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Croissant\Internship\Yuanta\Model\Trend\"/>
    </mc:Choice>
  </mc:AlternateContent>
  <xr:revisionPtr revIDLastSave="0" documentId="13_ncr:1_{02F526FE-D745-4071-85FF-9E9AFF2020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J34" i="1"/>
  <c r="K34" i="1"/>
  <c r="C34" i="1"/>
  <c r="D7" i="2"/>
  <c r="E7" i="2"/>
  <c r="F7" i="2"/>
  <c r="G7" i="2"/>
  <c r="H7" i="2"/>
  <c r="I7" i="2"/>
  <c r="J7" i="2"/>
  <c r="K7" i="2"/>
  <c r="C7" i="2"/>
</calcChain>
</file>

<file path=xl/sharedStrings.xml><?xml version="1.0" encoding="utf-8"?>
<sst xmlns="http://schemas.openxmlformats.org/spreadsheetml/2006/main" count="130" uniqueCount="103">
  <si>
    <t>Index Name</t>
  </si>
  <si>
    <t>Annual Return</t>
  </si>
  <si>
    <t>Cumulative Returns</t>
  </si>
  <si>
    <t>Annual Volatility</t>
  </si>
  <si>
    <t>Sharpe Ratio</t>
  </si>
  <si>
    <t>Sortino Ratio</t>
  </si>
  <si>
    <t>Max Drawdown</t>
  </si>
  <si>
    <t>Calmar Ratio</t>
  </si>
  <si>
    <t>1_Train</t>
  </si>
  <si>
    <t>1_Test</t>
  </si>
  <si>
    <t>Test Date</t>
  </si>
  <si>
    <t>^GSPC</t>
  </si>
  <si>
    <t>S&amp;P 500</t>
  </si>
  <si>
    <t>2017-05-08 00:00:00</t>
  </si>
  <si>
    <t>^DJI</t>
  </si>
  <si>
    <t>Dow Jones Industrial Average</t>
  </si>
  <si>
    <t>2017-10-02 00:00:00</t>
  </si>
  <si>
    <t>^IXIC</t>
  </si>
  <si>
    <t>NASDAQ Composite</t>
  </si>
  <si>
    <t>^NYA</t>
  </si>
  <si>
    <t>NYSE COMPOSITE (DJ)</t>
  </si>
  <si>
    <t>^XAX</t>
  </si>
  <si>
    <t>NYSE AMEX COMPOSITE INDEX</t>
  </si>
  <si>
    <t>2018-07-20 00:00:00</t>
  </si>
  <si>
    <t>^RUT</t>
  </si>
  <si>
    <t>Russell 2000</t>
  </si>
  <si>
    <t>^FTSE</t>
  </si>
  <si>
    <t>FTSE 100</t>
  </si>
  <si>
    <t>2017-05-09 00:00:00</t>
  </si>
  <si>
    <t>^GDAXI</t>
  </si>
  <si>
    <t>DAX PERFORMANCE-INDEX</t>
  </si>
  <si>
    <t>2017-05-17 00:00:00</t>
  </si>
  <si>
    <t>^FCHI</t>
  </si>
  <si>
    <t>CAC 40</t>
  </si>
  <si>
    <t>2017-06-13 00:00:00</t>
  </si>
  <si>
    <t>^STOXX50E</t>
  </si>
  <si>
    <t>ESTX 50 PR.EUR</t>
  </si>
  <si>
    <t>2020-10-30 00:00:00</t>
  </si>
  <si>
    <t>^N100</t>
  </si>
  <si>
    <t>Euronext 100 Index</t>
  </si>
  <si>
    <t>2019-05-17 00:00:00</t>
  </si>
  <si>
    <t>^BFX</t>
  </si>
  <si>
    <t>BEL 20</t>
  </si>
  <si>
    <t>2017-08-30 00:00:00</t>
  </si>
  <si>
    <t>IMOEX.ME</t>
  </si>
  <si>
    <t>Unknown Ticker</t>
  </si>
  <si>
    <t>2021-12-22 00:00:00</t>
  </si>
  <si>
    <t>^N225</t>
  </si>
  <si>
    <t>Nikkei 225</t>
  </si>
  <si>
    <t>2017-05-01 00:00:00</t>
  </si>
  <si>
    <t>^HSI</t>
  </si>
  <si>
    <t>HANG SENG INDEX</t>
  </si>
  <si>
    <t>000001.SS</t>
  </si>
  <si>
    <t>SSE Composite Index</t>
  </si>
  <si>
    <t>2018-11-14 00:00:00</t>
  </si>
  <si>
    <t>399001.SZ</t>
  </si>
  <si>
    <t>Shenzhen Index</t>
  </si>
  <si>
    <t>2018-11-23 00:00:00</t>
  </si>
  <si>
    <t>^STI</t>
  </si>
  <si>
    <t>STI Index</t>
  </si>
  <si>
    <t>2017-05-18 00:00:00</t>
  </si>
  <si>
    <t>^AXJO</t>
  </si>
  <si>
    <t>S&amp;P/ASX 200</t>
  </si>
  <si>
    <t>2017-12-06 00:00:00</t>
  </si>
  <si>
    <t>^AORD</t>
  </si>
  <si>
    <t>ALL ORDINARIES</t>
  </si>
  <si>
    <t>2017-05-12 00:00:00</t>
  </si>
  <si>
    <t>^BSESN</t>
  </si>
  <si>
    <t>S&amp;P BSE SENSEX</t>
  </si>
  <si>
    <t>2018-11-07 00:00:00</t>
  </si>
  <si>
    <t>^JKSE</t>
  </si>
  <si>
    <t>IDX COMPOSITE</t>
  </si>
  <si>
    <t>2017-05-19 00:00:00</t>
  </si>
  <si>
    <t>^KLSE</t>
  </si>
  <si>
    <t>FTSE Bursa Malaysia KLCI</t>
  </si>
  <si>
    <t>2018-02-09 00:00:00</t>
  </si>
  <si>
    <t>^NZ50</t>
  </si>
  <si>
    <t xml:space="preserve">S&amp;P/NZX 50 INDEX GROSS ( GROSS </t>
  </si>
  <si>
    <t>2020-01-09 00:00:00</t>
  </si>
  <si>
    <t>^KS11</t>
  </si>
  <si>
    <t>KOSPI Composite Index</t>
  </si>
  <si>
    <t>2018-09-28 00:00:00</t>
  </si>
  <si>
    <t>^TWII</t>
  </si>
  <si>
    <t>TSEC weighted index</t>
  </si>
  <si>
    <t>2018-10-25 00:00:00</t>
  </si>
  <si>
    <t>^GSPTSE</t>
  </si>
  <si>
    <t>S&amp;P/TSX Composite index</t>
  </si>
  <si>
    <t>2017-05-04 00:00:00</t>
  </si>
  <si>
    <t>^BVSP</t>
  </si>
  <si>
    <t>IBOVESPA</t>
  </si>
  <si>
    <t>2018-01-11 00:00:00</t>
  </si>
  <si>
    <t>^MXX</t>
  </si>
  <si>
    <t>IPC MEXICO</t>
  </si>
  <si>
    <t>2017-10-03 00:00:00</t>
  </si>
  <si>
    <t>^MERV</t>
  </si>
  <si>
    <t>2018-09-04 00:00:00</t>
  </si>
  <si>
    <t>^TA125.TA</t>
  </si>
  <si>
    <t>TA-125</t>
  </si>
  <si>
    <t>2018-10-07 00:00:00</t>
  </si>
  <si>
    <t>^SET.BK</t>
  </si>
  <si>
    <t>SET_SET Index</t>
  </si>
  <si>
    <t>2018-09-13 00:00:00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</si>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</sst>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16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7" formatCode="dd/mm/yyyy\ hh:mm"/>
    </dxf>
    <dxf>
      <numFmt numFmtId="27" formatCode="dd/mm/yyyy\ h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E4F182-F29E-43A6-9D0B-A6B5BC97AF6F}" name="Table2" displayName="Table2" ref="A1:L34" totalsRowCount="1" headerRowDxfId="12">
  <autoFilter ref="A1:L33" xr:uid="{3CE4F182-F29E-43A6-9D0B-A6B5BC97AF6F}"/>
  <sortState xmlns:xlrd2="http://schemas.microsoft.com/office/spreadsheetml/2017/richdata2" ref="A2:L33">
    <sortCondition descending="1" ref="C1:C33"/>
  </sortState>
  <tableColumns count="12">
    <tableColumn id="1" xr3:uid="{71EBF5F3-FF69-4B3C-80B7-6F88A2F798D4}" name="Column1" dataDxfId="13" totalsRowDxfId="11"/>
    <tableColumn id="2" xr3:uid="{77C9FC2D-C233-4572-A90B-EFCA71BC2BF1}" name="Index Name" totalsRowDxfId="10"/>
    <tableColumn id="3" xr3:uid="{E2761B89-9759-4654-B194-5F6E27FF5E70}" name="Annual Return" totalsRowFunction="average" totalsRowDxfId="9"/>
    <tableColumn id="4" xr3:uid="{73DC9C35-8C7A-4890-A5B8-C7D0E97CCC50}" name="Cumulative Returns" totalsRowFunction="average" totalsRowDxfId="8"/>
    <tableColumn id="5" xr3:uid="{2B8E7AA7-5689-4AEB-9545-71670E8FBBBE}" name="Annual Volatility" totalsRowFunction="average" totalsRowDxfId="7"/>
    <tableColumn id="6" xr3:uid="{B83FA8CC-B96D-46D9-9CA2-27C7CA3391A4}" name="Sharpe Ratio" totalsRowFunction="average" totalsRowDxfId="6"/>
    <tableColumn id="7" xr3:uid="{D0A08BE1-FEB0-4EED-8586-F90BE1EC9FB4}" name="Sortino Ratio" totalsRowFunction="average" totalsRowDxfId="5"/>
    <tableColumn id="8" xr3:uid="{4B8BF94A-0B24-4BF2-AEC8-2FAAC24A97D4}" name="Max Drawdown" totalsRowFunction="average" totalsRowDxfId="4"/>
    <tableColumn id="9" xr3:uid="{DEDBDA2B-648C-4E03-8207-0CC26C8D2FDC}" name="Calmar Ratio" totalsRowFunction="average" totalsRowDxfId="3"/>
    <tableColumn id="10" xr3:uid="{8B573215-1789-461A-9724-DFC7DD12637A}" name="1_Train" totalsRowFunction="average" totalsRowDxfId="2"/>
    <tableColumn id="11" xr3:uid="{1A960D16-45C4-4D3C-8707-72360FEFCADC}" name="1_Test" totalsRowFunction="average" totalsRowDxfId="1"/>
    <tableColumn id="12" xr3:uid="{BBA33EB5-C9AE-49C0-9192-9C793A3B9F7A}" name="Test Date" totalsRowDxfId="0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9B7B0-D37D-4395-A3FA-89004194BE55}" name="Table1" displayName="Table1" ref="A1:L7" totalsRowCount="1">
  <autoFilter ref="A1:L6" xr:uid="{B5D9B7B0-D37D-4395-A3FA-89004194BE55}"/>
  <tableColumns count="12">
    <tableColumn id="1" xr3:uid="{7442F237-BBA6-4FB7-B2A8-18BCAE17ECDE}" name="Column1"/>
    <tableColumn id="2" xr3:uid="{FD85D4B2-67EF-44CE-ABC9-6DD171D3AD2F}" name="Index Name"/>
    <tableColumn id="3" xr3:uid="{A065130E-9A33-4A34-A2B6-44E27D9767A6}" name="Annual Return" totalsRowFunction="average"/>
    <tableColumn id="4" xr3:uid="{3A05234A-5C2E-4EE0-8A9B-2739402B54E0}" name="Cumulative Returns" totalsRowFunction="average"/>
    <tableColumn id="5" xr3:uid="{65D838D3-25D0-423F-BD8A-17EACF2918B2}" name="Annual Volatility" totalsRowFunction="average"/>
    <tableColumn id="6" xr3:uid="{E0B20BFE-0218-4216-8007-CE522D7E7098}" name="Sharpe Ratio" totalsRowFunction="average"/>
    <tableColumn id="7" xr3:uid="{5B3D2726-D141-4EEC-AC55-AE929BA2EBCF}" name="Sortino Ratio" totalsRowFunction="average"/>
    <tableColumn id="8" xr3:uid="{BFF4EF50-946E-483B-B01D-00A39B721D97}" name="Max Drawdown" totalsRowFunction="average"/>
    <tableColumn id="9" xr3:uid="{324BC4D5-41B6-4FB8-BA24-19829123E24F}" name="Calmar Ratio" totalsRowFunction="average"/>
    <tableColumn id="10" xr3:uid="{F4CA4815-D223-4467-A930-C0CFBD3497B5}" name="1_Train" totalsRowFunction="average"/>
    <tableColumn id="11" xr3:uid="{9CCE7F11-0FC0-4545-B090-8536D790B743}" name="1_Test" totalsRowFunction="average"/>
    <tableColumn id="12" xr3:uid="{CD905568-BAC7-4BBE-8498-A0BC65E15F68}" name="Test Date" dataDxfId="15" totalsRowDxfId="14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zoomScale="99" zoomScaleNormal="205" workbookViewId="0">
      <selection activeCell="D10" sqref="D10"/>
    </sheetView>
  </sheetViews>
  <sheetFormatPr defaultRowHeight="15" x14ac:dyDescent="0.25"/>
  <cols>
    <col min="1" max="1" width="11" customWidth="1"/>
    <col min="2" max="2" width="32.140625" bestFit="1" customWidth="1"/>
    <col min="3" max="3" width="15.85546875" customWidth="1"/>
    <col min="4" max="4" width="20.5703125" customWidth="1"/>
    <col min="5" max="5" width="18" customWidth="1"/>
    <col min="6" max="6" width="14.28515625" customWidth="1"/>
    <col min="7" max="7" width="14.5703125" customWidth="1"/>
    <col min="8" max="8" width="17" customWidth="1"/>
    <col min="9" max="9" width="14.28515625" customWidth="1"/>
    <col min="10" max="11" width="12" bestFit="1" customWidth="1"/>
    <col min="12" max="12" width="18.28515625" bestFit="1" customWidth="1"/>
  </cols>
  <sheetData>
    <row r="1" spans="1:12" x14ac:dyDescent="0.25">
      <c r="A1" t="s">
        <v>102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94</v>
      </c>
      <c r="B2" t="s">
        <v>45</v>
      </c>
      <c r="C2">
        <v>0.969729959669972</v>
      </c>
      <c r="D2">
        <v>31.316061768475851</v>
      </c>
      <c r="E2">
        <v>8.4600565933470815</v>
      </c>
      <c r="F2">
        <v>0.51230585184330146</v>
      </c>
      <c r="G2">
        <v>8.0946600207188073</v>
      </c>
      <c r="H2">
        <v>-0.95102408977178787</v>
      </c>
      <c r="I2">
        <v>1.01966918619556</v>
      </c>
      <c r="J2">
        <v>0.57087603945078325</v>
      </c>
      <c r="K2">
        <v>0.47795823665893272</v>
      </c>
      <c r="L2" t="s">
        <v>95</v>
      </c>
    </row>
    <row r="3" spans="1:12" x14ac:dyDescent="0.25">
      <c r="A3" s="1" t="s">
        <v>21</v>
      </c>
      <c r="B3" t="s">
        <v>22</v>
      </c>
      <c r="C3">
        <v>0.25834548268325142</v>
      </c>
      <c r="D3">
        <v>2.487891108852776</v>
      </c>
      <c r="E3">
        <v>0.2110230766617017</v>
      </c>
      <c r="F3">
        <v>1.1946174171880739</v>
      </c>
      <c r="G3">
        <v>1.832885488712245</v>
      </c>
      <c r="H3">
        <v>-0.19283240214735711</v>
      </c>
      <c r="I3">
        <v>1.339741038364658</v>
      </c>
      <c r="J3">
        <v>0.58857872650976095</v>
      </c>
      <c r="K3">
        <v>0.51641137855579866</v>
      </c>
      <c r="L3" t="s">
        <v>23</v>
      </c>
    </row>
    <row r="4" spans="1:12" x14ac:dyDescent="0.25">
      <c r="A4" s="1" t="s">
        <v>44</v>
      </c>
      <c r="B4" t="s">
        <v>45</v>
      </c>
      <c r="C4">
        <v>0.23272538198385079</v>
      </c>
      <c r="D4">
        <v>0.50579651864874098</v>
      </c>
      <c r="E4">
        <v>0.2687899325926556</v>
      </c>
      <c r="F4">
        <v>0.90918163059350621</v>
      </c>
      <c r="G4">
        <v>1.4755073679024111</v>
      </c>
      <c r="H4">
        <v>-0.31234462548008202</v>
      </c>
      <c r="I4">
        <v>0.74509168078735388</v>
      </c>
      <c r="J4">
        <v>0.59878419452887544</v>
      </c>
      <c r="K4">
        <v>0.52024291497975705</v>
      </c>
      <c r="L4" t="s">
        <v>46</v>
      </c>
    </row>
    <row r="5" spans="1:12" x14ac:dyDescent="0.25">
      <c r="A5" s="1" t="s">
        <v>67</v>
      </c>
      <c r="B5" t="s">
        <v>68</v>
      </c>
      <c r="C5">
        <v>0.2259501163362565</v>
      </c>
      <c r="D5">
        <v>1.780477650829043</v>
      </c>
      <c r="E5">
        <v>0.15303265434781049</v>
      </c>
      <c r="F5">
        <v>1.407882533743223</v>
      </c>
      <c r="G5">
        <v>2.16785918529553</v>
      </c>
      <c r="H5">
        <v>-0.16846221326586991</v>
      </c>
      <c r="I5">
        <v>1.3412510257101879</v>
      </c>
      <c r="J5">
        <v>0.57879146919431279</v>
      </c>
      <c r="K5">
        <v>0.47709320695102692</v>
      </c>
      <c r="L5" t="s">
        <v>69</v>
      </c>
    </row>
    <row r="6" spans="1:12" x14ac:dyDescent="0.25">
      <c r="A6" s="1" t="s">
        <v>82</v>
      </c>
      <c r="B6" t="s">
        <v>83</v>
      </c>
      <c r="C6">
        <v>0.1561192509927978</v>
      </c>
      <c r="D6">
        <v>1.06544276224643</v>
      </c>
      <c r="E6">
        <v>0.14797377746044971</v>
      </c>
      <c r="F6">
        <v>1.0544847249438629</v>
      </c>
      <c r="G6">
        <v>1.567837385321998</v>
      </c>
      <c r="H6">
        <v>-0.31631862810264688</v>
      </c>
      <c r="I6">
        <v>0.49355060727607969</v>
      </c>
      <c r="J6">
        <v>0.60182431092603605</v>
      </c>
      <c r="K6">
        <v>0.50039651070578905</v>
      </c>
      <c r="L6" t="s">
        <v>84</v>
      </c>
    </row>
    <row r="7" spans="1:12" x14ac:dyDescent="0.25">
      <c r="A7" s="1" t="s">
        <v>38</v>
      </c>
      <c r="B7" t="s">
        <v>39</v>
      </c>
      <c r="C7">
        <v>0.14616981047987429</v>
      </c>
      <c r="D7">
        <v>0.9014347873200117</v>
      </c>
      <c r="E7">
        <v>0.1695200609755812</v>
      </c>
      <c r="F7">
        <v>0.88945861045076779</v>
      </c>
      <c r="G7">
        <v>1.3226877955699841</v>
      </c>
      <c r="H7">
        <v>-0.2066580642574104</v>
      </c>
      <c r="I7">
        <v>0.70730271768058006</v>
      </c>
      <c r="J7">
        <v>0.58050936644916862</v>
      </c>
      <c r="K7">
        <v>0.48232323232323232</v>
      </c>
      <c r="L7" t="s">
        <v>40</v>
      </c>
    </row>
    <row r="8" spans="1:12" x14ac:dyDescent="0.25">
      <c r="A8" s="1" t="s">
        <v>17</v>
      </c>
      <c r="B8" t="s">
        <v>18</v>
      </c>
      <c r="C8">
        <v>0.14266776117013949</v>
      </c>
      <c r="D8">
        <v>1.423953449866358</v>
      </c>
      <c r="E8">
        <v>0.21927027231004451</v>
      </c>
      <c r="F8">
        <v>0.71844338340612979</v>
      </c>
      <c r="G8">
        <v>1.0126928092437359</v>
      </c>
      <c r="H8">
        <v>-0.36395279909120132</v>
      </c>
      <c r="I8">
        <v>0.39199522994845543</v>
      </c>
      <c r="J8">
        <v>0.55812910938433946</v>
      </c>
      <c r="K8">
        <v>0.55495818399044206</v>
      </c>
      <c r="L8" t="s">
        <v>13</v>
      </c>
    </row>
    <row r="9" spans="1:12" x14ac:dyDescent="0.25">
      <c r="A9" s="1" t="s">
        <v>79</v>
      </c>
      <c r="B9" t="s">
        <v>80</v>
      </c>
      <c r="C9">
        <v>0.1239901749872907</v>
      </c>
      <c r="D9">
        <v>0.8216294850668564</v>
      </c>
      <c r="E9">
        <v>0.1632684376724686</v>
      </c>
      <c r="F9">
        <v>0.79721611505300338</v>
      </c>
      <c r="G9">
        <v>1.218172579176974</v>
      </c>
      <c r="H9">
        <v>-0.3478508125931622</v>
      </c>
      <c r="I9">
        <v>0.3564464146654347</v>
      </c>
      <c r="J9">
        <v>0.56320061847700043</v>
      </c>
      <c r="K9">
        <v>0.55564142194744981</v>
      </c>
      <c r="L9" t="s">
        <v>81</v>
      </c>
    </row>
    <row r="10" spans="1:12" x14ac:dyDescent="0.25">
      <c r="A10" s="1" t="s">
        <v>11</v>
      </c>
      <c r="B10" t="s">
        <v>12</v>
      </c>
      <c r="C10">
        <v>0.1207796277665099</v>
      </c>
      <c r="D10">
        <v>1.1318630045207569</v>
      </c>
      <c r="E10">
        <v>0.14894771477764299</v>
      </c>
      <c r="F10">
        <v>0.83983858968155234</v>
      </c>
      <c r="G10">
        <v>1.269629730590615</v>
      </c>
      <c r="H10">
        <v>-0.25425096619230397</v>
      </c>
      <c r="I10">
        <v>0.47504097850765908</v>
      </c>
      <c r="J10">
        <v>0.56111775254034668</v>
      </c>
      <c r="K10">
        <v>0.54002389486260449</v>
      </c>
      <c r="L10" t="s">
        <v>13</v>
      </c>
    </row>
    <row r="11" spans="1:12" x14ac:dyDescent="0.25">
      <c r="A11" s="1" t="s">
        <v>14</v>
      </c>
      <c r="B11" t="s">
        <v>15</v>
      </c>
      <c r="C11">
        <v>0.1200268703535514</v>
      </c>
      <c r="D11">
        <v>1.027198881235007</v>
      </c>
      <c r="E11">
        <v>0.14541585623310099</v>
      </c>
      <c r="F11">
        <v>0.85177334263067639</v>
      </c>
      <c r="G11">
        <v>1.328320817075022</v>
      </c>
      <c r="H11">
        <v>-0.21940803824764871</v>
      </c>
      <c r="I11">
        <v>0.5470486464952371</v>
      </c>
      <c r="J11">
        <v>0.54898218829516543</v>
      </c>
      <c r="K11">
        <v>0.54707379134860046</v>
      </c>
      <c r="L11" t="s">
        <v>16</v>
      </c>
    </row>
    <row r="12" spans="1:12" x14ac:dyDescent="0.25">
      <c r="A12" s="1" t="s">
        <v>88</v>
      </c>
      <c r="B12" t="s">
        <v>89</v>
      </c>
      <c r="C12">
        <v>0.117842090905123</v>
      </c>
      <c r="D12">
        <v>0.922008164434577</v>
      </c>
      <c r="E12">
        <v>0.25185328263982137</v>
      </c>
      <c r="F12">
        <v>0.56980457895648717</v>
      </c>
      <c r="G12">
        <v>0.78234582618221116</v>
      </c>
      <c r="H12">
        <v>-0.46815808848135981</v>
      </c>
      <c r="I12">
        <v>0.25171431147838641</v>
      </c>
      <c r="J12">
        <v>0.54792899408284024</v>
      </c>
      <c r="K12">
        <v>0.51521298174442187</v>
      </c>
      <c r="L12" t="s">
        <v>90</v>
      </c>
    </row>
    <row r="13" spans="1:12" x14ac:dyDescent="0.25">
      <c r="A13" s="1" t="s">
        <v>96</v>
      </c>
      <c r="B13" t="s">
        <v>97</v>
      </c>
      <c r="C13">
        <v>0.11120227501043491</v>
      </c>
      <c r="D13">
        <v>0.70629778866133996</v>
      </c>
      <c r="E13">
        <v>0.1577342212849549</v>
      </c>
      <c r="F13">
        <v>0.74739444738531247</v>
      </c>
      <c r="G13">
        <v>1.09356480108589</v>
      </c>
      <c r="H13">
        <v>-0.25264845103035738</v>
      </c>
      <c r="I13">
        <v>0.44014627660263472</v>
      </c>
      <c r="J13">
        <v>0.60743639921722115</v>
      </c>
      <c r="K13">
        <v>0.47183098591549288</v>
      </c>
      <c r="L13" t="s">
        <v>98</v>
      </c>
    </row>
    <row r="14" spans="1:12" x14ac:dyDescent="0.25">
      <c r="A14" s="1" t="s">
        <v>32</v>
      </c>
      <c r="B14" t="s">
        <v>33</v>
      </c>
      <c r="C14">
        <v>0.1104490076846949</v>
      </c>
      <c r="D14">
        <v>1.008921818031089</v>
      </c>
      <c r="E14">
        <v>0.15333950981015571</v>
      </c>
      <c r="F14">
        <v>0.7596614178887594</v>
      </c>
      <c r="G14">
        <v>1.147428245190353</v>
      </c>
      <c r="H14">
        <v>-0.23039787497105721</v>
      </c>
      <c r="I14">
        <v>0.47938379509172818</v>
      </c>
      <c r="J14">
        <v>0.5975864123957092</v>
      </c>
      <c r="K14">
        <v>0.49493746277546158</v>
      </c>
      <c r="L14" t="s">
        <v>34</v>
      </c>
    </row>
    <row r="15" spans="1:12" x14ac:dyDescent="0.25">
      <c r="A15" s="1" t="s">
        <v>35</v>
      </c>
      <c r="B15" t="s">
        <v>36</v>
      </c>
      <c r="C15">
        <v>0.1065175774598959</v>
      </c>
      <c r="D15">
        <v>0.37895537976917232</v>
      </c>
      <c r="E15">
        <v>9.6089893459310419E-2</v>
      </c>
      <c r="F15">
        <v>1.101531099581478</v>
      </c>
      <c r="G15">
        <v>1.670442316980258</v>
      </c>
      <c r="H15">
        <v>-0.1021959884650871</v>
      </c>
      <c r="I15">
        <v>1.0422872664545451</v>
      </c>
      <c r="J15">
        <v>0.63554028732042478</v>
      </c>
      <c r="K15">
        <v>0.45942571785268421</v>
      </c>
      <c r="L15" t="s">
        <v>37</v>
      </c>
    </row>
    <row r="16" spans="1:12" x14ac:dyDescent="0.25">
      <c r="A16" s="1" t="s">
        <v>70</v>
      </c>
      <c r="B16" t="s">
        <v>71</v>
      </c>
      <c r="C16">
        <v>0.1010616901817067</v>
      </c>
      <c r="D16">
        <v>0.84699756785191727</v>
      </c>
      <c r="E16">
        <v>0.1180211349914834</v>
      </c>
      <c r="F16">
        <v>0.87441977077222166</v>
      </c>
      <c r="G16">
        <v>1.3787960738270659</v>
      </c>
      <c r="H16">
        <v>-0.1048328818677782</v>
      </c>
      <c r="I16">
        <v>0.96402663344857875</v>
      </c>
      <c r="J16">
        <v>0.59782101167315171</v>
      </c>
      <c r="K16">
        <v>0.53080273802115741</v>
      </c>
      <c r="L16" t="s">
        <v>72</v>
      </c>
    </row>
    <row r="17" spans="1:12" x14ac:dyDescent="0.25">
      <c r="A17" s="1" t="s">
        <v>85</v>
      </c>
      <c r="B17" t="s">
        <v>86</v>
      </c>
      <c r="C17">
        <v>9.8812039656659856E-2</v>
      </c>
      <c r="D17">
        <v>0.86653608145567462</v>
      </c>
      <c r="E17">
        <v>0.1200547396766551</v>
      </c>
      <c r="F17">
        <v>0.84440392568603539</v>
      </c>
      <c r="G17">
        <v>1.3208204244387509</v>
      </c>
      <c r="H17">
        <v>-0.17570803790303449</v>
      </c>
      <c r="I17">
        <v>0.56236493694835898</v>
      </c>
      <c r="J17">
        <v>0.5688828990715783</v>
      </c>
      <c r="K17">
        <v>0.47365269461077852</v>
      </c>
      <c r="L17" t="s">
        <v>87</v>
      </c>
    </row>
    <row r="18" spans="1:12" x14ac:dyDescent="0.25">
      <c r="A18" s="1" t="s">
        <v>91</v>
      </c>
      <c r="B18" t="s">
        <v>92</v>
      </c>
      <c r="C18">
        <v>9.3124737654173506E-2</v>
      </c>
      <c r="D18">
        <v>0.7408648582032622</v>
      </c>
      <c r="E18">
        <v>0.131945131730243</v>
      </c>
      <c r="F18">
        <v>0.74080366260399599</v>
      </c>
      <c r="G18">
        <v>1.112209718038494</v>
      </c>
      <c r="H18">
        <v>-0.2116734825913433</v>
      </c>
      <c r="I18">
        <v>0.43994522371968559</v>
      </c>
      <c r="J18">
        <v>0.58073248407643308</v>
      </c>
      <c r="K18">
        <v>0.50509554140127388</v>
      </c>
      <c r="L18" t="s">
        <v>93</v>
      </c>
    </row>
    <row r="19" spans="1:12" x14ac:dyDescent="0.25">
      <c r="A19" s="1" t="s">
        <v>47</v>
      </c>
      <c r="B19" t="s">
        <v>48</v>
      </c>
      <c r="C19">
        <v>9.0134177835151208E-2</v>
      </c>
      <c r="D19">
        <v>0.74695268705661588</v>
      </c>
      <c r="E19">
        <v>0.16858916201802579</v>
      </c>
      <c r="F19">
        <v>0.59611458710914111</v>
      </c>
      <c r="G19">
        <v>0.87248162494945014</v>
      </c>
      <c r="H19">
        <v>-0.31269029143952781</v>
      </c>
      <c r="I19">
        <v>0.28825384190919962</v>
      </c>
      <c r="J19">
        <v>0.59420067505369745</v>
      </c>
      <c r="K19">
        <v>0.47116564417177909</v>
      </c>
      <c r="L19" t="s">
        <v>49</v>
      </c>
    </row>
    <row r="20" spans="1:12" x14ac:dyDescent="0.25">
      <c r="A20" s="1" t="s">
        <v>76</v>
      </c>
      <c r="B20" t="s">
        <v>77</v>
      </c>
      <c r="C20">
        <v>8.6071821486513711E-2</v>
      </c>
      <c r="D20">
        <v>0.38497534492004748</v>
      </c>
      <c r="E20">
        <v>0.1255219277268613</v>
      </c>
      <c r="F20">
        <v>0.72025619826667764</v>
      </c>
      <c r="G20">
        <v>1.137934110250155</v>
      </c>
      <c r="H20">
        <v>-0.2190550612028429</v>
      </c>
      <c r="I20">
        <v>0.39292322676266328</v>
      </c>
      <c r="J20">
        <v>0.56546871073133953</v>
      </c>
      <c r="K20">
        <v>0.51658291457286432</v>
      </c>
      <c r="L20" t="s">
        <v>78</v>
      </c>
    </row>
    <row r="21" spans="1:12" x14ac:dyDescent="0.25">
      <c r="A21" s="1" t="s">
        <v>29</v>
      </c>
      <c r="B21" t="s">
        <v>30</v>
      </c>
      <c r="C21">
        <v>7.4408720362149516E-2</v>
      </c>
      <c r="D21">
        <v>0.61360351270559632</v>
      </c>
      <c r="E21">
        <v>0.1825173024953691</v>
      </c>
      <c r="F21">
        <v>0.48489798553945251</v>
      </c>
      <c r="G21">
        <v>0.67428330325577668</v>
      </c>
      <c r="H21">
        <v>-0.38779389651624507</v>
      </c>
      <c r="I21">
        <v>0.19187697648313159</v>
      </c>
      <c r="J21">
        <v>0.54330357142857144</v>
      </c>
      <c r="K21">
        <v>0.53242117787031529</v>
      </c>
      <c r="L21" t="s">
        <v>31</v>
      </c>
    </row>
    <row r="22" spans="1:12" x14ac:dyDescent="0.25">
      <c r="A22" s="1" t="s">
        <v>24</v>
      </c>
      <c r="B22" t="s">
        <v>25</v>
      </c>
      <c r="C22">
        <v>7.3361559176845725E-2</v>
      </c>
      <c r="D22">
        <v>0.59999832347474769</v>
      </c>
      <c r="E22">
        <v>0.2379480981765584</v>
      </c>
      <c r="F22">
        <v>0.41752518778456083</v>
      </c>
      <c r="G22">
        <v>0.58186728144286748</v>
      </c>
      <c r="H22">
        <v>-0.41874949263241412</v>
      </c>
      <c r="I22">
        <v>0.17519199537572649</v>
      </c>
      <c r="J22">
        <v>0.56575014943215785</v>
      </c>
      <c r="K22">
        <v>0.5053763440860215</v>
      </c>
      <c r="L22" t="s">
        <v>13</v>
      </c>
    </row>
    <row r="23" spans="1:12" x14ac:dyDescent="0.25">
      <c r="A23" s="1" t="s">
        <v>19</v>
      </c>
      <c r="B23" t="s">
        <v>20</v>
      </c>
      <c r="C23">
        <v>6.9773614872228995E-2</v>
      </c>
      <c r="D23">
        <v>0.56482418968062253</v>
      </c>
      <c r="E23">
        <v>0.1776469613774998</v>
      </c>
      <c r="F23">
        <v>0.46917505913472529</v>
      </c>
      <c r="G23">
        <v>0.64679317844571027</v>
      </c>
      <c r="H23">
        <v>-0.38114249520969262</v>
      </c>
      <c r="I23">
        <v>0.18306438077402451</v>
      </c>
      <c r="J23">
        <v>0.55648535564853552</v>
      </c>
      <c r="K23">
        <v>0.50896057347670254</v>
      </c>
      <c r="L23" t="s">
        <v>13</v>
      </c>
    </row>
    <row r="24" spans="1:12" x14ac:dyDescent="0.25">
      <c r="A24" s="1" t="s">
        <v>64</v>
      </c>
      <c r="B24" t="s">
        <v>65</v>
      </c>
      <c r="C24">
        <v>6.942719614602133E-2</v>
      </c>
      <c r="D24">
        <v>0.56396062772940625</v>
      </c>
      <c r="E24">
        <v>0.1175585306338814</v>
      </c>
      <c r="F24">
        <v>0.6297686859446151</v>
      </c>
      <c r="G24">
        <v>0.90927646805210727</v>
      </c>
      <c r="H24">
        <v>-0.1661830545926635</v>
      </c>
      <c r="I24">
        <v>0.41777542431264431</v>
      </c>
      <c r="J24">
        <v>0.54732142857142863</v>
      </c>
      <c r="K24">
        <v>0.48154761904761911</v>
      </c>
      <c r="L24" t="s">
        <v>66</v>
      </c>
    </row>
    <row r="25" spans="1:12" x14ac:dyDescent="0.25">
      <c r="A25" s="1" t="s">
        <v>26</v>
      </c>
      <c r="B25" t="s">
        <v>27</v>
      </c>
      <c r="C25">
        <v>6.7920381742621494E-2</v>
      </c>
      <c r="D25">
        <v>0.54852927502273752</v>
      </c>
      <c r="E25">
        <v>0.12859749337307061</v>
      </c>
      <c r="F25">
        <v>0.57514189031721408</v>
      </c>
      <c r="G25">
        <v>0.84650066878020391</v>
      </c>
      <c r="H25">
        <v>-0.13987632085492621</v>
      </c>
      <c r="I25">
        <v>0.48557455134286542</v>
      </c>
      <c r="J25">
        <v>0.57296169324787594</v>
      </c>
      <c r="K25">
        <v>0.53277711561382601</v>
      </c>
      <c r="L25" t="s">
        <v>28</v>
      </c>
    </row>
    <row r="26" spans="1:12" x14ac:dyDescent="0.25">
      <c r="A26" s="1" t="s">
        <v>99</v>
      </c>
      <c r="B26" t="s">
        <v>100</v>
      </c>
      <c r="C26">
        <v>6.5774481890845893E-2</v>
      </c>
      <c r="D26">
        <v>0.38204520388504809</v>
      </c>
      <c r="E26">
        <v>0.1209733283780962</v>
      </c>
      <c r="F26">
        <v>0.58689200076392567</v>
      </c>
      <c r="G26">
        <v>0.88911642616723308</v>
      </c>
      <c r="H26">
        <v>-0.20734881542914141</v>
      </c>
      <c r="I26">
        <v>0.31721657900343009</v>
      </c>
      <c r="J26">
        <v>0.6053864168618267</v>
      </c>
      <c r="K26">
        <v>0.50507416081186574</v>
      </c>
      <c r="L26" t="s">
        <v>101</v>
      </c>
    </row>
    <row r="27" spans="1:12" x14ac:dyDescent="0.25">
      <c r="A27" s="1" t="s">
        <v>61</v>
      </c>
      <c r="B27" t="s">
        <v>62</v>
      </c>
      <c r="C27">
        <v>6.2240129542856508E-2</v>
      </c>
      <c r="D27">
        <v>0.44350200884655933</v>
      </c>
      <c r="E27">
        <v>0.1171674395925469</v>
      </c>
      <c r="F27">
        <v>0.57398974999117669</v>
      </c>
      <c r="G27">
        <v>0.81370787278104528</v>
      </c>
      <c r="H27">
        <v>-0.15670673561108331</v>
      </c>
      <c r="I27">
        <v>0.39717584123074873</v>
      </c>
      <c r="J27">
        <v>0.55057096247960846</v>
      </c>
      <c r="K27">
        <v>0.48271363339856488</v>
      </c>
      <c r="L27" t="s">
        <v>63</v>
      </c>
    </row>
    <row r="28" spans="1:12" x14ac:dyDescent="0.25">
      <c r="A28" s="1" t="s">
        <v>58</v>
      </c>
      <c r="B28" t="s">
        <v>59</v>
      </c>
      <c r="C28">
        <v>5.8148704517955403E-2</v>
      </c>
      <c r="D28">
        <v>0.45077191103866282</v>
      </c>
      <c r="E28">
        <v>0.1026995651675308</v>
      </c>
      <c r="F28">
        <v>0.60150919379843748</v>
      </c>
      <c r="G28">
        <v>0.92944636760998423</v>
      </c>
      <c r="H28">
        <v>-0.1378980198162246</v>
      </c>
      <c r="I28">
        <v>0.42167903930346229</v>
      </c>
      <c r="J28">
        <v>0.59966852493596501</v>
      </c>
      <c r="K28">
        <v>0.50180722891566265</v>
      </c>
      <c r="L28" t="s">
        <v>60</v>
      </c>
    </row>
    <row r="29" spans="1:12" x14ac:dyDescent="0.25">
      <c r="A29" s="1" t="s">
        <v>55</v>
      </c>
      <c r="B29" t="s">
        <v>56</v>
      </c>
      <c r="C29">
        <v>4.9412029480248032E-2</v>
      </c>
      <c r="D29">
        <v>0.2671220534550689</v>
      </c>
      <c r="E29">
        <v>0.2173948582269743</v>
      </c>
      <c r="F29">
        <v>0.33098451519812289</v>
      </c>
      <c r="G29">
        <v>0.46239244507283489</v>
      </c>
      <c r="H29">
        <v>-0.42631834484486858</v>
      </c>
      <c r="I29">
        <v>0.1159040657709168</v>
      </c>
      <c r="J29">
        <v>0.6095738234700061</v>
      </c>
      <c r="K29">
        <v>0.5088852988691438</v>
      </c>
      <c r="L29" t="s">
        <v>57</v>
      </c>
    </row>
    <row r="30" spans="1:12" x14ac:dyDescent="0.25">
      <c r="A30" s="1" t="s">
        <v>52</v>
      </c>
      <c r="B30" t="s">
        <v>53</v>
      </c>
      <c r="C30">
        <v>3.4618276989561547E-2</v>
      </c>
      <c r="D30">
        <v>0.18293888717868409</v>
      </c>
      <c r="E30">
        <v>0.16555173619423491</v>
      </c>
      <c r="F30">
        <v>0.28861194994407341</v>
      </c>
      <c r="G30">
        <v>0.39947085566946261</v>
      </c>
      <c r="H30">
        <v>-0.2231110654930856</v>
      </c>
      <c r="I30">
        <v>0.15516163177766901</v>
      </c>
      <c r="J30">
        <v>0.6051838456901748</v>
      </c>
      <c r="K30">
        <v>0.50843373493975907</v>
      </c>
      <c r="L30" t="s">
        <v>54</v>
      </c>
    </row>
    <row r="31" spans="1:12" x14ac:dyDescent="0.25">
      <c r="A31" s="1" t="s">
        <v>73</v>
      </c>
      <c r="B31" t="s">
        <v>74</v>
      </c>
      <c r="C31">
        <v>3.1350682014499753E-2</v>
      </c>
      <c r="D31">
        <v>0.19261803456504259</v>
      </c>
      <c r="E31">
        <v>0.1009859710247796</v>
      </c>
      <c r="F31">
        <v>0.35593831757016597</v>
      </c>
      <c r="G31">
        <v>0.54428701080111919</v>
      </c>
      <c r="H31">
        <v>-0.1847463336985232</v>
      </c>
      <c r="I31">
        <v>0.169695827716176</v>
      </c>
      <c r="J31">
        <v>0.60420650095602291</v>
      </c>
      <c r="K31">
        <v>0.48644892286309938</v>
      </c>
      <c r="L31" t="s">
        <v>75</v>
      </c>
    </row>
    <row r="32" spans="1:12" x14ac:dyDescent="0.25">
      <c r="A32" s="1" t="s">
        <v>41</v>
      </c>
      <c r="B32" t="s">
        <v>42</v>
      </c>
      <c r="C32">
        <v>2.2713555531436391E-2</v>
      </c>
      <c r="D32">
        <v>0.15542848847966659</v>
      </c>
      <c r="E32">
        <v>0.17789374034366989</v>
      </c>
      <c r="F32">
        <v>0.21625183842366091</v>
      </c>
      <c r="G32">
        <v>0.29002553233489647</v>
      </c>
      <c r="H32">
        <v>-0.39766954221140161</v>
      </c>
      <c r="I32">
        <v>5.7116658734105007E-2</v>
      </c>
      <c r="J32">
        <v>0.58066008636644051</v>
      </c>
      <c r="K32">
        <v>0.52096177558569667</v>
      </c>
      <c r="L32" t="s">
        <v>43</v>
      </c>
    </row>
    <row r="33" spans="1:12" x14ac:dyDescent="0.25">
      <c r="A33" s="1" t="s">
        <v>50</v>
      </c>
      <c r="B33" t="s">
        <v>51</v>
      </c>
      <c r="C33">
        <v>-3.6418269708444861E-2</v>
      </c>
      <c r="D33">
        <v>-0.21426586447630391</v>
      </c>
      <c r="E33">
        <v>0.18644781748148981</v>
      </c>
      <c r="F33">
        <v>-0.1061850771610757</v>
      </c>
      <c r="G33">
        <v>-0.15603654602135419</v>
      </c>
      <c r="H33">
        <v>-0.52751976392305611</v>
      </c>
      <c r="I33">
        <v>-6.9036787243021328E-2</v>
      </c>
      <c r="J33">
        <v>0.55316552250190698</v>
      </c>
      <c r="K33">
        <v>0.47345942647956069</v>
      </c>
      <c r="L33" t="s">
        <v>28</v>
      </c>
    </row>
    <row r="34" spans="1:12" x14ac:dyDescent="0.25">
      <c r="A34" s="3"/>
      <c r="B34" s="4"/>
      <c r="C34" s="4">
        <f>SUBTOTAL(101,Table2[Annual Return])</f>
        <v>0.12670159115177101</v>
      </c>
      <c r="D34" s="4">
        <f>SUBTOTAL(101,Table2[Cumulative Returns])</f>
        <v>1.6817292424697212</v>
      </c>
      <c r="E34" s="4">
        <f>SUBTOTAL(101,Table2[Annual Volatility])</f>
        <v>0.42011969444317976</v>
      </c>
      <c r="F34" s="4">
        <f>SUBTOTAL(101,Table2[Sharpe Ratio])</f>
        <v>0.67356541203228948</v>
      </c>
      <c r="G34" s="4">
        <f>SUBTOTAL(101,Table2[Sortino Ratio])</f>
        <v>1.2386689745294324</v>
      </c>
      <c r="H34" s="4">
        <f>SUBTOTAL(101,Table2[Max Drawdown])</f>
        <v>-0.28642270868547454</v>
      </c>
      <c r="I34" s="4">
        <f>SUBTOTAL(101,Table2[Calmar Ratio])</f>
        <v>0.47801810070715206</v>
      </c>
      <c r="J34" s="4">
        <f>SUBTOTAL(101,Table2[1_Train])</f>
        <v>0.57939467284277202</v>
      </c>
      <c r="K34" s="4">
        <f>SUBTOTAL(101,Table2[1_Test])</f>
        <v>0.50499051454210575</v>
      </c>
      <c r="L34" s="4"/>
    </row>
  </sheetData>
  <conditionalFormatting sqref="C2:C3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8B15-41B9-47C5-BCA4-E7E7D4CFB8C6}">
  <dimension ref="A1:L7"/>
  <sheetViews>
    <sheetView workbookViewId="0">
      <selection activeCell="K10" sqref="K10"/>
    </sheetView>
  </sheetViews>
  <sheetFormatPr defaultRowHeight="15" x14ac:dyDescent="0.25"/>
  <cols>
    <col min="1" max="1" width="11" customWidth="1"/>
    <col min="2" max="2" width="28.28515625" bestFit="1" customWidth="1"/>
    <col min="3" max="3" width="15.85546875" customWidth="1"/>
    <col min="4" max="4" width="20.5703125" customWidth="1"/>
    <col min="5" max="5" width="18" customWidth="1"/>
    <col min="6" max="6" width="14.28515625" customWidth="1"/>
    <col min="7" max="7" width="14.5703125" customWidth="1"/>
    <col min="8" max="8" width="16.85546875" customWidth="1"/>
    <col min="9" max="9" width="14.28515625" customWidth="1"/>
    <col min="10" max="11" width="12" bestFit="1" customWidth="1"/>
    <col min="12" max="12" width="15.85546875" bestFit="1" customWidth="1"/>
  </cols>
  <sheetData>
    <row r="1" spans="1:12" x14ac:dyDescent="0.25">
      <c r="A1" t="s">
        <v>102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70</v>
      </c>
      <c r="B2" t="s">
        <v>71</v>
      </c>
      <c r="C2">
        <v>0.10106169</v>
      </c>
      <c r="D2">
        <v>0.84699756800000003</v>
      </c>
      <c r="E2">
        <v>0.118021135</v>
      </c>
      <c r="F2">
        <v>0.87441977100000001</v>
      </c>
      <c r="G2">
        <v>1.378796074</v>
      </c>
      <c r="H2">
        <v>-0.104832882</v>
      </c>
      <c r="I2">
        <v>0.96402663300000002</v>
      </c>
      <c r="J2">
        <v>0.59782101200000004</v>
      </c>
      <c r="K2">
        <v>0.530802738</v>
      </c>
      <c r="L2" s="2">
        <v>42874</v>
      </c>
    </row>
    <row r="3" spans="1:12" x14ac:dyDescent="0.25">
      <c r="A3" t="s">
        <v>58</v>
      </c>
      <c r="B3" t="s">
        <v>59</v>
      </c>
      <c r="C3">
        <v>5.8148705000000002E-2</v>
      </c>
      <c r="D3">
        <v>0.45077191100000003</v>
      </c>
      <c r="E3">
        <v>0.10269956500000001</v>
      </c>
      <c r="F3">
        <v>0.60150919400000002</v>
      </c>
      <c r="G3">
        <v>0.92944636800000002</v>
      </c>
      <c r="H3">
        <v>-0.13789802000000001</v>
      </c>
      <c r="I3">
        <v>0.42167903899999998</v>
      </c>
      <c r="J3">
        <v>0.59966852500000001</v>
      </c>
      <c r="K3">
        <v>0.50180722899999997</v>
      </c>
      <c r="L3" s="2">
        <v>42873</v>
      </c>
    </row>
    <row r="4" spans="1:12" x14ac:dyDescent="0.25">
      <c r="A4" t="s">
        <v>26</v>
      </c>
      <c r="B4" t="s">
        <v>27</v>
      </c>
      <c r="C4">
        <v>6.7920382000000001E-2</v>
      </c>
      <c r="D4">
        <v>0.54852927500000004</v>
      </c>
      <c r="E4">
        <v>0.12859749300000001</v>
      </c>
      <c r="F4">
        <v>0.57514189000000004</v>
      </c>
      <c r="G4">
        <v>0.84650066899999998</v>
      </c>
      <c r="H4">
        <v>-0.139876321</v>
      </c>
      <c r="I4">
        <v>0.48557455100000002</v>
      </c>
      <c r="J4">
        <v>0.57296169299999999</v>
      </c>
      <c r="K4">
        <v>0.532777116</v>
      </c>
      <c r="L4" s="2">
        <v>42864</v>
      </c>
    </row>
    <row r="5" spans="1:12" x14ac:dyDescent="0.25">
      <c r="A5" t="s">
        <v>67</v>
      </c>
      <c r="B5" t="s">
        <v>68</v>
      </c>
      <c r="C5">
        <v>0.22595011600000001</v>
      </c>
      <c r="D5">
        <v>1.780477651</v>
      </c>
      <c r="E5">
        <v>0.15303265399999999</v>
      </c>
      <c r="F5">
        <v>1.4078825340000001</v>
      </c>
      <c r="G5">
        <v>2.1678591850000002</v>
      </c>
      <c r="H5">
        <v>-0.168462213</v>
      </c>
      <c r="I5">
        <v>1.3412510259999999</v>
      </c>
      <c r="J5">
        <v>0.578791469</v>
      </c>
      <c r="K5">
        <v>0.47709320700000002</v>
      </c>
      <c r="L5" s="2">
        <v>43411</v>
      </c>
    </row>
    <row r="6" spans="1:12" x14ac:dyDescent="0.25">
      <c r="A6" t="s">
        <v>21</v>
      </c>
      <c r="B6" t="s">
        <v>22</v>
      </c>
      <c r="C6">
        <v>0.25834548299999999</v>
      </c>
      <c r="D6">
        <v>2.487891109</v>
      </c>
      <c r="E6">
        <v>0.211023077</v>
      </c>
      <c r="F6">
        <v>1.1946174169999999</v>
      </c>
      <c r="G6">
        <v>1.8328854889999999</v>
      </c>
      <c r="H6">
        <v>-0.19283240200000001</v>
      </c>
      <c r="I6">
        <v>1.3397410380000001</v>
      </c>
      <c r="J6">
        <v>0.58857872700000002</v>
      </c>
      <c r="K6">
        <v>0.516411379</v>
      </c>
      <c r="L6" s="2">
        <v>43301</v>
      </c>
    </row>
    <row r="7" spans="1:12" x14ac:dyDescent="0.25">
      <c r="C7">
        <f>SUBTOTAL(101,Table1[Annual Return])</f>
        <v>0.14228527519999998</v>
      </c>
      <c r="D7">
        <f>SUBTOTAL(101,Table1[Cumulative Returns])</f>
        <v>1.2229335028000001</v>
      </c>
      <c r="E7">
        <f>SUBTOTAL(101,Table1[Annual Volatility])</f>
        <v>0.14267478480000001</v>
      </c>
      <c r="F7">
        <f>SUBTOTAL(101,Table1[Sharpe Ratio])</f>
        <v>0.93071416119999983</v>
      </c>
      <c r="G7">
        <f>SUBTOTAL(101,Table1[Sortino Ratio])</f>
        <v>1.431097557</v>
      </c>
      <c r="H7">
        <f>SUBTOTAL(101,Table1[Max Drawdown])</f>
        <v>-0.14878036759999999</v>
      </c>
      <c r="I7">
        <f>SUBTOTAL(101,Table1[Calmar Ratio])</f>
        <v>0.91045445739999997</v>
      </c>
      <c r="J7">
        <f>SUBTOTAL(101,Table1[1_Train])</f>
        <v>0.58756428520000004</v>
      </c>
      <c r="K7">
        <f>SUBTOTAL(101,Table1[1_Test])</f>
        <v>0.51177833380000004</v>
      </c>
      <c r="L7" s="2"/>
    </row>
  </sheetData>
  <conditionalFormatting sqref="C2:C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2024-06-26T10:03:48Z</dcterms:created>
  <dcterms:modified xsi:type="dcterms:W3CDTF">2024-06-27T17:24:13Z</dcterms:modified>
</cp:coreProperties>
</file>