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"/>
    </mc:Choice>
  </mc:AlternateContent>
  <xr:revisionPtr revIDLastSave="0" documentId="13_ncr:1_{EC2CFE3B-B283-4C52-80BC-7D4072D53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 a="1"/>
  <c r="D39" i="1" s="1"/>
  <c r="E39" i="1" a="1"/>
  <c r="E39" i="1"/>
  <c r="F39" i="1" a="1"/>
  <c r="F39" i="1"/>
  <c r="G39" i="1" a="1"/>
  <c r="G39" i="1"/>
  <c r="H39" i="1" a="1"/>
  <c r="H39" i="1"/>
  <c r="I39" i="1" a="1"/>
  <c r="I39" i="1" s="1"/>
  <c r="J39" i="1" a="1"/>
  <c r="J39" i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C39" i="1" a="1"/>
  <c r="C39" i="1" s="1"/>
  <c r="D38" i="1"/>
  <c r="E38" i="1"/>
  <c r="F38" i="1"/>
  <c r="G38" i="1"/>
  <c r="H38" i="1"/>
  <c r="I38" i="1"/>
  <c r="J38" i="1"/>
  <c r="K38" i="1"/>
  <c r="L38" i="1"/>
  <c r="M38" i="1"/>
  <c r="N38" i="1"/>
  <c r="O38" i="1"/>
  <c r="C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<sst xmlns="http://schemas.openxmlformats.org/spreadsheetml/2006/main" count="89" uniqueCount="89">
  <si>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</si>
  <si>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</si>
  <si>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</si>
  <si>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</si>
  <si>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</si>
  <si>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</si>
  <si>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</si>
  <si>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</si>
  <si>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</si>
  <si>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</si>
  <si>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1_CV</t>
  </si>
  <si>
    <t>2_Train</t>
  </si>
  <si>
    <t>2_Test</t>
  </si>
  <si>
    <t>2_CV</t>
  </si>
  <si>
    <t>^GSPC</t>
  </si>
  <si>
    <t>S&amp;P 500</t>
  </si>
  <si>
    <t>^DJI</t>
  </si>
  <si>
    <t>Dow Jones Industrial Average</t>
  </si>
  <si>
    <t>^IXIC</t>
  </si>
  <si>
    <t>NASDAQ Composite</t>
  </si>
  <si>
    <t>^NYA</t>
  </si>
  <si>
    <t>NYSE COMPOSITE (DJ)</t>
  </si>
  <si>
    <t>^XAX</t>
  </si>
  <si>
    <t>NYSE AMEX COMPOSITE INDEX</t>
  </si>
  <si>
    <t>^BUK100P</t>
  </si>
  <si>
    <t>Cboe UK 100</t>
  </si>
  <si>
    <t>^RUT</t>
  </si>
  <si>
    <t>Russell 2000</t>
  </si>
  <si>
    <t>^FTSE</t>
  </si>
  <si>
    <t>FTSE 100</t>
  </si>
  <si>
    <t>^GDAXI</t>
  </si>
  <si>
    <t>DAX PERFORMANCE-INDEX</t>
  </si>
  <si>
    <t>^FCHI</t>
  </si>
  <si>
    <t>CAC 40</t>
  </si>
  <si>
    <t>^STOXX50E</t>
  </si>
  <si>
    <t>ESTX 50 PR.EUR</t>
  </si>
  <si>
    <t>^N100</t>
  </si>
  <si>
    <t>Euronext 100 Index</t>
  </si>
  <si>
    <t>^BFX</t>
  </si>
  <si>
    <t>BEL 20</t>
  </si>
  <si>
    <t>IMOEX.ME</t>
  </si>
  <si>
    <t>MOEX Russia Index</t>
  </si>
  <si>
    <t>^N225</t>
  </si>
  <si>
    <t>Nikkei 225</t>
  </si>
  <si>
    <t>^HSI</t>
  </si>
  <si>
    <t>HANG SENG INDEX</t>
  </si>
  <si>
    <t>000001.SS</t>
  </si>
  <si>
    <t>SSE Composite Index</t>
  </si>
  <si>
    <t>399001.SZ</t>
  </si>
  <si>
    <t>Shenzhen Index</t>
  </si>
  <si>
    <t>^STI</t>
  </si>
  <si>
    <t>STI Index</t>
  </si>
  <si>
    <t>^AXJO</t>
  </si>
  <si>
    <t>S&amp;P/ASX 200</t>
  </si>
  <si>
    <t>^AORD</t>
  </si>
  <si>
    <t>ALL ORDINARIES</t>
  </si>
  <si>
    <t>^BSESN</t>
  </si>
  <si>
    <t>S&amp;P BSE SENSEX</t>
  </si>
  <si>
    <t>^JKSE</t>
  </si>
  <si>
    <t>IDX COMPOSITE</t>
  </si>
  <si>
    <t>^KLSE</t>
  </si>
  <si>
    <t>FTSE Bursa Malaysia KLCI</t>
  </si>
  <si>
    <t>^NZ50</t>
  </si>
  <si>
    <t>S&amp;P/NZX 50 INDEX GROSS (GROSS)</t>
  </si>
  <si>
    <t>^KS11</t>
  </si>
  <si>
    <t>KOSPI Composite Index</t>
  </si>
  <si>
    <t>^TWII</t>
  </si>
  <si>
    <t>TSEC weighted index</t>
  </si>
  <si>
    <t>^GSPTSE</t>
  </si>
  <si>
    <t>S&amp;P/TSX Composite index</t>
  </si>
  <si>
    <t>^BVSP</t>
  </si>
  <si>
    <t>IBOVESPA</t>
  </si>
  <si>
    <t>^MXX</t>
  </si>
  <si>
    <t>IPC MEXICO</t>
  </si>
  <si>
    <t>^IPSA</t>
  </si>
  <si>
    <t>S&amp;P/CLX IPSA</t>
  </si>
  <si>
    <t>^MERV</t>
  </si>
  <si>
    <t>MERVAL</t>
  </si>
  <si>
    <t>^TA125.TA</t>
  </si>
  <si>
    <t>TA-125</t>
  </si>
  <si>
    <t>^JN0U.JO</t>
  </si>
  <si>
    <t>Top 40 USD Net TRI Index</t>
  </si>
  <si>
    <t>^SET.BK</t>
  </si>
  <si>
    <t>Stock Exchange of Thailand</t>
  </si>
  <si>
    <t>TDEX.BK</t>
  </si>
  <si>
    <t>ThaiDEX SET50</t>
  </si>
  <si>
    <t>TICKER</t>
  </si>
  <si>
    <t>Arithmetic Mean</t>
  </si>
  <si>
    <t>Geometric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</si>
</sst>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18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6700C-4EEE-40A0-B6B5-4D80D6ED4028}" name="Table1" displayName="Table1" ref="A1:O37" totalsRowShown="0" headerRowDxfId="17">
  <autoFilter ref="A1:O37" xr:uid="{7C06700C-4EEE-40A0-B6B5-4D80D6ED4028}"/>
  <sortState xmlns:xlrd2="http://schemas.microsoft.com/office/spreadsheetml/2017/richdata2" ref="A2:O37">
    <sortCondition descending="1" ref="C1:C37"/>
  </sortState>
  <tableColumns count="15">
    <tableColumn id="1" xr3:uid="{192F1E12-74A4-4B89-9CBD-8E36ED47DF60}" name="TICKER" dataDxfId="15" totalsRowDxfId="16"/>
    <tableColumn id="2" xr3:uid="{5D97D587-87A4-47B8-B45A-712ACADC05F5}" name="Index Name" dataDxfId="13" totalsRowDxfId="14"/>
    <tableColumn id="3" xr3:uid="{CC664EF4-4E4C-4910-8741-4C0FD9DB5DE8}" name="Annual Return" totalsRowDxfId="12"/>
    <tableColumn id="4" xr3:uid="{6BD2E147-0870-492F-94D9-4912B870CAEB}" name="Cumulative Returns" totalsRowDxfId="11"/>
    <tableColumn id="5" xr3:uid="{86D76248-B501-4B80-B7A8-FEF92B5781B5}" name="Annual Volatility" totalsRowDxfId="10"/>
    <tableColumn id="6" xr3:uid="{B9485F25-C6C8-43C5-AD63-694B6E4C7980}" name="Sharpe Ratio" totalsRowDxfId="9"/>
    <tableColumn id="7" xr3:uid="{3CAB7240-0C58-4E95-B6E7-0DD1E93FEDE6}" name="Sortino Ratio" totalsRowDxfId="8"/>
    <tableColumn id="8" xr3:uid="{F1D8E3F6-770F-4095-BD89-247B7270632E}" name="Max Drawdown" totalsRowDxfId="7"/>
    <tableColumn id="9" xr3:uid="{0A239EB9-B3E4-4B73-9391-38469AC895FC}" name="Calmar Ratio" totalsRowDxfId="6"/>
    <tableColumn id="10" xr3:uid="{D495CE52-81FA-493A-A045-863F64712ACA}" name="1_Train" totalsRowDxfId="5"/>
    <tableColumn id="11" xr3:uid="{91986C9F-0143-434E-A32C-5805E6F348A6}" name="1_Test" totalsRowDxfId="4"/>
    <tableColumn id="12" xr3:uid="{F908483E-B67D-4C0A-A129-5A201454BD89}" name="1_CV" totalsRowDxfId="3"/>
    <tableColumn id="13" xr3:uid="{081B9E7D-B05D-45A3-8845-5C78B8BEC03F}" name="2_Train" totalsRowDxfId="2"/>
    <tableColumn id="14" xr3:uid="{80F93312-A250-4174-80BE-545E67EF272A}" name="2_Test" totalsRowDxfId="1"/>
    <tableColumn id="15" xr3:uid="{E0E010E1-FCD6-4F53-9B16-9F024C0C6D34}" name="2_CV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5" workbookViewId="0">
      <selection activeCell="R19" sqref="R19"/>
    </sheetView>
  </sheetViews>
  <sheetFormatPr defaultRowHeight="15" x14ac:dyDescent="0.25"/>
  <cols>
    <col min="1" max="1" width="10.7109375" bestFit="1" customWidth="1"/>
    <col min="2" max="2" width="32" bestFit="1" customWidth="1"/>
    <col min="3" max="4" width="12.7109375" bestFit="1" customWidth="1"/>
    <col min="5" max="5" width="12" bestFit="1" customWidth="1"/>
    <col min="6" max="9" width="12.7109375" bestFit="1" customWidth="1"/>
    <col min="10" max="15" width="12" bestFit="1" customWidth="1"/>
  </cols>
  <sheetData>
    <row r="1" spans="1:15" x14ac:dyDescent="0.25">
      <c r="A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76</v>
      </c>
      <c r="B2" s="3" t="s">
        <v>77</v>
      </c>
      <c r="C2">
        <v>0.43625615195088469</v>
      </c>
      <c r="D2">
        <v>31.6808211473566</v>
      </c>
      <c r="E2">
        <v>6.1693681457770282</v>
      </c>
      <c r="F2">
        <v>0.37005202144170768</v>
      </c>
      <c r="G2">
        <v>6.5083893934588968</v>
      </c>
      <c r="H2">
        <v>-0.95102408977178787</v>
      </c>
      <c r="I2">
        <v>0.45872250413296128</v>
      </c>
      <c r="J2">
        <v>0.61997940267765195</v>
      </c>
      <c r="K2">
        <v>0.42386831275720172</v>
      </c>
      <c r="L2">
        <v>0.51769971575240759</v>
      </c>
      <c r="M2">
        <v>0.55973223480947476</v>
      </c>
      <c r="N2">
        <v>0.5288065843621399</v>
      </c>
      <c r="O2">
        <v>0.54036655211912943</v>
      </c>
    </row>
    <row r="3" spans="1:15" x14ac:dyDescent="0.25">
      <c r="A3" s="1" t="s">
        <v>22</v>
      </c>
      <c r="B3" s="3" t="s">
        <v>23</v>
      </c>
      <c r="C3">
        <v>0.1113223456076842</v>
      </c>
      <c r="D3">
        <v>1.86741758415899</v>
      </c>
      <c r="E3">
        <v>0.16210773424419889</v>
      </c>
      <c r="F3">
        <v>0.73252288385935871</v>
      </c>
      <c r="G3">
        <v>1.072835784365584</v>
      </c>
      <c r="H3">
        <v>-0.1928324021473575</v>
      </c>
      <c r="I3">
        <v>0.57730103638191732</v>
      </c>
      <c r="J3">
        <v>0.67395626242544726</v>
      </c>
      <c r="K3">
        <v>0.52380952380952384</v>
      </c>
      <c r="L3">
        <v>0.4944428666098647</v>
      </c>
      <c r="M3">
        <v>0.62127236580516898</v>
      </c>
      <c r="N3">
        <v>0.51587301587301593</v>
      </c>
      <c r="O3">
        <v>0.49285240935340341</v>
      </c>
    </row>
    <row r="4" spans="1:15" x14ac:dyDescent="0.25">
      <c r="A4" s="1" t="s">
        <v>56</v>
      </c>
      <c r="B4" s="3" t="s">
        <v>57</v>
      </c>
      <c r="C4">
        <v>8.0160832136233262E-2</v>
      </c>
      <c r="D4">
        <v>1.118266429688779</v>
      </c>
      <c r="E4">
        <v>0.12385118991966231</v>
      </c>
      <c r="F4">
        <v>0.6852358291660946</v>
      </c>
      <c r="G4">
        <v>0.95167543566906321</v>
      </c>
      <c r="H4">
        <v>-0.23816455454796301</v>
      </c>
      <c r="I4">
        <v>0.33657750746486498</v>
      </c>
      <c r="J4">
        <v>0.6556291390728477</v>
      </c>
      <c r="K4">
        <v>0.47657841140529528</v>
      </c>
      <c r="L4">
        <v>0.51423999334968207</v>
      </c>
      <c r="M4">
        <v>0.58991339786041774</v>
      </c>
      <c r="N4">
        <v>0.49083503054989819</v>
      </c>
      <c r="O4">
        <v>0.51301300968452546</v>
      </c>
    </row>
    <row r="5" spans="1:15" x14ac:dyDescent="0.25">
      <c r="A5" s="1" t="s">
        <v>80</v>
      </c>
      <c r="B5" s="3" t="s">
        <v>81</v>
      </c>
      <c r="C5">
        <v>7.8287622497178688E-2</v>
      </c>
      <c r="D5">
        <v>0.59695391113425611</v>
      </c>
      <c r="E5">
        <v>0.23330980011752289</v>
      </c>
      <c r="F5">
        <v>0.43974136521614582</v>
      </c>
      <c r="G5">
        <v>0.63999085000211731</v>
      </c>
      <c r="H5">
        <v>-0.33679055593194468</v>
      </c>
      <c r="I5">
        <v>0.2324519530559469</v>
      </c>
      <c r="J5">
        <v>0.71805111821086265</v>
      </c>
      <c r="K5">
        <v>0.5286624203821656</v>
      </c>
      <c r="L5">
        <v>0.50190879306485425</v>
      </c>
      <c r="M5">
        <v>0.67332268370607029</v>
      </c>
      <c r="N5">
        <v>0.54458598726114649</v>
      </c>
      <c r="O5">
        <v>0.48339472131214267</v>
      </c>
    </row>
    <row r="6" spans="1:15" x14ac:dyDescent="0.25">
      <c r="A6" s="1" t="s">
        <v>42</v>
      </c>
      <c r="B6" s="3" t="s">
        <v>43</v>
      </c>
      <c r="C6">
        <v>6.9592716715597192E-2</v>
      </c>
      <c r="D6">
        <v>0.91980232832528497</v>
      </c>
      <c r="E6">
        <v>0.1231250620662666</v>
      </c>
      <c r="F6">
        <v>0.60777164692171648</v>
      </c>
      <c r="G6">
        <v>0.92809276713611433</v>
      </c>
      <c r="H6">
        <v>-0.19408382719045469</v>
      </c>
      <c r="I6">
        <v>0.35857040600969681</v>
      </c>
      <c r="J6">
        <v>0.64296675191815855</v>
      </c>
      <c r="K6">
        <v>0.52556237218813906</v>
      </c>
      <c r="L6">
        <v>0.51309128700258133</v>
      </c>
      <c r="M6">
        <v>0.60409207161125322</v>
      </c>
      <c r="N6">
        <v>0.52556237218813906</v>
      </c>
      <c r="O6">
        <v>0.52536541620570587</v>
      </c>
    </row>
    <row r="7" spans="1:15" x14ac:dyDescent="0.25">
      <c r="A7" s="1" t="s">
        <v>18</v>
      </c>
      <c r="B7" s="3" t="s">
        <v>19</v>
      </c>
      <c r="C7">
        <v>6.6776109560942709E-2</v>
      </c>
      <c r="D7">
        <v>0.90623220071437149</v>
      </c>
      <c r="E7">
        <v>0.15850011009191239</v>
      </c>
      <c r="F7">
        <v>0.48741520316104131</v>
      </c>
      <c r="G7">
        <v>0.69012680906996771</v>
      </c>
      <c r="H7">
        <v>-0.36395279909120132</v>
      </c>
      <c r="I7">
        <v>0.1834746421175609</v>
      </c>
      <c r="J7">
        <v>0.5999005964214712</v>
      </c>
      <c r="K7">
        <v>0.50595238095238093</v>
      </c>
      <c r="L7">
        <v>0.52383871374925051</v>
      </c>
      <c r="M7">
        <v>0.57902584493041753</v>
      </c>
      <c r="N7">
        <v>0.50198412698412698</v>
      </c>
      <c r="O7">
        <v>0.53258307299062768</v>
      </c>
    </row>
    <row r="8" spans="1:15" x14ac:dyDescent="0.25">
      <c r="A8" s="1" t="s">
        <v>32</v>
      </c>
      <c r="B8" s="3" t="s">
        <v>33</v>
      </c>
      <c r="C8">
        <v>6.1432974417733988E-2</v>
      </c>
      <c r="D8">
        <v>0.83159811823032559</v>
      </c>
      <c r="E8">
        <v>0.12724389559875041</v>
      </c>
      <c r="F8">
        <v>0.53203617981987783</v>
      </c>
      <c r="G8">
        <v>0.78519067073992899</v>
      </c>
      <c r="H8">
        <v>-0.23039787497105721</v>
      </c>
      <c r="I8">
        <v>0.26663863295375989</v>
      </c>
      <c r="J8">
        <v>0.64484611626770882</v>
      </c>
      <c r="K8">
        <v>0.515625</v>
      </c>
      <c r="L8">
        <v>0.50526541095890409</v>
      </c>
      <c r="M8">
        <v>0.60625305324865653</v>
      </c>
      <c r="N8">
        <v>0.515625</v>
      </c>
      <c r="O8">
        <v>0.5130786753913894</v>
      </c>
    </row>
    <row r="9" spans="1:15" x14ac:dyDescent="0.25">
      <c r="A9" s="1" t="s">
        <v>30</v>
      </c>
      <c r="B9" s="3" t="s">
        <v>31</v>
      </c>
      <c r="C9">
        <v>6.1042593980378028E-2</v>
      </c>
      <c r="D9">
        <v>0.8145033928694112</v>
      </c>
      <c r="E9">
        <v>0.13048767637960379</v>
      </c>
      <c r="F9">
        <v>0.51902050895717744</v>
      </c>
      <c r="G9">
        <v>0.77570337508053844</v>
      </c>
      <c r="H9">
        <v>-0.2640281589449513</v>
      </c>
      <c r="I9">
        <v>0.23119728677540469</v>
      </c>
      <c r="J9">
        <v>0.63264299802761337</v>
      </c>
      <c r="K9">
        <v>0.53451676528599601</v>
      </c>
      <c r="L9">
        <v>0.50374753451676535</v>
      </c>
      <c r="M9">
        <v>0.57001972386587774</v>
      </c>
      <c r="N9">
        <v>0.52465483234714005</v>
      </c>
      <c r="O9">
        <v>0.51676528599605531</v>
      </c>
    </row>
    <row r="10" spans="1:15" x14ac:dyDescent="0.25">
      <c r="A10" s="1" t="s">
        <v>66</v>
      </c>
      <c r="B10" s="3" t="s">
        <v>67</v>
      </c>
      <c r="C10">
        <v>6.0888486695303001E-2</v>
      </c>
      <c r="D10">
        <v>0.77026759543974443</v>
      </c>
      <c r="E10">
        <v>0.1096492864755394</v>
      </c>
      <c r="F10">
        <v>0.59393305642115446</v>
      </c>
      <c r="G10">
        <v>0.85594617235762616</v>
      </c>
      <c r="H10">
        <v>-0.31631862810264688</v>
      </c>
      <c r="I10">
        <v>0.19249099258088709</v>
      </c>
      <c r="J10">
        <v>0.61447638603696098</v>
      </c>
      <c r="K10">
        <v>0.53893442622950816</v>
      </c>
      <c r="L10">
        <v>0.51274952031507726</v>
      </c>
      <c r="M10">
        <v>0.57340862422997951</v>
      </c>
      <c r="N10">
        <v>0.54508196721311475</v>
      </c>
      <c r="O10">
        <v>0.51973019826976807</v>
      </c>
    </row>
    <row r="11" spans="1:15" x14ac:dyDescent="0.25">
      <c r="A11" s="2" t="s">
        <v>14</v>
      </c>
      <c r="B11" s="3" t="s">
        <v>15</v>
      </c>
      <c r="C11">
        <v>5.824396313029645E-2</v>
      </c>
      <c r="D11">
        <v>0.75942266887049126</v>
      </c>
      <c r="E11">
        <v>0.13086374686745189</v>
      </c>
      <c r="F11">
        <v>0.49830757648305279</v>
      </c>
      <c r="G11">
        <v>0.70981358736545874</v>
      </c>
      <c r="H11">
        <v>-0.25425096619230358</v>
      </c>
      <c r="I11">
        <v>0.2290805970280696</v>
      </c>
      <c r="J11">
        <v>0.63568588469184895</v>
      </c>
      <c r="K11">
        <v>0.48412698412698407</v>
      </c>
      <c r="L11">
        <v>0.48807157057654071</v>
      </c>
      <c r="M11">
        <v>0.58349900596421467</v>
      </c>
      <c r="N11">
        <v>0.49404761904761912</v>
      </c>
      <c r="O11">
        <v>0.50556186689387483</v>
      </c>
    </row>
    <row r="12" spans="1:15" x14ac:dyDescent="0.25">
      <c r="A12" s="1" t="s">
        <v>34</v>
      </c>
      <c r="B12" s="3" t="s">
        <v>35</v>
      </c>
      <c r="C12">
        <v>5.770165612238376E-2</v>
      </c>
      <c r="D12">
        <v>0.74849764046427425</v>
      </c>
      <c r="E12">
        <v>0.1308965951267495</v>
      </c>
      <c r="F12">
        <v>0.4938433976684905</v>
      </c>
      <c r="G12">
        <v>0.72904767167249918</v>
      </c>
      <c r="H12">
        <v>-0.25501594585995591</v>
      </c>
      <c r="I12">
        <v>0.226266855305084</v>
      </c>
      <c r="J12">
        <v>0.64790836653386452</v>
      </c>
      <c r="K12">
        <v>0.5188866799204771</v>
      </c>
      <c r="L12">
        <v>0.51970567036030824</v>
      </c>
      <c r="M12">
        <v>0.59113545816733071</v>
      </c>
      <c r="N12">
        <v>0.51292246520874751</v>
      </c>
      <c r="O12">
        <v>0.51692157810111439</v>
      </c>
    </row>
    <row r="13" spans="1:15" x14ac:dyDescent="0.25">
      <c r="A13" s="1" t="s">
        <v>36</v>
      </c>
      <c r="B13" s="3" t="s">
        <v>37</v>
      </c>
      <c r="C13">
        <v>5.624713283243965E-2</v>
      </c>
      <c r="D13">
        <v>0.74276618111926918</v>
      </c>
      <c r="E13">
        <v>0.1182013056631816</v>
      </c>
      <c r="F13">
        <v>0.5220035665532714</v>
      </c>
      <c r="G13">
        <v>0.75982270101934524</v>
      </c>
      <c r="H13">
        <v>-0.2066580642574106</v>
      </c>
      <c r="I13">
        <v>0.27217487512308708</v>
      </c>
      <c r="J13">
        <v>0.61748900830483633</v>
      </c>
      <c r="K13">
        <v>0.515625</v>
      </c>
      <c r="L13">
        <v>0.51698874755381596</v>
      </c>
      <c r="M13">
        <v>0.56814851001465561</v>
      </c>
      <c r="N13">
        <v>0.53125</v>
      </c>
      <c r="O13">
        <v>0.52480583414872795</v>
      </c>
    </row>
    <row r="14" spans="1:15" x14ac:dyDescent="0.25">
      <c r="A14" s="1" t="s">
        <v>78</v>
      </c>
      <c r="B14" s="3" t="s">
        <v>79</v>
      </c>
      <c r="C14">
        <v>5.3949651610910809E-2</v>
      </c>
      <c r="D14">
        <v>0.58535523321930683</v>
      </c>
      <c r="E14">
        <v>0.1235956665886187</v>
      </c>
      <c r="F14">
        <v>0.48699493514185699</v>
      </c>
      <c r="G14">
        <v>0.70045999129819458</v>
      </c>
      <c r="H14">
        <v>-0.25264845103035721</v>
      </c>
      <c r="I14">
        <v>0.21353644319168391</v>
      </c>
      <c r="J14">
        <v>0.64253393665158376</v>
      </c>
      <c r="K14">
        <v>0.50790067720090293</v>
      </c>
      <c r="L14">
        <v>0.50067209380713562</v>
      </c>
      <c r="M14">
        <v>0.59276018099547512</v>
      </c>
      <c r="N14">
        <v>0.51241534988713322</v>
      </c>
      <c r="O14">
        <v>0.50429200330939805</v>
      </c>
    </row>
    <row r="15" spans="1:15" x14ac:dyDescent="0.25">
      <c r="A15" s="1" t="s">
        <v>26</v>
      </c>
      <c r="B15" s="3" t="s">
        <v>27</v>
      </c>
      <c r="C15">
        <v>5.3048104295007947E-2</v>
      </c>
      <c r="D15">
        <v>0.67508444391093292</v>
      </c>
      <c r="E15">
        <v>0.17497124151770049</v>
      </c>
      <c r="F15">
        <v>0.38340088897606561</v>
      </c>
      <c r="G15">
        <v>0.54892002228938641</v>
      </c>
      <c r="H15">
        <v>-0.32987548902034802</v>
      </c>
      <c r="I15">
        <v>0.16081250672048489</v>
      </c>
      <c r="J15">
        <v>0.63568588469184895</v>
      </c>
      <c r="K15">
        <v>0.48809523809523808</v>
      </c>
      <c r="L15">
        <v>0.50238095238095237</v>
      </c>
      <c r="M15">
        <v>0.5750497017892644</v>
      </c>
      <c r="N15">
        <v>0.49603174603174599</v>
      </c>
      <c r="O15">
        <v>0.5063547287702358</v>
      </c>
    </row>
    <row r="16" spans="1:15" x14ac:dyDescent="0.25">
      <c r="A16" s="1" t="s">
        <v>70</v>
      </c>
      <c r="B16" s="3" t="s">
        <v>71</v>
      </c>
      <c r="C16">
        <v>5.0542895045023288E-2</v>
      </c>
      <c r="D16">
        <v>0.62298313940830496</v>
      </c>
      <c r="E16">
        <v>0.15264782810050581</v>
      </c>
      <c r="F16">
        <v>0.39999007999403741</v>
      </c>
      <c r="G16">
        <v>0.56034377143629399</v>
      </c>
      <c r="H16">
        <v>-0.26499510613568089</v>
      </c>
      <c r="I16">
        <v>0.19073142814624161</v>
      </c>
      <c r="J16">
        <v>0.68939393939393945</v>
      </c>
      <c r="K16">
        <v>0.48588709677419362</v>
      </c>
      <c r="L16">
        <v>0.46165118931247962</v>
      </c>
      <c r="M16">
        <v>0.67272727272727273</v>
      </c>
      <c r="N16">
        <v>0.5161290322580645</v>
      </c>
      <c r="O16">
        <v>0.4656956663408276</v>
      </c>
    </row>
    <row r="17" spans="1:15" x14ac:dyDescent="0.25">
      <c r="A17" s="1" t="s">
        <v>16</v>
      </c>
      <c r="B17" s="3" t="s">
        <v>17</v>
      </c>
      <c r="C17">
        <v>4.9886041204557641E-2</v>
      </c>
      <c r="D17">
        <v>0.62555672263510198</v>
      </c>
      <c r="E17">
        <v>0.12602801934382049</v>
      </c>
      <c r="F17">
        <v>0.44958130746093322</v>
      </c>
      <c r="G17">
        <v>0.64142325685387991</v>
      </c>
      <c r="H17">
        <v>-0.21940803824764821</v>
      </c>
      <c r="I17">
        <v>0.22736651584410381</v>
      </c>
      <c r="J17">
        <v>0.62823061630218691</v>
      </c>
      <c r="K17">
        <v>0.50992063492063489</v>
      </c>
      <c r="L17">
        <v>0.50359904067657546</v>
      </c>
      <c r="M17">
        <v>0.57355864811133206</v>
      </c>
      <c r="N17">
        <v>0.51587301587301593</v>
      </c>
      <c r="O17">
        <v>0.52584887500394462</v>
      </c>
    </row>
    <row r="18" spans="1:15" x14ac:dyDescent="0.25">
      <c r="A18" s="1" t="s">
        <v>72</v>
      </c>
      <c r="B18" s="3" t="s">
        <v>73</v>
      </c>
      <c r="C18">
        <v>4.6028308716078437E-2</v>
      </c>
      <c r="D18">
        <v>0.56635972191050232</v>
      </c>
      <c r="E18">
        <v>0.1071955418041948</v>
      </c>
      <c r="F18">
        <v>0.47337557702550431</v>
      </c>
      <c r="G18">
        <v>0.69862711358315388</v>
      </c>
      <c r="H18">
        <v>-0.2116734825913425</v>
      </c>
      <c r="I18">
        <v>0.21744957447003799</v>
      </c>
      <c r="J18">
        <v>0.67926404773744409</v>
      </c>
      <c r="K18">
        <v>0.49502982107355858</v>
      </c>
      <c r="L18">
        <v>0.50358090500819785</v>
      </c>
      <c r="M18">
        <v>0.67876678269517654</v>
      </c>
      <c r="N18">
        <v>0.50695825049701793</v>
      </c>
      <c r="O18">
        <v>0.49722066010312621</v>
      </c>
    </row>
    <row r="19" spans="1:15" x14ac:dyDescent="0.25">
      <c r="A19" s="1" t="s">
        <v>20</v>
      </c>
      <c r="B19" s="3" t="s">
        <v>21</v>
      </c>
      <c r="C19">
        <v>4.509437022569629E-2</v>
      </c>
      <c r="D19">
        <v>0.55301272063398033</v>
      </c>
      <c r="E19">
        <v>0.12566426097414921</v>
      </c>
      <c r="F19">
        <v>0.41409229022101951</v>
      </c>
      <c r="G19">
        <v>0.58892881566485245</v>
      </c>
      <c r="H19">
        <v>-0.22367372434265209</v>
      </c>
      <c r="I19">
        <v>0.20160781226414839</v>
      </c>
      <c r="J19">
        <v>0.62027833001988075</v>
      </c>
      <c r="K19">
        <v>0.47619047619047622</v>
      </c>
      <c r="L19">
        <v>0.48767395626242538</v>
      </c>
      <c r="M19">
        <v>0.56908548707753481</v>
      </c>
      <c r="N19">
        <v>0.48809523809523808</v>
      </c>
      <c r="O19">
        <v>0.49204850263498368</v>
      </c>
    </row>
    <row r="20" spans="1:15" x14ac:dyDescent="0.25">
      <c r="A20" s="1" t="s">
        <v>68</v>
      </c>
      <c r="B20" s="3" t="s">
        <v>69</v>
      </c>
      <c r="C20">
        <v>4.3536374975757131E-2</v>
      </c>
      <c r="D20">
        <v>0.5279922930426606</v>
      </c>
      <c r="E20">
        <v>0.10834453363146911</v>
      </c>
      <c r="F20">
        <v>0.44754514553662178</v>
      </c>
      <c r="G20">
        <v>0.63498910542849196</v>
      </c>
      <c r="H20">
        <v>-0.18137543215826349</v>
      </c>
      <c r="I20">
        <v>0.24003457611485329</v>
      </c>
      <c r="J20">
        <v>0.61565304087736794</v>
      </c>
      <c r="K20">
        <v>0.52788844621513942</v>
      </c>
      <c r="L20">
        <v>0.52152348689076033</v>
      </c>
      <c r="M20">
        <v>0.56181455633100696</v>
      </c>
      <c r="N20">
        <v>0.52788844621513942</v>
      </c>
      <c r="O20">
        <v>0.52750276339750779</v>
      </c>
    </row>
    <row r="21" spans="1:15" x14ac:dyDescent="0.25">
      <c r="A21" s="1" t="s">
        <v>64</v>
      </c>
      <c r="B21" s="3" t="s">
        <v>65</v>
      </c>
      <c r="C21">
        <v>4.2440217244975383E-2</v>
      </c>
      <c r="D21">
        <v>0.4989387826431162</v>
      </c>
      <c r="E21">
        <v>0.1232873486648646</v>
      </c>
      <c r="F21">
        <v>0.39868662841089381</v>
      </c>
      <c r="G21">
        <v>0.58134596122667226</v>
      </c>
      <c r="H21">
        <v>-0.34785081259316292</v>
      </c>
      <c r="I21">
        <v>0.1220069515680917</v>
      </c>
      <c r="J21">
        <v>0.65173116089613037</v>
      </c>
      <c r="K21">
        <v>0.51120162932790225</v>
      </c>
      <c r="L21">
        <v>0.49287169042769852</v>
      </c>
      <c r="M21">
        <v>0.57281059063136452</v>
      </c>
      <c r="N21">
        <v>0.51527494908350302</v>
      </c>
      <c r="O21">
        <v>0.50672097759674128</v>
      </c>
    </row>
    <row r="22" spans="1:15" x14ac:dyDescent="0.25">
      <c r="A22" s="1" t="s">
        <v>58</v>
      </c>
      <c r="B22" s="3" t="s">
        <v>59</v>
      </c>
      <c r="C22">
        <v>4.1654043034667472E-2</v>
      </c>
      <c r="D22">
        <v>0.48195454945697391</v>
      </c>
      <c r="E22">
        <v>0.10182167277522899</v>
      </c>
      <c r="F22">
        <v>0.45153429776839138</v>
      </c>
      <c r="G22">
        <v>0.66396887689526585</v>
      </c>
      <c r="H22">
        <v>-0.19764130973896879</v>
      </c>
      <c r="I22">
        <v>0.21075575288223539</v>
      </c>
      <c r="J22">
        <v>0.65226337448559668</v>
      </c>
      <c r="K22">
        <v>0.47530864197530859</v>
      </c>
      <c r="L22">
        <v>0.48847736625514399</v>
      </c>
      <c r="M22">
        <v>0.5679012345679012</v>
      </c>
      <c r="N22">
        <v>0.51440329218106995</v>
      </c>
      <c r="O22">
        <v>0.49876543209876539</v>
      </c>
    </row>
    <row r="23" spans="1:15" x14ac:dyDescent="0.25">
      <c r="A23" s="1" t="s">
        <v>24</v>
      </c>
      <c r="B23" s="3" t="s">
        <v>25</v>
      </c>
      <c r="C23">
        <v>3.7836748013299497E-2</v>
      </c>
      <c r="D23">
        <v>0.4520931880461565</v>
      </c>
      <c r="E23">
        <v>0.10775124819910049</v>
      </c>
      <c r="F23">
        <v>0.39846147959754602</v>
      </c>
      <c r="G23">
        <v>0.5787284127838821</v>
      </c>
      <c r="H23">
        <v>-0.14545119213822269</v>
      </c>
      <c r="I23">
        <v>0.2601336397252979</v>
      </c>
      <c r="J23">
        <v>0.66716049382716047</v>
      </c>
      <c r="K23">
        <v>0.53846153846153844</v>
      </c>
      <c r="L23">
        <v>0.51659845171550856</v>
      </c>
      <c r="M23">
        <v>0.63012345679012349</v>
      </c>
      <c r="N23">
        <v>0.52859960552268248</v>
      </c>
      <c r="O23">
        <v>0.51303568226645146</v>
      </c>
    </row>
    <row r="24" spans="1:15" x14ac:dyDescent="0.25">
      <c r="A24" s="1" t="s">
        <v>28</v>
      </c>
      <c r="B24" s="3" t="s">
        <v>29</v>
      </c>
      <c r="C24">
        <v>3.7172941138666087E-2</v>
      </c>
      <c r="D24">
        <v>0.4411211223380147</v>
      </c>
      <c r="E24">
        <v>0.107555881916009</v>
      </c>
      <c r="F24">
        <v>0.39302690730977657</v>
      </c>
      <c r="G24">
        <v>0.56783799455427497</v>
      </c>
      <c r="H24">
        <v>-0.13987632085492571</v>
      </c>
      <c r="I24">
        <v>0.26575578276197609</v>
      </c>
      <c r="J24">
        <v>0.66220901436354629</v>
      </c>
      <c r="K24">
        <v>0.53663366336633667</v>
      </c>
      <c r="L24">
        <v>0.50357142857142856</v>
      </c>
      <c r="M24">
        <v>0.6097077761267955</v>
      </c>
      <c r="N24">
        <v>0.53465346534653468</v>
      </c>
      <c r="O24">
        <v>0.51466053748231966</v>
      </c>
    </row>
    <row r="25" spans="1:15" x14ac:dyDescent="0.25">
      <c r="A25" s="1" t="s">
        <v>54</v>
      </c>
      <c r="B25" s="3" t="s">
        <v>55</v>
      </c>
      <c r="C25">
        <v>3.4142758528545203E-2</v>
      </c>
      <c r="D25">
        <v>0.40045069963948282</v>
      </c>
      <c r="E25">
        <v>0.1083366770852872</v>
      </c>
      <c r="F25">
        <v>0.36437408143249672</v>
      </c>
      <c r="G25">
        <v>0.50142457709343846</v>
      </c>
      <c r="H25">
        <v>-0.1836263905757276</v>
      </c>
      <c r="I25">
        <v>0.18593601073079261</v>
      </c>
      <c r="J25">
        <v>0.62283737024221453</v>
      </c>
      <c r="K25">
        <v>0.53754940711462451</v>
      </c>
      <c r="L25">
        <v>0.50811959456815248</v>
      </c>
      <c r="M25">
        <v>0.5699456253089471</v>
      </c>
      <c r="N25">
        <v>0.53952569169960474</v>
      </c>
      <c r="O25">
        <v>0.51563025867804169</v>
      </c>
    </row>
    <row r="26" spans="1:15" x14ac:dyDescent="0.25">
      <c r="A26" s="1" t="s">
        <v>52</v>
      </c>
      <c r="B26" s="3" t="s">
        <v>53</v>
      </c>
      <c r="C26">
        <v>3.1931251024021279E-2</v>
      </c>
      <c r="D26">
        <v>0.37035366785238177</v>
      </c>
      <c r="E26">
        <v>0.1092164320219776</v>
      </c>
      <c r="F26">
        <v>0.34268986869695889</v>
      </c>
      <c r="G26">
        <v>0.47353175426152949</v>
      </c>
      <c r="H26">
        <v>-0.17931865753988319</v>
      </c>
      <c r="I26">
        <v>0.1780698755059511</v>
      </c>
      <c r="J26">
        <v>0.60118753092528454</v>
      </c>
      <c r="K26">
        <v>0.52964426877470361</v>
      </c>
      <c r="L26">
        <v>0.50458498023715426</v>
      </c>
      <c r="M26">
        <v>0.56506679861454723</v>
      </c>
      <c r="N26">
        <v>0.55335968379446643</v>
      </c>
      <c r="O26">
        <v>0.51130669588698008</v>
      </c>
    </row>
    <row r="27" spans="1:15" x14ac:dyDescent="0.25">
      <c r="A27" s="1" t="s">
        <v>38</v>
      </c>
      <c r="B27" s="3" t="s">
        <v>39</v>
      </c>
      <c r="C27">
        <v>3.0681656638764879E-2</v>
      </c>
      <c r="D27">
        <v>0.35869007721357971</v>
      </c>
      <c r="E27">
        <v>0.1205154815010154</v>
      </c>
      <c r="F27">
        <v>0.31091536105153289</v>
      </c>
      <c r="G27">
        <v>0.45515007763546189</v>
      </c>
      <c r="H27">
        <v>-0.25251229737162628</v>
      </c>
      <c r="I27">
        <v>0.121505593819101</v>
      </c>
      <c r="J27">
        <v>0.60635696821515894</v>
      </c>
      <c r="K27">
        <v>0.498046875</v>
      </c>
      <c r="L27">
        <v>0.496654843444227</v>
      </c>
      <c r="M27">
        <v>0.57701711491442542</v>
      </c>
      <c r="N27">
        <v>0.501953125</v>
      </c>
      <c r="O27">
        <v>0.49938998287671232</v>
      </c>
    </row>
    <row r="28" spans="1:15" x14ac:dyDescent="0.25">
      <c r="A28" s="1" t="s">
        <v>40</v>
      </c>
      <c r="B28" s="3" t="s">
        <v>41</v>
      </c>
      <c r="C28">
        <v>3.028255919977885E-2</v>
      </c>
      <c r="D28">
        <v>0.33791099224148069</v>
      </c>
      <c r="E28">
        <v>0.1915113932849401</v>
      </c>
      <c r="F28">
        <v>0.25950215893981582</v>
      </c>
      <c r="G28">
        <v>0.33015834557157331</v>
      </c>
      <c r="H28">
        <v>-0.55289538894964629</v>
      </c>
      <c r="I28">
        <v>5.4770865890756713E-2</v>
      </c>
      <c r="J28">
        <v>0.62703252032520329</v>
      </c>
      <c r="K28">
        <v>0.51016260162601623</v>
      </c>
      <c r="L28">
        <v>0.49105691056910572</v>
      </c>
      <c r="M28">
        <v>0.59451219512195119</v>
      </c>
      <c r="N28">
        <v>0.51829268292682928</v>
      </c>
      <c r="O28">
        <v>0.49593495934959347</v>
      </c>
    </row>
    <row r="29" spans="1:15" x14ac:dyDescent="0.25">
      <c r="A29" s="1" t="s">
        <v>50</v>
      </c>
      <c r="B29" s="3" t="s">
        <v>51</v>
      </c>
      <c r="C29">
        <v>2.8378324759724901E-2</v>
      </c>
      <c r="D29">
        <v>0.32011830405654612</v>
      </c>
      <c r="E29">
        <v>8.9289966162245354E-2</v>
      </c>
      <c r="F29">
        <v>0.35803732385295561</v>
      </c>
      <c r="G29">
        <v>0.52457875134179943</v>
      </c>
      <c r="H29">
        <v>-0.1378980198162241</v>
      </c>
      <c r="I29">
        <v>0.20579211215320231</v>
      </c>
      <c r="J29">
        <v>0.68065967016491757</v>
      </c>
      <c r="K29">
        <v>0.52894211576846306</v>
      </c>
      <c r="L29">
        <v>0.49800239520958078</v>
      </c>
      <c r="M29">
        <v>0.6811594202898551</v>
      </c>
      <c r="N29">
        <v>0.52295409181636732</v>
      </c>
      <c r="O29">
        <v>0.50599920159680634</v>
      </c>
    </row>
    <row r="30" spans="1:15" x14ac:dyDescent="0.25">
      <c r="A30" s="1" t="s">
        <v>84</v>
      </c>
      <c r="B30" s="3" t="s">
        <v>85</v>
      </c>
      <c r="C30">
        <v>2.4165667093697382E-2</v>
      </c>
      <c r="D30">
        <v>0.2589210121445642</v>
      </c>
      <c r="E30">
        <v>0.10204608327718161</v>
      </c>
      <c r="F30">
        <v>0.28480980462692279</v>
      </c>
      <c r="G30">
        <v>0.43369572741939832</v>
      </c>
      <c r="H30">
        <v>-0.2182951841106949</v>
      </c>
      <c r="I30">
        <v>0.110701787545818</v>
      </c>
      <c r="J30">
        <v>0.65895061728395066</v>
      </c>
      <c r="K30">
        <v>0.5462012320328542</v>
      </c>
      <c r="L30">
        <v>0.49772183774008999</v>
      </c>
      <c r="M30">
        <v>0.63786008230452673</v>
      </c>
      <c r="N30">
        <v>0.55236139630390146</v>
      </c>
      <c r="O30">
        <v>0.50225196677398354</v>
      </c>
    </row>
    <row r="31" spans="1:15" x14ac:dyDescent="0.25">
      <c r="A31" s="1" t="s">
        <v>82</v>
      </c>
      <c r="B31" s="3" t="s">
        <v>83</v>
      </c>
      <c r="C31">
        <v>2.380417659186396E-2</v>
      </c>
      <c r="D31">
        <v>0.25417432099870602</v>
      </c>
      <c r="E31">
        <v>9.9175503981075455E-2</v>
      </c>
      <c r="F31">
        <v>0.28692295298320508</v>
      </c>
      <c r="G31">
        <v>0.4107287470305962</v>
      </c>
      <c r="H31">
        <v>-0.20734881542914271</v>
      </c>
      <c r="I31">
        <v>0.1148025685249143</v>
      </c>
      <c r="J31">
        <v>0.65533230293663058</v>
      </c>
      <c r="K31">
        <v>0.51440329218106995</v>
      </c>
      <c r="L31">
        <v>0.48412201433965468</v>
      </c>
      <c r="M31">
        <v>0.58835651725914473</v>
      </c>
      <c r="N31">
        <v>0.52674897119341568</v>
      </c>
      <c r="O31">
        <v>0.48329048406940728</v>
      </c>
    </row>
    <row r="32" spans="1:15" x14ac:dyDescent="0.25">
      <c r="A32" s="1" t="s">
        <v>62</v>
      </c>
      <c r="B32" s="3" t="s">
        <v>63</v>
      </c>
      <c r="C32">
        <v>1.8336267143991059E-2</v>
      </c>
      <c r="D32">
        <v>0.19778747364650531</v>
      </c>
      <c r="E32">
        <v>8.4391136711750706E-2</v>
      </c>
      <c r="F32">
        <v>0.25750981732787809</v>
      </c>
      <c r="G32">
        <v>0.37521847480430032</v>
      </c>
      <c r="H32">
        <v>-0.2190550612028421</v>
      </c>
      <c r="I32">
        <v>8.3706201734421101E-2</v>
      </c>
      <c r="J32">
        <v>0.62256615077383926</v>
      </c>
      <c r="K32">
        <v>0.48902195608782428</v>
      </c>
      <c r="L32">
        <v>0.43092055888223563</v>
      </c>
      <c r="M32">
        <v>0.60659011482775838</v>
      </c>
      <c r="N32">
        <v>0.48303393213572848</v>
      </c>
      <c r="O32">
        <v>0.43569820359281441</v>
      </c>
    </row>
    <row r="33" spans="1:15" x14ac:dyDescent="0.25">
      <c r="A33" s="1" t="s">
        <v>60</v>
      </c>
      <c r="B33" s="3" t="s">
        <v>61</v>
      </c>
      <c r="C33">
        <v>8.1336166935523924E-3</v>
      </c>
      <c r="D33">
        <v>8.1732689481083476E-2</v>
      </c>
      <c r="E33">
        <v>7.9481203777467313E-2</v>
      </c>
      <c r="F33">
        <v>0.14153441261094221</v>
      </c>
      <c r="G33">
        <v>0.20954461923938411</v>
      </c>
      <c r="H33">
        <v>-0.18474633369852531</v>
      </c>
      <c r="I33">
        <v>4.4025862547427193E-2</v>
      </c>
      <c r="J33">
        <v>0.69376278118609402</v>
      </c>
      <c r="K33">
        <v>0.47443762781186088</v>
      </c>
      <c r="L33">
        <v>0.46666666666666662</v>
      </c>
      <c r="M33">
        <v>0.69120654396728021</v>
      </c>
      <c r="N33">
        <v>0.4785276073619632</v>
      </c>
      <c r="O33">
        <v>0.46175869120654389</v>
      </c>
    </row>
    <row r="34" spans="1:15" x14ac:dyDescent="0.25">
      <c r="A34" s="1" t="s">
        <v>46</v>
      </c>
      <c r="B34" s="3" t="s">
        <v>47</v>
      </c>
      <c r="C34">
        <v>3.1010190464981768E-3</v>
      </c>
      <c r="D34">
        <v>3.0306586653597201E-2</v>
      </c>
      <c r="E34">
        <v>9.6521616786213446E-2</v>
      </c>
      <c r="F34">
        <v>8.0400930966615228E-2</v>
      </c>
      <c r="G34">
        <v>0.1119151549557081</v>
      </c>
      <c r="H34">
        <v>-0.2231110654930861</v>
      </c>
      <c r="I34">
        <v>1.3898992592074159E-2</v>
      </c>
      <c r="J34">
        <v>0.64300411522633749</v>
      </c>
      <c r="K34">
        <v>0.53388090349075978</v>
      </c>
      <c r="L34">
        <v>0.43971151164854111</v>
      </c>
      <c r="M34">
        <v>0.56069958847736623</v>
      </c>
      <c r="N34">
        <v>0.48459958932238201</v>
      </c>
      <c r="O34">
        <v>0.4487531793714773</v>
      </c>
    </row>
    <row r="35" spans="1:15" x14ac:dyDescent="0.25">
      <c r="A35" s="1" t="s">
        <v>74</v>
      </c>
      <c r="B35" s="3" t="s">
        <v>75</v>
      </c>
      <c r="C35">
        <v>0</v>
      </c>
      <c r="D35">
        <v>0</v>
      </c>
      <c r="E35">
        <v>0</v>
      </c>
      <c r="H35">
        <v>0</v>
      </c>
      <c r="J35">
        <v>0.6894639556377079</v>
      </c>
      <c r="K35">
        <v>0.49446494464944651</v>
      </c>
      <c r="L35">
        <v>0.4840262402624026</v>
      </c>
      <c r="M35">
        <v>0.67837338262476898</v>
      </c>
      <c r="N35">
        <v>0.49815498154981552</v>
      </c>
      <c r="O35">
        <v>0.47958726253929213</v>
      </c>
    </row>
    <row r="36" spans="1:15" x14ac:dyDescent="0.25">
      <c r="A36" s="1" t="s">
        <v>48</v>
      </c>
      <c r="B36" s="3" t="s">
        <v>49</v>
      </c>
      <c r="C36">
        <v>-1.324672658761872E-2</v>
      </c>
      <c r="D36">
        <v>-0.1206189444000786</v>
      </c>
      <c r="E36">
        <v>0.12747244699664001</v>
      </c>
      <c r="F36">
        <v>-4.0717236418870352E-2</v>
      </c>
      <c r="G36">
        <v>-5.6313461692830573E-2</v>
      </c>
      <c r="H36">
        <v>-0.42631834484486791</v>
      </c>
      <c r="I36">
        <v>-3.1072382288496271E-2</v>
      </c>
      <c r="J36">
        <v>0.64454732510288071</v>
      </c>
      <c r="K36">
        <v>0.49176954732510292</v>
      </c>
      <c r="L36">
        <v>0.44855967078189302</v>
      </c>
      <c r="M36">
        <v>0.62139917695473246</v>
      </c>
      <c r="N36">
        <v>0.47736625514403291</v>
      </c>
      <c r="O36">
        <v>0.44567901234567903</v>
      </c>
    </row>
    <row r="37" spans="1:15" x14ac:dyDescent="0.25">
      <c r="A37" s="1" t="s">
        <v>44</v>
      </c>
      <c r="B37" s="3" t="s">
        <v>45</v>
      </c>
      <c r="C37">
        <v>-3.456869241384164E-2</v>
      </c>
      <c r="D37">
        <v>-0.29066473788790498</v>
      </c>
      <c r="E37">
        <v>0.15513842272735229</v>
      </c>
      <c r="F37">
        <v>-0.1494956355594213</v>
      </c>
      <c r="G37">
        <v>-0.21743732972566321</v>
      </c>
      <c r="H37">
        <v>-0.527519763923056</v>
      </c>
      <c r="I37">
        <v>-6.5530610941969991E-2</v>
      </c>
      <c r="J37">
        <v>0.64634146341463417</v>
      </c>
      <c r="K37">
        <v>0.46855983772819471</v>
      </c>
      <c r="L37">
        <v>0.44493065518890479</v>
      </c>
      <c r="M37">
        <v>0.57520325203252032</v>
      </c>
      <c r="N37">
        <v>0.46450304259634889</v>
      </c>
      <c r="O37">
        <v>0.45712330348455621</v>
      </c>
    </row>
    <row r="38" spans="1:15" x14ac:dyDescent="0.25">
      <c r="B38" s="4" t="s">
        <v>87</v>
      </c>
      <c r="C38" s="5">
        <f>SUBTOTAL(101,Table1[Annual Return])</f>
        <v>5.2341226635296473E-2</v>
      </c>
      <c r="D38" s="5">
        <f>SUBTOTAL(101,Table1[Cumulative Returns])</f>
        <v>1.3885045349238001</v>
      </c>
      <c r="E38" s="5">
        <f>SUBTOTAL(101,Table1[Annual Volatility])</f>
        <v>0.28998789322657448</v>
      </c>
      <c r="F38" s="5">
        <f>SUBTOTAL(101,Table1[Sharpe Ratio])</f>
        <v>0.39071590324636485</v>
      </c>
      <c r="G38" s="5">
        <f>SUBTOTAL(101,Table1[Sortino Ratio])</f>
        <v>0.73498297079674801</v>
      </c>
      <c r="H38" s="5">
        <f>SUBTOTAL(101,Table1[Max Drawdown])</f>
        <v>-0.26751757080044253</v>
      </c>
      <c r="I38" s="5">
        <f>SUBTOTAL(101,Table1[Calmar Ratio])</f>
        <v>0.19690700429806823</v>
      </c>
      <c r="J38" s="5">
        <f>SUBTOTAL(101,Table1[1_Train])</f>
        <v>0.64555496225752251</v>
      </c>
      <c r="K38" s="5">
        <f>SUBTOTAL(101,Table1[1_Test])</f>
        <v>0.50727085417360618</v>
      </c>
      <c r="L38" s="5">
        <f>SUBTOTAL(101,Table1[1_CV])</f>
        <v>0.49415078512936006</v>
      </c>
      <c r="M38" s="5">
        <f>SUBTOTAL(101,Table1[2_Train])</f>
        <v>0.6019866242987385</v>
      </c>
      <c r="N38" s="5">
        <f>SUBTOTAL(101,Table1[2_Test])</f>
        <v>0.5135814567464192</v>
      </c>
      <c r="O38" s="5">
        <f>SUBTOTAL(101,Table1[2_CV])</f>
        <v>0.49941632364562921</v>
      </c>
    </row>
    <row r="39" spans="1:15" x14ac:dyDescent="0.25">
      <c r="B39" s="4" t="s">
        <v>88</v>
      </c>
      <c r="C39" s="5" cm="1">
        <f t="array" ref="C39">GEOMEAN(1+Table1[Annual Return])-1</f>
        <v>5.0356214212593731E-2</v>
      </c>
      <c r="D39" s="5" cm="1">
        <f t="array" ref="D39">GEOMEAN(1+Table1[Cumulative Returns])-1</f>
        <v>0.60822483449316089</v>
      </c>
      <c r="E39" s="5" cm="1">
        <f t="array" ref="E39">GEOMEAN(1+Table1[Annual Volatility])-1</f>
        <v>0.18070034605475471</v>
      </c>
      <c r="F39" s="5" cm="1">
        <f t="array" ref="F39">GEOMEAN(1+Table1[Sharpe Ratio])-1</f>
        <v>0.36563462996519025</v>
      </c>
      <c r="G39" s="5" cm="1">
        <f t="array" ref="G39">GEOMEAN(1+Table1[Sortino Ratio])-1</f>
        <v>0.58894549167033317</v>
      </c>
      <c r="H39" s="5" cm="1">
        <f t="array" ref="H39">GEOMEAN(1+Table1[Max Drawdown])-1</f>
        <v>-0.31034496342101325</v>
      </c>
      <c r="I39" s="5" cm="1">
        <f t="array" ref="I39">GEOMEAN(1+Table1[Calmar Ratio])-1</f>
        <v>0.18499866288631717</v>
      </c>
      <c r="J39" s="5" cm="1">
        <f t="array" ref="J39">GEOMEAN(1+Table1[1_Train])-1</f>
        <v>0.64532481444344203</v>
      </c>
      <c r="K39" s="5" cm="1">
        <f t="array" ref="K39">GEOMEAN(1+Table1[1_Test])-1</f>
        <v>0.50704429454041855</v>
      </c>
      <c r="L39" s="5" cm="1">
        <f t="array" ref="L39">GEOMEAN(1+Table1[1_CV])-1</f>
        <v>0.4939665639271158</v>
      </c>
      <c r="M39" s="5" cm="1">
        <f t="array" ref="M39">GEOMEAN(1+Table1[2_Train])-1</f>
        <v>0.6015014302815973</v>
      </c>
      <c r="N39" s="5" cm="1">
        <f t="array" ref="N39">GEOMEAN(1+Table1[2_Test])-1</f>
        <v>0.51342660361013626</v>
      </c>
      <c r="O39" s="5" cm="1">
        <f t="array" ref="O39">GEOMEAN(1+Table1[2_CV])-1</f>
        <v>0.49920207905579184</v>
      </c>
    </row>
  </sheetData>
  <conditionalFormatting sqref="C2:C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2024-06-19T13:34:20Z</dcterms:created>
  <dcterms:modified xsi:type="dcterms:W3CDTF">2024-06-19T16:28:41Z</dcterms:modified>
</cp:coreProperties>
</file>