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"/>
    </mc:Choice>
  </mc:AlternateContent>
  <xr:revisionPtr revIDLastSave="0" documentId="13_ncr:1_{F582298B-8177-4A64-8C32-4C83B1DA5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C32" i="1" a="1"/>
  <c r="C32" i="1" s="1"/>
  <c r="D31" i="1"/>
  <c r="E31" i="1"/>
  <c r="F31" i="1"/>
  <c r="G31" i="1"/>
  <c r="H31" i="1"/>
  <c r="I31" i="1"/>
  <c r="J31" i="1"/>
  <c r="K31" i="1"/>
  <c r="L31" i="1"/>
  <c r="M31" i="1"/>
  <c r="N31" i="1"/>
  <c r="O31" i="1"/>
  <c r="C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<sst xmlns="http://schemas.openxmlformats.org/spreadsheetml/2006/main" count="120" uniqueCount="120">
  <si>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</si>
  <si>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</si>
  <si>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</si>
  <si>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</si>
  <si>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</si>
  <si>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</si>
  <si>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</si>
  <si>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</si>
  <si>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</si>
  <si>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</si>
  <si>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1_CV</t>
  </si>
  <si>
    <t>2_Train</t>
  </si>
  <si>
    <t>2_Test</t>
  </si>
  <si>
    <t>2_CV</t>
  </si>
  <si>
    <t>^SET.BK</t>
  </si>
  <si>
    <t>SET Index</t>
  </si>
  <si>
    <t>ADVANC.BK</t>
  </si>
  <si>
    <t>Advanced Info Service Public Company Limited</t>
  </si>
  <si>
    <t>AOT.BK</t>
  </si>
  <si>
    <t>Airports of Thailand Public Company Limited</t>
  </si>
  <si>
    <t>AWC.BK</t>
  </si>
  <si>
    <t>Asset World Corp Public Company Limited</t>
  </si>
  <si>
    <t>BANPU.BK</t>
  </si>
  <si>
    <t>Banpu Public Company Limited</t>
  </si>
  <si>
    <t>BBL.BK</t>
  </si>
  <si>
    <t>Bangkok Bank Public Company Limited</t>
  </si>
  <si>
    <t>BDMS.BK</t>
  </si>
  <si>
    <t>Bangkok Dusit Medical Services Public Company Limited</t>
  </si>
  <si>
    <t>BEM.BK</t>
  </si>
  <si>
    <t>Bangkok Expressway and Metro Public Company Limited</t>
  </si>
  <si>
    <t>BGRIM.BK</t>
  </si>
  <si>
    <t>B.Grimm Power Public Company Limited</t>
  </si>
  <si>
    <t>BH.BK</t>
  </si>
  <si>
    <t>Bumrungrad Hospital Public Company Limited</t>
  </si>
  <si>
    <t>BTS.BK</t>
  </si>
  <si>
    <t>BTS Group Holdings Public Company Limited</t>
  </si>
  <si>
    <t>CBG.BK</t>
  </si>
  <si>
    <t>Carabao Group Public Company Limited</t>
  </si>
  <si>
    <t>CENTEL.BK</t>
  </si>
  <si>
    <t>Central Plaza Hotel Public Company Limited</t>
  </si>
  <si>
    <t>COM7.BK</t>
  </si>
  <si>
    <t>Com7 Public Company Limited</t>
  </si>
  <si>
    <t>CPALL.BK</t>
  </si>
  <si>
    <t>CP ALL Public Company Limited</t>
  </si>
  <si>
    <t>CPF.BK</t>
  </si>
  <si>
    <t>Charoen Pokphand Foods Public Company Limited</t>
  </si>
  <si>
    <t>CPN.BK</t>
  </si>
  <si>
    <t>Central Pattana Public Company Limited</t>
  </si>
  <si>
    <t>CRC.BK</t>
  </si>
  <si>
    <t>Central Retail Corporation Public Company Limited</t>
  </si>
  <si>
    <t>DELTA.BK</t>
  </si>
  <si>
    <t>Delta Electronics (Thailand) Public Company Limited</t>
  </si>
  <si>
    <t>EA.BK</t>
  </si>
  <si>
    <t>Energy Absolute Public Company Limited</t>
  </si>
  <si>
    <t>EGCO.BK</t>
  </si>
  <si>
    <t>Electricity Generating Public Company Limited</t>
  </si>
  <si>
    <t>GLOBAL.BK</t>
  </si>
  <si>
    <t>Siam Global House Public Company Limited</t>
  </si>
  <si>
    <t>GPSC.BK</t>
  </si>
  <si>
    <t>Global Power Synergy Public Company Limited</t>
  </si>
  <si>
    <t>GULF.BK</t>
  </si>
  <si>
    <t>Gulf Energy Development Public Company Limited</t>
  </si>
  <si>
    <t>HMPRO.BK</t>
  </si>
  <si>
    <t>Home Product Center Public Company Limited</t>
  </si>
  <si>
    <t>INTUCH.BK</t>
  </si>
  <si>
    <t>Intouch Holdings Public Company Limited</t>
  </si>
  <si>
    <t>IVL.BK</t>
  </si>
  <si>
    <t>Indorama Ventures Public Company Limited</t>
  </si>
  <si>
    <t>KBANK.BK</t>
  </si>
  <si>
    <t>Kasikornbank Public Company Limited</t>
  </si>
  <si>
    <t>KCE.BK</t>
  </si>
  <si>
    <t>KCE Electronics Public Company Limited</t>
  </si>
  <si>
    <t>KTB.BK</t>
  </si>
  <si>
    <t>Krung Thai Bank Public Company Limited</t>
  </si>
  <si>
    <t>KTC.BK</t>
  </si>
  <si>
    <t>Krungthai Card Public Company Limited</t>
  </si>
  <si>
    <t>LH.BK</t>
  </si>
  <si>
    <t>Land and Houses Public Company Limited</t>
  </si>
  <si>
    <t>MINT.BK</t>
  </si>
  <si>
    <t>Minor International Public Company Limited</t>
  </si>
  <si>
    <t>MTC.BK</t>
  </si>
  <si>
    <t>Muangthai Capital Public Company Limited</t>
  </si>
  <si>
    <t>OR.BK</t>
  </si>
  <si>
    <t>PTT Oil and Retail Business Public Company Limited</t>
  </si>
  <si>
    <t>OSP.BK</t>
  </si>
  <si>
    <t>Osotspa Public Company Limited</t>
  </si>
  <si>
    <t>PTT.BK</t>
  </si>
  <si>
    <t>PTT Public Company Limited</t>
  </si>
  <si>
    <t>PTTEP.BK</t>
  </si>
  <si>
    <t>PTT Exploration and Production Public Company Limited</t>
  </si>
  <si>
    <t>PTTGC.BK</t>
  </si>
  <si>
    <t>PTT Global Chemical Public Company Limited</t>
  </si>
  <si>
    <t>RATCH.BK</t>
  </si>
  <si>
    <t>Ratch Group Public Company Limited</t>
  </si>
  <si>
    <t>SAWAD.BK</t>
  </si>
  <si>
    <t>Srisawad Corporation Public Company Limited</t>
  </si>
  <si>
    <t>SCB.BK</t>
  </si>
  <si>
    <t>SCB X Public Company Limited</t>
  </si>
  <si>
    <t>SCC.BK</t>
  </si>
  <si>
    <t>The Siam Cement Public Company Limited</t>
  </si>
  <si>
    <t>SCGP.BK</t>
  </si>
  <si>
    <t>SCG Packaging Public Company Limited</t>
  </si>
  <si>
    <t>TISCO.BK</t>
  </si>
  <si>
    <t>TISCO Financial Group Public Company Limited</t>
  </si>
  <si>
    <t>TLI.BK</t>
  </si>
  <si>
    <t>Thai Life Insurance Public Company Limited</t>
  </si>
  <si>
    <t>TOP.BK</t>
  </si>
  <si>
    <t>Thai Oil Public Company Limited</t>
  </si>
  <si>
    <t>TRUE.BK</t>
  </si>
  <si>
    <t>True Corporation Public Company Limited</t>
  </si>
  <si>
    <t>TTB.BK</t>
  </si>
  <si>
    <t>TMBThanachart Bank Public Company Limited</t>
  </si>
  <si>
    <t>TU.BK</t>
  </si>
  <si>
    <t>Thai Union Group Public Company Limited</t>
  </si>
  <si>
    <t>WHA.BK</t>
  </si>
  <si>
    <t>WHA Corporation Public Company Limited</t>
  </si>
  <si>
    <t>Column1</t>
  </si>
  <si>
    <t>AM</t>
  </si>
  <si>
    <t>GM</t>
  </si>
  <si>
    <t>No Order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</si>
</sst>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BF244-A2B8-4B05-85AD-771756E3F73D}" name="Table1" displayName="Table1" ref="A1:O30" totalsRowShown="0" headerRowDxfId="1">
  <autoFilter ref="A1:O30" xr:uid="{806BF244-A2B8-4B05-85AD-771756E3F73D}"/>
  <sortState xmlns:xlrd2="http://schemas.microsoft.com/office/spreadsheetml/2017/richdata2" ref="A2:O30">
    <sortCondition descending="1" ref="C1:C30"/>
  </sortState>
  <tableColumns count="15">
    <tableColumn id="1" xr3:uid="{1D3E9D89-863F-42FF-9228-DFAC78D4AFEB}" name="Column1" dataDxfId="0"/>
    <tableColumn id="2" xr3:uid="{428E6A20-E4BC-4412-B9BD-D6CD3E6D03CA}" name="Index Name"/>
    <tableColumn id="3" xr3:uid="{26B65722-4870-4A0F-BE6A-8841EE35CB0C}" name="Annual Return"/>
    <tableColumn id="4" xr3:uid="{8BF2307E-04C9-4522-8181-496614395511}" name="Cumulative Returns"/>
    <tableColumn id="5" xr3:uid="{DCFA9BA4-0DEF-4904-95DA-A69D917B1CBD}" name="Annual Volatility"/>
    <tableColumn id="6" xr3:uid="{66862982-5D55-495A-B798-C522277FF7E4}" name="Sharpe Ratio"/>
    <tableColumn id="7" xr3:uid="{B06E5324-F1A3-4EBD-BBA9-3DE7AEB0609A}" name="Sortino Ratio"/>
    <tableColumn id="8" xr3:uid="{2FAA260E-BAAA-4033-B7B4-2C92C7BBCFF9}" name="Max Drawdown"/>
    <tableColumn id="9" xr3:uid="{4086CBAE-BCFA-4E14-A353-8725BB411D6E}" name="Calmar Ratio"/>
    <tableColumn id="10" xr3:uid="{1EED130A-C4C1-48B7-BDB3-FF7B1156E361}" name="1_Train"/>
    <tableColumn id="11" xr3:uid="{BBDDFCFF-EC91-4A3C-BF81-1ADB654F4FC2}" name="1_Test"/>
    <tableColumn id="12" xr3:uid="{D701D74D-FAC5-4C0E-BF98-488594C05AC3}" name="1_CV"/>
    <tableColumn id="13" xr3:uid="{045B0FC7-7595-4230-A5AE-B125010AF0C6}" name="2_Train"/>
    <tableColumn id="14" xr3:uid="{04014254-F9DF-42B0-A8F1-D12F927FB755}" name="2_Test"/>
    <tableColumn id="15" xr3:uid="{0FE71B86-31E6-4A1F-AA23-A4861615D6C8}" name="2_CV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="102" zoomScaleNormal="90" workbookViewId="0">
      <selection activeCell="O31" sqref="O31"/>
    </sheetView>
  </sheetViews>
  <sheetFormatPr defaultRowHeight="15" x14ac:dyDescent="0.25"/>
  <cols>
    <col min="1" max="1" width="11.5703125" bestFit="1" customWidth="1"/>
    <col min="2" max="2" width="51.85546875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5" width="12" bestFit="1" customWidth="1"/>
  </cols>
  <sheetData>
    <row r="1" spans="1:15" x14ac:dyDescent="0.25">
      <c r="A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50</v>
      </c>
      <c r="B2" t="s">
        <v>51</v>
      </c>
      <c r="C2">
        <v>1.036417269138687</v>
      </c>
      <c r="D2">
        <v>24.747598078125481</v>
      </c>
      <c r="E2">
        <v>0.70306616190318449</v>
      </c>
      <c r="F2">
        <v>1.355435233217761</v>
      </c>
      <c r="G2">
        <v>2.2702310062978199</v>
      </c>
      <c r="H2">
        <v>-0.61820864853374013</v>
      </c>
      <c r="I2">
        <v>1.6764845842853371</v>
      </c>
      <c r="J2">
        <v>0.62801302931596092</v>
      </c>
      <c r="K2">
        <v>0.51649305555555558</v>
      </c>
      <c r="L2">
        <v>0.49452891205714838</v>
      </c>
      <c r="M2">
        <v>0.58762214983713357</v>
      </c>
      <c r="N2">
        <v>0.52690972222222221</v>
      </c>
      <c r="O2">
        <v>0.50425596100009651</v>
      </c>
    </row>
    <row r="3" spans="1:15" x14ac:dyDescent="0.25">
      <c r="A3" s="1" t="s">
        <v>70</v>
      </c>
      <c r="B3" t="s">
        <v>71</v>
      </c>
      <c r="C3">
        <v>0.3480395695576799</v>
      </c>
      <c r="D3">
        <v>2.9074818562969278</v>
      </c>
      <c r="E3">
        <v>0.41270711592519022</v>
      </c>
      <c r="F3">
        <v>0.92858121270818084</v>
      </c>
      <c r="G3">
        <v>1.462257632178795</v>
      </c>
      <c r="H3">
        <v>-0.59417465601798192</v>
      </c>
      <c r="I3">
        <v>0.58575297016227323</v>
      </c>
      <c r="J3">
        <v>0.61351292635237886</v>
      </c>
      <c r="K3">
        <v>0.5586446568201564</v>
      </c>
      <c r="L3">
        <v>0.47723627847240568</v>
      </c>
      <c r="M3">
        <v>0.60178144688246793</v>
      </c>
      <c r="N3">
        <v>0.54995655951346656</v>
      </c>
      <c r="O3">
        <v>0.49148687341819958</v>
      </c>
    </row>
    <row r="4" spans="1:15" x14ac:dyDescent="0.25">
      <c r="A4" s="1" t="s">
        <v>38</v>
      </c>
      <c r="B4" t="s">
        <v>39</v>
      </c>
      <c r="C4">
        <v>0.22950884194165069</v>
      </c>
      <c r="D4">
        <v>1.444134049364862</v>
      </c>
      <c r="E4">
        <v>0.36917177109412452</v>
      </c>
      <c r="F4">
        <v>0.74322520797574054</v>
      </c>
      <c r="G4">
        <v>1.157063221432153</v>
      </c>
      <c r="H4">
        <v>-0.28695654154140687</v>
      </c>
      <c r="I4">
        <v>0.79980348490690623</v>
      </c>
      <c r="J4">
        <v>0.64763869784502526</v>
      </c>
      <c r="K4">
        <v>0.59395050412465633</v>
      </c>
      <c r="L4">
        <v>0.45795507866699181</v>
      </c>
      <c r="M4">
        <v>0.6382393397524071</v>
      </c>
      <c r="N4">
        <v>0.60128322639780019</v>
      </c>
      <c r="O4">
        <v>0.49830456024689068</v>
      </c>
    </row>
    <row r="5" spans="1:15" x14ac:dyDescent="0.25">
      <c r="A5" s="1" t="s">
        <v>88</v>
      </c>
      <c r="B5" t="s">
        <v>89</v>
      </c>
      <c r="C5">
        <v>0.22652839436343439</v>
      </c>
      <c r="D5">
        <v>1.360527043898599</v>
      </c>
      <c r="E5">
        <v>0.32537336650591658</v>
      </c>
      <c r="F5">
        <v>0.79000037019336344</v>
      </c>
      <c r="G5">
        <v>1.21238260908284</v>
      </c>
      <c r="H5">
        <v>-0.27519386440924221</v>
      </c>
      <c r="I5">
        <v>0.82315932024764504</v>
      </c>
      <c r="J5">
        <v>0.59382366808109377</v>
      </c>
      <c r="K5">
        <v>0.54005655042412815</v>
      </c>
      <c r="L5">
        <v>0.48105863105294039</v>
      </c>
      <c r="M5">
        <v>0.57685054219707688</v>
      </c>
      <c r="N5">
        <v>0.53345900094250709</v>
      </c>
      <c r="O5">
        <v>0.51085287998150553</v>
      </c>
    </row>
    <row r="6" spans="1:15" x14ac:dyDescent="0.25">
      <c r="A6" s="1" t="s">
        <v>110</v>
      </c>
      <c r="B6" t="s">
        <v>111</v>
      </c>
      <c r="C6">
        <v>0.2076082405675759</v>
      </c>
      <c r="D6">
        <v>1.3669771436236029</v>
      </c>
      <c r="E6">
        <v>0.29450900281313502</v>
      </c>
      <c r="F6">
        <v>0.78874869043750584</v>
      </c>
      <c r="G6">
        <v>1.1855008626433361</v>
      </c>
      <c r="H6">
        <v>-0.37692303295924512</v>
      </c>
      <c r="I6">
        <v>0.55079743717870266</v>
      </c>
      <c r="J6">
        <v>0.63691639522258414</v>
      </c>
      <c r="K6">
        <v>0.64930555555555558</v>
      </c>
      <c r="L6">
        <v>0.61143600974997592</v>
      </c>
      <c r="M6">
        <v>0.62475570032573291</v>
      </c>
      <c r="N6">
        <v>0.64409722222222221</v>
      </c>
      <c r="O6">
        <v>0.62862577227531613</v>
      </c>
    </row>
    <row r="7" spans="1:15" x14ac:dyDescent="0.25">
      <c r="A7" s="1" t="s">
        <v>32</v>
      </c>
      <c r="B7" t="s">
        <v>33</v>
      </c>
      <c r="C7">
        <v>0.1944630685199642</v>
      </c>
      <c r="D7">
        <v>0.97062423988128188</v>
      </c>
      <c r="E7">
        <v>0.28472425331343731</v>
      </c>
      <c r="F7">
        <v>0.76519196096139941</v>
      </c>
      <c r="G7">
        <v>1.2254925104048049</v>
      </c>
      <c r="H7">
        <v>-0.28152883000854417</v>
      </c>
      <c r="I7">
        <v>0.69073944758717021</v>
      </c>
      <c r="J7">
        <v>0.62223954273837356</v>
      </c>
      <c r="K7">
        <v>0.55451713395638624</v>
      </c>
      <c r="L7">
        <v>0.52161579264383007</v>
      </c>
      <c r="M7">
        <v>0.58170953494414135</v>
      </c>
      <c r="N7">
        <v>0.58047767393561789</v>
      </c>
      <c r="O7">
        <v>0.55860259972409509</v>
      </c>
    </row>
    <row r="8" spans="1:15" x14ac:dyDescent="0.25">
      <c r="A8" s="1" t="s">
        <v>72</v>
      </c>
      <c r="B8" t="s">
        <v>73</v>
      </c>
      <c r="C8">
        <v>0.15696705043395659</v>
      </c>
      <c r="D8">
        <v>0.94632836748483684</v>
      </c>
      <c r="E8">
        <v>0.23898582377358629</v>
      </c>
      <c r="F8">
        <v>0.72856050089516011</v>
      </c>
      <c r="G8">
        <v>1.186028166042336</v>
      </c>
      <c r="H8">
        <v>-0.30000005528036638</v>
      </c>
      <c r="I8">
        <v>0.52322340503325027</v>
      </c>
      <c r="J8">
        <v>0.61389793702497286</v>
      </c>
      <c r="K8">
        <v>0.64670138888888884</v>
      </c>
      <c r="L8">
        <v>0.56053944637513275</v>
      </c>
      <c r="M8">
        <v>0.60260586319218246</v>
      </c>
      <c r="N8">
        <v>0.65104166666666663</v>
      </c>
      <c r="O8">
        <v>0.58277841128487307</v>
      </c>
    </row>
    <row r="9" spans="1:15" x14ac:dyDescent="0.25">
      <c r="A9" s="1" t="s">
        <v>108</v>
      </c>
      <c r="B9" t="s">
        <v>109</v>
      </c>
      <c r="C9">
        <v>0.1558172347878215</v>
      </c>
      <c r="D9">
        <v>0.93750918730989286</v>
      </c>
      <c r="E9">
        <v>0.44911898179126158</v>
      </c>
      <c r="F9">
        <v>0.51152523522640314</v>
      </c>
      <c r="G9">
        <v>1.0966266584223849</v>
      </c>
      <c r="H9">
        <v>-0.41279070154275671</v>
      </c>
      <c r="I9">
        <v>0.37747273425848232</v>
      </c>
      <c r="J9">
        <v>0.61129207383279049</v>
      </c>
      <c r="K9">
        <v>0.61197916666666663</v>
      </c>
      <c r="L9">
        <v>0.57304698812626698</v>
      </c>
      <c r="M9">
        <v>0.59869706840390879</v>
      </c>
      <c r="N9">
        <v>0.60763888888888884</v>
      </c>
      <c r="O9">
        <v>0.59180302152717446</v>
      </c>
    </row>
    <row r="10" spans="1:15" x14ac:dyDescent="0.25">
      <c r="A10" s="1" t="s">
        <v>102</v>
      </c>
      <c r="B10" t="s">
        <v>103</v>
      </c>
      <c r="C10">
        <v>0.13007018314397389</v>
      </c>
      <c r="D10">
        <v>0.74806219810533414</v>
      </c>
      <c r="E10">
        <v>0.18404589249308989</v>
      </c>
      <c r="F10">
        <v>0.7564065196416111</v>
      </c>
      <c r="G10">
        <v>1.149680938709559</v>
      </c>
      <c r="H10">
        <v>-0.2439758038659488</v>
      </c>
      <c r="I10">
        <v>0.53312738838413776</v>
      </c>
      <c r="J10">
        <v>0.60477741585233447</v>
      </c>
      <c r="K10">
        <v>0.5703125</v>
      </c>
      <c r="L10">
        <v>0.52091810261608251</v>
      </c>
      <c r="M10">
        <v>0.59934853420195444</v>
      </c>
      <c r="N10">
        <v>0.56597222222222221</v>
      </c>
      <c r="O10">
        <v>0.5424577963606525</v>
      </c>
    </row>
    <row r="11" spans="1:15" x14ac:dyDescent="0.25">
      <c r="A11" s="1" t="s">
        <v>74</v>
      </c>
      <c r="B11" t="s">
        <v>75</v>
      </c>
      <c r="C11">
        <v>0.12107984073611559</v>
      </c>
      <c r="D11">
        <v>0.57673348561600246</v>
      </c>
      <c r="E11">
        <v>0.34106325684479089</v>
      </c>
      <c r="F11">
        <v>0.50534581505476517</v>
      </c>
      <c r="G11">
        <v>0.74479806792854375</v>
      </c>
      <c r="H11">
        <v>-0.45901687931669283</v>
      </c>
      <c r="I11">
        <v>0.26378080238870272</v>
      </c>
      <c r="J11">
        <v>0.64360378297660525</v>
      </c>
      <c r="K11">
        <v>0.56716417910447758</v>
      </c>
      <c r="L11">
        <v>0.43239499712592422</v>
      </c>
      <c r="M11">
        <v>0.59830761572921853</v>
      </c>
      <c r="N11">
        <v>0.56417910447761199</v>
      </c>
      <c r="O11">
        <v>0.44513171195813761</v>
      </c>
    </row>
    <row r="12" spans="1:15" x14ac:dyDescent="0.25">
      <c r="A12" s="1" t="s">
        <v>64</v>
      </c>
      <c r="B12" t="s">
        <v>65</v>
      </c>
      <c r="C12">
        <v>0.1150932146966674</v>
      </c>
      <c r="D12">
        <v>0.8411652263287388</v>
      </c>
      <c r="E12">
        <v>0.1802246849153413</v>
      </c>
      <c r="F12">
        <v>0.69400332701987888</v>
      </c>
      <c r="G12">
        <v>1.092749161617766</v>
      </c>
      <c r="H12">
        <v>-0.23505537664394191</v>
      </c>
      <c r="I12">
        <v>0.48964297834807158</v>
      </c>
      <c r="J12">
        <v>0.60931138254558326</v>
      </c>
      <c r="K12">
        <v>0.58881811748053792</v>
      </c>
      <c r="L12">
        <v>0.54955682663410788</v>
      </c>
      <c r="M12">
        <v>0.5997521685254027</v>
      </c>
      <c r="N12">
        <v>0.58315640481245579</v>
      </c>
      <c r="O12">
        <v>0.57419590247579633</v>
      </c>
    </row>
    <row r="13" spans="1:15" x14ac:dyDescent="0.25">
      <c r="A13" s="1" t="s">
        <v>86</v>
      </c>
      <c r="B13" t="s">
        <v>87</v>
      </c>
      <c r="C13">
        <v>0.1016686601317294</v>
      </c>
      <c r="D13">
        <v>0.49696786991073999</v>
      </c>
      <c r="E13">
        <v>0.25845126566717319</v>
      </c>
      <c r="F13">
        <v>0.50217753780206031</v>
      </c>
      <c r="G13">
        <v>0.80577545730576494</v>
      </c>
      <c r="H13">
        <v>-0.24599396271250179</v>
      </c>
      <c r="I13">
        <v>0.4132973793773615</v>
      </c>
      <c r="J13">
        <v>0.58182683158896287</v>
      </c>
      <c r="K13">
        <v>0.62511893434823973</v>
      </c>
      <c r="L13">
        <v>0.47345385347288299</v>
      </c>
      <c r="M13">
        <v>0.56374881065651761</v>
      </c>
      <c r="N13">
        <v>0.62892483349191242</v>
      </c>
      <c r="O13">
        <v>0.51665080875356806</v>
      </c>
    </row>
    <row r="14" spans="1:15" x14ac:dyDescent="0.25">
      <c r="A14" s="1" t="s">
        <v>46</v>
      </c>
      <c r="B14" t="s">
        <v>47</v>
      </c>
      <c r="C14">
        <v>0.1001414763492547</v>
      </c>
      <c r="D14">
        <v>0.52658956965768433</v>
      </c>
      <c r="E14">
        <v>0.31092590349610261</v>
      </c>
      <c r="F14">
        <v>0.46140733911515552</v>
      </c>
      <c r="G14">
        <v>0.70689344723165992</v>
      </c>
      <c r="H14">
        <v>-0.31651368338455871</v>
      </c>
      <c r="I14">
        <v>0.3163890902864524</v>
      </c>
      <c r="J14">
        <v>0.61731156340863347</v>
      </c>
      <c r="K14">
        <v>0.56797853309481217</v>
      </c>
      <c r="L14">
        <v>0.46430686591832521</v>
      </c>
      <c r="M14">
        <v>0.60523372847237755</v>
      </c>
      <c r="N14">
        <v>0.56976744186046513</v>
      </c>
      <c r="O14">
        <v>0.52353399967649106</v>
      </c>
    </row>
    <row r="15" spans="1:15" x14ac:dyDescent="0.25">
      <c r="A15" s="1" t="s">
        <v>24</v>
      </c>
      <c r="B15" t="s">
        <v>25</v>
      </c>
      <c r="C15">
        <v>9.2991747112616263E-2</v>
      </c>
      <c r="D15">
        <v>0.50100133812600411</v>
      </c>
      <c r="E15">
        <v>0.25162880301363638</v>
      </c>
      <c r="F15">
        <v>0.47902011092383823</v>
      </c>
      <c r="G15">
        <v>0.70589385521191439</v>
      </c>
      <c r="H15">
        <v>-0.2949217950493272</v>
      </c>
      <c r="I15">
        <v>0.31530985052177279</v>
      </c>
      <c r="J15">
        <v>0.59370249728555913</v>
      </c>
      <c r="K15">
        <v>0.56336805555555558</v>
      </c>
      <c r="L15">
        <v>0.51747951660391922</v>
      </c>
      <c r="M15">
        <v>0.58327904451682955</v>
      </c>
      <c r="N15">
        <v>0.5703125</v>
      </c>
      <c r="O15">
        <v>0.54613274085336427</v>
      </c>
    </row>
    <row r="16" spans="1:15" x14ac:dyDescent="0.25">
      <c r="A16" s="1" t="s">
        <v>22</v>
      </c>
      <c r="B16" t="s">
        <v>23</v>
      </c>
      <c r="C16">
        <v>8.9959856314959952E-2</v>
      </c>
      <c r="D16">
        <v>0.48207775153727578</v>
      </c>
      <c r="E16">
        <v>0.40166328140512958</v>
      </c>
      <c r="F16">
        <v>0.41660116443486722</v>
      </c>
      <c r="G16">
        <v>0.60795986137725322</v>
      </c>
      <c r="H16">
        <v>-0.51653509124564323</v>
      </c>
      <c r="I16">
        <v>0.17416020293610349</v>
      </c>
      <c r="J16">
        <v>0.61585233441910969</v>
      </c>
      <c r="K16">
        <v>0.57986111111111116</v>
      </c>
      <c r="L16">
        <v>0.57374399676609711</v>
      </c>
      <c r="M16">
        <v>0.59652551574375678</v>
      </c>
      <c r="N16">
        <v>0.59982638888888884</v>
      </c>
      <c r="O16">
        <v>0.58607294985037162</v>
      </c>
    </row>
    <row r="17" spans="1:15" x14ac:dyDescent="0.25">
      <c r="A17" s="1" t="s">
        <v>76</v>
      </c>
      <c r="B17" t="s">
        <v>77</v>
      </c>
      <c r="C17">
        <v>8.7569276684009933E-2</v>
      </c>
      <c r="D17">
        <v>0.46728873484478289</v>
      </c>
      <c r="E17">
        <v>0.19878430606555969</v>
      </c>
      <c r="F17">
        <v>0.52241573960297583</v>
      </c>
      <c r="G17">
        <v>0.73285477212491446</v>
      </c>
      <c r="H17">
        <v>-0.23684707367400051</v>
      </c>
      <c r="I17">
        <v>0.36972918991830761</v>
      </c>
      <c r="J17">
        <v>0.60955483170466884</v>
      </c>
      <c r="K17">
        <v>0.61197916666666663</v>
      </c>
      <c r="L17">
        <v>0.55220701805193539</v>
      </c>
      <c r="M17">
        <v>0.58849077090119439</v>
      </c>
      <c r="N17">
        <v>0.61458333333333337</v>
      </c>
      <c r="O17">
        <v>0.58277192537889766</v>
      </c>
    </row>
    <row r="18" spans="1:15" x14ac:dyDescent="0.25">
      <c r="A18" s="1" t="s">
        <v>26</v>
      </c>
      <c r="B18" t="s">
        <v>27</v>
      </c>
      <c r="C18">
        <v>8.3014258561081133E-2</v>
      </c>
      <c r="D18">
        <v>0.40211272141078402</v>
      </c>
      <c r="E18">
        <v>0.2371571891777797</v>
      </c>
      <c r="F18">
        <v>0.45466034729965338</v>
      </c>
      <c r="G18">
        <v>0.672444507159906</v>
      </c>
      <c r="H18">
        <v>-0.25531909126015839</v>
      </c>
      <c r="I18">
        <v>0.32513925281244799</v>
      </c>
      <c r="J18">
        <v>0.63327872688977305</v>
      </c>
      <c r="K18">
        <v>0.61272217025257247</v>
      </c>
      <c r="L18">
        <v>0.53090518283389909</v>
      </c>
      <c r="M18">
        <v>0.62953428504563536</v>
      </c>
      <c r="N18">
        <v>0.61646398503274091</v>
      </c>
      <c r="O18">
        <v>0.55598883061280979</v>
      </c>
    </row>
    <row r="19" spans="1:15" x14ac:dyDescent="0.25">
      <c r="A19" s="1" t="s">
        <v>68</v>
      </c>
      <c r="B19" t="s">
        <v>69</v>
      </c>
      <c r="C19">
        <v>8.0180796514411012E-2</v>
      </c>
      <c r="D19">
        <v>0.42230820632821642</v>
      </c>
      <c r="E19">
        <v>0.304721553013169</v>
      </c>
      <c r="F19">
        <v>0.40410699807443018</v>
      </c>
      <c r="G19">
        <v>0.62000771254732867</v>
      </c>
      <c r="H19">
        <v>-0.39529913144143097</v>
      </c>
      <c r="I19">
        <v>0.2028357518065807</v>
      </c>
      <c r="J19">
        <v>0.58762214983713357</v>
      </c>
      <c r="K19">
        <v>0.55902777777777779</v>
      </c>
      <c r="L19">
        <v>0.5186806158895646</v>
      </c>
      <c r="M19">
        <v>0.57871878393051035</v>
      </c>
      <c r="N19">
        <v>0.55989583333333337</v>
      </c>
      <c r="O19">
        <v>0.52997499155323879</v>
      </c>
    </row>
    <row r="20" spans="1:15" x14ac:dyDescent="0.25">
      <c r="A20" s="1" t="s">
        <v>16</v>
      </c>
      <c r="B20" t="s">
        <v>17</v>
      </c>
      <c r="C20">
        <v>7.5391010852495333E-2</v>
      </c>
      <c r="D20">
        <v>0.39372884391618551</v>
      </c>
      <c r="E20">
        <v>0.17380592339258999</v>
      </c>
      <c r="F20">
        <v>0.50486602379832779</v>
      </c>
      <c r="G20">
        <v>0.75840315342077758</v>
      </c>
      <c r="H20">
        <v>-0.21118284320917</v>
      </c>
      <c r="I20">
        <v>0.3569940138452577</v>
      </c>
      <c r="J20">
        <v>0.6</v>
      </c>
      <c r="K20">
        <v>0.5703125</v>
      </c>
      <c r="L20">
        <v>0.55376469133120954</v>
      </c>
      <c r="M20">
        <v>0.57546145494028234</v>
      </c>
      <c r="N20">
        <v>0.5703125</v>
      </c>
      <c r="O20">
        <v>0.56418407302828455</v>
      </c>
    </row>
    <row r="21" spans="1:15" x14ac:dyDescent="0.25">
      <c r="A21" s="1" t="s">
        <v>78</v>
      </c>
      <c r="B21" t="s">
        <v>79</v>
      </c>
      <c r="C21">
        <v>7.1149711082054035E-2</v>
      </c>
      <c r="D21">
        <v>0.35801432321509902</v>
      </c>
      <c r="E21">
        <v>0.36513662147636439</v>
      </c>
      <c r="F21">
        <v>0.36723138770121733</v>
      </c>
      <c r="G21">
        <v>0.57626624315960673</v>
      </c>
      <c r="H21">
        <v>-0.38839283695610438</v>
      </c>
      <c r="I21">
        <v>0.18319007023833259</v>
      </c>
      <c r="J21">
        <v>0.61380846325167038</v>
      </c>
      <c r="K21">
        <v>0.58236865538735527</v>
      </c>
      <c r="L21">
        <v>0.52149561192565752</v>
      </c>
      <c r="M21">
        <v>0.60957683741648105</v>
      </c>
      <c r="N21">
        <v>0.59038290293855744</v>
      </c>
      <c r="O21">
        <v>0.53912949620874817</v>
      </c>
    </row>
    <row r="22" spans="1:15" x14ac:dyDescent="0.25">
      <c r="A22" s="1" t="s">
        <v>112</v>
      </c>
      <c r="B22" t="s">
        <v>113</v>
      </c>
      <c r="C22">
        <v>4.4523913820976542E-2</v>
      </c>
      <c r="D22">
        <v>0.2201380859182851</v>
      </c>
      <c r="E22">
        <v>0.25574850868204618</v>
      </c>
      <c r="F22">
        <v>0.29879648229689049</v>
      </c>
      <c r="G22">
        <v>0.42491211129493678</v>
      </c>
      <c r="H22">
        <v>-0.40009225808809878</v>
      </c>
      <c r="I22">
        <v>0.11128411740267299</v>
      </c>
      <c r="J22">
        <v>0.60738327904451683</v>
      </c>
      <c r="K22">
        <v>0.59461805555555558</v>
      </c>
      <c r="L22">
        <v>0.50843167776812437</v>
      </c>
      <c r="M22">
        <v>0.59847991313789362</v>
      </c>
      <c r="N22">
        <v>0.59375</v>
      </c>
      <c r="O22">
        <v>0.55045718095375995</v>
      </c>
    </row>
    <row r="23" spans="1:15" x14ac:dyDescent="0.25">
      <c r="A23" s="1" t="s">
        <v>98</v>
      </c>
      <c r="B23" t="s">
        <v>99</v>
      </c>
      <c r="C23">
        <v>2.8690299132371418E-2</v>
      </c>
      <c r="D23">
        <v>0.13791448416168819</v>
      </c>
      <c r="E23">
        <v>0.20150759397597959</v>
      </c>
      <c r="F23">
        <v>0.24050182933421141</v>
      </c>
      <c r="G23">
        <v>0.36371342152291808</v>
      </c>
      <c r="H23">
        <v>-0.35469253288607838</v>
      </c>
      <c r="I23">
        <v>8.0887801327315476E-2</v>
      </c>
      <c r="J23">
        <v>0.60542888165038</v>
      </c>
      <c r="K23">
        <v>0.57552083333333337</v>
      </c>
      <c r="L23">
        <v>0.5454275871223091</v>
      </c>
      <c r="M23">
        <v>0.58414766558089037</v>
      </c>
      <c r="N23">
        <v>0.58854166666666663</v>
      </c>
      <c r="O23">
        <v>0.5601896599575249</v>
      </c>
    </row>
    <row r="24" spans="1:15" x14ac:dyDescent="0.25">
      <c r="A24" s="1" t="s">
        <v>14</v>
      </c>
      <c r="B24" t="s">
        <v>15</v>
      </c>
      <c r="C24">
        <v>1.153588776983216E-2</v>
      </c>
      <c r="D24">
        <v>5.9990122660687373E-2</v>
      </c>
      <c r="E24">
        <v>0.15024274255487791</v>
      </c>
      <c r="F24">
        <v>0.15240115558331141</v>
      </c>
      <c r="G24">
        <v>0.20264763720142481</v>
      </c>
      <c r="H24">
        <v>-0.26341825147083747</v>
      </c>
      <c r="I24">
        <v>4.379304662991159E-2</v>
      </c>
      <c r="J24">
        <v>0.61787665886026544</v>
      </c>
      <c r="K24">
        <v>0.50273224043715847</v>
      </c>
      <c r="L24">
        <v>0.47619047619047628</v>
      </c>
      <c r="M24">
        <v>0.60382513661202186</v>
      </c>
      <c r="N24">
        <v>0.50429352068696331</v>
      </c>
      <c r="O24">
        <v>0.47822014051522238</v>
      </c>
    </row>
    <row r="25" spans="1:15" x14ac:dyDescent="0.25">
      <c r="A25" s="1" t="s">
        <v>18</v>
      </c>
      <c r="B25" t="s">
        <v>19</v>
      </c>
      <c r="C25">
        <v>1.5054878044873379E-4</v>
      </c>
      <c r="D25">
        <v>5.5690462723889667E-4</v>
      </c>
      <c r="E25">
        <v>0.29903126585142381</v>
      </c>
      <c r="F25">
        <v>0.14767898203104241</v>
      </c>
      <c r="G25">
        <v>0.2303217452153109</v>
      </c>
      <c r="H25">
        <v>-0.27407411631013862</v>
      </c>
      <c r="I25">
        <v>5.4929951969041391E-4</v>
      </c>
      <c r="J25">
        <v>0.63156484458735263</v>
      </c>
      <c r="K25">
        <v>0.55734190782422288</v>
      </c>
      <c r="L25">
        <v>0.52090032154340837</v>
      </c>
      <c r="M25">
        <v>0.58360128617363349</v>
      </c>
      <c r="N25">
        <v>0.58306538049303325</v>
      </c>
      <c r="O25">
        <v>0.52561629153269018</v>
      </c>
    </row>
    <row r="26" spans="1:15" x14ac:dyDescent="0.25">
      <c r="A26" s="1" t="s">
        <v>44</v>
      </c>
      <c r="B26" t="s">
        <v>45</v>
      </c>
      <c r="C26">
        <v>-1.9630868167129778E-3</v>
      </c>
      <c r="D26">
        <v>-8.9349772184288412E-3</v>
      </c>
      <c r="E26">
        <v>0.22307309442546311</v>
      </c>
      <c r="F26">
        <v>0.102214474788861</v>
      </c>
      <c r="G26">
        <v>0.15403057774502071</v>
      </c>
      <c r="H26">
        <v>-0.425109491120577</v>
      </c>
      <c r="I26">
        <v>-4.617838128098092E-3</v>
      </c>
      <c r="J26">
        <v>0.63235613463626494</v>
      </c>
      <c r="K26">
        <v>0.65104166666666663</v>
      </c>
      <c r="L26">
        <v>0.60100803045660778</v>
      </c>
      <c r="M26">
        <v>0.61085776330076003</v>
      </c>
      <c r="N26">
        <v>0.64756944444444442</v>
      </c>
      <c r="O26">
        <v>0.61351542137271942</v>
      </c>
    </row>
    <row r="27" spans="1:15" x14ac:dyDescent="0.25">
      <c r="A27" s="1" t="s">
        <v>62</v>
      </c>
      <c r="B27" t="s">
        <v>63</v>
      </c>
      <c r="C27">
        <v>-8.9139808780388519E-3</v>
      </c>
      <c r="D27">
        <v>-3.6826104169276563E-2</v>
      </c>
      <c r="E27">
        <v>0.27765179649303878</v>
      </c>
      <c r="F27">
        <v>0.1072256712786164</v>
      </c>
      <c r="G27">
        <v>0.15275870612567941</v>
      </c>
      <c r="H27">
        <v>-0.32733808055538077</v>
      </c>
      <c r="I27">
        <v>-2.7231725874713002E-2</v>
      </c>
      <c r="J27">
        <v>0.60804733727810656</v>
      </c>
      <c r="K27">
        <v>0.60075685903500475</v>
      </c>
      <c r="L27">
        <v>0.57119205298013254</v>
      </c>
      <c r="M27">
        <v>0.59621301775147928</v>
      </c>
      <c r="N27">
        <v>0.61021759697256384</v>
      </c>
      <c r="O27">
        <v>0.59200890169433218</v>
      </c>
    </row>
    <row r="28" spans="1:15" x14ac:dyDescent="0.25">
      <c r="A28" s="1" t="s">
        <v>42</v>
      </c>
      <c r="B28" t="s">
        <v>43</v>
      </c>
      <c r="C28">
        <v>-1.1564563885891549E-2</v>
      </c>
      <c r="D28">
        <v>-4.3079777033257383E-2</v>
      </c>
      <c r="E28">
        <v>0.2043904933529741</v>
      </c>
      <c r="F28">
        <v>4.4813765978574872E-2</v>
      </c>
      <c r="G28">
        <v>6.6410970024732133E-2</v>
      </c>
      <c r="H28">
        <v>-0.29318277103328039</v>
      </c>
      <c r="I28">
        <v>-3.9444895909585401E-2</v>
      </c>
      <c r="J28">
        <v>0.61095100864553309</v>
      </c>
      <c r="K28">
        <v>0.56649214659685865</v>
      </c>
      <c r="L28">
        <v>0.55533866772037277</v>
      </c>
      <c r="M28">
        <v>0.59418391406864024</v>
      </c>
      <c r="N28">
        <v>0.58115183246073299</v>
      </c>
      <c r="O28">
        <v>0.56644297364637186</v>
      </c>
    </row>
    <row r="29" spans="1:15" x14ac:dyDescent="0.25">
      <c r="A29" s="1" t="s">
        <v>92</v>
      </c>
      <c r="B29" t="s">
        <v>93</v>
      </c>
      <c r="C29">
        <v>-4.9495525866742218E-2</v>
      </c>
      <c r="D29">
        <v>-0.19987876179631789</v>
      </c>
      <c r="E29">
        <v>0.22383321718657961</v>
      </c>
      <c r="F29">
        <v>-0.1152598733458035</v>
      </c>
      <c r="G29">
        <v>-0.166154518542032</v>
      </c>
      <c r="H29">
        <v>-0.46023563818526919</v>
      </c>
      <c r="I29">
        <v>-0.1075438791787298</v>
      </c>
      <c r="J29">
        <v>0.64635522455427674</v>
      </c>
      <c r="K29">
        <v>0.59205776173285196</v>
      </c>
      <c r="L29">
        <v>0.56705833243651338</v>
      </c>
      <c r="M29">
        <v>0.62920334010381407</v>
      </c>
      <c r="N29">
        <v>0.61371841155234652</v>
      </c>
      <c r="O29">
        <v>0.608583220007892</v>
      </c>
    </row>
    <row r="30" spans="1:15" x14ac:dyDescent="0.25">
      <c r="A30" s="1" t="s">
        <v>54</v>
      </c>
      <c r="B30" t="s">
        <v>55</v>
      </c>
      <c r="C30">
        <v>-0.1211358513693833</v>
      </c>
      <c r="D30">
        <v>-0.44554690429735311</v>
      </c>
      <c r="E30">
        <v>0.2452606076900378</v>
      </c>
      <c r="F30">
        <v>-0.40222791337803088</v>
      </c>
      <c r="G30">
        <v>-0.5445720967651847</v>
      </c>
      <c r="H30">
        <v>-0.5427865190987804</v>
      </c>
      <c r="I30">
        <v>-0.22317402350101129</v>
      </c>
      <c r="J30">
        <v>0.62540716612377845</v>
      </c>
      <c r="K30">
        <v>0.51996527777777779</v>
      </c>
      <c r="L30">
        <v>0.49243547277729499</v>
      </c>
      <c r="M30">
        <v>0.6</v>
      </c>
      <c r="N30">
        <v>0.53993055555555558</v>
      </c>
      <c r="O30">
        <v>0.51589258133024418</v>
      </c>
    </row>
    <row r="31" spans="1:15" x14ac:dyDescent="0.25">
      <c r="B31" s="6" t="s">
        <v>117</v>
      </c>
      <c r="C31" s="10">
        <f>SUBTOTAL(101,Table1[Annual Return])</f>
        <v>0.12398232214403443</v>
      </c>
      <c r="D31" s="5">
        <f>SUBTOTAL(101,Table1[Cumulative Returns])</f>
        <v>1.3993642519943312</v>
      </c>
      <c r="E31" s="10">
        <f>SUBTOTAL(101,Table1[Annual Volatility])</f>
        <v>0.28848291304458562</v>
      </c>
      <c r="F31" s="5">
        <f>SUBTOTAL(101,Table1[Sharpe Ratio])</f>
        <v>0.45709156195351613</v>
      </c>
      <c r="G31" s="5">
        <f>SUBTOTAL(101,Table1[Sortino Ratio])</f>
        <v>0.71908201372835423</v>
      </c>
      <c r="H31" s="10">
        <f>SUBTOTAL(101,Table1[Max Drawdown])</f>
        <v>-0.35468136406211032</v>
      </c>
      <c r="I31" s="5">
        <f>SUBTOTAL(101,Table1[Calmar Ratio])</f>
        <v>0.33812176747623274</v>
      </c>
      <c r="J31" s="5">
        <f>SUBTOTAL(101,Table1[1_Train])</f>
        <v>0.61597775122598919</v>
      </c>
      <c r="K31" s="5">
        <f>SUBTOTAL(101,Table1[1_Test])</f>
        <v>0.58038642971484589</v>
      </c>
      <c r="L31" s="5">
        <f>SUBTOTAL(101,Table1[1_CV])</f>
        <v>0.5249761046658461</v>
      </c>
      <c r="M31" s="5">
        <f>SUBTOTAL(101,Table1[2_Train])</f>
        <v>0.59795693904635672</v>
      </c>
      <c r="N31" s="10">
        <f>SUBTOTAL(101,Table1[2_Test])</f>
        <v>0.58589240758666294</v>
      </c>
      <c r="O31" s="5">
        <f>SUBTOTAL(101,Table1[2_CV])</f>
        <v>0.54771936817859546</v>
      </c>
    </row>
    <row r="32" spans="1:15" x14ac:dyDescent="0.25">
      <c r="B32" s="6" t="s">
        <v>118</v>
      </c>
      <c r="C32" s="10" cm="1">
        <f t="array" ref="C32">GEOMEAN(1+Table1[Annual Return])-1</f>
        <v>0.11104375281144674</v>
      </c>
      <c r="D32" s="5" cm="1">
        <f t="array" ref="D32">GEOMEAN(1+Table1[Cumulative Returns])-1</f>
        <v>0.60257855986250752</v>
      </c>
      <c r="E32" s="10" cm="1">
        <f t="array" ref="E32">GEOMEAN(1+Table1[Annual Volatility])-1</f>
        <v>0.28432678930697142</v>
      </c>
      <c r="F32" s="5" cm="1">
        <f t="array" ref="F32">GEOMEAN(1+Table1[Sharpe Ratio])-1</f>
        <v>0.41201464427651668</v>
      </c>
      <c r="G32" s="5" cm="1">
        <f t="array" ref="G32">GEOMEAN(1+Table1[Sortino Ratio])-1</f>
        <v>0.6178430917569615</v>
      </c>
      <c r="H32" s="10" cm="1">
        <f t="array" ref="H32">GEOMEAN(1+Table1[Max Drawdown])-1</f>
        <v>-0.36537745379378561</v>
      </c>
      <c r="I32" s="5" cm="1">
        <f t="array" ref="I32">GEOMEAN(1+Table1[Calmar Ratio])-1</f>
        <v>0.29498316775167766</v>
      </c>
      <c r="J32" s="5" cm="1">
        <f t="array" ref="J32">GEOMEAN(1+Table1[1_Train])-1</f>
        <v>0.61589298027670836</v>
      </c>
      <c r="K32" s="5" cm="1">
        <f t="array" ref="K32">GEOMEAN(1+Table1[1_Test])-1</f>
        <v>0.57996383453963185</v>
      </c>
      <c r="L32" s="5" cm="1">
        <f t="array" ref="L32">GEOMEAN(1+Table1[1_CV])-1</f>
        <v>0.52435205839179821</v>
      </c>
      <c r="M32" s="5" cm="1">
        <f t="array" ref="M32">GEOMEAN(1+Table1[2_Train])-1</f>
        <v>0.59786731788609893</v>
      </c>
      <c r="N32" s="10" cm="1">
        <f t="array" ref="N32">GEOMEAN(1+Table1[2_Test])-1</f>
        <v>0.58549937255029549</v>
      </c>
      <c r="O32" s="5" cm="1">
        <f t="array" ref="O32">GEOMEAN(1+Table1[2_CV])-1</f>
        <v>0.54713961840151604</v>
      </c>
    </row>
    <row r="33" spans="1:15" s="9" customFormat="1" x14ac:dyDescent="0.25">
      <c r="A33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B34" t="s">
        <v>119</v>
      </c>
    </row>
    <row r="35" spans="1:15" x14ac:dyDescent="0.25">
      <c r="A35" s="3" t="s">
        <v>20</v>
      </c>
      <c r="B35" s="2" t="s">
        <v>21</v>
      </c>
      <c r="C35" s="2">
        <v>0</v>
      </c>
      <c r="D35" s="2">
        <v>0</v>
      </c>
      <c r="E35" s="2">
        <v>0</v>
      </c>
      <c r="F35" s="2"/>
      <c r="G35" s="2"/>
      <c r="H35" s="2">
        <v>0</v>
      </c>
      <c r="I35" s="2"/>
      <c r="J35" s="2">
        <v>0.7021276595744681</v>
      </c>
      <c r="K35" s="2">
        <v>0.63030303030303025</v>
      </c>
      <c r="L35" s="2">
        <v>0.53350332594235028</v>
      </c>
      <c r="M35" s="2">
        <v>0.64133738601823709</v>
      </c>
      <c r="N35" s="2">
        <v>0.62424242424242427</v>
      </c>
      <c r="O35" s="2">
        <v>0.58810790835181082</v>
      </c>
    </row>
    <row r="36" spans="1:15" x14ac:dyDescent="0.25">
      <c r="A36" s="4" t="s">
        <v>28</v>
      </c>
      <c r="B36" t="s">
        <v>29</v>
      </c>
      <c r="C36">
        <v>0</v>
      </c>
      <c r="D36">
        <v>0</v>
      </c>
      <c r="E36">
        <v>0</v>
      </c>
      <c r="H36">
        <v>0</v>
      </c>
      <c r="J36">
        <v>0.6875</v>
      </c>
      <c r="K36">
        <v>0.61614906832298133</v>
      </c>
      <c r="L36">
        <v>0.4286928710484843</v>
      </c>
      <c r="M36">
        <v>0.66417910447761197</v>
      </c>
      <c r="N36">
        <v>0.61863354037267082</v>
      </c>
      <c r="O36">
        <v>0.51476252278977785</v>
      </c>
    </row>
    <row r="37" spans="1:15" x14ac:dyDescent="0.25">
      <c r="A37" s="3" t="s">
        <v>30</v>
      </c>
      <c r="B37" s="2" t="s">
        <v>31</v>
      </c>
      <c r="C37" s="2">
        <v>0</v>
      </c>
      <c r="D37" s="2">
        <v>0</v>
      </c>
      <c r="E37" s="2">
        <v>0</v>
      </c>
      <c r="F37" s="2"/>
      <c r="G37" s="2"/>
      <c r="H37" s="2">
        <v>0</v>
      </c>
      <c r="I37" s="2"/>
      <c r="J37" s="2">
        <v>0.71297989031078612</v>
      </c>
      <c r="K37" s="2">
        <v>0.57664233576642332</v>
      </c>
      <c r="L37" s="2">
        <v>0.5074195877115586</v>
      </c>
      <c r="M37" s="2">
        <v>0.62340036563071299</v>
      </c>
      <c r="N37" s="2">
        <v>0.58029197080291972</v>
      </c>
      <c r="O37" s="2">
        <v>0.51692468115825785</v>
      </c>
    </row>
    <row r="38" spans="1:15" x14ac:dyDescent="0.25">
      <c r="A38" s="4" t="s">
        <v>34</v>
      </c>
      <c r="B38" t="s">
        <v>35</v>
      </c>
      <c r="C38">
        <v>0</v>
      </c>
      <c r="D38">
        <v>0</v>
      </c>
      <c r="E38">
        <v>0</v>
      </c>
      <c r="H38">
        <v>0</v>
      </c>
      <c r="J38">
        <v>0.66477434005109282</v>
      </c>
      <c r="K38">
        <v>0.65380249716231553</v>
      </c>
      <c r="L38">
        <v>0.57971184604272008</v>
      </c>
      <c r="M38">
        <v>0.65796196423502695</v>
      </c>
      <c r="N38">
        <v>0.65153234960272421</v>
      </c>
      <c r="O38">
        <v>0.600602620988546</v>
      </c>
    </row>
    <row r="39" spans="1:15" x14ac:dyDescent="0.25">
      <c r="A39" s="3" t="s">
        <v>36</v>
      </c>
      <c r="B39" s="2" t="s">
        <v>37</v>
      </c>
      <c r="C39" s="2">
        <v>0</v>
      </c>
      <c r="D39" s="2">
        <v>0</v>
      </c>
      <c r="E39" s="2">
        <v>0</v>
      </c>
      <c r="F39" s="2"/>
      <c r="G39" s="2"/>
      <c r="H39" s="2">
        <v>0</v>
      </c>
      <c r="I39" s="2"/>
      <c r="J39" s="2">
        <v>0.64183736809435132</v>
      </c>
      <c r="K39" s="2">
        <v>0.54094292803970223</v>
      </c>
      <c r="L39" s="2">
        <v>0.48663012481019208</v>
      </c>
      <c r="M39" s="2">
        <v>0.58783364369956548</v>
      </c>
      <c r="N39" s="2">
        <v>0.57568238213399503</v>
      </c>
      <c r="O39" s="2">
        <v>0.50399861733516049</v>
      </c>
    </row>
    <row r="40" spans="1:15" x14ac:dyDescent="0.25">
      <c r="A40" s="4" t="s">
        <v>40</v>
      </c>
      <c r="B40" t="s">
        <v>41</v>
      </c>
      <c r="C40">
        <v>0</v>
      </c>
      <c r="D40">
        <v>0</v>
      </c>
      <c r="E40">
        <v>0</v>
      </c>
      <c r="H40">
        <v>0</v>
      </c>
      <c r="J40">
        <v>0.66417910447761197</v>
      </c>
      <c r="K40">
        <v>0.59620596205962062</v>
      </c>
      <c r="L40">
        <v>0.50132997525627432</v>
      </c>
      <c r="M40">
        <v>0.59905020352781546</v>
      </c>
      <c r="N40">
        <v>0.61788617886178865</v>
      </c>
      <c r="O40">
        <v>0.52680864852126785</v>
      </c>
    </row>
    <row r="41" spans="1:15" x14ac:dyDescent="0.25">
      <c r="A41" s="3" t="s">
        <v>48</v>
      </c>
      <c r="B41" s="2" t="s">
        <v>49</v>
      </c>
      <c r="C41" s="2">
        <v>0</v>
      </c>
      <c r="D41" s="2">
        <v>0</v>
      </c>
      <c r="E41" s="2">
        <v>0</v>
      </c>
      <c r="F41" s="2"/>
      <c r="G41" s="2"/>
      <c r="H41" s="2">
        <v>0</v>
      </c>
      <c r="I41" s="2"/>
      <c r="J41" s="2">
        <v>0.73469387755102045</v>
      </c>
      <c r="K41" s="2">
        <v>0.54421768707482998</v>
      </c>
      <c r="L41" s="2">
        <v>0.50476190476190486</v>
      </c>
      <c r="M41" s="2">
        <v>0.61904761904761907</v>
      </c>
      <c r="N41" s="2">
        <v>0.5714285714285714</v>
      </c>
      <c r="O41" s="2">
        <v>0.53605442176870743</v>
      </c>
    </row>
    <row r="42" spans="1:15" x14ac:dyDescent="0.25">
      <c r="A42" s="4" t="s">
        <v>52</v>
      </c>
      <c r="B42" t="s">
        <v>53</v>
      </c>
      <c r="C42">
        <v>0</v>
      </c>
      <c r="D42">
        <v>0</v>
      </c>
      <c r="E42">
        <v>0</v>
      </c>
      <c r="H42">
        <v>0</v>
      </c>
      <c r="J42">
        <v>0.66073245167853512</v>
      </c>
      <c r="K42">
        <v>0.53252032520325199</v>
      </c>
      <c r="L42">
        <v>0.54922507575381263</v>
      </c>
      <c r="M42">
        <v>0.63987792472024418</v>
      </c>
      <c r="N42">
        <v>0.57926829268292679</v>
      </c>
      <c r="O42">
        <v>0.55288609607073658</v>
      </c>
    </row>
    <row r="43" spans="1:15" x14ac:dyDescent="0.25">
      <c r="A43" s="3" t="s">
        <v>56</v>
      </c>
      <c r="B43" s="2" t="s">
        <v>57</v>
      </c>
      <c r="C43" s="2">
        <v>0</v>
      </c>
      <c r="D43" s="2">
        <v>0</v>
      </c>
      <c r="E43" s="2">
        <v>0</v>
      </c>
      <c r="F43" s="2"/>
      <c r="G43" s="2"/>
      <c r="H43" s="2">
        <v>0</v>
      </c>
      <c r="I43" s="2"/>
      <c r="J43" s="2">
        <v>0.62542565266742334</v>
      </c>
      <c r="K43" s="2">
        <v>0.59001512859304084</v>
      </c>
      <c r="L43" s="2">
        <v>0.56901526612570485</v>
      </c>
      <c r="M43" s="2">
        <v>0.61256148316307224</v>
      </c>
      <c r="N43" s="2">
        <v>0.5975794251134644</v>
      </c>
      <c r="O43" s="2">
        <v>0.56719983496080317</v>
      </c>
    </row>
    <row r="44" spans="1:15" x14ac:dyDescent="0.25">
      <c r="A44" s="4" t="s">
        <v>58</v>
      </c>
      <c r="B44" t="s">
        <v>59</v>
      </c>
      <c r="C44">
        <v>0</v>
      </c>
      <c r="D44">
        <v>0</v>
      </c>
      <c r="E44">
        <v>0</v>
      </c>
      <c r="H44">
        <v>0</v>
      </c>
      <c r="J44">
        <v>0.63749999999999996</v>
      </c>
      <c r="K44">
        <v>0.55263157894736847</v>
      </c>
      <c r="L44">
        <v>0.55947368421052635</v>
      </c>
      <c r="M44">
        <v>0.60855263157894735</v>
      </c>
      <c r="N44">
        <v>0.5736842105263158</v>
      </c>
      <c r="O44">
        <v>0.57789473684210524</v>
      </c>
    </row>
    <row r="45" spans="1:15" x14ac:dyDescent="0.25">
      <c r="A45" s="3" t="s">
        <v>60</v>
      </c>
      <c r="B45" s="2" t="s">
        <v>61</v>
      </c>
      <c r="C45" s="2">
        <v>0</v>
      </c>
      <c r="D45" s="2">
        <v>0</v>
      </c>
      <c r="E45" s="2">
        <v>0</v>
      </c>
      <c r="F45" s="2"/>
      <c r="G45" s="2"/>
      <c r="H45" s="2">
        <v>0</v>
      </c>
      <c r="I45" s="2"/>
      <c r="J45" s="2">
        <v>0.69607843137254899</v>
      </c>
      <c r="K45" s="2">
        <v>0.59215686274509804</v>
      </c>
      <c r="L45" s="2">
        <v>0.46588235294117653</v>
      </c>
      <c r="M45" s="2">
        <v>0.65</v>
      </c>
      <c r="N45" s="2">
        <v>0.60784313725490191</v>
      </c>
      <c r="O45" s="2">
        <v>0.50274509803921563</v>
      </c>
    </row>
    <row r="46" spans="1:15" x14ac:dyDescent="0.25">
      <c r="A46" s="4" t="s">
        <v>66</v>
      </c>
      <c r="B46" t="s">
        <v>67</v>
      </c>
      <c r="C46">
        <v>0</v>
      </c>
      <c r="D46">
        <v>0</v>
      </c>
      <c r="E46">
        <v>0</v>
      </c>
      <c r="H46">
        <v>0</v>
      </c>
      <c r="J46">
        <v>0.66065123577873675</v>
      </c>
      <c r="K46">
        <v>0.58620689655172409</v>
      </c>
      <c r="L46">
        <v>0.56198727380993385</v>
      </c>
      <c r="M46">
        <v>0.61788936837975672</v>
      </c>
      <c r="N46">
        <v>0.57993730407523514</v>
      </c>
      <c r="O46">
        <v>0.56605807985118328</v>
      </c>
    </row>
    <row r="47" spans="1:15" x14ac:dyDescent="0.25">
      <c r="A47" s="3" t="s">
        <v>80</v>
      </c>
      <c r="B47" s="2" t="s">
        <v>81</v>
      </c>
      <c r="C47" s="2">
        <v>0</v>
      </c>
      <c r="D47" s="2">
        <v>0</v>
      </c>
      <c r="E47" s="2">
        <v>0</v>
      </c>
      <c r="F47" s="2"/>
      <c r="G47" s="2"/>
      <c r="H47" s="2">
        <v>0</v>
      </c>
      <c r="I47" s="2"/>
      <c r="J47" s="2">
        <v>0.65485074626865669</v>
      </c>
      <c r="K47" s="2">
        <v>0.5186104218362283</v>
      </c>
      <c r="L47" s="2">
        <v>0.49772354110341588</v>
      </c>
      <c r="M47" s="2">
        <v>0.58893034825870649</v>
      </c>
      <c r="N47" s="2">
        <v>0.56079404466501237</v>
      </c>
      <c r="O47" s="2">
        <v>0.54349468538202284</v>
      </c>
    </row>
    <row r="48" spans="1:15" x14ac:dyDescent="0.25">
      <c r="A48" s="4" t="s">
        <v>82</v>
      </c>
      <c r="B48" t="s">
        <v>83</v>
      </c>
      <c r="C48">
        <v>0</v>
      </c>
      <c r="D48">
        <v>0</v>
      </c>
      <c r="E48">
        <v>0</v>
      </c>
      <c r="H48">
        <v>0</v>
      </c>
      <c r="J48">
        <v>0.72361809045226133</v>
      </c>
      <c r="K48">
        <v>0.56000000000000005</v>
      </c>
      <c r="L48">
        <v>0.52555555555555555</v>
      </c>
      <c r="M48">
        <v>0.67587939698492461</v>
      </c>
      <c r="N48">
        <v>0.6</v>
      </c>
      <c r="O48">
        <v>0.61424242424242437</v>
      </c>
    </row>
    <row r="49" spans="1:15" x14ac:dyDescent="0.25">
      <c r="A49" s="3" t="s">
        <v>84</v>
      </c>
      <c r="B49" s="2" t="s">
        <v>85</v>
      </c>
      <c r="C49" s="2">
        <v>0</v>
      </c>
      <c r="D49" s="2">
        <v>0</v>
      </c>
      <c r="E49" s="2">
        <v>0</v>
      </c>
      <c r="F49" s="2"/>
      <c r="G49" s="2"/>
      <c r="H49" s="2">
        <v>0</v>
      </c>
      <c r="I49" s="2"/>
      <c r="J49" s="2">
        <v>0.71294117647058819</v>
      </c>
      <c r="K49" s="2">
        <v>0.59624413145539901</v>
      </c>
      <c r="L49" s="2">
        <v>0.56922225174949059</v>
      </c>
      <c r="M49" s="2">
        <v>0.65411764705882358</v>
      </c>
      <c r="N49" s="2">
        <v>0.62910798122065725</v>
      </c>
      <c r="O49" s="2">
        <v>0.61153335104969442</v>
      </c>
    </row>
    <row r="50" spans="1:15" x14ac:dyDescent="0.25">
      <c r="A50" s="4" t="s">
        <v>90</v>
      </c>
      <c r="B50" t="s">
        <v>91</v>
      </c>
      <c r="C50">
        <v>0</v>
      </c>
      <c r="D50">
        <v>0</v>
      </c>
      <c r="E50">
        <v>0</v>
      </c>
      <c r="H50">
        <v>0</v>
      </c>
      <c r="J50">
        <v>0.62545126353790614</v>
      </c>
      <c r="K50">
        <v>0.6</v>
      </c>
      <c r="L50">
        <v>0.5478179985039191</v>
      </c>
      <c r="M50">
        <v>0.598826714801444</v>
      </c>
      <c r="N50">
        <v>0.60180180180180176</v>
      </c>
      <c r="O50">
        <v>0.55466744723062411</v>
      </c>
    </row>
    <row r="51" spans="1:15" x14ac:dyDescent="0.25">
      <c r="A51" s="3" t="s">
        <v>94</v>
      </c>
      <c r="B51" s="2" t="s">
        <v>95</v>
      </c>
      <c r="C51" s="2">
        <v>0</v>
      </c>
      <c r="D51" s="2">
        <v>0</v>
      </c>
      <c r="E51" s="2">
        <v>0</v>
      </c>
      <c r="F51" s="2"/>
      <c r="G51" s="2"/>
      <c r="H51" s="2">
        <v>0</v>
      </c>
      <c r="I51" s="2"/>
      <c r="J51" s="2">
        <v>0.65095986038394416</v>
      </c>
      <c r="K51" s="2">
        <v>0.52790697674418607</v>
      </c>
      <c r="L51" s="2">
        <v>0.54582208489185235</v>
      </c>
      <c r="M51" s="2">
        <v>0.61082024432809778</v>
      </c>
      <c r="N51" s="2">
        <v>0.53023255813953485</v>
      </c>
      <c r="O51" s="2">
        <v>0.55280425001355238</v>
      </c>
    </row>
    <row r="52" spans="1:15" x14ac:dyDescent="0.25">
      <c r="A52" s="4" t="s">
        <v>96</v>
      </c>
      <c r="B52" t="s">
        <v>97</v>
      </c>
      <c r="C52">
        <v>0</v>
      </c>
      <c r="D52">
        <v>0</v>
      </c>
      <c r="E52">
        <v>0</v>
      </c>
      <c r="H52">
        <v>0</v>
      </c>
      <c r="J52">
        <v>0.81547619047619047</v>
      </c>
      <c r="K52">
        <v>0.54761904761904767</v>
      </c>
      <c r="L52">
        <v>0.49523809523809531</v>
      </c>
      <c r="M52">
        <v>0.76190476190476186</v>
      </c>
      <c r="N52">
        <v>0.54761904761904767</v>
      </c>
      <c r="O52">
        <v>0.52857142857142858</v>
      </c>
    </row>
    <row r="53" spans="1:15" x14ac:dyDescent="0.25">
      <c r="A53" s="3" t="s">
        <v>100</v>
      </c>
      <c r="B53" s="2" t="s">
        <v>101</v>
      </c>
      <c r="C53" s="2">
        <v>0</v>
      </c>
      <c r="D53" s="2">
        <v>0</v>
      </c>
      <c r="E53" s="2">
        <v>0</v>
      </c>
      <c r="F53" s="2"/>
      <c r="G53" s="2"/>
      <c r="H53" s="2">
        <v>0</v>
      </c>
      <c r="I53" s="2"/>
      <c r="J53" s="2">
        <v>0.70459518599562365</v>
      </c>
      <c r="K53" s="2">
        <v>0.63478260869565217</v>
      </c>
      <c r="L53" s="2">
        <v>0.48070175438596491</v>
      </c>
      <c r="M53" s="2">
        <v>0.65426695842450766</v>
      </c>
      <c r="N53" s="2">
        <v>0.66956521739130437</v>
      </c>
      <c r="O53" s="2">
        <v>0.554233409610984</v>
      </c>
    </row>
    <row r="54" spans="1:15" x14ac:dyDescent="0.25">
      <c r="A54" s="4" t="s">
        <v>104</v>
      </c>
      <c r="B54" t="s">
        <v>105</v>
      </c>
      <c r="C54">
        <v>0</v>
      </c>
      <c r="D54">
        <v>0</v>
      </c>
      <c r="E54">
        <v>0</v>
      </c>
      <c r="H54">
        <v>0</v>
      </c>
      <c r="J54">
        <v>0.80833333333333335</v>
      </c>
      <c r="K54">
        <v>0.58064516129032262</v>
      </c>
      <c r="L54">
        <v>0.57075268817204305</v>
      </c>
      <c r="M54">
        <v>0.72499999999999998</v>
      </c>
      <c r="N54">
        <v>0.74193548387096775</v>
      </c>
      <c r="O54">
        <v>0.63634408602150527</v>
      </c>
    </row>
    <row r="55" spans="1:15" x14ac:dyDescent="0.25">
      <c r="A55" s="3" t="s">
        <v>106</v>
      </c>
      <c r="B55" s="2" t="s">
        <v>107</v>
      </c>
      <c r="C55" s="2">
        <v>0</v>
      </c>
      <c r="D55" s="2">
        <v>0</v>
      </c>
      <c r="E55" s="2">
        <v>0</v>
      </c>
      <c r="F55" s="2"/>
      <c r="G55" s="2"/>
      <c r="H55" s="2">
        <v>0</v>
      </c>
      <c r="I55" s="2"/>
      <c r="J55" s="2">
        <v>0.62121632879755628</v>
      </c>
      <c r="K55" s="2">
        <v>0.53496115427302993</v>
      </c>
      <c r="L55" s="2">
        <v>0.5322192625477864</v>
      </c>
      <c r="M55" s="2">
        <v>0.59316856428769782</v>
      </c>
      <c r="N55" s="2">
        <v>0.54605993340732517</v>
      </c>
      <c r="O55" s="2">
        <v>0.54043877173510912</v>
      </c>
    </row>
    <row r="56" spans="1:15" x14ac:dyDescent="0.25">
      <c r="A56" s="4" t="s">
        <v>114</v>
      </c>
      <c r="B56" t="s">
        <v>115</v>
      </c>
      <c r="C56">
        <v>0</v>
      </c>
      <c r="D56">
        <v>0</v>
      </c>
      <c r="E56">
        <v>0</v>
      </c>
      <c r="H56">
        <v>0</v>
      </c>
      <c r="J56">
        <v>0.64776119402985077</v>
      </c>
      <c r="K56">
        <v>0.57852882703777331</v>
      </c>
      <c r="L56">
        <v>0.56226228287644653</v>
      </c>
      <c r="M56">
        <v>0.61741293532338304</v>
      </c>
      <c r="N56">
        <v>0.57455268389662029</v>
      </c>
      <c r="O56">
        <v>0.58017156027975569</v>
      </c>
    </row>
  </sheetData>
  <conditionalFormatting sqref="C35:C56 C2:C3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:K5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5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N5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5:O5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2024-06-19T23:26:25Z</dcterms:created>
  <dcterms:modified xsi:type="dcterms:W3CDTF">2024-06-21T05:17:02Z</dcterms:modified>
</cp:coreProperties>
</file>