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4.xml" ContentType="application/vnd.openxmlformats-officedocument.drawing+xml"/>
  <Override PartName="/xl/ctrlProps/ctrlProp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workbookProtection workbookPassword="8153" lockStructure="1"/>
  <bookViews>
    <workbookView showHorizontalScroll="0" showSheetTabs="0" xWindow="-825" yWindow="1950" windowWidth="12375" windowHeight="7815" tabRatio="752"/>
  </bookViews>
  <sheets>
    <sheet name="ACCUEIL" sheetId="2" r:id="rId1"/>
    <sheet name="Parking" sheetId="1" state="hidden" r:id="rId2"/>
    <sheet name="listeWE" sheetId="6" state="hidden" r:id="rId3"/>
    <sheet name="911" sheetId="7" state="hidden" r:id="rId4"/>
    <sheet name="Pratique" sheetId="8" state="hidden" r:id="rId5"/>
    <sheet name="anniv" sheetId="4" state="hidden" r:id="rId6"/>
    <sheet name="Mariages" sheetId="10" state="hidden" r:id="rId7"/>
    <sheet name="Naissances" sheetId="13" state="hidden" r:id="rId8"/>
    <sheet name="Bébé" sheetId="11" state="hidden" r:id="rId9"/>
    <sheet name="Journal" sheetId="12" state="hidden" r:id="rId10"/>
    <sheet name="diners" sheetId="14" state="hidden" r:id="rId11"/>
    <sheet name="brouillon" sheetId="16" state="hidden" r:id="rId12"/>
    <sheet name="Enfants" sheetId="19" state="hidden" r:id="rId13"/>
    <sheet name="admin" sheetId="3" state="hidden" r:id="rId14"/>
    <sheet name="LICENCE" sheetId="17" state="hidden" r:id="rId15"/>
  </sheets>
  <functionGroups builtInGroupCount="17"/>
  <definedNames>
    <definedName name="_xlnm._FilterDatabase" localSheetId="10" hidden="1">diners!$B$6:$G$302</definedName>
    <definedName name="calendrier_auto_choice">admin!$K$36</definedName>
    <definedName name="calendrier_auto_version">admin!$D$60</definedName>
    <definedName name="chauffe_eau_changer" localSheetId="11">brouillon!$I$19</definedName>
    <definedName name="chauffe_eau_changer" localSheetId="12">Enfants!$I$11</definedName>
    <definedName name="chauffe_eau_changer">Pratique!$I$19</definedName>
    <definedName name="cheques_ecrire">ACCUEIL!$B$28</definedName>
    <definedName name="ColNom">anniv!$A$1:$A$200</definedName>
    <definedName name="convecteur_changer">ACCUEIL!$D$15</definedName>
    <definedName name="courrier_envoyer">ACCUEIL!$D$8</definedName>
    <definedName name="delta_stock_couches">admin!$H$58</definedName>
    <definedName name="dernier_appel">admin!$B$37</definedName>
    <definedName name="dernier_arrosage">admin!$B$13</definedName>
    <definedName name="derniere_couche1">Bébé!$D$5</definedName>
    <definedName name="derniere_couche2">Bébé!$H$5</definedName>
    <definedName name="derniere_poubelle">admin!$B$23</definedName>
    <definedName name="derniere_poudre1">Bébé!$L$5</definedName>
    <definedName name="derniere_poudre2">Bébé!$P$5</definedName>
    <definedName name="dn">anniv!$B$7:$B$200</definedName>
    <definedName name="emails_on_off">admin!$H$70</definedName>
    <definedName name="facture_payer">ACCUEIL!$B$15</definedName>
    <definedName name="historique_taches">Journal!$B$4:$D$5000</definedName>
    <definedName name="jours">anniv!$C$7:$C$200</definedName>
    <definedName name="liste_dettes">ACCUEIL!$B$30:$D$36</definedName>
    <definedName name="liste_diner">diners!$B$6:$G$302</definedName>
    <definedName name="liste_factures">ACCUEIL!$B$17:$D$21</definedName>
    <definedName name="liste_factures_echeance">admin!$I$18:$I$27</definedName>
    <definedName name="liste_factures_type">admin!$G$18:$G$32</definedName>
    <definedName name="mail_parametres">admin!$H$64:$H$68</definedName>
    <definedName name="nb_tasks">admin!$B$3</definedName>
    <definedName name="Nom">anniv!$A$7:$A$200</definedName>
    <definedName name="now">admin!$K$40</definedName>
    <definedName name="plage_impression">ACCUEIL!$A$1:$N$41</definedName>
    <definedName name="plat_accompagnement">OFFSET(diners!$U$6,,,COUNTA(diners!$U:$U)-1,1)</definedName>
    <definedName name="plat_dessert" localSheetId="10">OFFSET(diners!$V$6,,,COUNTA(diners!$V:$V)-1,1)</definedName>
    <definedName name="plat_entree" localSheetId="10">OFFSET(diners!$S$6,,,COUNTA(diners!$S:$S)-1,1)</definedName>
    <definedName name="plat_plat">OFFSET(diners!$T$6,,,COUNTA(diners!$T:$T)-1,1)</definedName>
    <definedName name="stock_couche1">Bébé!$D$4</definedName>
    <definedName name="stock_couche2">Bébé!$H$4</definedName>
    <definedName name="stock_poudre1">Bébé!$L$4</definedName>
    <definedName name="stock_poudre2">Bébé!$P$4</definedName>
    <definedName name="tasklist">ACCUEIL!$F$18:$F$49</definedName>
    <definedName name="type_dette">admin!$I$30:$I$31</definedName>
    <definedName name="_xlnm.Print_Area" localSheetId="0">ACCUEIL!$A$1:$N$41</definedName>
  </definedNames>
  <calcPr calcId="145621"/>
  <fileRecoveryPr autoRecover="0"/>
</workbook>
</file>

<file path=xl/calcChain.xml><?xml version="1.0" encoding="utf-8"?>
<calcChain xmlns="http://schemas.openxmlformats.org/spreadsheetml/2006/main">
  <c r="F10" i="4" l="1" a="1"/>
  <c r="F10" i="4" s="1"/>
  <c r="J13" i="2" s="1"/>
  <c r="J8" i="2"/>
  <c r="D53" i="3"/>
  <c r="F11" i="4" l="1" a="1"/>
  <c r="F11" i="4" s="1"/>
  <c r="F14" i="4" a="1"/>
  <c r="F14" i="4" s="1"/>
  <c r="F8" i="4" a="1"/>
  <c r="F8" i="4" s="1"/>
  <c r="J11" i="2" s="1"/>
  <c r="F6" i="4" a="1"/>
  <c r="F6" i="4" s="1"/>
  <c r="J9" i="2" s="1"/>
  <c r="F12" i="4" a="1"/>
  <c r="F12" i="4" s="1"/>
  <c r="F7" i="4" a="1"/>
  <c r="F7" i="4" s="1"/>
  <c r="J10" i="2" s="1"/>
  <c r="F13" i="4" a="1"/>
  <c r="F13" i="4" s="1"/>
  <c r="F9" i="4" a="1"/>
  <c r="F9" i="4" s="1"/>
  <c r="J12" i="2" s="1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8" i="14"/>
  <c r="H7" i="14"/>
  <c r="E9" i="4" l="1"/>
  <c r="M12" i="2" s="1"/>
  <c r="M8" i="14" a="1"/>
  <c r="M8" i="14" s="1"/>
  <c r="R8" i="14" s="1"/>
  <c r="M9" i="14" a="1"/>
  <c r="M9" i="14" s="1"/>
  <c r="R9" i="14" s="1"/>
  <c r="M10" i="14" a="1"/>
  <c r="M10" i="14" s="1"/>
  <c r="R10" i="14" s="1"/>
  <c r="M11" i="14" a="1"/>
  <c r="M11" i="14" s="1"/>
  <c r="R11" i="14" s="1"/>
  <c r="M12" i="14" a="1"/>
  <c r="M12" i="14" s="1"/>
  <c r="R12" i="14" s="1"/>
  <c r="M13" i="14" a="1"/>
  <c r="M13" i="14" s="1"/>
  <c r="R13" i="14" s="1"/>
  <c r="M14" i="14" a="1"/>
  <c r="M14" i="14" s="1"/>
  <c r="R14" i="14" s="1"/>
  <c r="M15" i="14" a="1"/>
  <c r="M15" i="14" s="1"/>
  <c r="R15" i="14" s="1"/>
  <c r="M16" i="14" a="1"/>
  <c r="M16" i="14" s="1"/>
  <c r="R16" i="14" s="1"/>
  <c r="M17" i="14" a="1"/>
  <c r="M17" i="14" s="1"/>
  <c r="R17" i="14" s="1"/>
  <c r="M18" i="14" a="1"/>
  <c r="M18" i="14" s="1"/>
  <c r="R18" i="14" s="1"/>
  <c r="M19" i="14" a="1"/>
  <c r="M19" i="14" s="1"/>
  <c r="R19" i="14" s="1"/>
  <c r="M20" i="14" a="1"/>
  <c r="M20" i="14" s="1"/>
  <c r="R20" i="14" s="1"/>
  <c r="M21" i="14" a="1"/>
  <c r="M21" i="14" s="1"/>
  <c r="R21" i="14" s="1"/>
  <c r="M22" i="14" a="1"/>
  <c r="M22" i="14" s="1"/>
  <c r="R22" i="14" s="1"/>
  <c r="M23" i="14" a="1"/>
  <c r="M23" i="14" s="1"/>
  <c r="R23" i="14" s="1"/>
  <c r="M24" i="14" a="1"/>
  <c r="M24" i="14" s="1"/>
  <c r="R24" i="14" s="1"/>
  <c r="M25" i="14" a="1"/>
  <c r="M25" i="14" s="1"/>
  <c r="R25" i="14" s="1"/>
  <c r="M26" i="14" a="1"/>
  <c r="M26" i="14" s="1"/>
  <c r="R26" i="14" s="1"/>
  <c r="M27" i="14" a="1"/>
  <c r="M27" i="14" s="1"/>
  <c r="R27" i="14" s="1"/>
  <c r="M28" i="14" a="1"/>
  <c r="M28" i="14" s="1"/>
  <c r="R28" i="14" s="1"/>
  <c r="M29" i="14" a="1"/>
  <c r="M29" i="14" s="1"/>
  <c r="R29" i="14" s="1"/>
  <c r="M30" i="14" a="1"/>
  <c r="M30" i="14" s="1"/>
  <c r="R30" i="14" s="1"/>
  <c r="M31" i="14" a="1"/>
  <c r="M31" i="14" s="1"/>
  <c r="R31" i="14" s="1"/>
  <c r="M32" i="14" a="1"/>
  <c r="M32" i="14" s="1"/>
  <c r="R32" i="14" s="1"/>
  <c r="M33" i="14" a="1"/>
  <c r="M33" i="14" s="1"/>
  <c r="R33" i="14" s="1"/>
  <c r="M34" i="14" a="1"/>
  <c r="M34" i="14" s="1"/>
  <c r="R34" i="14" s="1"/>
  <c r="M35" i="14" a="1"/>
  <c r="M35" i="14" s="1"/>
  <c r="R35" i="14" s="1"/>
  <c r="M36" i="14" a="1"/>
  <c r="M36" i="14" s="1"/>
  <c r="R36" i="14" s="1"/>
  <c r="M37" i="14" a="1"/>
  <c r="M37" i="14" s="1"/>
  <c r="R37" i="14" s="1"/>
  <c r="M38" i="14" a="1"/>
  <c r="M38" i="14" s="1"/>
  <c r="R38" i="14" s="1"/>
  <c r="M39" i="14" a="1"/>
  <c r="M39" i="14" s="1"/>
  <c r="R39" i="14" s="1"/>
  <c r="M40" i="14" a="1"/>
  <c r="M40" i="14" s="1"/>
  <c r="R40" i="14" s="1"/>
  <c r="M41" i="14" a="1"/>
  <c r="M41" i="14" s="1"/>
  <c r="R41" i="14" s="1"/>
  <c r="M42" i="14" a="1"/>
  <c r="M42" i="14" s="1"/>
  <c r="R42" i="14" s="1"/>
  <c r="M43" i="14" a="1"/>
  <c r="M43" i="14" s="1"/>
  <c r="R43" i="14" s="1"/>
  <c r="M44" i="14" a="1"/>
  <c r="M44" i="14" s="1"/>
  <c r="R44" i="14" s="1"/>
  <c r="M45" i="14" a="1"/>
  <c r="M45" i="14" s="1"/>
  <c r="R45" i="14" s="1"/>
  <c r="M46" i="14" a="1"/>
  <c r="M46" i="14" s="1"/>
  <c r="R46" i="14" s="1"/>
  <c r="M47" i="14" a="1"/>
  <c r="M47" i="14" s="1"/>
  <c r="R47" i="14" s="1"/>
  <c r="M48" i="14" a="1"/>
  <c r="M48" i="14" s="1"/>
  <c r="R48" i="14" s="1"/>
  <c r="M49" i="14" a="1"/>
  <c r="M49" i="14" s="1"/>
  <c r="R49" i="14" s="1"/>
  <c r="M50" i="14" a="1"/>
  <c r="M50" i="14" s="1"/>
  <c r="R50" i="14" s="1"/>
  <c r="M51" i="14" a="1"/>
  <c r="M51" i="14" s="1"/>
  <c r="R51" i="14" s="1"/>
  <c r="M52" i="14" a="1"/>
  <c r="M52" i="14" s="1"/>
  <c r="R52" i="14" s="1"/>
  <c r="M53" i="14" a="1"/>
  <c r="M53" i="14" s="1"/>
  <c r="R53" i="14" s="1"/>
  <c r="M54" i="14" a="1"/>
  <c r="M54" i="14" s="1"/>
  <c r="R54" i="14" s="1"/>
  <c r="M55" i="14" a="1"/>
  <c r="M55" i="14" s="1"/>
  <c r="R55" i="14" s="1"/>
  <c r="M56" i="14" a="1"/>
  <c r="M56" i="14" s="1"/>
  <c r="R56" i="14" s="1"/>
  <c r="M57" i="14" a="1"/>
  <c r="M57" i="14" s="1"/>
  <c r="R57" i="14" s="1"/>
  <c r="M58" i="14" a="1"/>
  <c r="M58" i="14" s="1"/>
  <c r="R58" i="14" s="1"/>
  <c r="M59" i="14" a="1"/>
  <c r="M59" i="14" s="1"/>
  <c r="R59" i="14" s="1"/>
  <c r="M60" i="14" a="1"/>
  <c r="M60" i="14" s="1"/>
  <c r="R60" i="14" s="1"/>
  <c r="M61" i="14" a="1"/>
  <c r="M61" i="14" s="1"/>
  <c r="R61" i="14" s="1"/>
  <c r="M62" i="14" a="1"/>
  <c r="M62" i="14" s="1"/>
  <c r="R62" i="14" s="1"/>
  <c r="M63" i="14" a="1"/>
  <c r="M63" i="14" s="1"/>
  <c r="R63" i="14" s="1"/>
  <c r="M64" i="14" a="1"/>
  <c r="M64" i="14" s="1"/>
  <c r="R64" i="14" s="1"/>
  <c r="M65" i="14" a="1"/>
  <c r="M65" i="14" s="1"/>
  <c r="R65" i="14" s="1"/>
  <c r="M66" i="14" a="1"/>
  <c r="M66" i="14" s="1"/>
  <c r="R66" i="14" s="1"/>
  <c r="M67" i="14" a="1"/>
  <c r="M67" i="14" s="1"/>
  <c r="R67" i="14" s="1"/>
  <c r="M68" i="14" a="1"/>
  <c r="M68" i="14" s="1"/>
  <c r="R68" i="14" s="1"/>
  <c r="M69" i="14" a="1"/>
  <c r="M69" i="14" s="1"/>
  <c r="R69" i="14" s="1"/>
  <c r="M70" i="14" a="1"/>
  <c r="M70" i="14" s="1"/>
  <c r="R70" i="14" s="1"/>
  <c r="M71" i="14" a="1"/>
  <c r="M71" i="14" s="1"/>
  <c r="R71" i="14" s="1"/>
  <c r="M72" i="14" a="1"/>
  <c r="M72" i="14" s="1"/>
  <c r="R72" i="14" s="1"/>
  <c r="M73" i="14" a="1"/>
  <c r="M73" i="14" s="1"/>
  <c r="R73" i="14" s="1"/>
  <c r="M74" i="14" a="1"/>
  <c r="M74" i="14" s="1"/>
  <c r="R74" i="14" s="1"/>
  <c r="M75" i="14" a="1"/>
  <c r="M75" i="14" s="1"/>
  <c r="R75" i="14" s="1"/>
  <c r="M76" i="14" a="1"/>
  <c r="M76" i="14" s="1"/>
  <c r="R76" i="14" s="1"/>
  <c r="M77" i="14" a="1"/>
  <c r="M77" i="14" s="1"/>
  <c r="R77" i="14" s="1"/>
  <c r="M78" i="14" a="1"/>
  <c r="M78" i="14" s="1"/>
  <c r="R78" i="14" s="1"/>
  <c r="M79" i="14" a="1"/>
  <c r="M79" i="14" s="1"/>
  <c r="R79" i="14" s="1"/>
  <c r="M80" i="14" a="1"/>
  <c r="M80" i="14" s="1"/>
  <c r="R80" i="14" s="1"/>
  <c r="M81" i="14" a="1"/>
  <c r="M81" i="14" s="1"/>
  <c r="R81" i="14" s="1"/>
  <c r="M82" i="14" a="1"/>
  <c r="M82" i="14" s="1"/>
  <c r="R82" i="14" s="1"/>
  <c r="M83" i="14" a="1"/>
  <c r="M83" i="14" s="1"/>
  <c r="R83" i="14" s="1"/>
  <c r="M84" i="14" a="1"/>
  <c r="M84" i="14" s="1"/>
  <c r="R84" i="14" s="1"/>
  <c r="M85" i="14" a="1"/>
  <c r="M85" i="14" s="1"/>
  <c r="R85" i="14" s="1"/>
  <c r="M86" i="14" a="1"/>
  <c r="M86" i="14" s="1"/>
  <c r="R86" i="14" s="1"/>
  <c r="M87" i="14" a="1"/>
  <c r="M87" i="14" s="1"/>
  <c r="R87" i="14" s="1"/>
  <c r="M88" i="14" a="1"/>
  <c r="M88" i="14" s="1"/>
  <c r="R88" i="14" s="1"/>
  <c r="M89" i="14" a="1"/>
  <c r="M89" i="14" s="1"/>
  <c r="R89" i="14" s="1"/>
  <c r="M90" i="14" a="1"/>
  <c r="M90" i="14" s="1"/>
  <c r="R90" i="14" s="1"/>
  <c r="M91" i="14" a="1"/>
  <c r="M91" i="14" s="1"/>
  <c r="R91" i="14" s="1"/>
  <c r="M92" i="14" a="1"/>
  <c r="M92" i="14" s="1"/>
  <c r="R92" i="14" s="1"/>
  <c r="M93" i="14" a="1"/>
  <c r="M93" i="14" s="1"/>
  <c r="R93" i="14" s="1"/>
  <c r="M94" i="14" a="1"/>
  <c r="M94" i="14" s="1"/>
  <c r="R94" i="14" s="1"/>
  <c r="M95" i="14" a="1"/>
  <c r="M95" i="14" s="1"/>
  <c r="R95" i="14" s="1"/>
  <c r="M96" i="14" a="1"/>
  <c r="M96" i="14" s="1"/>
  <c r="R96" i="14" s="1"/>
  <c r="M97" i="14" a="1"/>
  <c r="M97" i="14" s="1"/>
  <c r="R97" i="14" s="1"/>
  <c r="M98" i="14" a="1"/>
  <c r="M98" i="14" s="1"/>
  <c r="R98" i="14" s="1"/>
  <c r="M99" i="14" a="1"/>
  <c r="M99" i="14" s="1"/>
  <c r="R99" i="14" s="1"/>
  <c r="M100" i="14" a="1"/>
  <c r="M100" i="14" s="1"/>
  <c r="R100" i="14" s="1"/>
  <c r="M101" i="14" a="1"/>
  <c r="M101" i="14" s="1"/>
  <c r="R101" i="14" s="1"/>
  <c r="M102" i="14" a="1"/>
  <c r="M102" i="14" s="1"/>
  <c r="R102" i="14" s="1"/>
  <c r="M103" i="14" a="1"/>
  <c r="M103" i="14" s="1"/>
  <c r="R103" i="14" s="1"/>
  <c r="M104" i="14" a="1"/>
  <c r="M104" i="14" s="1"/>
  <c r="R104" i="14" s="1"/>
  <c r="M105" i="14" a="1"/>
  <c r="M105" i="14" s="1"/>
  <c r="R105" i="14" s="1"/>
  <c r="M106" i="14" a="1"/>
  <c r="M106" i="14" s="1"/>
  <c r="R106" i="14" s="1"/>
  <c r="M107" i="14" a="1"/>
  <c r="M107" i="14" s="1"/>
  <c r="R107" i="14" s="1"/>
  <c r="M108" i="14" a="1"/>
  <c r="M108" i="14" s="1"/>
  <c r="R108" i="14" s="1"/>
  <c r="M109" i="14" a="1"/>
  <c r="M109" i="14" s="1"/>
  <c r="R109" i="14" s="1"/>
  <c r="M110" i="14" a="1"/>
  <c r="M110" i="14" s="1"/>
  <c r="R110" i="14" s="1"/>
  <c r="M111" i="14" a="1"/>
  <c r="M111" i="14" s="1"/>
  <c r="R111" i="14" s="1"/>
  <c r="M112" i="14" a="1"/>
  <c r="M112" i="14" s="1"/>
  <c r="R112" i="14" s="1"/>
  <c r="M113" i="14" a="1"/>
  <c r="M113" i="14" s="1"/>
  <c r="R113" i="14" s="1"/>
  <c r="M114" i="14" a="1"/>
  <c r="M114" i="14" s="1"/>
  <c r="R114" i="14" s="1"/>
  <c r="M115" i="14" a="1"/>
  <c r="M115" i="14" s="1"/>
  <c r="R115" i="14" s="1"/>
  <c r="M116" i="14" a="1"/>
  <c r="M116" i="14" s="1"/>
  <c r="R116" i="14" s="1"/>
  <c r="M117" i="14" a="1"/>
  <c r="M117" i="14" s="1"/>
  <c r="R117" i="14" s="1"/>
  <c r="M118" i="14" a="1"/>
  <c r="M118" i="14" s="1"/>
  <c r="R118" i="14" s="1"/>
  <c r="M119" i="14" a="1"/>
  <c r="M119" i="14" s="1"/>
  <c r="R119" i="14" s="1"/>
  <c r="M120" i="14" a="1"/>
  <c r="M120" i="14" s="1"/>
  <c r="R120" i="14" s="1"/>
  <c r="M121" i="14" a="1"/>
  <c r="M121" i="14" s="1"/>
  <c r="R121" i="14" s="1"/>
  <c r="M122" i="14" a="1"/>
  <c r="M122" i="14" s="1"/>
  <c r="R122" i="14" s="1"/>
  <c r="M123" i="14" a="1"/>
  <c r="M123" i="14" s="1"/>
  <c r="R123" i="14" s="1"/>
  <c r="M124" i="14" a="1"/>
  <c r="M124" i="14" s="1"/>
  <c r="R124" i="14" s="1"/>
  <c r="M125" i="14" a="1"/>
  <c r="M125" i="14" s="1"/>
  <c r="R125" i="14" s="1"/>
  <c r="M126" i="14" a="1"/>
  <c r="M126" i="14" s="1"/>
  <c r="R126" i="14" s="1"/>
  <c r="M127" i="14" a="1"/>
  <c r="M127" i="14" s="1"/>
  <c r="R127" i="14" s="1"/>
  <c r="M128" i="14" a="1"/>
  <c r="M128" i="14" s="1"/>
  <c r="R128" i="14" s="1"/>
  <c r="M129" i="14" a="1"/>
  <c r="M129" i="14" s="1"/>
  <c r="R129" i="14" s="1"/>
  <c r="M130" i="14" a="1"/>
  <c r="M130" i="14" s="1"/>
  <c r="R130" i="14" s="1"/>
  <c r="M131" i="14" a="1"/>
  <c r="M131" i="14" s="1"/>
  <c r="R131" i="14" s="1"/>
  <c r="M132" i="14" a="1"/>
  <c r="M132" i="14" s="1"/>
  <c r="R132" i="14" s="1"/>
  <c r="M133" i="14" a="1"/>
  <c r="M133" i="14" s="1"/>
  <c r="R133" i="14" s="1"/>
  <c r="M134" i="14" a="1"/>
  <c r="M134" i="14" s="1"/>
  <c r="R134" i="14" s="1"/>
  <c r="M135" i="14" a="1"/>
  <c r="M135" i="14" s="1"/>
  <c r="R135" i="14" s="1"/>
  <c r="M136" i="14" a="1"/>
  <c r="M136" i="14" s="1"/>
  <c r="R136" i="14" s="1"/>
  <c r="M137" i="14" a="1"/>
  <c r="M137" i="14" s="1"/>
  <c r="R137" i="14" s="1"/>
  <c r="M138" i="14" a="1"/>
  <c r="M138" i="14" s="1"/>
  <c r="R138" i="14" s="1"/>
  <c r="M139" i="14" a="1"/>
  <c r="M139" i="14" s="1"/>
  <c r="R139" i="14" s="1"/>
  <c r="M140" i="14" a="1"/>
  <c r="M140" i="14" s="1"/>
  <c r="R140" i="14" s="1"/>
  <c r="M141" i="14" a="1"/>
  <c r="M141" i="14" s="1"/>
  <c r="R141" i="14" s="1"/>
  <c r="M142" i="14" a="1"/>
  <c r="M142" i="14" s="1"/>
  <c r="R142" i="14" s="1"/>
  <c r="M143" i="14" a="1"/>
  <c r="M143" i="14" s="1"/>
  <c r="R143" i="14" s="1"/>
  <c r="M144" i="14" a="1"/>
  <c r="M144" i="14" s="1"/>
  <c r="R144" i="14" s="1"/>
  <c r="M145" i="14" a="1"/>
  <c r="M145" i="14" s="1"/>
  <c r="R145" i="14" s="1"/>
  <c r="M146" i="14" a="1"/>
  <c r="M146" i="14" s="1"/>
  <c r="R146" i="14" s="1"/>
  <c r="M147" i="14" a="1"/>
  <c r="M147" i="14" s="1"/>
  <c r="R147" i="14" s="1"/>
  <c r="M148" i="14" a="1"/>
  <c r="M148" i="14" s="1"/>
  <c r="R148" i="14" s="1"/>
  <c r="M149" i="14" a="1"/>
  <c r="M149" i="14" s="1"/>
  <c r="R149" i="14" s="1"/>
  <c r="M150" i="14" a="1"/>
  <c r="M150" i="14" s="1"/>
  <c r="R150" i="14" s="1"/>
  <c r="M151" i="14" a="1"/>
  <c r="M151" i="14" s="1"/>
  <c r="R151" i="14" s="1"/>
  <c r="M152" i="14" a="1"/>
  <c r="M152" i="14" s="1"/>
  <c r="R152" i="14" s="1"/>
  <c r="M153" i="14" a="1"/>
  <c r="M153" i="14" s="1"/>
  <c r="R153" i="14" s="1"/>
  <c r="M154" i="14" a="1"/>
  <c r="M154" i="14" s="1"/>
  <c r="R154" i="14" s="1"/>
  <c r="M155" i="14" a="1"/>
  <c r="M155" i="14" s="1"/>
  <c r="R155" i="14" s="1"/>
  <c r="M156" i="14" a="1"/>
  <c r="M156" i="14" s="1"/>
  <c r="R156" i="14" s="1"/>
  <c r="M157" i="14" a="1"/>
  <c r="M157" i="14" s="1"/>
  <c r="R157" i="14" s="1"/>
  <c r="M158" i="14" a="1"/>
  <c r="M158" i="14" s="1"/>
  <c r="R158" i="14" s="1"/>
  <c r="M159" i="14" a="1"/>
  <c r="M159" i="14" s="1"/>
  <c r="R159" i="14" s="1"/>
  <c r="M160" i="14" a="1"/>
  <c r="M160" i="14" s="1"/>
  <c r="R160" i="14" s="1"/>
  <c r="M161" i="14" a="1"/>
  <c r="M161" i="14" s="1"/>
  <c r="R161" i="14" s="1"/>
  <c r="M162" i="14" a="1"/>
  <c r="M162" i="14" s="1"/>
  <c r="R162" i="14" s="1"/>
  <c r="M163" i="14" a="1"/>
  <c r="M163" i="14" s="1"/>
  <c r="R163" i="14" s="1"/>
  <c r="M164" i="14" a="1"/>
  <c r="M164" i="14" s="1"/>
  <c r="R164" i="14" s="1"/>
  <c r="M165" i="14" a="1"/>
  <c r="M165" i="14" s="1"/>
  <c r="R165" i="14" s="1"/>
  <c r="M166" i="14" a="1"/>
  <c r="M166" i="14" s="1"/>
  <c r="R166" i="14" s="1"/>
  <c r="M167" i="14" a="1"/>
  <c r="M167" i="14" s="1"/>
  <c r="R167" i="14" s="1"/>
  <c r="M168" i="14" a="1"/>
  <c r="M168" i="14" s="1"/>
  <c r="R168" i="14" s="1"/>
  <c r="M169" i="14" a="1"/>
  <c r="M169" i="14" s="1"/>
  <c r="R169" i="14" s="1"/>
  <c r="M170" i="14" a="1"/>
  <c r="M170" i="14" s="1"/>
  <c r="R170" i="14" s="1"/>
  <c r="M171" i="14" a="1"/>
  <c r="M171" i="14" s="1"/>
  <c r="R171" i="14" s="1"/>
  <c r="M172" i="14" a="1"/>
  <c r="M172" i="14" s="1"/>
  <c r="R172" i="14" s="1"/>
  <c r="M173" i="14" a="1"/>
  <c r="M173" i="14" s="1"/>
  <c r="R173" i="14" s="1"/>
  <c r="M174" i="14" a="1"/>
  <c r="M174" i="14" s="1"/>
  <c r="R174" i="14" s="1"/>
  <c r="M175" i="14" a="1"/>
  <c r="M175" i="14" s="1"/>
  <c r="R175" i="14" s="1"/>
  <c r="M176" i="14" a="1"/>
  <c r="M176" i="14" s="1"/>
  <c r="R176" i="14" s="1"/>
  <c r="M177" i="14" a="1"/>
  <c r="M177" i="14" s="1"/>
  <c r="R177" i="14" s="1"/>
  <c r="M178" i="14" a="1"/>
  <c r="M178" i="14" s="1"/>
  <c r="R178" i="14" s="1"/>
  <c r="M179" i="14" a="1"/>
  <c r="M179" i="14" s="1"/>
  <c r="R179" i="14" s="1"/>
  <c r="M180" i="14" a="1"/>
  <c r="M180" i="14" s="1"/>
  <c r="R180" i="14" s="1"/>
  <c r="M181" i="14" a="1"/>
  <c r="M181" i="14" s="1"/>
  <c r="R181" i="14" s="1"/>
  <c r="M182" i="14" a="1"/>
  <c r="M182" i="14" s="1"/>
  <c r="R182" i="14" s="1"/>
  <c r="M183" i="14" a="1"/>
  <c r="M183" i="14" s="1"/>
  <c r="R183" i="14" s="1"/>
  <c r="M7" i="14" a="1"/>
  <c r="M7" i="14" s="1"/>
  <c r="R7" i="14" s="1"/>
  <c r="M302" i="14" a="1"/>
  <c r="M302" i="14" s="1"/>
  <c r="R302" i="14" s="1"/>
  <c r="M301" i="14" a="1"/>
  <c r="M301" i="14" s="1"/>
  <c r="R301" i="14" s="1"/>
  <c r="M300" i="14" a="1"/>
  <c r="M300" i="14" s="1"/>
  <c r="R300" i="14" s="1"/>
  <c r="M299" i="14" a="1"/>
  <c r="M299" i="14" s="1"/>
  <c r="R299" i="14" s="1"/>
  <c r="M298" i="14" a="1"/>
  <c r="M298" i="14" s="1"/>
  <c r="R298" i="14" s="1"/>
  <c r="M297" i="14" a="1"/>
  <c r="M297" i="14" s="1"/>
  <c r="R297" i="14" s="1"/>
  <c r="M296" i="14" a="1"/>
  <c r="M296" i="14" s="1"/>
  <c r="R296" i="14" s="1"/>
  <c r="M295" i="14" a="1"/>
  <c r="M295" i="14" s="1"/>
  <c r="R295" i="14" s="1"/>
  <c r="M294" i="14" a="1"/>
  <c r="M294" i="14" s="1"/>
  <c r="R294" i="14" s="1"/>
  <c r="M293" i="14" a="1"/>
  <c r="M293" i="14" s="1"/>
  <c r="R293" i="14" s="1"/>
  <c r="M292" i="14" a="1"/>
  <c r="M292" i="14" s="1"/>
  <c r="R292" i="14" s="1"/>
  <c r="M291" i="14" a="1"/>
  <c r="M291" i="14" s="1"/>
  <c r="R291" i="14" s="1"/>
  <c r="M290" i="14" a="1"/>
  <c r="M290" i="14" s="1"/>
  <c r="R290" i="14" s="1"/>
  <c r="M289" i="14" a="1"/>
  <c r="M289" i="14" s="1"/>
  <c r="R289" i="14" s="1"/>
  <c r="M288" i="14" a="1"/>
  <c r="M288" i="14" s="1"/>
  <c r="R288" i="14" s="1"/>
  <c r="M287" i="14" a="1"/>
  <c r="M287" i="14" s="1"/>
  <c r="R287" i="14" s="1"/>
  <c r="M286" i="14" a="1"/>
  <c r="M286" i="14" s="1"/>
  <c r="R286" i="14" s="1"/>
  <c r="M285" i="14" a="1"/>
  <c r="M285" i="14" s="1"/>
  <c r="R285" i="14" s="1"/>
  <c r="M284" i="14" a="1"/>
  <c r="M284" i="14" s="1"/>
  <c r="R284" i="14" s="1"/>
  <c r="M283" i="14" a="1"/>
  <c r="M283" i="14" s="1"/>
  <c r="R283" i="14" s="1"/>
  <c r="M282" i="14" a="1"/>
  <c r="M282" i="14" s="1"/>
  <c r="R282" i="14" s="1"/>
  <c r="M281" i="14" a="1"/>
  <c r="M281" i="14" s="1"/>
  <c r="R281" i="14" s="1"/>
  <c r="M280" i="14" a="1"/>
  <c r="M280" i="14" s="1"/>
  <c r="R280" i="14" s="1"/>
  <c r="M279" i="14" a="1"/>
  <c r="M279" i="14" s="1"/>
  <c r="R279" i="14" s="1"/>
  <c r="M278" i="14" a="1"/>
  <c r="M278" i="14" s="1"/>
  <c r="R278" i="14" s="1"/>
  <c r="M277" i="14" a="1"/>
  <c r="M277" i="14" s="1"/>
  <c r="R277" i="14" s="1"/>
  <c r="M276" i="14" a="1"/>
  <c r="M276" i="14" s="1"/>
  <c r="R276" i="14" s="1"/>
  <c r="M275" i="14" a="1"/>
  <c r="M275" i="14" s="1"/>
  <c r="R275" i="14" s="1"/>
  <c r="M274" i="14" a="1"/>
  <c r="M274" i="14" s="1"/>
  <c r="R274" i="14" s="1"/>
  <c r="M273" i="14" a="1"/>
  <c r="M273" i="14" s="1"/>
  <c r="R273" i="14" s="1"/>
  <c r="M272" i="14" a="1"/>
  <c r="M272" i="14" s="1"/>
  <c r="R272" i="14" s="1"/>
  <c r="M271" i="14" a="1"/>
  <c r="M271" i="14" s="1"/>
  <c r="R271" i="14" s="1"/>
  <c r="M270" i="14" a="1"/>
  <c r="M270" i="14" s="1"/>
  <c r="R270" i="14" s="1"/>
  <c r="M269" i="14" a="1"/>
  <c r="M269" i="14" s="1"/>
  <c r="R269" i="14" s="1"/>
  <c r="M268" i="14" a="1"/>
  <c r="M268" i="14" s="1"/>
  <c r="R268" i="14" s="1"/>
  <c r="M267" i="14" a="1"/>
  <c r="M267" i="14" s="1"/>
  <c r="R267" i="14" s="1"/>
  <c r="M266" i="14" a="1"/>
  <c r="M266" i="14" s="1"/>
  <c r="R266" i="14" s="1"/>
  <c r="M265" i="14" a="1"/>
  <c r="M265" i="14" s="1"/>
  <c r="R265" i="14" s="1"/>
  <c r="M264" i="14" a="1"/>
  <c r="M264" i="14" s="1"/>
  <c r="R264" i="14" s="1"/>
  <c r="M263" i="14" a="1"/>
  <c r="M263" i="14" s="1"/>
  <c r="R263" i="14" s="1"/>
  <c r="M262" i="14" a="1"/>
  <c r="M262" i="14" s="1"/>
  <c r="R262" i="14" s="1"/>
  <c r="M261" i="14" a="1"/>
  <c r="M261" i="14" s="1"/>
  <c r="R261" i="14" s="1"/>
  <c r="M260" i="14" a="1"/>
  <c r="M260" i="14" s="1"/>
  <c r="R260" i="14" s="1"/>
  <c r="M259" i="14" a="1"/>
  <c r="M259" i="14" s="1"/>
  <c r="R259" i="14" s="1"/>
  <c r="M258" i="14" a="1"/>
  <c r="M258" i="14" s="1"/>
  <c r="R258" i="14" s="1"/>
  <c r="M257" i="14" a="1"/>
  <c r="M257" i="14" s="1"/>
  <c r="R257" i="14" s="1"/>
  <c r="M256" i="14" a="1"/>
  <c r="M256" i="14" s="1"/>
  <c r="R256" i="14" s="1"/>
  <c r="M255" i="14" a="1"/>
  <c r="M255" i="14" s="1"/>
  <c r="R255" i="14" s="1"/>
  <c r="M254" i="14" a="1"/>
  <c r="M254" i="14" s="1"/>
  <c r="R254" i="14" s="1"/>
  <c r="M253" i="14" a="1"/>
  <c r="M253" i="14" s="1"/>
  <c r="R253" i="14" s="1"/>
  <c r="M252" i="14" a="1"/>
  <c r="M252" i="14" s="1"/>
  <c r="R252" i="14" s="1"/>
  <c r="M251" i="14" a="1"/>
  <c r="M251" i="14" s="1"/>
  <c r="R251" i="14" s="1"/>
  <c r="M250" i="14" a="1"/>
  <c r="M250" i="14" s="1"/>
  <c r="R250" i="14" s="1"/>
  <c r="M249" i="14" a="1"/>
  <c r="M249" i="14" s="1"/>
  <c r="R249" i="14" s="1"/>
  <c r="M248" i="14" a="1"/>
  <c r="M248" i="14" s="1"/>
  <c r="R248" i="14" s="1"/>
  <c r="M247" i="14" a="1"/>
  <c r="M247" i="14" s="1"/>
  <c r="R247" i="14" s="1"/>
  <c r="M246" i="14" a="1"/>
  <c r="M246" i="14" s="1"/>
  <c r="R246" i="14" s="1"/>
  <c r="M245" i="14" a="1"/>
  <c r="M245" i="14" s="1"/>
  <c r="R245" i="14" s="1"/>
  <c r="M244" i="14" a="1"/>
  <c r="M244" i="14" s="1"/>
  <c r="R244" i="14" s="1"/>
  <c r="M243" i="14" a="1"/>
  <c r="M243" i="14" s="1"/>
  <c r="R243" i="14" s="1"/>
  <c r="M242" i="14" a="1"/>
  <c r="M242" i="14" s="1"/>
  <c r="R242" i="14" s="1"/>
  <c r="M241" i="14" a="1"/>
  <c r="M241" i="14" s="1"/>
  <c r="R241" i="14" s="1"/>
  <c r="M240" i="14" a="1"/>
  <c r="M240" i="14" s="1"/>
  <c r="R240" i="14" s="1"/>
  <c r="M239" i="14" a="1"/>
  <c r="M239" i="14" s="1"/>
  <c r="R239" i="14" s="1"/>
  <c r="M238" i="14" a="1"/>
  <c r="M238" i="14" s="1"/>
  <c r="R238" i="14" s="1"/>
  <c r="M237" i="14" a="1"/>
  <c r="M237" i="14" s="1"/>
  <c r="R237" i="14" s="1"/>
  <c r="M236" i="14" a="1"/>
  <c r="M236" i="14" s="1"/>
  <c r="R236" i="14" s="1"/>
  <c r="M235" i="14" a="1"/>
  <c r="M235" i="14" s="1"/>
  <c r="R235" i="14" s="1"/>
  <c r="M234" i="14" a="1"/>
  <c r="M234" i="14" s="1"/>
  <c r="R234" i="14" s="1"/>
  <c r="M233" i="14" a="1"/>
  <c r="M233" i="14" s="1"/>
  <c r="R233" i="14" s="1"/>
  <c r="M232" i="14" a="1"/>
  <c r="M232" i="14" s="1"/>
  <c r="R232" i="14" s="1"/>
  <c r="M231" i="14" a="1"/>
  <c r="M231" i="14" s="1"/>
  <c r="R231" i="14" s="1"/>
  <c r="M230" i="14" a="1"/>
  <c r="M230" i="14" s="1"/>
  <c r="R230" i="14" s="1"/>
  <c r="M229" i="14" a="1"/>
  <c r="M229" i="14" s="1"/>
  <c r="R229" i="14" s="1"/>
  <c r="M228" i="14" a="1"/>
  <c r="M228" i="14" s="1"/>
  <c r="R228" i="14" s="1"/>
  <c r="M227" i="14" a="1"/>
  <c r="M227" i="14" s="1"/>
  <c r="R227" i="14" s="1"/>
  <c r="M226" i="14" a="1"/>
  <c r="M226" i="14" s="1"/>
  <c r="R226" i="14" s="1"/>
  <c r="M225" i="14" a="1"/>
  <c r="M225" i="14" s="1"/>
  <c r="R225" i="14" s="1"/>
  <c r="M224" i="14" a="1"/>
  <c r="M224" i="14" s="1"/>
  <c r="R224" i="14" s="1"/>
  <c r="M223" i="14" a="1"/>
  <c r="M223" i="14" s="1"/>
  <c r="R223" i="14" s="1"/>
  <c r="M222" i="14" a="1"/>
  <c r="M222" i="14" s="1"/>
  <c r="R222" i="14" s="1"/>
  <c r="M221" i="14" a="1"/>
  <c r="M221" i="14" s="1"/>
  <c r="R221" i="14" s="1"/>
  <c r="M220" i="14" a="1"/>
  <c r="M220" i="14" s="1"/>
  <c r="R220" i="14" s="1"/>
  <c r="M219" i="14" a="1"/>
  <c r="M219" i="14" s="1"/>
  <c r="R219" i="14" s="1"/>
  <c r="M218" i="14" a="1"/>
  <c r="M218" i="14" s="1"/>
  <c r="R218" i="14" s="1"/>
  <c r="M217" i="14" a="1"/>
  <c r="M217" i="14" s="1"/>
  <c r="R217" i="14" s="1"/>
  <c r="M216" i="14" a="1"/>
  <c r="M216" i="14" s="1"/>
  <c r="R216" i="14" s="1"/>
  <c r="M215" i="14" a="1"/>
  <c r="M215" i="14" s="1"/>
  <c r="R215" i="14" s="1"/>
  <c r="M214" i="14" a="1"/>
  <c r="M214" i="14" s="1"/>
  <c r="R214" i="14" s="1"/>
  <c r="M213" i="14" a="1"/>
  <c r="M213" i="14" s="1"/>
  <c r="R213" i="14" s="1"/>
  <c r="M212" i="14" a="1"/>
  <c r="M212" i="14" s="1"/>
  <c r="R212" i="14" s="1"/>
  <c r="M211" i="14" a="1"/>
  <c r="M211" i="14" s="1"/>
  <c r="R211" i="14" s="1"/>
  <c r="M210" i="14" a="1"/>
  <c r="M210" i="14" s="1"/>
  <c r="R210" i="14" s="1"/>
  <c r="M209" i="14" a="1"/>
  <c r="M209" i="14" s="1"/>
  <c r="R209" i="14" s="1"/>
  <c r="M208" i="14" a="1"/>
  <c r="M208" i="14" s="1"/>
  <c r="R208" i="14" s="1"/>
  <c r="M207" i="14" a="1"/>
  <c r="M207" i="14" s="1"/>
  <c r="R207" i="14" s="1"/>
  <c r="M206" i="14" a="1"/>
  <c r="M206" i="14" s="1"/>
  <c r="R206" i="14" s="1"/>
  <c r="M205" i="14" a="1"/>
  <c r="M205" i="14" s="1"/>
  <c r="R205" i="14" s="1"/>
  <c r="M204" i="14" a="1"/>
  <c r="M204" i="14" s="1"/>
  <c r="R204" i="14" s="1"/>
  <c r="M203" i="14" a="1"/>
  <c r="M203" i="14" s="1"/>
  <c r="R203" i="14" s="1"/>
  <c r="M202" i="14" a="1"/>
  <c r="M202" i="14" s="1"/>
  <c r="R202" i="14" s="1"/>
  <c r="M201" i="14" a="1"/>
  <c r="M201" i="14" s="1"/>
  <c r="R201" i="14" s="1"/>
  <c r="M200" i="14" a="1"/>
  <c r="M200" i="14" s="1"/>
  <c r="R200" i="14" s="1"/>
  <c r="M199" i="14" a="1"/>
  <c r="M199" i="14" s="1"/>
  <c r="R199" i="14" s="1"/>
  <c r="M198" i="14" a="1"/>
  <c r="M198" i="14" s="1"/>
  <c r="R198" i="14" s="1"/>
  <c r="M197" i="14" a="1"/>
  <c r="M197" i="14" s="1"/>
  <c r="R197" i="14" s="1"/>
  <c r="M196" i="14" a="1"/>
  <c r="M196" i="14" s="1"/>
  <c r="R196" i="14" s="1"/>
  <c r="M195" i="14" a="1"/>
  <c r="M195" i="14" s="1"/>
  <c r="R195" i="14" s="1"/>
  <c r="M194" i="14" a="1"/>
  <c r="M194" i="14" s="1"/>
  <c r="R194" i="14" s="1"/>
  <c r="M193" i="14" a="1"/>
  <c r="M193" i="14" s="1"/>
  <c r="R193" i="14" s="1"/>
  <c r="M192" i="14" a="1"/>
  <c r="M192" i="14" s="1"/>
  <c r="R192" i="14" s="1"/>
  <c r="M191" i="14" a="1"/>
  <c r="M191" i="14" s="1"/>
  <c r="R191" i="14" s="1"/>
  <c r="M190" i="14" a="1"/>
  <c r="M190" i="14" s="1"/>
  <c r="R190" i="14" s="1"/>
  <c r="M189" i="14" a="1"/>
  <c r="M189" i="14" s="1"/>
  <c r="R189" i="14" s="1"/>
  <c r="M188" i="14" a="1"/>
  <c r="M188" i="14" s="1"/>
  <c r="R188" i="14" s="1"/>
  <c r="M187" i="14" a="1"/>
  <c r="M187" i="14" s="1"/>
  <c r="R187" i="14" s="1"/>
  <c r="M186" i="14" a="1"/>
  <c r="M186" i="14" s="1"/>
  <c r="R186" i="14" s="1"/>
  <c r="M185" i="14" a="1"/>
  <c r="M185" i="14" s="1"/>
  <c r="R185" i="14" s="1"/>
  <c r="M184" i="14" a="1"/>
  <c r="M184" i="14" s="1"/>
  <c r="R184" i="14" s="1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L82" i="14"/>
  <c r="L83" i="14"/>
  <c r="L84" i="14"/>
  <c r="L85" i="14"/>
  <c r="L86" i="14"/>
  <c r="L87" i="14"/>
  <c r="L88" i="14"/>
  <c r="L89" i="14"/>
  <c r="L90" i="14"/>
  <c r="L91" i="14"/>
  <c r="L92" i="14"/>
  <c r="L93" i="14"/>
  <c r="L94" i="14"/>
  <c r="L95" i="14"/>
  <c r="L96" i="14"/>
  <c r="L97" i="14"/>
  <c r="L98" i="14"/>
  <c r="L99" i="14"/>
  <c r="L100" i="14"/>
  <c r="L101" i="14"/>
  <c r="L102" i="14"/>
  <c r="L103" i="14"/>
  <c r="L104" i="14"/>
  <c r="L105" i="14"/>
  <c r="L106" i="14"/>
  <c r="L107" i="14"/>
  <c r="L108" i="14"/>
  <c r="L109" i="14"/>
  <c r="L110" i="14"/>
  <c r="L111" i="14"/>
  <c r="L112" i="14"/>
  <c r="L113" i="14"/>
  <c r="L114" i="14"/>
  <c r="L115" i="14"/>
  <c r="L116" i="14"/>
  <c r="L117" i="14"/>
  <c r="L118" i="14"/>
  <c r="L119" i="14"/>
  <c r="L120" i="14"/>
  <c r="L121" i="14"/>
  <c r="L122" i="14"/>
  <c r="L123" i="14"/>
  <c r="L124" i="14"/>
  <c r="L125" i="14"/>
  <c r="L126" i="14"/>
  <c r="L127" i="14"/>
  <c r="L128" i="14"/>
  <c r="L129" i="14"/>
  <c r="L130" i="14"/>
  <c r="L131" i="14"/>
  <c r="L132" i="14"/>
  <c r="L133" i="14"/>
  <c r="L134" i="14"/>
  <c r="L135" i="14"/>
  <c r="L136" i="14"/>
  <c r="L137" i="14"/>
  <c r="L138" i="14"/>
  <c r="L139" i="14"/>
  <c r="L140" i="14"/>
  <c r="L141" i="14"/>
  <c r="L142" i="14"/>
  <c r="L143" i="14"/>
  <c r="L144" i="14"/>
  <c r="L145" i="14"/>
  <c r="L146" i="14"/>
  <c r="L147" i="14"/>
  <c r="L148" i="14"/>
  <c r="L149" i="14"/>
  <c r="L150" i="14"/>
  <c r="L151" i="14"/>
  <c r="L152" i="14"/>
  <c r="L153" i="14"/>
  <c r="L154" i="14"/>
  <c r="L155" i="14"/>
  <c r="L156" i="14"/>
  <c r="L157" i="14"/>
  <c r="L158" i="14"/>
  <c r="L159" i="14"/>
  <c r="L160" i="14"/>
  <c r="L161" i="14"/>
  <c r="L162" i="14"/>
  <c r="L163" i="14"/>
  <c r="L164" i="14"/>
  <c r="L165" i="14"/>
  <c r="L166" i="14"/>
  <c r="L167" i="14"/>
  <c r="L168" i="14"/>
  <c r="L169" i="14"/>
  <c r="L170" i="14"/>
  <c r="L171" i="14"/>
  <c r="L172" i="14"/>
  <c r="L173" i="14"/>
  <c r="L174" i="14"/>
  <c r="L175" i="14"/>
  <c r="L176" i="14"/>
  <c r="L177" i="14"/>
  <c r="L178" i="14"/>
  <c r="L179" i="14"/>
  <c r="L180" i="14"/>
  <c r="L181" i="14"/>
  <c r="L182" i="14"/>
  <c r="L183" i="14"/>
  <c r="L184" i="14"/>
  <c r="L185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211" i="14"/>
  <c r="L212" i="14"/>
  <c r="L213" i="14"/>
  <c r="L214" i="14"/>
  <c r="L215" i="14"/>
  <c r="L216" i="14"/>
  <c r="L217" i="14"/>
  <c r="L218" i="14"/>
  <c r="L219" i="14"/>
  <c r="L220" i="14"/>
  <c r="L221" i="14"/>
  <c r="L222" i="14"/>
  <c r="L223" i="14"/>
  <c r="L224" i="14"/>
  <c r="L225" i="14"/>
  <c r="L226" i="14"/>
  <c r="L227" i="14"/>
  <c r="L228" i="14"/>
  <c r="L229" i="14"/>
  <c r="L230" i="14"/>
  <c r="L231" i="14"/>
  <c r="L232" i="14"/>
  <c r="L233" i="14"/>
  <c r="L234" i="14"/>
  <c r="L235" i="14"/>
  <c r="L236" i="14"/>
  <c r="L237" i="14"/>
  <c r="L238" i="14"/>
  <c r="L239" i="14"/>
  <c r="L240" i="14"/>
  <c r="L241" i="14"/>
  <c r="L242" i="14"/>
  <c r="L243" i="14"/>
  <c r="L244" i="14"/>
  <c r="L245" i="14"/>
  <c r="L246" i="14"/>
  <c r="L247" i="14"/>
  <c r="L248" i="14"/>
  <c r="L249" i="14"/>
  <c r="L250" i="14"/>
  <c r="L251" i="14"/>
  <c r="L252" i="14"/>
  <c r="L253" i="14"/>
  <c r="L254" i="14"/>
  <c r="L255" i="14"/>
  <c r="L256" i="14"/>
  <c r="L257" i="14"/>
  <c r="L258" i="14"/>
  <c r="L259" i="14"/>
  <c r="L260" i="14"/>
  <c r="L261" i="14"/>
  <c r="L262" i="14"/>
  <c r="L263" i="14"/>
  <c r="L264" i="14"/>
  <c r="L265" i="14"/>
  <c r="L266" i="14"/>
  <c r="L267" i="14"/>
  <c r="L268" i="14"/>
  <c r="L269" i="14"/>
  <c r="L270" i="14"/>
  <c r="L271" i="14"/>
  <c r="L272" i="14"/>
  <c r="L273" i="14"/>
  <c r="L274" i="14"/>
  <c r="L275" i="14"/>
  <c r="L276" i="14"/>
  <c r="L277" i="14"/>
  <c r="L278" i="14"/>
  <c r="L279" i="14"/>
  <c r="L280" i="14"/>
  <c r="L281" i="14"/>
  <c r="L282" i="14"/>
  <c r="L283" i="14"/>
  <c r="L284" i="14"/>
  <c r="L285" i="14"/>
  <c r="L286" i="14"/>
  <c r="L287" i="14"/>
  <c r="L288" i="14"/>
  <c r="L289" i="14"/>
  <c r="L290" i="14"/>
  <c r="L291" i="14"/>
  <c r="L292" i="14"/>
  <c r="L293" i="14"/>
  <c r="L294" i="14"/>
  <c r="L295" i="14"/>
  <c r="L296" i="14"/>
  <c r="L297" i="14"/>
  <c r="L298" i="14"/>
  <c r="L299" i="14"/>
  <c r="L300" i="14"/>
  <c r="L301" i="14"/>
  <c r="L302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3" i="14"/>
  <c r="J124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99" i="14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223" i="14"/>
  <c r="J224" i="14"/>
  <c r="J225" i="14"/>
  <c r="J226" i="14"/>
  <c r="J227" i="14"/>
  <c r="J228" i="14"/>
  <c r="J229" i="14"/>
  <c r="J230" i="14"/>
  <c r="J231" i="14"/>
  <c r="J232" i="14"/>
  <c r="J233" i="14"/>
  <c r="J234" i="14"/>
  <c r="J235" i="14"/>
  <c r="J236" i="14"/>
  <c r="J237" i="14"/>
  <c r="J238" i="14"/>
  <c r="J239" i="14"/>
  <c r="J240" i="14"/>
  <c r="J241" i="14"/>
  <c r="J242" i="14"/>
  <c r="J243" i="14"/>
  <c r="J244" i="14"/>
  <c r="J245" i="14"/>
  <c r="J246" i="14"/>
  <c r="J247" i="14"/>
  <c r="J248" i="14"/>
  <c r="J249" i="14"/>
  <c r="J250" i="14"/>
  <c r="J251" i="14"/>
  <c r="J252" i="14"/>
  <c r="J253" i="14"/>
  <c r="J254" i="14"/>
  <c r="J255" i="14"/>
  <c r="J256" i="14"/>
  <c r="J257" i="14"/>
  <c r="J258" i="14"/>
  <c r="J259" i="14"/>
  <c r="J260" i="14"/>
  <c r="J261" i="14"/>
  <c r="J262" i="14"/>
  <c r="J263" i="14"/>
  <c r="J264" i="14"/>
  <c r="J265" i="14"/>
  <c r="J266" i="14"/>
  <c r="J267" i="14"/>
  <c r="J268" i="14"/>
  <c r="J269" i="14"/>
  <c r="J270" i="14"/>
  <c r="J271" i="14"/>
  <c r="J272" i="14"/>
  <c r="J273" i="14"/>
  <c r="J274" i="14"/>
  <c r="J275" i="14"/>
  <c r="J276" i="14"/>
  <c r="J277" i="14"/>
  <c r="J278" i="14"/>
  <c r="J279" i="14"/>
  <c r="J280" i="14"/>
  <c r="J281" i="14"/>
  <c r="J282" i="14"/>
  <c r="J283" i="14"/>
  <c r="J284" i="14"/>
  <c r="J285" i="14"/>
  <c r="J286" i="14"/>
  <c r="J287" i="14"/>
  <c r="J288" i="14"/>
  <c r="J289" i="14"/>
  <c r="J290" i="14"/>
  <c r="J291" i="14"/>
  <c r="J292" i="14"/>
  <c r="J293" i="14"/>
  <c r="J294" i="14"/>
  <c r="J295" i="14"/>
  <c r="J296" i="14"/>
  <c r="J297" i="14"/>
  <c r="J298" i="14"/>
  <c r="J299" i="14"/>
  <c r="J300" i="14"/>
  <c r="J301" i="14"/>
  <c r="J302" i="14"/>
  <c r="J7" i="14"/>
  <c r="K7" i="14"/>
  <c r="L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8" i="14"/>
  <c r="I209" i="14"/>
  <c r="I210" i="14"/>
  <c r="I211" i="14"/>
  <c r="I212" i="14"/>
  <c r="I213" i="14"/>
  <c r="I214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0" i="14"/>
  <c r="I231" i="14"/>
  <c r="I232" i="14"/>
  <c r="I233" i="14"/>
  <c r="I234" i="14"/>
  <c r="I235" i="14"/>
  <c r="I236" i="14"/>
  <c r="I237" i="14"/>
  <c r="I238" i="14"/>
  <c r="I239" i="14"/>
  <c r="I240" i="14"/>
  <c r="I241" i="14"/>
  <c r="I242" i="14"/>
  <c r="I243" i="14"/>
  <c r="I244" i="14"/>
  <c r="I245" i="14"/>
  <c r="I246" i="14"/>
  <c r="I247" i="14"/>
  <c r="I248" i="14"/>
  <c r="I249" i="14"/>
  <c r="I250" i="14"/>
  <c r="I251" i="14"/>
  <c r="I252" i="14"/>
  <c r="I253" i="14"/>
  <c r="I254" i="14"/>
  <c r="I255" i="14"/>
  <c r="I256" i="14"/>
  <c r="I257" i="14"/>
  <c r="I258" i="14"/>
  <c r="I259" i="14"/>
  <c r="I260" i="14"/>
  <c r="I261" i="14"/>
  <c r="I262" i="14"/>
  <c r="I263" i="14"/>
  <c r="I264" i="14"/>
  <c r="I265" i="14"/>
  <c r="I266" i="14"/>
  <c r="I267" i="14"/>
  <c r="I268" i="14"/>
  <c r="I269" i="14"/>
  <c r="I270" i="14"/>
  <c r="I271" i="14"/>
  <c r="I272" i="14"/>
  <c r="I273" i="14"/>
  <c r="I274" i="14"/>
  <c r="I275" i="14"/>
  <c r="I276" i="14"/>
  <c r="I277" i="14"/>
  <c r="I278" i="14"/>
  <c r="I279" i="14"/>
  <c r="I280" i="14"/>
  <c r="I281" i="14"/>
  <c r="I282" i="14"/>
  <c r="I283" i="14"/>
  <c r="I284" i="14"/>
  <c r="I285" i="14"/>
  <c r="I286" i="14"/>
  <c r="I287" i="14"/>
  <c r="I288" i="14"/>
  <c r="I289" i="14"/>
  <c r="I290" i="14"/>
  <c r="I291" i="14"/>
  <c r="I292" i="14"/>
  <c r="I293" i="14"/>
  <c r="I294" i="14"/>
  <c r="I295" i="14"/>
  <c r="I296" i="14"/>
  <c r="I297" i="14"/>
  <c r="I298" i="14"/>
  <c r="I299" i="14"/>
  <c r="I300" i="14"/>
  <c r="I301" i="14"/>
  <c r="I302" i="14"/>
  <c r="I7" i="14"/>
  <c r="N15" i="14" l="1" a="1"/>
  <c r="N15" i="14" s="1"/>
  <c r="S15" i="14" s="1"/>
  <c r="Q54" i="14" a="1"/>
  <c r="Q54" i="14" s="1"/>
  <c r="V54" i="14" s="1"/>
  <c r="O19" i="14" a="1"/>
  <c r="O19" i="14" s="1"/>
  <c r="T19" i="14" s="1"/>
  <c r="Q100" i="14" a="1"/>
  <c r="Q100" i="14" s="1"/>
  <c r="V100" i="14" s="1"/>
  <c r="N18" i="14" a="1"/>
  <c r="N18" i="14" s="1"/>
  <c r="S18" i="14" s="1"/>
  <c r="N227" i="14" a="1"/>
  <c r="N227" i="14" s="1"/>
  <c r="S227" i="14" s="1"/>
  <c r="O25" i="14" a="1"/>
  <c r="O25" i="14" s="1"/>
  <c r="T25" i="14" s="1"/>
  <c r="P9" i="14" a="1"/>
  <c r="P9" i="14" s="1"/>
  <c r="U9" i="14" s="1"/>
  <c r="P12" i="14" a="1"/>
  <c r="P12" i="14" s="1"/>
  <c r="U12" i="14" s="1"/>
  <c r="P18" i="14" a="1"/>
  <c r="P18" i="14" s="1"/>
  <c r="U18" i="14" s="1"/>
  <c r="P22" i="14" a="1"/>
  <c r="P22" i="14" s="1"/>
  <c r="U22" i="14" s="1"/>
  <c r="P25" i="14" a="1"/>
  <c r="P25" i="14" s="1"/>
  <c r="U25" i="14" s="1"/>
  <c r="P28" i="14" a="1"/>
  <c r="P28" i="14" s="1"/>
  <c r="U28" i="14" s="1"/>
  <c r="P34" i="14" a="1"/>
  <c r="P34" i="14" s="1"/>
  <c r="U34" i="14" s="1"/>
  <c r="P38" i="14" a="1"/>
  <c r="P38" i="14" s="1"/>
  <c r="U38" i="14" s="1"/>
  <c r="P41" i="14" a="1"/>
  <c r="P41" i="14" s="1"/>
  <c r="U41" i="14" s="1"/>
  <c r="P44" i="14" a="1"/>
  <c r="P44" i="14" s="1"/>
  <c r="U44" i="14" s="1"/>
  <c r="P50" i="14" a="1"/>
  <c r="P50" i="14" s="1"/>
  <c r="U50" i="14" s="1"/>
  <c r="P54" i="14" a="1"/>
  <c r="P54" i="14" s="1"/>
  <c r="U54" i="14" s="1"/>
  <c r="P57" i="14" a="1"/>
  <c r="P57" i="14" s="1"/>
  <c r="U57" i="14" s="1"/>
  <c r="P60" i="14" a="1"/>
  <c r="P60" i="14" s="1"/>
  <c r="U60" i="14" s="1"/>
  <c r="P66" i="14" a="1"/>
  <c r="P66" i="14" s="1"/>
  <c r="U66" i="14" s="1"/>
  <c r="P70" i="14" a="1"/>
  <c r="P70" i="14" s="1"/>
  <c r="U70" i="14" s="1"/>
  <c r="P73" i="14" a="1"/>
  <c r="P73" i="14" s="1"/>
  <c r="U73" i="14" s="1"/>
  <c r="P76" i="14" a="1"/>
  <c r="P76" i="14" s="1"/>
  <c r="U76" i="14" s="1"/>
  <c r="P8" i="14" a="1"/>
  <c r="P8" i="14" s="1"/>
  <c r="U8" i="14" s="1"/>
  <c r="P11" i="14" a="1"/>
  <c r="P11" i="14" s="1"/>
  <c r="U11" i="14" s="1"/>
  <c r="P15" i="14" a="1"/>
  <c r="P15" i="14" s="1"/>
  <c r="U15" i="14" s="1"/>
  <c r="P21" i="14" a="1"/>
  <c r="P21" i="14" s="1"/>
  <c r="U21" i="14" s="1"/>
  <c r="P24" i="14" a="1"/>
  <c r="P24" i="14" s="1"/>
  <c r="U24" i="14" s="1"/>
  <c r="P27" i="14" a="1"/>
  <c r="P27" i="14" s="1"/>
  <c r="U27" i="14" s="1"/>
  <c r="P31" i="14" a="1"/>
  <c r="P31" i="14" s="1"/>
  <c r="U31" i="14" s="1"/>
  <c r="P37" i="14" a="1"/>
  <c r="P37" i="14" s="1"/>
  <c r="U37" i="14" s="1"/>
  <c r="P40" i="14" a="1"/>
  <c r="P40" i="14" s="1"/>
  <c r="U40" i="14" s="1"/>
  <c r="P43" i="14" a="1"/>
  <c r="P43" i="14" s="1"/>
  <c r="U43" i="14" s="1"/>
  <c r="P47" i="14" a="1"/>
  <c r="P47" i="14" s="1"/>
  <c r="U47" i="14" s="1"/>
  <c r="P53" i="14" a="1"/>
  <c r="P53" i="14" s="1"/>
  <c r="U53" i="14" s="1"/>
  <c r="P56" i="14" a="1"/>
  <c r="P56" i="14" s="1"/>
  <c r="U56" i="14" s="1"/>
  <c r="P59" i="14" a="1"/>
  <c r="P59" i="14" s="1"/>
  <c r="U59" i="14" s="1"/>
  <c r="P63" i="14" a="1"/>
  <c r="P63" i="14" s="1"/>
  <c r="U63" i="14" s="1"/>
  <c r="P69" i="14" a="1"/>
  <c r="P69" i="14" s="1"/>
  <c r="U69" i="14" s="1"/>
  <c r="P72" i="14" a="1"/>
  <c r="P72" i="14" s="1"/>
  <c r="U72" i="14" s="1"/>
  <c r="P75" i="14" a="1"/>
  <c r="P75" i="14" s="1"/>
  <c r="U75" i="14" s="1"/>
  <c r="P79" i="14" a="1"/>
  <c r="P79" i="14" s="1"/>
  <c r="U79" i="14" s="1"/>
  <c r="P85" i="14" a="1"/>
  <c r="P85" i="14" s="1"/>
  <c r="U85" i="14" s="1"/>
  <c r="P88" i="14" a="1"/>
  <c r="P88" i="14" s="1"/>
  <c r="U88" i="14" s="1"/>
  <c r="P91" i="14" a="1"/>
  <c r="P91" i="14" s="1"/>
  <c r="U91" i="14" s="1"/>
  <c r="P13" i="14" a="1"/>
  <c r="P13" i="14" s="1"/>
  <c r="U13" i="14" s="1"/>
  <c r="P19" i="14" a="1"/>
  <c r="P19" i="14" s="1"/>
  <c r="U19" i="14" s="1"/>
  <c r="P32" i="14" a="1"/>
  <c r="P32" i="14" s="1"/>
  <c r="U32" i="14" s="1"/>
  <c r="P39" i="14" a="1"/>
  <c r="P39" i="14" s="1"/>
  <c r="U39" i="14" s="1"/>
  <c r="P45" i="14" a="1"/>
  <c r="P45" i="14" s="1"/>
  <c r="U45" i="14" s="1"/>
  <c r="P51" i="14" a="1"/>
  <c r="P51" i="14" s="1"/>
  <c r="U51" i="14" s="1"/>
  <c r="P64" i="14" a="1"/>
  <c r="P64" i="14" s="1"/>
  <c r="U64" i="14" s="1"/>
  <c r="P71" i="14" a="1"/>
  <c r="P71" i="14" s="1"/>
  <c r="U71" i="14" s="1"/>
  <c r="P77" i="14" a="1"/>
  <c r="P77" i="14" s="1"/>
  <c r="U77" i="14" s="1"/>
  <c r="P81" i="14" a="1"/>
  <c r="P81" i="14" s="1"/>
  <c r="U81" i="14" s="1"/>
  <c r="P86" i="14" a="1"/>
  <c r="P86" i="14" s="1"/>
  <c r="U86" i="14" s="1"/>
  <c r="P94" i="14" a="1"/>
  <c r="P94" i="14" s="1"/>
  <c r="U94" i="14" s="1"/>
  <c r="P97" i="14" a="1"/>
  <c r="P97" i="14" s="1"/>
  <c r="U97" i="14" s="1"/>
  <c r="P100" i="14" a="1"/>
  <c r="P100" i="14" s="1"/>
  <c r="U100" i="14" s="1"/>
  <c r="P106" i="14" a="1"/>
  <c r="P106" i="14" s="1"/>
  <c r="U106" i="14" s="1"/>
  <c r="P110" i="14" a="1"/>
  <c r="P110" i="14" s="1"/>
  <c r="U110" i="14" s="1"/>
  <c r="P113" i="14" a="1"/>
  <c r="P113" i="14" s="1"/>
  <c r="U113" i="14" s="1"/>
  <c r="P116" i="14" a="1"/>
  <c r="P116" i="14" s="1"/>
  <c r="U116" i="14" s="1"/>
  <c r="P122" i="14" a="1"/>
  <c r="P122" i="14" s="1"/>
  <c r="U122" i="14" s="1"/>
  <c r="P126" i="14" a="1"/>
  <c r="P126" i="14" s="1"/>
  <c r="U126" i="14" s="1"/>
  <c r="P129" i="14" a="1"/>
  <c r="P129" i="14" s="1"/>
  <c r="U129" i="14" s="1"/>
  <c r="P132" i="14" a="1"/>
  <c r="P132" i="14" s="1"/>
  <c r="U132" i="14" s="1"/>
  <c r="P138" i="14" a="1"/>
  <c r="P138" i="14" s="1"/>
  <c r="U138" i="14" s="1"/>
  <c r="P142" i="14" a="1"/>
  <c r="P142" i="14" s="1"/>
  <c r="U142" i="14" s="1"/>
  <c r="P145" i="14" a="1"/>
  <c r="P145" i="14" s="1"/>
  <c r="U145" i="14" s="1"/>
  <c r="P148" i="14" a="1"/>
  <c r="P148" i="14" s="1"/>
  <c r="U148" i="14" s="1"/>
  <c r="P154" i="14" a="1"/>
  <c r="P154" i="14" s="1"/>
  <c r="U154" i="14" s="1"/>
  <c r="P158" i="14" a="1"/>
  <c r="P158" i="14" s="1"/>
  <c r="U158" i="14" s="1"/>
  <c r="P161" i="14" a="1"/>
  <c r="P161" i="14" s="1"/>
  <c r="U161" i="14" s="1"/>
  <c r="P164" i="14" a="1"/>
  <c r="P164" i="14" s="1"/>
  <c r="U164" i="14" s="1"/>
  <c r="P170" i="14" a="1"/>
  <c r="P170" i="14" s="1"/>
  <c r="U170" i="14" s="1"/>
  <c r="P174" i="14" a="1"/>
  <c r="P174" i="14" s="1"/>
  <c r="U174" i="14" s="1"/>
  <c r="P177" i="14" a="1"/>
  <c r="P177" i="14" s="1"/>
  <c r="U177" i="14" s="1"/>
  <c r="P182" i="14" a="1"/>
  <c r="P182" i="14" s="1"/>
  <c r="U182" i="14" s="1"/>
  <c r="P185" i="14" a="1"/>
  <c r="P185" i="14" s="1"/>
  <c r="U185" i="14" s="1"/>
  <c r="P190" i="14" a="1"/>
  <c r="P190" i="14" s="1"/>
  <c r="U190" i="14" s="1"/>
  <c r="P193" i="14" a="1"/>
  <c r="P193" i="14" s="1"/>
  <c r="U193" i="14" s="1"/>
  <c r="P14" i="14" a="1"/>
  <c r="P14" i="14" s="1"/>
  <c r="U14" i="14" s="1"/>
  <c r="P20" i="14" a="1"/>
  <c r="P20" i="14" s="1"/>
  <c r="U20" i="14" s="1"/>
  <c r="P26" i="14" a="1"/>
  <c r="P26" i="14" s="1"/>
  <c r="U26" i="14" s="1"/>
  <c r="P33" i="14" a="1"/>
  <c r="P33" i="14" s="1"/>
  <c r="U33" i="14" s="1"/>
  <c r="P46" i="14" a="1"/>
  <c r="P46" i="14" s="1"/>
  <c r="U46" i="14" s="1"/>
  <c r="P52" i="14" a="1"/>
  <c r="P52" i="14" s="1"/>
  <c r="U52" i="14" s="1"/>
  <c r="P58" i="14" a="1"/>
  <c r="P58" i="14" s="1"/>
  <c r="U58" i="14" s="1"/>
  <c r="P65" i="14" a="1"/>
  <c r="P65" i="14" s="1"/>
  <c r="U65" i="14" s="1"/>
  <c r="P78" i="14" a="1"/>
  <c r="P78" i="14" s="1"/>
  <c r="U78" i="14" s="1"/>
  <c r="P82" i="14" a="1"/>
  <c r="P82" i="14" s="1"/>
  <c r="U82" i="14" s="1"/>
  <c r="P87" i="14" a="1"/>
  <c r="P87" i="14" s="1"/>
  <c r="U87" i="14" s="1"/>
  <c r="P90" i="14" a="1"/>
  <c r="P90" i="14" s="1"/>
  <c r="U90" i="14" s="1"/>
  <c r="P95" i="14" a="1"/>
  <c r="P95" i="14" s="1"/>
  <c r="U95" i="14" s="1"/>
  <c r="P101" i="14" a="1"/>
  <c r="P101" i="14" s="1"/>
  <c r="U101" i="14" s="1"/>
  <c r="P104" i="14" a="1"/>
  <c r="P104" i="14" s="1"/>
  <c r="U104" i="14" s="1"/>
  <c r="P107" i="14" a="1"/>
  <c r="P107" i="14" s="1"/>
  <c r="U107" i="14" s="1"/>
  <c r="P111" i="14" a="1"/>
  <c r="P111" i="14" s="1"/>
  <c r="U111" i="14" s="1"/>
  <c r="P117" i="14" a="1"/>
  <c r="P117" i="14" s="1"/>
  <c r="U117" i="14" s="1"/>
  <c r="P120" i="14" a="1"/>
  <c r="P120" i="14" s="1"/>
  <c r="U120" i="14" s="1"/>
  <c r="P123" i="14" a="1"/>
  <c r="P123" i="14" s="1"/>
  <c r="U123" i="14" s="1"/>
  <c r="P127" i="14" a="1"/>
  <c r="P127" i="14" s="1"/>
  <c r="U127" i="14" s="1"/>
  <c r="P133" i="14" a="1"/>
  <c r="P133" i="14" s="1"/>
  <c r="U133" i="14" s="1"/>
  <c r="P136" i="14" a="1"/>
  <c r="P136" i="14" s="1"/>
  <c r="U136" i="14" s="1"/>
  <c r="P139" i="14" a="1"/>
  <c r="P139" i="14" s="1"/>
  <c r="U139" i="14" s="1"/>
  <c r="P143" i="14" a="1"/>
  <c r="P143" i="14" s="1"/>
  <c r="U143" i="14" s="1"/>
  <c r="P149" i="14" a="1"/>
  <c r="P149" i="14" s="1"/>
  <c r="U149" i="14" s="1"/>
  <c r="P152" i="14" a="1"/>
  <c r="P152" i="14" s="1"/>
  <c r="U152" i="14" s="1"/>
  <c r="P155" i="14" a="1"/>
  <c r="P155" i="14" s="1"/>
  <c r="U155" i="14" s="1"/>
  <c r="P159" i="14" a="1"/>
  <c r="P159" i="14" s="1"/>
  <c r="U159" i="14" s="1"/>
  <c r="P165" i="14" a="1"/>
  <c r="P165" i="14" s="1"/>
  <c r="U165" i="14" s="1"/>
  <c r="P168" i="14" a="1"/>
  <c r="P168" i="14" s="1"/>
  <c r="U168" i="14" s="1"/>
  <c r="P171" i="14" a="1"/>
  <c r="P171" i="14" s="1"/>
  <c r="U171" i="14" s="1"/>
  <c r="P175" i="14" a="1"/>
  <c r="P175" i="14" s="1"/>
  <c r="U175" i="14" s="1"/>
  <c r="P180" i="14" a="1"/>
  <c r="P180" i="14" s="1"/>
  <c r="U180" i="14" s="1"/>
  <c r="P183" i="14" a="1"/>
  <c r="P183" i="14" s="1"/>
  <c r="U183" i="14" s="1"/>
  <c r="P188" i="14" a="1"/>
  <c r="P188" i="14" s="1"/>
  <c r="U188" i="14" s="1"/>
  <c r="P191" i="14" a="1"/>
  <c r="P191" i="14" s="1"/>
  <c r="U191" i="14" s="1"/>
  <c r="P196" i="14" a="1"/>
  <c r="P196" i="14" s="1"/>
  <c r="U196" i="14" s="1"/>
  <c r="P199" i="14" a="1"/>
  <c r="P199" i="14" s="1"/>
  <c r="U199" i="14" s="1"/>
  <c r="P204" i="14" a="1"/>
  <c r="P204" i="14" s="1"/>
  <c r="U204" i="14" s="1"/>
  <c r="P207" i="14" a="1"/>
  <c r="P207" i="14" s="1"/>
  <c r="U207" i="14" s="1"/>
  <c r="P16" i="14" a="1"/>
  <c r="P16" i="14" s="1"/>
  <c r="U16" i="14" s="1"/>
  <c r="P29" i="14" a="1"/>
  <c r="P29" i="14" s="1"/>
  <c r="U29" i="14" s="1"/>
  <c r="P55" i="14" a="1"/>
  <c r="P55" i="14" s="1"/>
  <c r="U55" i="14" s="1"/>
  <c r="P67" i="14" a="1"/>
  <c r="P67" i="14" s="1"/>
  <c r="U67" i="14" s="1"/>
  <c r="P102" i="14" a="1"/>
  <c r="P102" i="14" s="1"/>
  <c r="U102" i="14" s="1"/>
  <c r="P108" i="14" a="1"/>
  <c r="P108" i="14" s="1"/>
  <c r="U108" i="14" s="1"/>
  <c r="P114" i="14" a="1"/>
  <c r="P114" i="14" s="1"/>
  <c r="U114" i="14" s="1"/>
  <c r="P121" i="14" a="1"/>
  <c r="P121" i="14" s="1"/>
  <c r="U121" i="14" s="1"/>
  <c r="P134" i="14" a="1"/>
  <c r="P134" i="14" s="1"/>
  <c r="U134" i="14" s="1"/>
  <c r="P140" i="14" a="1"/>
  <c r="P140" i="14" s="1"/>
  <c r="U140" i="14" s="1"/>
  <c r="P146" i="14" a="1"/>
  <c r="P146" i="14" s="1"/>
  <c r="U146" i="14" s="1"/>
  <c r="P153" i="14" a="1"/>
  <c r="P153" i="14" s="1"/>
  <c r="U153" i="14" s="1"/>
  <c r="P166" i="14" a="1"/>
  <c r="P166" i="14" s="1"/>
  <c r="U166" i="14" s="1"/>
  <c r="P172" i="14" a="1"/>
  <c r="P172" i="14" s="1"/>
  <c r="U172" i="14" s="1"/>
  <c r="P178" i="14" a="1"/>
  <c r="P178" i="14" s="1"/>
  <c r="U178" i="14" s="1"/>
  <c r="P189" i="14" a="1"/>
  <c r="P189" i="14" s="1"/>
  <c r="U189" i="14" s="1"/>
  <c r="P194" i="14" a="1"/>
  <c r="P194" i="14" s="1"/>
  <c r="U194" i="14" s="1"/>
  <c r="P201" i="14" a="1"/>
  <c r="P201" i="14" s="1"/>
  <c r="U201" i="14" s="1"/>
  <c r="P205" i="14" a="1"/>
  <c r="P205" i="14" s="1"/>
  <c r="U205" i="14" s="1"/>
  <c r="P208" i="14" a="1"/>
  <c r="P208" i="14" s="1"/>
  <c r="U208" i="14" s="1"/>
  <c r="P214" i="14" a="1"/>
  <c r="P214" i="14" s="1"/>
  <c r="U214" i="14" s="1"/>
  <c r="P217" i="14" a="1"/>
  <c r="P217" i="14" s="1"/>
  <c r="U217" i="14" s="1"/>
  <c r="P222" i="14" a="1"/>
  <c r="P222" i="14" s="1"/>
  <c r="U222" i="14" s="1"/>
  <c r="P225" i="14" a="1"/>
  <c r="P225" i="14" s="1"/>
  <c r="U225" i="14" s="1"/>
  <c r="P230" i="14" a="1"/>
  <c r="P230" i="14" s="1"/>
  <c r="U230" i="14" s="1"/>
  <c r="P233" i="14" a="1"/>
  <c r="P233" i="14" s="1"/>
  <c r="U233" i="14" s="1"/>
  <c r="P238" i="14" a="1"/>
  <c r="P238" i="14" s="1"/>
  <c r="U238" i="14" s="1"/>
  <c r="P241" i="14" a="1"/>
  <c r="P241" i="14" s="1"/>
  <c r="U241" i="14" s="1"/>
  <c r="P246" i="14" a="1"/>
  <c r="P246" i="14" s="1"/>
  <c r="U246" i="14" s="1"/>
  <c r="P249" i="14" a="1"/>
  <c r="P249" i="14" s="1"/>
  <c r="U249" i="14" s="1"/>
  <c r="P254" i="14" a="1"/>
  <c r="P254" i="14" s="1"/>
  <c r="U254" i="14" s="1"/>
  <c r="P257" i="14" a="1"/>
  <c r="P257" i="14" s="1"/>
  <c r="U257" i="14" s="1"/>
  <c r="P262" i="14" a="1"/>
  <c r="P262" i="14" s="1"/>
  <c r="U262" i="14" s="1"/>
  <c r="P265" i="14" a="1"/>
  <c r="P265" i="14" s="1"/>
  <c r="U265" i="14" s="1"/>
  <c r="P270" i="14" a="1"/>
  <c r="P270" i="14" s="1"/>
  <c r="U270" i="14" s="1"/>
  <c r="P273" i="14" a="1"/>
  <c r="P273" i="14" s="1"/>
  <c r="U273" i="14" s="1"/>
  <c r="P278" i="14" a="1"/>
  <c r="P278" i="14" s="1"/>
  <c r="U278" i="14" s="1"/>
  <c r="P281" i="14" a="1"/>
  <c r="P281" i="14" s="1"/>
  <c r="U281" i="14" s="1"/>
  <c r="P286" i="14" a="1"/>
  <c r="P286" i="14" s="1"/>
  <c r="U286" i="14" s="1"/>
  <c r="P289" i="14" a="1"/>
  <c r="P289" i="14" s="1"/>
  <c r="U289" i="14" s="1"/>
  <c r="P294" i="14" a="1"/>
  <c r="P294" i="14" s="1"/>
  <c r="U294" i="14" s="1"/>
  <c r="P297" i="14" a="1"/>
  <c r="P297" i="14" s="1"/>
  <c r="U297" i="14" s="1"/>
  <c r="P302" i="14" a="1"/>
  <c r="P302" i="14" s="1"/>
  <c r="U302" i="14" s="1"/>
  <c r="P17" i="14" a="1"/>
  <c r="P17" i="14" s="1"/>
  <c r="U17" i="14" s="1"/>
  <c r="P30" i="14" a="1"/>
  <c r="P30" i="14" s="1"/>
  <c r="U30" i="14" s="1"/>
  <c r="P42" i="14" a="1"/>
  <c r="P42" i="14" s="1"/>
  <c r="U42" i="14" s="1"/>
  <c r="P68" i="14" a="1"/>
  <c r="P68" i="14" s="1"/>
  <c r="U68" i="14" s="1"/>
  <c r="P80" i="14" a="1"/>
  <c r="P80" i="14" s="1"/>
  <c r="U80" i="14" s="1"/>
  <c r="P89" i="14" a="1"/>
  <c r="P89" i="14" s="1"/>
  <c r="U89" i="14" s="1"/>
  <c r="P96" i="14" a="1"/>
  <c r="P96" i="14" s="1"/>
  <c r="U96" i="14" s="1"/>
  <c r="P103" i="14" a="1"/>
  <c r="P103" i="14" s="1"/>
  <c r="U103" i="14" s="1"/>
  <c r="P109" i="14" a="1"/>
  <c r="P109" i="14" s="1"/>
  <c r="U109" i="14" s="1"/>
  <c r="P115" i="14" a="1"/>
  <c r="P115" i="14" s="1"/>
  <c r="U115" i="14" s="1"/>
  <c r="P128" i="14" a="1"/>
  <c r="P128" i="14" s="1"/>
  <c r="U128" i="14" s="1"/>
  <c r="P135" i="14" a="1"/>
  <c r="P135" i="14" s="1"/>
  <c r="U135" i="14" s="1"/>
  <c r="P141" i="14" a="1"/>
  <c r="P141" i="14" s="1"/>
  <c r="U141" i="14" s="1"/>
  <c r="P147" i="14" a="1"/>
  <c r="P147" i="14" s="1"/>
  <c r="U147" i="14" s="1"/>
  <c r="P160" i="14" a="1"/>
  <c r="P160" i="14" s="1"/>
  <c r="U160" i="14" s="1"/>
  <c r="P167" i="14" a="1"/>
  <c r="P167" i="14" s="1"/>
  <c r="U167" i="14" s="1"/>
  <c r="P173" i="14" a="1"/>
  <c r="P173" i="14" s="1"/>
  <c r="U173" i="14" s="1"/>
  <c r="P179" i="14" a="1"/>
  <c r="P179" i="14" s="1"/>
  <c r="U179" i="14" s="1"/>
  <c r="P184" i="14" a="1"/>
  <c r="P184" i="14" s="1"/>
  <c r="U184" i="14" s="1"/>
  <c r="P195" i="14" a="1"/>
  <c r="P195" i="14" s="1"/>
  <c r="U195" i="14" s="1"/>
  <c r="P198" i="14" a="1"/>
  <c r="P198" i="14" s="1"/>
  <c r="U198" i="14" s="1"/>
  <c r="P202" i="14" a="1"/>
  <c r="P202" i="14" s="1"/>
  <c r="U202" i="14" s="1"/>
  <c r="P209" i="14" a="1"/>
  <c r="P209" i="14" s="1"/>
  <c r="U209" i="14" s="1"/>
  <c r="P212" i="14" a="1"/>
  <c r="P212" i="14" s="1"/>
  <c r="U212" i="14" s="1"/>
  <c r="P215" i="14" a="1"/>
  <c r="P215" i="14" s="1"/>
  <c r="U215" i="14" s="1"/>
  <c r="P220" i="14" a="1"/>
  <c r="P220" i="14" s="1"/>
  <c r="U220" i="14" s="1"/>
  <c r="P223" i="14" a="1"/>
  <c r="P223" i="14" s="1"/>
  <c r="U223" i="14" s="1"/>
  <c r="P228" i="14" a="1"/>
  <c r="P228" i="14" s="1"/>
  <c r="U228" i="14" s="1"/>
  <c r="P231" i="14" a="1"/>
  <c r="P231" i="14" s="1"/>
  <c r="U231" i="14" s="1"/>
  <c r="P236" i="14" a="1"/>
  <c r="P236" i="14" s="1"/>
  <c r="U236" i="14" s="1"/>
  <c r="P239" i="14" a="1"/>
  <c r="P239" i="14" s="1"/>
  <c r="U239" i="14" s="1"/>
  <c r="P244" i="14" a="1"/>
  <c r="P244" i="14" s="1"/>
  <c r="U244" i="14" s="1"/>
  <c r="P247" i="14" a="1"/>
  <c r="P247" i="14" s="1"/>
  <c r="U247" i="14" s="1"/>
  <c r="P252" i="14" a="1"/>
  <c r="P252" i="14" s="1"/>
  <c r="U252" i="14" s="1"/>
  <c r="P255" i="14" a="1"/>
  <c r="P255" i="14" s="1"/>
  <c r="U255" i="14" s="1"/>
  <c r="P260" i="14" a="1"/>
  <c r="P260" i="14" s="1"/>
  <c r="U260" i="14" s="1"/>
  <c r="P263" i="14" a="1"/>
  <c r="P263" i="14" s="1"/>
  <c r="U263" i="14" s="1"/>
  <c r="P268" i="14" a="1"/>
  <c r="P268" i="14" s="1"/>
  <c r="U268" i="14" s="1"/>
  <c r="P271" i="14" a="1"/>
  <c r="P271" i="14" s="1"/>
  <c r="U271" i="14" s="1"/>
  <c r="P276" i="14" a="1"/>
  <c r="P276" i="14" s="1"/>
  <c r="U276" i="14" s="1"/>
  <c r="P279" i="14" a="1"/>
  <c r="P279" i="14" s="1"/>
  <c r="U279" i="14" s="1"/>
  <c r="P284" i="14" a="1"/>
  <c r="P284" i="14" s="1"/>
  <c r="U284" i="14" s="1"/>
  <c r="P287" i="14" a="1"/>
  <c r="P287" i="14" s="1"/>
  <c r="U287" i="14" s="1"/>
  <c r="P292" i="14" a="1"/>
  <c r="P292" i="14" s="1"/>
  <c r="U292" i="14" s="1"/>
  <c r="P295" i="14" a="1"/>
  <c r="P295" i="14" s="1"/>
  <c r="U295" i="14" s="1"/>
  <c r="P300" i="14" a="1"/>
  <c r="P300" i="14" s="1"/>
  <c r="U300" i="14" s="1"/>
  <c r="P7" i="14" a="1"/>
  <c r="P7" i="14" s="1"/>
  <c r="U7" i="14" s="1"/>
  <c r="P23" i="14" a="1"/>
  <c r="P23" i="14" s="1"/>
  <c r="U23" i="14" s="1"/>
  <c r="P48" i="14" a="1"/>
  <c r="P48" i="14" s="1"/>
  <c r="U48" i="14" s="1"/>
  <c r="P92" i="14" a="1"/>
  <c r="P92" i="14" s="1"/>
  <c r="U92" i="14" s="1"/>
  <c r="P105" i="14" a="1"/>
  <c r="P105" i="14" s="1"/>
  <c r="U105" i="14" s="1"/>
  <c r="P118" i="14" a="1"/>
  <c r="P118" i="14" s="1"/>
  <c r="U118" i="14" s="1"/>
  <c r="P130" i="14" a="1"/>
  <c r="P130" i="14" s="1"/>
  <c r="U130" i="14" s="1"/>
  <c r="P156" i="14" a="1"/>
  <c r="P156" i="14" s="1"/>
  <c r="U156" i="14" s="1"/>
  <c r="P169" i="14" a="1"/>
  <c r="P169" i="14" s="1"/>
  <c r="U169" i="14" s="1"/>
  <c r="P181" i="14" a="1"/>
  <c r="P181" i="14" s="1"/>
  <c r="U181" i="14" s="1"/>
  <c r="P206" i="14" a="1"/>
  <c r="P206" i="14" s="1"/>
  <c r="U206" i="14" s="1"/>
  <c r="P213" i="14" a="1"/>
  <c r="P213" i="14" s="1"/>
  <c r="U213" i="14" s="1"/>
  <c r="P218" i="14" a="1"/>
  <c r="P218" i="14" s="1"/>
  <c r="U218" i="14" s="1"/>
  <c r="P229" i="14" a="1"/>
  <c r="P229" i="14" s="1"/>
  <c r="U229" i="14" s="1"/>
  <c r="P234" i="14" a="1"/>
  <c r="P234" i="14" s="1"/>
  <c r="U234" i="14" s="1"/>
  <c r="P245" i="14" a="1"/>
  <c r="P245" i="14" s="1"/>
  <c r="U245" i="14" s="1"/>
  <c r="P250" i="14" a="1"/>
  <c r="P250" i="14" s="1"/>
  <c r="U250" i="14" s="1"/>
  <c r="P261" i="14" a="1"/>
  <c r="P261" i="14" s="1"/>
  <c r="U261" i="14" s="1"/>
  <c r="P266" i="14" a="1"/>
  <c r="P266" i="14" s="1"/>
  <c r="U266" i="14" s="1"/>
  <c r="P277" i="14" a="1"/>
  <c r="P277" i="14" s="1"/>
  <c r="U277" i="14" s="1"/>
  <c r="P282" i="14" a="1"/>
  <c r="P282" i="14" s="1"/>
  <c r="U282" i="14" s="1"/>
  <c r="P293" i="14" a="1"/>
  <c r="P293" i="14" s="1"/>
  <c r="U293" i="14" s="1"/>
  <c r="P298" i="14" a="1"/>
  <c r="P298" i="14" s="1"/>
  <c r="U298" i="14" s="1"/>
  <c r="P49" i="14" a="1"/>
  <c r="P49" i="14" s="1"/>
  <c r="U49" i="14" s="1"/>
  <c r="P74" i="14" a="1"/>
  <c r="P74" i="14" s="1"/>
  <c r="U74" i="14" s="1"/>
  <c r="P93" i="14" a="1"/>
  <c r="P93" i="14" s="1"/>
  <c r="U93" i="14" s="1"/>
  <c r="P119" i="14" a="1"/>
  <c r="P119" i="14" s="1"/>
  <c r="U119" i="14" s="1"/>
  <c r="P131" i="14" a="1"/>
  <c r="P131" i="14" s="1"/>
  <c r="U131" i="14" s="1"/>
  <c r="P144" i="14" a="1"/>
  <c r="P144" i="14" s="1"/>
  <c r="U144" i="14" s="1"/>
  <c r="P157" i="14" a="1"/>
  <c r="P157" i="14" s="1"/>
  <c r="U157" i="14" s="1"/>
  <c r="P192" i="14" a="1"/>
  <c r="P192" i="14" s="1"/>
  <c r="U192" i="14" s="1"/>
  <c r="P200" i="14" a="1"/>
  <c r="P200" i="14" s="1"/>
  <c r="U200" i="14" s="1"/>
  <c r="P219" i="14" a="1"/>
  <c r="P219" i="14" s="1"/>
  <c r="U219" i="14" s="1"/>
  <c r="P224" i="14" a="1"/>
  <c r="P224" i="14" s="1"/>
  <c r="U224" i="14" s="1"/>
  <c r="P235" i="14" a="1"/>
  <c r="P235" i="14" s="1"/>
  <c r="U235" i="14" s="1"/>
  <c r="P240" i="14" a="1"/>
  <c r="P240" i="14" s="1"/>
  <c r="U240" i="14" s="1"/>
  <c r="P251" i="14" a="1"/>
  <c r="P251" i="14" s="1"/>
  <c r="U251" i="14" s="1"/>
  <c r="P256" i="14" a="1"/>
  <c r="P256" i="14" s="1"/>
  <c r="U256" i="14" s="1"/>
  <c r="P267" i="14" a="1"/>
  <c r="P267" i="14" s="1"/>
  <c r="U267" i="14" s="1"/>
  <c r="P272" i="14" a="1"/>
  <c r="P272" i="14" s="1"/>
  <c r="U272" i="14" s="1"/>
  <c r="P283" i="14" a="1"/>
  <c r="P283" i="14" s="1"/>
  <c r="U283" i="14" s="1"/>
  <c r="P288" i="14" a="1"/>
  <c r="P288" i="14" s="1"/>
  <c r="U288" i="14" s="1"/>
  <c r="P299" i="14" a="1"/>
  <c r="P299" i="14" s="1"/>
  <c r="U299" i="14" s="1"/>
  <c r="N302" i="14" a="1"/>
  <c r="N302" i="14" s="1"/>
  <c r="N294" i="14" a="1"/>
  <c r="N294" i="14" s="1"/>
  <c r="S294" i="14" s="1"/>
  <c r="N286" i="14" a="1"/>
  <c r="N286" i="14" s="1"/>
  <c r="S286" i="14" s="1"/>
  <c r="N278" i="14" a="1"/>
  <c r="N278" i="14" s="1"/>
  <c r="S278" i="14" s="1"/>
  <c r="N270" i="14" a="1"/>
  <c r="N270" i="14" s="1"/>
  <c r="S270" i="14" s="1"/>
  <c r="N262" i="14" a="1"/>
  <c r="N262" i="14" s="1"/>
  <c r="S262" i="14" s="1"/>
  <c r="N254" i="14" a="1"/>
  <c r="N254" i="14" s="1"/>
  <c r="S254" i="14" s="1"/>
  <c r="N246" i="14" a="1"/>
  <c r="N246" i="14" s="1"/>
  <c r="S246" i="14" s="1"/>
  <c r="N238" i="14" a="1"/>
  <c r="N238" i="14" s="1"/>
  <c r="S238" i="14" s="1"/>
  <c r="N230" i="14" a="1"/>
  <c r="N230" i="14" s="1"/>
  <c r="S230" i="14" s="1"/>
  <c r="N222" i="14" a="1"/>
  <c r="N222" i="14" s="1"/>
  <c r="S222" i="14" s="1"/>
  <c r="N214" i="14" a="1"/>
  <c r="N214" i="14" s="1"/>
  <c r="S214" i="14" s="1"/>
  <c r="N206" i="14" a="1"/>
  <c r="N206" i="14" s="1"/>
  <c r="S206" i="14" s="1"/>
  <c r="N192" i="14" a="1"/>
  <c r="N192" i="14" s="1"/>
  <c r="S192" i="14" s="1"/>
  <c r="N185" i="14" a="1"/>
  <c r="N185" i="14" s="1"/>
  <c r="S185" i="14" s="1"/>
  <c r="N172" i="14" a="1"/>
  <c r="N172" i="14" s="1"/>
  <c r="S172" i="14" s="1"/>
  <c r="N160" i="14" a="1"/>
  <c r="N160" i="14" s="1"/>
  <c r="S160" i="14" s="1"/>
  <c r="N140" i="14" a="1"/>
  <c r="N140" i="14" s="1"/>
  <c r="S140" i="14" s="1"/>
  <c r="N129" i="14" a="1"/>
  <c r="N129" i="14" s="1"/>
  <c r="S129" i="14" s="1"/>
  <c r="N117" i="14" a="1"/>
  <c r="N117" i="14" s="1"/>
  <c r="S117" i="14" s="1"/>
  <c r="N88" i="14" a="1"/>
  <c r="N88" i="14" s="1"/>
  <c r="S88" i="14" s="1"/>
  <c r="N76" i="14" a="1"/>
  <c r="N76" i="14" s="1"/>
  <c r="S76" i="14" s="1"/>
  <c r="N65" i="14" a="1"/>
  <c r="N65" i="14" s="1"/>
  <c r="S65" i="14" s="1"/>
  <c r="N53" i="14" a="1"/>
  <c r="N53" i="14" s="1"/>
  <c r="S53" i="14" s="1"/>
  <c r="N24" i="14" a="1"/>
  <c r="N24" i="14" s="1"/>
  <c r="S24" i="14" s="1"/>
  <c r="N12" i="14" a="1"/>
  <c r="N12" i="14" s="1"/>
  <c r="S12" i="14" s="1"/>
  <c r="O292" i="14" a="1"/>
  <c r="O292" i="14" s="1"/>
  <c r="T292" i="14" s="1"/>
  <c r="O275" i="14" a="1"/>
  <c r="O275" i="14" s="1"/>
  <c r="T275" i="14" s="1"/>
  <c r="O261" i="14" a="1"/>
  <c r="O261" i="14" s="1"/>
  <c r="T261" i="14" s="1"/>
  <c r="O232" i="14" a="1"/>
  <c r="O232" i="14" s="1"/>
  <c r="T232" i="14" s="1"/>
  <c r="O211" i="14" a="1"/>
  <c r="O211" i="14" s="1"/>
  <c r="T211" i="14" s="1"/>
  <c r="O197" i="14" a="1"/>
  <c r="O197" i="14" s="1"/>
  <c r="T197" i="14" s="1"/>
  <c r="O166" i="14" a="1"/>
  <c r="O166" i="14" s="1"/>
  <c r="T166" i="14" s="1"/>
  <c r="O127" i="14" a="1"/>
  <c r="O127" i="14" s="1"/>
  <c r="T127" i="14" s="1"/>
  <c r="O102" i="14" a="1"/>
  <c r="O102" i="14" s="1"/>
  <c r="T102" i="14" s="1"/>
  <c r="O63" i="14" a="1"/>
  <c r="O63" i="14" s="1"/>
  <c r="T63" i="14" s="1"/>
  <c r="O38" i="14" a="1"/>
  <c r="O38" i="14" s="1"/>
  <c r="T38" i="14" s="1"/>
  <c r="P296" i="14" a="1"/>
  <c r="P296" i="14" s="1"/>
  <c r="U296" i="14" s="1"/>
  <c r="P264" i="14" a="1"/>
  <c r="P264" i="14" s="1"/>
  <c r="U264" i="14" s="1"/>
  <c r="P232" i="14" a="1"/>
  <c r="P232" i="14" s="1"/>
  <c r="U232" i="14" s="1"/>
  <c r="P197" i="14" a="1"/>
  <c r="P197" i="14" s="1"/>
  <c r="U197" i="14" s="1"/>
  <c r="P151" i="14" a="1"/>
  <c r="P151" i="14" s="1"/>
  <c r="U151" i="14" s="1"/>
  <c r="P62" i="14" a="1"/>
  <c r="P62" i="14" s="1"/>
  <c r="U62" i="14" s="1"/>
  <c r="Q263" i="14" a="1"/>
  <c r="Q263" i="14" s="1"/>
  <c r="V263" i="14" s="1"/>
  <c r="Q193" i="14" a="1"/>
  <c r="Q193" i="14" s="1"/>
  <c r="V193" i="14" s="1"/>
  <c r="N296" i="14" a="1"/>
  <c r="N296" i="14" s="1"/>
  <c r="S296" i="14" s="1"/>
  <c r="N288" i="14" a="1"/>
  <c r="N288" i="14" s="1"/>
  <c r="S288" i="14" s="1"/>
  <c r="N280" i="14" a="1"/>
  <c r="N280" i="14" s="1"/>
  <c r="S280" i="14" s="1"/>
  <c r="N272" i="14" a="1"/>
  <c r="N272" i="14" s="1"/>
  <c r="S272" i="14" s="1"/>
  <c r="N264" i="14" a="1"/>
  <c r="N264" i="14" s="1"/>
  <c r="S264" i="14" s="1"/>
  <c r="N256" i="14" a="1"/>
  <c r="N256" i="14" s="1"/>
  <c r="S256" i="14" s="1"/>
  <c r="N248" i="14" a="1"/>
  <c r="N248" i="14" s="1"/>
  <c r="S248" i="14" s="1"/>
  <c r="N240" i="14" a="1"/>
  <c r="N240" i="14" s="1"/>
  <c r="S240" i="14" s="1"/>
  <c r="N232" i="14" a="1"/>
  <c r="N232" i="14" s="1"/>
  <c r="S232" i="14" s="1"/>
  <c r="N224" i="14" a="1"/>
  <c r="N224" i="14" s="1"/>
  <c r="S224" i="14" s="1"/>
  <c r="N219" i="14" a="1"/>
  <c r="N219" i="14" s="1"/>
  <c r="S219" i="14" s="1"/>
  <c r="N216" i="14" a="1"/>
  <c r="N216" i="14" s="1"/>
  <c r="S216" i="14" s="1"/>
  <c r="N211" i="14" a="1"/>
  <c r="N211" i="14" s="1"/>
  <c r="S211" i="14" s="1"/>
  <c r="N208" i="14" a="1"/>
  <c r="N208" i="14" s="1"/>
  <c r="S208" i="14" s="1"/>
  <c r="N202" i="14" a="1"/>
  <c r="N202" i="14" s="1"/>
  <c r="S202" i="14" s="1"/>
  <c r="N198" i="14" a="1"/>
  <c r="N198" i="14" s="1"/>
  <c r="S198" i="14" s="1"/>
  <c r="N195" i="14" a="1"/>
  <c r="N195" i="14" s="1"/>
  <c r="S195" i="14" s="1"/>
  <c r="N184" i="14" a="1"/>
  <c r="N184" i="14" s="1"/>
  <c r="S184" i="14" s="1"/>
  <c r="N181" i="14" a="1"/>
  <c r="N181" i="14" s="1"/>
  <c r="S181" i="14" s="1"/>
  <c r="N177" i="14" a="1"/>
  <c r="N177" i="14" s="1"/>
  <c r="S177" i="14" s="1"/>
  <c r="N165" i="14" a="1"/>
  <c r="N165" i="14" s="1"/>
  <c r="S165" i="14" s="1"/>
  <c r="N159" i="14" a="1"/>
  <c r="N159" i="14" s="1"/>
  <c r="S159" i="14" s="1"/>
  <c r="N153" i="14" a="1"/>
  <c r="N153" i="14" s="1"/>
  <c r="S153" i="14" s="1"/>
  <c r="N146" i="14" a="1"/>
  <c r="N146" i="14" s="1"/>
  <c r="S146" i="14" s="1"/>
  <c r="N128" i="14" a="1"/>
  <c r="N128" i="14" s="1"/>
  <c r="S128" i="14" s="1"/>
  <c r="N122" i="14" a="1"/>
  <c r="N122" i="14" s="1"/>
  <c r="S122" i="14" s="1"/>
  <c r="N116" i="14" a="1"/>
  <c r="N116" i="14" s="1"/>
  <c r="S116" i="14" s="1"/>
  <c r="N110" i="14" a="1"/>
  <c r="N110" i="14" s="1"/>
  <c r="S110" i="14" s="1"/>
  <c r="N105" i="14" a="1"/>
  <c r="N105" i="14" s="1"/>
  <c r="S105" i="14" s="1"/>
  <c r="N99" i="14" a="1"/>
  <c r="N99" i="14" s="1"/>
  <c r="S99" i="14" s="1"/>
  <c r="N93" i="14" a="1"/>
  <c r="N93" i="14" s="1"/>
  <c r="S93" i="14" s="1"/>
  <c r="N87" i="14" a="1"/>
  <c r="N87" i="14" s="1"/>
  <c r="S87" i="14" s="1"/>
  <c r="N64" i="14" a="1"/>
  <c r="N64" i="14" s="1"/>
  <c r="S64" i="14" s="1"/>
  <c r="N58" i="14" a="1"/>
  <c r="N58" i="14" s="1"/>
  <c r="S58" i="14" s="1"/>
  <c r="N52" i="14" a="1"/>
  <c r="N52" i="14" s="1"/>
  <c r="S52" i="14" s="1"/>
  <c r="N46" i="14" a="1"/>
  <c r="N46" i="14" s="1"/>
  <c r="S46" i="14" s="1"/>
  <c r="N41" i="14" a="1"/>
  <c r="N41" i="14" s="1"/>
  <c r="S41" i="14" s="1"/>
  <c r="N35" i="14" a="1"/>
  <c r="N35" i="14" s="1"/>
  <c r="S35" i="14" s="1"/>
  <c r="N29" i="14" a="1"/>
  <c r="N29" i="14" s="1"/>
  <c r="S29" i="14" s="1"/>
  <c r="N23" i="14" a="1"/>
  <c r="N23" i="14" s="1"/>
  <c r="S23" i="14" s="1"/>
  <c r="O302" i="14" a="1"/>
  <c r="O302" i="14" s="1"/>
  <c r="T302" i="14" s="1"/>
  <c r="O297" i="14" a="1"/>
  <c r="O297" i="14" s="1"/>
  <c r="T297" i="14" s="1"/>
  <c r="O286" i="14" a="1"/>
  <c r="O286" i="14" s="1"/>
  <c r="T286" i="14" s="1"/>
  <c r="O281" i="14" a="1"/>
  <c r="O281" i="14" s="1"/>
  <c r="T281" i="14" s="1"/>
  <c r="O274" i="14" a="1"/>
  <c r="O274" i="14" s="1"/>
  <c r="T274" i="14" s="1"/>
  <c r="O267" i="14" a="1"/>
  <c r="O267" i="14" s="1"/>
  <c r="T267" i="14" s="1"/>
  <c r="O260" i="14" a="1"/>
  <c r="O260" i="14" s="1"/>
  <c r="T260" i="14" s="1"/>
  <c r="O253" i="14" a="1"/>
  <c r="O253" i="14" s="1"/>
  <c r="T253" i="14" s="1"/>
  <c r="O239" i="14" a="1"/>
  <c r="O239" i="14" s="1"/>
  <c r="T239" i="14" s="1"/>
  <c r="O224" i="14" a="1"/>
  <c r="O224" i="14" s="1"/>
  <c r="T224" i="14" s="1"/>
  <c r="O210" i="14" a="1"/>
  <c r="O210" i="14" s="1"/>
  <c r="T210" i="14" s="1"/>
  <c r="O203" i="14" a="1"/>
  <c r="O203" i="14" s="1"/>
  <c r="T203" i="14" s="1"/>
  <c r="O196" i="14" a="1"/>
  <c r="O196" i="14" s="1"/>
  <c r="T196" i="14" s="1"/>
  <c r="O189" i="14" a="1"/>
  <c r="O189" i="14" s="1"/>
  <c r="T189" i="14" s="1"/>
  <c r="O178" i="14" a="1"/>
  <c r="O178" i="14" s="1"/>
  <c r="T178" i="14" s="1"/>
  <c r="O165" i="14" a="1"/>
  <c r="O165" i="14" s="1"/>
  <c r="T165" i="14" s="1"/>
  <c r="O152" i="14" a="1"/>
  <c r="O152" i="14" s="1"/>
  <c r="T152" i="14" s="1"/>
  <c r="O140" i="14" a="1"/>
  <c r="O140" i="14" s="1"/>
  <c r="T140" i="14" s="1"/>
  <c r="O114" i="14" a="1"/>
  <c r="O114" i="14" s="1"/>
  <c r="T114" i="14" s="1"/>
  <c r="O101" i="14" a="1"/>
  <c r="O101" i="14" s="1"/>
  <c r="T101" i="14" s="1"/>
  <c r="O88" i="14" a="1"/>
  <c r="O88" i="14" s="1"/>
  <c r="T88" i="14" s="1"/>
  <c r="O76" i="14" a="1"/>
  <c r="O76" i="14" s="1"/>
  <c r="T76" i="14" s="1"/>
  <c r="O50" i="14" a="1"/>
  <c r="O50" i="14" s="1"/>
  <c r="T50" i="14" s="1"/>
  <c r="O37" i="14" a="1"/>
  <c r="O37" i="14" s="1"/>
  <c r="T37" i="14" s="1"/>
  <c r="O24" i="14" a="1"/>
  <c r="O24" i="14" s="1"/>
  <c r="T24" i="14" s="1"/>
  <c r="O12" i="14" a="1"/>
  <c r="O12" i="14" s="1"/>
  <c r="T12" i="14" s="1"/>
  <c r="P285" i="14" a="1"/>
  <c r="P285" i="14" s="1"/>
  <c r="U285" i="14" s="1"/>
  <c r="P274" i="14" a="1"/>
  <c r="P274" i="14" s="1"/>
  <c r="U274" i="14" s="1"/>
  <c r="P253" i="14" a="1"/>
  <c r="P253" i="14" s="1"/>
  <c r="U253" i="14" s="1"/>
  <c r="P242" i="14" a="1"/>
  <c r="P242" i="14" s="1"/>
  <c r="U242" i="14" s="1"/>
  <c r="P221" i="14" a="1"/>
  <c r="P221" i="14" s="1"/>
  <c r="U221" i="14" s="1"/>
  <c r="P210" i="14" a="1"/>
  <c r="P210" i="14" s="1"/>
  <c r="U210" i="14" s="1"/>
  <c r="P150" i="14" a="1"/>
  <c r="P150" i="14" s="1"/>
  <c r="U150" i="14" s="1"/>
  <c r="P124" i="14" a="1"/>
  <c r="P124" i="14" s="1"/>
  <c r="U124" i="14" s="1"/>
  <c r="P98" i="14" a="1"/>
  <c r="P98" i="14" s="1"/>
  <c r="U98" i="14" s="1"/>
  <c r="P61" i="14" a="1"/>
  <c r="P61" i="14" s="1"/>
  <c r="U61" i="14" s="1"/>
  <c r="Q262" i="14" a="1"/>
  <c r="Q262" i="14" s="1"/>
  <c r="V262" i="14" s="1"/>
  <c r="Q191" i="14" a="1"/>
  <c r="Q191" i="14" s="1"/>
  <c r="V191" i="14" s="1"/>
  <c r="Q98" i="14" a="1"/>
  <c r="Q98" i="14" s="1"/>
  <c r="V98" i="14" s="1"/>
  <c r="N301" i="14" a="1"/>
  <c r="N301" i="14" s="1"/>
  <c r="S301" i="14" s="1"/>
  <c r="N298" i="14" a="1"/>
  <c r="N298" i="14" s="1"/>
  <c r="S298" i="14" s="1"/>
  <c r="N293" i="14" a="1"/>
  <c r="N293" i="14" s="1"/>
  <c r="S293" i="14" s="1"/>
  <c r="N290" i="14" a="1"/>
  <c r="N290" i="14" s="1"/>
  <c r="S290" i="14" s="1"/>
  <c r="N285" i="14" a="1"/>
  <c r="N285" i="14" s="1"/>
  <c r="S285" i="14" s="1"/>
  <c r="N282" i="14" a="1"/>
  <c r="N282" i="14" s="1"/>
  <c r="S282" i="14" s="1"/>
  <c r="N277" i="14" a="1"/>
  <c r="N277" i="14" s="1"/>
  <c r="S277" i="14" s="1"/>
  <c r="N274" i="14" a="1"/>
  <c r="N274" i="14" s="1"/>
  <c r="S274" i="14" s="1"/>
  <c r="N269" i="14" a="1"/>
  <c r="N269" i="14" s="1"/>
  <c r="S269" i="14" s="1"/>
  <c r="N266" i="14" a="1"/>
  <c r="N266" i="14" s="1"/>
  <c r="S266" i="14" s="1"/>
  <c r="N261" i="14" a="1"/>
  <c r="N261" i="14" s="1"/>
  <c r="S261" i="14" s="1"/>
  <c r="N258" i="14" a="1"/>
  <c r="N258" i="14" s="1"/>
  <c r="S258" i="14" s="1"/>
  <c r="N253" i="14" a="1"/>
  <c r="N253" i="14" s="1"/>
  <c r="S253" i="14" s="1"/>
  <c r="N250" i="14" a="1"/>
  <c r="N250" i="14" s="1"/>
  <c r="S250" i="14" s="1"/>
  <c r="N245" i="14" a="1"/>
  <c r="N245" i="14" s="1"/>
  <c r="S245" i="14" s="1"/>
  <c r="N242" i="14" a="1"/>
  <c r="N242" i="14" s="1"/>
  <c r="S242" i="14" s="1"/>
  <c r="N237" i="14" a="1"/>
  <c r="N237" i="14" s="1"/>
  <c r="S237" i="14" s="1"/>
  <c r="N234" i="14" a="1"/>
  <c r="N234" i="14" s="1"/>
  <c r="S234" i="14" s="1"/>
  <c r="N229" i="14" a="1"/>
  <c r="N229" i="14" s="1"/>
  <c r="S229" i="14" s="1"/>
  <c r="N226" i="14" a="1"/>
  <c r="N226" i="14" s="1"/>
  <c r="S226" i="14" s="1"/>
  <c r="N221" i="14" a="1"/>
  <c r="N221" i="14" s="1"/>
  <c r="S221" i="14" s="1"/>
  <c r="N218" i="14" a="1"/>
  <c r="N218" i="14" s="1"/>
  <c r="S218" i="14" s="1"/>
  <c r="N213" i="14" a="1"/>
  <c r="N213" i="14" s="1"/>
  <c r="S213" i="14" s="1"/>
  <c r="N210" i="14" a="1"/>
  <c r="N210" i="14" s="1"/>
  <c r="S210" i="14" s="1"/>
  <c r="N205" i="14" a="1"/>
  <c r="N205" i="14" s="1"/>
  <c r="S205" i="14" s="1"/>
  <c r="N201" i="14" a="1"/>
  <c r="N201" i="14" s="1"/>
  <c r="S201" i="14" s="1"/>
  <c r="N194" i="14" a="1"/>
  <c r="N194" i="14" s="1"/>
  <c r="S194" i="14" s="1"/>
  <c r="N190" i="14" a="1"/>
  <c r="N190" i="14" s="1"/>
  <c r="S190" i="14" s="1"/>
  <c r="N187" i="14" a="1"/>
  <c r="N187" i="14" s="1"/>
  <c r="S187" i="14" s="1"/>
  <c r="N176" i="14" a="1"/>
  <c r="N176" i="14" s="1"/>
  <c r="S176" i="14" s="1"/>
  <c r="N163" i="14" a="1"/>
  <c r="N163" i="14" s="1"/>
  <c r="S163" i="14" s="1"/>
  <c r="N156" i="14" a="1"/>
  <c r="N156" i="14" s="1"/>
  <c r="S156" i="14" s="1"/>
  <c r="N150" i="14" a="1"/>
  <c r="N150" i="14" s="1"/>
  <c r="S150" i="14" s="1"/>
  <c r="N144" i="14" a="1"/>
  <c r="N144" i="14" s="1"/>
  <c r="S144" i="14" s="1"/>
  <c r="N120" i="14" a="1"/>
  <c r="N120" i="14" s="1"/>
  <c r="S120" i="14" s="1"/>
  <c r="N114" i="14" a="1"/>
  <c r="N114" i="14" s="1"/>
  <c r="S114" i="14" s="1"/>
  <c r="N108" i="14" a="1"/>
  <c r="N108" i="14" s="1"/>
  <c r="S108" i="14" s="1"/>
  <c r="N102" i="14" a="1"/>
  <c r="N102" i="14" s="1"/>
  <c r="S102" i="14" s="1"/>
  <c r="N97" i="14" a="1"/>
  <c r="N97" i="14" s="1"/>
  <c r="S97" i="14" s="1"/>
  <c r="N91" i="14" a="1"/>
  <c r="N91" i="14" s="1"/>
  <c r="S91" i="14" s="1"/>
  <c r="N85" i="14" a="1"/>
  <c r="N85" i="14" s="1"/>
  <c r="S85" i="14" s="1"/>
  <c r="N79" i="14" a="1"/>
  <c r="N79" i="14" s="1"/>
  <c r="S79" i="14" s="1"/>
  <c r="N56" i="14" a="1"/>
  <c r="N56" i="14" s="1"/>
  <c r="S56" i="14" s="1"/>
  <c r="N50" i="14" a="1"/>
  <c r="N50" i="14" s="1"/>
  <c r="S50" i="14" s="1"/>
  <c r="N44" i="14" a="1"/>
  <c r="N44" i="14" s="1"/>
  <c r="S44" i="14" s="1"/>
  <c r="N38" i="14" a="1"/>
  <c r="N38" i="14" s="1"/>
  <c r="S38" i="14" s="1"/>
  <c r="N33" i="14" a="1"/>
  <c r="N33" i="14" s="1"/>
  <c r="S33" i="14" s="1"/>
  <c r="N27" i="14" a="1"/>
  <c r="N27" i="14" s="1"/>
  <c r="S27" i="14" s="1"/>
  <c r="N21" i="14" a="1"/>
  <c r="N21" i="14" s="1"/>
  <c r="S21" i="14" s="1"/>
  <c r="O300" i="14" a="1"/>
  <c r="O300" i="14" s="1"/>
  <c r="T300" i="14" s="1"/>
  <c r="O295" i="14" a="1"/>
  <c r="O295" i="14" s="1"/>
  <c r="T295" i="14" s="1"/>
  <c r="O284" i="14" a="1"/>
  <c r="O284" i="14" s="1"/>
  <c r="T284" i="14" s="1"/>
  <c r="O279" i="14" a="1"/>
  <c r="O279" i="14" s="1"/>
  <c r="T279" i="14" s="1"/>
  <c r="O264" i="14" a="1"/>
  <c r="O264" i="14" s="1"/>
  <c r="T264" i="14" s="1"/>
  <c r="O250" i="14" a="1"/>
  <c r="O250" i="14" s="1"/>
  <c r="T250" i="14" s="1"/>
  <c r="O243" i="14" a="1"/>
  <c r="O243" i="14" s="1"/>
  <c r="T243" i="14" s="1"/>
  <c r="O236" i="14" a="1"/>
  <c r="O236" i="14" s="1"/>
  <c r="T236" i="14" s="1"/>
  <c r="O229" i="14" a="1"/>
  <c r="O229" i="14" s="1"/>
  <c r="T229" i="14" s="1"/>
  <c r="O215" i="14" a="1"/>
  <c r="O215" i="14" s="1"/>
  <c r="T215" i="14" s="1"/>
  <c r="O200" i="14" a="1"/>
  <c r="O200" i="14" s="1"/>
  <c r="T200" i="14" s="1"/>
  <c r="O184" i="14" a="1"/>
  <c r="O184" i="14" s="1"/>
  <c r="T184" i="14" s="1"/>
  <c r="O159" i="14" a="1"/>
  <c r="O159" i="14" s="1"/>
  <c r="T159" i="14" s="1"/>
  <c r="O147" i="14" a="1"/>
  <c r="O147" i="14" s="1"/>
  <c r="T147" i="14" s="1"/>
  <c r="O134" i="14" a="1"/>
  <c r="O134" i="14" s="1"/>
  <c r="T134" i="14" s="1"/>
  <c r="O121" i="14" a="1"/>
  <c r="O121" i="14" s="1"/>
  <c r="T121" i="14" s="1"/>
  <c r="O95" i="14" a="1"/>
  <c r="O95" i="14" s="1"/>
  <c r="T95" i="14" s="1"/>
  <c r="O83" i="14" a="1"/>
  <c r="O83" i="14" s="1"/>
  <c r="T83" i="14" s="1"/>
  <c r="O70" i="14" a="1"/>
  <c r="O70" i="14" s="1"/>
  <c r="T70" i="14" s="1"/>
  <c r="O57" i="14" a="1"/>
  <c r="O57" i="14" s="1"/>
  <c r="T57" i="14" s="1"/>
  <c r="O31" i="14" a="1"/>
  <c r="O31" i="14" s="1"/>
  <c r="T31" i="14" s="1"/>
  <c r="P291" i="14" a="1"/>
  <c r="P291" i="14" s="1"/>
  <c r="U291" i="14" s="1"/>
  <c r="P280" i="14" a="1"/>
  <c r="P280" i="14" s="1"/>
  <c r="U280" i="14" s="1"/>
  <c r="P259" i="14" a="1"/>
  <c r="P259" i="14" s="1"/>
  <c r="U259" i="14" s="1"/>
  <c r="P248" i="14" a="1"/>
  <c r="P248" i="14" s="1"/>
  <c r="U248" i="14" s="1"/>
  <c r="P227" i="14" a="1"/>
  <c r="P227" i="14" s="1"/>
  <c r="U227" i="14" s="1"/>
  <c r="P216" i="14" a="1"/>
  <c r="P216" i="14" s="1"/>
  <c r="U216" i="14" s="1"/>
  <c r="P187" i="14" a="1"/>
  <c r="P187" i="14" s="1"/>
  <c r="U187" i="14" s="1"/>
  <c r="P163" i="14" a="1"/>
  <c r="P163" i="14" s="1"/>
  <c r="U163" i="14" s="1"/>
  <c r="P112" i="14" a="1"/>
  <c r="P112" i="14" s="1"/>
  <c r="U112" i="14" s="1"/>
  <c r="P84" i="14" a="1"/>
  <c r="P84" i="14" s="1"/>
  <c r="U84" i="14" s="1"/>
  <c r="P36" i="14" a="1"/>
  <c r="P36" i="14" s="1"/>
  <c r="U36" i="14" s="1"/>
  <c r="Q284" i="14" a="1"/>
  <c r="Q284" i="14" s="1"/>
  <c r="V284" i="14" s="1"/>
  <c r="Q147" i="14" a="1"/>
  <c r="Q147" i="14" s="1"/>
  <c r="V147" i="14" s="1"/>
  <c r="N297" i="14" a="1"/>
  <c r="N297" i="14" s="1"/>
  <c r="S297" i="14" s="1"/>
  <c r="N289" i="14" a="1"/>
  <c r="N289" i="14" s="1"/>
  <c r="S289" i="14" s="1"/>
  <c r="N281" i="14" a="1"/>
  <c r="N281" i="14" s="1"/>
  <c r="S281" i="14" s="1"/>
  <c r="N273" i="14" a="1"/>
  <c r="N273" i="14" s="1"/>
  <c r="S273" i="14" s="1"/>
  <c r="N265" i="14" a="1"/>
  <c r="N265" i="14" s="1"/>
  <c r="S265" i="14" s="1"/>
  <c r="N257" i="14" a="1"/>
  <c r="N257" i="14" s="1"/>
  <c r="S257" i="14" s="1"/>
  <c r="N249" i="14" a="1"/>
  <c r="N249" i="14" s="1"/>
  <c r="S249" i="14" s="1"/>
  <c r="N241" i="14" a="1"/>
  <c r="N241" i="14" s="1"/>
  <c r="S241" i="14" s="1"/>
  <c r="N233" i="14" a="1"/>
  <c r="N233" i="14" s="1"/>
  <c r="S233" i="14" s="1"/>
  <c r="N225" i="14" a="1"/>
  <c r="N225" i="14" s="1"/>
  <c r="S225" i="14" s="1"/>
  <c r="N217" i="14" a="1"/>
  <c r="N217" i="14" s="1"/>
  <c r="S217" i="14" s="1"/>
  <c r="N209" i="14" a="1"/>
  <c r="N209" i="14" s="1"/>
  <c r="S209" i="14" s="1"/>
  <c r="N203" i="14" a="1"/>
  <c r="N203" i="14" s="1"/>
  <c r="S203" i="14" s="1"/>
  <c r="N189" i="14" a="1"/>
  <c r="N189" i="14" s="1"/>
  <c r="S189" i="14" s="1"/>
  <c r="N178" i="14" a="1"/>
  <c r="N178" i="14" s="1"/>
  <c r="S178" i="14" s="1"/>
  <c r="N166" i="14" a="1"/>
  <c r="N166" i="14" s="1"/>
  <c r="S166" i="14" s="1"/>
  <c r="N147" i="14" a="1"/>
  <c r="N147" i="14" s="1"/>
  <c r="S147" i="14" s="1"/>
  <c r="N134" i="14" a="1"/>
  <c r="N134" i="14" s="1"/>
  <c r="S134" i="14" s="1"/>
  <c r="N123" i="14" a="1"/>
  <c r="N123" i="14" s="1"/>
  <c r="S123" i="14" s="1"/>
  <c r="N111" i="14" a="1"/>
  <c r="N111" i="14" s="1"/>
  <c r="S111" i="14" s="1"/>
  <c r="N82" i="14" a="1"/>
  <c r="N82" i="14" s="1"/>
  <c r="S82" i="14" s="1"/>
  <c r="N70" i="14" a="1"/>
  <c r="N70" i="14" s="1"/>
  <c r="S70" i="14" s="1"/>
  <c r="N59" i="14" a="1"/>
  <c r="N59" i="14" s="1"/>
  <c r="S59" i="14" s="1"/>
  <c r="N47" i="14" a="1"/>
  <c r="N47" i="14" s="1"/>
  <c r="S47" i="14" s="1"/>
  <c r="O7" i="14" a="1"/>
  <c r="O7" i="14" s="1"/>
  <c r="T7" i="14" s="1"/>
  <c r="O287" i="14" a="1"/>
  <c r="O287" i="14" s="1"/>
  <c r="T287" i="14" s="1"/>
  <c r="O268" i="14" a="1"/>
  <c r="O268" i="14" s="1"/>
  <c r="T268" i="14" s="1"/>
  <c r="O247" i="14" a="1"/>
  <c r="O247" i="14" s="1"/>
  <c r="T247" i="14" s="1"/>
  <c r="O218" i="14" a="1"/>
  <c r="O218" i="14" s="1"/>
  <c r="T218" i="14" s="1"/>
  <c r="O204" i="14" a="1"/>
  <c r="O204" i="14" s="1"/>
  <c r="T204" i="14" s="1"/>
  <c r="O179" i="14" a="1"/>
  <c r="O179" i="14" s="1"/>
  <c r="T179" i="14" s="1"/>
  <c r="O153" i="14" a="1"/>
  <c r="O153" i="14" s="1"/>
  <c r="T153" i="14" s="1"/>
  <c r="O115" i="14" a="1"/>
  <c r="O115" i="14" s="1"/>
  <c r="T115" i="14" s="1"/>
  <c r="O89" i="14" a="1"/>
  <c r="O89" i="14" s="1"/>
  <c r="T89" i="14" s="1"/>
  <c r="O51" i="14" a="1"/>
  <c r="O51" i="14" s="1"/>
  <c r="T51" i="14" s="1"/>
  <c r="P275" i="14" a="1"/>
  <c r="P275" i="14" s="1"/>
  <c r="U275" i="14" s="1"/>
  <c r="P243" i="14" a="1"/>
  <c r="P243" i="14" s="1"/>
  <c r="U243" i="14" s="1"/>
  <c r="P211" i="14" a="1"/>
  <c r="P211" i="14" s="1"/>
  <c r="U211" i="14" s="1"/>
  <c r="P176" i="14" a="1"/>
  <c r="P176" i="14" s="1"/>
  <c r="U176" i="14" s="1"/>
  <c r="P125" i="14" a="1"/>
  <c r="P125" i="14" s="1"/>
  <c r="U125" i="14" s="1"/>
  <c r="P99" i="14" a="1"/>
  <c r="P99" i="14" s="1"/>
  <c r="U99" i="14" s="1"/>
  <c r="P10" i="14" a="1"/>
  <c r="P10" i="14" s="1"/>
  <c r="U10" i="14" s="1"/>
  <c r="O10" i="14" a="1"/>
  <c r="O10" i="14" s="1"/>
  <c r="T10" i="14" s="1"/>
  <c r="O13" i="14" a="1"/>
  <c r="O13" i="14" s="1"/>
  <c r="T13" i="14" s="1"/>
  <c r="O16" i="14" a="1"/>
  <c r="O16" i="14" s="1"/>
  <c r="T16" i="14" s="1"/>
  <c r="O20" i="14" a="1"/>
  <c r="O20" i="14" s="1"/>
  <c r="T20" i="14" s="1"/>
  <c r="O26" i="14" a="1"/>
  <c r="O26" i="14" s="1"/>
  <c r="T26" i="14" s="1"/>
  <c r="O29" i="14" a="1"/>
  <c r="O29" i="14" s="1"/>
  <c r="T29" i="14" s="1"/>
  <c r="O32" i="14" a="1"/>
  <c r="O32" i="14" s="1"/>
  <c r="T32" i="14" s="1"/>
  <c r="O36" i="14" a="1"/>
  <c r="O36" i="14" s="1"/>
  <c r="T36" i="14" s="1"/>
  <c r="O42" i="14" a="1"/>
  <c r="O42" i="14" s="1"/>
  <c r="T42" i="14" s="1"/>
  <c r="O45" i="14" a="1"/>
  <c r="O45" i="14" s="1"/>
  <c r="T45" i="14" s="1"/>
  <c r="O48" i="14" a="1"/>
  <c r="O48" i="14" s="1"/>
  <c r="T48" i="14" s="1"/>
  <c r="O52" i="14" a="1"/>
  <c r="O52" i="14" s="1"/>
  <c r="T52" i="14" s="1"/>
  <c r="O58" i="14" a="1"/>
  <c r="O58" i="14" s="1"/>
  <c r="T58" i="14" s="1"/>
  <c r="O61" i="14" a="1"/>
  <c r="O61" i="14" s="1"/>
  <c r="T61" i="14" s="1"/>
  <c r="O64" i="14" a="1"/>
  <c r="O64" i="14" s="1"/>
  <c r="T64" i="14" s="1"/>
  <c r="O68" i="14" a="1"/>
  <c r="O68" i="14" s="1"/>
  <c r="T68" i="14" s="1"/>
  <c r="O74" i="14" a="1"/>
  <c r="O74" i="14" s="1"/>
  <c r="T74" i="14" s="1"/>
  <c r="O77" i="14" a="1"/>
  <c r="O77" i="14" s="1"/>
  <c r="T77" i="14" s="1"/>
  <c r="O80" i="14" a="1"/>
  <c r="O80" i="14" s="1"/>
  <c r="T80" i="14" s="1"/>
  <c r="O84" i="14" a="1"/>
  <c r="O84" i="14" s="1"/>
  <c r="T84" i="14" s="1"/>
  <c r="O90" i="14" a="1"/>
  <c r="O90" i="14" s="1"/>
  <c r="T90" i="14" s="1"/>
  <c r="O93" i="14" a="1"/>
  <c r="O93" i="14" s="1"/>
  <c r="T93" i="14" s="1"/>
  <c r="O96" i="14" a="1"/>
  <c r="O96" i="14" s="1"/>
  <c r="T96" i="14" s="1"/>
  <c r="O100" i="14" a="1"/>
  <c r="O100" i="14" s="1"/>
  <c r="T100" i="14" s="1"/>
  <c r="O106" i="14" a="1"/>
  <c r="O106" i="14" s="1"/>
  <c r="T106" i="14" s="1"/>
  <c r="O109" i="14" a="1"/>
  <c r="O109" i="14" s="1"/>
  <c r="T109" i="14" s="1"/>
  <c r="O112" i="14" a="1"/>
  <c r="O112" i="14" s="1"/>
  <c r="T112" i="14" s="1"/>
  <c r="O116" i="14" a="1"/>
  <c r="O116" i="14" s="1"/>
  <c r="T116" i="14" s="1"/>
  <c r="O122" i="14" a="1"/>
  <c r="O122" i="14" s="1"/>
  <c r="T122" i="14" s="1"/>
  <c r="O125" i="14" a="1"/>
  <c r="O125" i="14" s="1"/>
  <c r="T125" i="14" s="1"/>
  <c r="O128" i="14" a="1"/>
  <c r="O128" i="14" s="1"/>
  <c r="T128" i="14" s="1"/>
  <c r="O132" i="14" a="1"/>
  <c r="O132" i="14" s="1"/>
  <c r="T132" i="14" s="1"/>
  <c r="O138" i="14" a="1"/>
  <c r="O138" i="14" s="1"/>
  <c r="T138" i="14" s="1"/>
  <c r="O141" i="14" a="1"/>
  <c r="O141" i="14" s="1"/>
  <c r="T141" i="14" s="1"/>
  <c r="O144" i="14" a="1"/>
  <c r="O144" i="14" s="1"/>
  <c r="T144" i="14" s="1"/>
  <c r="O148" i="14" a="1"/>
  <c r="O148" i="14" s="1"/>
  <c r="T148" i="14" s="1"/>
  <c r="O154" i="14" a="1"/>
  <c r="O154" i="14" s="1"/>
  <c r="T154" i="14" s="1"/>
  <c r="O157" i="14" a="1"/>
  <c r="O157" i="14" s="1"/>
  <c r="T157" i="14" s="1"/>
  <c r="O160" i="14" a="1"/>
  <c r="O160" i="14" s="1"/>
  <c r="T160" i="14" s="1"/>
  <c r="O164" i="14" a="1"/>
  <c r="O164" i="14" s="1"/>
  <c r="T164" i="14" s="1"/>
  <c r="O170" i="14" a="1"/>
  <c r="O170" i="14" s="1"/>
  <c r="T170" i="14" s="1"/>
  <c r="O173" i="14" a="1"/>
  <c r="O173" i="14" s="1"/>
  <c r="T173" i="14" s="1"/>
  <c r="O176" i="14" a="1"/>
  <c r="O176" i="14" s="1"/>
  <c r="T176" i="14" s="1"/>
  <c r="O182" i="14" a="1"/>
  <c r="O182" i="14" s="1"/>
  <c r="T182" i="14" s="1"/>
  <c r="O185" i="14" a="1"/>
  <c r="O185" i="14" s="1"/>
  <c r="T185" i="14" s="1"/>
  <c r="O190" i="14" a="1"/>
  <c r="O190" i="14" s="1"/>
  <c r="T190" i="14" s="1"/>
  <c r="O193" i="14" a="1"/>
  <c r="O193" i="14" s="1"/>
  <c r="T193" i="14" s="1"/>
  <c r="O198" i="14" a="1"/>
  <c r="O198" i="14" s="1"/>
  <c r="T198" i="14" s="1"/>
  <c r="O201" i="14" a="1"/>
  <c r="O201" i="14" s="1"/>
  <c r="T201" i="14" s="1"/>
  <c r="O206" i="14" a="1"/>
  <c r="O206" i="14" s="1"/>
  <c r="T206" i="14" s="1"/>
  <c r="O209" i="14" a="1"/>
  <c r="O209" i="14" s="1"/>
  <c r="T209" i="14" s="1"/>
  <c r="O214" i="14" a="1"/>
  <c r="O214" i="14" s="1"/>
  <c r="T214" i="14" s="1"/>
  <c r="O217" i="14" a="1"/>
  <c r="O217" i="14" s="1"/>
  <c r="T217" i="14" s="1"/>
  <c r="O222" i="14" a="1"/>
  <c r="O222" i="14" s="1"/>
  <c r="T222" i="14" s="1"/>
  <c r="O225" i="14" a="1"/>
  <c r="O225" i="14" s="1"/>
  <c r="T225" i="14" s="1"/>
  <c r="O230" i="14" a="1"/>
  <c r="O230" i="14" s="1"/>
  <c r="T230" i="14" s="1"/>
  <c r="O233" i="14" a="1"/>
  <c r="O233" i="14" s="1"/>
  <c r="T233" i="14" s="1"/>
  <c r="O238" i="14" a="1"/>
  <c r="O238" i="14" s="1"/>
  <c r="T238" i="14" s="1"/>
  <c r="O241" i="14" a="1"/>
  <c r="O241" i="14" s="1"/>
  <c r="T241" i="14" s="1"/>
  <c r="O246" i="14" a="1"/>
  <c r="O246" i="14" s="1"/>
  <c r="T246" i="14" s="1"/>
  <c r="O249" i="14" a="1"/>
  <c r="O249" i="14" s="1"/>
  <c r="T249" i="14" s="1"/>
  <c r="O254" i="14" a="1"/>
  <c r="O254" i="14" s="1"/>
  <c r="T254" i="14" s="1"/>
  <c r="O257" i="14" a="1"/>
  <c r="O257" i="14" s="1"/>
  <c r="T257" i="14" s="1"/>
  <c r="O262" i="14" a="1"/>
  <c r="O262" i="14" s="1"/>
  <c r="T262" i="14" s="1"/>
  <c r="O265" i="14" a="1"/>
  <c r="O265" i="14" s="1"/>
  <c r="T265" i="14" s="1"/>
  <c r="O270" i="14" a="1"/>
  <c r="O270" i="14" s="1"/>
  <c r="T270" i="14" s="1"/>
  <c r="O273" i="14" a="1"/>
  <c r="O273" i="14" s="1"/>
  <c r="T273" i="14" s="1"/>
  <c r="O278" i="14" a="1"/>
  <c r="O278" i="14" s="1"/>
  <c r="T278" i="14" s="1"/>
  <c r="O11" i="14" a="1"/>
  <c r="O11" i="14" s="1"/>
  <c r="T11" i="14" s="1"/>
  <c r="O14" i="14" a="1"/>
  <c r="O14" i="14" s="1"/>
  <c r="T14" i="14" s="1"/>
  <c r="O17" i="14" a="1"/>
  <c r="O17" i="14" s="1"/>
  <c r="T17" i="14" s="1"/>
  <c r="O23" i="14" a="1"/>
  <c r="O23" i="14" s="1"/>
  <c r="T23" i="14" s="1"/>
  <c r="O27" i="14" a="1"/>
  <c r="O27" i="14" s="1"/>
  <c r="T27" i="14" s="1"/>
  <c r="O30" i="14" a="1"/>
  <c r="O30" i="14" s="1"/>
  <c r="T30" i="14" s="1"/>
  <c r="O33" i="14" a="1"/>
  <c r="O33" i="14" s="1"/>
  <c r="T33" i="14" s="1"/>
  <c r="O39" i="14" a="1"/>
  <c r="O39" i="14" s="1"/>
  <c r="T39" i="14" s="1"/>
  <c r="O43" i="14" a="1"/>
  <c r="O43" i="14" s="1"/>
  <c r="T43" i="14" s="1"/>
  <c r="O46" i="14" a="1"/>
  <c r="O46" i="14" s="1"/>
  <c r="T46" i="14" s="1"/>
  <c r="O49" i="14" a="1"/>
  <c r="O49" i="14" s="1"/>
  <c r="T49" i="14" s="1"/>
  <c r="O55" i="14" a="1"/>
  <c r="O55" i="14" s="1"/>
  <c r="T55" i="14" s="1"/>
  <c r="O59" i="14" a="1"/>
  <c r="O59" i="14" s="1"/>
  <c r="T59" i="14" s="1"/>
  <c r="O62" i="14" a="1"/>
  <c r="O62" i="14" s="1"/>
  <c r="T62" i="14" s="1"/>
  <c r="O65" i="14" a="1"/>
  <c r="O65" i="14" s="1"/>
  <c r="T65" i="14" s="1"/>
  <c r="O71" i="14" a="1"/>
  <c r="O71" i="14" s="1"/>
  <c r="T71" i="14" s="1"/>
  <c r="O75" i="14" a="1"/>
  <c r="O75" i="14" s="1"/>
  <c r="T75" i="14" s="1"/>
  <c r="O78" i="14" a="1"/>
  <c r="O78" i="14" s="1"/>
  <c r="T78" i="14" s="1"/>
  <c r="O81" i="14" a="1"/>
  <c r="O81" i="14" s="1"/>
  <c r="T81" i="14" s="1"/>
  <c r="O87" i="14" a="1"/>
  <c r="O87" i="14" s="1"/>
  <c r="T87" i="14" s="1"/>
  <c r="O91" i="14" a="1"/>
  <c r="O91" i="14" s="1"/>
  <c r="T91" i="14" s="1"/>
  <c r="O94" i="14" a="1"/>
  <c r="O94" i="14" s="1"/>
  <c r="T94" i="14" s="1"/>
  <c r="O97" i="14" a="1"/>
  <c r="O97" i="14" s="1"/>
  <c r="T97" i="14" s="1"/>
  <c r="O103" i="14" a="1"/>
  <c r="O103" i="14" s="1"/>
  <c r="T103" i="14" s="1"/>
  <c r="O107" i="14" a="1"/>
  <c r="O107" i="14" s="1"/>
  <c r="T107" i="14" s="1"/>
  <c r="O110" i="14" a="1"/>
  <c r="O110" i="14" s="1"/>
  <c r="T110" i="14" s="1"/>
  <c r="O113" i="14" a="1"/>
  <c r="O113" i="14" s="1"/>
  <c r="T113" i="14" s="1"/>
  <c r="O119" i="14" a="1"/>
  <c r="O119" i="14" s="1"/>
  <c r="T119" i="14" s="1"/>
  <c r="O123" i="14" a="1"/>
  <c r="O123" i="14" s="1"/>
  <c r="T123" i="14" s="1"/>
  <c r="O126" i="14" a="1"/>
  <c r="O126" i="14" s="1"/>
  <c r="T126" i="14" s="1"/>
  <c r="O129" i="14" a="1"/>
  <c r="O129" i="14" s="1"/>
  <c r="T129" i="14" s="1"/>
  <c r="O135" i="14" a="1"/>
  <c r="O135" i="14" s="1"/>
  <c r="T135" i="14" s="1"/>
  <c r="O139" i="14" a="1"/>
  <c r="O139" i="14" s="1"/>
  <c r="T139" i="14" s="1"/>
  <c r="O142" i="14" a="1"/>
  <c r="O142" i="14" s="1"/>
  <c r="T142" i="14" s="1"/>
  <c r="O145" i="14" a="1"/>
  <c r="O145" i="14" s="1"/>
  <c r="T145" i="14" s="1"/>
  <c r="O151" i="14" a="1"/>
  <c r="O151" i="14" s="1"/>
  <c r="T151" i="14" s="1"/>
  <c r="O155" i="14" a="1"/>
  <c r="O155" i="14" s="1"/>
  <c r="T155" i="14" s="1"/>
  <c r="O158" i="14" a="1"/>
  <c r="O158" i="14" s="1"/>
  <c r="T158" i="14" s="1"/>
  <c r="O161" i="14" a="1"/>
  <c r="O161" i="14" s="1"/>
  <c r="T161" i="14" s="1"/>
  <c r="O167" i="14" a="1"/>
  <c r="O167" i="14" s="1"/>
  <c r="T167" i="14" s="1"/>
  <c r="O171" i="14" a="1"/>
  <c r="O171" i="14" s="1"/>
  <c r="T171" i="14" s="1"/>
  <c r="O174" i="14" a="1"/>
  <c r="O174" i="14" s="1"/>
  <c r="T174" i="14" s="1"/>
  <c r="O177" i="14" a="1"/>
  <c r="O177" i="14" s="1"/>
  <c r="T177" i="14" s="1"/>
  <c r="O180" i="14" a="1"/>
  <c r="O180" i="14" s="1"/>
  <c r="T180" i="14" s="1"/>
  <c r="O183" i="14" a="1"/>
  <c r="O183" i="14" s="1"/>
  <c r="T183" i="14" s="1"/>
  <c r="O188" i="14" a="1"/>
  <c r="O188" i="14" s="1"/>
  <c r="T188" i="14" s="1"/>
  <c r="O8" i="14" a="1"/>
  <c r="O8" i="14" s="1"/>
  <c r="T8" i="14" s="1"/>
  <c r="O21" i="14" a="1"/>
  <c r="O21" i="14" s="1"/>
  <c r="T21" i="14" s="1"/>
  <c r="O28" i="14" a="1"/>
  <c r="O28" i="14" s="1"/>
  <c r="T28" i="14" s="1"/>
  <c r="O34" i="14" a="1"/>
  <c r="O34" i="14" s="1"/>
  <c r="T34" i="14" s="1"/>
  <c r="O40" i="14" a="1"/>
  <c r="O40" i="14" s="1"/>
  <c r="T40" i="14" s="1"/>
  <c r="O53" i="14" a="1"/>
  <c r="O53" i="14" s="1"/>
  <c r="T53" i="14" s="1"/>
  <c r="O60" i="14" a="1"/>
  <c r="O60" i="14" s="1"/>
  <c r="T60" i="14" s="1"/>
  <c r="O66" i="14" a="1"/>
  <c r="O66" i="14" s="1"/>
  <c r="T66" i="14" s="1"/>
  <c r="O72" i="14" a="1"/>
  <c r="O72" i="14" s="1"/>
  <c r="T72" i="14" s="1"/>
  <c r="O85" i="14" a="1"/>
  <c r="O85" i="14" s="1"/>
  <c r="T85" i="14" s="1"/>
  <c r="O92" i="14" a="1"/>
  <c r="O92" i="14" s="1"/>
  <c r="T92" i="14" s="1"/>
  <c r="O98" i="14" a="1"/>
  <c r="O98" i="14" s="1"/>
  <c r="T98" i="14" s="1"/>
  <c r="O104" i="14" a="1"/>
  <c r="O104" i="14" s="1"/>
  <c r="T104" i="14" s="1"/>
  <c r="O117" i="14" a="1"/>
  <c r="O117" i="14" s="1"/>
  <c r="T117" i="14" s="1"/>
  <c r="O124" i="14" a="1"/>
  <c r="O124" i="14" s="1"/>
  <c r="T124" i="14" s="1"/>
  <c r="O130" i="14" a="1"/>
  <c r="O130" i="14" s="1"/>
  <c r="T130" i="14" s="1"/>
  <c r="O136" i="14" a="1"/>
  <c r="O136" i="14" s="1"/>
  <c r="T136" i="14" s="1"/>
  <c r="O149" i="14" a="1"/>
  <c r="O149" i="14" s="1"/>
  <c r="T149" i="14" s="1"/>
  <c r="O156" i="14" a="1"/>
  <c r="O156" i="14" s="1"/>
  <c r="T156" i="14" s="1"/>
  <c r="O162" i="14" a="1"/>
  <c r="O162" i="14" s="1"/>
  <c r="T162" i="14" s="1"/>
  <c r="O168" i="14" a="1"/>
  <c r="O168" i="14" s="1"/>
  <c r="T168" i="14" s="1"/>
  <c r="O181" i="14" a="1"/>
  <c r="O181" i="14" s="1"/>
  <c r="T181" i="14" s="1"/>
  <c r="O186" i="14" a="1"/>
  <c r="O186" i="14" s="1"/>
  <c r="T186" i="14" s="1"/>
  <c r="O191" i="14" a="1"/>
  <c r="O191" i="14" s="1"/>
  <c r="T191" i="14" s="1"/>
  <c r="O194" i="14" a="1"/>
  <c r="O194" i="14" s="1"/>
  <c r="T194" i="14" s="1"/>
  <c r="O205" i="14" a="1"/>
  <c r="O205" i="14" s="1"/>
  <c r="T205" i="14" s="1"/>
  <c r="O208" i="14" a="1"/>
  <c r="O208" i="14" s="1"/>
  <c r="T208" i="14" s="1"/>
  <c r="O212" i="14" a="1"/>
  <c r="O212" i="14" s="1"/>
  <c r="T212" i="14" s="1"/>
  <c r="O219" i="14" a="1"/>
  <c r="O219" i="14" s="1"/>
  <c r="T219" i="14" s="1"/>
  <c r="O223" i="14" a="1"/>
  <c r="O223" i="14" s="1"/>
  <c r="T223" i="14" s="1"/>
  <c r="O226" i="14" a="1"/>
  <c r="O226" i="14" s="1"/>
  <c r="T226" i="14" s="1"/>
  <c r="O237" i="14" a="1"/>
  <c r="O237" i="14" s="1"/>
  <c r="T237" i="14" s="1"/>
  <c r="O240" i="14" a="1"/>
  <c r="O240" i="14" s="1"/>
  <c r="T240" i="14" s="1"/>
  <c r="O244" i="14" a="1"/>
  <c r="O244" i="14" s="1"/>
  <c r="T244" i="14" s="1"/>
  <c r="O251" i="14" a="1"/>
  <c r="O251" i="14" s="1"/>
  <c r="T251" i="14" s="1"/>
  <c r="O255" i="14" a="1"/>
  <c r="O255" i="14" s="1"/>
  <c r="T255" i="14" s="1"/>
  <c r="O258" i="14" a="1"/>
  <c r="O258" i="14" s="1"/>
  <c r="T258" i="14" s="1"/>
  <c r="O269" i="14" a="1"/>
  <c r="O269" i="14" s="1"/>
  <c r="T269" i="14" s="1"/>
  <c r="O272" i="14" a="1"/>
  <c r="O272" i="14" s="1"/>
  <c r="T272" i="14" s="1"/>
  <c r="O276" i="14" a="1"/>
  <c r="O276" i="14" s="1"/>
  <c r="T276" i="14" s="1"/>
  <c r="O282" i="14" a="1"/>
  <c r="O282" i="14" s="1"/>
  <c r="T282" i="14" s="1"/>
  <c r="O285" i="14" a="1"/>
  <c r="O285" i="14" s="1"/>
  <c r="T285" i="14" s="1"/>
  <c r="O290" i="14" a="1"/>
  <c r="O290" i="14" s="1"/>
  <c r="T290" i="14" s="1"/>
  <c r="O293" i="14" a="1"/>
  <c r="O293" i="14" s="1"/>
  <c r="T293" i="14" s="1"/>
  <c r="O298" i="14" a="1"/>
  <c r="O298" i="14" s="1"/>
  <c r="T298" i="14" s="1"/>
  <c r="O301" i="14" a="1"/>
  <c r="O301" i="14" s="1"/>
  <c r="T301" i="14" s="1"/>
  <c r="O9" i="14" a="1"/>
  <c r="O9" i="14" s="1"/>
  <c r="T9" i="14" s="1"/>
  <c r="O15" i="14" a="1"/>
  <c r="O15" i="14" s="1"/>
  <c r="T15" i="14" s="1"/>
  <c r="O22" i="14" a="1"/>
  <c r="O22" i="14" s="1"/>
  <c r="T22" i="14" s="1"/>
  <c r="O35" i="14" a="1"/>
  <c r="O35" i="14" s="1"/>
  <c r="T35" i="14" s="1"/>
  <c r="O41" i="14" a="1"/>
  <c r="O41" i="14" s="1"/>
  <c r="T41" i="14" s="1"/>
  <c r="O47" i="14" a="1"/>
  <c r="O47" i="14" s="1"/>
  <c r="T47" i="14" s="1"/>
  <c r="O54" i="14" a="1"/>
  <c r="O54" i="14" s="1"/>
  <c r="T54" i="14" s="1"/>
  <c r="O67" i="14" a="1"/>
  <c r="O67" i="14" s="1"/>
  <c r="T67" i="14" s="1"/>
  <c r="O73" i="14" a="1"/>
  <c r="O73" i="14" s="1"/>
  <c r="T73" i="14" s="1"/>
  <c r="O79" i="14" a="1"/>
  <c r="O79" i="14" s="1"/>
  <c r="T79" i="14" s="1"/>
  <c r="O86" i="14" a="1"/>
  <c r="O86" i="14" s="1"/>
  <c r="T86" i="14" s="1"/>
  <c r="O99" i="14" a="1"/>
  <c r="O99" i="14" s="1"/>
  <c r="T99" i="14" s="1"/>
  <c r="O105" i="14" a="1"/>
  <c r="O105" i="14" s="1"/>
  <c r="T105" i="14" s="1"/>
  <c r="O111" i="14" a="1"/>
  <c r="O111" i="14" s="1"/>
  <c r="T111" i="14" s="1"/>
  <c r="O118" i="14" a="1"/>
  <c r="O118" i="14" s="1"/>
  <c r="T118" i="14" s="1"/>
  <c r="O131" i="14" a="1"/>
  <c r="O131" i="14" s="1"/>
  <c r="T131" i="14" s="1"/>
  <c r="O137" i="14" a="1"/>
  <c r="O137" i="14" s="1"/>
  <c r="T137" i="14" s="1"/>
  <c r="O143" i="14" a="1"/>
  <c r="O143" i="14" s="1"/>
  <c r="T143" i="14" s="1"/>
  <c r="O150" i="14" a="1"/>
  <c r="O150" i="14" s="1"/>
  <c r="T150" i="14" s="1"/>
  <c r="O163" i="14" a="1"/>
  <c r="O163" i="14" s="1"/>
  <c r="T163" i="14" s="1"/>
  <c r="O169" i="14" a="1"/>
  <c r="O169" i="14" s="1"/>
  <c r="T169" i="14" s="1"/>
  <c r="O175" i="14" a="1"/>
  <c r="O175" i="14" s="1"/>
  <c r="T175" i="14" s="1"/>
  <c r="O187" i="14" a="1"/>
  <c r="O187" i="14" s="1"/>
  <c r="T187" i="14" s="1"/>
  <c r="O195" i="14" a="1"/>
  <c r="O195" i="14" s="1"/>
  <c r="T195" i="14" s="1"/>
  <c r="O199" i="14" a="1"/>
  <c r="O199" i="14" s="1"/>
  <c r="T199" i="14" s="1"/>
  <c r="O202" i="14" a="1"/>
  <c r="O202" i="14" s="1"/>
  <c r="T202" i="14" s="1"/>
  <c r="O213" i="14" a="1"/>
  <c r="O213" i="14" s="1"/>
  <c r="T213" i="14" s="1"/>
  <c r="O216" i="14" a="1"/>
  <c r="O216" i="14" s="1"/>
  <c r="T216" i="14" s="1"/>
  <c r="O220" i="14" a="1"/>
  <c r="O220" i="14" s="1"/>
  <c r="T220" i="14" s="1"/>
  <c r="O227" i="14" a="1"/>
  <c r="O227" i="14" s="1"/>
  <c r="T227" i="14" s="1"/>
  <c r="O231" i="14" a="1"/>
  <c r="O231" i="14" s="1"/>
  <c r="T231" i="14" s="1"/>
  <c r="O234" i="14" a="1"/>
  <c r="O234" i="14" s="1"/>
  <c r="T234" i="14" s="1"/>
  <c r="O245" i="14" a="1"/>
  <c r="O245" i="14" s="1"/>
  <c r="T245" i="14" s="1"/>
  <c r="O248" i="14" a="1"/>
  <c r="O248" i="14" s="1"/>
  <c r="T248" i="14" s="1"/>
  <c r="O252" i="14" a="1"/>
  <c r="O252" i="14" s="1"/>
  <c r="T252" i="14" s="1"/>
  <c r="O259" i="14" a="1"/>
  <c r="O259" i="14" s="1"/>
  <c r="T259" i="14" s="1"/>
  <c r="O263" i="14" a="1"/>
  <c r="O263" i="14" s="1"/>
  <c r="T263" i="14" s="1"/>
  <c r="O266" i="14" a="1"/>
  <c r="O266" i="14" s="1"/>
  <c r="T266" i="14" s="1"/>
  <c r="O277" i="14" a="1"/>
  <c r="O277" i="14" s="1"/>
  <c r="T277" i="14" s="1"/>
  <c r="O280" i="14" a="1"/>
  <c r="O280" i="14" s="1"/>
  <c r="T280" i="14" s="1"/>
  <c r="O283" i="14" a="1"/>
  <c r="O283" i="14" s="1"/>
  <c r="T283" i="14" s="1"/>
  <c r="O288" i="14" a="1"/>
  <c r="O288" i="14" s="1"/>
  <c r="T288" i="14" s="1"/>
  <c r="O291" i="14" a="1"/>
  <c r="O291" i="14" s="1"/>
  <c r="T291" i="14" s="1"/>
  <c r="O296" i="14" a="1"/>
  <c r="O296" i="14" s="1"/>
  <c r="T296" i="14" s="1"/>
  <c r="O299" i="14" a="1"/>
  <c r="O299" i="14" s="1"/>
  <c r="T299" i="14" s="1"/>
  <c r="N299" i="14" a="1"/>
  <c r="N299" i="14" s="1"/>
  <c r="S299" i="14" s="1"/>
  <c r="N291" i="14" a="1"/>
  <c r="N291" i="14" s="1"/>
  <c r="S291" i="14" s="1"/>
  <c r="N283" i="14" a="1"/>
  <c r="N283" i="14" s="1"/>
  <c r="S283" i="14" s="1"/>
  <c r="N275" i="14" a="1"/>
  <c r="N275" i="14" s="1"/>
  <c r="S275" i="14" s="1"/>
  <c r="N267" i="14" a="1"/>
  <c r="N267" i="14" s="1"/>
  <c r="S267" i="14" s="1"/>
  <c r="N259" i="14" a="1"/>
  <c r="N259" i="14" s="1"/>
  <c r="S259" i="14" s="1"/>
  <c r="N251" i="14" a="1"/>
  <c r="N251" i="14" s="1"/>
  <c r="S251" i="14" s="1"/>
  <c r="N243" i="14" a="1"/>
  <c r="N243" i="14" s="1"/>
  <c r="S243" i="14" s="1"/>
  <c r="N235" i="14" a="1"/>
  <c r="N235" i="14" s="1"/>
  <c r="S235" i="14" s="1"/>
  <c r="N10" i="14" a="1"/>
  <c r="N10" i="14" s="1"/>
  <c r="S10" i="14" s="1"/>
  <c r="N13" i="14" a="1"/>
  <c r="N13" i="14" s="1"/>
  <c r="S13" i="14" s="1"/>
  <c r="N16" i="14" a="1"/>
  <c r="N16" i="14" s="1"/>
  <c r="S16" i="14" s="1"/>
  <c r="N19" i="14" a="1"/>
  <c r="N19" i="14" s="1"/>
  <c r="S19" i="14" s="1"/>
  <c r="N25" i="14" a="1"/>
  <c r="N25" i="14" s="1"/>
  <c r="S25" i="14" s="1"/>
  <c r="N30" i="14" a="1"/>
  <c r="N30" i="14" s="1"/>
  <c r="S30" i="14" s="1"/>
  <c r="N36" i="14" a="1"/>
  <c r="N36" i="14" s="1"/>
  <c r="S36" i="14" s="1"/>
  <c r="N39" i="14" a="1"/>
  <c r="N39" i="14" s="1"/>
  <c r="S39" i="14" s="1"/>
  <c r="N42" i="14" a="1"/>
  <c r="N42" i="14" s="1"/>
  <c r="S42" i="14" s="1"/>
  <c r="N45" i="14" a="1"/>
  <c r="N45" i="14" s="1"/>
  <c r="S45" i="14" s="1"/>
  <c r="N48" i="14" a="1"/>
  <c r="N48" i="14" s="1"/>
  <c r="S48" i="14" s="1"/>
  <c r="N51" i="14" a="1"/>
  <c r="N51" i="14" s="1"/>
  <c r="S51" i="14" s="1"/>
  <c r="N57" i="14" a="1"/>
  <c r="N57" i="14" s="1"/>
  <c r="S57" i="14" s="1"/>
  <c r="N62" i="14" a="1"/>
  <c r="N62" i="14" s="1"/>
  <c r="S62" i="14" s="1"/>
  <c r="N68" i="14" a="1"/>
  <c r="N68" i="14" s="1"/>
  <c r="S68" i="14" s="1"/>
  <c r="N71" i="14" a="1"/>
  <c r="N71" i="14" s="1"/>
  <c r="S71" i="14" s="1"/>
  <c r="N74" i="14" a="1"/>
  <c r="N74" i="14" s="1"/>
  <c r="S74" i="14" s="1"/>
  <c r="N77" i="14" a="1"/>
  <c r="N77" i="14" s="1"/>
  <c r="S77" i="14" s="1"/>
  <c r="N80" i="14" a="1"/>
  <c r="N80" i="14" s="1"/>
  <c r="S80" i="14" s="1"/>
  <c r="N83" i="14" a="1"/>
  <c r="N83" i="14" s="1"/>
  <c r="S83" i="14" s="1"/>
  <c r="N89" i="14" a="1"/>
  <c r="N89" i="14" s="1"/>
  <c r="S89" i="14" s="1"/>
  <c r="N94" i="14" a="1"/>
  <c r="N94" i="14" s="1"/>
  <c r="S94" i="14" s="1"/>
  <c r="N100" i="14" a="1"/>
  <c r="N100" i="14" s="1"/>
  <c r="S100" i="14" s="1"/>
  <c r="N103" i="14" a="1"/>
  <c r="N103" i="14" s="1"/>
  <c r="S103" i="14" s="1"/>
  <c r="N106" i="14" a="1"/>
  <c r="N106" i="14" s="1"/>
  <c r="S106" i="14" s="1"/>
  <c r="N109" i="14" a="1"/>
  <c r="N109" i="14" s="1"/>
  <c r="S109" i="14" s="1"/>
  <c r="N112" i="14" a="1"/>
  <c r="N112" i="14" s="1"/>
  <c r="S112" i="14" s="1"/>
  <c r="N115" i="14" a="1"/>
  <c r="N115" i="14" s="1"/>
  <c r="S115" i="14" s="1"/>
  <c r="N121" i="14" a="1"/>
  <c r="N121" i="14" s="1"/>
  <c r="S121" i="14" s="1"/>
  <c r="N126" i="14" a="1"/>
  <c r="N126" i="14" s="1"/>
  <c r="S126" i="14" s="1"/>
  <c r="N132" i="14" a="1"/>
  <c r="N132" i="14" s="1"/>
  <c r="S132" i="14" s="1"/>
  <c r="N135" i="14" a="1"/>
  <c r="N135" i="14" s="1"/>
  <c r="S135" i="14" s="1"/>
  <c r="N138" i="14" a="1"/>
  <c r="N138" i="14" s="1"/>
  <c r="S138" i="14" s="1"/>
  <c r="N141" i="14" a="1"/>
  <c r="N141" i="14" s="1"/>
  <c r="S141" i="14" s="1"/>
  <c r="N145" i="14" a="1"/>
  <c r="N145" i="14" s="1"/>
  <c r="S145" i="14" s="1"/>
  <c r="N151" i="14" a="1"/>
  <c r="N151" i="14" s="1"/>
  <c r="S151" i="14" s="1"/>
  <c r="N154" i="14" a="1"/>
  <c r="N154" i="14" s="1"/>
  <c r="S154" i="14" s="1"/>
  <c r="N157" i="14" a="1"/>
  <c r="N157" i="14" s="1"/>
  <c r="S157" i="14" s="1"/>
  <c r="N161" i="14" a="1"/>
  <c r="N161" i="14" s="1"/>
  <c r="S161" i="14" s="1"/>
  <c r="N167" i="14" a="1"/>
  <c r="N167" i="14" s="1"/>
  <c r="S167" i="14" s="1"/>
  <c r="N170" i="14" a="1"/>
  <c r="N170" i="14" s="1"/>
  <c r="S170" i="14" s="1"/>
  <c r="N173" i="14" a="1"/>
  <c r="N173" i="14" s="1"/>
  <c r="S173" i="14" s="1"/>
  <c r="N8" i="14" a="1"/>
  <c r="N8" i="14" s="1"/>
  <c r="S8" i="14" s="1"/>
  <c r="N11" i="14" a="1"/>
  <c r="N11" i="14" s="1"/>
  <c r="S11" i="14" s="1"/>
  <c r="N17" i="14" a="1"/>
  <c r="N17" i="14" s="1"/>
  <c r="S17" i="14" s="1"/>
  <c r="N22" i="14" a="1"/>
  <c r="N22" i="14" s="1"/>
  <c r="S22" i="14" s="1"/>
  <c r="N28" i="14" a="1"/>
  <c r="N28" i="14" s="1"/>
  <c r="S28" i="14" s="1"/>
  <c r="N31" i="14" a="1"/>
  <c r="N31" i="14" s="1"/>
  <c r="S31" i="14" s="1"/>
  <c r="N34" i="14" a="1"/>
  <c r="N34" i="14" s="1"/>
  <c r="S34" i="14" s="1"/>
  <c r="N37" i="14" a="1"/>
  <c r="N37" i="14" s="1"/>
  <c r="S37" i="14" s="1"/>
  <c r="N40" i="14" a="1"/>
  <c r="N40" i="14" s="1"/>
  <c r="S40" i="14" s="1"/>
  <c r="N43" i="14" a="1"/>
  <c r="N43" i="14" s="1"/>
  <c r="S43" i="14" s="1"/>
  <c r="N49" i="14" a="1"/>
  <c r="N49" i="14" s="1"/>
  <c r="S49" i="14" s="1"/>
  <c r="N54" i="14" a="1"/>
  <c r="N54" i="14" s="1"/>
  <c r="S54" i="14" s="1"/>
  <c r="N60" i="14" a="1"/>
  <c r="N60" i="14" s="1"/>
  <c r="S60" i="14" s="1"/>
  <c r="N63" i="14" a="1"/>
  <c r="N63" i="14" s="1"/>
  <c r="S63" i="14" s="1"/>
  <c r="N66" i="14" a="1"/>
  <c r="N66" i="14" s="1"/>
  <c r="S66" i="14" s="1"/>
  <c r="N69" i="14" a="1"/>
  <c r="N69" i="14" s="1"/>
  <c r="S69" i="14" s="1"/>
  <c r="N72" i="14" a="1"/>
  <c r="N72" i="14" s="1"/>
  <c r="S72" i="14" s="1"/>
  <c r="N75" i="14" a="1"/>
  <c r="N75" i="14" s="1"/>
  <c r="S75" i="14" s="1"/>
  <c r="N81" i="14" a="1"/>
  <c r="N81" i="14" s="1"/>
  <c r="S81" i="14" s="1"/>
  <c r="N86" i="14" a="1"/>
  <c r="N86" i="14" s="1"/>
  <c r="S86" i="14" s="1"/>
  <c r="N92" i="14" a="1"/>
  <c r="N92" i="14" s="1"/>
  <c r="S92" i="14" s="1"/>
  <c r="N95" i="14" a="1"/>
  <c r="N95" i="14" s="1"/>
  <c r="S95" i="14" s="1"/>
  <c r="N98" i="14" a="1"/>
  <c r="N98" i="14" s="1"/>
  <c r="S98" i="14" s="1"/>
  <c r="N101" i="14" a="1"/>
  <c r="N101" i="14" s="1"/>
  <c r="S101" i="14" s="1"/>
  <c r="N104" i="14" a="1"/>
  <c r="N104" i="14" s="1"/>
  <c r="S104" i="14" s="1"/>
  <c r="N107" i="14" a="1"/>
  <c r="N107" i="14" s="1"/>
  <c r="S107" i="14" s="1"/>
  <c r="N113" i="14" a="1"/>
  <c r="N113" i="14" s="1"/>
  <c r="S113" i="14" s="1"/>
  <c r="N118" i="14" a="1"/>
  <c r="N118" i="14" s="1"/>
  <c r="S118" i="14" s="1"/>
  <c r="N124" i="14" a="1"/>
  <c r="N124" i="14" s="1"/>
  <c r="S124" i="14" s="1"/>
  <c r="N127" i="14" a="1"/>
  <c r="N127" i="14" s="1"/>
  <c r="S127" i="14" s="1"/>
  <c r="N130" i="14" a="1"/>
  <c r="N130" i="14" s="1"/>
  <c r="S130" i="14" s="1"/>
  <c r="N133" i="14" a="1"/>
  <c r="N133" i="14" s="1"/>
  <c r="S133" i="14" s="1"/>
  <c r="N136" i="14" a="1"/>
  <c r="N136" i="14" s="1"/>
  <c r="S136" i="14" s="1"/>
  <c r="N139" i="14" a="1"/>
  <c r="N139" i="14" s="1"/>
  <c r="S139" i="14" s="1"/>
  <c r="N142" i="14" a="1"/>
  <c r="N142" i="14" s="1"/>
  <c r="S142" i="14" s="1"/>
  <c r="N148" i="14" a="1"/>
  <c r="N148" i="14" s="1"/>
  <c r="S148" i="14" s="1"/>
  <c r="N152" i="14" a="1"/>
  <c r="N152" i="14" s="1"/>
  <c r="S152" i="14" s="1"/>
  <c r="N155" i="14" a="1"/>
  <c r="N155" i="14" s="1"/>
  <c r="S155" i="14" s="1"/>
  <c r="N158" i="14" a="1"/>
  <c r="N158" i="14" s="1"/>
  <c r="S158" i="14" s="1"/>
  <c r="N164" i="14" a="1"/>
  <c r="N164" i="14" s="1"/>
  <c r="S164" i="14" s="1"/>
  <c r="N168" i="14" a="1"/>
  <c r="N168" i="14" s="1"/>
  <c r="S168" i="14" s="1"/>
  <c r="N171" i="14" a="1"/>
  <c r="N171" i="14" s="1"/>
  <c r="S171" i="14" s="1"/>
  <c r="N174" i="14" a="1"/>
  <c r="N174" i="14" s="1"/>
  <c r="S174" i="14" s="1"/>
  <c r="N180" i="14" a="1"/>
  <c r="N180" i="14" s="1"/>
  <c r="S180" i="14" s="1"/>
  <c r="N183" i="14" a="1"/>
  <c r="N183" i="14" s="1"/>
  <c r="S183" i="14" s="1"/>
  <c r="N188" i="14" a="1"/>
  <c r="N188" i="14" s="1"/>
  <c r="S188" i="14" s="1"/>
  <c r="N191" i="14" a="1"/>
  <c r="N191" i="14" s="1"/>
  <c r="S191" i="14" s="1"/>
  <c r="N196" i="14" a="1"/>
  <c r="N196" i="14" s="1"/>
  <c r="S196" i="14" s="1"/>
  <c r="N199" i="14" a="1"/>
  <c r="N199" i="14" s="1"/>
  <c r="S199" i="14" s="1"/>
  <c r="N204" i="14" a="1"/>
  <c r="N204" i="14" s="1"/>
  <c r="S204" i="14" s="1"/>
  <c r="Q8" i="14" a="1"/>
  <c r="Q8" i="14" s="1"/>
  <c r="V8" i="14" s="1"/>
  <c r="Q11" i="14" a="1"/>
  <c r="Q11" i="14" s="1"/>
  <c r="V11" i="14" s="1"/>
  <c r="Q15" i="14" a="1"/>
  <c r="Q15" i="14" s="1"/>
  <c r="V15" i="14" s="1"/>
  <c r="Q21" i="14" a="1"/>
  <c r="Q21" i="14" s="1"/>
  <c r="V21" i="14" s="1"/>
  <c r="Q24" i="14" a="1"/>
  <c r="Q24" i="14" s="1"/>
  <c r="V24" i="14" s="1"/>
  <c r="Q27" i="14" a="1"/>
  <c r="Q27" i="14" s="1"/>
  <c r="V27" i="14" s="1"/>
  <c r="Q30" i="14" a="1"/>
  <c r="Q30" i="14" s="1"/>
  <c r="V30" i="14" s="1"/>
  <c r="Q33" i="14" a="1"/>
  <c r="Q33" i="14" s="1"/>
  <c r="V33" i="14" s="1"/>
  <c r="Q39" i="14" a="1"/>
  <c r="Q39" i="14" s="1"/>
  <c r="V39" i="14" s="1"/>
  <c r="Q44" i="14" a="1"/>
  <c r="Q44" i="14" s="1"/>
  <c r="V44" i="14" s="1"/>
  <c r="Q50" i="14" a="1"/>
  <c r="Q50" i="14" s="1"/>
  <c r="V50" i="14" s="1"/>
  <c r="Q53" i="14" a="1"/>
  <c r="Q53" i="14" s="1"/>
  <c r="V53" i="14" s="1"/>
  <c r="Q56" i="14" a="1"/>
  <c r="Q56" i="14" s="1"/>
  <c r="V56" i="14" s="1"/>
  <c r="Q59" i="14" a="1"/>
  <c r="Q59" i="14" s="1"/>
  <c r="V59" i="14" s="1"/>
  <c r="Q62" i="14" a="1"/>
  <c r="Q62" i="14" s="1"/>
  <c r="V62" i="14" s="1"/>
  <c r="Q65" i="14" a="1"/>
  <c r="Q65" i="14" s="1"/>
  <c r="V65" i="14" s="1"/>
  <c r="Q71" i="14" a="1"/>
  <c r="Q71" i="14" s="1"/>
  <c r="V71" i="14" s="1"/>
  <c r="Q76" i="14" a="1"/>
  <c r="Q76" i="14" s="1"/>
  <c r="V76" i="14" s="1"/>
  <c r="Q82" i="14" a="1"/>
  <c r="Q82" i="14" s="1"/>
  <c r="V82" i="14" s="1"/>
  <c r="Q85" i="14" a="1"/>
  <c r="Q85" i="14" s="1"/>
  <c r="V85" i="14" s="1"/>
  <c r="Q88" i="14" a="1"/>
  <c r="Q88" i="14" s="1"/>
  <c r="V88" i="14" s="1"/>
  <c r="Q91" i="14" a="1"/>
  <c r="Q91" i="14" s="1"/>
  <c r="V91" i="14" s="1"/>
  <c r="Q94" i="14" a="1"/>
  <c r="Q94" i="14" s="1"/>
  <c r="V94" i="14" s="1"/>
  <c r="Q97" i="14" a="1"/>
  <c r="Q97" i="14" s="1"/>
  <c r="V97" i="14" s="1"/>
  <c r="Q103" i="14" a="1"/>
  <c r="Q103" i="14" s="1"/>
  <c r="V103" i="14" s="1"/>
  <c r="Q108" i="14" a="1"/>
  <c r="Q108" i="14" s="1"/>
  <c r="V108" i="14" s="1"/>
  <c r="Q114" i="14" a="1"/>
  <c r="Q114" i="14" s="1"/>
  <c r="V114" i="14" s="1"/>
  <c r="Q117" i="14" a="1"/>
  <c r="Q117" i="14" s="1"/>
  <c r="V117" i="14" s="1"/>
  <c r="Q120" i="14" a="1"/>
  <c r="Q120" i="14" s="1"/>
  <c r="V120" i="14" s="1"/>
  <c r="Q123" i="14" a="1"/>
  <c r="Q123" i="14" s="1"/>
  <c r="V123" i="14" s="1"/>
  <c r="Q126" i="14" a="1"/>
  <c r="Q126" i="14" s="1"/>
  <c r="V126" i="14" s="1"/>
  <c r="Q129" i="14" a="1"/>
  <c r="Q129" i="14" s="1"/>
  <c r="V129" i="14" s="1"/>
  <c r="Q135" i="14" a="1"/>
  <c r="Q135" i="14" s="1"/>
  <c r="V135" i="14" s="1"/>
  <c r="Q140" i="14" a="1"/>
  <c r="Q140" i="14" s="1"/>
  <c r="V140" i="14" s="1"/>
  <c r="Q146" i="14" a="1"/>
  <c r="Q146" i="14" s="1"/>
  <c r="V146" i="14" s="1"/>
  <c r="Q149" i="14" a="1"/>
  <c r="Q149" i="14" s="1"/>
  <c r="V149" i="14" s="1"/>
  <c r="Q152" i="14" a="1"/>
  <c r="Q152" i="14" s="1"/>
  <c r="V152" i="14" s="1"/>
  <c r="Q155" i="14" a="1"/>
  <c r="Q155" i="14" s="1"/>
  <c r="V155" i="14" s="1"/>
  <c r="Q158" i="14" a="1"/>
  <c r="Q158" i="14" s="1"/>
  <c r="V158" i="14" s="1"/>
  <c r="Q161" i="14" a="1"/>
  <c r="Q161" i="14" s="1"/>
  <c r="V161" i="14" s="1"/>
  <c r="Q167" i="14" a="1"/>
  <c r="Q167" i="14" s="1"/>
  <c r="V167" i="14" s="1"/>
  <c r="Q172" i="14" a="1"/>
  <c r="Q172" i="14" s="1"/>
  <c r="V172" i="14" s="1"/>
  <c r="Q176" i="14" a="1"/>
  <c r="Q176" i="14" s="1"/>
  <c r="V176" i="14" s="1"/>
  <c r="Q179" i="14" a="1"/>
  <c r="Q179" i="14" s="1"/>
  <c r="V179" i="14" s="1"/>
  <c r="Q184" i="14" a="1"/>
  <c r="Q184" i="14" s="1"/>
  <c r="V184" i="14" s="1"/>
  <c r="Q187" i="14" a="1"/>
  <c r="Q187" i="14" s="1"/>
  <c r="V187" i="14" s="1"/>
  <c r="Q192" i="14" a="1"/>
  <c r="Q192" i="14" s="1"/>
  <c r="V192" i="14" s="1"/>
  <c r="Q195" i="14" a="1"/>
  <c r="Q195" i="14" s="1"/>
  <c r="V195" i="14" s="1"/>
  <c r="Q200" i="14" a="1"/>
  <c r="Q200" i="14" s="1"/>
  <c r="V200" i="14" s="1"/>
  <c r="Q203" i="14" a="1"/>
  <c r="Q203" i="14" s="1"/>
  <c r="V203" i="14" s="1"/>
  <c r="Q208" i="14" a="1"/>
  <c r="Q208" i="14" s="1"/>
  <c r="V208" i="14" s="1"/>
  <c r="Q211" i="14" a="1"/>
  <c r="Q211" i="14" s="1"/>
  <c r="V211" i="14" s="1"/>
  <c r="Q216" i="14" a="1"/>
  <c r="Q216" i="14" s="1"/>
  <c r="V216" i="14" s="1"/>
  <c r="Q219" i="14" a="1"/>
  <c r="Q219" i="14" s="1"/>
  <c r="V219" i="14" s="1"/>
  <c r="Q224" i="14" a="1"/>
  <c r="Q224" i="14" s="1"/>
  <c r="V224" i="14" s="1"/>
  <c r="Q227" i="14" a="1"/>
  <c r="Q227" i="14" s="1"/>
  <c r="V227" i="14" s="1"/>
  <c r="Q232" i="14" a="1"/>
  <c r="Q232" i="14" s="1"/>
  <c r="V232" i="14" s="1"/>
  <c r="Q235" i="14" a="1"/>
  <c r="Q235" i="14" s="1"/>
  <c r="V235" i="14" s="1"/>
  <c r="Q240" i="14" a="1"/>
  <c r="Q240" i="14" s="1"/>
  <c r="V240" i="14" s="1"/>
  <c r="Q243" i="14" a="1"/>
  <c r="Q243" i="14" s="1"/>
  <c r="V243" i="14" s="1"/>
  <c r="Q10" i="14" a="1"/>
  <c r="Q10" i="14" s="1"/>
  <c r="V10" i="14" s="1"/>
  <c r="Q14" i="14" a="1"/>
  <c r="Q14" i="14" s="1"/>
  <c r="V14" i="14" s="1"/>
  <c r="Q17" i="14" a="1"/>
  <c r="Q17" i="14" s="1"/>
  <c r="V17" i="14" s="1"/>
  <c r="Q20" i="14" a="1"/>
  <c r="Q20" i="14" s="1"/>
  <c r="V20" i="14" s="1"/>
  <c r="Q26" i="14" a="1"/>
  <c r="Q26" i="14" s="1"/>
  <c r="V26" i="14" s="1"/>
  <c r="Q29" i="14" a="1"/>
  <c r="Q29" i="14" s="1"/>
  <c r="V29" i="14" s="1"/>
  <c r="Q32" i="14" a="1"/>
  <c r="Q32" i="14" s="1"/>
  <c r="V32" i="14" s="1"/>
  <c r="Q35" i="14" a="1"/>
  <c r="Q35" i="14" s="1"/>
  <c r="V35" i="14" s="1"/>
  <c r="Q38" i="14" a="1"/>
  <c r="Q38" i="14" s="1"/>
  <c r="V38" i="14" s="1"/>
  <c r="Q41" i="14" a="1"/>
  <c r="Q41" i="14" s="1"/>
  <c r="V41" i="14" s="1"/>
  <c r="Q47" i="14" a="1"/>
  <c r="Q47" i="14" s="1"/>
  <c r="V47" i="14" s="1"/>
  <c r="Q52" i="14" a="1"/>
  <c r="Q52" i="14" s="1"/>
  <c r="V52" i="14" s="1"/>
  <c r="Q58" i="14" a="1"/>
  <c r="Q58" i="14" s="1"/>
  <c r="V58" i="14" s="1"/>
  <c r="Q61" i="14" a="1"/>
  <c r="Q61" i="14" s="1"/>
  <c r="V61" i="14" s="1"/>
  <c r="Q64" i="14" a="1"/>
  <c r="Q64" i="14" s="1"/>
  <c r="V64" i="14" s="1"/>
  <c r="Q67" i="14" a="1"/>
  <c r="Q67" i="14" s="1"/>
  <c r="V67" i="14" s="1"/>
  <c r="Q70" i="14" a="1"/>
  <c r="Q70" i="14" s="1"/>
  <c r="V70" i="14" s="1"/>
  <c r="Q73" i="14" a="1"/>
  <c r="Q73" i="14" s="1"/>
  <c r="V73" i="14" s="1"/>
  <c r="Q79" i="14" a="1"/>
  <c r="Q79" i="14" s="1"/>
  <c r="V79" i="14" s="1"/>
  <c r="Q84" i="14" a="1"/>
  <c r="Q84" i="14" s="1"/>
  <c r="V84" i="14" s="1"/>
  <c r="Q90" i="14" a="1"/>
  <c r="Q90" i="14" s="1"/>
  <c r="V90" i="14" s="1"/>
  <c r="Q93" i="14" a="1"/>
  <c r="Q93" i="14" s="1"/>
  <c r="V93" i="14" s="1"/>
  <c r="Q96" i="14" a="1"/>
  <c r="Q96" i="14" s="1"/>
  <c r="V96" i="14" s="1"/>
  <c r="Q99" i="14" a="1"/>
  <c r="Q99" i="14" s="1"/>
  <c r="V99" i="14" s="1"/>
  <c r="Q102" i="14" a="1"/>
  <c r="Q102" i="14" s="1"/>
  <c r="V102" i="14" s="1"/>
  <c r="Q105" i="14" a="1"/>
  <c r="Q105" i="14" s="1"/>
  <c r="V105" i="14" s="1"/>
  <c r="Q111" i="14" a="1"/>
  <c r="Q111" i="14" s="1"/>
  <c r="V111" i="14" s="1"/>
  <c r="Q116" i="14" a="1"/>
  <c r="Q116" i="14" s="1"/>
  <c r="V116" i="14" s="1"/>
  <c r="Q122" i="14" a="1"/>
  <c r="Q122" i="14" s="1"/>
  <c r="V122" i="14" s="1"/>
  <c r="Q125" i="14" a="1"/>
  <c r="Q125" i="14" s="1"/>
  <c r="V125" i="14" s="1"/>
  <c r="Q128" i="14" a="1"/>
  <c r="Q128" i="14" s="1"/>
  <c r="V128" i="14" s="1"/>
  <c r="Q131" i="14" a="1"/>
  <c r="Q131" i="14" s="1"/>
  <c r="V131" i="14" s="1"/>
  <c r="Q134" i="14" a="1"/>
  <c r="Q134" i="14" s="1"/>
  <c r="V134" i="14" s="1"/>
  <c r="Q137" i="14" a="1"/>
  <c r="Q137" i="14" s="1"/>
  <c r="V137" i="14" s="1"/>
  <c r="Q143" i="14" a="1"/>
  <c r="Q143" i="14" s="1"/>
  <c r="V143" i="14" s="1"/>
  <c r="Q148" i="14" a="1"/>
  <c r="Q148" i="14" s="1"/>
  <c r="V148" i="14" s="1"/>
  <c r="Q154" i="14" a="1"/>
  <c r="Q154" i="14" s="1"/>
  <c r="V154" i="14" s="1"/>
  <c r="Q157" i="14" a="1"/>
  <c r="Q157" i="14" s="1"/>
  <c r="V157" i="14" s="1"/>
  <c r="Q160" i="14" a="1"/>
  <c r="Q160" i="14" s="1"/>
  <c r="V160" i="14" s="1"/>
  <c r="Q163" i="14" a="1"/>
  <c r="Q163" i="14" s="1"/>
  <c r="V163" i="14" s="1"/>
  <c r="Q166" i="14" a="1"/>
  <c r="Q166" i="14" s="1"/>
  <c r="V166" i="14" s="1"/>
  <c r="Q169" i="14" a="1"/>
  <c r="Q169" i="14" s="1"/>
  <c r="V169" i="14" s="1"/>
  <c r="Q175" i="14" a="1"/>
  <c r="Q175" i="14" s="1"/>
  <c r="V175" i="14" s="1"/>
  <c r="Q178" i="14" a="1"/>
  <c r="Q178" i="14" s="1"/>
  <c r="V178" i="14" s="1"/>
  <c r="Q181" i="14" a="1"/>
  <c r="Q181" i="14" s="1"/>
  <c r="V181" i="14" s="1"/>
  <c r="Q186" i="14" a="1"/>
  <c r="Q186" i="14" s="1"/>
  <c r="V186" i="14" s="1"/>
  <c r="Q189" i="14" a="1"/>
  <c r="Q189" i="14" s="1"/>
  <c r="V189" i="14" s="1"/>
  <c r="Q194" i="14" a="1"/>
  <c r="Q194" i="14" s="1"/>
  <c r="V194" i="14" s="1"/>
  <c r="Q197" i="14" a="1"/>
  <c r="Q197" i="14" s="1"/>
  <c r="V197" i="14" s="1"/>
  <c r="Q202" i="14" a="1"/>
  <c r="Q202" i="14" s="1"/>
  <c r="V202" i="14" s="1"/>
  <c r="Q205" i="14" a="1"/>
  <c r="Q205" i="14" s="1"/>
  <c r="V205" i="14" s="1"/>
  <c r="Q210" i="14" a="1"/>
  <c r="Q210" i="14" s="1"/>
  <c r="V210" i="14" s="1"/>
  <c r="Q213" i="14" a="1"/>
  <c r="Q213" i="14" s="1"/>
  <c r="V213" i="14" s="1"/>
  <c r="Q218" i="14" a="1"/>
  <c r="Q218" i="14" s="1"/>
  <c r="V218" i="14" s="1"/>
  <c r="Q221" i="14" a="1"/>
  <c r="Q221" i="14" s="1"/>
  <c r="V221" i="14" s="1"/>
  <c r="Q226" i="14" a="1"/>
  <c r="Q226" i="14" s="1"/>
  <c r="V226" i="14" s="1"/>
  <c r="Q229" i="14" a="1"/>
  <c r="Q229" i="14" s="1"/>
  <c r="V229" i="14" s="1"/>
  <c r="Q234" i="14" a="1"/>
  <c r="Q234" i="14" s="1"/>
  <c r="V234" i="14" s="1"/>
  <c r="Q237" i="14" a="1"/>
  <c r="Q237" i="14" s="1"/>
  <c r="V237" i="14" s="1"/>
  <c r="Q242" i="14" a="1"/>
  <c r="Q242" i="14" s="1"/>
  <c r="V242" i="14" s="1"/>
  <c r="Q245" i="14" a="1"/>
  <c r="Q245" i="14" s="1"/>
  <c r="V245" i="14" s="1"/>
  <c r="Q250" i="14" a="1"/>
  <c r="Q250" i="14" s="1"/>
  <c r="V250" i="14" s="1"/>
  <c r="Q9" i="14" a="1"/>
  <c r="Q9" i="14" s="1"/>
  <c r="V9" i="14" s="1"/>
  <c r="Q22" i="14" a="1"/>
  <c r="Q22" i="14" s="1"/>
  <c r="V22" i="14" s="1"/>
  <c r="Q45" i="14" a="1"/>
  <c r="Q45" i="14" s="1"/>
  <c r="V45" i="14" s="1"/>
  <c r="Q51" i="14" a="1"/>
  <c r="Q51" i="14" s="1"/>
  <c r="V51" i="14" s="1"/>
  <c r="Q57" i="14" a="1"/>
  <c r="Q57" i="14" s="1"/>
  <c r="V57" i="14" s="1"/>
  <c r="Q63" i="14" a="1"/>
  <c r="Q63" i="14" s="1"/>
  <c r="V63" i="14" s="1"/>
  <c r="Q68" i="14" a="1"/>
  <c r="Q68" i="14" s="1"/>
  <c r="V68" i="14" s="1"/>
  <c r="Q74" i="14" a="1"/>
  <c r="Q74" i="14" s="1"/>
  <c r="V74" i="14" s="1"/>
  <c r="Q80" i="14" a="1"/>
  <c r="Q80" i="14" s="1"/>
  <c r="V80" i="14" s="1"/>
  <c r="Q86" i="14" a="1"/>
  <c r="Q86" i="14" s="1"/>
  <c r="V86" i="14" s="1"/>
  <c r="Q109" i="14" a="1"/>
  <c r="Q109" i="14" s="1"/>
  <c r="V109" i="14" s="1"/>
  <c r="Q115" i="14" a="1"/>
  <c r="Q115" i="14" s="1"/>
  <c r="V115" i="14" s="1"/>
  <c r="Q121" i="14" a="1"/>
  <c r="Q121" i="14" s="1"/>
  <c r="V121" i="14" s="1"/>
  <c r="Q127" i="14" a="1"/>
  <c r="Q127" i="14" s="1"/>
  <c r="V127" i="14" s="1"/>
  <c r="Q132" i="14" a="1"/>
  <c r="Q132" i="14" s="1"/>
  <c r="V132" i="14" s="1"/>
  <c r="Q138" i="14" a="1"/>
  <c r="Q138" i="14" s="1"/>
  <c r="V138" i="14" s="1"/>
  <c r="Q144" i="14" a="1"/>
  <c r="Q144" i="14" s="1"/>
  <c r="V144" i="14" s="1"/>
  <c r="Q150" i="14" a="1"/>
  <c r="Q150" i="14" s="1"/>
  <c r="V150" i="14" s="1"/>
  <c r="Q173" i="14" a="1"/>
  <c r="Q173" i="14" s="1"/>
  <c r="V173" i="14" s="1"/>
  <c r="Q185" i="14" a="1"/>
  <c r="Q185" i="14" s="1"/>
  <c r="V185" i="14" s="1"/>
  <c r="Q190" i="14" a="1"/>
  <c r="Q190" i="14" s="1"/>
  <c r="V190" i="14" s="1"/>
  <c r="Q201" i="14" a="1"/>
  <c r="Q201" i="14" s="1"/>
  <c r="V201" i="14" s="1"/>
  <c r="Q206" i="14" a="1"/>
  <c r="Q206" i="14" s="1"/>
  <c r="V206" i="14" s="1"/>
  <c r="Q217" i="14" a="1"/>
  <c r="Q217" i="14" s="1"/>
  <c r="V217" i="14" s="1"/>
  <c r="Q222" i="14" a="1"/>
  <c r="Q222" i="14" s="1"/>
  <c r="V222" i="14" s="1"/>
  <c r="Q233" i="14" a="1"/>
  <c r="Q233" i="14" s="1"/>
  <c r="V233" i="14" s="1"/>
  <c r="Q238" i="14" a="1"/>
  <c r="Q238" i="14" s="1"/>
  <c r="V238" i="14" s="1"/>
  <c r="Q247" i="14" a="1"/>
  <c r="Q247" i="14" s="1"/>
  <c r="V247" i="14" s="1"/>
  <c r="Q251" i="14" a="1"/>
  <c r="Q251" i="14" s="1"/>
  <c r="V251" i="14" s="1"/>
  <c r="Q256" i="14" a="1"/>
  <c r="Q256" i="14" s="1"/>
  <c r="V256" i="14" s="1"/>
  <c r="Q259" i="14" a="1"/>
  <c r="Q259" i="14" s="1"/>
  <c r="V259" i="14" s="1"/>
  <c r="Q264" i="14" a="1"/>
  <c r="Q264" i="14" s="1"/>
  <c r="V264" i="14" s="1"/>
  <c r="Q267" i="14" a="1"/>
  <c r="Q267" i="14" s="1"/>
  <c r="V267" i="14" s="1"/>
  <c r="Q272" i="14" a="1"/>
  <c r="Q272" i="14" s="1"/>
  <c r="V272" i="14" s="1"/>
  <c r="Q275" i="14" a="1"/>
  <c r="Q275" i="14" s="1"/>
  <c r="V275" i="14" s="1"/>
  <c r="Q280" i="14" a="1"/>
  <c r="Q280" i="14" s="1"/>
  <c r="V280" i="14" s="1"/>
  <c r="Q283" i="14" a="1"/>
  <c r="Q283" i="14" s="1"/>
  <c r="V283" i="14" s="1"/>
  <c r="Q288" i="14" a="1"/>
  <c r="Q288" i="14" s="1"/>
  <c r="V288" i="14" s="1"/>
  <c r="Q291" i="14" a="1"/>
  <c r="Q291" i="14" s="1"/>
  <c r="V291" i="14" s="1"/>
  <c r="Q296" i="14" a="1"/>
  <c r="Q296" i="14" s="1"/>
  <c r="V296" i="14" s="1"/>
  <c r="Q299" i="14" a="1"/>
  <c r="Q299" i="14" s="1"/>
  <c r="V299" i="14" s="1"/>
  <c r="Q13" i="14" a="1"/>
  <c r="Q13" i="14" s="1"/>
  <c r="V13" i="14" s="1"/>
  <c r="Q19" i="14" a="1"/>
  <c r="Q19" i="14" s="1"/>
  <c r="V19" i="14" s="1"/>
  <c r="Q37" i="14" a="1"/>
  <c r="Q37" i="14" s="1"/>
  <c r="V37" i="14" s="1"/>
  <c r="Q43" i="14" a="1"/>
  <c r="Q43" i="14" s="1"/>
  <c r="V43" i="14" s="1"/>
  <c r="Q49" i="14" a="1"/>
  <c r="Q49" i="14" s="1"/>
  <c r="V49" i="14" s="1"/>
  <c r="Q55" i="14" a="1"/>
  <c r="Q55" i="14" s="1"/>
  <c r="V55" i="14" s="1"/>
  <c r="Q60" i="14" a="1"/>
  <c r="Q60" i="14" s="1"/>
  <c r="V60" i="14" s="1"/>
  <c r="Q66" i="14" a="1"/>
  <c r="Q66" i="14" s="1"/>
  <c r="V66" i="14" s="1"/>
  <c r="Q72" i="14" a="1"/>
  <c r="Q72" i="14" s="1"/>
  <c r="V72" i="14" s="1"/>
  <c r="Q78" i="14" a="1"/>
  <c r="Q78" i="14" s="1"/>
  <c r="V78" i="14" s="1"/>
  <c r="Q101" i="14" a="1"/>
  <c r="Q101" i="14" s="1"/>
  <c r="V101" i="14" s="1"/>
  <c r="Q107" i="14" a="1"/>
  <c r="Q107" i="14" s="1"/>
  <c r="V107" i="14" s="1"/>
  <c r="Q113" i="14" a="1"/>
  <c r="Q113" i="14" s="1"/>
  <c r="V113" i="14" s="1"/>
  <c r="Q119" i="14" a="1"/>
  <c r="Q119" i="14" s="1"/>
  <c r="V119" i="14" s="1"/>
  <c r="Q124" i="14" a="1"/>
  <c r="Q124" i="14" s="1"/>
  <c r="V124" i="14" s="1"/>
  <c r="Q130" i="14" a="1"/>
  <c r="Q130" i="14" s="1"/>
  <c r="V130" i="14" s="1"/>
  <c r="Q136" i="14" a="1"/>
  <c r="Q136" i="14" s="1"/>
  <c r="V136" i="14" s="1"/>
  <c r="Q142" i="14" a="1"/>
  <c r="Q142" i="14" s="1"/>
  <c r="V142" i="14" s="1"/>
  <c r="Q165" i="14" a="1"/>
  <c r="Q165" i="14" s="1"/>
  <c r="V165" i="14" s="1"/>
  <c r="Q171" i="14" a="1"/>
  <c r="Q171" i="14" s="1"/>
  <c r="V171" i="14" s="1"/>
  <c r="Q183" i="14" a="1"/>
  <c r="Q183" i="14" s="1"/>
  <c r="V183" i="14" s="1"/>
  <c r="Q188" i="14" a="1"/>
  <c r="Q188" i="14" s="1"/>
  <c r="V188" i="14" s="1"/>
  <c r="Q199" i="14" a="1"/>
  <c r="Q199" i="14" s="1"/>
  <c r="V199" i="14" s="1"/>
  <c r="Q204" i="14" a="1"/>
  <c r="Q204" i="14" s="1"/>
  <c r="V204" i="14" s="1"/>
  <c r="Q215" i="14" a="1"/>
  <c r="Q215" i="14" s="1"/>
  <c r="V215" i="14" s="1"/>
  <c r="Q220" i="14" a="1"/>
  <c r="Q220" i="14" s="1"/>
  <c r="V220" i="14" s="1"/>
  <c r="Q231" i="14" a="1"/>
  <c r="Q231" i="14" s="1"/>
  <c r="V231" i="14" s="1"/>
  <c r="Q236" i="14" a="1"/>
  <c r="Q236" i="14" s="1"/>
  <c r="V236" i="14" s="1"/>
  <c r="Q246" i="14" a="1"/>
  <c r="Q246" i="14" s="1"/>
  <c r="V246" i="14" s="1"/>
  <c r="Q253" i="14" a="1"/>
  <c r="Q253" i="14" s="1"/>
  <c r="V253" i="14" s="1"/>
  <c r="Q258" i="14" a="1"/>
  <c r="Q258" i="14" s="1"/>
  <c r="V258" i="14" s="1"/>
  <c r="Q261" i="14" a="1"/>
  <c r="Q261" i="14" s="1"/>
  <c r="V261" i="14" s="1"/>
  <c r="Q266" i="14" a="1"/>
  <c r="Q266" i="14" s="1"/>
  <c r="V266" i="14" s="1"/>
  <c r="Q269" i="14" a="1"/>
  <c r="Q269" i="14" s="1"/>
  <c r="V269" i="14" s="1"/>
  <c r="Q274" i="14" a="1"/>
  <c r="Q274" i="14" s="1"/>
  <c r="V274" i="14" s="1"/>
  <c r="Q277" i="14" a="1"/>
  <c r="Q277" i="14" s="1"/>
  <c r="V277" i="14" s="1"/>
  <c r="Q282" i="14" a="1"/>
  <c r="Q282" i="14" s="1"/>
  <c r="V282" i="14" s="1"/>
  <c r="Q285" i="14" a="1"/>
  <c r="Q285" i="14" s="1"/>
  <c r="V285" i="14" s="1"/>
  <c r="Q290" i="14" a="1"/>
  <c r="Q290" i="14" s="1"/>
  <c r="V290" i="14" s="1"/>
  <c r="Q293" i="14" a="1"/>
  <c r="Q293" i="14" s="1"/>
  <c r="V293" i="14" s="1"/>
  <c r="Q298" i="14" a="1"/>
  <c r="Q298" i="14" s="1"/>
  <c r="V298" i="14" s="1"/>
  <c r="Q301" i="14" a="1"/>
  <c r="Q301" i="14" s="1"/>
  <c r="V301" i="14" s="1"/>
  <c r="Q23" i="14" a="1"/>
  <c r="Q23" i="14" s="1"/>
  <c r="V23" i="14" s="1"/>
  <c r="Q34" i="14" a="1"/>
  <c r="Q34" i="14" s="1"/>
  <c r="V34" i="14" s="1"/>
  <c r="Q46" i="14" a="1"/>
  <c r="Q46" i="14" s="1"/>
  <c r="V46" i="14" s="1"/>
  <c r="Q69" i="14" a="1"/>
  <c r="Q69" i="14" s="1"/>
  <c r="V69" i="14" s="1"/>
  <c r="Q81" i="14" a="1"/>
  <c r="Q81" i="14" s="1"/>
  <c r="V81" i="14" s="1"/>
  <c r="Q92" i="14" a="1"/>
  <c r="Q92" i="14" s="1"/>
  <c r="V92" i="14" s="1"/>
  <c r="Q104" i="14" a="1"/>
  <c r="Q104" i="14" s="1"/>
  <c r="V104" i="14" s="1"/>
  <c r="Q139" i="14" a="1"/>
  <c r="Q139" i="14" s="1"/>
  <c r="V139" i="14" s="1"/>
  <c r="Q151" i="14" a="1"/>
  <c r="Q151" i="14" s="1"/>
  <c r="V151" i="14" s="1"/>
  <c r="Q162" i="14" a="1"/>
  <c r="Q162" i="14" s="1"/>
  <c r="V162" i="14" s="1"/>
  <c r="Q174" i="14" a="1"/>
  <c r="Q174" i="14" s="1"/>
  <c r="V174" i="14" s="1"/>
  <c r="Q196" i="14" a="1"/>
  <c r="Q196" i="14" s="1"/>
  <c r="V196" i="14" s="1"/>
  <c r="Q207" i="14" a="1"/>
  <c r="Q207" i="14" s="1"/>
  <c r="V207" i="14" s="1"/>
  <c r="Q228" i="14" a="1"/>
  <c r="Q228" i="14" s="1"/>
  <c r="V228" i="14" s="1"/>
  <c r="Q239" i="14" a="1"/>
  <c r="Q239" i="14" s="1"/>
  <c r="V239" i="14" s="1"/>
  <c r="Q248" i="14" a="1"/>
  <c r="Q248" i="14" s="1"/>
  <c r="V248" i="14" s="1"/>
  <c r="Q254" i="14" a="1"/>
  <c r="Q254" i="14" s="1"/>
  <c r="V254" i="14" s="1"/>
  <c r="Q265" i="14" a="1"/>
  <c r="Q265" i="14" s="1"/>
  <c r="V265" i="14" s="1"/>
  <c r="Q270" i="14" a="1"/>
  <c r="Q270" i="14" s="1"/>
  <c r="V270" i="14" s="1"/>
  <c r="Q281" i="14" a="1"/>
  <c r="Q281" i="14" s="1"/>
  <c r="V281" i="14" s="1"/>
  <c r="Q286" i="14" a="1"/>
  <c r="Q286" i="14" s="1"/>
  <c r="V286" i="14" s="1"/>
  <c r="Q297" i="14" a="1"/>
  <c r="Q297" i="14" s="1"/>
  <c r="V297" i="14" s="1"/>
  <c r="Q302" i="14" a="1"/>
  <c r="Q302" i="14" s="1"/>
  <c r="V302" i="14" s="1"/>
  <c r="Q12" i="14" a="1"/>
  <c r="Q12" i="14" s="1"/>
  <c r="V12" i="14" s="1"/>
  <c r="Q25" i="14" a="1"/>
  <c r="Q25" i="14" s="1"/>
  <c r="V25" i="14" s="1"/>
  <c r="Q36" i="14" a="1"/>
  <c r="Q36" i="14" s="1"/>
  <c r="V36" i="14" s="1"/>
  <c r="Q48" i="14" a="1"/>
  <c r="Q48" i="14" s="1"/>
  <c r="V48" i="14" s="1"/>
  <c r="Q83" i="14" a="1"/>
  <c r="Q83" i="14" s="1"/>
  <c r="V83" i="14" s="1"/>
  <c r="Q95" i="14" a="1"/>
  <c r="Q95" i="14" s="1"/>
  <c r="V95" i="14" s="1"/>
  <c r="Q106" i="14" a="1"/>
  <c r="Q106" i="14" s="1"/>
  <c r="V106" i="14" s="1"/>
  <c r="Q118" i="14" a="1"/>
  <c r="Q118" i="14" s="1"/>
  <c r="V118" i="14" s="1"/>
  <c r="Q141" i="14" a="1"/>
  <c r="Q141" i="14" s="1"/>
  <c r="V141" i="14" s="1"/>
  <c r="Q153" i="14" a="1"/>
  <c r="Q153" i="14" s="1"/>
  <c r="V153" i="14" s="1"/>
  <c r="Q164" i="14" a="1"/>
  <c r="Q164" i="14" s="1"/>
  <c r="V164" i="14" s="1"/>
  <c r="Q177" i="14" a="1"/>
  <c r="Q177" i="14" s="1"/>
  <c r="V177" i="14" s="1"/>
  <c r="Q198" i="14" a="1"/>
  <c r="Q198" i="14" s="1"/>
  <c r="V198" i="14" s="1"/>
  <c r="Q209" i="14" a="1"/>
  <c r="Q209" i="14" s="1"/>
  <c r="V209" i="14" s="1"/>
  <c r="Q230" i="14" a="1"/>
  <c r="Q230" i="14" s="1"/>
  <c r="V230" i="14" s="1"/>
  <c r="Q241" i="14" a="1"/>
  <c r="Q241" i="14" s="1"/>
  <c r="V241" i="14" s="1"/>
  <c r="Q249" i="14" a="1"/>
  <c r="Q249" i="14" s="1"/>
  <c r="V249" i="14" s="1"/>
  <c r="Q255" i="14" a="1"/>
  <c r="Q255" i="14" s="1"/>
  <c r="V255" i="14" s="1"/>
  <c r="Q260" i="14" a="1"/>
  <c r="Q260" i="14" s="1"/>
  <c r="V260" i="14" s="1"/>
  <c r="Q271" i="14" a="1"/>
  <c r="Q271" i="14" s="1"/>
  <c r="V271" i="14" s="1"/>
  <c r="Q276" i="14" a="1"/>
  <c r="Q276" i="14" s="1"/>
  <c r="V276" i="14" s="1"/>
  <c r="Q287" i="14" a="1"/>
  <c r="Q287" i="14" s="1"/>
  <c r="V287" i="14" s="1"/>
  <c r="Q292" i="14" a="1"/>
  <c r="Q292" i="14" s="1"/>
  <c r="V292" i="14" s="1"/>
  <c r="Q7" i="14" a="1"/>
  <c r="Q7" i="14" s="1"/>
  <c r="V7" i="14" s="1"/>
  <c r="Q16" i="14" a="1"/>
  <c r="Q16" i="14" s="1"/>
  <c r="V16" i="14" s="1"/>
  <c r="Q40" i="14" a="1"/>
  <c r="Q40" i="14" s="1"/>
  <c r="V40" i="14" s="1"/>
  <c r="Q87" i="14" a="1"/>
  <c r="Q87" i="14" s="1"/>
  <c r="V87" i="14" s="1"/>
  <c r="Q110" i="14" a="1"/>
  <c r="Q110" i="14" s="1"/>
  <c r="V110" i="14" s="1"/>
  <c r="Q133" i="14" a="1"/>
  <c r="Q133" i="14" s="1"/>
  <c r="V133" i="14" s="1"/>
  <c r="Q156" i="14" a="1"/>
  <c r="Q156" i="14" s="1"/>
  <c r="V156" i="14" s="1"/>
  <c r="Q180" i="14" a="1"/>
  <c r="Q180" i="14" s="1"/>
  <c r="V180" i="14" s="1"/>
  <c r="Q223" i="14" a="1"/>
  <c r="Q223" i="14" s="1"/>
  <c r="V223" i="14" s="1"/>
  <c r="Q244" i="14" a="1"/>
  <c r="Q244" i="14" s="1"/>
  <c r="V244" i="14" s="1"/>
  <c r="Q257" i="14" a="1"/>
  <c r="Q257" i="14" s="1"/>
  <c r="V257" i="14" s="1"/>
  <c r="Q278" i="14" a="1"/>
  <c r="Q278" i="14" s="1"/>
  <c r="V278" i="14" s="1"/>
  <c r="Q289" i="14" a="1"/>
  <c r="Q289" i="14" s="1"/>
  <c r="V289" i="14" s="1"/>
  <c r="Q18" i="14" a="1"/>
  <c r="Q18" i="14" s="1"/>
  <c r="V18" i="14" s="1"/>
  <c r="Q42" i="14" a="1"/>
  <c r="Q42" i="14" s="1"/>
  <c r="V42" i="14" s="1"/>
  <c r="Q89" i="14" a="1"/>
  <c r="Q89" i="14" s="1"/>
  <c r="V89" i="14" s="1"/>
  <c r="Q112" i="14" a="1"/>
  <c r="Q112" i="14" s="1"/>
  <c r="V112" i="14" s="1"/>
  <c r="Q159" i="14" a="1"/>
  <c r="Q159" i="14" s="1"/>
  <c r="V159" i="14" s="1"/>
  <c r="Q182" i="14" a="1"/>
  <c r="Q182" i="14" s="1"/>
  <c r="V182" i="14" s="1"/>
  <c r="Q225" i="14" a="1"/>
  <c r="Q225" i="14" s="1"/>
  <c r="V225" i="14" s="1"/>
  <c r="Q268" i="14" a="1"/>
  <c r="Q268" i="14" s="1"/>
  <c r="V268" i="14" s="1"/>
  <c r="Q279" i="14" a="1"/>
  <c r="Q279" i="14" s="1"/>
  <c r="V279" i="14" s="1"/>
  <c r="Q300" i="14" a="1"/>
  <c r="Q300" i="14" s="1"/>
  <c r="V300" i="14" s="1"/>
  <c r="Q28" i="14" a="1"/>
  <c r="Q28" i="14" s="1"/>
  <c r="V28" i="14" s="1"/>
  <c r="Q75" i="14" a="1"/>
  <c r="Q75" i="14" s="1"/>
  <c r="V75" i="14" s="1"/>
  <c r="Q168" i="14" a="1"/>
  <c r="Q168" i="14" s="1"/>
  <c r="V168" i="14" s="1"/>
  <c r="Q212" i="14" a="1"/>
  <c r="Q212" i="14" s="1"/>
  <c r="V212" i="14" s="1"/>
  <c r="Q273" i="14" a="1"/>
  <c r="Q273" i="14" s="1"/>
  <c r="V273" i="14" s="1"/>
  <c r="Q294" i="14" a="1"/>
  <c r="Q294" i="14" s="1"/>
  <c r="V294" i="14" s="1"/>
  <c r="Q31" i="14" a="1"/>
  <c r="Q31" i="14" s="1"/>
  <c r="V31" i="14" s="1"/>
  <c r="Q77" i="14" a="1"/>
  <c r="Q77" i="14" s="1"/>
  <c r="V77" i="14" s="1"/>
  <c r="Q170" i="14" a="1"/>
  <c r="Q170" i="14" s="1"/>
  <c r="V170" i="14" s="1"/>
  <c r="Q214" i="14" a="1"/>
  <c r="Q214" i="14" s="1"/>
  <c r="V214" i="14" s="1"/>
  <c r="Q252" i="14" a="1"/>
  <c r="Q252" i="14" s="1"/>
  <c r="V252" i="14" s="1"/>
  <c r="Q295" i="14" a="1"/>
  <c r="Q295" i="14" s="1"/>
  <c r="V295" i="14" s="1"/>
  <c r="N7" i="14" a="1"/>
  <c r="N7" i="14" s="1"/>
  <c r="S7" i="14" s="1"/>
  <c r="N300" i="14" a="1"/>
  <c r="N300" i="14" s="1"/>
  <c r="S300" i="14" s="1"/>
  <c r="N295" i="14" a="1"/>
  <c r="N295" i="14" s="1"/>
  <c r="S295" i="14" s="1"/>
  <c r="N292" i="14" a="1"/>
  <c r="N292" i="14" s="1"/>
  <c r="S292" i="14" s="1"/>
  <c r="N287" i="14" a="1"/>
  <c r="N287" i="14" s="1"/>
  <c r="S287" i="14" s="1"/>
  <c r="N284" i="14" a="1"/>
  <c r="N284" i="14" s="1"/>
  <c r="S284" i="14" s="1"/>
  <c r="N279" i="14" a="1"/>
  <c r="N279" i="14" s="1"/>
  <c r="S279" i="14" s="1"/>
  <c r="N276" i="14" a="1"/>
  <c r="N276" i="14" s="1"/>
  <c r="S276" i="14" s="1"/>
  <c r="N271" i="14" a="1"/>
  <c r="N271" i="14" s="1"/>
  <c r="S271" i="14" s="1"/>
  <c r="N268" i="14" a="1"/>
  <c r="N268" i="14" s="1"/>
  <c r="S268" i="14" s="1"/>
  <c r="N263" i="14" a="1"/>
  <c r="N263" i="14" s="1"/>
  <c r="S263" i="14" s="1"/>
  <c r="N260" i="14" a="1"/>
  <c r="N260" i="14" s="1"/>
  <c r="S260" i="14" s="1"/>
  <c r="N255" i="14" a="1"/>
  <c r="N255" i="14" s="1"/>
  <c r="S255" i="14" s="1"/>
  <c r="N252" i="14" a="1"/>
  <c r="N252" i="14" s="1"/>
  <c r="S252" i="14" s="1"/>
  <c r="N247" i="14" a="1"/>
  <c r="N247" i="14" s="1"/>
  <c r="S247" i="14" s="1"/>
  <c r="N244" i="14" a="1"/>
  <c r="N244" i="14" s="1"/>
  <c r="S244" i="14" s="1"/>
  <c r="N239" i="14" a="1"/>
  <c r="N239" i="14" s="1"/>
  <c r="S239" i="14" s="1"/>
  <c r="N236" i="14" a="1"/>
  <c r="N236" i="14" s="1"/>
  <c r="S236" i="14" s="1"/>
  <c r="N231" i="14" a="1"/>
  <c r="N231" i="14" s="1"/>
  <c r="S231" i="14" s="1"/>
  <c r="N228" i="14" a="1"/>
  <c r="N228" i="14" s="1"/>
  <c r="S228" i="14" s="1"/>
  <c r="N223" i="14" a="1"/>
  <c r="N223" i="14" s="1"/>
  <c r="S223" i="14" s="1"/>
  <c r="N220" i="14" a="1"/>
  <c r="N220" i="14" s="1"/>
  <c r="S220" i="14" s="1"/>
  <c r="N215" i="14" a="1"/>
  <c r="N215" i="14" s="1"/>
  <c r="S215" i="14" s="1"/>
  <c r="N212" i="14" a="1"/>
  <c r="N212" i="14" s="1"/>
  <c r="S212" i="14" s="1"/>
  <c r="N207" i="14" a="1"/>
  <c r="N207" i="14" s="1"/>
  <c r="S207" i="14" s="1"/>
  <c r="N200" i="14" a="1"/>
  <c r="N200" i="14" s="1"/>
  <c r="S200" i="14" s="1"/>
  <c r="N197" i="14" a="1"/>
  <c r="N197" i="14" s="1"/>
  <c r="S197" i="14" s="1"/>
  <c r="N193" i="14" a="1"/>
  <c r="N193" i="14" s="1"/>
  <c r="S193" i="14" s="1"/>
  <c r="N186" i="14" a="1"/>
  <c r="N186" i="14" s="1"/>
  <c r="S186" i="14" s="1"/>
  <c r="N182" i="14" a="1"/>
  <c r="N182" i="14" s="1"/>
  <c r="S182" i="14" s="1"/>
  <c r="N179" i="14" a="1"/>
  <c r="N179" i="14" s="1"/>
  <c r="S179" i="14" s="1"/>
  <c r="N175" i="14" a="1"/>
  <c r="N175" i="14" s="1"/>
  <c r="S175" i="14" s="1"/>
  <c r="N169" i="14" a="1"/>
  <c r="N169" i="14" s="1"/>
  <c r="S169" i="14" s="1"/>
  <c r="N162" i="14" a="1"/>
  <c r="N162" i="14" s="1"/>
  <c r="S162" i="14" s="1"/>
  <c r="N149" i="14" a="1"/>
  <c r="N149" i="14" s="1"/>
  <c r="S149" i="14" s="1"/>
  <c r="N143" i="14" a="1"/>
  <c r="N143" i="14" s="1"/>
  <c r="S143" i="14" s="1"/>
  <c r="N137" i="14" a="1"/>
  <c r="N137" i="14" s="1"/>
  <c r="S137" i="14" s="1"/>
  <c r="N131" i="14" a="1"/>
  <c r="N131" i="14" s="1"/>
  <c r="S131" i="14" s="1"/>
  <c r="N125" i="14" a="1"/>
  <c r="N125" i="14" s="1"/>
  <c r="S125" i="14" s="1"/>
  <c r="N119" i="14" a="1"/>
  <c r="N119" i="14" s="1"/>
  <c r="S119" i="14" s="1"/>
  <c r="N96" i="14" a="1"/>
  <c r="N96" i="14" s="1"/>
  <c r="S96" i="14" s="1"/>
  <c r="N90" i="14" a="1"/>
  <c r="N90" i="14" s="1"/>
  <c r="S90" i="14" s="1"/>
  <c r="N84" i="14" a="1"/>
  <c r="N84" i="14" s="1"/>
  <c r="S84" i="14" s="1"/>
  <c r="N78" i="14" a="1"/>
  <c r="N78" i="14" s="1"/>
  <c r="S78" i="14" s="1"/>
  <c r="N73" i="14" a="1"/>
  <c r="N73" i="14" s="1"/>
  <c r="S73" i="14" s="1"/>
  <c r="N67" i="14" a="1"/>
  <c r="N67" i="14" s="1"/>
  <c r="S67" i="14" s="1"/>
  <c r="N61" i="14" a="1"/>
  <c r="N61" i="14" s="1"/>
  <c r="S61" i="14" s="1"/>
  <c r="N55" i="14" a="1"/>
  <c r="N55" i="14" s="1"/>
  <c r="S55" i="14" s="1"/>
  <c r="N32" i="14" a="1"/>
  <c r="N32" i="14" s="1"/>
  <c r="S32" i="14" s="1"/>
  <c r="N26" i="14" a="1"/>
  <c r="N26" i="14" s="1"/>
  <c r="S26" i="14" s="1"/>
  <c r="N20" i="14" a="1"/>
  <c r="N20" i="14" s="1"/>
  <c r="S20" i="14" s="1"/>
  <c r="N14" i="14" a="1"/>
  <c r="N14" i="14" s="1"/>
  <c r="S14" i="14" s="1"/>
  <c r="N9" i="14" a="1"/>
  <c r="N9" i="14" s="1"/>
  <c r="S9" i="14" s="1"/>
  <c r="O294" i="14" a="1"/>
  <c r="O294" i="14" s="1"/>
  <c r="T294" i="14" s="1"/>
  <c r="O289" i="14" a="1"/>
  <c r="O289" i="14" s="1"/>
  <c r="T289" i="14" s="1"/>
  <c r="O271" i="14" a="1"/>
  <c r="O271" i="14" s="1"/>
  <c r="T271" i="14" s="1"/>
  <c r="O256" i="14" a="1"/>
  <c r="O256" i="14" s="1"/>
  <c r="T256" i="14" s="1"/>
  <c r="O242" i="14" a="1"/>
  <c r="O242" i="14" s="1"/>
  <c r="T242" i="14" s="1"/>
  <c r="O235" i="14" a="1"/>
  <c r="O235" i="14" s="1"/>
  <c r="T235" i="14" s="1"/>
  <c r="O228" i="14" a="1"/>
  <c r="O228" i="14" s="1"/>
  <c r="T228" i="14" s="1"/>
  <c r="O221" i="14" a="1"/>
  <c r="O221" i="14" s="1"/>
  <c r="T221" i="14" s="1"/>
  <c r="O207" i="14" a="1"/>
  <c r="O207" i="14" s="1"/>
  <c r="T207" i="14" s="1"/>
  <c r="O192" i="14" a="1"/>
  <c r="O192" i="14" s="1"/>
  <c r="T192" i="14" s="1"/>
  <c r="O172" i="14" a="1"/>
  <c r="O172" i="14" s="1"/>
  <c r="T172" i="14" s="1"/>
  <c r="O146" i="14" a="1"/>
  <c r="O146" i="14" s="1"/>
  <c r="T146" i="14" s="1"/>
  <c r="O133" i="14" a="1"/>
  <c r="O133" i="14" s="1"/>
  <c r="T133" i="14" s="1"/>
  <c r="O120" i="14" a="1"/>
  <c r="O120" i="14" s="1"/>
  <c r="T120" i="14" s="1"/>
  <c r="O108" i="14" a="1"/>
  <c r="O108" i="14" s="1"/>
  <c r="T108" i="14" s="1"/>
  <c r="O82" i="14" a="1"/>
  <c r="O82" i="14" s="1"/>
  <c r="T82" i="14" s="1"/>
  <c r="O69" i="14" a="1"/>
  <c r="O69" i="14" s="1"/>
  <c r="T69" i="14" s="1"/>
  <c r="O56" i="14" a="1"/>
  <c r="O56" i="14" s="1"/>
  <c r="T56" i="14" s="1"/>
  <c r="O44" i="14" a="1"/>
  <c r="O44" i="14" s="1"/>
  <c r="T44" i="14" s="1"/>
  <c r="O18" i="14" a="1"/>
  <c r="O18" i="14" s="1"/>
  <c r="T18" i="14" s="1"/>
  <c r="P301" i="14" a="1"/>
  <c r="P301" i="14" s="1"/>
  <c r="U301" i="14" s="1"/>
  <c r="P290" i="14" a="1"/>
  <c r="P290" i="14" s="1"/>
  <c r="U290" i="14" s="1"/>
  <c r="P269" i="14" a="1"/>
  <c r="P269" i="14" s="1"/>
  <c r="U269" i="14" s="1"/>
  <c r="P258" i="14" a="1"/>
  <c r="P258" i="14" s="1"/>
  <c r="U258" i="14" s="1"/>
  <c r="P237" i="14" a="1"/>
  <c r="P237" i="14" s="1"/>
  <c r="U237" i="14" s="1"/>
  <c r="P226" i="14" a="1"/>
  <c r="P226" i="14" s="1"/>
  <c r="U226" i="14" s="1"/>
  <c r="P203" i="14" a="1"/>
  <c r="P203" i="14" s="1"/>
  <c r="U203" i="14" s="1"/>
  <c r="P186" i="14" a="1"/>
  <c r="P186" i="14" s="1"/>
  <c r="U186" i="14" s="1"/>
  <c r="P162" i="14" a="1"/>
  <c r="P162" i="14" s="1"/>
  <c r="U162" i="14" s="1"/>
  <c r="P137" i="14" a="1"/>
  <c r="P137" i="14" s="1"/>
  <c r="U137" i="14" s="1"/>
  <c r="P83" i="14" a="1"/>
  <c r="P83" i="14" s="1"/>
  <c r="U83" i="14" s="1"/>
  <c r="P35" i="14" a="1"/>
  <c r="P35" i="14" s="1"/>
  <c r="U35" i="14" s="1"/>
  <c r="Q145" i="14" a="1"/>
  <c r="Q145" i="14" s="1"/>
  <c r="V145" i="14" s="1"/>
  <c r="H58" i="3"/>
  <c r="G59" i="3" s="1"/>
  <c r="H56" i="3"/>
  <c r="H55" i="3"/>
  <c r="H54" i="3"/>
  <c r="H53" i="3"/>
  <c r="H52" i="3"/>
  <c r="I52" i="3" s="1"/>
  <c r="H51" i="3"/>
  <c r="I51" i="3" s="1"/>
  <c r="H50" i="3"/>
  <c r="I50" i="3" s="1"/>
  <c r="H49" i="3"/>
  <c r="I49" i="3" s="1"/>
  <c r="D49" i="3"/>
  <c r="H48" i="3"/>
  <c r="I48" i="3" s="1"/>
  <c r="D47" i="3"/>
  <c r="D45" i="3"/>
  <c r="D43" i="3"/>
  <c r="K40" i="3"/>
  <c r="B14" i="3" s="1"/>
  <c r="B15" i="3" s="1"/>
  <c r="B16" i="3" s="1"/>
  <c r="K32" i="3"/>
  <c r="K33" i="3" s="1"/>
  <c r="B3" i="3"/>
  <c r="D3" i="3" s="1"/>
  <c r="AA35" i="19"/>
  <c r="AA27" i="19"/>
  <c r="AA19" i="19"/>
  <c r="AA11" i="19"/>
  <c r="AA3" i="19"/>
  <c r="I100" i="13"/>
  <c r="H100" i="13"/>
  <c r="G100" i="13"/>
  <c r="I99" i="13"/>
  <c r="H99" i="13"/>
  <c r="J99" i="13" s="1"/>
  <c r="G99" i="13"/>
  <c r="I98" i="13"/>
  <c r="H98" i="13"/>
  <c r="K98" i="13" s="1"/>
  <c r="G98" i="13"/>
  <c r="J97" i="13"/>
  <c r="I97" i="13"/>
  <c r="H97" i="13"/>
  <c r="K97" i="13" s="1"/>
  <c r="G97" i="13"/>
  <c r="I96" i="13"/>
  <c r="H96" i="13"/>
  <c r="G96" i="13"/>
  <c r="I95" i="13"/>
  <c r="H95" i="13"/>
  <c r="J95" i="13" s="1"/>
  <c r="G95" i="13"/>
  <c r="I94" i="13"/>
  <c r="H94" i="13"/>
  <c r="K94" i="13" s="1"/>
  <c r="G94" i="13"/>
  <c r="J93" i="13"/>
  <c r="I93" i="13"/>
  <c r="H93" i="13"/>
  <c r="K93" i="13" s="1"/>
  <c r="G93" i="13"/>
  <c r="I92" i="13"/>
  <c r="H92" i="13"/>
  <c r="G92" i="13"/>
  <c r="I91" i="13"/>
  <c r="H91" i="13"/>
  <c r="J91" i="13" s="1"/>
  <c r="G91" i="13"/>
  <c r="I90" i="13"/>
  <c r="H90" i="13"/>
  <c r="K90" i="13" s="1"/>
  <c r="G90" i="13"/>
  <c r="J89" i="13"/>
  <c r="I89" i="13"/>
  <c r="H89" i="13"/>
  <c r="K89" i="13" s="1"/>
  <c r="G89" i="13"/>
  <c r="I88" i="13"/>
  <c r="H88" i="13"/>
  <c r="G88" i="13"/>
  <c r="I87" i="13"/>
  <c r="H87" i="13"/>
  <c r="J87" i="13" s="1"/>
  <c r="G87" i="13"/>
  <c r="I86" i="13"/>
  <c r="H86" i="13"/>
  <c r="K86" i="13" s="1"/>
  <c r="G86" i="13"/>
  <c r="J85" i="13"/>
  <c r="I85" i="13"/>
  <c r="H85" i="13"/>
  <c r="K85" i="13" s="1"/>
  <c r="G85" i="13"/>
  <c r="I84" i="13"/>
  <c r="H84" i="13"/>
  <c r="G84" i="13"/>
  <c r="I83" i="13"/>
  <c r="H83" i="13"/>
  <c r="J83" i="13" s="1"/>
  <c r="G83" i="13"/>
  <c r="I82" i="13"/>
  <c r="H82" i="13"/>
  <c r="K82" i="13" s="1"/>
  <c r="G82" i="13"/>
  <c r="J81" i="13"/>
  <c r="I81" i="13"/>
  <c r="H81" i="13"/>
  <c r="K81" i="13" s="1"/>
  <c r="G81" i="13"/>
  <c r="I80" i="13"/>
  <c r="H80" i="13"/>
  <c r="G80" i="13"/>
  <c r="I79" i="13"/>
  <c r="H79" i="13"/>
  <c r="J79" i="13" s="1"/>
  <c r="G79" i="13"/>
  <c r="I78" i="13"/>
  <c r="H78" i="13"/>
  <c r="K78" i="13" s="1"/>
  <c r="G78" i="13"/>
  <c r="J77" i="13"/>
  <c r="I77" i="13"/>
  <c r="H77" i="13"/>
  <c r="K77" i="13" s="1"/>
  <c r="G77" i="13"/>
  <c r="I76" i="13"/>
  <c r="H76" i="13"/>
  <c r="G76" i="13"/>
  <c r="I75" i="13"/>
  <c r="H75" i="13"/>
  <c r="J75" i="13" s="1"/>
  <c r="G75" i="13"/>
  <c r="I74" i="13"/>
  <c r="H74" i="13"/>
  <c r="K74" i="13" s="1"/>
  <c r="G74" i="13"/>
  <c r="J73" i="13"/>
  <c r="I73" i="13"/>
  <c r="H73" i="13"/>
  <c r="K73" i="13" s="1"/>
  <c r="G73" i="13"/>
  <c r="I72" i="13"/>
  <c r="H72" i="13"/>
  <c r="G72" i="13"/>
  <c r="I71" i="13"/>
  <c r="H71" i="13"/>
  <c r="J71" i="13" s="1"/>
  <c r="G71" i="13"/>
  <c r="I70" i="13"/>
  <c r="H70" i="13"/>
  <c r="K70" i="13" s="1"/>
  <c r="G70" i="13"/>
  <c r="J69" i="13"/>
  <c r="I69" i="13"/>
  <c r="H69" i="13"/>
  <c r="K69" i="13" s="1"/>
  <c r="G69" i="13"/>
  <c r="I68" i="13"/>
  <c r="H68" i="13"/>
  <c r="G68" i="13"/>
  <c r="I67" i="13"/>
  <c r="H67" i="13"/>
  <c r="J67" i="13" s="1"/>
  <c r="G67" i="13"/>
  <c r="I66" i="13"/>
  <c r="H66" i="13"/>
  <c r="K66" i="13" s="1"/>
  <c r="G66" i="13"/>
  <c r="J65" i="13"/>
  <c r="I65" i="13"/>
  <c r="H65" i="13"/>
  <c r="K65" i="13" s="1"/>
  <c r="G65" i="13"/>
  <c r="I64" i="13"/>
  <c r="H64" i="13"/>
  <c r="G64" i="13"/>
  <c r="I63" i="13"/>
  <c r="H63" i="13"/>
  <c r="J63" i="13" s="1"/>
  <c r="G63" i="13"/>
  <c r="I62" i="13"/>
  <c r="H62" i="13"/>
  <c r="K62" i="13" s="1"/>
  <c r="G62" i="13"/>
  <c r="J61" i="13"/>
  <c r="I61" i="13"/>
  <c r="H61" i="13"/>
  <c r="K61" i="13" s="1"/>
  <c r="G61" i="13"/>
  <c r="I60" i="13"/>
  <c r="H60" i="13"/>
  <c r="G60" i="13"/>
  <c r="I59" i="13"/>
  <c r="H59" i="13"/>
  <c r="J59" i="13" s="1"/>
  <c r="G59" i="13"/>
  <c r="I58" i="13"/>
  <c r="H58" i="13"/>
  <c r="K58" i="13" s="1"/>
  <c r="G58" i="13"/>
  <c r="J57" i="13"/>
  <c r="I57" i="13"/>
  <c r="H57" i="13"/>
  <c r="K57" i="13" s="1"/>
  <c r="G57" i="13"/>
  <c r="I56" i="13"/>
  <c r="H56" i="13"/>
  <c r="G56" i="13"/>
  <c r="I55" i="13"/>
  <c r="H55" i="13"/>
  <c r="J55" i="13" s="1"/>
  <c r="G55" i="13"/>
  <c r="I54" i="13"/>
  <c r="H54" i="13"/>
  <c r="K54" i="13" s="1"/>
  <c r="G54" i="13"/>
  <c r="J53" i="13"/>
  <c r="I53" i="13"/>
  <c r="H53" i="13"/>
  <c r="K53" i="13" s="1"/>
  <c r="G53" i="13"/>
  <c r="I52" i="13"/>
  <c r="H52" i="13"/>
  <c r="G52" i="13"/>
  <c r="I51" i="13"/>
  <c r="H51" i="13"/>
  <c r="J51" i="13" s="1"/>
  <c r="G51" i="13"/>
  <c r="I50" i="13"/>
  <c r="H50" i="13"/>
  <c r="K50" i="13" s="1"/>
  <c r="G50" i="13"/>
  <c r="J49" i="13"/>
  <c r="I49" i="13"/>
  <c r="H49" i="13"/>
  <c r="K49" i="13" s="1"/>
  <c r="G49" i="13"/>
  <c r="I48" i="13"/>
  <c r="H48" i="13"/>
  <c r="G48" i="13"/>
  <c r="I47" i="13"/>
  <c r="H47" i="13"/>
  <c r="J47" i="13" s="1"/>
  <c r="G47" i="13"/>
  <c r="I46" i="13"/>
  <c r="H46" i="13"/>
  <c r="K46" i="13" s="1"/>
  <c r="G46" i="13"/>
  <c r="J45" i="13"/>
  <c r="I45" i="13"/>
  <c r="H45" i="13"/>
  <c r="K45" i="13" s="1"/>
  <c r="G45" i="13"/>
  <c r="I44" i="13"/>
  <c r="H44" i="13"/>
  <c r="G44" i="13"/>
  <c r="I43" i="13"/>
  <c r="H43" i="13"/>
  <c r="J43" i="13" s="1"/>
  <c r="G43" i="13"/>
  <c r="I42" i="13"/>
  <c r="H42" i="13"/>
  <c r="K42" i="13" s="1"/>
  <c r="G42" i="13"/>
  <c r="J41" i="13"/>
  <c r="I41" i="13"/>
  <c r="H41" i="13"/>
  <c r="K41" i="13" s="1"/>
  <c r="G41" i="13"/>
  <c r="I40" i="13"/>
  <c r="H40" i="13"/>
  <c r="G40" i="13"/>
  <c r="I39" i="13"/>
  <c r="H39" i="13"/>
  <c r="J39" i="13" s="1"/>
  <c r="G39" i="13"/>
  <c r="I38" i="13"/>
  <c r="H38" i="13"/>
  <c r="K38" i="13" s="1"/>
  <c r="G38" i="13"/>
  <c r="J37" i="13"/>
  <c r="I37" i="13"/>
  <c r="H37" i="13"/>
  <c r="K37" i="13" s="1"/>
  <c r="G37" i="13"/>
  <c r="I36" i="13"/>
  <c r="H36" i="13"/>
  <c r="G36" i="13"/>
  <c r="I35" i="13"/>
  <c r="H35" i="13"/>
  <c r="J35" i="13" s="1"/>
  <c r="G35" i="13"/>
  <c r="I34" i="13"/>
  <c r="H34" i="13"/>
  <c r="K34" i="13" s="1"/>
  <c r="G34" i="13"/>
  <c r="J33" i="13"/>
  <c r="I33" i="13"/>
  <c r="H33" i="13"/>
  <c r="K33" i="13" s="1"/>
  <c r="G33" i="13"/>
  <c r="I32" i="13"/>
  <c r="H32" i="13"/>
  <c r="G32" i="13"/>
  <c r="I31" i="13"/>
  <c r="H31" i="13"/>
  <c r="J31" i="13" s="1"/>
  <c r="G31" i="13"/>
  <c r="I30" i="13"/>
  <c r="H30" i="13"/>
  <c r="K30" i="13" s="1"/>
  <c r="G30" i="13"/>
  <c r="J29" i="13"/>
  <c r="I29" i="13"/>
  <c r="H29" i="13"/>
  <c r="K29" i="13" s="1"/>
  <c r="G29" i="13"/>
  <c r="I28" i="13"/>
  <c r="H28" i="13"/>
  <c r="G28" i="13"/>
  <c r="I27" i="13"/>
  <c r="H27" i="13"/>
  <c r="J27" i="13" s="1"/>
  <c r="G27" i="13"/>
  <c r="I26" i="13"/>
  <c r="H26" i="13"/>
  <c r="K26" i="13" s="1"/>
  <c r="G26" i="13"/>
  <c r="J25" i="13"/>
  <c r="I25" i="13"/>
  <c r="H25" i="13"/>
  <c r="K25" i="13" s="1"/>
  <c r="G25" i="13"/>
  <c r="J24" i="13"/>
  <c r="I24" i="13"/>
  <c r="H24" i="13"/>
  <c r="G24" i="13"/>
  <c r="I23" i="13"/>
  <c r="H23" i="13"/>
  <c r="G23" i="13"/>
  <c r="I22" i="13"/>
  <c r="H22" i="13" s="1"/>
  <c r="G22" i="13"/>
  <c r="I21" i="13"/>
  <c r="H21" i="13" s="1"/>
  <c r="G21" i="13"/>
  <c r="I20" i="13"/>
  <c r="H20" i="13" s="1"/>
  <c r="K20" i="13" s="1"/>
  <c r="G20" i="13"/>
  <c r="I19" i="13"/>
  <c r="H19" i="13" s="1"/>
  <c r="G19" i="13"/>
  <c r="I18" i="13"/>
  <c r="H18" i="13" s="1"/>
  <c r="J18" i="13" s="1"/>
  <c r="G18" i="13"/>
  <c r="I17" i="13"/>
  <c r="H17" i="13"/>
  <c r="G17" i="13"/>
  <c r="I16" i="13"/>
  <c r="H16" i="13" s="1"/>
  <c r="G16" i="13"/>
  <c r="I15" i="13"/>
  <c r="H15" i="13"/>
  <c r="K15" i="13" s="1"/>
  <c r="G15" i="13"/>
  <c r="I14" i="13"/>
  <c r="H14" i="13" s="1"/>
  <c r="J14" i="13" s="1"/>
  <c r="G14" i="13"/>
  <c r="I13" i="13"/>
  <c r="H13" i="13" s="1"/>
  <c r="G13" i="13"/>
  <c r="I12" i="13"/>
  <c r="H12" i="13" s="1"/>
  <c r="G12" i="13"/>
  <c r="I11" i="13"/>
  <c r="H11" i="13" s="1"/>
  <c r="G11" i="13"/>
  <c r="I10" i="13"/>
  <c r="H10" i="13" s="1"/>
  <c r="J10" i="13" s="1"/>
  <c r="G10" i="13"/>
  <c r="I9" i="13"/>
  <c r="H9" i="13"/>
  <c r="G9" i="13"/>
  <c r="I8" i="13"/>
  <c r="H8" i="13" s="1"/>
  <c r="J8" i="13" s="1"/>
  <c r="G8" i="13"/>
  <c r="I7" i="13"/>
  <c r="H7" i="13"/>
  <c r="K7" i="13" s="1"/>
  <c r="G7" i="13"/>
  <c r="I6" i="13"/>
  <c r="H6" i="13" s="1"/>
  <c r="J6" i="13" s="1"/>
  <c r="G6" i="13"/>
  <c r="N100" i="10"/>
  <c r="M100" i="10"/>
  <c r="L100" i="10"/>
  <c r="N99" i="10"/>
  <c r="L99" i="10"/>
  <c r="M99" i="10" s="1"/>
  <c r="N98" i="10"/>
  <c r="L98" i="10"/>
  <c r="M98" i="10" s="1"/>
  <c r="N97" i="10"/>
  <c r="L97" i="10"/>
  <c r="M97" i="10" s="1"/>
  <c r="N96" i="10"/>
  <c r="M96" i="10"/>
  <c r="L96" i="10"/>
  <c r="N95" i="10"/>
  <c r="L95" i="10"/>
  <c r="M95" i="10" s="1"/>
  <c r="N94" i="10"/>
  <c r="L94" i="10"/>
  <c r="M94" i="10" s="1"/>
  <c r="N93" i="10"/>
  <c r="L93" i="10"/>
  <c r="M93" i="10" s="1"/>
  <c r="N92" i="10"/>
  <c r="M92" i="10"/>
  <c r="L92" i="10"/>
  <c r="N91" i="10"/>
  <c r="L91" i="10"/>
  <c r="M91" i="10" s="1"/>
  <c r="N90" i="10"/>
  <c r="L90" i="10"/>
  <c r="M90" i="10" s="1"/>
  <c r="N89" i="10"/>
  <c r="L89" i="10"/>
  <c r="M89" i="10" s="1"/>
  <c r="N88" i="10"/>
  <c r="M88" i="10"/>
  <c r="L88" i="10"/>
  <c r="N87" i="10"/>
  <c r="L87" i="10"/>
  <c r="M87" i="10" s="1"/>
  <c r="N86" i="10"/>
  <c r="L86" i="10"/>
  <c r="M86" i="10" s="1"/>
  <c r="N85" i="10"/>
  <c r="L85" i="10"/>
  <c r="M85" i="10" s="1"/>
  <c r="N84" i="10"/>
  <c r="M84" i="10"/>
  <c r="L84" i="10"/>
  <c r="N83" i="10"/>
  <c r="L83" i="10"/>
  <c r="M83" i="10" s="1"/>
  <c r="N82" i="10"/>
  <c r="L82" i="10"/>
  <c r="M82" i="10" s="1"/>
  <c r="N81" i="10"/>
  <c r="L81" i="10"/>
  <c r="M81" i="10" s="1"/>
  <c r="N80" i="10"/>
  <c r="M80" i="10"/>
  <c r="L80" i="10"/>
  <c r="N79" i="10"/>
  <c r="L79" i="10"/>
  <c r="M79" i="10" s="1"/>
  <c r="N78" i="10"/>
  <c r="L78" i="10"/>
  <c r="M78" i="10" s="1"/>
  <c r="N77" i="10"/>
  <c r="L77" i="10"/>
  <c r="M77" i="10" s="1"/>
  <c r="N76" i="10"/>
  <c r="M76" i="10"/>
  <c r="L76" i="10"/>
  <c r="N75" i="10"/>
  <c r="L75" i="10"/>
  <c r="M75" i="10" s="1"/>
  <c r="N74" i="10"/>
  <c r="L74" i="10"/>
  <c r="M74" i="10" s="1"/>
  <c r="N73" i="10"/>
  <c r="L73" i="10"/>
  <c r="M73" i="10" s="1"/>
  <c r="N72" i="10"/>
  <c r="M72" i="10"/>
  <c r="L72" i="10"/>
  <c r="N71" i="10"/>
  <c r="L71" i="10"/>
  <c r="M71" i="10" s="1"/>
  <c r="N70" i="10"/>
  <c r="L70" i="10"/>
  <c r="M70" i="10" s="1"/>
  <c r="N69" i="10"/>
  <c r="L69" i="10"/>
  <c r="M69" i="10" s="1"/>
  <c r="N68" i="10"/>
  <c r="M68" i="10"/>
  <c r="L68" i="10"/>
  <c r="N67" i="10"/>
  <c r="L67" i="10"/>
  <c r="M67" i="10" s="1"/>
  <c r="N66" i="10"/>
  <c r="L66" i="10"/>
  <c r="M66" i="10" s="1"/>
  <c r="N65" i="10"/>
  <c r="L65" i="10"/>
  <c r="M65" i="10" s="1"/>
  <c r="N64" i="10"/>
  <c r="M64" i="10"/>
  <c r="L64" i="10"/>
  <c r="N63" i="10"/>
  <c r="L63" i="10"/>
  <c r="M63" i="10" s="1"/>
  <c r="N62" i="10"/>
  <c r="L62" i="10"/>
  <c r="M62" i="10" s="1"/>
  <c r="N61" i="10"/>
  <c r="L61" i="10"/>
  <c r="M61" i="10" s="1"/>
  <c r="N60" i="10"/>
  <c r="M60" i="10"/>
  <c r="L60" i="10"/>
  <c r="N59" i="10"/>
  <c r="L59" i="10"/>
  <c r="M59" i="10" s="1"/>
  <c r="N58" i="10"/>
  <c r="L58" i="10"/>
  <c r="M58" i="10" s="1"/>
  <c r="N57" i="10"/>
  <c r="L57" i="10"/>
  <c r="M57" i="10" s="1"/>
  <c r="N56" i="10"/>
  <c r="M56" i="10"/>
  <c r="L56" i="10"/>
  <c r="N55" i="10"/>
  <c r="L55" i="10"/>
  <c r="M55" i="10" s="1"/>
  <c r="N54" i="10"/>
  <c r="L54" i="10"/>
  <c r="M54" i="10" s="1"/>
  <c r="N53" i="10"/>
  <c r="L53" i="10"/>
  <c r="M53" i="10" s="1"/>
  <c r="N52" i="10"/>
  <c r="M52" i="10"/>
  <c r="L52" i="10"/>
  <c r="N51" i="10"/>
  <c r="L51" i="10"/>
  <c r="M51" i="10" s="1"/>
  <c r="N50" i="10"/>
  <c r="L50" i="10"/>
  <c r="M50" i="10" s="1"/>
  <c r="N49" i="10"/>
  <c r="L49" i="10"/>
  <c r="M49" i="10" s="1"/>
  <c r="N48" i="10"/>
  <c r="M48" i="10"/>
  <c r="L48" i="10"/>
  <c r="N47" i="10"/>
  <c r="L47" i="10"/>
  <c r="M47" i="10" s="1"/>
  <c r="N46" i="10"/>
  <c r="L46" i="10"/>
  <c r="M46" i="10" s="1"/>
  <c r="N45" i="10"/>
  <c r="L45" i="10"/>
  <c r="M45" i="10" s="1"/>
  <c r="N44" i="10"/>
  <c r="M44" i="10"/>
  <c r="L44" i="10"/>
  <c r="N43" i="10"/>
  <c r="L43" i="10"/>
  <c r="M43" i="10" s="1"/>
  <c r="N42" i="10"/>
  <c r="L42" i="10"/>
  <c r="M42" i="10" s="1"/>
  <c r="N41" i="10"/>
  <c r="L41" i="10"/>
  <c r="M41" i="10" s="1"/>
  <c r="N40" i="10"/>
  <c r="M40" i="10"/>
  <c r="L40" i="10"/>
  <c r="N39" i="10"/>
  <c r="L39" i="10"/>
  <c r="M39" i="10" s="1"/>
  <c r="N38" i="10"/>
  <c r="L38" i="10"/>
  <c r="M38" i="10" s="1"/>
  <c r="N37" i="10"/>
  <c r="L37" i="10"/>
  <c r="M37" i="10" s="1"/>
  <c r="N36" i="10"/>
  <c r="M36" i="10"/>
  <c r="L36" i="10"/>
  <c r="N35" i="10"/>
  <c r="L35" i="10"/>
  <c r="M35" i="10" s="1"/>
  <c r="N34" i="10"/>
  <c r="L34" i="10"/>
  <c r="M34" i="10" s="1"/>
  <c r="N33" i="10"/>
  <c r="L33" i="10"/>
  <c r="M33" i="10" s="1"/>
  <c r="N32" i="10"/>
  <c r="M32" i="10"/>
  <c r="L32" i="10"/>
  <c r="N31" i="10"/>
  <c r="L31" i="10"/>
  <c r="M31" i="10" s="1"/>
  <c r="N30" i="10"/>
  <c r="L30" i="10"/>
  <c r="M30" i="10" s="1"/>
  <c r="N29" i="10"/>
  <c r="L29" i="10"/>
  <c r="M29" i="10" s="1"/>
  <c r="N28" i="10"/>
  <c r="M28" i="10"/>
  <c r="L28" i="10"/>
  <c r="N27" i="10"/>
  <c r="L27" i="10"/>
  <c r="M27" i="10" s="1"/>
  <c r="N26" i="10"/>
  <c r="L26" i="10"/>
  <c r="M26" i="10" s="1"/>
  <c r="N25" i="10"/>
  <c r="L25" i="10"/>
  <c r="M25" i="10" s="1"/>
  <c r="N24" i="10"/>
  <c r="M24" i="10"/>
  <c r="L24" i="10"/>
  <c r="N23" i="10"/>
  <c r="L23" i="10"/>
  <c r="M23" i="10" s="1"/>
  <c r="N22" i="10"/>
  <c r="L22" i="10"/>
  <c r="M22" i="10" s="1"/>
  <c r="N21" i="10"/>
  <c r="L21" i="10"/>
  <c r="M21" i="10" s="1"/>
  <c r="N20" i="10"/>
  <c r="M20" i="10"/>
  <c r="L20" i="10"/>
  <c r="N19" i="10"/>
  <c r="L19" i="10"/>
  <c r="M19" i="10" s="1"/>
  <c r="N18" i="10"/>
  <c r="L18" i="10"/>
  <c r="M18" i="10" s="1"/>
  <c r="N17" i="10"/>
  <c r="L17" i="10"/>
  <c r="M17" i="10" s="1"/>
  <c r="N16" i="10"/>
  <c r="M16" i="10"/>
  <c r="L16" i="10"/>
  <c r="N15" i="10"/>
  <c r="L15" i="10"/>
  <c r="M15" i="10" s="1"/>
  <c r="N14" i="10"/>
  <c r="L14" i="10"/>
  <c r="M14" i="10" s="1"/>
  <c r="N13" i="10"/>
  <c r="L13" i="10"/>
  <c r="M13" i="10" s="1"/>
  <c r="N12" i="10"/>
  <c r="L12" i="10"/>
  <c r="M12" i="10" s="1"/>
  <c r="N11" i="10"/>
  <c r="L11" i="10"/>
  <c r="M11" i="10" s="1"/>
  <c r="N10" i="10"/>
  <c r="L10" i="10"/>
  <c r="M10" i="10" s="1"/>
  <c r="N9" i="10"/>
  <c r="M9" i="10"/>
  <c r="L9" i="10"/>
  <c r="N8" i="10"/>
  <c r="L8" i="10"/>
  <c r="M8" i="10" s="1"/>
  <c r="N7" i="10"/>
  <c r="L7" i="10"/>
  <c r="M7" i="10" s="1"/>
  <c r="N6" i="10"/>
  <c r="L6" i="10"/>
  <c r="M6" i="10" s="1"/>
  <c r="J14" i="4" a="1"/>
  <c r="J14" i="4" s="1"/>
  <c r="I14" i="4" s="1"/>
  <c r="E14" i="4"/>
  <c r="J13" i="4" a="1"/>
  <c r="J13" i="4" s="1"/>
  <c r="I13" i="4" s="1"/>
  <c r="E13" i="4"/>
  <c r="J12" i="4" a="1"/>
  <c r="J12" i="4" s="1"/>
  <c r="I12" i="4" s="1"/>
  <c r="E12" i="4"/>
  <c r="J11" i="4" a="1"/>
  <c r="J11" i="4" s="1"/>
  <c r="I11" i="4" s="1"/>
  <c r="E11" i="4"/>
  <c r="J10" i="4" a="1"/>
  <c r="J10" i="4" s="1"/>
  <c r="I10" i="4" s="1"/>
  <c r="E10" i="4"/>
  <c r="M13" i="2" s="1"/>
  <c r="J9" i="4" a="1"/>
  <c r="J9" i="4" s="1"/>
  <c r="I9" i="4" s="1"/>
  <c r="N7" i="2"/>
  <c r="J8" i="4" a="1"/>
  <c r="J8" i="4" s="1"/>
  <c r="I8" i="4" s="1"/>
  <c r="E8" i="4"/>
  <c r="M11" i="2" s="1"/>
  <c r="J7" i="4" a="1"/>
  <c r="J7" i="4" s="1"/>
  <c r="J7" i="2" s="1"/>
  <c r="E7" i="4"/>
  <c r="M10" i="2" s="1"/>
  <c r="J6" i="4" a="1"/>
  <c r="J6" i="4" s="1"/>
  <c r="E6" i="4"/>
  <c r="M9" i="2" s="1"/>
  <c r="L4" i="4"/>
  <c r="K4" i="4" s="1"/>
  <c r="O2" i="4"/>
  <c r="E2" i="4"/>
  <c r="R18" i="1"/>
  <c r="R17" i="1"/>
  <c r="C22" i="2"/>
  <c r="B21" i="2"/>
  <c r="B20" i="2"/>
  <c r="B19" i="2"/>
  <c r="B18" i="2"/>
  <c r="B17" i="2"/>
  <c r="J7" i="13" l="1"/>
  <c r="K6" i="13"/>
  <c r="F2" i="4"/>
  <c r="G4" i="4"/>
  <c r="F4" i="4" s="1"/>
  <c r="K19" i="13"/>
  <c r="J19" i="13"/>
  <c r="K21" i="13"/>
  <c r="J21" i="13"/>
  <c r="K11" i="13"/>
  <c r="J11" i="13"/>
  <c r="B37" i="2"/>
  <c r="J26" i="13"/>
  <c r="K27" i="13"/>
  <c r="J30" i="13"/>
  <c r="K31" i="13"/>
  <c r="J34" i="13"/>
  <c r="K35" i="13"/>
  <c r="J38" i="13"/>
  <c r="K39" i="13"/>
  <c r="J42" i="13"/>
  <c r="K43" i="13"/>
  <c r="J46" i="13"/>
  <c r="K47" i="13"/>
  <c r="J50" i="13"/>
  <c r="K51" i="13"/>
  <c r="J54" i="13"/>
  <c r="K55" i="13"/>
  <c r="J58" i="13"/>
  <c r="K59" i="13"/>
  <c r="J62" i="13"/>
  <c r="K63" i="13"/>
  <c r="J66" i="13"/>
  <c r="K67" i="13"/>
  <c r="J70" i="13"/>
  <c r="K71" i="13"/>
  <c r="J74" i="13"/>
  <c r="K75" i="13"/>
  <c r="J78" i="13"/>
  <c r="K79" i="13"/>
  <c r="J82" i="13"/>
  <c r="K83" i="13"/>
  <c r="J86" i="13"/>
  <c r="K87" i="13"/>
  <c r="J90" i="13"/>
  <c r="K91" i="13"/>
  <c r="J94" i="13"/>
  <c r="K95" i="13"/>
  <c r="J98" i="13"/>
  <c r="K99" i="13"/>
  <c r="AA41" i="19"/>
  <c r="D72" i="3" s="1"/>
  <c r="F2" i="3" s="1"/>
  <c r="D40" i="2" s="1"/>
  <c r="J15" i="13"/>
  <c r="G60" i="3"/>
  <c r="K9" i="13"/>
  <c r="J9" i="13"/>
  <c r="K10" i="13"/>
  <c r="K13" i="13"/>
  <c r="J13" i="13"/>
  <c r="K14" i="13"/>
  <c r="K17" i="13"/>
  <c r="J17" i="13"/>
  <c r="K18" i="13"/>
  <c r="K22" i="13"/>
  <c r="J22" i="13"/>
  <c r="K8" i="13"/>
  <c r="K12" i="13"/>
  <c r="J12" i="13"/>
  <c r="K16" i="13"/>
  <c r="J16" i="13"/>
  <c r="K23" i="13"/>
  <c r="J23" i="13"/>
  <c r="K28" i="13"/>
  <c r="J28" i="13"/>
  <c r="K32" i="13"/>
  <c r="J32" i="13"/>
  <c r="K36" i="13"/>
  <c r="J36" i="13"/>
  <c r="K40" i="13"/>
  <c r="J40" i="13"/>
  <c r="K44" i="13"/>
  <c r="J44" i="13"/>
  <c r="K48" i="13"/>
  <c r="J48" i="13"/>
  <c r="K52" i="13"/>
  <c r="J52" i="13"/>
  <c r="K56" i="13"/>
  <c r="J56" i="13"/>
  <c r="K60" i="13"/>
  <c r="J60" i="13"/>
  <c r="K64" i="13"/>
  <c r="J64" i="13"/>
  <c r="K68" i="13"/>
  <c r="J68" i="13"/>
  <c r="K72" i="13"/>
  <c r="J72" i="13"/>
  <c r="K76" i="13"/>
  <c r="J76" i="13"/>
  <c r="K80" i="13"/>
  <c r="J80" i="13"/>
  <c r="K84" i="13"/>
  <c r="J84" i="13"/>
  <c r="K88" i="13"/>
  <c r="J88" i="13"/>
  <c r="K92" i="13"/>
  <c r="J92" i="13"/>
  <c r="K96" i="13"/>
  <c r="J96" i="13"/>
  <c r="K100" i="13"/>
  <c r="J100" i="13"/>
  <c r="J20" i="13"/>
  <c r="D51" i="3"/>
  <c r="K42" i="3"/>
  <c r="K24" i="13"/>
  <c r="P6" i="11"/>
  <c r="P7" i="11" s="1"/>
  <c r="I45" i="3" s="1"/>
  <c r="I2" i="4"/>
  <c r="J2" i="4" s="1"/>
  <c r="O6" i="10"/>
  <c r="O7" i="10"/>
  <c r="O8" i="10"/>
  <c r="O9" i="10"/>
  <c r="O10" i="10"/>
  <c r="O19" i="10"/>
  <c r="O20" i="10"/>
  <c r="O21" i="10"/>
  <c r="O22" i="10"/>
  <c r="O23" i="10"/>
  <c r="O24" i="10"/>
  <c r="O25" i="10"/>
  <c r="O26" i="10"/>
  <c r="O27" i="10"/>
  <c r="J2" i="2"/>
  <c r="D17" i="3"/>
  <c r="K36" i="2"/>
  <c r="O15" i="10"/>
  <c r="O16" i="10"/>
  <c r="O17" i="10"/>
  <c r="O18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H6" i="11"/>
  <c r="H7" i="11" s="1"/>
  <c r="H45" i="3" s="1"/>
  <c r="B24" i="3"/>
  <c r="B25" i="3" s="1"/>
  <c r="B26" i="3" s="1"/>
  <c r="B38" i="3"/>
  <c r="B39" i="3" s="1"/>
  <c r="B40" i="3" s="1"/>
  <c r="O11" i="10"/>
  <c r="O12" i="10"/>
  <c r="O13" i="10"/>
  <c r="O14" i="10"/>
  <c r="O28" i="10"/>
  <c r="O29" i="10"/>
  <c r="O30" i="10"/>
  <c r="O31" i="10"/>
  <c r="O32" i="10"/>
  <c r="O33" i="10"/>
  <c r="O34" i="10"/>
  <c r="D6" i="11"/>
  <c r="D7" i="11" s="1"/>
  <c r="H44" i="3" s="1"/>
  <c r="I6" i="4"/>
  <c r="J6" i="2"/>
  <c r="I7" i="4"/>
  <c r="P2" i="4"/>
  <c r="P4" i="4" s="1"/>
  <c r="L6" i="11"/>
  <c r="L7" i="11" s="1"/>
  <c r="I44" i="3" s="1"/>
  <c r="G7" i="3"/>
  <c r="L100" i="13" l="1" a="1"/>
  <c r="L100" i="13" s="1"/>
  <c r="L96" i="13" a="1"/>
  <c r="L96" i="13" s="1"/>
  <c r="L92" i="13" a="1"/>
  <c r="L92" i="13" s="1"/>
  <c r="L88" i="13" a="1"/>
  <c r="L88" i="13" s="1"/>
  <c r="L84" i="13" a="1"/>
  <c r="L84" i="13" s="1"/>
  <c r="L80" i="13" a="1"/>
  <c r="L80" i="13" s="1"/>
  <c r="L76" i="13" a="1"/>
  <c r="L76" i="13" s="1"/>
  <c r="L72" i="13" a="1"/>
  <c r="L72" i="13" s="1"/>
  <c r="L68" i="13" a="1"/>
  <c r="L68" i="13" s="1"/>
  <c r="L64" i="13" a="1"/>
  <c r="L64" i="13" s="1"/>
  <c r="L60" i="13" a="1"/>
  <c r="L60" i="13" s="1"/>
  <c r="L56" i="13" a="1"/>
  <c r="L56" i="13" s="1"/>
  <c r="L52" i="13" a="1"/>
  <c r="L52" i="13" s="1"/>
  <c r="L48" i="13" a="1"/>
  <c r="L48" i="13" s="1"/>
  <c r="L44" i="13" a="1"/>
  <c r="L44" i="13" s="1"/>
  <c r="L40" i="13" a="1"/>
  <c r="L40" i="13" s="1"/>
  <c r="L36" i="13" a="1"/>
  <c r="L36" i="13" s="1"/>
  <c r="L32" i="13" a="1"/>
  <c r="L32" i="13" s="1"/>
  <c r="L28" i="13" a="1"/>
  <c r="L28" i="13" s="1"/>
  <c r="L24" i="13" a="1"/>
  <c r="L24" i="13" s="1"/>
  <c r="L20" i="13" a="1"/>
  <c r="L20" i="13" s="1"/>
  <c r="L99" i="13" a="1"/>
  <c r="L99" i="13" s="1"/>
  <c r="L95" i="13" a="1"/>
  <c r="L95" i="13" s="1"/>
  <c r="L91" i="13" a="1"/>
  <c r="L91" i="13" s="1"/>
  <c r="L87" i="13" a="1"/>
  <c r="L87" i="13" s="1"/>
  <c r="L83" i="13" a="1"/>
  <c r="L83" i="13" s="1"/>
  <c r="L79" i="13" a="1"/>
  <c r="L79" i="13" s="1"/>
  <c r="L75" i="13" a="1"/>
  <c r="L75" i="13" s="1"/>
  <c r="L71" i="13" a="1"/>
  <c r="L71" i="13" s="1"/>
  <c r="L67" i="13" a="1"/>
  <c r="L67" i="13" s="1"/>
  <c r="L63" i="13" a="1"/>
  <c r="L63" i="13" s="1"/>
  <c r="L59" i="13" a="1"/>
  <c r="L59" i="13" s="1"/>
  <c r="L55" i="13" a="1"/>
  <c r="L55" i="13" s="1"/>
  <c r="L51" i="13" a="1"/>
  <c r="L51" i="13" s="1"/>
  <c r="L47" i="13" a="1"/>
  <c r="L47" i="13" s="1"/>
  <c r="L43" i="13" a="1"/>
  <c r="L43" i="13" s="1"/>
  <c r="L39" i="13" a="1"/>
  <c r="L39" i="13" s="1"/>
  <c r="L35" i="13" a="1"/>
  <c r="L35" i="13" s="1"/>
  <c r="L31" i="13" a="1"/>
  <c r="L31" i="13" s="1"/>
  <c r="L27" i="13" a="1"/>
  <c r="L27" i="13" s="1"/>
  <c r="L23" i="13" a="1"/>
  <c r="L23" i="13" s="1"/>
  <c r="L19" i="13" a="1"/>
  <c r="L19" i="13" s="1"/>
  <c r="L16" i="13" a="1"/>
  <c r="L16" i="13" s="1"/>
  <c r="L98" i="13" a="1"/>
  <c r="L98" i="13" s="1"/>
  <c r="L94" i="13" a="1"/>
  <c r="L94" i="13" s="1"/>
  <c r="L90" i="13" a="1"/>
  <c r="L90" i="13" s="1"/>
  <c r="L86" i="13" a="1"/>
  <c r="L86" i="13" s="1"/>
  <c r="L82" i="13" a="1"/>
  <c r="L82" i="13" s="1"/>
  <c r="L78" i="13" a="1"/>
  <c r="L78" i="13" s="1"/>
  <c r="L74" i="13" a="1"/>
  <c r="L74" i="13" s="1"/>
  <c r="L70" i="13" a="1"/>
  <c r="L70" i="13" s="1"/>
  <c r="L66" i="13" a="1"/>
  <c r="L66" i="13" s="1"/>
  <c r="L62" i="13" a="1"/>
  <c r="L62" i="13" s="1"/>
  <c r="L58" i="13" a="1"/>
  <c r="L58" i="13" s="1"/>
  <c r="L54" i="13" a="1"/>
  <c r="L54" i="13" s="1"/>
  <c r="L50" i="13" a="1"/>
  <c r="L50" i="13" s="1"/>
  <c r="L46" i="13" a="1"/>
  <c r="L46" i="13" s="1"/>
  <c r="L42" i="13" a="1"/>
  <c r="L42" i="13" s="1"/>
  <c r="L38" i="13" a="1"/>
  <c r="L38" i="13" s="1"/>
  <c r="L34" i="13" a="1"/>
  <c r="L34" i="13" s="1"/>
  <c r="L30" i="13" a="1"/>
  <c r="L30" i="13" s="1"/>
  <c r="L26" i="13" a="1"/>
  <c r="L26" i="13" s="1"/>
  <c r="L14" i="13" a="1"/>
  <c r="L14" i="13" s="1"/>
  <c r="L12" i="13" a="1"/>
  <c r="L12" i="13" s="1"/>
  <c r="L21" i="13" a="1"/>
  <c r="L21" i="13" s="1"/>
  <c r="L17" i="13" a="1"/>
  <c r="L17" i="13" s="1"/>
  <c r="L97" i="13" a="1"/>
  <c r="L97" i="13" s="1"/>
  <c r="L93" i="13" a="1"/>
  <c r="L93" i="13" s="1"/>
  <c r="L89" i="13" a="1"/>
  <c r="L89" i="13" s="1"/>
  <c r="L85" i="13" a="1"/>
  <c r="L85" i="13" s="1"/>
  <c r="L81" i="13" a="1"/>
  <c r="L81" i="13" s="1"/>
  <c r="L77" i="13" a="1"/>
  <c r="L77" i="13" s="1"/>
  <c r="L73" i="13" a="1"/>
  <c r="L73" i="13" s="1"/>
  <c r="L69" i="13" a="1"/>
  <c r="L69" i="13" s="1"/>
  <c r="L65" i="13" a="1"/>
  <c r="L65" i="13" s="1"/>
  <c r="L61" i="13" a="1"/>
  <c r="L61" i="13" s="1"/>
  <c r="L57" i="13" a="1"/>
  <c r="L57" i="13" s="1"/>
  <c r="L53" i="13" a="1"/>
  <c r="L53" i="13" s="1"/>
  <c r="L49" i="13" a="1"/>
  <c r="L49" i="13" s="1"/>
  <c r="L45" i="13" a="1"/>
  <c r="L45" i="13" s="1"/>
  <c r="L41" i="13" a="1"/>
  <c r="L41" i="13" s="1"/>
  <c r="L33" i="13" a="1"/>
  <c r="L33" i="13" s="1"/>
  <c r="L25" i="13" a="1"/>
  <c r="L25" i="13" s="1"/>
  <c r="L22" i="13" a="1"/>
  <c r="L22" i="13" s="1"/>
  <c r="L13" i="13" a="1"/>
  <c r="L13" i="13" s="1"/>
  <c r="L37" i="13" a="1"/>
  <c r="L37" i="13" s="1"/>
  <c r="L29" i="13" a="1"/>
  <c r="L29" i="13" s="1"/>
  <c r="L18" i="13" a="1"/>
  <c r="L18" i="13" s="1"/>
  <c r="L11" i="13" a="1"/>
  <c r="L11" i="13" s="1"/>
  <c r="L10" i="13" a="1"/>
  <c r="L10" i="13" s="1"/>
  <c r="L9" i="13" a="1"/>
  <c r="L9" i="13" s="1"/>
  <c r="L8" i="13" a="1"/>
  <c r="L8" i="13" s="1"/>
  <c r="L7" i="13" a="1"/>
  <c r="L7" i="13" s="1"/>
  <c r="L6" i="13" a="1"/>
  <c r="L6" i="13" s="1"/>
  <c r="L15" i="13" a="1"/>
  <c r="L15" i="13" s="1"/>
  <c r="K60" i="3"/>
  <c r="O11" i="4" a="1"/>
  <c r="O11" i="4" s="1"/>
  <c r="N11" i="4" s="1"/>
  <c r="K59" i="3"/>
  <c r="P38" i="10" a="1"/>
  <c r="P38" i="10" s="1"/>
  <c r="Q38" i="10" s="1"/>
  <c r="P73" i="10" a="1"/>
  <c r="P73" i="10" s="1"/>
  <c r="T73" i="10" s="1"/>
  <c r="P13" i="10" a="1"/>
  <c r="P13" i="10" s="1"/>
  <c r="T13" i="10" s="1"/>
  <c r="P49" i="10" a="1"/>
  <c r="P49" i="10" s="1"/>
  <c r="Q49" i="10" s="1"/>
  <c r="P30" i="10" a="1"/>
  <c r="P30" i="10" s="1"/>
  <c r="S30" i="10" s="1"/>
  <c r="P60" i="10" a="1"/>
  <c r="P60" i="10" s="1"/>
  <c r="S60" i="10" s="1"/>
  <c r="P92" i="10" a="1"/>
  <c r="P92" i="10" s="1"/>
  <c r="T92" i="10" s="1"/>
  <c r="P16" i="10" a="1"/>
  <c r="P16" i="10" s="1"/>
  <c r="Q16" i="10" s="1"/>
  <c r="P68" i="10" a="1"/>
  <c r="P68" i="10" s="1"/>
  <c r="T68" i="10" s="1"/>
  <c r="P81" i="10" a="1"/>
  <c r="P81" i="10" s="1"/>
  <c r="T81" i="10" s="1"/>
  <c r="P28" i="10" a="1"/>
  <c r="P28" i="10" s="1"/>
  <c r="T28" i="10" s="1"/>
  <c r="P31" i="10" a="1"/>
  <c r="P31" i="10" s="1"/>
  <c r="R31" i="10" s="1"/>
  <c r="P33" i="10" a="1"/>
  <c r="P33" i="10" s="1"/>
  <c r="T33" i="10" s="1"/>
  <c r="P76" i="10" a="1"/>
  <c r="P76" i="10" s="1"/>
  <c r="Q76" i="10" s="1"/>
  <c r="P57" i="10" a="1"/>
  <c r="P57" i="10" s="1"/>
  <c r="S57" i="10" s="1"/>
  <c r="P89" i="10" a="1"/>
  <c r="P89" i="10" s="1"/>
  <c r="R89" i="10" s="1"/>
  <c r="P9" i="10" a="1"/>
  <c r="P9" i="10" s="1"/>
  <c r="Q9" i="10" s="1"/>
  <c r="J18" i="2" s="1"/>
  <c r="P27" i="10" a="1"/>
  <c r="P27" i="10" s="1"/>
  <c r="T27" i="10" s="1"/>
  <c r="P36" i="10" a="1"/>
  <c r="P36" i="10" s="1"/>
  <c r="T36" i="10" s="1"/>
  <c r="P100" i="10" a="1"/>
  <c r="P100" i="10" s="1"/>
  <c r="T100" i="10" s="1"/>
  <c r="P11" i="10" a="1"/>
  <c r="P11" i="10" s="1"/>
  <c r="T11" i="10" s="1"/>
  <c r="P21" i="10" a="1"/>
  <c r="P21" i="10" s="1"/>
  <c r="Q21" i="10" s="1"/>
  <c r="P48" i="10" a="1"/>
  <c r="P48" i="10" s="1"/>
  <c r="T48" i="10" s="1"/>
  <c r="P84" i="10" a="1"/>
  <c r="P84" i="10" s="1"/>
  <c r="T84" i="10" s="1"/>
  <c r="P65" i="10" a="1"/>
  <c r="P65" i="10" s="1"/>
  <c r="T65" i="10" s="1"/>
  <c r="P97" i="10" a="1"/>
  <c r="P97" i="10" s="1"/>
  <c r="Q97" i="10" s="1"/>
  <c r="P42" i="10" a="1"/>
  <c r="P42" i="10" s="1"/>
  <c r="T42" i="10" s="1"/>
  <c r="P47" i="10" a="1"/>
  <c r="P47" i="10" s="1"/>
  <c r="Q47" i="10" s="1"/>
  <c r="P10" i="10" a="1"/>
  <c r="P10" i="10" s="1"/>
  <c r="D41" i="3"/>
  <c r="M36" i="2"/>
  <c r="P45" i="10" a="1"/>
  <c r="P45" i="10" s="1"/>
  <c r="S45" i="10" s="1"/>
  <c r="P29" i="10" a="1"/>
  <c r="P29" i="10" s="1"/>
  <c r="T29" i="10" s="1"/>
  <c r="P32" i="10" a="1"/>
  <c r="P32" i="10" s="1"/>
  <c r="Q32" i="10" s="1"/>
  <c r="P50" i="10" a="1"/>
  <c r="P50" i="10" s="1"/>
  <c r="R50" i="10" s="1"/>
  <c r="P62" i="10" a="1"/>
  <c r="P62" i="10" s="1"/>
  <c r="R62" i="10" s="1"/>
  <c r="P70" i="10" a="1"/>
  <c r="P70" i="10" s="1"/>
  <c r="R70" i="10" s="1"/>
  <c r="P78" i="10" a="1"/>
  <c r="P78" i="10" s="1"/>
  <c r="Q78" i="10" s="1"/>
  <c r="P86" i="10" a="1"/>
  <c r="P86" i="10" s="1"/>
  <c r="R86" i="10" s="1"/>
  <c r="P94" i="10" a="1"/>
  <c r="P94" i="10" s="1"/>
  <c r="R94" i="10" s="1"/>
  <c r="P51" i="10" a="1"/>
  <c r="P51" i="10" s="1"/>
  <c r="T51" i="10" s="1"/>
  <c r="P59" i="10" a="1"/>
  <c r="P59" i="10" s="1"/>
  <c r="Q59" i="10" s="1"/>
  <c r="P67" i="10" a="1"/>
  <c r="P67" i="10" s="1"/>
  <c r="T67" i="10" s="1"/>
  <c r="P75" i="10" a="1"/>
  <c r="P75" i="10" s="1"/>
  <c r="T75" i="10" s="1"/>
  <c r="P83" i="10" a="1"/>
  <c r="P83" i="10" s="1"/>
  <c r="Q83" i="10" s="1"/>
  <c r="P91" i="10" a="1"/>
  <c r="P91" i="10" s="1"/>
  <c r="S91" i="10" s="1"/>
  <c r="P99" i="10" a="1"/>
  <c r="P99" i="10" s="1"/>
  <c r="T99" i="10" s="1"/>
  <c r="P23" i="10" a="1"/>
  <c r="P23" i="10" s="1"/>
  <c r="T23" i="10" s="1"/>
  <c r="P7" i="10" a="1"/>
  <c r="P7" i="10" s="1"/>
  <c r="R7" i="10" s="1"/>
  <c r="K16" i="2" s="1"/>
  <c r="P35" i="10" a="1"/>
  <c r="P35" i="10" s="1"/>
  <c r="T35" i="10" s="1"/>
  <c r="P12" i="10" a="1"/>
  <c r="P12" i="10" s="1"/>
  <c r="S12" i="10" s="1"/>
  <c r="D27" i="3"/>
  <c r="J36" i="2"/>
  <c r="P41" i="10" a="1"/>
  <c r="P41" i="10" s="1"/>
  <c r="Q41" i="10" s="1"/>
  <c r="P56" i="10" a="1"/>
  <c r="P56" i="10" s="1"/>
  <c r="Q56" i="10" s="1"/>
  <c r="P72" i="10" a="1"/>
  <c r="P72" i="10" s="1"/>
  <c r="Q72" i="10" s="1"/>
  <c r="P88" i="10" a="1"/>
  <c r="P88" i="10" s="1"/>
  <c r="Q88" i="10" s="1"/>
  <c r="P96" i="10" a="1"/>
  <c r="P96" i="10" s="1"/>
  <c r="R96" i="10" s="1"/>
  <c r="P61" i="10" a="1"/>
  <c r="P61" i="10" s="1"/>
  <c r="S61" i="10" s="1"/>
  <c r="P69" i="10" a="1"/>
  <c r="P69" i="10" s="1"/>
  <c r="S69" i="10" s="1"/>
  <c r="P77" i="10" a="1"/>
  <c r="P77" i="10" s="1"/>
  <c r="S77" i="10" s="1"/>
  <c r="P85" i="10" a="1"/>
  <c r="P85" i="10" s="1"/>
  <c r="T85" i="10" s="1"/>
  <c r="P93" i="10" a="1"/>
  <c r="P93" i="10" s="1"/>
  <c r="S93" i="10" s="1"/>
  <c r="P46" i="10" a="1"/>
  <c r="P46" i="10" s="1"/>
  <c r="T46" i="10" s="1"/>
  <c r="P19" i="10" a="1"/>
  <c r="P19" i="10" s="1"/>
  <c r="S19" i="10" s="1"/>
  <c r="P52" i="10" a="1"/>
  <c r="P52" i="10" s="1"/>
  <c r="Q52" i="10" s="1"/>
  <c r="P37" i="10" a="1"/>
  <c r="P37" i="10" s="1"/>
  <c r="S37" i="10" s="1"/>
  <c r="P40" i="10" a="1"/>
  <c r="P40" i="10" s="1"/>
  <c r="Q40" i="10" s="1"/>
  <c r="P24" i="10" a="1"/>
  <c r="P24" i="10" s="1"/>
  <c r="R24" i="10" s="1"/>
  <c r="P58" i="10" a="1"/>
  <c r="P58" i="10" s="1"/>
  <c r="T58" i="10" s="1"/>
  <c r="P66" i="10" a="1"/>
  <c r="P66" i="10" s="1"/>
  <c r="R66" i="10" s="1"/>
  <c r="P74" i="10" a="1"/>
  <c r="P74" i="10" s="1"/>
  <c r="R74" i="10" s="1"/>
  <c r="P82" i="10" a="1"/>
  <c r="P82" i="10" s="1"/>
  <c r="Q82" i="10" s="1"/>
  <c r="P90" i="10" a="1"/>
  <c r="P90" i="10" s="1"/>
  <c r="Q90" i="10" s="1"/>
  <c r="P98" i="10" a="1"/>
  <c r="P98" i="10" s="1"/>
  <c r="R98" i="10" s="1"/>
  <c r="P55" i="10" a="1"/>
  <c r="P55" i="10" s="1"/>
  <c r="T55" i="10" s="1"/>
  <c r="P63" i="10" a="1"/>
  <c r="P63" i="10" s="1"/>
  <c r="R63" i="10" s="1"/>
  <c r="P71" i="10" a="1"/>
  <c r="P71" i="10" s="1"/>
  <c r="Q71" i="10" s="1"/>
  <c r="P79" i="10" a="1"/>
  <c r="P79" i="10" s="1"/>
  <c r="T79" i="10" s="1"/>
  <c r="P87" i="10" a="1"/>
  <c r="P87" i="10" s="1"/>
  <c r="T87" i="10" s="1"/>
  <c r="P95" i="10" a="1"/>
  <c r="P95" i="10" s="1"/>
  <c r="S95" i="10" s="1"/>
  <c r="P39" i="10" a="1"/>
  <c r="P39" i="10" s="1"/>
  <c r="S39" i="10" s="1"/>
  <c r="P15" i="10" a="1"/>
  <c r="P15" i="10" s="1"/>
  <c r="R15" i="10" s="1"/>
  <c r="P20" i="10" a="1"/>
  <c r="P20" i="10" s="1"/>
  <c r="R20" i="10" s="1"/>
  <c r="P8" i="10" a="1"/>
  <c r="P8" i="10" s="1"/>
  <c r="S8" i="10" s="1"/>
  <c r="L17" i="2" s="1"/>
  <c r="P6" i="10" a="1"/>
  <c r="P6" i="10" s="1"/>
  <c r="P43" i="10" a="1"/>
  <c r="P43" i="10" s="1"/>
  <c r="P18" i="10" a="1"/>
  <c r="P18" i="10" s="1"/>
  <c r="P54" i="10" a="1"/>
  <c r="P54" i="10" s="1"/>
  <c r="P34" i="10" a="1"/>
  <c r="P34" i="10" s="1"/>
  <c r="P44" i="10" a="1"/>
  <c r="P44" i="10" s="1"/>
  <c r="T44" i="10" s="1"/>
  <c r="P25" i="10" a="1"/>
  <c r="P25" i="10" s="1"/>
  <c r="R25" i="10" s="1"/>
  <c r="P64" i="10" a="1"/>
  <c r="P64" i="10" s="1"/>
  <c r="Q64" i="10" s="1"/>
  <c r="P80" i="10" a="1"/>
  <c r="P80" i="10" s="1"/>
  <c r="T80" i="10" s="1"/>
  <c r="P53" i="10" a="1"/>
  <c r="P53" i="10" s="1"/>
  <c r="S53" i="10" s="1"/>
  <c r="P26" i="10" a="1"/>
  <c r="P26" i="10" s="1"/>
  <c r="Q26" i="10" s="1"/>
  <c r="P17" i="10" a="1"/>
  <c r="P17" i="10" s="1"/>
  <c r="Q17" i="10" s="1"/>
  <c r="P22" i="10" a="1"/>
  <c r="P22" i="10" s="1"/>
  <c r="P14" i="10" a="1"/>
  <c r="P14" i="10" s="1"/>
  <c r="O4" i="4"/>
  <c r="N13" i="2"/>
  <c r="O9" i="4" a="1"/>
  <c r="O9" i="4" s="1"/>
  <c r="O12" i="4" a="1"/>
  <c r="O12" i="4" s="1"/>
  <c r="N12" i="4" s="1"/>
  <c r="O6" i="4" a="1"/>
  <c r="O6" i="4" s="1"/>
  <c r="O14" i="4" a="1"/>
  <c r="O14" i="4" s="1"/>
  <c r="N14" i="4" s="1"/>
  <c r="O8" i="4" a="1"/>
  <c r="O8" i="4" s="1"/>
  <c r="O13" i="4" a="1"/>
  <c r="O13" i="4" s="1"/>
  <c r="N13" i="4" s="1"/>
  <c r="O10" i="4" a="1"/>
  <c r="O10" i="4" s="1"/>
  <c r="O7" i="4" a="1"/>
  <c r="O7" i="4" s="1"/>
  <c r="J11" i="3"/>
  <c r="J9" i="3"/>
  <c r="J12" i="3"/>
  <c r="J10" i="3"/>
  <c r="J8" i="3"/>
  <c r="I9" i="3"/>
  <c r="I12" i="3"/>
  <c r="I8" i="3"/>
  <c r="I10" i="3"/>
  <c r="I11" i="3"/>
  <c r="N18" i="13" l="1"/>
  <c r="M18" i="13"/>
  <c r="O18" i="13"/>
  <c r="N45" i="13"/>
  <c r="O45" i="13"/>
  <c r="M45" i="13"/>
  <c r="N77" i="13"/>
  <c r="O77" i="13"/>
  <c r="M77" i="13"/>
  <c r="O12" i="13"/>
  <c r="N12" i="13"/>
  <c r="M12" i="13"/>
  <c r="N50" i="13"/>
  <c r="M50" i="13"/>
  <c r="O50" i="13"/>
  <c r="N82" i="13"/>
  <c r="M82" i="13"/>
  <c r="O82" i="13"/>
  <c r="N27" i="13"/>
  <c r="O27" i="13"/>
  <c r="M27" i="13"/>
  <c r="N59" i="13"/>
  <c r="O59" i="13"/>
  <c r="M59" i="13"/>
  <c r="N91" i="13"/>
  <c r="O91" i="13"/>
  <c r="M91" i="13"/>
  <c r="O40" i="13"/>
  <c r="N40" i="13"/>
  <c r="M40" i="13"/>
  <c r="O72" i="13"/>
  <c r="N72" i="13"/>
  <c r="M72" i="13"/>
  <c r="N15" i="13"/>
  <c r="M15" i="13"/>
  <c r="O15" i="13"/>
  <c r="N29" i="13"/>
  <c r="O29" i="13"/>
  <c r="M29" i="13"/>
  <c r="N25" i="13"/>
  <c r="O25" i="13"/>
  <c r="M25" i="13"/>
  <c r="N49" i="13"/>
  <c r="O49" i="13"/>
  <c r="M49" i="13"/>
  <c r="N65" i="13"/>
  <c r="O65" i="13"/>
  <c r="M65" i="13"/>
  <c r="N81" i="13"/>
  <c r="O81" i="13"/>
  <c r="M81" i="13"/>
  <c r="N97" i="13"/>
  <c r="O97" i="13"/>
  <c r="M97" i="13"/>
  <c r="O14" i="13"/>
  <c r="N14" i="13"/>
  <c r="M14" i="13"/>
  <c r="N38" i="13"/>
  <c r="M38" i="13"/>
  <c r="O38" i="13"/>
  <c r="N54" i="13"/>
  <c r="M54" i="13"/>
  <c r="O54" i="13"/>
  <c r="N70" i="13"/>
  <c r="M70" i="13"/>
  <c r="O70" i="13"/>
  <c r="N86" i="13"/>
  <c r="M86" i="13"/>
  <c r="O86" i="13"/>
  <c r="O16" i="13"/>
  <c r="N16" i="13"/>
  <c r="M16" i="13"/>
  <c r="N31" i="13"/>
  <c r="O31" i="13"/>
  <c r="M31" i="13"/>
  <c r="N47" i="13"/>
  <c r="O47" i="13"/>
  <c r="M47" i="13"/>
  <c r="N63" i="13"/>
  <c r="O63" i="13"/>
  <c r="M63" i="13"/>
  <c r="N79" i="13"/>
  <c r="O79" i="13"/>
  <c r="M79" i="13"/>
  <c r="N95" i="13"/>
  <c r="O95" i="13"/>
  <c r="M95" i="13"/>
  <c r="O28" i="13"/>
  <c r="N28" i="13"/>
  <c r="M28" i="13"/>
  <c r="O44" i="13"/>
  <c r="N44" i="13"/>
  <c r="M44" i="13"/>
  <c r="O60" i="13"/>
  <c r="N60" i="13"/>
  <c r="M60" i="13"/>
  <c r="O76" i="13"/>
  <c r="N76" i="13"/>
  <c r="M76" i="13"/>
  <c r="O92" i="13"/>
  <c r="N92" i="13"/>
  <c r="M92" i="13"/>
  <c r="N6" i="13"/>
  <c r="K25" i="2" s="1"/>
  <c r="O6" i="13"/>
  <c r="L25" i="2" s="1"/>
  <c r="M6" i="13"/>
  <c r="J25" i="2" s="1"/>
  <c r="N10" i="13"/>
  <c r="O10" i="13"/>
  <c r="M10" i="13"/>
  <c r="N28" i="2" s="1"/>
  <c r="N37" i="13"/>
  <c r="O37" i="13"/>
  <c r="M37" i="13"/>
  <c r="N33" i="13"/>
  <c r="O33" i="13"/>
  <c r="M33" i="13"/>
  <c r="N53" i="13"/>
  <c r="O53" i="13"/>
  <c r="M53" i="13"/>
  <c r="N69" i="13"/>
  <c r="O69" i="13"/>
  <c r="M69" i="13"/>
  <c r="N85" i="13"/>
  <c r="O85" i="13"/>
  <c r="M85" i="13"/>
  <c r="N17" i="13"/>
  <c r="O17" i="13"/>
  <c r="M17" i="13"/>
  <c r="N26" i="13"/>
  <c r="M26" i="13"/>
  <c r="O26" i="13"/>
  <c r="N42" i="13"/>
  <c r="M42" i="13"/>
  <c r="O42" i="13"/>
  <c r="N58" i="13"/>
  <c r="M58" i="13"/>
  <c r="O58" i="13"/>
  <c r="N74" i="13"/>
  <c r="M74" i="13"/>
  <c r="O74" i="13"/>
  <c r="N90" i="13"/>
  <c r="M90" i="13"/>
  <c r="O90" i="13"/>
  <c r="N19" i="13"/>
  <c r="M19" i="13"/>
  <c r="O19" i="13"/>
  <c r="N35" i="13"/>
  <c r="O35" i="13"/>
  <c r="M35" i="13"/>
  <c r="N51" i="13"/>
  <c r="O51" i="13"/>
  <c r="M51" i="13"/>
  <c r="N67" i="13"/>
  <c r="O67" i="13"/>
  <c r="M67" i="13"/>
  <c r="N83" i="13"/>
  <c r="O83" i="13"/>
  <c r="M83" i="13"/>
  <c r="N99" i="13"/>
  <c r="O99" i="13"/>
  <c r="M99" i="13"/>
  <c r="O32" i="13"/>
  <c r="N32" i="13"/>
  <c r="M32" i="13"/>
  <c r="O48" i="13"/>
  <c r="N48" i="13"/>
  <c r="M48" i="13"/>
  <c r="O64" i="13"/>
  <c r="N64" i="13"/>
  <c r="M64" i="13"/>
  <c r="O80" i="13"/>
  <c r="N80" i="13"/>
  <c r="M80" i="13"/>
  <c r="O96" i="13"/>
  <c r="N96" i="13"/>
  <c r="M96" i="13"/>
  <c r="N8" i="13"/>
  <c r="K27" i="2" s="1"/>
  <c r="O8" i="13"/>
  <c r="L27" i="2" s="1"/>
  <c r="M8" i="13"/>
  <c r="J27" i="2" s="1"/>
  <c r="N22" i="13"/>
  <c r="M22" i="13"/>
  <c r="O22" i="13"/>
  <c r="N61" i="13"/>
  <c r="O61" i="13"/>
  <c r="M61" i="13"/>
  <c r="N93" i="13"/>
  <c r="O93" i="13"/>
  <c r="M93" i="13"/>
  <c r="N34" i="13"/>
  <c r="M34" i="13"/>
  <c r="O34" i="13"/>
  <c r="N66" i="13"/>
  <c r="M66" i="13"/>
  <c r="O66" i="13"/>
  <c r="N98" i="13"/>
  <c r="M98" i="13"/>
  <c r="O98" i="13"/>
  <c r="N43" i="13"/>
  <c r="O43" i="13"/>
  <c r="M43" i="13"/>
  <c r="N75" i="13"/>
  <c r="O75" i="13"/>
  <c r="M75" i="13"/>
  <c r="O24" i="13"/>
  <c r="N24" i="13"/>
  <c r="M24" i="13"/>
  <c r="O56" i="13"/>
  <c r="N56" i="13"/>
  <c r="M56" i="13"/>
  <c r="O88" i="13"/>
  <c r="N88" i="13"/>
  <c r="M88" i="13"/>
  <c r="N9" i="13"/>
  <c r="K28" i="2" s="1"/>
  <c r="O9" i="13"/>
  <c r="L28" i="2" s="1"/>
  <c r="M9" i="13"/>
  <c r="J28" i="2" s="1"/>
  <c r="N7" i="13"/>
  <c r="K26" i="2" s="1"/>
  <c r="O7" i="13"/>
  <c r="L26" i="2" s="1"/>
  <c r="M7" i="13"/>
  <c r="J26" i="2" s="1"/>
  <c r="N11" i="13"/>
  <c r="O11" i="13"/>
  <c r="M11" i="13"/>
  <c r="N13" i="13"/>
  <c r="M13" i="13"/>
  <c r="O13" i="13"/>
  <c r="N41" i="13"/>
  <c r="O41" i="13"/>
  <c r="M41" i="13"/>
  <c r="N57" i="13"/>
  <c r="O57" i="13"/>
  <c r="M57" i="13"/>
  <c r="N73" i="13"/>
  <c r="O73" i="13"/>
  <c r="M73" i="13"/>
  <c r="N89" i="13"/>
  <c r="O89" i="13"/>
  <c r="M89" i="13"/>
  <c r="N21" i="13"/>
  <c r="O21" i="13"/>
  <c r="M21" i="13"/>
  <c r="N30" i="13"/>
  <c r="M30" i="13"/>
  <c r="O30" i="13"/>
  <c r="N46" i="13"/>
  <c r="M46" i="13"/>
  <c r="O46" i="13"/>
  <c r="N62" i="13"/>
  <c r="M62" i="13"/>
  <c r="O62" i="13"/>
  <c r="N78" i="13"/>
  <c r="M78" i="13"/>
  <c r="O78" i="13"/>
  <c r="N94" i="13"/>
  <c r="M94" i="13"/>
  <c r="O94" i="13"/>
  <c r="N23" i="13"/>
  <c r="M23" i="13"/>
  <c r="O23" i="13"/>
  <c r="N39" i="13"/>
  <c r="O39" i="13"/>
  <c r="M39" i="13"/>
  <c r="N55" i="13"/>
  <c r="O55" i="13"/>
  <c r="M55" i="13"/>
  <c r="N71" i="13"/>
  <c r="O71" i="13"/>
  <c r="M71" i="13"/>
  <c r="N87" i="13"/>
  <c r="O87" i="13"/>
  <c r="M87" i="13"/>
  <c r="O20" i="13"/>
  <c r="N20" i="13"/>
  <c r="M20" i="13"/>
  <c r="O36" i="13"/>
  <c r="N36" i="13"/>
  <c r="M36" i="13"/>
  <c r="O52" i="13"/>
  <c r="N52" i="13"/>
  <c r="M52" i="13"/>
  <c r="O68" i="13"/>
  <c r="N68" i="13"/>
  <c r="M68" i="13"/>
  <c r="O84" i="13"/>
  <c r="N84" i="13"/>
  <c r="M84" i="13"/>
  <c r="O100" i="13"/>
  <c r="N100" i="13"/>
  <c r="M100" i="13"/>
  <c r="S68" i="10"/>
  <c r="Q11" i="10"/>
  <c r="R38" i="10"/>
  <c r="R33" i="10"/>
  <c r="T38" i="10"/>
  <c r="S65" i="10"/>
  <c r="S38" i="10"/>
  <c r="R30" i="10"/>
  <c r="S9" i="10"/>
  <c r="L18" i="2" s="1"/>
  <c r="R76" i="10"/>
  <c r="Q12" i="10"/>
  <c r="T49" i="10"/>
  <c r="S25" i="10"/>
  <c r="T94" i="10"/>
  <c r="S44" i="10"/>
  <c r="S97" i="10"/>
  <c r="S15" i="10"/>
  <c r="S71" i="10"/>
  <c r="R79" i="10"/>
  <c r="Q50" i="10"/>
  <c r="T93" i="10"/>
  <c r="Q53" i="10"/>
  <c r="Q81" i="10"/>
  <c r="T77" i="10"/>
  <c r="S73" i="10"/>
  <c r="R21" i="10"/>
  <c r="Q28" i="10"/>
  <c r="Q51" i="10"/>
  <c r="S27" i="10"/>
  <c r="R97" i="10"/>
  <c r="Q73" i="10"/>
  <c r="T76" i="10"/>
  <c r="Q60" i="10"/>
  <c r="R64" i="10"/>
  <c r="T21" i="10"/>
  <c r="S29" i="10"/>
  <c r="S81" i="10"/>
  <c r="R92" i="10"/>
  <c r="T60" i="10"/>
  <c r="T19" i="10"/>
  <c r="R88" i="10"/>
  <c r="T63" i="10"/>
  <c r="Q27" i="10"/>
  <c r="R42" i="10"/>
  <c r="Q96" i="10"/>
  <c r="Q95" i="10"/>
  <c r="S82" i="10"/>
  <c r="Q91" i="10"/>
  <c r="S70" i="10"/>
  <c r="S35" i="10"/>
  <c r="T89" i="10"/>
  <c r="S85" i="10"/>
  <c r="S17" i="10"/>
  <c r="T52" i="10"/>
  <c r="T83" i="10"/>
  <c r="S58" i="10"/>
  <c r="R52" i="10"/>
  <c r="T16" i="10"/>
  <c r="T57" i="10"/>
  <c r="R39" i="10"/>
  <c r="S80" i="10"/>
  <c r="S41" i="10"/>
  <c r="Q8" i="10"/>
  <c r="J17" i="2" s="1"/>
  <c r="R90" i="10"/>
  <c r="Q58" i="10"/>
  <c r="Q13" i="10"/>
  <c r="Q7" i="10"/>
  <c r="J16" i="2" s="1"/>
  <c r="T59" i="10"/>
  <c r="T78" i="10"/>
  <c r="S32" i="10"/>
  <c r="S16" i="10"/>
  <c r="R84" i="10"/>
  <c r="S49" i="10"/>
  <c r="T39" i="10"/>
  <c r="R35" i="10"/>
  <c r="T47" i="10"/>
  <c r="R100" i="10"/>
  <c r="Q31" i="10"/>
  <c r="R85" i="10"/>
  <c r="T96" i="10"/>
  <c r="Q80" i="10"/>
  <c r="T41" i="10"/>
  <c r="T71" i="10"/>
  <c r="T90" i="10"/>
  <c r="S24" i="10"/>
  <c r="R91" i="10"/>
  <c r="R59" i="10"/>
  <c r="S78" i="10"/>
  <c r="T32" i="10"/>
  <c r="R28" i="10"/>
  <c r="S42" i="10"/>
  <c r="Q57" i="10"/>
  <c r="S92" i="10"/>
  <c r="R48" i="10"/>
  <c r="Q36" i="10"/>
  <c r="S66" i="10"/>
  <c r="Q42" i="10"/>
  <c r="T97" i="10"/>
  <c r="R81" i="10"/>
  <c r="R73" i="10"/>
  <c r="Q92" i="10"/>
  <c r="S76" i="10"/>
  <c r="R60" i="10"/>
  <c r="Q48" i="10"/>
  <c r="S36" i="10"/>
  <c r="Q39" i="10"/>
  <c r="R71" i="10"/>
  <c r="T98" i="10"/>
  <c r="S90" i="10"/>
  <c r="R58" i="10"/>
  <c r="S52" i="10"/>
  <c r="S28" i="10"/>
  <c r="R57" i="10"/>
  <c r="S48" i="10"/>
  <c r="R36" i="10"/>
  <c r="Q85" i="10"/>
  <c r="T53" i="10"/>
  <c r="S96" i="10"/>
  <c r="R80" i="10"/>
  <c r="R41" i="10"/>
  <c r="S21" i="10"/>
  <c r="S98" i="10"/>
  <c r="Q37" i="10"/>
  <c r="R13" i="10"/>
  <c r="Q35" i="10"/>
  <c r="T91" i="10"/>
  <c r="S59" i="10"/>
  <c r="R78" i="10"/>
  <c r="R32" i="10"/>
  <c r="R27" i="10"/>
  <c r="S13" i="10"/>
  <c r="R12" i="10"/>
  <c r="R61" i="10"/>
  <c r="T86" i="10"/>
  <c r="S11" i="10"/>
  <c r="Q30" i="10"/>
  <c r="R19" i="10"/>
  <c r="Q77" i="10"/>
  <c r="S88" i="10"/>
  <c r="S64" i="10"/>
  <c r="T9" i="10"/>
  <c r="M18" i="2" s="1"/>
  <c r="T17" i="10"/>
  <c r="R8" i="10"/>
  <c r="K17" i="2" s="1"/>
  <c r="T7" i="10"/>
  <c r="M16" i="2" s="1"/>
  <c r="R83" i="10"/>
  <c r="R51" i="10"/>
  <c r="Q70" i="10"/>
  <c r="Q29" i="10"/>
  <c r="R9" i="10"/>
  <c r="K18" i="2" s="1"/>
  <c r="R17" i="10"/>
  <c r="T8" i="10"/>
  <c r="M17" i="2" s="1"/>
  <c r="T95" i="10"/>
  <c r="Q63" i="10"/>
  <c r="R82" i="10"/>
  <c r="T24" i="10"/>
  <c r="R16" i="10"/>
  <c r="R11" i="10"/>
  <c r="T30" i="10"/>
  <c r="Q65" i="10"/>
  <c r="R68" i="10"/>
  <c r="Q33" i="10"/>
  <c r="R49" i="10"/>
  <c r="T15" i="10"/>
  <c r="Q19" i="10"/>
  <c r="R77" i="10"/>
  <c r="R69" i="10"/>
  <c r="T88" i="10"/>
  <c r="T64" i="10"/>
  <c r="R56" i="10"/>
  <c r="T20" i="10"/>
  <c r="R95" i="10"/>
  <c r="Q79" i="10"/>
  <c r="S63" i="10"/>
  <c r="T82" i="10"/>
  <c r="Q24" i="10"/>
  <c r="S40" i="10"/>
  <c r="S7" i="10"/>
  <c r="L16" i="2" s="1"/>
  <c r="Q99" i="10"/>
  <c r="S83" i="10"/>
  <c r="S51" i="10"/>
  <c r="T70" i="10"/>
  <c r="S50" i="10"/>
  <c r="R29" i="10"/>
  <c r="R65" i="10"/>
  <c r="Q68" i="10"/>
  <c r="S33" i="10"/>
  <c r="T74" i="10"/>
  <c r="T26" i="10"/>
  <c r="R75" i="10"/>
  <c r="R47" i="10"/>
  <c r="S89" i="10"/>
  <c r="Q100" i="10"/>
  <c r="Q84" i="10"/>
  <c r="Q15" i="10"/>
  <c r="S31" i="10"/>
  <c r="R93" i="10"/>
  <c r="T61" i="10"/>
  <c r="T56" i="10"/>
  <c r="Q44" i="10"/>
  <c r="R55" i="10"/>
  <c r="T66" i="10"/>
  <c r="T37" i="10"/>
  <c r="Q23" i="10"/>
  <c r="R67" i="10"/>
  <c r="S86" i="10"/>
  <c r="Q45" i="10"/>
  <c r="S47" i="10"/>
  <c r="Q89" i="10"/>
  <c r="S100" i="10"/>
  <c r="S84" i="10"/>
  <c r="T31" i="10"/>
  <c r="R46" i="10"/>
  <c r="T72" i="10"/>
  <c r="R87" i="10"/>
  <c r="R99" i="10"/>
  <c r="Q67" i="10"/>
  <c r="T62" i="10"/>
  <c r="S18" i="10"/>
  <c r="R18" i="10"/>
  <c r="T18" i="10"/>
  <c r="Q18" i="10"/>
  <c r="Q46" i="10"/>
  <c r="T69" i="10"/>
  <c r="R72" i="10"/>
  <c r="T25" i="10"/>
  <c r="S20" i="10"/>
  <c r="S23" i="10"/>
  <c r="Q75" i="10"/>
  <c r="S94" i="10"/>
  <c r="S62" i="10"/>
  <c r="T45" i="10"/>
  <c r="S14" i="10"/>
  <c r="R14" i="10"/>
  <c r="Q14" i="10"/>
  <c r="T14" i="10"/>
  <c r="Q43" i="10"/>
  <c r="S43" i="10"/>
  <c r="T43" i="10"/>
  <c r="R43" i="10"/>
  <c r="S46" i="10"/>
  <c r="Q93" i="10"/>
  <c r="Q69" i="10"/>
  <c r="Q61" i="10"/>
  <c r="R53" i="10"/>
  <c r="S72" i="10"/>
  <c r="S56" i="10"/>
  <c r="Q25" i="10"/>
  <c r="R44" i="10"/>
  <c r="Q20" i="10"/>
  <c r="S87" i="10"/>
  <c r="S79" i="10"/>
  <c r="S55" i="10"/>
  <c r="Q98" i="10"/>
  <c r="Q74" i="10"/>
  <c r="Q66" i="10"/>
  <c r="T40" i="10"/>
  <c r="R37" i="10"/>
  <c r="S26" i="10"/>
  <c r="T12" i="10"/>
  <c r="R23" i="10"/>
  <c r="S99" i="10"/>
  <c r="S75" i="10"/>
  <c r="S67" i="10"/>
  <c r="Q94" i="10"/>
  <c r="Q86" i="10"/>
  <c r="Q62" i="10"/>
  <c r="T50" i="10"/>
  <c r="R45" i="10"/>
  <c r="S22" i="10"/>
  <c r="R22" i="10"/>
  <c r="Q22" i="10"/>
  <c r="T22" i="10"/>
  <c r="R34" i="10"/>
  <c r="Q34" i="10"/>
  <c r="S34" i="10"/>
  <c r="T34" i="10"/>
  <c r="S6" i="10"/>
  <c r="L15" i="2" s="1"/>
  <c r="R6" i="10"/>
  <c r="K15" i="2" s="1"/>
  <c r="Q6" i="10"/>
  <c r="J15" i="2" s="1"/>
  <c r="T6" i="10"/>
  <c r="M15" i="2" s="1"/>
  <c r="Q87" i="10"/>
  <c r="Q55" i="10"/>
  <c r="S74" i="10"/>
  <c r="R40" i="10"/>
  <c r="R26" i="10"/>
  <c r="T54" i="10"/>
  <c r="R54" i="10"/>
  <c r="S54" i="10"/>
  <c r="Q54" i="10"/>
  <c r="S10" i="10"/>
  <c r="R10" i="10"/>
  <c r="T10" i="10"/>
  <c r="Q10" i="10"/>
  <c r="N18" i="2" s="1"/>
  <c r="N8" i="4"/>
  <c r="N9" i="4"/>
  <c r="I13" i="3"/>
  <c r="N7" i="4"/>
  <c r="N10" i="4"/>
  <c r="N6" i="4"/>
  <c r="K14" i="3" l="1"/>
  <c r="J3" i="2"/>
  <c r="F3" i="3" l="1"/>
  <c r="D39" i="2" s="1"/>
</calcChain>
</file>

<file path=xl/comments1.xml><?xml version="1.0" encoding="utf-8"?>
<comments xmlns="http://schemas.openxmlformats.org/spreadsheetml/2006/main">
  <authors>
    <author>Marc.AGENIS-NEVERS</author>
  </authors>
  <commentList>
    <comment ref="Q4" authorId="0">
      <text>
        <r>
          <rPr>
            <b/>
            <sz val="9"/>
            <color indexed="81"/>
            <rFont val="Tahoma"/>
            <family val="2"/>
          </rPr>
          <t>Marc.AGENIS-NEVERS:</t>
        </r>
        <r>
          <rPr>
            <sz val="9"/>
            <color indexed="81"/>
            <rFont val="Tahoma"/>
            <family val="2"/>
          </rPr>
          <t xml:space="preserve">
visible si on est jusqu'à 60 jours avant la date. Visible aussi après la date, s'il reste des actions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Marc.AGENIS-NEVERS:</t>
        </r>
        <r>
          <rPr>
            <sz val="9"/>
            <color indexed="81"/>
            <rFont val="Tahoma"/>
            <family val="2"/>
          </rPr>
          <t xml:space="preserve">
2 mariages ne peuvent pas avoir le même nom sinon le programme bugge.
20 caracteres max, au-delà pas visible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Marc.AGENIS-NEVERS:</t>
        </r>
        <r>
          <rPr>
            <sz val="9"/>
            <color indexed="81"/>
            <rFont val="Tahoma"/>
            <family val="2"/>
          </rPr>
          <t xml:space="preserve">
A-t'on recu le faire part ? (ca donne le feu vert pour les actions)</t>
        </r>
      </text>
    </comment>
    <comment ref="O5" authorId="0">
      <text>
        <r>
          <rPr>
            <b/>
            <sz val="9"/>
            <color indexed="81"/>
            <rFont val="Tahoma"/>
            <family val="2"/>
          </rPr>
          <t>Marc.AGENIS-NEVERS:</t>
        </r>
        <r>
          <rPr>
            <sz val="9"/>
            <color indexed="81"/>
            <rFont val="Tahoma"/>
            <family val="2"/>
          </rPr>
          <t xml:space="preserve">
visible si on est jusqu'à 60 jours avant la date. Visible aussi après la date, s'il reste des actions</t>
        </r>
      </text>
    </comment>
  </commentList>
</comments>
</file>

<file path=xl/comments2.xml><?xml version="1.0" encoding="utf-8"?>
<comments xmlns="http://schemas.openxmlformats.org/spreadsheetml/2006/main">
  <authors>
    <author>Marc.AGENIS-NEVERS</author>
  </authors>
  <commentList>
    <comment ref="M4" authorId="0">
      <text>
        <r>
          <rPr>
            <b/>
            <sz val="9"/>
            <color indexed="81"/>
            <rFont val="Tahoma"/>
            <family val="2"/>
          </rPr>
          <t>Marc.AGENIS-NEVERS:</t>
        </r>
        <r>
          <rPr>
            <sz val="9"/>
            <color indexed="81"/>
            <rFont val="Tahoma"/>
            <family val="2"/>
          </rPr>
          <t xml:space="preserve">
On affiche à chaque fois qu'il reste une action. On met en rouge si ca dépasse le délai raisonnable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Marc.AGENIS-NEVERS:</t>
        </r>
        <r>
          <rPr>
            <sz val="9"/>
            <color indexed="81"/>
            <rFont val="Tahoma"/>
            <family val="2"/>
          </rPr>
          <t xml:space="preserve">
2 lignes ne peuvent pas avoir le même nom, attention.
Indiquer soit une naissance d'amis (qui), soit un cadeau qu'on nous envoie (de qui)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Marc.AGENIS-NEVERS:</t>
        </r>
        <r>
          <rPr>
            <sz val="9"/>
            <color indexed="81"/>
            <rFont val="Tahoma"/>
            <family val="2"/>
          </rPr>
          <t xml:space="preserve">
visible si on est jusqu'à 60 jours avant la date. Visible aussi après la date, s'il reste des actions</t>
        </r>
      </text>
    </comment>
  </commentList>
</comments>
</file>

<file path=xl/comments3.xml><?xml version="1.0" encoding="utf-8"?>
<comments xmlns="http://schemas.openxmlformats.org/spreadsheetml/2006/main">
  <authors>
    <author>Marc.AGENIS-NEVERS</author>
  </authors>
  <commentList>
    <comment ref="M6" authorId="0">
      <text>
        <r>
          <rPr>
            <b/>
            <sz val="9"/>
            <color indexed="81"/>
            <rFont val="Tahoma"/>
            <family val="2"/>
          </rPr>
          <t>Marc.AGENIS-NEVERS:</t>
        </r>
        <r>
          <rPr>
            <sz val="9"/>
            <color indexed="81"/>
            <rFont val="Tahoma"/>
            <family val="2"/>
          </rPr>
          <t xml:space="preserve">
1 boite = 800gr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Marc.AGENIS-NEVERS:</t>
        </r>
        <r>
          <rPr>
            <sz val="9"/>
            <color indexed="81"/>
            <rFont val="Tahoma"/>
            <family val="2"/>
          </rPr>
          <t xml:space="preserve">
1 boite = 800gr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>Marc.AGENIS-NEVERS:</t>
        </r>
        <r>
          <rPr>
            <sz val="9"/>
            <color indexed="81"/>
            <rFont val="Tahoma"/>
            <family val="2"/>
          </rPr>
          <t xml:space="preserve">
1 mesurette = 40gr</t>
        </r>
      </text>
    </comment>
    <comment ref="Q8" authorId="0">
      <text>
        <r>
          <rPr>
            <b/>
            <sz val="9"/>
            <color indexed="81"/>
            <rFont val="Tahoma"/>
            <family val="2"/>
          </rPr>
          <t>Marc.AGENIS-NEVERS:</t>
        </r>
        <r>
          <rPr>
            <sz val="9"/>
            <color indexed="81"/>
            <rFont val="Tahoma"/>
            <family val="2"/>
          </rPr>
          <t xml:space="preserve">
1 mesurette = 40gr</t>
        </r>
      </text>
    </comment>
  </commentList>
</comments>
</file>

<file path=xl/sharedStrings.xml><?xml version="1.0" encoding="utf-8"?>
<sst xmlns="http://schemas.openxmlformats.org/spreadsheetml/2006/main" count="431" uniqueCount="327">
  <si>
    <t>Parking Alesia</t>
  </si>
  <si>
    <t>Bureau Rueil</t>
  </si>
  <si>
    <t>nombre de tâches</t>
  </si>
  <si>
    <t>Semaine</t>
  </si>
  <si>
    <t xml:space="preserve"> </t>
  </si>
  <si>
    <t>DATE</t>
  </si>
  <si>
    <t>Fête familiale</t>
  </si>
  <si>
    <t>Evenement(s) du jour</t>
  </si>
  <si>
    <t>arrosage des plantes</t>
  </si>
  <si>
    <t>hebdomadaire</t>
  </si>
  <si>
    <t>mensuel</t>
  </si>
  <si>
    <t>bi-mensuel</t>
  </si>
  <si>
    <t>ecart de date</t>
  </si>
  <si>
    <t>sortie des poubelles tous les</t>
  </si>
  <si>
    <t>jours</t>
  </si>
  <si>
    <t>WEEK END</t>
  </si>
  <si>
    <t>SALLE DE BAINS</t>
  </si>
  <si>
    <t>savon + gant</t>
  </si>
  <si>
    <t>brosse à dents + dentifrice</t>
  </si>
  <si>
    <t>peigne</t>
  </si>
  <si>
    <t>parfum</t>
  </si>
  <si>
    <t>rasoir / mousse</t>
  </si>
  <si>
    <t>Serviette</t>
  </si>
  <si>
    <t>Sac à linge sale</t>
  </si>
  <si>
    <t>FRINGUES</t>
  </si>
  <si>
    <t>chaussettes</t>
  </si>
  <si>
    <t>caleçons</t>
  </si>
  <si>
    <t>sous pulls</t>
  </si>
  <si>
    <t>T-shirts</t>
  </si>
  <si>
    <t>polos</t>
  </si>
  <si>
    <t>chemise</t>
  </si>
  <si>
    <t>pull</t>
  </si>
  <si>
    <t>pantalon</t>
  </si>
  <si>
    <t>EXTERIEUR</t>
  </si>
  <si>
    <t>parapluie</t>
  </si>
  <si>
    <t>gants</t>
  </si>
  <si>
    <t>manteau</t>
  </si>
  <si>
    <t>CHAUSSURES</t>
  </si>
  <si>
    <t>excursion</t>
  </si>
  <si>
    <t>MEDIA</t>
  </si>
  <si>
    <t>Ordinateur</t>
  </si>
  <si>
    <t>Disque dur</t>
  </si>
  <si>
    <t>Appareil photo</t>
  </si>
  <si>
    <t>Camera</t>
  </si>
  <si>
    <t>Jumelles</t>
  </si>
  <si>
    <t>livre + revue</t>
  </si>
  <si>
    <t>cds pour voiture</t>
  </si>
  <si>
    <t>Clé USB</t>
  </si>
  <si>
    <t>PRATIQUE</t>
  </si>
  <si>
    <t>Chargeur telephone</t>
  </si>
  <si>
    <t>Cheques en blanc</t>
  </si>
  <si>
    <t>de quoi écrire / dessiner</t>
  </si>
  <si>
    <t>GPS + carte</t>
  </si>
  <si>
    <t>SAC COUCHAGE</t>
  </si>
  <si>
    <t>sac couchage + tapis</t>
  </si>
  <si>
    <t>MER</t>
  </si>
  <si>
    <t>Maillot bain</t>
  </si>
  <si>
    <t>lunettes soleil</t>
  </si>
  <si>
    <t>masque / tuba / palmes</t>
  </si>
  <si>
    <t>Carte 12-25 / enfant+</t>
  </si>
  <si>
    <t>Permis de conduire +passeport</t>
  </si>
  <si>
    <t>Nous sommes le:</t>
  </si>
  <si>
    <t>LISTE DES TACHES</t>
  </si>
  <si>
    <t>Immatriculation véhicule:</t>
  </si>
  <si>
    <t>Déplacer l'étoile pour indiquer la position garée</t>
  </si>
  <si>
    <t>Mettre l'étoile sur parking / bureau</t>
  </si>
  <si>
    <t>Changement d'heures</t>
  </si>
  <si>
    <t>aujourd'hui</t>
  </si>
  <si>
    <t>+1</t>
  </si>
  <si>
    <t>-1</t>
  </si>
  <si>
    <t>Récap alertes</t>
  </si>
  <si>
    <t>Cheque à transcrire</t>
  </si>
  <si>
    <t>Chauffe-eau</t>
  </si>
  <si>
    <t>courrier à envoyer</t>
  </si>
  <si>
    <t>factures à payer</t>
  </si>
  <si>
    <t>Loyer</t>
  </si>
  <si>
    <t>Electricité</t>
  </si>
  <si>
    <t>Gaz</t>
  </si>
  <si>
    <t>Eau</t>
  </si>
  <si>
    <t>Nounou</t>
  </si>
  <si>
    <t>Assurance</t>
  </si>
  <si>
    <t>Impôts revenu</t>
  </si>
  <si>
    <t>Échéance</t>
  </si>
  <si>
    <t>Fin de semaine</t>
  </si>
  <si>
    <t>Fin de mois</t>
  </si>
  <si>
    <t>Fin de trimestre</t>
  </si>
  <si>
    <t>Immédiat</t>
  </si>
  <si>
    <t>En retard!</t>
  </si>
  <si>
    <t>limite=</t>
  </si>
  <si>
    <t>Informations pratiques</t>
  </si>
  <si>
    <t>URGENCES</t>
  </si>
  <si>
    <t>SAMU</t>
  </si>
  <si>
    <t>Numéros d'urgence</t>
  </si>
  <si>
    <t>Police</t>
  </si>
  <si>
    <t>Pompiers</t>
  </si>
  <si>
    <t>Urgence Hopital (adultes)</t>
  </si>
  <si>
    <t>Hôpital COCHIN</t>
  </si>
  <si>
    <t>27, rue du Faubourg Saint Jacques (14è)</t>
  </si>
  <si>
    <t>01 58 41 41 41</t>
  </si>
  <si>
    <t>Urgence Hopital (enfants)</t>
  </si>
  <si>
    <t>149, rue de Sèvres (15è)</t>
  </si>
  <si>
    <t>01 44 49 42 90</t>
  </si>
  <si>
    <t>Hôpital Saint-Joseph</t>
  </si>
  <si>
    <t>185, rue Raymond Losserand (14è)</t>
  </si>
  <si>
    <t>01 44 12 33 33</t>
  </si>
  <si>
    <t>Hopital et maternité (autres)</t>
  </si>
  <si>
    <t>Vol de portefeuille</t>
  </si>
  <si>
    <t>Opposition Carte Bleue</t>
  </si>
  <si>
    <t>Vol de téléphone</t>
  </si>
  <si>
    <t>IMEI des appareils</t>
  </si>
  <si>
    <t>?</t>
  </si>
  <si>
    <t>Hôpital NECKER</t>
  </si>
  <si>
    <t>Médecin de famille</t>
  </si>
  <si>
    <t>Vol de voiture</t>
  </si>
  <si>
    <t>Assurance:</t>
  </si>
  <si>
    <t>Immatriculation:</t>
  </si>
  <si>
    <t>Problème bébé</t>
  </si>
  <si>
    <t>Santé</t>
  </si>
  <si>
    <t>Banque</t>
  </si>
  <si>
    <t>Utilités</t>
  </si>
  <si>
    <t>Contacts</t>
  </si>
  <si>
    <t>Personnes à contacter</t>
  </si>
  <si>
    <t>Cartes Vitales</t>
  </si>
  <si>
    <t>Groupes sanguins</t>
  </si>
  <si>
    <t>Numéro client EDF</t>
  </si>
  <si>
    <t>dépannage EDF</t>
  </si>
  <si>
    <t>0810 333 753</t>
  </si>
  <si>
    <t>Comptes</t>
  </si>
  <si>
    <t>Compte joint</t>
  </si>
  <si>
    <t>Agence la plus proche</t>
  </si>
  <si>
    <t>INFOS PRATIQUES</t>
  </si>
  <si>
    <t>Famille proche</t>
  </si>
  <si>
    <t>Voir Urgence</t>
  </si>
  <si>
    <t>Voir urgence</t>
  </si>
  <si>
    <t>Babysitter:</t>
  </si>
  <si>
    <t>Dettes et créances</t>
  </si>
  <si>
    <t>Prêts et créances</t>
  </si>
  <si>
    <t>empruntés à :</t>
  </si>
  <si>
    <t>prêtés à :</t>
  </si>
  <si>
    <t>nombre de dettes:</t>
  </si>
  <si>
    <t>Détail des factures</t>
  </si>
  <si>
    <t>MARIAGES</t>
  </si>
  <si>
    <t>Voisins</t>
  </si>
  <si>
    <t>action?</t>
  </si>
  <si>
    <t>Mariages proches</t>
  </si>
  <si>
    <t>action</t>
  </si>
  <si>
    <t>Calendrier automatique:</t>
  </si>
  <si>
    <t>ON</t>
  </si>
  <si>
    <t>OFF</t>
  </si>
  <si>
    <t>Calendrier auto</t>
  </si>
  <si>
    <t>FP</t>
  </si>
  <si>
    <t>calculs</t>
  </si>
  <si>
    <t>nom</t>
  </si>
  <si>
    <t>QUI</t>
  </si>
  <si>
    <t>LIEU</t>
  </si>
  <si>
    <t>DEADLINE</t>
  </si>
  <si>
    <t>DINER</t>
  </si>
  <si>
    <t>REP</t>
  </si>
  <si>
    <t>KDO</t>
  </si>
  <si>
    <t>HEB</t>
  </si>
  <si>
    <t>informations sur l'évènement</t>
  </si>
  <si>
    <t>A faire</t>
  </si>
  <si>
    <t>texte action</t>
  </si>
  <si>
    <t>visible?</t>
  </si>
  <si>
    <t>délai de visibilité avant mariage</t>
  </si>
  <si>
    <t>à afficher</t>
  </si>
  <si>
    <t>Actions restantes</t>
  </si>
  <si>
    <t>Nantes</t>
  </si>
  <si>
    <t>O/N</t>
  </si>
  <si>
    <t>Mariages en retard</t>
  </si>
  <si>
    <t>Chauffe-eau en marche</t>
  </si>
  <si>
    <t>ANNIVERSAIRES</t>
  </si>
  <si>
    <t>Gerant immobilier</t>
  </si>
  <si>
    <t>Assurance appartement</t>
  </si>
  <si>
    <t>GDF</t>
  </si>
  <si>
    <t>Dépannage 0800 473 333</t>
  </si>
  <si>
    <t>Appartement</t>
  </si>
  <si>
    <t>Documents importants</t>
  </si>
  <si>
    <t>Où sont les documents importants?</t>
  </si>
  <si>
    <t>semaines restantes</t>
  </si>
  <si>
    <t>ETA</t>
  </si>
  <si>
    <t>PROGENITURE</t>
  </si>
  <si>
    <t>durée restante</t>
  </si>
  <si>
    <t>taux de couches par jour</t>
  </si>
  <si>
    <t>jour</t>
  </si>
  <si>
    <t>couches</t>
  </si>
  <si>
    <t>c/j</t>
  </si>
  <si>
    <t>Dernière mise à jour:</t>
  </si>
  <si>
    <t>Stock actuel de couches 2</t>
  </si>
  <si>
    <t>Stock actuel de couches 1</t>
  </si>
  <si>
    <t>Stock de la dernière MAJ:</t>
  </si>
  <si>
    <t>+ / -</t>
  </si>
  <si>
    <t>(type)</t>
  </si>
  <si>
    <t>Couches type 1:</t>
  </si>
  <si>
    <t>Couches type 2:</t>
  </si>
  <si>
    <t>Poudre type 1:</t>
  </si>
  <si>
    <t>Stock actuel de poudre 1</t>
  </si>
  <si>
    <t>Stock actuel de poudre 2</t>
  </si>
  <si>
    <t>Poudre type 2:</t>
  </si>
  <si>
    <t>boites</t>
  </si>
  <si>
    <t>repas par jour</t>
  </si>
  <si>
    <t>repas</t>
  </si>
  <si>
    <t>dose de poudre par repas</t>
  </si>
  <si>
    <t>mesures</t>
  </si>
  <si>
    <t>Stock alerte</t>
  </si>
  <si>
    <t>Besoin couches/poudre</t>
  </si>
  <si>
    <t>HISTORIQUE DES TACHES</t>
  </si>
  <si>
    <t>init</t>
  </si>
  <si>
    <t>Historique des taches</t>
  </si>
  <si>
    <t>NAISSANCES</t>
  </si>
  <si>
    <t>Description cadeau</t>
  </si>
  <si>
    <t>Faire-Part</t>
  </si>
  <si>
    <t>Cadeau</t>
  </si>
  <si>
    <t>On a recu quoi?</t>
  </si>
  <si>
    <t>type</t>
  </si>
  <si>
    <t>recu ou non</t>
  </si>
  <si>
    <t>Naissances</t>
  </si>
  <si>
    <t>Il y a</t>
  </si>
  <si>
    <t>date</t>
  </si>
  <si>
    <t>retard raisonnable</t>
  </si>
  <si>
    <t>Livre de bébé</t>
  </si>
  <si>
    <t>action réalisée?</t>
  </si>
  <si>
    <t>Naissance en retard</t>
  </si>
  <si>
    <t>Tricot gris 2 ans</t>
  </si>
  <si>
    <t>verrines champignon tomates</t>
  </si>
  <si>
    <t>poisson coco curry</t>
  </si>
  <si>
    <t>riz</t>
  </si>
  <si>
    <t>CARNET DE DINERS</t>
  </si>
  <si>
    <t>Convive</t>
  </si>
  <si>
    <t>Date</t>
  </si>
  <si>
    <t>Entree ou salade</t>
  </si>
  <si>
    <t>Plat</t>
  </si>
  <si>
    <t>Accompagnement</t>
  </si>
  <si>
    <t>Dessert</t>
  </si>
  <si>
    <t>SOS Medecins</t>
  </si>
  <si>
    <t>-</t>
  </si>
  <si>
    <t xml:space="preserve">Nidal 2 </t>
  </si>
  <si>
    <t>Couches jour</t>
  </si>
  <si>
    <t>Couches nuit</t>
  </si>
  <si>
    <t>Pédiatre</t>
  </si>
  <si>
    <t>BROUILLON</t>
  </si>
  <si>
    <t>code temporaire</t>
  </si>
  <si>
    <t>ENFANTS</t>
  </si>
  <si>
    <t>Nom de la macro calendrier auto:</t>
  </si>
  <si>
    <t>mDF Xlcalendar</t>
  </si>
  <si>
    <t>Bienvenue at home!</t>
  </si>
  <si>
    <t>33% Pratique…</t>
  </si>
  <si>
    <t>33% Ludique…</t>
  </si>
  <si>
    <t>33% Geek!!!</t>
  </si>
  <si>
    <t>33% Convivial…</t>
  </si>
  <si>
    <t>F</t>
  </si>
  <si>
    <t>A</t>
  </si>
  <si>
    <t>A pris les clés</t>
  </si>
  <si>
    <t>liste d'actions pour les enfants (max 8)</t>
  </si>
  <si>
    <t>Rentrera tard</t>
  </si>
  <si>
    <t>Fera les courses</t>
  </si>
  <si>
    <t>Est chez les voisins</t>
  </si>
  <si>
    <t>Est parti au sport</t>
  </si>
  <si>
    <t>Ne pas déranger!</t>
  </si>
  <si>
    <t>…</t>
  </si>
  <si>
    <t>SUPPR =&gt;</t>
  </si>
  <si>
    <t>RECAP</t>
  </si>
  <si>
    <t>Ne dinera pas</t>
  </si>
  <si>
    <t>Taxe hab.</t>
  </si>
  <si>
    <t>Modifiable</t>
  </si>
  <si>
    <t>Voyages Sncf</t>
  </si>
  <si>
    <t>36 35</t>
  </si>
  <si>
    <t>family call</t>
  </si>
  <si>
    <t>Version 1.4 - Agenis-Nevers</t>
  </si>
  <si>
    <t>Après avoir sélectionné une case de la dernière ligne remplie</t>
  </si>
  <si>
    <t xml:space="preserve">CHOIX: </t>
  </si>
  <si>
    <t>Envoi d'emails</t>
  </si>
  <si>
    <t>adresse 1</t>
  </si>
  <si>
    <t>adresse 2</t>
  </si>
  <si>
    <t>adresse 3</t>
  </si>
  <si>
    <t>Options d'envoi</t>
  </si>
  <si>
    <t>Objet</t>
  </si>
  <si>
    <t>Vue journalière de la gestion maison</t>
  </si>
  <si>
    <t>Envoi des alertes journalières auto (midi)</t>
  </si>
  <si>
    <t>Radiateurs</t>
  </si>
  <si>
    <t>Anticipation d'affichage</t>
  </si>
  <si>
    <t>Note: le délai d'affichage s'arrete à la fin de chaque année…</t>
  </si>
  <si>
    <t>dans…</t>
  </si>
  <si>
    <t>Radiateurs allumés!</t>
  </si>
  <si>
    <t>acheter produit entretien</t>
  </si>
  <si>
    <t>appeler sylvie</t>
  </si>
  <si>
    <t>réparer roue velo</t>
  </si>
  <si>
    <t>appel Mike</t>
  </si>
  <si>
    <t>verif facture dentiste</t>
  </si>
  <si>
    <t>point comptes 1+2</t>
  </si>
  <si>
    <t>Lea</t>
  </si>
  <si>
    <t>Théo</t>
  </si>
  <si>
    <t>Théo dit bonjour!</t>
  </si>
  <si>
    <t>instruments de musique</t>
  </si>
  <si>
    <t>jeux de société</t>
  </si>
  <si>
    <t>jeux de cartes</t>
  </si>
  <si>
    <t>baskets</t>
  </si>
  <si>
    <t>jeux plage</t>
  </si>
  <si>
    <t>appareil photo</t>
  </si>
  <si>
    <t>Blackberry</t>
  </si>
  <si>
    <t>Nokia</t>
  </si>
  <si>
    <t>Iphone</t>
  </si>
  <si>
    <t>AX-666-94</t>
  </si>
  <si>
    <t>Scenic grise</t>
  </si>
  <si>
    <t xml:space="preserve">Contact nounou: </t>
  </si>
  <si>
    <t>Agence banque</t>
  </si>
  <si>
    <t>Jean MARTIN</t>
  </si>
  <si>
    <t>Anne MARTIN</t>
  </si>
  <si>
    <t>Pierre LEGRAND</t>
  </si>
  <si>
    <t>Arnaud GERIN</t>
  </si>
  <si>
    <t>salade</t>
  </si>
  <si>
    <t>terrine de viande</t>
  </si>
  <si>
    <t>haricots</t>
  </si>
  <si>
    <t>gateau chocolat</t>
  </si>
  <si>
    <t>compote pomme</t>
  </si>
  <si>
    <t>THEO MARTIN</t>
  </si>
  <si>
    <t>LUCIENNE GERMON</t>
  </si>
  <si>
    <t>FIANCAILLES JEAN</t>
  </si>
  <si>
    <t>JEREMY &amp; ANAIS</t>
  </si>
  <si>
    <t>Nevers</t>
  </si>
  <si>
    <t>Anniversaire mariage</t>
  </si>
  <si>
    <t>Julien (cousin) (anniv)</t>
  </si>
  <si>
    <t>Fete de Lucille</t>
  </si>
  <si>
    <t>hakkouna666@hotmail.fr</t>
  </si>
  <si>
    <t>Notes diverses</t>
  </si>
  <si>
    <t>Tutoriel:</t>
  </si>
  <si>
    <t>http://www.youtube.com/watch?v=hm9xkaxfx0U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</si>
</sst>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[$-40C]d\-mmm;@"/>
    <numFmt numFmtId="165" formatCode="mmmm"/>
    <numFmt numFmtId="166" formatCode="d\ mmm\ yyyy"/>
    <numFmt numFmtId="167" formatCode="&quot;du &quot;ddd\ dd\-mm\-yy"/>
    <numFmt numFmtId="168" formatCode="&quot;au &quot;ddd\ dd\-mm\-yy"/>
    <numFmt numFmtId="169" formatCode="d\ mmm\ yy\ "/>
    <numFmt numFmtId="170" formatCode="#,##0.0\ &quot;€&quot;"/>
    <numFmt numFmtId="171" formatCode="dd/mm/yy;@"/>
    <numFmt numFmtId="172" formatCode="0&quot;sem.&quot;"/>
    <numFmt numFmtId="173" formatCode="0.0"/>
    <numFmt numFmtId="174" formatCode="d\ mmmm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Bauhaus 93"/>
      <family val="5"/>
    </font>
    <font>
      <sz val="14"/>
      <color rgb="FF00B0F0"/>
      <name val="Bauhaus 93"/>
      <family val="5"/>
    </font>
    <font>
      <sz val="11"/>
      <color theme="4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8"/>
      <color theme="1"/>
      <name val="Bauhaus 93"/>
      <family val="5"/>
    </font>
    <font>
      <sz val="14"/>
      <color rgb="FFFF33CC"/>
      <name val="Bauhaus 93"/>
      <family val="5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Wingdings"/>
      <charset val="2"/>
    </font>
    <font>
      <sz val="12"/>
      <color theme="1"/>
      <name val="Wingdings"/>
      <charset val="2"/>
    </font>
    <font>
      <sz val="12"/>
      <color theme="1"/>
      <name val="Broadway"/>
      <family val="5"/>
    </font>
    <font>
      <sz val="14"/>
      <color rgb="FFFFC000"/>
      <name val="Bauhaus 93"/>
      <family val="5"/>
    </font>
    <font>
      <i/>
      <sz val="10"/>
      <name val="Arial"/>
      <family val="2"/>
    </font>
    <font>
      <sz val="14"/>
      <color theme="6"/>
      <name val="Bauhaus 93"/>
      <family val="5"/>
    </font>
    <font>
      <b/>
      <i/>
      <u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4"/>
      <color rgb="FFCC6600"/>
      <name val="Bauhaus 93"/>
      <family val="5"/>
    </font>
    <font>
      <sz val="14"/>
      <color theme="5"/>
      <name val="Bauhaus 93"/>
      <family val="5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.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6"/>
      <color rgb="FFFF0000"/>
      <name val="Lucida Handwriting"/>
      <family val="4"/>
    </font>
    <font>
      <sz val="14"/>
      <color theme="5" tint="0.79998168889431442"/>
      <name val="Calibri"/>
      <family val="2"/>
      <scheme val="minor"/>
    </font>
    <font>
      <sz val="10.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lightTrellis">
        <bgColor theme="0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auto="1"/>
      </left>
      <right style="mediumDashed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1" fillId="0" borderId="0" applyNumberFormat="0" applyFill="0" applyBorder="0" applyAlignment="0" applyProtection="0"/>
  </cellStyleXfs>
  <cellXfs count="377">
    <xf numFmtId="0" fontId="0" fillId="0" borderId="0" xfId="0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0" xfId="0" applyFont="1" applyBorder="1"/>
    <xf numFmtId="0" fontId="7" fillId="0" borderId="0" xfId="0" applyFont="1" applyBorder="1"/>
    <xf numFmtId="14" fontId="0" fillId="0" borderId="0" xfId="0" applyNumberFormat="1" applyBorder="1"/>
    <xf numFmtId="0" fontId="0" fillId="0" borderId="0" xfId="0" applyNumberFormat="1" applyBorder="1"/>
    <xf numFmtId="0" fontId="0" fillId="3" borderId="0" xfId="0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1" fillId="4" borderId="0" xfId="0" applyFont="1" applyFill="1"/>
    <xf numFmtId="0" fontId="0" fillId="4" borderId="0" xfId="0" applyFill="1"/>
    <xf numFmtId="0" fontId="7" fillId="4" borderId="0" xfId="0" applyFont="1" applyFill="1"/>
    <xf numFmtId="14" fontId="7" fillId="0" borderId="0" xfId="0" applyNumberFormat="1" applyFont="1" applyBorder="1"/>
    <xf numFmtId="0" fontId="0" fillId="2" borderId="0" xfId="0" applyFill="1"/>
    <xf numFmtId="0" fontId="3" fillId="4" borderId="0" xfId="1" applyFill="1"/>
    <xf numFmtId="0" fontId="6" fillId="4" borderId="0" xfId="1" applyFont="1" applyFill="1"/>
    <xf numFmtId="0" fontId="3" fillId="4" borderId="0" xfId="1" applyFont="1" applyFill="1"/>
    <xf numFmtId="0" fontId="0" fillId="0" borderId="20" xfId="0" applyBorder="1"/>
    <xf numFmtId="0" fontId="0" fillId="5" borderId="15" xfId="0" applyFill="1" applyBorder="1"/>
    <xf numFmtId="0" fontId="0" fillId="0" borderId="22" xfId="0" applyBorder="1"/>
    <xf numFmtId="0" fontId="0" fillId="0" borderId="23" xfId="0" applyBorder="1"/>
    <xf numFmtId="0" fontId="0" fillId="5" borderId="24" xfId="0" applyFill="1" applyBorder="1"/>
    <xf numFmtId="0" fontId="1" fillId="0" borderId="8" xfId="0" applyFont="1" applyBorder="1"/>
    <xf numFmtId="0" fontId="9" fillId="0" borderId="13" xfId="0" applyFont="1" applyBorder="1"/>
    <xf numFmtId="0" fontId="13" fillId="4" borderId="0" xfId="0" applyFont="1" applyFill="1"/>
    <xf numFmtId="1" fontId="0" fillId="4" borderId="0" xfId="0" applyNumberFormat="1" applyFill="1"/>
    <xf numFmtId="0" fontId="7" fillId="4" borderId="0" xfId="0" quotePrefix="1" applyFont="1" applyFill="1"/>
    <xf numFmtId="0" fontId="0" fillId="4" borderId="0" xfId="0" applyFont="1" applyFill="1"/>
    <xf numFmtId="1" fontId="0" fillId="4" borderId="0" xfId="0" applyNumberFormat="1" applyFont="1" applyFill="1"/>
    <xf numFmtId="0" fontId="0" fillId="4" borderId="0" xfId="0" quotePrefix="1" applyFont="1" applyFill="1"/>
    <xf numFmtId="0" fontId="14" fillId="4" borderId="0" xfId="0" applyFont="1" applyFill="1"/>
    <xf numFmtId="0" fontId="7" fillId="4" borderId="0" xfId="0" quotePrefix="1" applyNumberFormat="1" applyFont="1" applyFill="1"/>
    <xf numFmtId="0" fontId="0" fillId="0" borderId="0" xfId="0" applyFill="1" applyBorder="1" applyAlignment="1">
      <alignment horizontal="left"/>
    </xf>
    <xf numFmtId="0" fontId="0" fillId="4" borderId="0" xfId="0" applyFill="1" applyAlignment="1">
      <alignment horizontal="left" vertical="center"/>
    </xf>
    <xf numFmtId="0" fontId="0" fillId="4" borderId="0" xfId="0" applyFill="1" applyBorder="1"/>
    <xf numFmtId="0" fontId="0" fillId="2" borderId="13" xfId="0" applyFill="1" applyBorder="1"/>
    <xf numFmtId="0" fontId="0" fillId="2" borderId="11" xfId="0" applyFill="1" applyBorder="1"/>
    <xf numFmtId="0" fontId="20" fillId="4" borderId="0" xfId="0" applyFont="1" applyFill="1"/>
    <xf numFmtId="0" fontId="0" fillId="4" borderId="0" xfId="0" applyFill="1" applyAlignment="1">
      <alignment horizontal="right"/>
    </xf>
    <xf numFmtId="14" fontId="0" fillId="7" borderId="24" xfId="0" applyNumberFormat="1" applyFill="1" applyBorder="1"/>
    <xf numFmtId="0" fontId="0" fillId="2" borderId="9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4" borderId="22" xfId="0" applyFill="1" applyBorder="1"/>
    <xf numFmtId="0" fontId="0" fillId="4" borderId="23" xfId="0" applyFill="1" applyBorder="1"/>
    <xf numFmtId="0" fontId="0" fillId="4" borderId="24" xfId="0" applyFill="1" applyBorder="1"/>
    <xf numFmtId="0" fontId="0" fillId="4" borderId="8" xfId="0" applyFill="1" applyBorder="1"/>
    <xf numFmtId="0" fontId="0" fillId="4" borderId="9" xfId="0" applyFill="1" applyBorder="1"/>
    <xf numFmtId="14" fontId="0" fillId="4" borderId="0" xfId="0" applyNumberFormat="1" applyFill="1"/>
    <xf numFmtId="14" fontId="0" fillId="2" borderId="9" xfId="0" applyNumberForma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4" borderId="0" xfId="0" applyFill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3" xfId="0" applyFill="1" applyBorder="1" applyAlignment="1">
      <alignment horizontal="left"/>
    </xf>
    <xf numFmtId="0" fontId="23" fillId="4" borderId="0" xfId="0" applyFont="1" applyFill="1"/>
    <xf numFmtId="0" fontId="0" fillId="4" borderId="22" xfId="0" applyFill="1" applyBorder="1" applyAlignment="1">
      <alignment horizontal="left"/>
    </xf>
    <xf numFmtId="165" fontId="3" fillId="4" borderId="0" xfId="1" applyNumberFormat="1" applyFill="1"/>
    <xf numFmtId="0" fontId="4" fillId="4" borderId="0" xfId="1" applyFont="1" applyFill="1"/>
    <xf numFmtId="0" fontId="5" fillId="4" borderId="0" xfId="1" applyNumberFormat="1" applyFont="1" applyFill="1"/>
    <xf numFmtId="0" fontId="4" fillId="4" borderId="0" xfId="1" applyNumberFormat="1" applyFont="1" applyFill="1"/>
    <xf numFmtId="0" fontId="4" fillId="4" borderId="0" xfId="1" quotePrefix="1" applyNumberFormat="1" applyFont="1" applyFill="1"/>
    <xf numFmtId="14" fontId="3" fillId="4" borderId="0" xfId="1" applyNumberFormat="1" applyFill="1"/>
    <xf numFmtId="164" fontId="4" fillId="4" borderId="0" xfId="1" quotePrefix="1" applyNumberFormat="1" applyFont="1" applyFill="1"/>
    <xf numFmtId="0" fontId="3" fillId="4" borderId="0" xfId="1" applyNumberFormat="1" applyFill="1"/>
    <xf numFmtId="167" fontId="3" fillId="4" borderId="0" xfId="1" applyNumberFormat="1" applyFill="1"/>
    <xf numFmtId="0" fontId="26" fillId="4" borderId="0" xfId="0" applyFont="1" applyFill="1" applyAlignment="1">
      <alignment horizontal="right"/>
    </xf>
    <xf numFmtId="0" fontId="3" fillId="2" borderId="12" xfId="1" applyFill="1" applyBorder="1"/>
    <xf numFmtId="0" fontId="3" fillId="2" borderId="15" xfId="1" applyFill="1" applyBorder="1"/>
    <xf numFmtId="0" fontId="3" fillId="2" borderId="9" xfId="1" applyFill="1" applyBorder="1"/>
    <xf numFmtId="0" fontId="3" fillId="2" borderId="10" xfId="1" applyFill="1" applyBorder="1"/>
    <xf numFmtId="0" fontId="3" fillId="2" borderId="0" xfId="1" applyFill="1" applyBorder="1"/>
    <xf numFmtId="0" fontId="3" fillId="2" borderId="14" xfId="1" applyFill="1" applyBorder="1"/>
    <xf numFmtId="0" fontId="3" fillId="4" borderId="0" xfId="1" applyFill="1" applyBorder="1"/>
    <xf numFmtId="0" fontId="3" fillId="2" borderId="9" xfId="1" quotePrefix="1" applyFill="1" applyBorder="1"/>
    <xf numFmtId="0" fontId="3" fillId="2" borderId="0" xfId="1" quotePrefix="1" applyFill="1" applyBorder="1"/>
    <xf numFmtId="0" fontId="3" fillId="2" borderId="14" xfId="1" quotePrefix="1" applyFill="1" applyBorder="1"/>
    <xf numFmtId="165" fontId="3" fillId="2" borderId="22" xfId="1" applyNumberFormat="1" applyFill="1" applyBorder="1"/>
    <xf numFmtId="0" fontId="3" fillId="2" borderId="23" xfId="1" applyFill="1" applyBorder="1" applyAlignment="1">
      <alignment horizontal="center"/>
    </xf>
    <xf numFmtId="0" fontId="3" fillId="2" borderId="24" xfId="1" applyFill="1" applyBorder="1"/>
    <xf numFmtId="0" fontId="6" fillId="2" borderId="22" xfId="1" applyFont="1" applyFill="1" applyBorder="1"/>
    <xf numFmtId="0" fontId="6" fillId="2" borderId="23" xfId="1" applyFont="1" applyFill="1" applyBorder="1" applyAlignment="1">
      <alignment horizontal="right"/>
    </xf>
    <xf numFmtId="0" fontId="6" fillId="2" borderId="24" xfId="1" applyFont="1" applyFill="1" applyBorder="1" applyAlignment="1">
      <alignment horizontal="center"/>
    </xf>
    <xf numFmtId="0" fontId="6" fillId="2" borderId="23" xfId="1" applyFont="1" applyFill="1" applyBorder="1"/>
    <xf numFmtId="166" fontId="3" fillId="2" borderId="22" xfId="1" applyNumberFormat="1" applyFill="1" applyBorder="1" applyAlignment="1"/>
    <xf numFmtId="0" fontId="3" fillId="2" borderId="23" xfId="1" applyFill="1" applyBorder="1"/>
    <xf numFmtId="0" fontId="3" fillId="2" borderId="22" xfId="1" applyFont="1" applyFill="1" applyBorder="1" applyAlignment="1">
      <alignment horizontal="right"/>
    </xf>
    <xf numFmtId="167" fontId="3" fillId="2" borderId="23" xfId="1" quotePrefix="1" applyNumberFormat="1" applyFont="1" applyFill="1" applyBorder="1" applyAlignment="1">
      <alignment vertical="center"/>
    </xf>
    <xf numFmtId="168" fontId="3" fillId="2" borderId="24" xfId="1" quotePrefix="1" applyNumberFormat="1" applyFont="1" applyFill="1" applyBorder="1" applyAlignment="1">
      <alignment vertical="center"/>
    </xf>
    <xf numFmtId="0" fontId="6" fillId="2" borderId="24" xfId="1" quotePrefix="1" applyFont="1" applyFill="1" applyBorder="1" applyAlignment="1">
      <alignment horizontal="center"/>
    </xf>
    <xf numFmtId="0" fontId="0" fillId="4" borderId="0" xfId="0" quotePrefix="1" applyFill="1" applyAlignment="1">
      <alignment horizontal="right"/>
    </xf>
    <xf numFmtId="49" fontId="0" fillId="4" borderId="0" xfId="0" quotePrefix="1" applyNumberFormat="1" applyFont="1" applyFill="1"/>
    <xf numFmtId="15" fontId="3" fillId="4" borderId="0" xfId="1" applyNumberFormat="1" applyFill="1"/>
    <xf numFmtId="0" fontId="1" fillId="4" borderId="0" xfId="0" applyFont="1" applyFill="1" applyAlignment="1">
      <alignment horizontal="left"/>
    </xf>
    <xf numFmtId="0" fontId="28" fillId="4" borderId="0" xfId="0" applyFont="1" applyFill="1"/>
    <xf numFmtId="0" fontId="0" fillId="4" borderId="0" xfId="0" applyFill="1" applyAlignment="1">
      <alignment horizontal="center" vertical="center"/>
    </xf>
    <xf numFmtId="173" fontId="1" fillId="4" borderId="0" xfId="0" applyNumberFormat="1" applyFont="1" applyFill="1"/>
    <xf numFmtId="0" fontId="0" fillId="0" borderId="11" xfId="0" quotePrefix="1" applyBorder="1" applyAlignment="1">
      <alignment horizontal="right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29" xfId="0" applyBorder="1"/>
    <xf numFmtId="173" fontId="0" fillId="4" borderId="0" xfId="0" applyNumberFormat="1" applyFill="1"/>
    <xf numFmtId="0" fontId="0" fillId="4" borderId="14" xfId="0" applyFill="1" applyBorder="1"/>
    <xf numFmtId="0" fontId="6" fillId="2" borderId="22" xfId="1" applyFont="1" applyFill="1" applyBorder="1" applyAlignment="1">
      <alignment horizontal="left"/>
    </xf>
    <xf numFmtId="0" fontId="31" fillId="4" borderId="0" xfId="0" applyFont="1" applyFill="1"/>
    <xf numFmtId="22" fontId="0" fillId="4" borderId="0" xfId="0" applyNumberFormat="1" applyFill="1"/>
    <xf numFmtId="22" fontId="31" fillId="4" borderId="0" xfId="0" applyNumberFormat="1" applyFont="1" applyFill="1"/>
    <xf numFmtId="0" fontId="1" fillId="0" borderId="0" xfId="0" applyFont="1"/>
    <xf numFmtId="0" fontId="2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11" fillId="4" borderId="0" xfId="0" applyFont="1" applyFill="1" applyAlignment="1" applyProtection="1">
      <alignment horizontal="center" vertical="center"/>
      <protection hidden="1"/>
    </xf>
    <xf numFmtId="0" fontId="1" fillId="4" borderId="0" xfId="0" applyNumberFormat="1" applyFont="1" applyFill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/>
      <protection hidden="1"/>
    </xf>
    <xf numFmtId="171" fontId="25" fillId="2" borderId="0" xfId="0" applyNumberFormat="1" applyFont="1" applyFill="1" applyAlignment="1" applyProtection="1">
      <alignment horizontal="center" vertical="center"/>
      <protection hidden="1"/>
    </xf>
    <xf numFmtId="0" fontId="0" fillId="2" borderId="0" xfId="0" applyFill="1" applyProtection="1">
      <protection hidden="1"/>
    </xf>
    <xf numFmtId="0" fontId="1" fillId="4" borderId="0" xfId="0" applyFont="1" applyFill="1" applyProtection="1">
      <protection hidden="1"/>
    </xf>
    <xf numFmtId="0" fontId="0" fillId="2" borderId="8" xfId="0" applyFill="1" applyBorder="1" applyProtection="1">
      <protection hidden="1"/>
    </xf>
    <xf numFmtId="0" fontId="0" fillId="2" borderId="9" xfId="0" applyFill="1" applyBorder="1" applyAlignment="1" applyProtection="1">
      <alignment horizontal="center"/>
      <protection hidden="1"/>
    </xf>
    <xf numFmtId="0" fontId="0" fillId="2" borderId="9" xfId="0" applyFill="1" applyBorder="1" applyProtection="1">
      <protection hidden="1"/>
    </xf>
    <xf numFmtId="0" fontId="0" fillId="2" borderId="10" xfId="0" applyFill="1" applyBorder="1" applyProtection="1">
      <protection hidden="1"/>
    </xf>
    <xf numFmtId="172" fontId="0" fillId="4" borderId="0" xfId="0" applyNumberFormat="1" applyFill="1" applyProtection="1">
      <protection hidden="1"/>
    </xf>
    <xf numFmtId="0" fontId="0" fillId="2" borderId="13" xfId="0" applyFill="1" applyBorder="1" applyProtection="1">
      <protection hidden="1"/>
    </xf>
    <xf numFmtId="0" fontId="0" fillId="2" borderId="14" xfId="0" applyFill="1" applyBorder="1" applyAlignment="1" applyProtection="1">
      <alignment horizontal="center"/>
      <protection hidden="1"/>
    </xf>
    <xf numFmtId="0" fontId="0" fillId="2" borderId="14" xfId="0" applyFill="1" applyBorder="1" applyProtection="1">
      <protection hidden="1"/>
    </xf>
    <xf numFmtId="0" fontId="0" fillId="2" borderId="15" xfId="0" applyFill="1" applyBorder="1" applyProtection="1">
      <protection hidden="1"/>
    </xf>
    <xf numFmtId="0" fontId="0" fillId="4" borderId="0" xfId="0" applyFont="1" applyFill="1" applyProtection="1">
      <protection hidden="1"/>
    </xf>
    <xf numFmtId="0" fontId="1" fillId="4" borderId="0" xfId="0" applyFont="1" applyFill="1" applyAlignment="1" applyProtection="1">
      <alignment horizontal="center"/>
      <protection hidden="1"/>
    </xf>
    <xf numFmtId="0" fontId="0" fillId="2" borderId="11" xfId="0" applyFill="1" applyBorder="1" applyProtection="1"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2" borderId="0" xfId="0" applyFill="1" applyBorder="1" applyProtection="1">
      <protection hidden="1"/>
    </xf>
    <xf numFmtId="172" fontId="0" fillId="2" borderId="9" xfId="0" applyNumberFormat="1" applyFill="1" applyBorder="1" applyAlignment="1" applyProtection="1">
      <alignment horizontal="center"/>
      <protection hidden="1"/>
    </xf>
    <xf numFmtId="0" fontId="24" fillId="2" borderId="10" xfId="0" applyFont="1" applyFill="1" applyBorder="1" applyAlignment="1" applyProtection="1">
      <alignment horizontal="center" vertical="center"/>
      <protection hidden="1"/>
    </xf>
    <xf numFmtId="172" fontId="0" fillId="2" borderId="0" xfId="0" applyNumberFormat="1" applyFill="1" applyBorder="1" applyAlignment="1" applyProtection="1">
      <alignment horizontal="center"/>
      <protection hidden="1"/>
    </xf>
    <xf numFmtId="0" fontId="24" fillId="2" borderId="12" xfId="0" applyFont="1" applyFill="1" applyBorder="1" applyAlignment="1" applyProtection="1">
      <alignment horizontal="center" vertical="center"/>
      <protection hidden="1"/>
    </xf>
    <xf numFmtId="0" fontId="17" fillId="4" borderId="0" xfId="0" applyFont="1" applyFill="1" applyAlignment="1" applyProtection="1">
      <alignment horizontal="center" vertical="center"/>
      <protection hidden="1"/>
    </xf>
    <xf numFmtId="0" fontId="18" fillId="2" borderId="20" xfId="0" applyFont="1" applyFill="1" applyBorder="1" applyAlignment="1" applyProtection="1">
      <alignment horizontal="center" vertical="center"/>
      <protection hidden="1"/>
    </xf>
    <xf numFmtId="172" fontId="0" fillId="2" borderId="14" xfId="0" applyNumberFormat="1" applyFill="1" applyBorder="1" applyAlignment="1" applyProtection="1">
      <alignment horizontal="center"/>
      <protection hidden="1"/>
    </xf>
    <xf numFmtId="0" fontId="24" fillId="2" borderId="15" xfId="0" applyFont="1" applyFill="1" applyBorder="1" applyAlignment="1" applyProtection="1">
      <alignment horizontal="center" vertical="center"/>
      <protection hidden="1"/>
    </xf>
    <xf numFmtId="0" fontId="16" fillId="4" borderId="0" xfId="0" applyFont="1" applyFill="1" applyProtection="1">
      <protection hidden="1"/>
    </xf>
    <xf numFmtId="0" fontId="9" fillId="2" borderId="0" xfId="0" applyFont="1" applyFill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4" borderId="0" xfId="0" applyFill="1" applyAlignment="1" applyProtection="1">
      <alignment horizontal="right"/>
      <protection hidden="1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2" borderId="21" xfId="0" applyFill="1" applyBorder="1" applyProtection="1">
      <protection locked="0"/>
    </xf>
    <xf numFmtId="170" fontId="0" fillId="2" borderId="20" xfId="0" applyNumberFormat="1" applyFont="1" applyFill="1" applyBorder="1" applyProtection="1">
      <protection locked="0"/>
    </xf>
    <xf numFmtId="0" fontId="15" fillId="2" borderId="20" xfId="0" applyFont="1" applyFill="1" applyBorder="1" applyProtection="1">
      <protection locked="0"/>
    </xf>
    <xf numFmtId="0" fontId="0" fillId="2" borderId="20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0" fillId="4" borderId="0" xfId="0" applyFont="1" applyFill="1" applyProtection="1">
      <protection locked="0"/>
    </xf>
    <xf numFmtId="0" fontId="0" fillId="4" borderId="0" xfId="0" applyFill="1" applyAlignment="1" applyProtection="1">
      <alignment horizontal="left" vertical="center"/>
      <protection locked="0"/>
    </xf>
    <xf numFmtId="0" fontId="0" fillId="4" borderId="0" xfId="0" quotePrefix="1" applyFill="1" applyAlignment="1" applyProtection="1">
      <alignment horizontal="left"/>
      <protection hidden="1"/>
    </xf>
    <xf numFmtId="0" fontId="0" fillId="2" borderId="8" xfId="0" applyFill="1" applyBorder="1" applyAlignment="1">
      <alignment horizontal="left"/>
    </xf>
    <xf numFmtId="14" fontId="0" fillId="2" borderId="14" xfId="0" applyNumberFormat="1" applyFill="1" applyBorder="1" applyAlignment="1">
      <alignment horizontal="center"/>
    </xf>
    <xf numFmtId="0" fontId="32" fillId="4" borderId="0" xfId="0" applyFont="1" applyFill="1" applyAlignment="1">
      <alignment horizontal="right"/>
    </xf>
    <xf numFmtId="0" fontId="1" fillId="4" borderId="22" xfId="0" applyFont="1" applyFill="1" applyBorder="1"/>
    <xf numFmtId="0" fontId="1" fillId="4" borderId="23" xfId="0" applyFont="1" applyFill="1" applyBorder="1"/>
    <xf numFmtId="0" fontId="1" fillId="4" borderId="24" xfId="0" applyFont="1" applyFill="1" applyBorder="1"/>
    <xf numFmtId="0" fontId="0" fillId="2" borderId="0" xfId="0" applyFill="1" applyBorder="1"/>
    <xf numFmtId="0" fontId="0" fillId="2" borderId="12" xfId="0" applyFill="1" applyBorder="1"/>
    <xf numFmtId="0" fontId="0" fillId="2" borderId="14" xfId="0" applyFill="1" applyBorder="1"/>
    <xf numFmtId="0" fontId="0" fillId="2" borderId="15" xfId="0" applyFill="1" applyBorder="1"/>
    <xf numFmtId="0" fontId="10" fillId="4" borderId="0" xfId="0" applyFont="1" applyFill="1" applyAlignment="1" applyProtection="1">
      <alignment horizontal="right"/>
      <protection hidden="1"/>
    </xf>
    <xf numFmtId="0" fontId="0" fillId="4" borderId="0" xfId="0" applyFont="1" applyFill="1" applyAlignment="1">
      <alignment horizontal="left"/>
    </xf>
    <xf numFmtId="0" fontId="1" fillId="4" borderId="0" xfId="0" quotePrefix="1" applyFont="1" applyFill="1" applyAlignment="1" applyProtection="1">
      <alignment horizontal="left"/>
      <protection hidden="1"/>
    </xf>
    <xf numFmtId="0" fontId="1" fillId="4" borderId="0" xfId="0" applyFont="1" applyFill="1" applyAlignment="1" applyProtection="1">
      <alignment horizontal="left"/>
      <protection hidden="1"/>
    </xf>
    <xf numFmtId="0" fontId="33" fillId="4" borderId="0" xfId="0" applyFont="1" applyFill="1" applyProtection="1">
      <protection hidden="1"/>
    </xf>
    <xf numFmtId="0" fontId="8" fillId="4" borderId="0" xfId="0" applyFont="1" applyFill="1" applyAlignment="1" applyProtection="1">
      <alignment horizontal="left"/>
      <protection hidden="1"/>
    </xf>
    <xf numFmtId="0" fontId="1" fillId="2" borderId="17" xfId="0" applyFont="1" applyFill="1" applyBorder="1" applyProtection="1">
      <protection locked="0"/>
    </xf>
    <xf numFmtId="0" fontId="7" fillId="2" borderId="17" xfId="0" applyFont="1" applyFill="1" applyBorder="1" applyProtection="1">
      <protection locked="0"/>
    </xf>
    <xf numFmtId="0" fontId="34" fillId="2" borderId="17" xfId="0" applyFont="1" applyFill="1" applyBorder="1" applyProtection="1">
      <protection locked="0"/>
    </xf>
    <xf numFmtId="0" fontId="35" fillId="2" borderId="17" xfId="0" applyFont="1" applyFill="1" applyBorder="1" applyProtection="1">
      <protection locked="0"/>
    </xf>
    <xf numFmtId="0" fontId="35" fillId="6" borderId="19" xfId="0" applyFont="1" applyFill="1" applyBorder="1" applyProtection="1">
      <protection locked="0"/>
    </xf>
    <xf numFmtId="0" fontId="35" fillId="4" borderId="18" xfId="0" applyFont="1" applyFill="1" applyBorder="1" applyProtection="1">
      <protection locked="0"/>
    </xf>
    <xf numFmtId="0" fontId="17" fillId="2" borderId="16" xfId="0" applyFont="1" applyFill="1" applyBorder="1" applyProtection="1">
      <protection locked="0"/>
    </xf>
    <xf numFmtId="0" fontId="36" fillId="2" borderId="17" xfId="0" applyFont="1" applyFill="1" applyBorder="1" applyProtection="1">
      <protection locked="0"/>
    </xf>
    <xf numFmtId="0" fontId="37" fillId="4" borderId="0" xfId="0" applyFont="1" applyFill="1" applyBorder="1" applyProtection="1">
      <protection locked="0"/>
    </xf>
    <xf numFmtId="0" fontId="37" fillId="2" borderId="0" xfId="0" applyFont="1" applyFill="1" applyBorder="1" applyProtection="1">
      <protection locked="0"/>
    </xf>
    <xf numFmtId="0" fontId="37" fillId="4" borderId="0" xfId="0" applyFont="1" applyFill="1" applyProtection="1">
      <protection hidden="1"/>
    </xf>
    <xf numFmtId="0" fontId="0" fillId="5" borderId="24" xfId="0" applyNumberFormat="1" applyFill="1" applyBorder="1"/>
    <xf numFmtId="0" fontId="0" fillId="0" borderId="22" xfId="0" applyNumberFormat="1" applyBorder="1"/>
    <xf numFmtId="0" fontId="0" fillId="0" borderId="23" xfId="0" applyNumberFormat="1" applyBorder="1"/>
    <xf numFmtId="9" fontId="0" fillId="2" borderId="0" xfId="0" applyNumberFormat="1" applyFill="1" applyProtection="1">
      <protection hidden="1"/>
    </xf>
    <xf numFmtId="0" fontId="24" fillId="4" borderId="0" xfId="0" applyFont="1" applyFill="1" applyAlignment="1" applyProtection="1">
      <alignment horizontal="right" vertical="center"/>
      <protection hidden="1"/>
    </xf>
    <xf numFmtId="0" fontId="38" fillId="4" borderId="0" xfId="0" applyFont="1" applyFill="1" applyAlignment="1">
      <alignment vertical="center"/>
    </xf>
    <xf numFmtId="0" fontId="0" fillId="0" borderId="7" xfId="0" applyBorder="1"/>
    <xf numFmtId="0" fontId="0" fillId="0" borderId="5" xfId="0" applyBorder="1"/>
    <xf numFmtId="0" fontId="0" fillId="0" borderId="21" xfId="0" applyBorder="1"/>
    <xf numFmtId="0" fontId="0" fillId="7" borderId="42" xfId="0" applyFill="1" applyBorder="1" applyAlignment="1">
      <alignment horizontal="center"/>
    </xf>
    <xf numFmtId="0" fontId="1" fillId="2" borderId="0" xfId="0" applyFont="1" applyFill="1"/>
    <xf numFmtId="0" fontId="9" fillId="0" borderId="8" xfId="0" applyFont="1" applyBorder="1"/>
    <xf numFmtId="0" fontId="0" fillId="2" borderId="8" xfId="0" applyFill="1" applyBorder="1" applyAlignment="1" applyProtection="1">
      <protection locked="0"/>
    </xf>
    <xf numFmtId="0" fontId="0" fillId="2" borderId="9" xfId="0" applyFill="1" applyBorder="1" applyAlignment="1" applyProtection="1">
      <protection locked="0"/>
    </xf>
    <xf numFmtId="0" fontId="0" fillId="2" borderId="10" xfId="0" applyFill="1" applyBorder="1" applyAlignment="1" applyProtection="1">
      <protection locked="0"/>
    </xf>
    <xf numFmtId="0" fontId="0" fillId="2" borderId="11" xfId="0" applyFill="1" applyBorder="1" applyAlignment="1" applyProtection="1">
      <protection locked="0"/>
    </xf>
    <xf numFmtId="0" fontId="0" fillId="2" borderId="0" xfId="0" applyFill="1" applyBorder="1" applyAlignment="1" applyProtection="1">
      <protection locked="0"/>
    </xf>
    <xf numFmtId="0" fontId="0" fillId="2" borderId="12" xfId="0" applyFill="1" applyBorder="1" applyAlignment="1" applyProtection="1">
      <protection locked="0"/>
    </xf>
    <xf numFmtId="0" fontId="0" fillId="2" borderId="13" xfId="0" applyFill="1" applyBorder="1" applyAlignment="1" applyProtection="1">
      <protection locked="0"/>
    </xf>
    <xf numFmtId="0" fontId="0" fillId="2" borderId="14" xfId="0" applyFill="1" applyBorder="1" applyAlignment="1" applyProtection="1">
      <protection locked="0"/>
    </xf>
    <xf numFmtId="0" fontId="0" fillId="2" borderId="15" xfId="0" applyFill="1" applyBorder="1" applyAlignment="1" applyProtection="1">
      <protection locked="0"/>
    </xf>
    <xf numFmtId="0" fontId="20" fillId="4" borderId="0" xfId="0" applyFont="1" applyFill="1" applyProtection="1"/>
    <xf numFmtId="0" fontId="0" fillId="4" borderId="0" xfId="0" applyFill="1" applyProtection="1"/>
    <xf numFmtId="0" fontId="0" fillId="4" borderId="0" xfId="0" applyFill="1" applyAlignment="1" applyProtection="1">
      <alignment horizontal="right"/>
    </xf>
    <xf numFmtId="14" fontId="0" fillId="4" borderId="0" xfId="0" applyNumberFormat="1" applyFill="1" applyProtection="1"/>
    <xf numFmtId="0" fontId="0" fillId="4" borderId="0" xfId="0" applyFill="1" applyAlignment="1" applyProtection="1">
      <alignment horizontal="left"/>
    </xf>
    <xf numFmtId="0" fontId="0" fillId="4" borderId="22" xfId="0" applyFill="1" applyBorder="1" applyProtection="1"/>
    <xf numFmtId="0" fontId="0" fillId="4" borderId="23" xfId="0" applyFill="1" applyBorder="1" applyProtection="1"/>
    <xf numFmtId="0" fontId="0" fillId="4" borderId="22" xfId="0" applyFill="1" applyBorder="1" applyAlignment="1" applyProtection="1">
      <alignment horizontal="left"/>
    </xf>
    <xf numFmtId="0" fontId="0" fillId="4" borderId="24" xfId="0" applyFill="1" applyBorder="1" applyProtection="1"/>
    <xf numFmtId="0" fontId="0" fillId="2" borderId="11" xfId="0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0" fillId="2" borderId="11" xfId="0" applyFill="1" applyBorder="1" applyAlignment="1" applyProtection="1">
      <alignment horizontal="left"/>
    </xf>
    <xf numFmtId="14" fontId="0" fillId="2" borderId="0" xfId="0" applyNumberFormat="1" applyFill="1" applyBorder="1" applyAlignment="1" applyProtection="1">
      <alignment horizontal="center"/>
    </xf>
    <xf numFmtId="0" fontId="0" fillId="2" borderId="12" xfId="0" applyFill="1" applyBorder="1" applyAlignment="1" applyProtection="1">
      <alignment horizontal="center"/>
    </xf>
    <xf numFmtId="0" fontId="23" fillId="4" borderId="0" xfId="0" applyFont="1" applyFill="1" applyProtection="1"/>
    <xf numFmtId="0" fontId="0" fillId="2" borderId="14" xfId="0" applyFill="1" applyBorder="1" applyAlignment="1" applyProtection="1">
      <alignment horizontal="center"/>
    </xf>
    <xf numFmtId="0" fontId="0" fillId="2" borderId="13" xfId="0" applyFill="1" applyBorder="1" applyAlignment="1" applyProtection="1">
      <alignment horizontal="center"/>
    </xf>
    <xf numFmtId="0" fontId="0" fillId="2" borderId="13" xfId="0" applyFill="1" applyBorder="1" applyAlignment="1" applyProtection="1">
      <alignment horizontal="left"/>
    </xf>
    <xf numFmtId="14" fontId="0" fillId="2" borderId="14" xfId="0" applyNumberFormat="1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8" xfId="0" applyFill="1" applyBorder="1" applyProtection="1">
      <protection locked="0"/>
    </xf>
    <xf numFmtId="164" fontId="0" fillId="2" borderId="9" xfId="0" applyNumberFormat="1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11" xfId="0" applyFill="1" applyBorder="1" applyProtection="1">
      <protection locked="0"/>
    </xf>
    <xf numFmtId="171" fontId="0" fillId="2" borderId="0" xfId="0" applyNumberFormat="1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11" xfId="0" applyFill="1" applyBorder="1" applyAlignment="1" applyProtection="1">
      <alignment horizontal="center"/>
      <protection locked="0"/>
    </xf>
    <xf numFmtId="164" fontId="0" fillId="2" borderId="0" xfId="0" applyNumberFormat="1" applyFill="1" applyBorder="1" applyAlignment="1" applyProtection="1">
      <alignment horizontal="center"/>
      <protection locked="0"/>
    </xf>
    <xf numFmtId="0" fontId="0" fillId="2" borderId="13" xfId="0" applyFill="1" applyBorder="1" applyProtection="1">
      <protection locked="0"/>
    </xf>
    <xf numFmtId="164" fontId="0" fillId="2" borderId="14" xfId="0" applyNumberFormat="1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" fontId="0" fillId="4" borderId="0" xfId="0" applyNumberFormat="1" applyFill="1" applyProtection="1">
      <protection locked="0" hidden="1"/>
    </xf>
    <xf numFmtId="14" fontId="0" fillId="4" borderId="0" xfId="0" applyNumberFormat="1" applyFill="1" applyProtection="1">
      <protection locked="0" hidden="1"/>
    </xf>
    <xf numFmtId="14" fontId="0" fillId="2" borderId="9" xfId="0" applyNumberFormat="1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14" fontId="0" fillId="2" borderId="0" xfId="0" applyNumberFormat="1" applyFill="1" applyBorder="1" applyAlignment="1" applyProtection="1">
      <alignment horizontal="center"/>
      <protection locked="0"/>
    </xf>
    <xf numFmtId="0" fontId="0" fillId="2" borderId="12" xfId="0" applyFill="1" applyBorder="1" applyAlignment="1" applyProtection="1">
      <alignment horizontal="center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0" fillId="2" borderId="13" xfId="0" applyFill="1" applyBorder="1" applyAlignment="1" applyProtection="1">
      <alignment horizontal="center"/>
      <protection locked="0"/>
    </xf>
    <xf numFmtId="0" fontId="7" fillId="10" borderId="42" xfId="0" applyFont="1" applyFill="1" applyBorder="1"/>
    <xf numFmtId="0" fontId="0" fillId="10" borderId="10" xfId="0" applyFill="1" applyBorder="1" applyProtection="1">
      <protection locked="0"/>
    </xf>
    <xf numFmtId="0" fontId="0" fillId="10" borderId="0" xfId="0" applyFill="1" applyBorder="1" applyProtection="1">
      <protection locked="0"/>
    </xf>
    <xf numFmtId="0" fontId="1" fillId="10" borderId="0" xfId="0" applyFont="1" applyFill="1" applyBorder="1" applyProtection="1">
      <protection locked="0"/>
    </xf>
    <xf numFmtId="0" fontId="0" fillId="10" borderId="43" xfId="0" applyFill="1" applyBorder="1" applyProtection="1">
      <protection locked="0"/>
    </xf>
    <xf numFmtId="0" fontId="0" fillId="10" borderId="6" xfId="0" applyFill="1" applyBorder="1" applyProtection="1">
      <protection locked="0"/>
    </xf>
    <xf numFmtId="0" fontId="0" fillId="10" borderId="4" xfId="0" applyFill="1" applyBorder="1" applyProtection="1">
      <protection locked="0"/>
    </xf>
    <xf numFmtId="171" fontId="0" fillId="10" borderId="0" xfId="0" applyNumberFormat="1" applyFill="1" applyBorder="1" applyProtection="1">
      <protection locked="0"/>
    </xf>
    <xf numFmtId="14" fontId="0" fillId="10" borderId="0" xfId="0" applyNumberFormat="1" applyFill="1" applyBorder="1" applyProtection="1">
      <protection locked="0"/>
    </xf>
    <xf numFmtId="0" fontId="0" fillId="10" borderId="0" xfId="0" quotePrefix="1" applyFill="1" applyBorder="1" applyProtection="1">
      <protection locked="0"/>
    </xf>
    <xf numFmtId="0" fontId="0" fillId="10" borderId="25" xfId="0" applyFill="1" applyBorder="1" applyProtection="1">
      <protection locked="0"/>
    </xf>
    <xf numFmtId="0" fontId="0" fillId="10" borderId="26" xfId="0" applyFill="1" applyBorder="1" applyProtection="1">
      <protection locked="0"/>
    </xf>
    <xf numFmtId="0" fontId="0" fillId="10" borderId="27" xfId="0" applyFill="1" applyBorder="1" applyProtection="1">
      <protection locked="0"/>
    </xf>
    <xf numFmtId="171" fontId="0" fillId="0" borderId="0" xfId="0" applyNumberFormat="1" applyBorder="1" applyProtection="1">
      <protection locked="0" hidden="1"/>
    </xf>
    <xf numFmtId="0" fontId="0" fillId="2" borderId="8" xfId="0" applyFont="1" applyFill="1" applyBorder="1" applyAlignment="1" applyProtection="1">
      <alignment horizontal="left" vertical="center"/>
      <protection locked="0"/>
    </xf>
    <xf numFmtId="0" fontId="0" fillId="2" borderId="9" xfId="0" applyFont="1" applyFill="1" applyBorder="1" applyAlignment="1" applyProtection="1">
      <alignment horizontal="left" vertical="center"/>
      <protection locked="0"/>
    </xf>
    <xf numFmtId="0" fontId="0" fillId="2" borderId="10" xfId="0" applyFont="1" applyFill="1" applyBorder="1" applyAlignment="1" applyProtection="1">
      <alignment horizontal="left" vertical="center"/>
      <protection locked="0"/>
    </xf>
    <xf numFmtId="0" fontId="0" fillId="2" borderId="11" xfId="0" applyFont="1" applyFill="1" applyBorder="1" applyAlignment="1" applyProtection="1">
      <alignment horizontal="left" vertical="center"/>
      <protection locked="0"/>
    </xf>
    <xf numFmtId="0" fontId="0" fillId="2" borderId="0" xfId="0" applyFont="1" applyFill="1" applyBorder="1" applyAlignment="1" applyProtection="1">
      <alignment horizontal="left" vertical="center"/>
      <protection locked="0"/>
    </xf>
    <xf numFmtId="0" fontId="0" fillId="2" borderId="12" xfId="0" applyFont="1" applyFill="1" applyBorder="1" applyAlignment="1" applyProtection="1">
      <alignment horizontal="left" vertical="center"/>
      <protection locked="0"/>
    </xf>
    <xf numFmtId="1" fontId="0" fillId="2" borderId="0" xfId="0" applyNumberFormat="1" applyFont="1" applyFill="1" applyBorder="1" applyAlignment="1" applyProtection="1">
      <alignment horizontal="left" vertical="center"/>
      <protection locked="0"/>
    </xf>
    <xf numFmtId="0" fontId="0" fillId="2" borderId="0" xfId="0" quotePrefix="1" applyFont="1" applyFill="1" applyBorder="1" applyAlignment="1" applyProtection="1">
      <alignment horizontal="left" vertical="center"/>
      <protection locked="0"/>
    </xf>
    <xf numFmtId="0" fontId="0" fillId="2" borderId="0" xfId="0" quotePrefix="1" applyNumberFormat="1" applyFont="1" applyFill="1" applyBorder="1" applyAlignment="1" applyProtection="1">
      <alignment horizontal="left" vertical="center"/>
      <protection locked="0"/>
    </xf>
    <xf numFmtId="49" fontId="0" fillId="2" borderId="0" xfId="0" quotePrefix="1" applyNumberFormat="1" applyFont="1" applyFill="1" applyBorder="1" applyAlignment="1" applyProtection="1">
      <alignment horizontal="left" vertical="center"/>
      <protection locked="0"/>
    </xf>
    <xf numFmtId="0" fontId="0" fillId="2" borderId="11" xfId="0" applyFont="1" applyFill="1" applyBorder="1" applyProtection="1">
      <protection locked="0"/>
    </xf>
    <xf numFmtId="0" fontId="0" fillId="2" borderId="0" xfId="0" applyFont="1" applyFill="1" applyBorder="1" applyProtection="1">
      <protection locked="0"/>
    </xf>
    <xf numFmtId="0" fontId="0" fillId="2" borderId="12" xfId="0" applyFont="1" applyFill="1" applyBorder="1" applyProtection="1">
      <protection locked="0"/>
    </xf>
    <xf numFmtId="0" fontId="0" fillId="2" borderId="13" xfId="0" applyFont="1" applyFill="1" applyBorder="1" applyProtection="1">
      <protection locked="0"/>
    </xf>
    <xf numFmtId="0" fontId="0" fillId="2" borderId="14" xfId="0" applyFont="1" applyFill="1" applyBorder="1" applyProtection="1">
      <protection locked="0"/>
    </xf>
    <xf numFmtId="0" fontId="0" fillId="2" borderId="15" xfId="0" applyFont="1" applyFill="1" applyBorder="1" applyProtection="1">
      <protection locked="0"/>
    </xf>
    <xf numFmtId="164" fontId="0" fillId="2" borderId="10" xfId="0" applyNumberFormat="1" applyFill="1" applyBorder="1" applyProtection="1">
      <protection locked="0"/>
    </xf>
    <xf numFmtId="164" fontId="0" fillId="2" borderId="12" xfId="0" applyNumberFormat="1" applyFill="1" applyBorder="1" applyProtection="1">
      <protection locked="0"/>
    </xf>
    <xf numFmtId="0" fontId="7" fillId="2" borderId="0" xfId="0" applyFont="1" applyFill="1"/>
    <xf numFmtId="0" fontId="29" fillId="4" borderId="20" xfId="0" applyFont="1" applyFill="1" applyBorder="1" applyAlignment="1" applyProtection="1">
      <alignment horizontal="center" vertical="center"/>
      <protection locked="0" hidden="1"/>
    </xf>
    <xf numFmtId="0" fontId="18" fillId="4" borderId="20" xfId="0" applyFont="1" applyFill="1" applyBorder="1" applyAlignment="1" applyProtection="1">
      <alignment horizontal="center" vertical="center"/>
      <protection locked="0" hidden="1"/>
    </xf>
    <xf numFmtId="0" fontId="0" fillId="4" borderId="20" xfId="0" applyFill="1" applyBorder="1" applyAlignment="1" applyProtection="1">
      <alignment horizontal="center" vertical="center"/>
      <protection locked="0" hidden="1"/>
    </xf>
    <xf numFmtId="0" fontId="1" fillId="4" borderId="1" xfId="0" applyFont="1" applyFill="1" applyBorder="1" applyAlignment="1" applyProtection="1">
      <alignment horizontal="center" vertical="center"/>
      <protection locked="0" hidden="1"/>
    </xf>
    <xf numFmtId="0" fontId="1" fillId="4" borderId="2" xfId="0" applyFont="1" applyFill="1" applyBorder="1" applyAlignment="1" applyProtection="1">
      <alignment horizontal="center" vertical="center"/>
      <protection locked="0" hidden="1"/>
    </xf>
    <xf numFmtId="0" fontId="1" fillId="4" borderId="3" xfId="0" applyFont="1" applyFill="1" applyBorder="1" applyAlignment="1" applyProtection="1">
      <alignment horizontal="center" vertical="center"/>
      <protection locked="0" hidden="1"/>
    </xf>
    <xf numFmtId="0" fontId="0" fillId="7" borderId="24" xfId="0" applyFill="1" applyBorder="1" applyProtection="1">
      <protection locked="0" hidden="1"/>
    </xf>
    <xf numFmtId="22" fontId="0" fillId="2" borderId="32" xfId="0" applyNumberFormat="1" applyFill="1" applyBorder="1" applyProtection="1">
      <protection locked="0"/>
    </xf>
    <xf numFmtId="0" fontId="0" fillId="2" borderId="33" xfId="0" applyFill="1" applyBorder="1" applyProtection="1">
      <protection locked="0"/>
    </xf>
    <xf numFmtId="22" fontId="0" fillId="2" borderId="34" xfId="0" applyNumberFormat="1" applyFill="1" applyBorder="1" applyProtection="1">
      <protection locked="0"/>
    </xf>
    <xf numFmtId="0" fontId="0" fillId="2" borderId="37" xfId="0" applyFill="1" applyBorder="1" applyProtection="1">
      <protection locked="0"/>
    </xf>
    <xf numFmtId="0" fontId="0" fillId="2" borderId="35" xfId="0" applyFill="1" applyBorder="1" applyProtection="1">
      <protection locked="0"/>
    </xf>
    <xf numFmtId="22" fontId="0" fillId="8" borderId="30" xfId="0" applyNumberFormat="1" applyFill="1" applyBorder="1" applyProtection="1">
      <protection locked="0"/>
    </xf>
    <xf numFmtId="0" fontId="0" fillId="8" borderId="36" xfId="0" applyFill="1" applyBorder="1" applyProtection="1">
      <protection locked="0"/>
    </xf>
    <xf numFmtId="0" fontId="0" fillId="8" borderId="31" xfId="0" applyFill="1" applyBorder="1" applyProtection="1">
      <protection locked="0"/>
    </xf>
    <xf numFmtId="22" fontId="0" fillId="4" borderId="0" xfId="0" applyNumberFormat="1" applyFill="1" applyProtection="1">
      <protection locked="0"/>
    </xf>
    <xf numFmtId="0" fontId="7" fillId="10" borderId="0" xfId="0" applyFont="1" applyFill="1" applyBorder="1" applyProtection="1">
      <protection locked="0"/>
    </xf>
    <xf numFmtId="1" fontId="0" fillId="2" borderId="0" xfId="0" applyNumberFormat="1" applyFill="1" applyBorder="1" applyAlignment="1" applyProtection="1">
      <alignment horizontal="left" vertical="center"/>
      <protection locked="0"/>
    </xf>
    <xf numFmtId="0" fontId="0" fillId="2" borderId="0" xfId="0" applyFill="1" applyBorder="1" applyAlignment="1" applyProtection="1">
      <alignment horizontal="left" vertical="center"/>
      <protection locked="0"/>
    </xf>
    <xf numFmtId="0" fontId="0" fillId="2" borderId="20" xfId="0" applyFill="1" applyBorder="1" applyProtection="1">
      <protection locked="0"/>
    </xf>
    <xf numFmtId="0" fontId="0" fillId="2" borderId="9" xfId="0" applyFill="1" applyBorder="1"/>
    <xf numFmtId="0" fontId="0" fillId="2" borderId="10" xfId="0" applyFill="1" applyBorder="1"/>
    <xf numFmtId="0" fontId="1" fillId="4" borderId="0" xfId="0" applyFont="1" applyFill="1" applyAlignment="1">
      <alignment horizontal="right" vertical="center"/>
    </xf>
    <xf numFmtId="0" fontId="0" fillId="11" borderId="13" xfId="0" applyFill="1" applyBorder="1"/>
    <xf numFmtId="0" fontId="0" fillId="11" borderId="14" xfId="0" applyFill="1" applyBorder="1"/>
    <xf numFmtId="0" fontId="0" fillId="11" borderId="15" xfId="0" applyFill="1" applyBorder="1"/>
    <xf numFmtId="0" fontId="41" fillId="10" borderId="0" xfId="2" applyFill="1" applyBorder="1" applyProtection="1">
      <protection locked="0"/>
    </xf>
    <xf numFmtId="0" fontId="0" fillId="0" borderId="0" xfId="0" applyFill="1" applyBorder="1"/>
    <xf numFmtId="0" fontId="0" fillId="0" borderId="0" xfId="0" applyFont="1" applyFill="1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Protection="1">
      <protection locked="0"/>
    </xf>
    <xf numFmtId="0" fontId="0" fillId="0" borderId="0" xfId="0" applyFont="1" applyFill="1" applyBorder="1" applyAlignment="1">
      <alignment horizontal="right"/>
    </xf>
    <xf numFmtId="0" fontId="0" fillId="10" borderId="0" xfId="0" applyFill="1"/>
    <xf numFmtId="21" fontId="0" fillId="10" borderId="0" xfId="0" applyNumberFormat="1" applyFill="1" applyBorder="1" applyProtection="1">
      <protection locked="0"/>
    </xf>
    <xf numFmtId="0" fontId="0" fillId="2" borderId="42" xfId="0" applyFill="1" applyBorder="1" applyProtection="1">
      <protection locked="0"/>
    </xf>
    <xf numFmtId="14" fontId="0" fillId="2" borderId="40" xfId="0" applyNumberFormat="1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0" fillId="2" borderId="12" xfId="0" applyFill="1" applyBorder="1" applyProtection="1">
      <protection locked="0"/>
    </xf>
    <xf numFmtId="14" fontId="0" fillId="2" borderId="39" xfId="0" applyNumberFormat="1" applyFill="1" applyBorder="1" applyProtection="1">
      <protection locked="0"/>
    </xf>
    <xf numFmtId="14" fontId="0" fillId="2" borderId="11" xfId="0" applyNumberFormat="1" applyFill="1" applyBorder="1" applyProtection="1">
      <protection locked="0"/>
    </xf>
    <xf numFmtId="0" fontId="0" fillId="2" borderId="39" xfId="0" applyFill="1" applyBorder="1" applyProtection="1">
      <protection locked="0"/>
    </xf>
    <xf numFmtId="0" fontId="0" fillId="2" borderId="38" xfId="0" applyFill="1" applyBorder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1" fillId="4" borderId="22" xfId="0" applyFont="1" applyFill="1" applyBorder="1" applyProtection="1">
      <protection locked="0"/>
    </xf>
    <xf numFmtId="0" fontId="1" fillId="4" borderId="9" xfId="0" applyFont="1" applyFill="1" applyBorder="1" applyProtection="1">
      <protection locked="0"/>
    </xf>
    <xf numFmtId="0" fontId="1" fillId="4" borderId="23" xfId="0" applyFont="1" applyFill="1" applyBorder="1" applyProtection="1">
      <protection locked="0"/>
    </xf>
    <xf numFmtId="0" fontId="1" fillId="4" borderId="24" xfId="0" applyFont="1" applyFill="1" applyBorder="1" applyProtection="1">
      <protection locked="0"/>
    </xf>
    <xf numFmtId="0" fontId="42" fillId="4" borderId="0" xfId="0" applyFont="1" applyFill="1" applyAlignment="1" applyProtection="1">
      <alignment horizontal="right"/>
      <protection locked="0" hidden="1"/>
    </xf>
    <xf numFmtId="49" fontId="7" fillId="4" borderId="0" xfId="0" applyNumberFormat="1" applyFont="1" applyFill="1"/>
    <xf numFmtId="14" fontId="4" fillId="4" borderId="0" xfId="1" applyNumberFormat="1" applyFont="1" applyFill="1"/>
    <xf numFmtId="0" fontId="6" fillId="2" borderId="42" xfId="1" applyFont="1" applyFill="1" applyBorder="1" applyAlignment="1" applyProtection="1">
      <alignment horizontal="center"/>
      <protection locked="0"/>
    </xf>
    <xf numFmtId="169" fontId="0" fillId="2" borderId="11" xfId="0" applyNumberFormat="1" applyFill="1" applyBorder="1" applyProtection="1">
      <protection locked="0"/>
    </xf>
    <xf numFmtId="14" fontId="0" fillId="2" borderId="0" xfId="0" applyNumberFormat="1" applyFont="1" applyFill="1" applyBorder="1" applyAlignment="1" applyProtection="1">
      <alignment horizontal="left" vertical="center"/>
      <protection locked="0"/>
    </xf>
    <xf numFmtId="1" fontId="40" fillId="2" borderId="10" xfId="0" applyNumberFormat="1" applyFont="1" applyFill="1" applyBorder="1" applyAlignment="1" applyProtection="1">
      <alignment horizontal="center" vertical="center"/>
      <protection hidden="1"/>
    </xf>
    <xf numFmtId="1" fontId="40" fillId="2" borderId="12" xfId="0" applyNumberFormat="1" applyFont="1" applyFill="1" applyBorder="1" applyAlignment="1" applyProtection="1">
      <alignment horizontal="center" vertical="center"/>
      <protection hidden="1"/>
    </xf>
    <xf numFmtId="1" fontId="40" fillId="2" borderId="15" xfId="0" applyNumberFormat="1" applyFont="1" applyFill="1" applyBorder="1" applyAlignment="1" applyProtection="1">
      <alignment horizontal="center" vertical="center"/>
      <protection hidden="1"/>
    </xf>
    <xf numFmtId="174" fontId="27" fillId="2" borderId="8" xfId="1" applyNumberFormat="1" applyFont="1" applyFill="1" applyBorder="1" applyAlignment="1"/>
    <xf numFmtId="174" fontId="27" fillId="2" borderId="11" xfId="1" applyNumberFormat="1" applyFont="1" applyFill="1" applyBorder="1" applyAlignment="1"/>
    <xf numFmtId="174" fontId="27" fillId="2" borderId="13" xfId="1" applyNumberFormat="1" applyFont="1" applyFill="1" applyBorder="1" applyAlignment="1"/>
    <xf numFmtId="0" fontId="12" fillId="2" borderId="0" xfId="0" applyFont="1" applyFill="1" applyAlignment="1" applyProtection="1">
      <alignment horizontal="center" wrapText="1"/>
      <protection hidden="1"/>
    </xf>
    <xf numFmtId="0" fontId="19" fillId="4" borderId="0" xfId="0" applyFont="1" applyFill="1" applyAlignment="1" applyProtection="1">
      <alignment horizontal="left" vertical="center"/>
      <protection hidden="1"/>
    </xf>
    <xf numFmtId="0" fontId="6" fillId="4" borderId="0" xfId="1" applyFont="1" applyFill="1" applyAlignment="1">
      <alignment horizontal="center"/>
    </xf>
    <xf numFmtId="0" fontId="39" fillId="9" borderId="1" xfId="0" applyFont="1" applyFill="1" applyBorder="1" applyAlignment="1" applyProtection="1">
      <alignment horizontal="center" vertical="center"/>
      <protection locked="0"/>
    </xf>
    <xf numFmtId="0" fontId="39" fillId="9" borderId="2" xfId="0" applyFont="1" applyFill="1" applyBorder="1" applyAlignment="1" applyProtection="1">
      <alignment horizontal="center" vertical="center"/>
      <protection locked="0"/>
    </xf>
    <xf numFmtId="0" fontId="39" fillId="9" borderId="3" xfId="0" applyFont="1" applyFill="1" applyBorder="1" applyAlignment="1" applyProtection="1">
      <alignment horizontal="center" vertical="center"/>
      <protection locked="0"/>
    </xf>
    <xf numFmtId="0" fontId="39" fillId="9" borderId="4" xfId="0" applyFont="1" applyFill="1" applyBorder="1" applyAlignment="1" applyProtection="1">
      <alignment horizontal="center" vertical="center"/>
      <protection locked="0"/>
    </xf>
    <xf numFmtId="0" fontId="39" fillId="9" borderId="41" xfId="0" applyFont="1" applyFill="1" applyBorder="1" applyAlignment="1" applyProtection="1">
      <alignment horizontal="center" vertical="center"/>
      <protection locked="0"/>
    </xf>
    <xf numFmtId="0" fontId="39" fillId="9" borderId="5" xfId="0" applyFont="1" applyFill="1" applyBorder="1" applyAlignment="1" applyProtection="1">
      <alignment horizontal="center" vertical="center"/>
      <protection locked="0"/>
    </xf>
    <xf numFmtId="0" fontId="39" fillId="9" borderId="6" xfId="0" applyFont="1" applyFill="1" applyBorder="1" applyAlignment="1" applyProtection="1">
      <alignment horizontal="center" vertical="center"/>
      <protection locked="0"/>
    </xf>
    <xf numFmtId="0" fontId="39" fillId="9" borderId="0" xfId="0" applyFont="1" applyFill="1" applyBorder="1" applyAlignment="1" applyProtection="1">
      <alignment horizontal="center" vertical="center"/>
      <protection locked="0"/>
    </xf>
    <xf numFmtId="0" fontId="39" fillId="9" borderId="7" xfId="0" applyFont="1" applyFill="1" applyBorder="1" applyAlignment="1" applyProtection="1">
      <alignment horizontal="center" vertical="center"/>
      <protection locked="0"/>
    </xf>
    <xf numFmtId="0" fontId="11" fillId="4" borderId="0" xfId="0" applyFont="1" applyFill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41" xfId="0" applyFont="1" applyFill="1" applyBorder="1" applyAlignment="1" applyProtection="1">
      <alignment horizontal="left" vertical="center"/>
      <protection locked="0"/>
    </xf>
    <xf numFmtId="0" fontId="11" fillId="4" borderId="44" xfId="0" applyFont="1" applyFill="1" applyBorder="1" applyAlignment="1" applyProtection="1">
      <alignment horizontal="left" vertical="center"/>
      <protection locked="0"/>
    </xf>
    <xf numFmtId="0" fontId="0" fillId="0" borderId="20" xfId="0" applyBorder="1" applyAlignment="1">
      <alignment horizontal="left" vertical="center"/>
    </xf>
  </cellXfs>
  <cellStyles count="3">
    <cellStyle name="Lien hypertexte" xfId="2" builtinId="8"/>
    <cellStyle name="Normal" xfId="0" builtinId="0"/>
    <cellStyle name="Normal 2" xfId="1"/>
  </cellStyles>
  <dxfs count="41"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00CC00"/>
      </font>
      <fill>
        <patternFill>
          <bgColor rgb="FF00CC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E48080"/>
      <color rgb="FF00CC00"/>
      <color rgb="FFFF33CC"/>
      <color rgb="FFCC6600"/>
      <color rgb="FFF9F9F9"/>
      <color rgb="FFF5F5F5"/>
      <color rgb="FFE9E9E7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Scroll" dx="16" fmlaLink="admin!$K$36" horiz="1" max="1" page="10" val="0"/>
</file>

<file path=xl/ctrlProps/ctrlProp2.xml><?xml version="1.0" encoding="utf-8"?>
<formControlPr xmlns="http://schemas.microsoft.com/office/spreadsheetml/2009/9/main" objectType="List" dx="16" fmlaLink="admin!$G$57" fmlaRange="admin!$G$47:$G$56" sel="8" val="0"/>
</file>

<file path=xl/ctrlProps/ctrlProp3.xml><?xml version="1.0" encoding="utf-8"?>
<formControlPr xmlns="http://schemas.microsoft.com/office/spreadsheetml/2009/9/main" objectType="List" dx="16" fmlaLink="admin!$H$57" fmlaRange="admin!$H$47:$H$56" sel="7" val="0"/>
</file>

<file path=xl/ctrlProps/ctrlProp4.xml><?xml version="1.0" encoding="utf-8"?>
<formControlPr xmlns="http://schemas.microsoft.com/office/spreadsheetml/2009/9/main" objectType="List" dx="16" fmlaLink="admin!$I$57" fmlaRange="admin!$I$47:$I$52" sel="3" val="0"/>
</file>

<file path=xl/ctrlProps/ctrlProp5.xml><?xml version="1.0" encoding="utf-8"?>
<formControlPr xmlns="http://schemas.microsoft.com/office/spreadsheetml/2009/9/main" objectType="Radio" checked="Checked" firstButton="1" fmlaLink="admin!$G$58" lockText="1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checked="Checked" firstButton="1" fmlaLink="admin!$I$58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CheckBox" fmlaLink="B6" lockText="1" noThreeD="1"/>
</file>

<file path=xl/ctrlProps/ctrlProp12.xml><?xml version="1.0" encoding="utf-8"?>
<formControlPr xmlns="http://schemas.microsoft.com/office/spreadsheetml/2009/9/main" objectType="CheckBox" fmlaLink="E6" lockText="1" noThreeD="1"/>
</file>

<file path=xl/ctrlProps/ctrlProp13.xml><?xml version="1.0" encoding="utf-8"?>
<formControlPr xmlns="http://schemas.microsoft.com/office/spreadsheetml/2009/9/main" objectType="CheckBox" fmlaLink="H6" lockText="1" noThreeD="1"/>
</file>

<file path=xl/ctrlProps/ctrlProp14.xml><?xml version="1.0" encoding="utf-8"?>
<formControlPr xmlns="http://schemas.microsoft.com/office/spreadsheetml/2009/9/main" objectType="CheckBox" fmlaLink="K6" lockText="1" noThreeD="1"/>
</file>

<file path=xl/ctrlProps/ctrlProp15.xml><?xml version="1.0" encoding="utf-8"?>
<formControlPr xmlns="http://schemas.microsoft.com/office/spreadsheetml/2009/9/main" objectType="CheckBox" fmlaLink="B8" lockText="1" noThreeD="1"/>
</file>

<file path=xl/ctrlProps/ctrlProp16.xml><?xml version="1.0" encoding="utf-8"?>
<formControlPr xmlns="http://schemas.microsoft.com/office/spreadsheetml/2009/9/main" objectType="CheckBox" fmlaLink="E8" lockText="1" noThreeD="1"/>
</file>

<file path=xl/ctrlProps/ctrlProp17.xml><?xml version="1.0" encoding="utf-8"?>
<formControlPr xmlns="http://schemas.microsoft.com/office/spreadsheetml/2009/9/main" objectType="CheckBox" fmlaLink="H8" lockText="1" noThreeD="1"/>
</file>

<file path=xl/ctrlProps/ctrlProp18.xml><?xml version="1.0" encoding="utf-8"?>
<formControlPr xmlns="http://schemas.microsoft.com/office/spreadsheetml/2009/9/main" objectType="CheckBox" checked="Checked" fmlaLink="K8" lockText="1" noThreeD="1"/>
</file>

<file path=xl/ctrlProps/ctrlProp19.xml><?xml version="1.0" encoding="utf-8"?>
<formControlPr xmlns="http://schemas.microsoft.com/office/spreadsheetml/2009/9/main" objectType="CheckBox" fmlaLink="B14" lockText="1" noThreeD="1"/>
</file>

<file path=xl/ctrlProps/ctrlProp20.xml><?xml version="1.0" encoding="utf-8"?>
<formControlPr xmlns="http://schemas.microsoft.com/office/spreadsheetml/2009/9/main" objectType="CheckBox" fmlaLink="E14" lockText="1" noThreeD="1"/>
</file>

<file path=xl/ctrlProps/ctrlProp21.xml><?xml version="1.0" encoding="utf-8"?>
<formControlPr xmlns="http://schemas.microsoft.com/office/spreadsheetml/2009/9/main" objectType="CheckBox" fmlaLink="H14" lockText="1" noThreeD="1"/>
</file>

<file path=xl/ctrlProps/ctrlProp22.xml><?xml version="1.0" encoding="utf-8"?>
<formControlPr xmlns="http://schemas.microsoft.com/office/spreadsheetml/2009/9/main" objectType="CheckBox" fmlaLink="K14" lockText="1" noThreeD="1"/>
</file>

<file path=xl/ctrlProps/ctrlProp23.xml><?xml version="1.0" encoding="utf-8"?>
<formControlPr xmlns="http://schemas.microsoft.com/office/spreadsheetml/2009/9/main" objectType="CheckBox" fmlaLink="B16" lockText="1" noThreeD="1"/>
</file>

<file path=xl/ctrlProps/ctrlProp24.xml><?xml version="1.0" encoding="utf-8"?>
<formControlPr xmlns="http://schemas.microsoft.com/office/spreadsheetml/2009/9/main" objectType="CheckBox" fmlaLink="E16" lockText="1" noThreeD="1"/>
</file>

<file path=xl/ctrlProps/ctrlProp25.xml><?xml version="1.0" encoding="utf-8"?>
<formControlPr xmlns="http://schemas.microsoft.com/office/spreadsheetml/2009/9/main" objectType="CheckBox" fmlaLink="H16" lockText="1" noThreeD="1"/>
</file>

<file path=xl/ctrlProps/ctrlProp26.xml><?xml version="1.0" encoding="utf-8"?>
<formControlPr xmlns="http://schemas.microsoft.com/office/spreadsheetml/2009/9/main" objectType="CheckBox" fmlaLink="K16" lockText="1" noThreeD="1"/>
</file>

<file path=xl/ctrlProps/ctrlProp27.xml><?xml version="1.0" encoding="utf-8"?>
<formControlPr xmlns="http://schemas.microsoft.com/office/spreadsheetml/2009/9/main" objectType="CheckBox" fmlaLink="B22" lockText="1" noThreeD="1"/>
</file>

<file path=xl/ctrlProps/ctrlProp28.xml><?xml version="1.0" encoding="utf-8"?>
<formControlPr xmlns="http://schemas.microsoft.com/office/spreadsheetml/2009/9/main" objectType="CheckBox" fmlaLink="E22" lockText="1" noThreeD="1"/>
</file>

<file path=xl/ctrlProps/ctrlProp29.xml><?xml version="1.0" encoding="utf-8"?>
<formControlPr xmlns="http://schemas.microsoft.com/office/spreadsheetml/2009/9/main" objectType="CheckBox" fmlaLink="H22" lockText="1" noThreeD="1"/>
</file>

<file path=xl/ctrlProps/ctrlProp30.xml><?xml version="1.0" encoding="utf-8"?>
<formControlPr xmlns="http://schemas.microsoft.com/office/spreadsheetml/2009/9/main" objectType="CheckBox" fmlaLink="K22" lockText="1" noThreeD="1"/>
</file>

<file path=xl/ctrlProps/ctrlProp31.xml><?xml version="1.0" encoding="utf-8"?>
<formControlPr xmlns="http://schemas.microsoft.com/office/spreadsheetml/2009/9/main" objectType="CheckBox" fmlaLink="B24" lockText="1" noThreeD="1"/>
</file>

<file path=xl/ctrlProps/ctrlProp32.xml><?xml version="1.0" encoding="utf-8"?>
<formControlPr xmlns="http://schemas.microsoft.com/office/spreadsheetml/2009/9/main" objectType="CheckBox" fmlaLink="E24" lockText="1" noThreeD="1"/>
</file>

<file path=xl/ctrlProps/ctrlProp33.xml><?xml version="1.0" encoding="utf-8"?>
<formControlPr xmlns="http://schemas.microsoft.com/office/spreadsheetml/2009/9/main" objectType="CheckBox" fmlaLink="H24" lockText="1" noThreeD="1"/>
</file>

<file path=xl/ctrlProps/ctrlProp34.xml><?xml version="1.0" encoding="utf-8"?>
<formControlPr xmlns="http://schemas.microsoft.com/office/spreadsheetml/2009/9/main" objectType="CheckBox" fmlaLink="K24" lockText="1" noThreeD="1"/>
</file>

<file path=xl/ctrlProps/ctrlProp35.xml><?xml version="1.0" encoding="utf-8"?>
<formControlPr xmlns="http://schemas.microsoft.com/office/spreadsheetml/2009/9/main" objectType="CheckBox" fmlaLink="B30" lockText="1" noThreeD="1"/>
</file>

<file path=xl/ctrlProps/ctrlProp36.xml><?xml version="1.0" encoding="utf-8"?>
<formControlPr xmlns="http://schemas.microsoft.com/office/spreadsheetml/2009/9/main" objectType="CheckBox" fmlaLink="E30" lockText="1" noThreeD="1"/>
</file>

<file path=xl/ctrlProps/ctrlProp37.xml><?xml version="1.0" encoding="utf-8"?>
<formControlPr xmlns="http://schemas.microsoft.com/office/spreadsheetml/2009/9/main" objectType="CheckBox" fmlaLink="H30" lockText="1" noThreeD="1"/>
</file>

<file path=xl/ctrlProps/ctrlProp38.xml><?xml version="1.0" encoding="utf-8"?>
<formControlPr xmlns="http://schemas.microsoft.com/office/spreadsheetml/2009/9/main" objectType="CheckBox" fmlaLink="K30" lockText="1" noThreeD="1"/>
</file>

<file path=xl/ctrlProps/ctrlProp39.xml><?xml version="1.0" encoding="utf-8"?>
<formControlPr xmlns="http://schemas.microsoft.com/office/spreadsheetml/2009/9/main" objectType="CheckBox" fmlaLink="B32" lockText="1" noThreeD="1"/>
</file>

<file path=xl/ctrlProps/ctrlProp40.xml><?xml version="1.0" encoding="utf-8"?>
<formControlPr xmlns="http://schemas.microsoft.com/office/spreadsheetml/2009/9/main" objectType="CheckBox" fmlaLink="E32" lockText="1" noThreeD="1"/>
</file>

<file path=xl/ctrlProps/ctrlProp41.xml><?xml version="1.0" encoding="utf-8"?>
<formControlPr xmlns="http://schemas.microsoft.com/office/spreadsheetml/2009/9/main" objectType="CheckBox" fmlaLink="H32" lockText="1" noThreeD="1"/>
</file>

<file path=xl/ctrlProps/ctrlProp42.xml><?xml version="1.0" encoding="utf-8"?>
<formControlPr xmlns="http://schemas.microsoft.com/office/spreadsheetml/2009/9/main" objectType="CheckBox" fmlaLink="K32" lockText="1" noThreeD="1"/>
</file>

<file path=xl/ctrlProps/ctrlProp43.xml><?xml version="1.0" encoding="utf-8"?>
<formControlPr xmlns="http://schemas.microsoft.com/office/spreadsheetml/2009/9/main" objectType="CheckBox" fmlaLink="B38" lockText="1" noThreeD="1"/>
</file>

<file path=xl/ctrlProps/ctrlProp44.xml><?xml version="1.0" encoding="utf-8"?>
<formControlPr xmlns="http://schemas.microsoft.com/office/spreadsheetml/2009/9/main" objectType="CheckBox" fmlaLink="E38" lockText="1" noThreeD="1"/>
</file>

<file path=xl/ctrlProps/ctrlProp45.xml><?xml version="1.0" encoding="utf-8"?>
<formControlPr xmlns="http://schemas.microsoft.com/office/spreadsheetml/2009/9/main" objectType="CheckBox" fmlaLink="H38" lockText="1" noThreeD="1"/>
</file>

<file path=xl/ctrlProps/ctrlProp46.xml><?xml version="1.0" encoding="utf-8"?>
<formControlPr xmlns="http://schemas.microsoft.com/office/spreadsheetml/2009/9/main" objectType="CheckBox" fmlaLink="K38" lockText="1" noThreeD="1"/>
</file>

<file path=xl/ctrlProps/ctrlProp47.xml><?xml version="1.0" encoding="utf-8"?>
<formControlPr xmlns="http://schemas.microsoft.com/office/spreadsheetml/2009/9/main" objectType="CheckBox" fmlaLink="B40" lockText="1" noThreeD="1"/>
</file>

<file path=xl/ctrlProps/ctrlProp48.xml><?xml version="1.0" encoding="utf-8"?>
<formControlPr xmlns="http://schemas.microsoft.com/office/spreadsheetml/2009/9/main" objectType="CheckBox" fmlaLink="E40" lockText="1" noThreeD="1"/>
</file>

<file path=xl/ctrlProps/ctrlProp49.xml><?xml version="1.0" encoding="utf-8"?>
<formControlPr xmlns="http://schemas.microsoft.com/office/spreadsheetml/2009/9/main" objectType="CheckBox" fmlaLink="H40" lockText="1" noThreeD="1"/>
</file>

<file path=xl/ctrlProps/ctrlProp50.xml><?xml version="1.0" encoding="utf-8"?>
<formControlPr xmlns="http://schemas.microsoft.com/office/spreadsheetml/2009/9/main" objectType="CheckBox" fmlaLink="K40" lockText="1" noThreeD="1"/>
</file>

<file path=xl/ctrlProps/ctrlProp51.xml><?xml version="1.0" encoding="utf-8"?>
<formControlPr xmlns="http://schemas.microsoft.com/office/spreadsheetml/2009/9/main" objectType="Scroll" dx="16" fmlaLink="$H$70" horiz="1" max="1" page="10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https://maps.google.fr/" TargetMode="External"/><Relationship Id="rId18" Type="http://schemas.openxmlformats.org/officeDocument/2006/relationships/image" Target="../media/image14.png"/><Relationship Id="rId26" Type="http://schemas.openxmlformats.org/officeDocument/2006/relationships/hyperlink" Target="#ACCUEIL!A1"/><Relationship Id="rId39" Type="http://schemas.openxmlformats.org/officeDocument/2006/relationships/image" Target="../media/image33.png"/><Relationship Id="rId3" Type="http://schemas.openxmlformats.org/officeDocument/2006/relationships/image" Target="../media/image3.png"/><Relationship Id="rId21" Type="http://schemas.openxmlformats.org/officeDocument/2006/relationships/image" Target="../media/image16.png"/><Relationship Id="rId34" Type="http://schemas.openxmlformats.org/officeDocument/2006/relationships/image" Target="../media/image28.png"/><Relationship Id="rId42" Type="http://schemas.openxmlformats.org/officeDocument/2006/relationships/image" Target="../media/image36.png"/><Relationship Id="rId7" Type="http://schemas.openxmlformats.org/officeDocument/2006/relationships/hyperlink" Target="00470089941.bp" TargetMode="External"/><Relationship Id="rId12" Type="http://schemas.openxmlformats.org/officeDocument/2006/relationships/image" Target="../media/image9.png"/><Relationship Id="rId17" Type="http://schemas.openxmlformats.org/officeDocument/2006/relationships/image" Target="../media/image13.png"/><Relationship Id="rId25" Type="http://schemas.openxmlformats.org/officeDocument/2006/relationships/image" Target="../media/image20.png"/><Relationship Id="rId33" Type="http://schemas.openxmlformats.org/officeDocument/2006/relationships/image" Target="../media/image27.png"/><Relationship Id="rId38" Type="http://schemas.openxmlformats.org/officeDocument/2006/relationships/image" Target="../media/image32.pn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15.png"/><Relationship Id="rId29" Type="http://schemas.openxmlformats.org/officeDocument/2006/relationships/image" Target="../media/image23.png"/><Relationship Id="rId41" Type="http://schemas.openxmlformats.org/officeDocument/2006/relationships/image" Target="../media/image3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hyperlink" Target="http://www.gmail.com/" TargetMode="External"/><Relationship Id="rId24" Type="http://schemas.openxmlformats.org/officeDocument/2006/relationships/image" Target="../media/image19.png"/><Relationship Id="rId32" Type="http://schemas.openxmlformats.org/officeDocument/2006/relationships/image" Target="../media/image26.png"/><Relationship Id="rId37" Type="http://schemas.openxmlformats.org/officeDocument/2006/relationships/image" Target="../media/image31.png"/><Relationship Id="rId40" Type="http://schemas.openxmlformats.org/officeDocument/2006/relationships/image" Target="../media/image34.png"/><Relationship Id="rId5" Type="http://schemas.openxmlformats.org/officeDocument/2006/relationships/image" Target="../media/image5.png"/><Relationship Id="rId15" Type="http://schemas.openxmlformats.org/officeDocument/2006/relationships/image" Target="../media/image11.png"/><Relationship Id="rId23" Type="http://schemas.openxmlformats.org/officeDocument/2006/relationships/image" Target="../media/image18.png"/><Relationship Id="rId28" Type="http://schemas.openxmlformats.org/officeDocument/2006/relationships/image" Target="../media/image22.png"/><Relationship Id="rId36" Type="http://schemas.openxmlformats.org/officeDocument/2006/relationships/image" Target="../media/image30.png"/><Relationship Id="rId10" Type="http://schemas.openxmlformats.org/officeDocument/2006/relationships/image" Target="../media/image8.png"/><Relationship Id="rId19" Type="http://schemas.openxmlformats.org/officeDocument/2006/relationships/hyperlink" Target="https://www.google.com/calendar/render?tab=mc" TargetMode="External"/><Relationship Id="rId31" Type="http://schemas.openxmlformats.org/officeDocument/2006/relationships/image" Target="../media/image25.png"/><Relationship Id="rId4" Type="http://schemas.openxmlformats.org/officeDocument/2006/relationships/image" Target="../media/image4.png"/><Relationship Id="rId9" Type="http://schemas.openxmlformats.org/officeDocument/2006/relationships/hyperlink" Target="http://www.sytadin.fr/" TargetMode="External"/><Relationship Id="rId14" Type="http://schemas.openxmlformats.org/officeDocument/2006/relationships/image" Target="../media/image10.png"/><Relationship Id="rId22" Type="http://schemas.openxmlformats.org/officeDocument/2006/relationships/image" Target="../media/image17.png"/><Relationship Id="rId27" Type="http://schemas.openxmlformats.org/officeDocument/2006/relationships/image" Target="../media/image21.png"/><Relationship Id="rId30" Type="http://schemas.openxmlformats.org/officeDocument/2006/relationships/image" Target="../media/image24.png"/><Relationship Id="rId35" Type="http://schemas.openxmlformats.org/officeDocument/2006/relationships/image" Target="../media/image29.png"/><Relationship Id="rId43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hyperlink" Target="#Accueil!A1"/><Relationship Id="rId1" Type="http://schemas.openxmlformats.org/officeDocument/2006/relationships/image" Target="../media/image37.png"/><Relationship Id="rId4" Type="http://schemas.openxmlformats.org/officeDocument/2006/relationships/image" Target="../media/image3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png"/><Relationship Id="rId13" Type="http://schemas.openxmlformats.org/officeDocument/2006/relationships/image" Target="../media/image52.wmf"/><Relationship Id="rId18" Type="http://schemas.openxmlformats.org/officeDocument/2006/relationships/image" Target="../media/image57.png"/><Relationship Id="rId26" Type="http://schemas.openxmlformats.org/officeDocument/2006/relationships/image" Target="../media/image65.png"/><Relationship Id="rId39" Type="http://schemas.openxmlformats.org/officeDocument/2006/relationships/hyperlink" Target="#Accueil!A1"/><Relationship Id="rId3" Type="http://schemas.openxmlformats.org/officeDocument/2006/relationships/image" Target="../media/image42.wmf"/><Relationship Id="rId21" Type="http://schemas.openxmlformats.org/officeDocument/2006/relationships/image" Target="../media/image60.wmf"/><Relationship Id="rId34" Type="http://schemas.openxmlformats.org/officeDocument/2006/relationships/image" Target="../media/image73.wmf"/><Relationship Id="rId42" Type="http://schemas.openxmlformats.org/officeDocument/2006/relationships/image" Target="../media/image39.png"/><Relationship Id="rId7" Type="http://schemas.openxmlformats.org/officeDocument/2006/relationships/image" Target="../media/image46.wmf"/><Relationship Id="rId12" Type="http://schemas.openxmlformats.org/officeDocument/2006/relationships/image" Target="../media/image51.wmf"/><Relationship Id="rId17" Type="http://schemas.openxmlformats.org/officeDocument/2006/relationships/image" Target="../media/image56.png"/><Relationship Id="rId25" Type="http://schemas.openxmlformats.org/officeDocument/2006/relationships/image" Target="../media/image64.wmf"/><Relationship Id="rId33" Type="http://schemas.openxmlformats.org/officeDocument/2006/relationships/image" Target="../media/image72.wmf"/><Relationship Id="rId38" Type="http://schemas.openxmlformats.org/officeDocument/2006/relationships/image" Target="../media/image77.wmf"/><Relationship Id="rId2" Type="http://schemas.openxmlformats.org/officeDocument/2006/relationships/image" Target="../media/image41.wmf"/><Relationship Id="rId16" Type="http://schemas.openxmlformats.org/officeDocument/2006/relationships/image" Target="../media/image55.wmf"/><Relationship Id="rId20" Type="http://schemas.openxmlformats.org/officeDocument/2006/relationships/image" Target="../media/image59.png"/><Relationship Id="rId29" Type="http://schemas.openxmlformats.org/officeDocument/2006/relationships/image" Target="../media/image68.wmf"/><Relationship Id="rId41" Type="http://schemas.openxmlformats.org/officeDocument/2006/relationships/image" Target="../media/image78.png"/><Relationship Id="rId1" Type="http://schemas.openxmlformats.org/officeDocument/2006/relationships/image" Target="../media/image40.wmf"/><Relationship Id="rId6" Type="http://schemas.openxmlformats.org/officeDocument/2006/relationships/image" Target="../media/image45.wmf"/><Relationship Id="rId11" Type="http://schemas.openxmlformats.org/officeDocument/2006/relationships/image" Target="../media/image50.wmf"/><Relationship Id="rId24" Type="http://schemas.openxmlformats.org/officeDocument/2006/relationships/image" Target="../media/image63.png"/><Relationship Id="rId32" Type="http://schemas.openxmlformats.org/officeDocument/2006/relationships/image" Target="../media/image71.wmf"/><Relationship Id="rId37" Type="http://schemas.openxmlformats.org/officeDocument/2006/relationships/image" Target="../media/image76.png"/><Relationship Id="rId40" Type="http://schemas.openxmlformats.org/officeDocument/2006/relationships/image" Target="../media/image38.png"/><Relationship Id="rId5" Type="http://schemas.openxmlformats.org/officeDocument/2006/relationships/image" Target="../media/image44.wmf"/><Relationship Id="rId15" Type="http://schemas.openxmlformats.org/officeDocument/2006/relationships/image" Target="../media/image54.png"/><Relationship Id="rId23" Type="http://schemas.openxmlformats.org/officeDocument/2006/relationships/image" Target="../media/image62.png"/><Relationship Id="rId28" Type="http://schemas.openxmlformats.org/officeDocument/2006/relationships/image" Target="../media/image67.wmf"/><Relationship Id="rId36" Type="http://schemas.openxmlformats.org/officeDocument/2006/relationships/image" Target="../media/image75.wmf"/><Relationship Id="rId10" Type="http://schemas.openxmlformats.org/officeDocument/2006/relationships/image" Target="../media/image49.jpeg"/><Relationship Id="rId19" Type="http://schemas.openxmlformats.org/officeDocument/2006/relationships/image" Target="../media/image58.jpeg"/><Relationship Id="rId31" Type="http://schemas.openxmlformats.org/officeDocument/2006/relationships/image" Target="../media/image70.wmf"/><Relationship Id="rId4" Type="http://schemas.openxmlformats.org/officeDocument/2006/relationships/image" Target="../media/image43.wmf"/><Relationship Id="rId9" Type="http://schemas.openxmlformats.org/officeDocument/2006/relationships/image" Target="../media/image48.png"/><Relationship Id="rId14" Type="http://schemas.openxmlformats.org/officeDocument/2006/relationships/image" Target="../media/image53.wmf"/><Relationship Id="rId22" Type="http://schemas.openxmlformats.org/officeDocument/2006/relationships/image" Target="../media/image61.wmf"/><Relationship Id="rId27" Type="http://schemas.openxmlformats.org/officeDocument/2006/relationships/image" Target="../media/image66.gif"/><Relationship Id="rId30" Type="http://schemas.openxmlformats.org/officeDocument/2006/relationships/image" Target="../media/image69.wmf"/><Relationship Id="rId35" Type="http://schemas.openxmlformats.org/officeDocument/2006/relationships/image" Target="../media/image7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8.png"/><Relationship Id="rId1" Type="http://schemas.openxmlformats.org/officeDocument/2006/relationships/hyperlink" Target="#Accueil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8.png"/><Relationship Id="rId1" Type="http://schemas.openxmlformats.org/officeDocument/2006/relationships/hyperlink" Target="#Accueil!A1"/><Relationship Id="rId4" Type="http://schemas.openxmlformats.org/officeDocument/2006/relationships/image" Target="../media/image7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8.png"/><Relationship Id="rId1" Type="http://schemas.openxmlformats.org/officeDocument/2006/relationships/hyperlink" Target="#Accueil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0.png"/><Relationship Id="rId2" Type="http://schemas.openxmlformats.org/officeDocument/2006/relationships/image" Target="../media/image38.png"/><Relationship Id="rId1" Type="http://schemas.openxmlformats.org/officeDocument/2006/relationships/hyperlink" Target="#Accueil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0.png"/><Relationship Id="rId2" Type="http://schemas.openxmlformats.org/officeDocument/2006/relationships/image" Target="../media/image38.png"/><Relationship Id="rId1" Type="http://schemas.openxmlformats.org/officeDocument/2006/relationships/hyperlink" Target="#Accueil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8.png"/><Relationship Id="rId1" Type="http://schemas.openxmlformats.org/officeDocument/2006/relationships/hyperlink" Target="#Accueil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8.png"/><Relationship Id="rId1" Type="http://schemas.openxmlformats.org/officeDocument/2006/relationships/hyperlink" Target="#Accueil!A1"/><Relationship Id="rId5" Type="http://schemas.openxmlformats.org/officeDocument/2006/relationships/image" Target="../media/image82.png"/><Relationship Id="rId4" Type="http://schemas.openxmlformats.org/officeDocument/2006/relationships/image" Target="../media/image8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4.png"/><Relationship Id="rId2" Type="http://schemas.openxmlformats.org/officeDocument/2006/relationships/image" Target="../media/image83.png"/><Relationship Id="rId1" Type="http://schemas.openxmlformats.org/officeDocument/2006/relationships/hyperlink" Target="#Accueil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8.png"/><Relationship Id="rId1" Type="http://schemas.openxmlformats.org/officeDocument/2006/relationships/hyperlink" Target="#Accueil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hyperlink" Target="#Accueil!A1"/><Relationship Id="rId1" Type="http://schemas.openxmlformats.org/officeDocument/2006/relationships/image" Target="../media/image33.png"/><Relationship Id="rId5" Type="http://schemas.openxmlformats.org/officeDocument/2006/relationships/image" Target="../media/image6.png"/><Relationship Id="rId4" Type="http://schemas.openxmlformats.org/officeDocument/2006/relationships/image" Target="../media/image39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8.png"/><Relationship Id="rId1" Type="http://schemas.openxmlformats.org/officeDocument/2006/relationships/hyperlink" Target="#Accueil!A1"/><Relationship Id="rId4" Type="http://schemas.openxmlformats.org/officeDocument/2006/relationships/image" Target="../media/image8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18</xdr:row>
      <xdr:rowOff>84069</xdr:rowOff>
    </xdr:from>
    <xdr:ext cx="671395" cy="877956"/>
    <xdr:sp macro="" textlink="">
      <xdr:nvSpPr>
        <xdr:cNvPr id="66" name="Arrondir un rectangle avec un coin diagonal 65"/>
        <xdr:cNvSpPr/>
      </xdr:nvSpPr>
      <xdr:spPr>
        <a:xfrm>
          <a:off x="10125075" y="3741669"/>
          <a:ext cx="671395" cy="877956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wordArtVert" rtlCol="0" anchor="b">
          <a:noAutofit/>
        </a:bodyPr>
        <a:lstStyle/>
        <a:p>
          <a:pPr algn="ctr"/>
          <a:endParaRPr lang="fr-FR" sz="800" b="1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</xdr:col>
      <xdr:colOff>419099</xdr:colOff>
      <xdr:row>20</xdr:row>
      <xdr:rowOff>66674</xdr:rowOff>
    </xdr:from>
    <xdr:to>
      <xdr:col>8</xdr:col>
      <xdr:colOff>542924</xdr:colOff>
      <xdr:row>35</xdr:row>
      <xdr:rowOff>57150</xdr:rowOff>
    </xdr:to>
    <xdr:sp macro="" textlink="">
      <xdr:nvSpPr>
        <xdr:cNvPr id="64" name="Arrondir un rectangle avec un coin diagonal 63"/>
        <xdr:cNvSpPr/>
      </xdr:nvSpPr>
      <xdr:spPr>
        <a:xfrm>
          <a:off x="6819899" y="4067174"/>
          <a:ext cx="1304925" cy="2867026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b="1">
              <a:solidFill>
                <a:schemeClr val="bg1">
                  <a:lumMod val="50000"/>
                </a:schemeClr>
              </a:solidFill>
              <a:latin typeface="+mn-lt"/>
            </a:rPr>
            <a:t>INTERNET</a:t>
          </a:r>
        </a:p>
      </xdr:txBody>
    </xdr:sp>
    <xdr:clientData/>
  </xdr:twoCellAnchor>
  <xdr:twoCellAnchor>
    <xdr:from>
      <xdr:col>11</xdr:col>
      <xdr:colOff>276226</xdr:colOff>
      <xdr:row>28</xdr:row>
      <xdr:rowOff>45944</xdr:rowOff>
    </xdr:from>
    <xdr:to>
      <xdr:col>13</xdr:col>
      <xdr:colOff>19050</xdr:colOff>
      <xdr:row>34</xdr:row>
      <xdr:rowOff>188819</xdr:rowOff>
    </xdr:to>
    <xdr:sp macro="" textlink="">
      <xdr:nvSpPr>
        <xdr:cNvPr id="63" name="Arrondir un rectangle avec un coin diagonal 62"/>
        <xdr:cNvSpPr/>
      </xdr:nvSpPr>
      <xdr:spPr>
        <a:xfrm>
          <a:off x="10572751" y="5589494"/>
          <a:ext cx="876299" cy="1285875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419099</xdr:colOff>
      <xdr:row>14</xdr:row>
      <xdr:rowOff>95249</xdr:rowOff>
    </xdr:from>
    <xdr:to>
      <xdr:col>8</xdr:col>
      <xdr:colOff>542924</xdr:colOff>
      <xdr:row>19</xdr:row>
      <xdr:rowOff>161925</xdr:rowOff>
    </xdr:to>
    <xdr:sp macro="" textlink="">
      <xdr:nvSpPr>
        <xdr:cNvPr id="62" name="Arrondir un rectangle avec un coin diagonal 61"/>
        <xdr:cNvSpPr/>
      </xdr:nvSpPr>
      <xdr:spPr>
        <a:xfrm>
          <a:off x="6819899" y="2924174"/>
          <a:ext cx="1304925" cy="1047751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fr-FR" sz="1100" b="1">
              <a:solidFill>
                <a:schemeClr val="bg1">
                  <a:lumMod val="50000"/>
                </a:schemeClr>
              </a:solidFill>
              <a:latin typeface="+mn-lt"/>
            </a:rPr>
            <a:t>Clavier virtuel</a:t>
          </a:r>
        </a:p>
      </xdr:txBody>
    </xdr:sp>
    <xdr:clientData/>
  </xdr:twoCellAnchor>
  <xdr:twoCellAnchor>
    <xdr:from>
      <xdr:col>6</xdr:col>
      <xdr:colOff>419099</xdr:colOff>
      <xdr:row>0</xdr:row>
      <xdr:rowOff>66676</xdr:rowOff>
    </xdr:from>
    <xdr:to>
      <xdr:col>8</xdr:col>
      <xdr:colOff>542924</xdr:colOff>
      <xdr:row>6</xdr:row>
      <xdr:rowOff>38101</xdr:rowOff>
    </xdr:to>
    <xdr:sp macro="" textlink="">
      <xdr:nvSpPr>
        <xdr:cNvPr id="61" name="Arrondir un rectangle avec un coin diagonal 60"/>
        <xdr:cNvSpPr/>
      </xdr:nvSpPr>
      <xdr:spPr>
        <a:xfrm>
          <a:off x="6819899" y="66676"/>
          <a:ext cx="1304925" cy="1238250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fr-FR" sz="1400" b="0">
              <a:solidFill>
                <a:srgbClr val="FF0000"/>
              </a:solidFill>
              <a:latin typeface="Bauhaus 93" pitchFamily="82" charset="0"/>
            </a:rPr>
            <a:t>URGENCE!</a:t>
          </a:r>
        </a:p>
      </xdr:txBody>
    </xdr:sp>
    <xdr:clientData/>
  </xdr:twoCellAnchor>
  <xdr:oneCellAnchor>
    <xdr:from>
      <xdr:col>11</xdr:col>
      <xdr:colOff>561976</xdr:colOff>
      <xdr:row>18</xdr:row>
      <xdr:rowOff>84069</xdr:rowOff>
    </xdr:from>
    <xdr:ext cx="719020" cy="877956"/>
    <xdr:sp macro="" textlink="">
      <xdr:nvSpPr>
        <xdr:cNvPr id="60" name="Arrondir un rectangle avec un coin diagonal 59"/>
        <xdr:cNvSpPr/>
      </xdr:nvSpPr>
      <xdr:spPr>
        <a:xfrm>
          <a:off x="10858501" y="3741669"/>
          <a:ext cx="719020" cy="877956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wordArtVert" rtlCol="0" anchor="b">
          <a:noAutofit/>
        </a:bodyPr>
        <a:lstStyle/>
        <a:p>
          <a:pPr algn="ctr"/>
          <a:endParaRPr lang="fr-FR" sz="800" b="1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9</xdr:col>
      <xdr:colOff>9294</xdr:colOff>
      <xdr:row>18</xdr:row>
      <xdr:rowOff>84069</xdr:rowOff>
    </xdr:from>
    <xdr:to>
      <xdr:col>9</xdr:col>
      <xdr:colOff>801112</xdr:colOff>
      <xdr:row>23</xdr:row>
      <xdr:rowOff>9525</xdr:rowOff>
    </xdr:to>
    <xdr:sp macro="" textlink="">
      <xdr:nvSpPr>
        <xdr:cNvPr id="59" name="Arrondir un rectangle avec un coin diagonal 58"/>
        <xdr:cNvSpPr/>
      </xdr:nvSpPr>
      <xdr:spPr>
        <a:xfrm>
          <a:off x="8353194" y="3741669"/>
          <a:ext cx="791818" cy="877956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b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diners</a:t>
          </a:r>
        </a:p>
      </xdr:txBody>
    </xdr:sp>
    <xdr:clientData/>
  </xdr:twoCellAnchor>
  <xdr:twoCellAnchor>
    <xdr:from>
      <xdr:col>9</xdr:col>
      <xdr:colOff>1023550</xdr:colOff>
      <xdr:row>21</xdr:row>
      <xdr:rowOff>183464</xdr:rowOff>
    </xdr:from>
    <xdr:to>
      <xdr:col>10</xdr:col>
      <xdr:colOff>167707</xdr:colOff>
      <xdr:row>23</xdr:row>
      <xdr:rowOff>188786</xdr:rowOff>
    </xdr:to>
    <xdr:sp macro="" textlink="">
      <xdr:nvSpPr>
        <xdr:cNvPr id="58" name="Pentagone 57"/>
        <xdr:cNvSpPr/>
      </xdr:nvSpPr>
      <xdr:spPr>
        <a:xfrm rot="5400000">
          <a:off x="9427405" y="4352609"/>
          <a:ext cx="386322" cy="506232"/>
        </a:xfrm>
        <a:prstGeom prst="homePlat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848655</xdr:colOff>
      <xdr:row>18</xdr:row>
      <xdr:rowOff>84069</xdr:rowOff>
    </xdr:from>
    <xdr:to>
      <xdr:col>10</xdr:col>
      <xdr:colOff>352426</xdr:colOff>
      <xdr:row>23</xdr:row>
      <xdr:rowOff>9525</xdr:rowOff>
    </xdr:to>
    <xdr:sp macro="" textlink="">
      <xdr:nvSpPr>
        <xdr:cNvPr id="57" name="Arrondir un rectangle avec un coin diagonal 56"/>
        <xdr:cNvSpPr/>
      </xdr:nvSpPr>
      <xdr:spPr>
        <a:xfrm>
          <a:off x="9192555" y="3741669"/>
          <a:ext cx="865846" cy="877956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1138237</xdr:colOff>
      <xdr:row>26</xdr:row>
      <xdr:rowOff>57150</xdr:rowOff>
    </xdr:from>
    <xdr:to>
      <xdr:col>3</xdr:col>
      <xdr:colOff>142874</xdr:colOff>
      <xdr:row>28</xdr:row>
      <xdr:rowOff>176213</xdr:rowOff>
    </xdr:to>
    <xdr:sp macro="" textlink="">
      <xdr:nvSpPr>
        <xdr:cNvPr id="56" name="Pentagone 55"/>
        <xdr:cNvSpPr/>
      </xdr:nvSpPr>
      <xdr:spPr>
        <a:xfrm rot="5400000">
          <a:off x="1628774" y="5510213"/>
          <a:ext cx="500063" cy="261937"/>
        </a:xfrm>
        <a:prstGeom prst="homePlate">
          <a:avLst/>
        </a:prstGeom>
        <a:gradFill flip="none" rotWithShape="1">
          <a:gsLst>
            <a:gs pos="21000">
              <a:schemeClr val="tx1"/>
            </a:gs>
            <a:gs pos="71000">
              <a:schemeClr val="bg1"/>
            </a:gs>
          </a:gsLst>
          <a:path path="circle">
            <a:fillToRect r="100000" b="100000"/>
          </a:path>
          <a:tileRect l="-100000" t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95534</xdr:colOff>
      <xdr:row>18</xdr:row>
      <xdr:rowOff>19551</xdr:rowOff>
    </xdr:from>
    <xdr:to>
      <xdr:col>12</xdr:col>
      <xdr:colOff>336806</xdr:colOff>
      <xdr:row>18</xdr:row>
      <xdr:rowOff>140027</xdr:rowOff>
    </xdr:to>
    <xdr:sp macro="" textlink="">
      <xdr:nvSpPr>
        <xdr:cNvPr id="53" name="Pentagone 52"/>
        <xdr:cNvSpPr/>
      </xdr:nvSpPr>
      <xdr:spPr>
        <a:xfrm rot="16200000">
          <a:off x="11166832" y="3616753"/>
          <a:ext cx="120476" cy="241272"/>
        </a:xfrm>
        <a:prstGeom prst="homePlat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395288</xdr:colOff>
      <xdr:row>13</xdr:row>
      <xdr:rowOff>71438</xdr:rowOff>
    </xdr:from>
    <xdr:to>
      <xdr:col>5</xdr:col>
      <xdr:colOff>1004888</xdr:colOff>
      <xdr:row>16</xdr:row>
      <xdr:rowOff>195263</xdr:rowOff>
    </xdr:to>
    <xdr:sp macro="" textlink="">
      <xdr:nvSpPr>
        <xdr:cNvPr id="52" name="Pentagone 51"/>
        <xdr:cNvSpPr/>
      </xdr:nvSpPr>
      <xdr:spPr>
        <a:xfrm rot="5400000">
          <a:off x="3805238" y="2747963"/>
          <a:ext cx="704850" cy="609600"/>
        </a:xfrm>
        <a:prstGeom prst="homePlat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419099</xdr:colOff>
      <xdr:row>6</xdr:row>
      <xdr:rowOff>114301</xdr:rowOff>
    </xdr:from>
    <xdr:to>
      <xdr:col>8</xdr:col>
      <xdr:colOff>542924</xdr:colOff>
      <xdr:row>12</xdr:row>
      <xdr:rowOff>190501</xdr:rowOff>
    </xdr:to>
    <xdr:sp macro="" textlink="">
      <xdr:nvSpPr>
        <xdr:cNvPr id="51" name="Arrondir un rectangle avec un coin diagonal 50"/>
        <xdr:cNvSpPr/>
      </xdr:nvSpPr>
      <xdr:spPr>
        <a:xfrm>
          <a:off x="6819899" y="1381126"/>
          <a:ext cx="1304925" cy="1238250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fr-FR" sz="1400" b="0">
              <a:solidFill>
                <a:schemeClr val="accent1"/>
              </a:solidFill>
              <a:latin typeface="Bauhaus 93" pitchFamily="82" charset="0"/>
            </a:rPr>
            <a:t>PRATIQUE</a:t>
          </a:r>
        </a:p>
      </xdr:txBody>
    </xdr:sp>
    <xdr:clientData/>
  </xdr:twoCellAnchor>
  <xdr:twoCellAnchor>
    <xdr:from>
      <xdr:col>5</xdr:col>
      <xdr:colOff>1976438</xdr:colOff>
      <xdr:row>13</xdr:row>
      <xdr:rowOff>61913</xdr:rowOff>
    </xdr:from>
    <xdr:to>
      <xdr:col>5</xdr:col>
      <xdr:colOff>2586038</xdr:colOff>
      <xdr:row>16</xdr:row>
      <xdr:rowOff>185738</xdr:rowOff>
    </xdr:to>
    <xdr:sp macro="" textlink="">
      <xdr:nvSpPr>
        <xdr:cNvPr id="50" name="Pentagone 49"/>
        <xdr:cNvSpPr/>
      </xdr:nvSpPr>
      <xdr:spPr>
        <a:xfrm rot="5400000">
          <a:off x="5276850" y="2657476"/>
          <a:ext cx="695325" cy="609600"/>
        </a:xfrm>
        <a:prstGeom prst="homePlat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19051</xdr:colOff>
      <xdr:row>9</xdr:row>
      <xdr:rowOff>47625</xdr:rowOff>
    </xdr:from>
    <xdr:to>
      <xdr:col>5</xdr:col>
      <xdr:colOff>1466851</xdr:colOff>
      <xdr:row>15</xdr:row>
      <xdr:rowOff>180975</xdr:rowOff>
    </xdr:to>
    <xdr:sp macro="" textlink="">
      <xdr:nvSpPr>
        <xdr:cNvPr id="38" name="Arrondir un rectangle avec un coin diagonal 37"/>
        <xdr:cNvSpPr/>
      </xdr:nvSpPr>
      <xdr:spPr>
        <a:xfrm>
          <a:off x="3362326" y="1838325"/>
          <a:ext cx="1447800" cy="1276350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1676400</xdr:colOff>
      <xdr:row>9</xdr:row>
      <xdr:rowOff>47626</xdr:rowOff>
    </xdr:from>
    <xdr:to>
      <xdr:col>5</xdr:col>
      <xdr:colOff>2876550</xdr:colOff>
      <xdr:row>15</xdr:row>
      <xdr:rowOff>142876</xdr:rowOff>
    </xdr:to>
    <xdr:sp macro="" textlink="">
      <xdr:nvSpPr>
        <xdr:cNvPr id="37" name="Rogner un rectangle à un seul coin 36"/>
        <xdr:cNvSpPr/>
      </xdr:nvSpPr>
      <xdr:spPr>
        <a:xfrm>
          <a:off x="5133975" y="1905001"/>
          <a:ext cx="1200150" cy="1257300"/>
        </a:xfrm>
        <a:prstGeom prst="snip1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1000126</xdr:colOff>
      <xdr:row>28</xdr:row>
      <xdr:rowOff>45944</xdr:rowOff>
    </xdr:from>
    <xdr:to>
      <xdr:col>11</xdr:col>
      <xdr:colOff>200025</xdr:colOff>
      <xdr:row>34</xdr:row>
      <xdr:rowOff>188819</xdr:rowOff>
    </xdr:to>
    <xdr:sp macro="" textlink="">
      <xdr:nvSpPr>
        <xdr:cNvPr id="34" name="Arrondir un rectangle avec un coin diagonal 33"/>
        <xdr:cNvSpPr/>
      </xdr:nvSpPr>
      <xdr:spPr>
        <a:xfrm>
          <a:off x="9344026" y="5589494"/>
          <a:ext cx="1152524" cy="1285875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1</a:t>
          </a:r>
        </a:p>
      </xdr:txBody>
    </xdr:sp>
    <xdr:clientData/>
  </xdr:twoCellAnchor>
  <xdr:twoCellAnchor>
    <xdr:from>
      <xdr:col>8</xdr:col>
      <xdr:colOff>685800</xdr:colOff>
      <xdr:row>28</xdr:row>
      <xdr:rowOff>66675</xdr:rowOff>
    </xdr:from>
    <xdr:to>
      <xdr:col>9</xdr:col>
      <xdr:colOff>933450</xdr:colOff>
      <xdr:row>35</xdr:row>
      <xdr:rowOff>19050</xdr:rowOff>
    </xdr:to>
    <xdr:sp macro="" textlink="">
      <xdr:nvSpPr>
        <xdr:cNvPr id="32" name="Arrondir un rectangle avec un coin diagonal 31"/>
        <xdr:cNvSpPr/>
      </xdr:nvSpPr>
      <xdr:spPr>
        <a:xfrm>
          <a:off x="8267700" y="5610225"/>
          <a:ext cx="1009650" cy="1285875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11</xdr:col>
      <xdr:colOff>361950</xdr:colOff>
      <xdr:row>0</xdr:row>
      <xdr:rowOff>19050</xdr:rowOff>
    </xdr:from>
    <xdr:to>
      <xdr:col>13</xdr:col>
      <xdr:colOff>3026</xdr:colOff>
      <xdr:row>4</xdr:row>
      <xdr:rowOff>40341</xdr:rowOff>
    </xdr:to>
    <xdr:pic macro="[0]!go_parking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658475" y="19050"/>
          <a:ext cx="1047974" cy="935691"/>
        </a:xfrm>
        <a:prstGeom prst="rect">
          <a:avLst/>
        </a:prstGeom>
      </xdr:spPr>
    </xdr:pic>
    <xdr:clientData/>
  </xdr:twoCellAnchor>
  <xdr:twoCellAnchor editAs="oneCell">
    <xdr:from>
      <xdr:col>2</xdr:col>
      <xdr:colOff>671515</xdr:colOff>
      <xdr:row>8</xdr:row>
      <xdr:rowOff>83344</xdr:rowOff>
    </xdr:from>
    <xdr:to>
      <xdr:col>3</xdr:col>
      <xdr:colOff>566740</xdr:colOff>
      <xdr:row>13</xdr:row>
      <xdr:rowOff>83344</xdr:rowOff>
    </xdr:to>
    <xdr:pic macro="[0]!incoming_mail">
      <xdr:nvPicPr>
        <xdr:cNvPr id="4" name="mailbox"/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278734" y="1797844"/>
          <a:ext cx="1157287" cy="964406"/>
        </a:xfrm>
        <a:prstGeom prst="rect">
          <a:avLst/>
        </a:prstGeom>
        <a:effectLst/>
      </xdr:spPr>
    </xdr:pic>
    <xdr:clientData fLocksWithSheet="0"/>
  </xdr:twoCellAnchor>
  <xdr:twoCellAnchor editAs="oneCell">
    <xdr:from>
      <xdr:col>1</xdr:col>
      <xdr:colOff>161926</xdr:colOff>
      <xdr:row>8</xdr:row>
      <xdr:rowOff>28575</xdr:rowOff>
    </xdr:from>
    <xdr:to>
      <xdr:col>2</xdr:col>
      <xdr:colOff>647701</xdr:colOff>
      <xdr:row>13</xdr:row>
      <xdr:rowOff>19050</xdr:rowOff>
    </xdr:to>
    <xdr:pic macro="[0]!incoming_bill">
      <xdr:nvPicPr>
        <xdr:cNvPr id="7" name="facture"/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1" y="1733550"/>
          <a:ext cx="952500" cy="952500"/>
        </a:xfrm>
        <a:prstGeom prst="rect">
          <a:avLst/>
        </a:prstGeom>
        <a:effectLst/>
      </xdr:spPr>
    </xdr:pic>
    <xdr:clientData fLocksWithSheet="0"/>
  </xdr:twoCellAnchor>
  <xdr:twoCellAnchor editAs="oneCell">
    <xdr:from>
      <xdr:col>7</xdr:col>
      <xdr:colOff>84566</xdr:colOff>
      <xdr:row>14</xdr:row>
      <xdr:rowOff>130681</xdr:rowOff>
    </xdr:from>
    <xdr:to>
      <xdr:col>8</xdr:col>
      <xdr:colOff>381136</xdr:colOff>
      <xdr:row>18</xdr:row>
      <xdr:rowOff>42162</xdr:rowOff>
    </xdr:to>
    <xdr:pic macro="[0]!Clavier">
      <xdr:nvPicPr>
        <xdr:cNvPr id="10" name="Image 9"/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 rot="1111165">
          <a:off x="6904466" y="2959606"/>
          <a:ext cx="1058570" cy="723487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8</xdr:row>
      <xdr:rowOff>142876</xdr:rowOff>
    </xdr:from>
    <xdr:to>
      <xdr:col>5</xdr:col>
      <xdr:colOff>1504950</xdr:colOff>
      <xdr:row>15</xdr:row>
      <xdr:rowOff>114300</xdr:rowOff>
    </xdr:to>
    <xdr:grpSp>
      <xdr:nvGrpSpPr>
        <xdr:cNvPr id="13" name="Groupe 12"/>
        <xdr:cNvGrpSpPr/>
      </xdr:nvGrpSpPr>
      <xdr:grpSpPr>
        <a:xfrm>
          <a:off x="3617119" y="1857376"/>
          <a:ext cx="1352550" cy="1340643"/>
          <a:chOff x="561975" y="2752726"/>
          <a:chExt cx="1428750" cy="1352548"/>
        </a:xfrm>
      </xdr:grpSpPr>
      <xdr:pic>
        <xdr:nvPicPr>
          <xdr:cNvPr id="11" name="Image 10"/>
          <xdr:cNvPicPr>
            <a:picLocks noChangeAspect="1"/>
          </xdr:cNvPicPr>
        </xdr:nvPicPr>
        <xdr:blipFill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561975" y="3009899"/>
            <a:ext cx="1095375" cy="1095375"/>
          </a:xfrm>
          <a:prstGeom prst="rect">
            <a:avLst/>
          </a:prstGeom>
        </xdr:spPr>
      </xdr:pic>
      <xdr:sp macro="" textlink="nb_tasks">
        <xdr:nvSpPr>
          <xdr:cNvPr id="12" name="ZoneTexte 11"/>
          <xdr:cNvSpPr txBox="1"/>
        </xdr:nvSpPr>
        <xdr:spPr>
          <a:xfrm>
            <a:off x="1333500" y="2752726"/>
            <a:ext cx="657225" cy="485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cene3d>
              <a:camera prst="orthographicFront"/>
              <a:lightRig rig="flat" dir="tl">
                <a:rot lat="0" lon="0" rev="6600000"/>
              </a:lightRig>
            </a:scene3d>
            <a:sp3d extrusionH="25400" contourW="8890">
              <a:bevelT w="38100" h="31750"/>
              <a:contourClr>
                <a:schemeClr val="accent2">
                  <a:shade val="75000"/>
                </a:schemeClr>
              </a:contourClr>
            </a:sp3d>
          </a:bodyPr>
          <a:lstStyle/>
          <a:p>
            <a:pPr algn="ctr"/>
            <a:fld id="{5C2EEFA6-4695-4842-8A9A-70680E048C7B}" type="TxLink">
              <a:rPr lang="fr-FR" sz="3200" b="1" cap="none" spc="0">
                <a:ln w="11430"/>
                <a:gradFill>
                  <a:gsLst>
                    <a:gs pos="0">
                      <a:schemeClr val="accent2">
                        <a:tint val="70000"/>
                        <a:satMod val="245000"/>
                      </a:schemeClr>
                    </a:gs>
                    <a:gs pos="75000">
                      <a:schemeClr val="accent2">
                        <a:tint val="90000"/>
                        <a:shade val="60000"/>
                        <a:satMod val="240000"/>
                      </a:schemeClr>
                    </a:gs>
                    <a:gs pos="100000">
                      <a:schemeClr val="accent2">
                        <a:tint val="100000"/>
                        <a:shade val="50000"/>
                        <a:satMod val="240000"/>
                      </a:schemeClr>
                    </a:gs>
                  </a:gsLst>
                  <a:lin ang="5400000"/>
                </a:gradFill>
                <a:effectLst>
                  <a:outerShdw blurRad="50800" dist="39000" dir="5460000" algn="tl">
                    <a:srgbClr val="000000">
                      <a:alpha val="38000"/>
                    </a:srgbClr>
                  </a:outerShdw>
                </a:effectLst>
              </a:rPr>
              <a:pPr algn="ctr"/>
              <a:t>6</a:t>
            </a:fld>
            <a:endParaRPr lang="fr-FR" sz="32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5</xdr:col>
      <xdr:colOff>1724025</xdr:colOff>
      <xdr:row>10</xdr:row>
      <xdr:rowOff>57150</xdr:rowOff>
    </xdr:from>
    <xdr:to>
      <xdr:col>5</xdr:col>
      <xdr:colOff>1981200</xdr:colOff>
      <xdr:row>11</xdr:row>
      <xdr:rowOff>142875</xdr:rowOff>
    </xdr:to>
    <xdr:sp macro="[0]!up_one_task" textlink="">
      <xdr:nvSpPr>
        <xdr:cNvPr id="15" name="Flèche vers le haut 14"/>
        <xdr:cNvSpPr/>
      </xdr:nvSpPr>
      <xdr:spPr>
        <a:xfrm>
          <a:off x="4010025" y="2038350"/>
          <a:ext cx="257175" cy="27622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1733550</xdr:colOff>
      <xdr:row>12</xdr:row>
      <xdr:rowOff>38100</xdr:rowOff>
    </xdr:from>
    <xdr:to>
      <xdr:col>5</xdr:col>
      <xdr:colOff>1990725</xdr:colOff>
      <xdr:row>13</xdr:row>
      <xdr:rowOff>123825</xdr:rowOff>
    </xdr:to>
    <xdr:sp macro="[0]!down_one_task" textlink="">
      <xdr:nvSpPr>
        <xdr:cNvPr id="16" name="Flèche vers le haut 15"/>
        <xdr:cNvSpPr/>
      </xdr:nvSpPr>
      <xdr:spPr>
        <a:xfrm rot="10800000">
          <a:off x="4019550" y="2400300"/>
          <a:ext cx="257175" cy="27622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5</xdr:col>
      <xdr:colOff>2038350</xdr:colOff>
      <xdr:row>11</xdr:row>
      <xdr:rowOff>38099</xdr:rowOff>
    </xdr:from>
    <xdr:to>
      <xdr:col>5</xdr:col>
      <xdr:colOff>2352675</xdr:colOff>
      <xdr:row>12</xdr:row>
      <xdr:rowOff>161924</xdr:rowOff>
    </xdr:to>
    <xdr:pic macro="[0]!delete_task"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2276474"/>
          <a:ext cx="314325" cy="314325"/>
        </a:xfrm>
        <a:prstGeom prst="rect">
          <a:avLst/>
        </a:prstGeom>
      </xdr:spPr>
    </xdr:pic>
    <xdr:clientData/>
  </xdr:twoCellAnchor>
  <xdr:twoCellAnchor editAs="oneCell">
    <xdr:from>
      <xdr:col>3</xdr:col>
      <xdr:colOff>457200</xdr:colOff>
      <xdr:row>22</xdr:row>
      <xdr:rowOff>104775</xdr:rowOff>
    </xdr:from>
    <xdr:to>
      <xdr:col>4</xdr:col>
      <xdr:colOff>102191</xdr:colOff>
      <xdr:row>28</xdr:row>
      <xdr:rowOff>47625</xdr:rowOff>
    </xdr:to>
    <xdr:pic>
      <xdr:nvPicPr>
        <xdr:cNvPr id="5" name="Image 4">
          <a:hlinkClick xmlns:r="http://schemas.openxmlformats.org/officeDocument/2006/relationships" r:id="rId7" tooltip="Application externe de suivi des dépenses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324100" y="4676775"/>
          <a:ext cx="978491" cy="1104900"/>
        </a:xfrm>
        <a:prstGeom prst="rect">
          <a:avLst/>
        </a:prstGeom>
      </xdr:spPr>
    </xdr:pic>
    <xdr:clientData/>
  </xdr:twoCellAnchor>
  <xdr:twoCellAnchor editAs="oneCell">
    <xdr:from>
      <xdr:col>7</xdr:col>
      <xdr:colOff>385762</xdr:colOff>
      <xdr:row>31</xdr:row>
      <xdr:rowOff>139259</xdr:rowOff>
    </xdr:from>
    <xdr:to>
      <xdr:col>8</xdr:col>
      <xdr:colOff>176213</xdr:colOff>
      <xdr:row>34</xdr:row>
      <xdr:rowOff>120210</xdr:rowOff>
    </xdr:to>
    <xdr:pic>
      <xdr:nvPicPr>
        <xdr:cNvPr id="17" name="Image 16">
          <a:hlinkClick xmlns:r="http://schemas.openxmlformats.org/officeDocument/2006/relationships" r:id="rId9" tooltip="Sytadin"/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5662" y="6254309"/>
          <a:ext cx="552451" cy="552451"/>
        </a:xfrm>
        <a:prstGeom prst="rect">
          <a:avLst/>
        </a:prstGeom>
      </xdr:spPr>
    </xdr:pic>
    <xdr:clientData/>
  </xdr:twoCellAnchor>
  <xdr:twoCellAnchor editAs="oneCell">
    <xdr:from>
      <xdr:col>7</xdr:col>
      <xdr:colOff>390525</xdr:colOff>
      <xdr:row>22</xdr:row>
      <xdr:rowOff>81242</xdr:rowOff>
    </xdr:from>
    <xdr:to>
      <xdr:col>8</xdr:col>
      <xdr:colOff>171450</xdr:colOff>
      <xdr:row>25</xdr:row>
      <xdr:rowOff>43142</xdr:rowOff>
    </xdr:to>
    <xdr:pic>
      <xdr:nvPicPr>
        <xdr:cNvPr id="20" name="Image 19">
          <a:hlinkClick xmlns:r="http://schemas.openxmlformats.org/officeDocument/2006/relationships" r:id="rId11" tooltip="Gmail"/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0425" y="4462742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7</xdr:col>
      <xdr:colOff>366712</xdr:colOff>
      <xdr:row>28</xdr:row>
      <xdr:rowOff>94334</xdr:rowOff>
    </xdr:from>
    <xdr:to>
      <xdr:col>8</xdr:col>
      <xdr:colOff>195263</xdr:colOff>
      <xdr:row>31</xdr:row>
      <xdr:rowOff>142239</xdr:rowOff>
    </xdr:to>
    <xdr:pic>
      <xdr:nvPicPr>
        <xdr:cNvPr id="21" name="Image 20">
          <a:hlinkClick xmlns:r="http://schemas.openxmlformats.org/officeDocument/2006/relationships" r:id="rId13" tooltip="Google Maps"/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6612" y="5637884"/>
          <a:ext cx="590551" cy="619405"/>
        </a:xfrm>
        <a:prstGeom prst="rect">
          <a:avLst/>
        </a:prstGeom>
      </xdr:spPr>
    </xdr:pic>
    <xdr:clientData/>
  </xdr:twoCellAnchor>
  <xdr:twoCellAnchor editAs="oneCell">
    <xdr:from>
      <xdr:col>9</xdr:col>
      <xdr:colOff>1028701</xdr:colOff>
      <xdr:row>29</xdr:row>
      <xdr:rowOff>150718</xdr:rowOff>
    </xdr:from>
    <xdr:to>
      <xdr:col>11</xdr:col>
      <xdr:colOff>111091</xdr:colOff>
      <xdr:row>34</xdr:row>
      <xdr:rowOff>136393</xdr:rowOff>
    </xdr:to>
    <xdr:pic>
      <xdr:nvPicPr>
        <xdr:cNvPr id="24" name="Image 23"/>
        <xdr:cNvPicPr>
          <a:picLocks noChangeAspect="1"/>
        </xdr:cNvPicPr>
      </xdr:nvPicPr>
      <xdr:blipFill rotWithShape="1"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372601" y="5884768"/>
          <a:ext cx="1035015" cy="938175"/>
        </a:xfrm>
        <a:prstGeom prst="rect">
          <a:avLst/>
        </a:prstGeom>
      </xdr:spPr>
    </xdr:pic>
    <xdr:clientData/>
  </xdr:twoCellAnchor>
  <xdr:twoCellAnchor editAs="oneCell">
    <xdr:from>
      <xdr:col>10</xdr:col>
      <xdr:colOff>390525</xdr:colOff>
      <xdr:row>28</xdr:row>
      <xdr:rowOff>110938</xdr:rowOff>
    </xdr:from>
    <xdr:to>
      <xdr:col>11</xdr:col>
      <xdr:colOff>135031</xdr:colOff>
      <xdr:row>30</xdr:row>
      <xdr:rowOff>72838</xdr:rowOff>
    </xdr:to>
    <xdr:pic macro="[0]!plant_watered"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96500" y="5654488"/>
          <a:ext cx="335056" cy="342900"/>
        </a:xfrm>
        <a:prstGeom prst="rect">
          <a:avLst/>
        </a:prstGeom>
      </xdr:spPr>
    </xdr:pic>
    <xdr:clientData/>
  </xdr:twoCellAnchor>
  <xdr:twoCellAnchor editAs="oneCell">
    <xdr:from>
      <xdr:col>8</xdr:col>
      <xdr:colOff>692925</xdr:colOff>
      <xdr:row>30</xdr:row>
      <xdr:rowOff>10263</xdr:rowOff>
    </xdr:from>
    <xdr:to>
      <xdr:col>9</xdr:col>
      <xdr:colOff>847725</xdr:colOff>
      <xdr:row>34</xdr:row>
      <xdr:rowOff>165063</xdr:rowOff>
    </xdr:to>
    <xdr:pic macro="[0]!bin_filled">
      <xdr:nvPicPr>
        <xdr:cNvPr id="6" name="poubelle"/>
        <xdr:cNvPicPr>
          <a:picLocks noChangeAspect="1"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50925" y="5725263"/>
          <a:ext cx="916800" cy="916800"/>
        </a:xfrm>
        <a:prstGeom prst="rect">
          <a:avLst/>
        </a:prstGeom>
        <a:noFill/>
        <a:ln w="127000" cap="rnd" cmpd="dbl" algn="ctr">
          <a:noFill/>
          <a:prstDash val="dot"/>
          <a:round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</xdr:pic>
    <xdr:clientData fLocksWithSheet="0"/>
  </xdr:twoCellAnchor>
  <xdr:twoCellAnchor editAs="oneCell">
    <xdr:from>
      <xdr:col>9</xdr:col>
      <xdr:colOff>371475</xdr:colOff>
      <xdr:row>28</xdr:row>
      <xdr:rowOff>22971</xdr:rowOff>
    </xdr:from>
    <xdr:to>
      <xdr:col>9</xdr:col>
      <xdr:colOff>915522</xdr:colOff>
      <xdr:row>30</xdr:row>
      <xdr:rowOff>186018</xdr:rowOff>
    </xdr:to>
    <xdr:pic macro="[0]!bin_out"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5566521"/>
          <a:ext cx="544047" cy="544047"/>
        </a:xfrm>
        <a:prstGeom prst="rect">
          <a:avLst/>
        </a:prstGeom>
      </xdr:spPr>
    </xdr:pic>
    <xdr:clientData/>
  </xdr:twoCellAnchor>
  <xdr:twoCellAnchor editAs="oneCell">
    <xdr:from>
      <xdr:col>7</xdr:col>
      <xdr:colOff>342900</xdr:colOff>
      <xdr:row>25</xdr:row>
      <xdr:rowOff>40163</xdr:rowOff>
    </xdr:from>
    <xdr:to>
      <xdr:col>8</xdr:col>
      <xdr:colOff>219075</xdr:colOff>
      <xdr:row>28</xdr:row>
      <xdr:rowOff>97313</xdr:rowOff>
    </xdr:to>
    <xdr:pic>
      <xdr:nvPicPr>
        <xdr:cNvPr id="9" name="Image 8">
          <a:hlinkClick xmlns:r="http://schemas.openxmlformats.org/officeDocument/2006/relationships" r:id="rId19" tooltip="Google Calendar"/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5002688"/>
          <a:ext cx="638175" cy="638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342900</xdr:colOff>
      <xdr:row>30</xdr:row>
      <xdr:rowOff>95250</xdr:rowOff>
    </xdr:from>
    <xdr:to>
      <xdr:col>12</xdr:col>
      <xdr:colOff>380999</xdr:colOff>
      <xdr:row>34</xdr:row>
      <xdr:rowOff>85724</xdr:rowOff>
    </xdr:to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639425" y="601980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12</xdr:col>
      <xdr:colOff>228601</xdr:colOff>
      <xdr:row>28</xdr:row>
      <xdr:rowOff>123825</xdr:rowOff>
    </xdr:from>
    <xdr:to>
      <xdr:col>12</xdr:col>
      <xdr:colOff>572559</xdr:colOff>
      <xdr:row>30</xdr:row>
      <xdr:rowOff>76200</xdr:rowOff>
    </xdr:to>
    <xdr:pic macro="[0]!famili_call"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239501" y="5667375"/>
          <a:ext cx="343958" cy="333375"/>
        </a:xfrm>
        <a:prstGeom prst="rect">
          <a:avLst/>
        </a:prstGeom>
      </xdr:spPr>
    </xdr:pic>
    <xdr:clientData/>
  </xdr:twoCellAnchor>
  <xdr:twoCellAnchor editAs="oneCell">
    <xdr:from>
      <xdr:col>10</xdr:col>
      <xdr:colOff>64275</xdr:colOff>
      <xdr:row>0</xdr:row>
      <xdr:rowOff>33300</xdr:rowOff>
    </xdr:from>
    <xdr:to>
      <xdr:col>11</xdr:col>
      <xdr:colOff>333375</xdr:colOff>
      <xdr:row>3</xdr:row>
      <xdr:rowOff>169050</xdr:rowOff>
    </xdr:to>
    <xdr:pic macro="[0]!go_listeWE"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770250" y="33300"/>
          <a:ext cx="859650" cy="8596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38100</xdr:rowOff>
    </xdr:from>
    <xdr:to>
      <xdr:col>2</xdr:col>
      <xdr:colOff>527810</xdr:colOff>
      <xdr:row>26</xdr:row>
      <xdr:rowOff>95250</xdr:rowOff>
    </xdr:to>
    <xdr:pic macro="[0]!bank_check_out">
      <xdr:nvPicPr>
        <xdr:cNvPr id="29" name="cheque"/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42875" y="4800600"/>
          <a:ext cx="994535" cy="638175"/>
        </a:xfrm>
        <a:prstGeom prst="rect">
          <a:avLst/>
        </a:prstGeom>
        <a:effectLst/>
      </xdr:spPr>
    </xdr:pic>
    <xdr:clientData fLocksWithSheet="0"/>
  </xdr:twoCellAnchor>
  <xdr:twoCellAnchor editAs="absolute">
    <xdr:from>
      <xdr:col>0</xdr:col>
      <xdr:colOff>109537</xdr:colOff>
      <xdr:row>0</xdr:row>
      <xdr:rowOff>106882</xdr:rowOff>
    </xdr:from>
    <xdr:to>
      <xdr:col>1</xdr:col>
      <xdr:colOff>279037</xdr:colOff>
      <xdr:row>1</xdr:row>
      <xdr:rowOff>131245</xdr:rowOff>
    </xdr:to>
    <xdr:pic macro="[0]!go_admin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2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9537" y="106882"/>
          <a:ext cx="312375" cy="286301"/>
        </a:xfrm>
        <a:prstGeom prst="rect">
          <a:avLst/>
        </a:prstGeom>
      </xdr:spPr>
    </xdr:pic>
    <xdr:clientData/>
  </xdr:twoCellAnchor>
  <xdr:twoCellAnchor>
    <xdr:from>
      <xdr:col>5</xdr:col>
      <xdr:colOff>1676399</xdr:colOff>
      <xdr:row>13</xdr:row>
      <xdr:rowOff>161925</xdr:rowOff>
    </xdr:from>
    <xdr:to>
      <xdr:col>5</xdr:col>
      <xdr:colOff>2886074</xdr:colOff>
      <xdr:row>15</xdr:row>
      <xdr:rowOff>66675</xdr:rowOff>
    </xdr:to>
    <xdr:sp macro="" textlink="">
      <xdr:nvSpPr>
        <xdr:cNvPr id="27" name="ZoneTexte 26"/>
        <xdr:cNvSpPr txBox="1"/>
      </xdr:nvSpPr>
      <xdr:spPr>
        <a:xfrm>
          <a:off x="5133974" y="2828925"/>
          <a:ext cx="120967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  <a:latin typeface="+mn-lt"/>
            </a:rPr>
            <a:t>Gérer</a:t>
          </a:r>
          <a:r>
            <a:rPr lang="fr-FR" sz="1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  <a:latin typeface="+mn-lt"/>
            </a:rPr>
            <a:t> Tâches</a:t>
          </a:r>
          <a:endParaRPr lang="fr-FR" sz="1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  <a:latin typeface="+mn-lt"/>
          </a:endParaRPr>
        </a:p>
      </xdr:txBody>
    </xdr:sp>
    <xdr:clientData/>
  </xdr:twoCellAnchor>
  <xdr:twoCellAnchor editAs="oneCell">
    <xdr:from>
      <xdr:col>5</xdr:col>
      <xdr:colOff>390524</xdr:colOff>
      <xdr:row>0</xdr:row>
      <xdr:rowOff>204418</xdr:rowOff>
    </xdr:from>
    <xdr:to>
      <xdr:col>5</xdr:col>
      <xdr:colOff>2571749</xdr:colOff>
      <xdr:row>7</xdr:row>
      <xdr:rowOff>128954</xdr:rowOff>
    </xdr:to>
    <xdr:pic>
      <xdr:nvPicPr>
        <xdr:cNvPr id="3" name="Image 2">
          <a:hlinkClick xmlns:r="http://schemas.openxmlformats.org/officeDocument/2006/relationships" r:id="rId26" tooltip="Ouh qu'ils sont beaux! (faire remplacer image si besoin)"/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5243" y="204418"/>
          <a:ext cx="2181225" cy="143663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 fLocksWithSheet="0"/>
  </xdr:twoCellAnchor>
  <xdr:twoCellAnchor editAs="oneCell">
    <xdr:from>
      <xdr:col>7</xdr:col>
      <xdr:colOff>171450</xdr:colOff>
      <xdr:row>0</xdr:row>
      <xdr:rowOff>95250</xdr:rowOff>
    </xdr:from>
    <xdr:to>
      <xdr:col>8</xdr:col>
      <xdr:colOff>247650</xdr:colOff>
      <xdr:row>4</xdr:row>
      <xdr:rowOff>19050</xdr:rowOff>
    </xdr:to>
    <xdr:pic macro="[0]!go_911"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50" y="95250"/>
          <a:ext cx="838200" cy="838200"/>
        </a:xfrm>
        <a:prstGeom prst="rect">
          <a:avLst/>
        </a:prstGeom>
      </xdr:spPr>
    </xdr:pic>
    <xdr:clientData/>
  </xdr:twoCellAnchor>
  <xdr:twoCellAnchor editAs="oneCell">
    <xdr:from>
      <xdr:col>3</xdr:col>
      <xdr:colOff>990600</xdr:colOff>
      <xdr:row>19</xdr:row>
      <xdr:rowOff>28574</xdr:rowOff>
    </xdr:from>
    <xdr:to>
      <xdr:col>3</xdr:col>
      <xdr:colOff>1304925</xdr:colOff>
      <xdr:row>20</xdr:row>
      <xdr:rowOff>152399</xdr:rowOff>
    </xdr:to>
    <xdr:pic macro="[0]!supprimer_facture"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4029074"/>
          <a:ext cx="314325" cy="314325"/>
        </a:xfrm>
        <a:prstGeom prst="rect">
          <a:avLst/>
        </a:prstGeom>
      </xdr:spPr>
    </xdr:pic>
    <xdr:clientData/>
  </xdr:twoCellAnchor>
  <xdr:twoCellAnchor editAs="oneCell">
    <xdr:from>
      <xdr:col>7</xdr:col>
      <xdr:colOff>266700</xdr:colOff>
      <xdr:row>6</xdr:row>
      <xdr:rowOff>171449</xdr:rowOff>
    </xdr:from>
    <xdr:to>
      <xdr:col>8</xdr:col>
      <xdr:colOff>238126</xdr:colOff>
      <xdr:row>10</xdr:row>
      <xdr:rowOff>123825</xdr:rowOff>
    </xdr:to>
    <xdr:pic macro="[0]!go_Pratique"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1438274"/>
          <a:ext cx="733426" cy="73342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657225</xdr:colOff>
      <xdr:row>27</xdr:row>
      <xdr:rowOff>19050</xdr:rowOff>
    </xdr:from>
    <xdr:to>
      <xdr:col>3</xdr:col>
      <xdr:colOff>657225</xdr:colOff>
      <xdr:row>28</xdr:row>
      <xdr:rowOff>133350</xdr:rowOff>
    </xdr:to>
    <xdr:pic macro="[0]!supprimer_dette"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3333750"/>
          <a:ext cx="314325" cy="314325"/>
        </a:xfrm>
        <a:prstGeom prst="rect">
          <a:avLst/>
        </a:prstGeom>
      </xdr:spPr>
    </xdr:pic>
    <xdr:clientData/>
  </xdr:twoCellAnchor>
  <xdr:twoCellAnchor editAs="oneCell">
    <xdr:from>
      <xdr:col>2</xdr:col>
      <xdr:colOff>828675</xdr:colOff>
      <xdr:row>22</xdr:row>
      <xdr:rowOff>95249</xdr:rowOff>
    </xdr:from>
    <xdr:to>
      <xdr:col>3</xdr:col>
      <xdr:colOff>447675</xdr:colOff>
      <xdr:row>27</xdr:row>
      <xdr:rowOff>9524</xdr:rowOff>
    </xdr:to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4667249"/>
          <a:ext cx="876300" cy="876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1009650</xdr:colOff>
      <xdr:row>34</xdr:row>
      <xdr:rowOff>28574</xdr:rowOff>
    </xdr:from>
    <xdr:to>
      <xdr:col>3</xdr:col>
      <xdr:colOff>1323975</xdr:colOff>
      <xdr:row>35</xdr:row>
      <xdr:rowOff>152399</xdr:rowOff>
    </xdr:to>
    <xdr:pic macro="[0]!supprimer_dette"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50" y="6886574"/>
          <a:ext cx="314325" cy="314325"/>
        </a:xfrm>
        <a:prstGeom prst="rect">
          <a:avLst/>
        </a:prstGeom>
      </xdr:spPr>
    </xdr:pic>
    <xdr:clientData/>
  </xdr:twoCellAnchor>
  <xdr:twoCellAnchor editAs="oneCell">
    <xdr:from>
      <xdr:col>12</xdr:col>
      <xdr:colOff>261900</xdr:colOff>
      <xdr:row>5</xdr:row>
      <xdr:rowOff>50623</xdr:rowOff>
    </xdr:from>
    <xdr:to>
      <xdr:col>12</xdr:col>
      <xdr:colOff>533400</xdr:colOff>
      <xdr:row>6</xdr:row>
      <xdr:rowOff>131623</xdr:rowOff>
    </xdr:to>
    <xdr:pic macro="[0]!go_anniv"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272800" y="1165048"/>
          <a:ext cx="271500" cy="2715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2438402</xdr:colOff>
      <xdr:row>11</xdr:row>
      <xdr:rowOff>44248</xdr:rowOff>
    </xdr:from>
    <xdr:to>
      <xdr:col>5</xdr:col>
      <xdr:colOff>2746580</xdr:colOff>
      <xdr:row>12</xdr:row>
      <xdr:rowOff>161926</xdr:rowOff>
    </xdr:to>
    <xdr:pic macro="[0]!add_task_up"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7" y="2282623"/>
          <a:ext cx="308178" cy="308178"/>
        </a:xfrm>
        <a:prstGeom prst="rect">
          <a:avLst/>
        </a:prstGeom>
      </xdr:spPr>
    </xdr:pic>
    <xdr:clientData/>
  </xdr:twoCellAnchor>
  <xdr:twoCellAnchor editAs="oneCell">
    <xdr:from>
      <xdr:col>9</xdr:col>
      <xdr:colOff>998096</xdr:colOff>
      <xdr:row>19</xdr:row>
      <xdr:rowOff>34914</xdr:rowOff>
    </xdr:from>
    <xdr:to>
      <xdr:col>10</xdr:col>
      <xdr:colOff>219075</xdr:colOff>
      <xdr:row>22</xdr:row>
      <xdr:rowOff>41447</xdr:rowOff>
    </xdr:to>
    <xdr:pic macro="[0]!go_Naissances">
      <xdr:nvPicPr>
        <xdr:cNvPr id="43" name="Image 42"/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341996" y="3883014"/>
          <a:ext cx="583054" cy="578033"/>
        </a:xfrm>
        <a:prstGeom prst="rect">
          <a:avLst/>
        </a:prstGeom>
      </xdr:spPr>
    </xdr:pic>
    <xdr:clientData/>
  </xdr:twoCellAnchor>
  <xdr:twoCellAnchor editAs="oneCell">
    <xdr:from>
      <xdr:col>12</xdr:col>
      <xdr:colOff>5911</xdr:colOff>
      <xdr:row>18</xdr:row>
      <xdr:rowOff>156240</xdr:rowOff>
    </xdr:from>
    <xdr:to>
      <xdr:col>12</xdr:col>
      <xdr:colOff>449808</xdr:colOff>
      <xdr:row>22</xdr:row>
      <xdr:rowOff>102004</xdr:rowOff>
    </xdr:to>
    <xdr:pic macro="[0]!go_Mariages"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016811" y="3813840"/>
          <a:ext cx="443897" cy="70776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149079</xdr:colOff>
      <xdr:row>19</xdr:row>
      <xdr:rowOff>60285</xdr:rowOff>
    </xdr:from>
    <xdr:to>
      <xdr:col>9</xdr:col>
      <xdr:colOff>646942</xdr:colOff>
      <xdr:row>21</xdr:row>
      <xdr:rowOff>174584</xdr:rowOff>
    </xdr:to>
    <xdr:pic macro="[0]!go_diners"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2979" y="3908385"/>
          <a:ext cx="497863" cy="495299"/>
        </a:xfrm>
        <a:prstGeom prst="rect">
          <a:avLst/>
        </a:prstGeom>
      </xdr:spPr>
    </xdr:pic>
    <xdr:clientData/>
  </xdr:twoCellAnchor>
  <xdr:twoCellAnchor editAs="oneCell">
    <xdr:from>
      <xdr:col>10</xdr:col>
      <xdr:colOff>514351</xdr:colOff>
      <xdr:row>19</xdr:row>
      <xdr:rowOff>59055</xdr:rowOff>
    </xdr:from>
    <xdr:to>
      <xdr:col>11</xdr:col>
      <xdr:colOff>430531</xdr:colOff>
      <xdr:row>21</xdr:row>
      <xdr:rowOff>184785</xdr:rowOff>
    </xdr:to>
    <xdr:pic macro="[0]!go_Bébé"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919510">
          <a:off x="10220326" y="3907155"/>
          <a:ext cx="506730" cy="506730"/>
        </a:xfrm>
        <a:prstGeom prst="rect">
          <a:avLst/>
        </a:prstGeom>
      </xdr:spPr>
    </xdr:pic>
    <xdr:clientData/>
  </xdr:twoCellAnchor>
  <xdr:twoCellAnchor editAs="oneCell">
    <xdr:from>
      <xdr:col>3</xdr:col>
      <xdr:colOff>959644</xdr:colOff>
      <xdr:row>0</xdr:row>
      <xdr:rowOff>52388</xdr:rowOff>
    </xdr:from>
    <xdr:to>
      <xdr:col>4</xdr:col>
      <xdr:colOff>26194</xdr:colOff>
      <xdr:row>1</xdr:row>
      <xdr:rowOff>185738</xdr:rowOff>
    </xdr:to>
    <xdr:pic macro="[0]!go_brouillon"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52388"/>
          <a:ext cx="400050" cy="395288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</xdr:row>
      <xdr:rowOff>180972</xdr:rowOff>
    </xdr:from>
    <xdr:to>
      <xdr:col>2</xdr:col>
      <xdr:colOff>581024</xdr:colOff>
      <xdr:row>7</xdr:row>
      <xdr:rowOff>19049</xdr:rowOff>
    </xdr:to>
    <xdr:sp macro="" textlink="">
      <xdr:nvSpPr>
        <xdr:cNvPr id="67" name="Arrondir un rectangle avec un coin diagonal 66"/>
        <xdr:cNvSpPr/>
      </xdr:nvSpPr>
      <xdr:spPr>
        <a:xfrm>
          <a:off x="152400" y="447672"/>
          <a:ext cx="1038224" cy="1076327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endParaRPr lang="fr-FR" sz="1100" b="1">
            <a:solidFill>
              <a:schemeClr val="bg1">
                <a:lumMod val="50000"/>
              </a:schemeClr>
            </a:solidFill>
            <a:latin typeface="+mn-lt"/>
          </a:endParaRPr>
        </a:p>
        <a:p>
          <a:pPr algn="ctr"/>
          <a:endParaRPr lang="fr-FR" sz="1100" b="1">
            <a:solidFill>
              <a:schemeClr val="bg1">
                <a:lumMod val="50000"/>
              </a:schemeClr>
            </a:solidFill>
            <a:latin typeface="+mn-lt"/>
          </a:endParaRPr>
        </a:p>
        <a:p>
          <a:pPr algn="ctr"/>
          <a:endParaRPr lang="fr-FR" sz="1100" b="1">
            <a:solidFill>
              <a:schemeClr val="bg1">
                <a:lumMod val="50000"/>
              </a:schemeClr>
            </a:solidFill>
            <a:latin typeface="+mn-lt"/>
          </a:endParaRPr>
        </a:p>
        <a:p>
          <a:pPr algn="ctr"/>
          <a:r>
            <a:rPr lang="fr-FR" sz="1100" b="1">
              <a:solidFill>
                <a:schemeClr val="bg1">
                  <a:lumMod val="50000"/>
                </a:schemeClr>
              </a:solidFill>
              <a:latin typeface="+mn-lt"/>
            </a:rPr>
            <a:t> </a:t>
          </a:r>
        </a:p>
        <a:p>
          <a:pPr algn="ctr"/>
          <a:r>
            <a:rPr lang="fr-FR" sz="1100" b="1">
              <a:solidFill>
                <a:schemeClr val="bg1">
                  <a:lumMod val="50000"/>
                </a:schemeClr>
              </a:solidFill>
              <a:latin typeface="+mn-lt"/>
            </a:rPr>
            <a:t>Enfants</a:t>
          </a:r>
        </a:p>
      </xdr:txBody>
    </xdr:sp>
    <xdr:clientData/>
  </xdr:twoCellAnchor>
  <xdr:twoCellAnchor editAs="oneCell">
    <xdr:from>
      <xdr:col>1</xdr:col>
      <xdr:colOff>285750</xdr:colOff>
      <xdr:row>2</xdr:row>
      <xdr:rowOff>114300</xdr:rowOff>
    </xdr:from>
    <xdr:to>
      <xdr:col>2</xdr:col>
      <xdr:colOff>276225</xdr:colOff>
      <xdr:row>4</xdr:row>
      <xdr:rowOff>180975</xdr:rowOff>
    </xdr:to>
    <xdr:pic macro="[0]!go_enfants">
      <xdr:nvPicPr>
        <xdr:cNvPr id="65" name="Enfants"/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638175"/>
          <a:ext cx="457200" cy="457200"/>
        </a:xfrm>
        <a:prstGeom prst="rect">
          <a:avLst/>
        </a:prstGeom>
        <a:effectLst>
          <a:glow rad="228600">
            <a:schemeClr val="accent1"/>
          </a:glow>
        </a:effectLst>
      </xdr:spPr>
    </xdr:pic>
    <xdr:clientData fLocksWithSheet="0"/>
  </xdr:twoCellAnchor>
  <xdr:twoCellAnchor editAs="oneCell">
    <xdr:from>
      <xdr:col>4</xdr:col>
      <xdr:colOff>95250</xdr:colOff>
      <xdr:row>0</xdr:row>
      <xdr:rowOff>71438</xdr:rowOff>
    </xdr:from>
    <xdr:to>
      <xdr:col>5</xdr:col>
      <xdr:colOff>190500</xdr:colOff>
      <xdr:row>1</xdr:row>
      <xdr:rowOff>166688</xdr:rowOff>
    </xdr:to>
    <xdr:pic macro="[0]!AutoSave"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8031" y="71438"/>
          <a:ext cx="357188" cy="357188"/>
        </a:xfrm>
        <a:prstGeom prst="rect">
          <a:avLst/>
        </a:prstGeom>
      </xdr:spPr>
    </xdr:pic>
    <xdr:clientData/>
  </xdr:twoCellAnchor>
  <xdr:twoCellAnchor editAs="oneCell">
    <xdr:from>
      <xdr:col>4</xdr:col>
      <xdr:colOff>71440</xdr:colOff>
      <xdr:row>1</xdr:row>
      <xdr:rowOff>200024</xdr:rowOff>
    </xdr:from>
    <xdr:to>
      <xdr:col>5</xdr:col>
      <xdr:colOff>202408</xdr:colOff>
      <xdr:row>3</xdr:row>
      <xdr:rowOff>128587</xdr:rowOff>
    </xdr:to>
    <xdr:pic macro="[0]!AutoMail"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4221" y="461962"/>
          <a:ext cx="392906" cy="392906"/>
        </a:xfrm>
        <a:prstGeom prst="rect">
          <a:avLst/>
        </a:prstGeom>
      </xdr:spPr>
    </xdr:pic>
    <xdr:clientData/>
  </xdr:twoCellAnchor>
  <xdr:twoCellAnchor editAs="oneCell">
    <xdr:from>
      <xdr:col>3</xdr:col>
      <xdr:colOff>642938</xdr:colOff>
      <xdr:row>9</xdr:row>
      <xdr:rowOff>59343</xdr:rowOff>
    </xdr:from>
    <xdr:to>
      <xdr:col>4</xdr:col>
      <xdr:colOff>95250</xdr:colOff>
      <xdr:row>13</xdr:row>
      <xdr:rowOff>71249</xdr:rowOff>
    </xdr:to>
    <xdr:pic macro="[0]!radiateur">
      <xdr:nvPicPr>
        <xdr:cNvPr id="69" name="convecteur"/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BEBA8EAE-BF5A-486C-A8C5-ECC9F3942E4B}">
              <a14:imgProps xmlns:a14="http://schemas.microsoft.com/office/drawing/2010/main">
                <a14:imgLayer r:embed="rId43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2219" y="1964343"/>
          <a:ext cx="785812" cy="785812"/>
        </a:xfrm>
        <a:prstGeom prst="rect">
          <a:avLst/>
        </a:prstGeom>
        <a:effectLst>
          <a:glow rad="228600">
            <a:schemeClr val="accent6"/>
          </a:glow>
        </a:effectLst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38</xdr:row>
          <xdr:rowOff>28575</xdr:rowOff>
        </xdr:from>
        <xdr:to>
          <xdr:col>12</xdr:col>
          <xdr:colOff>400050</xdr:colOff>
          <xdr:row>38</xdr:row>
          <xdr:rowOff>180975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276225</xdr:colOff>
      <xdr:row>0</xdr:row>
      <xdr:rowOff>133350</xdr:rowOff>
    </xdr:from>
    <xdr:to>
      <xdr:col>15</xdr:col>
      <xdr:colOff>528843</xdr:colOff>
      <xdr:row>44</xdr:row>
      <xdr:rowOff>36387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6225" y="133350"/>
          <a:ext cx="8967993" cy="6608637"/>
        </a:xfrm>
        <a:prstGeom prst="rect">
          <a:avLst/>
        </a:prstGeom>
        <a:ln w="38100">
          <a:solidFill>
            <a:schemeClr val="tx1"/>
          </a:solidFill>
        </a:ln>
      </xdr:spPr>
    </xdr:pic>
    <xdr:clientData/>
  </xdr:twoCellAnchor>
  <xdr:twoCellAnchor editAs="oneCell">
    <xdr:from>
      <xdr:col>16</xdr:col>
      <xdr:colOff>212912</xdr:colOff>
      <xdr:row>32</xdr:row>
      <xdr:rowOff>44823</xdr:rowOff>
    </xdr:from>
    <xdr:to>
      <xdr:col>19</xdr:col>
      <xdr:colOff>439066</xdr:colOff>
      <xdr:row>44</xdr:row>
      <xdr:rowOff>136506</xdr:rowOff>
    </xdr:to>
    <xdr:pic>
      <xdr:nvPicPr>
        <xdr:cNvPr id="7" name="Image 6">
          <a:hlinkClick xmlns:r="http://schemas.openxmlformats.org/officeDocument/2006/relationships" r:id="rId2" tooltip="Retour vers l'accueil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36206" y="5065058"/>
          <a:ext cx="1974272" cy="1974272"/>
        </a:xfrm>
        <a:prstGeom prst="rect">
          <a:avLst/>
        </a:prstGeom>
      </xdr:spPr>
    </xdr:pic>
    <xdr:clientData/>
  </xdr:twoCellAnchor>
  <xdr:twoCellAnchor editAs="oneCell">
    <xdr:from>
      <xdr:col>5</xdr:col>
      <xdr:colOff>66255</xdr:colOff>
      <xdr:row>16</xdr:row>
      <xdr:rowOff>47626</xdr:rowOff>
    </xdr:from>
    <xdr:to>
      <xdr:col>8</xdr:col>
      <xdr:colOff>221457</xdr:colOff>
      <xdr:row>24</xdr:row>
      <xdr:rowOff>117242</xdr:rowOff>
    </xdr:to>
    <xdr:grpSp>
      <xdr:nvGrpSpPr>
        <xdr:cNvPr id="8" name="Groupe 7"/>
        <xdr:cNvGrpSpPr/>
      </xdr:nvGrpSpPr>
      <xdr:grpSpPr>
        <a:xfrm>
          <a:off x="2983286" y="2524126"/>
          <a:ext cx="1905421" cy="1307866"/>
          <a:chOff x="10903325" y="2823882"/>
          <a:chExt cx="1905000" cy="1322294"/>
        </a:xfrm>
      </xdr:grpSpPr>
      <xdr:sp macro="" textlink="">
        <xdr:nvSpPr>
          <xdr:cNvPr id="4" name="Étoile à 5 branches 3"/>
          <xdr:cNvSpPr/>
        </xdr:nvSpPr>
        <xdr:spPr>
          <a:xfrm>
            <a:off x="11513965" y="3133483"/>
            <a:ext cx="610799" cy="575663"/>
          </a:xfrm>
          <a:prstGeom prst="star5">
            <a:avLst/>
          </a:prstGeom>
          <a:solidFill>
            <a:schemeClr val="accent6">
              <a:lumMod val="60000"/>
              <a:lumOff val="40000"/>
              <a:alpha val="21000"/>
            </a:scheme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" name="Ellipse 1"/>
          <xdr:cNvSpPr/>
        </xdr:nvSpPr>
        <xdr:spPr>
          <a:xfrm>
            <a:off x="10903325" y="2823882"/>
            <a:ext cx="1905000" cy="1322294"/>
          </a:xfrm>
          <a:prstGeom prst="ellipse">
            <a:avLst/>
          </a:prstGeom>
          <a:solidFill>
            <a:schemeClr val="bg1">
              <a:lumMod val="95000"/>
              <a:alpha val="1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 fLocksWithSheet="0"/>
  </xdr:twoCellAnchor>
  <xdr:twoCellAnchor>
    <xdr:from>
      <xdr:col>16</xdr:col>
      <xdr:colOff>571500</xdr:colOff>
      <xdr:row>21</xdr:row>
      <xdr:rowOff>123825</xdr:rowOff>
    </xdr:from>
    <xdr:to>
      <xdr:col>19</xdr:col>
      <xdr:colOff>266699</xdr:colOff>
      <xdr:row>30</xdr:row>
      <xdr:rowOff>38100</xdr:rowOff>
    </xdr:to>
    <xdr:sp macro="" textlink="">
      <xdr:nvSpPr>
        <xdr:cNvPr id="9" name="Arrondir un rectangle avec un coin diagonal 8"/>
        <xdr:cNvSpPr/>
      </xdr:nvSpPr>
      <xdr:spPr>
        <a:xfrm>
          <a:off x="9867900" y="3324225"/>
          <a:ext cx="1438274" cy="1285875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Clavier virtuel</a:t>
          </a:r>
        </a:p>
      </xdr:txBody>
    </xdr:sp>
    <xdr:clientData/>
  </xdr:twoCellAnchor>
  <xdr:twoCellAnchor editAs="oneCell">
    <xdr:from>
      <xdr:col>17</xdr:col>
      <xdr:colOff>111500</xdr:colOff>
      <xdr:row>24</xdr:row>
      <xdr:rowOff>47625</xdr:rowOff>
    </xdr:from>
    <xdr:to>
      <xdr:col>19</xdr:col>
      <xdr:colOff>161926</xdr:colOff>
      <xdr:row>29</xdr:row>
      <xdr:rowOff>114300</xdr:rowOff>
    </xdr:to>
    <xdr:pic macro="[0]!Clavier">
      <xdr:nvPicPr>
        <xdr:cNvPr id="10" name="Image 9"/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988925" y="3705225"/>
          <a:ext cx="1212476" cy="828675"/>
        </a:xfrm>
        <a:prstGeom prst="rect">
          <a:avLst/>
        </a:prstGeom>
      </xdr:spPr>
    </xdr:pic>
    <xdr:clientData/>
  </xdr:twoCellAnchor>
  <xdr:twoCellAnchor>
    <xdr:from>
      <xdr:col>5</xdr:col>
      <xdr:colOff>17610</xdr:colOff>
      <xdr:row>21</xdr:row>
      <xdr:rowOff>139156</xdr:rowOff>
    </xdr:from>
    <xdr:to>
      <xdr:col>5</xdr:col>
      <xdr:colOff>149886</xdr:colOff>
      <xdr:row>22</xdr:row>
      <xdr:rowOff>66431</xdr:rowOff>
    </xdr:to>
    <xdr:sp macro="" textlink="">
      <xdr:nvSpPr>
        <xdr:cNvPr id="5" name="Rectangle 4"/>
        <xdr:cNvSpPr/>
      </xdr:nvSpPr>
      <xdr:spPr>
        <a:xfrm rot="21369662">
          <a:off x="2922735" y="3339556"/>
          <a:ext cx="132276" cy="79675"/>
        </a:xfrm>
        <a:prstGeom prst="rect">
          <a:avLst/>
        </a:prstGeom>
        <a:solidFill>
          <a:srgbClr val="00CC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1619250</xdr:colOff>
      <xdr:row>2</xdr:row>
      <xdr:rowOff>57150</xdr:rowOff>
    </xdr:from>
    <xdr:to>
      <xdr:col>3</xdr:col>
      <xdr:colOff>581025</xdr:colOff>
      <xdr:row>5</xdr:row>
      <xdr:rowOff>38100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867025" y="381000"/>
          <a:ext cx="685800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1276350</xdr:colOff>
      <xdr:row>1</xdr:row>
      <xdr:rowOff>0</xdr:rowOff>
    </xdr:from>
    <xdr:to>
      <xdr:col>3</xdr:col>
      <xdr:colOff>1933575</xdr:colOff>
      <xdr:row>5</xdr:row>
      <xdr:rowOff>95250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4248150" y="161925"/>
          <a:ext cx="657225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657225</xdr:colOff>
      <xdr:row>1</xdr:row>
      <xdr:rowOff>66675</xdr:rowOff>
    </xdr:from>
    <xdr:to>
      <xdr:col>3</xdr:col>
      <xdr:colOff>1266825</xdr:colOff>
      <xdr:row>3</xdr:row>
      <xdr:rowOff>38100</xdr:rowOff>
    </xdr:to>
    <xdr:pic>
      <xdr:nvPicPr>
        <xdr:cNvPr id="4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629025" y="228600"/>
          <a:ext cx="6096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1619250</xdr:colOff>
      <xdr:row>5</xdr:row>
      <xdr:rowOff>47625</xdr:rowOff>
    </xdr:from>
    <xdr:to>
      <xdr:col>3</xdr:col>
      <xdr:colOff>514350</xdr:colOff>
      <xdr:row>9</xdr:row>
      <xdr:rowOff>47625</xdr:rowOff>
    </xdr:to>
    <xdr:pic>
      <xdr:nvPicPr>
        <xdr:cNvPr id="5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867025" y="857250"/>
          <a:ext cx="619125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571500</xdr:colOff>
      <xdr:row>4</xdr:row>
      <xdr:rowOff>47625</xdr:rowOff>
    </xdr:from>
    <xdr:to>
      <xdr:col>3</xdr:col>
      <xdr:colOff>904875</xdr:colOff>
      <xdr:row>8</xdr:row>
      <xdr:rowOff>9525</xdr:rowOff>
    </xdr:to>
    <xdr:pic>
      <xdr:nvPicPr>
        <xdr:cNvPr id="6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543300" y="695325"/>
          <a:ext cx="3333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914400</xdr:colOff>
      <xdr:row>4</xdr:row>
      <xdr:rowOff>28575</xdr:rowOff>
    </xdr:from>
    <xdr:to>
      <xdr:col>3</xdr:col>
      <xdr:colOff>1495425</xdr:colOff>
      <xdr:row>8</xdr:row>
      <xdr:rowOff>38100</xdr:rowOff>
    </xdr:to>
    <xdr:pic>
      <xdr:nvPicPr>
        <xdr:cNvPr id="7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886200" y="676275"/>
          <a:ext cx="581025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1352550</xdr:colOff>
      <xdr:row>6</xdr:row>
      <xdr:rowOff>57150</xdr:rowOff>
    </xdr:from>
    <xdr:to>
      <xdr:col>3</xdr:col>
      <xdr:colOff>2209800</xdr:colOff>
      <xdr:row>10</xdr:row>
      <xdr:rowOff>38100</xdr:rowOff>
    </xdr:to>
    <xdr:pic>
      <xdr:nvPicPr>
        <xdr:cNvPr id="8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4324350" y="1028700"/>
          <a:ext cx="857250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590550</xdr:colOff>
      <xdr:row>8</xdr:row>
      <xdr:rowOff>47625</xdr:rowOff>
    </xdr:from>
    <xdr:to>
      <xdr:col>3</xdr:col>
      <xdr:colOff>1314450</xdr:colOff>
      <xdr:row>12</xdr:row>
      <xdr:rowOff>123825</xdr:rowOff>
    </xdr:to>
    <xdr:pic>
      <xdr:nvPicPr>
        <xdr:cNvPr id="9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562350" y="1343025"/>
          <a:ext cx="723900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1438275</xdr:colOff>
      <xdr:row>17</xdr:row>
      <xdr:rowOff>123825</xdr:rowOff>
    </xdr:from>
    <xdr:to>
      <xdr:col>3</xdr:col>
      <xdr:colOff>361950</xdr:colOff>
      <xdr:row>21</xdr:row>
      <xdr:rowOff>57150</xdr:rowOff>
    </xdr:to>
    <xdr:pic>
      <xdr:nvPicPr>
        <xdr:cNvPr id="10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6050" y="2876550"/>
          <a:ext cx="647700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485775</xdr:colOff>
      <xdr:row>17</xdr:row>
      <xdr:rowOff>66675</xdr:rowOff>
    </xdr:from>
    <xdr:to>
      <xdr:col>3</xdr:col>
      <xdr:colOff>1266825</xdr:colOff>
      <xdr:row>20</xdr:row>
      <xdr:rowOff>133350</xdr:rowOff>
    </xdr:to>
    <xdr:pic>
      <xdr:nvPicPr>
        <xdr:cNvPr id="11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457575" y="2819400"/>
          <a:ext cx="7810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1540669</xdr:colOff>
      <xdr:row>16</xdr:row>
      <xdr:rowOff>100013</xdr:rowOff>
    </xdr:from>
    <xdr:to>
      <xdr:col>3</xdr:col>
      <xdr:colOff>2216944</xdr:colOff>
      <xdr:row>21</xdr:row>
      <xdr:rowOff>109538</xdr:rowOff>
    </xdr:to>
    <xdr:pic>
      <xdr:nvPicPr>
        <xdr:cNvPr id="1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4517232" y="2767013"/>
          <a:ext cx="676275" cy="842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1333500</xdr:colOff>
      <xdr:row>22</xdr:row>
      <xdr:rowOff>19050</xdr:rowOff>
    </xdr:from>
    <xdr:to>
      <xdr:col>3</xdr:col>
      <xdr:colOff>295275</xdr:colOff>
      <xdr:row>25</xdr:row>
      <xdr:rowOff>95250</xdr:rowOff>
    </xdr:to>
    <xdr:pic>
      <xdr:nvPicPr>
        <xdr:cNvPr id="13" name="Picture 17"/>
        <xdr:cNvPicPr>
          <a:picLocks noChangeAspect="1" noChangeArrowheads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581275" y="3581400"/>
          <a:ext cx="685800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581025</xdr:colOff>
      <xdr:row>21</xdr:row>
      <xdr:rowOff>104775</xdr:rowOff>
    </xdr:from>
    <xdr:to>
      <xdr:col>3</xdr:col>
      <xdr:colOff>1209675</xdr:colOff>
      <xdr:row>25</xdr:row>
      <xdr:rowOff>104775</xdr:rowOff>
    </xdr:to>
    <xdr:pic>
      <xdr:nvPicPr>
        <xdr:cNvPr id="14" name="Picture 18"/>
        <xdr:cNvPicPr>
          <a:picLocks noChangeAspect="1" noChangeArrowheads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552825" y="3505200"/>
          <a:ext cx="6286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1238250</xdr:colOff>
      <xdr:row>21</xdr:row>
      <xdr:rowOff>9525</xdr:rowOff>
    </xdr:from>
    <xdr:to>
      <xdr:col>3</xdr:col>
      <xdr:colOff>1885950</xdr:colOff>
      <xdr:row>25</xdr:row>
      <xdr:rowOff>47625</xdr:rowOff>
    </xdr:to>
    <xdr:pic>
      <xdr:nvPicPr>
        <xdr:cNvPr id="15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4210050" y="3409950"/>
          <a:ext cx="6477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1114425</xdr:colOff>
      <xdr:row>25</xdr:row>
      <xdr:rowOff>142875</xdr:rowOff>
    </xdr:from>
    <xdr:to>
      <xdr:col>3</xdr:col>
      <xdr:colOff>85725</xdr:colOff>
      <xdr:row>30</xdr:row>
      <xdr:rowOff>28575</xdr:rowOff>
    </xdr:to>
    <xdr:pic>
      <xdr:nvPicPr>
        <xdr:cNvPr id="16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2200" y="4191000"/>
          <a:ext cx="695325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171450</xdr:colOff>
      <xdr:row>26</xdr:row>
      <xdr:rowOff>9525</xdr:rowOff>
    </xdr:from>
    <xdr:to>
      <xdr:col>3</xdr:col>
      <xdr:colOff>685800</xdr:colOff>
      <xdr:row>29</xdr:row>
      <xdr:rowOff>76200</xdr:rowOff>
    </xdr:to>
    <xdr:pic>
      <xdr:nvPicPr>
        <xdr:cNvPr id="17" name="Picture 21"/>
        <xdr:cNvPicPr>
          <a:picLocks noChangeAspect="1" noChangeArrowheads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143250" y="4219575"/>
          <a:ext cx="5143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800100</xdr:colOff>
      <xdr:row>25</xdr:row>
      <xdr:rowOff>47625</xdr:rowOff>
    </xdr:from>
    <xdr:to>
      <xdr:col>3</xdr:col>
      <xdr:colOff>1543050</xdr:colOff>
      <xdr:row>29</xdr:row>
      <xdr:rowOff>142875</xdr:rowOff>
    </xdr:to>
    <xdr:pic>
      <xdr:nvPicPr>
        <xdr:cNvPr id="18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771900" y="4095750"/>
          <a:ext cx="742950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1543050</xdr:colOff>
      <xdr:row>25</xdr:row>
      <xdr:rowOff>133350</xdr:rowOff>
    </xdr:from>
    <xdr:to>
      <xdr:col>3</xdr:col>
      <xdr:colOff>2219325</xdr:colOff>
      <xdr:row>30</xdr:row>
      <xdr:rowOff>0</xdr:rowOff>
    </xdr:to>
    <xdr:pic>
      <xdr:nvPicPr>
        <xdr:cNvPr id="19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4514850" y="4181475"/>
          <a:ext cx="676275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76200</xdr:colOff>
      <xdr:row>29</xdr:row>
      <xdr:rowOff>133350</xdr:rowOff>
    </xdr:from>
    <xdr:to>
      <xdr:col>3</xdr:col>
      <xdr:colOff>819150</xdr:colOff>
      <xdr:row>33</xdr:row>
      <xdr:rowOff>19050</xdr:rowOff>
    </xdr:to>
    <xdr:pic>
      <xdr:nvPicPr>
        <xdr:cNvPr id="21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048000" y="4829175"/>
          <a:ext cx="7429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885825</xdr:colOff>
      <xdr:row>29</xdr:row>
      <xdr:rowOff>38100</xdr:rowOff>
    </xdr:from>
    <xdr:to>
      <xdr:col>3</xdr:col>
      <xdr:colOff>1571625</xdr:colOff>
      <xdr:row>33</xdr:row>
      <xdr:rowOff>76200</xdr:rowOff>
    </xdr:to>
    <xdr:pic>
      <xdr:nvPicPr>
        <xdr:cNvPr id="22" name="Picture 30"/>
        <xdr:cNvPicPr>
          <a:picLocks noChangeAspect="1" noChangeArrowheads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857625" y="4733925"/>
          <a:ext cx="6858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1781175</xdr:colOff>
      <xdr:row>29</xdr:row>
      <xdr:rowOff>152400</xdr:rowOff>
    </xdr:from>
    <xdr:to>
      <xdr:col>3</xdr:col>
      <xdr:colOff>2200275</xdr:colOff>
      <xdr:row>35</xdr:row>
      <xdr:rowOff>66675</xdr:rowOff>
    </xdr:to>
    <xdr:pic>
      <xdr:nvPicPr>
        <xdr:cNvPr id="23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4752975" y="4848225"/>
          <a:ext cx="419100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1333500</xdr:colOff>
      <xdr:row>33</xdr:row>
      <xdr:rowOff>47625</xdr:rowOff>
    </xdr:from>
    <xdr:to>
      <xdr:col>3</xdr:col>
      <xdr:colOff>1866900</xdr:colOff>
      <xdr:row>36</xdr:row>
      <xdr:rowOff>152400</xdr:rowOff>
    </xdr:to>
    <xdr:pic>
      <xdr:nvPicPr>
        <xdr:cNvPr id="24" name="Picture 40"/>
        <xdr:cNvPicPr>
          <a:picLocks noChangeAspect="1" noChangeArrowheads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5400000">
          <a:off x="4276725" y="5419725"/>
          <a:ext cx="590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19050</xdr:colOff>
      <xdr:row>33</xdr:row>
      <xdr:rowOff>85725</xdr:rowOff>
    </xdr:from>
    <xdr:to>
      <xdr:col>3</xdr:col>
      <xdr:colOff>647700</xdr:colOff>
      <xdr:row>37</xdr:row>
      <xdr:rowOff>66675</xdr:rowOff>
    </xdr:to>
    <xdr:pic>
      <xdr:nvPicPr>
        <xdr:cNvPr id="25" name="Picture 41"/>
        <xdr:cNvPicPr>
          <a:picLocks noChangeAspect="1" noChangeArrowheads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990850" y="5429250"/>
          <a:ext cx="628650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704850</xdr:colOff>
      <xdr:row>33</xdr:row>
      <xdr:rowOff>28575</xdr:rowOff>
    </xdr:from>
    <xdr:to>
      <xdr:col>3</xdr:col>
      <xdr:colOff>1352550</xdr:colOff>
      <xdr:row>37</xdr:row>
      <xdr:rowOff>28575</xdr:rowOff>
    </xdr:to>
    <xdr:pic>
      <xdr:nvPicPr>
        <xdr:cNvPr id="26" name="Picture 42"/>
        <xdr:cNvPicPr>
          <a:picLocks noChangeAspect="1" noChangeArrowheads="1"/>
        </xdr:cNvPicPr>
      </xdr:nvPicPr>
      <xdr:blipFill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676650" y="5372100"/>
          <a:ext cx="64770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542925</xdr:colOff>
      <xdr:row>1</xdr:row>
      <xdr:rowOff>0</xdr:rowOff>
    </xdr:from>
    <xdr:to>
      <xdr:col>9</xdr:col>
      <xdr:colOff>85725</xdr:colOff>
      <xdr:row>4</xdr:row>
      <xdr:rowOff>123825</xdr:rowOff>
    </xdr:to>
    <xdr:pic>
      <xdr:nvPicPr>
        <xdr:cNvPr id="27" name="Picture 44"/>
        <xdr:cNvPicPr>
          <a:picLocks noChangeAspect="1" noChangeArrowheads="1"/>
        </xdr:cNvPicPr>
      </xdr:nvPicPr>
      <xdr:blipFill>
        <a:blip xmlns:r="http://schemas.openxmlformats.org/officeDocument/2006/relationships" r:embed="rId2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8848725" y="161925"/>
          <a:ext cx="3048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266700</xdr:colOff>
      <xdr:row>1</xdr:row>
      <xdr:rowOff>0</xdr:rowOff>
    </xdr:from>
    <xdr:to>
      <xdr:col>10</xdr:col>
      <xdr:colOff>133350</xdr:colOff>
      <xdr:row>4</xdr:row>
      <xdr:rowOff>142875</xdr:rowOff>
    </xdr:to>
    <xdr:pic>
      <xdr:nvPicPr>
        <xdr:cNvPr id="28" name="Picture 45"/>
        <xdr:cNvPicPr>
          <a:picLocks noChangeAspect="1" noChangeArrowheads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9334500" y="161925"/>
          <a:ext cx="628650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171450</xdr:colOff>
      <xdr:row>1</xdr:row>
      <xdr:rowOff>38100</xdr:rowOff>
    </xdr:from>
    <xdr:to>
      <xdr:col>11</xdr:col>
      <xdr:colOff>123825</xdr:colOff>
      <xdr:row>5</xdr:row>
      <xdr:rowOff>0</xdr:rowOff>
    </xdr:to>
    <xdr:pic>
      <xdr:nvPicPr>
        <xdr:cNvPr id="29" name="Picture 46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0001250" y="200025"/>
          <a:ext cx="7143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142875</xdr:colOff>
      <xdr:row>1</xdr:row>
      <xdr:rowOff>133350</xdr:rowOff>
    </xdr:from>
    <xdr:to>
      <xdr:col>11</xdr:col>
      <xdr:colOff>695325</xdr:colOff>
      <xdr:row>4</xdr:row>
      <xdr:rowOff>142875</xdr:rowOff>
    </xdr:to>
    <xdr:pic>
      <xdr:nvPicPr>
        <xdr:cNvPr id="30" name="Picture 49"/>
        <xdr:cNvPicPr>
          <a:picLocks noChangeAspect="1" noChangeArrowheads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0734675" y="295275"/>
          <a:ext cx="5524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5</xdr:row>
      <xdr:rowOff>28575</xdr:rowOff>
    </xdr:from>
    <xdr:to>
      <xdr:col>11</xdr:col>
      <xdr:colOff>638175</xdr:colOff>
      <xdr:row>8</xdr:row>
      <xdr:rowOff>114300</xdr:rowOff>
    </xdr:to>
    <xdr:pic>
      <xdr:nvPicPr>
        <xdr:cNvPr id="31" name="Picture 52"/>
        <xdr:cNvPicPr>
          <a:picLocks noChangeAspect="1" noChangeArrowheads="1"/>
        </xdr:cNvPicPr>
      </xdr:nvPicPr>
      <xdr:blipFill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0591800" y="838200"/>
          <a:ext cx="63817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647700</xdr:colOff>
      <xdr:row>5</xdr:row>
      <xdr:rowOff>19050</xdr:rowOff>
    </xdr:from>
    <xdr:to>
      <xdr:col>10</xdr:col>
      <xdr:colOff>676275</xdr:colOff>
      <xdr:row>8</xdr:row>
      <xdr:rowOff>38100</xdr:rowOff>
    </xdr:to>
    <xdr:pic>
      <xdr:nvPicPr>
        <xdr:cNvPr id="32" name="Picture 53"/>
        <xdr:cNvPicPr>
          <a:picLocks noChangeAspect="1" noChangeArrowheads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16200000" flipV="1">
          <a:off x="9858375" y="685800"/>
          <a:ext cx="504825" cy="790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266700</xdr:colOff>
      <xdr:row>8</xdr:row>
      <xdr:rowOff>66675</xdr:rowOff>
    </xdr:from>
    <xdr:to>
      <xdr:col>10</xdr:col>
      <xdr:colOff>438150</xdr:colOff>
      <xdr:row>12</xdr:row>
      <xdr:rowOff>47625</xdr:rowOff>
    </xdr:to>
    <xdr:pic>
      <xdr:nvPicPr>
        <xdr:cNvPr id="33" name="Picture 54"/>
        <xdr:cNvPicPr>
          <a:picLocks noChangeAspect="1" noChangeArrowheads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9334500" y="1362075"/>
          <a:ext cx="933450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533400</xdr:colOff>
      <xdr:row>9</xdr:row>
      <xdr:rowOff>76200</xdr:rowOff>
    </xdr:from>
    <xdr:to>
      <xdr:col>11</xdr:col>
      <xdr:colOff>733425</xdr:colOff>
      <xdr:row>13</xdr:row>
      <xdr:rowOff>9525</xdr:rowOff>
    </xdr:to>
    <xdr:pic>
      <xdr:nvPicPr>
        <xdr:cNvPr id="3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0363200" y="1533525"/>
          <a:ext cx="96202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714375</xdr:colOff>
      <xdr:row>12</xdr:row>
      <xdr:rowOff>142875</xdr:rowOff>
    </xdr:from>
    <xdr:to>
      <xdr:col>9</xdr:col>
      <xdr:colOff>561975</xdr:colOff>
      <xdr:row>16</xdr:row>
      <xdr:rowOff>38100</xdr:rowOff>
    </xdr:to>
    <xdr:pic>
      <xdr:nvPicPr>
        <xdr:cNvPr id="35" name="Picture 60"/>
        <xdr:cNvPicPr>
          <a:picLocks noChangeAspect="1" noChangeArrowheads="1"/>
        </xdr:cNvPicPr>
      </xdr:nvPicPr>
      <xdr:blipFill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9020175" y="2085975"/>
          <a:ext cx="609600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571500</xdr:colOff>
      <xdr:row>12</xdr:row>
      <xdr:rowOff>76200</xdr:rowOff>
    </xdr:from>
    <xdr:to>
      <xdr:col>10</xdr:col>
      <xdr:colOff>714375</xdr:colOff>
      <xdr:row>16</xdr:row>
      <xdr:rowOff>9525</xdr:rowOff>
    </xdr:to>
    <xdr:pic>
      <xdr:nvPicPr>
        <xdr:cNvPr id="36" name="Picture 61"/>
        <xdr:cNvPicPr>
          <a:picLocks noChangeAspect="1" noChangeArrowheads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9639300" y="2019300"/>
          <a:ext cx="90487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28575</xdr:colOff>
      <xdr:row>12</xdr:row>
      <xdr:rowOff>57150</xdr:rowOff>
    </xdr:from>
    <xdr:to>
      <xdr:col>12</xdr:col>
      <xdr:colOff>38100</xdr:colOff>
      <xdr:row>17</xdr:row>
      <xdr:rowOff>19050</xdr:rowOff>
    </xdr:to>
    <xdr:pic>
      <xdr:nvPicPr>
        <xdr:cNvPr id="37" name="Picture 62"/>
        <xdr:cNvPicPr>
          <a:picLocks noChangeAspect="1" noChangeArrowheads="1"/>
        </xdr:cNvPicPr>
      </xdr:nvPicPr>
      <xdr:blipFill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0620375" y="2000250"/>
          <a:ext cx="77152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590550</xdr:colOff>
      <xdr:row>16</xdr:row>
      <xdr:rowOff>28575</xdr:rowOff>
    </xdr:from>
    <xdr:to>
      <xdr:col>9</xdr:col>
      <xdr:colOff>523875</xdr:colOff>
      <xdr:row>19</xdr:row>
      <xdr:rowOff>133350</xdr:rowOff>
    </xdr:to>
    <xdr:pic>
      <xdr:nvPicPr>
        <xdr:cNvPr id="38" name="Picture 63"/>
        <xdr:cNvPicPr>
          <a:picLocks noChangeAspect="1" noChangeArrowheads="1"/>
        </xdr:cNvPicPr>
      </xdr:nvPicPr>
      <xdr:blipFill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8896350" y="2619375"/>
          <a:ext cx="69532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600075</xdr:colOff>
      <xdr:row>15</xdr:row>
      <xdr:rowOff>123825</xdr:rowOff>
    </xdr:from>
    <xdr:to>
      <xdr:col>10</xdr:col>
      <xdr:colOff>504825</xdr:colOff>
      <xdr:row>19</xdr:row>
      <xdr:rowOff>142875</xdr:rowOff>
    </xdr:to>
    <xdr:pic>
      <xdr:nvPicPr>
        <xdr:cNvPr id="39" name="Picture 64"/>
        <xdr:cNvPicPr>
          <a:picLocks noChangeAspect="1" noChangeArrowheads="1"/>
        </xdr:cNvPicPr>
      </xdr:nvPicPr>
      <xdr:blipFill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9667875" y="2552700"/>
          <a:ext cx="66675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9525</xdr:colOff>
      <xdr:row>15</xdr:row>
      <xdr:rowOff>85725</xdr:rowOff>
    </xdr:from>
    <xdr:to>
      <xdr:col>11</xdr:col>
      <xdr:colOff>561975</xdr:colOff>
      <xdr:row>19</xdr:row>
      <xdr:rowOff>57150</xdr:rowOff>
    </xdr:to>
    <xdr:pic>
      <xdr:nvPicPr>
        <xdr:cNvPr id="40" name="Picture 65"/>
        <xdr:cNvPicPr>
          <a:picLocks noChangeAspect="1" noChangeArrowheads="1"/>
        </xdr:cNvPicPr>
      </xdr:nvPicPr>
      <xdr:blipFill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0601325" y="2514600"/>
          <a:ext cx="552450" cy="61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400050</xdr:colOff>
      <xdr:row>35</xdr:row>
      <xdr:rowOff>142875</xdr:rowOff>
    </xdr:from>
    <xdr:to>
      <xdr:col>12</xdr:col>
      <xdr:colOff>88322</xdr:colOff>
      <xdr:row>48</xdr:row>
      <xdr:rowOff>12122</xdr:rowOff>
    </xdr:to>
    <xdr:pic>
      <xdr:nvPicPr>
        <xdr:cNvPr id="42" name="Image 41">
          <a:hlinkClick xmlns:r="http://schemas.openxmlformats.org/officeDocument/2006/relationships" r:id="rId39" tooltip="Retour vers l'accueil"/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467850" y="5810250"/>
          <a:ext cx="1974272" cy="1974272"/>
        </a:xfrm>
        <a:prstGeom prst="rect">
          <a:avLst/>
        </a:prstGeom>
      </xdr:spPr>
    </xdr:pic>
    <xdr:clientData/>
  </xdr:twoCellAnchor>
  <xdr:twoCellAnchor editAs="oneCell">
    <xdr:from>
      <xdr:col>3</xdr:col>
      <xdr:colOff>1571625</xdr:colOff>
      <xdr:row>35</xdr:row>
      <xdr:rowOff>85725</xdr:rowOff>
    </xdr:from>
    <xdr:to>
      <xdr:col>3</xdr:col>
      <xdr:colOff>2105025</xdr:colOff>
      <xdr:row>38</xdr:row>
      <xdr:rowOff>133350</xdr:rowOff>
    </xdr:to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43425" y="5753100"/>
          <a:ext cx="533400" cy="533400"/>
        </a:xfrm>
        <a:prstGeom prst="rect">
          <a:avLst/>
        </a:prstGeom>
      </xdr:spPr>
    </xdr:pic>
    <xdr:clientData/>
  </xdr:twoCellAnchor>
  <xdr:twoCellAnchor>
    <xdr:from>
      <xdr:col>8</xdr:col>
      <xdr:colOff>447675</xdr:colOff>
      <xdr:row>24</xdr:row>
      <xdr:rowOff>19050</xdr:rowOff>
    </xdr:from>
    <xdr:to>
      <xdr:col>10</xdr:col>
      <xdr:colOff>361949</xdr:colOff>
      <xdr:row>32</xdr:row>
      <xdr:rowOff>9525</xdr:rowOff>
    </xdr:to>
    <xdr:sp macro="" textlink="">
      <xdr:nvSpPr>
        <xdr:cNvPr id="43" name="Arrondir un rectangle avec un coin diagonal 42"/>
        <xdr:cNvSpPr/>
      </xdr:nvSpPr>
      <xdr:spPr>
        <a:xfrm>
          <a:off x="8753475" y="3905250"/>
          <a:ext cx="1438274" cy="1285875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Clavier virtuel</a:t>
          </a:r>
        </a:p>
      </xdr:txBody>
    </xdr:sp>
    <xdr:clientData/>
  </xdr:twoCellAnchor>
  <xdr:twoCellAnchor editAs="oneCell">
    <xdr:from>
      <xdr:col>8</xdr:col>
      <xdr:colOff>568700</xdr:colOff>
      <xdr:row>26</xdr:row>
      <xdr:rowOff>76200</xdr:rowOff>
    </xdr:from>
    <xdr:to>
      <xdr:col>10</xdr:col>
      <xdr:colOff>257176</xdr:colOff>
      <xdr:row>31</xdr:row>
      <xdr:rowOff>95250</xdr:rowOff>
    </xdr:to>
    <xdr:pic macro="[0]!Clavier">
      <xdr:nvPicPr>
        <xdr:cNvPr id="44" name="Image 43"/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74500" y="4286250"/>
          <a:ext cx="1212476" cy="828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28</xdr:row>
      <xdr:rowOff>19050</xdr:rowOff>
    </xdr:from>
    <xdr:to>
      <xdr:col>14</xdr:col>
      <xdr:colOff>507422</xdr:colOff>
      <xdr:row>38</xdr:row>
      <xdr:rowOff>88322</xdr:rowOff>
    </xdr:to>
    <xdr:pic>
      <xdr:nvPicPr>
        <xdr:cNvPr id="2" name="Image 1">
          <a:hlinkClick xmlns:r="http://schemas.openxmlformats.org/officeDocument/2006/relationships" r:id="rId1" tooltip="Retour vers l'accueil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686925" y="5429250"/>
          <a:ext cx="1974272" cy="1974272"/>
        </a:xfrm>
        <a:prstGeom prst="rect">
          <a:avLst/>
        </a:prstGeom>
      </xdr:spPr>
    </xdr:pic>
    <xdr:clientData/>
  </xdr:twoCellAnchor>
  <xdr:twoCellAnchor>
    <xdr:from>
      <xdr:col>4</xdr:col>
      <xdr:colOff>342900</xdr:colOff>
      <xdr:row>1</xdr:row>
      <xdr:rowOff>38100</xdr:rowOff>
    </xdr:from>
    <xdr:to>
      <xdr:col>4</xdr:col>
      <xdr:colOff>342900</xdr:colOff>
      <xdr:row>28</xdr:row>
      <xdr:rowOff>152400</xdr:rowOff>
    </xdr:to>
    <xdr:cxnSp macro="">
      <xdr:nvCxnSpPr>
        <xdr:cNvPr id="4" name="Connecteur droit 3"/>
        <xdr:cNvCxnSpPr/>
      </xdr:nvCxnSpPr>
      <xdr:spPr>
        <a:xfrm>
          <a:off x="3390900" y="228600"/>
          <a:ext cx="0" cy="53340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428625</xdr:colOff>
      <xdr:row>1</xdr:row>
      <xdr:rowOff>19050</xdr:rowOff>
    </xdr:from>
    <xdr:to>
      <xdr:col>8</xdr:col>
      <xdr:colOff>428625</xdr:colOff>
      <xdr:row>28</xdr:row>
      <xdr:rowOff>133350</xdr:rowOff>
    </xdr:to>
    <xdr:cxnSp macro="">
      <xdr:nvCxnSpPr>
        <xdr:cNvPr id="10" name="Connecteur droit 9"/>
        <xdr:cNvCxnSpPr/>
      </xdr:nvCxnSpPr>
      <xdr:spPr>
        <a:xfrm>
          <a:off x="7010400" y="209550"/>
          <a:ext cx="0" cy="53340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19</xdr:row>
      <xdr:rowOff>142875</xdr:rowOff>
    </xdr:from>
    <xdr:to>
      <xdr:col>14</xdr:col>
      <xdr:colOff>123824</xdr:colOff>
      <xdr:row>26</xdr:row>
      <xdr:rowOff>95250</xdr:rowOff>
    </xdr:to>
    <xdr:sp macro="" textlink="">
      <xdr:nvSpPr>
        <xdr:cNvPr id="5" name="Arrondir un rectangle avec un coin diagonal 4"/>
        <xdr:cNvSpPr/>
      </xdr:nvSpPr>
      <xdr:spPr>
        <a:xfrm>
          <a:off x="9839325" y="3838575"/>
          <a:ext cx="1438274" cy="1285875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Clavier virtuel</a:t>
          </a:r>
        </a:p>
      </xdr:txBody>
    </xdr:sp>
    <xdr:clientData/>
  </xdr:twoCellAnchor>
  <xdr:twoCellAnchor editAs="oneCell">
    <xdr:from>
      <xdr:col>12</xdr:col>
      <xdr:colOff>330575</xdr:colOff>
      <xdr:row>21</xdr:row>
      <xdr:rowOff>142875</xdr:rowOff>
    </xdr:from>
    <xdr:to>
      <xdr:col>14</xdr:col>
      <xdr:colOff>19051</xdr:colOff>
      <xdr:row>26</xdr:row>
      <xdr:rowOff>19050</xdr:rowOff>
    </xdr:to>
    <xdr:pic macro="[0]!Clavier"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960350" y="4219575"/>
          <a:ext cx="1212476" cy="8286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542925</xdr:colOff>
      <xdr:row>28</xdr:row>
      <xdr:rowOff>171450</xdr:rowOff>
    </xdr:from>
    <xdr:to>
      <xdr:col>14</xdr:col>
      <xdr:colOff>231197</xdr:colOff>
      <xdr:row>39</xdr:row>
      <xdr:rowOff>50222</xdr:rowOff>
    </xdr:to>
    <xdr:pic>
      <xdr:nvPicPr>
        <xdr:cNvPr id="2" name="Image 1">
          <a:hlinkClick xmlns:r="http://schemas.openxmlformats.org/officeDocument/2006/relationships" r:id="rId1" tooltip="Retour vers l'accueil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96475" y="5581650"/>
          <a:ext cx="1974272" cy="1974272"/>
        </a:xfrm>
        <a:prstGeom prst="rect">
          <a:avLst/>
        </a:prstGeom>
      </xdr:spPr>
    </xdr:pic>
    <xdr:clientData/>
  </xdr:twoCellAnchor>
  <xdr:twoCellAnchor>
    <xdr:from>
      <xdr:col>3</xdr:col>
      <xdr:colOff>400050</xdr:colOff>
      <xdr:row>2</xdr:row>
      <xdr:rowOff>19050</xdr:rowOff>
    </xdr:from>
    <xdr:to>
      <xdr:col>3</xdr:col>
      <xdr:colOff>400050</xdr:colOff>
      <xdr:row>30</xdr:row>
      <xdr:rowOff>19050</xdr:rowOff>
    </xdr:to>
    <xdr:cxnSp macro="">
      <xdr:nvCxnSpPr>
        <xdr:cNvPr id="3" name="Connecteur droit 2"/>
        <xdr:cNvCxnSpPr/>
      </xdr:nvCxnSpPr>
      <xdr:spPr>
        <a:xfrm>
          <a:off x="3171825" y="476250"/>
          <a:ext cx="0" cy="53340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457200</xdr:colOff>
      <xdr:row>1</xdr:row>
      <xdr:rowOff>238125</xdr:rowOff>
    </xdr:from>
    <xdr:to>
      <xdr:col>7</xdr:col>
      <xdr:colOff>457200</xdr:colOff>
      <xdr:row>29</xdr:row>
      <xdr:rowOff>161925</xdr:rowOff>
    </xdr:to>
    <xdr:cxnSp macro="">
      <xdr:nvCxnSpPr>
        <xdr:cNvPr id="4" name="Connecteur droit 3"/>
        <xdr:cNvCxnSpPr/>
      </xdr:nvCxnSpPr>
      <xdr:spPr>
        <a:xfrm>
          <a:off x="6276975" y="428625"/>
          <a:ext cx="0" cy="53340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381000</xdr:colOff>
      <xdr:row>1</xdr:row>
      <xdr:rowOff>200025</xdr:rowOff>
    </xdr:from>
    <xdr:to>
      <xdr:col>10</xdr:col>
      <xdr:colOff>381000</xdr:colOff>
      <xdr:row>29</xdr:row>
      <xdr:rowOff>123825</xdr:rowOff>
    </xdr:to>
    <xdr:cxnSp macro="">
      <xdr:nvCxnSpPr>
        <xdr:cNvPr id="5" name="Connecteur droit 4"/>
        <xdr:cNvCxnSpPr/>
      </xdr:nvCxnSpPr>
      <xdr:spPr>
        <a:xfrm>
          <a:off x="8648700" y="390525"/>
          <a:ext cx="0" cy="53340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85725</xdr:colOff>
      <xdr:row>20</xdr:row>
      <xdr:rowOff>76200</xdr:rowOff>
    </xdr:from>
    <xdr:to>
      <xdr:col>13</xdr:col>
      <xdr:colOff>761999</xdr:colOff>
      <xdr:row>27</xdr:row>
      <xdr:rowOff>28575</xdr:rowOff>
    </xdr:to>
    <xdr:sp macro="" textlink="">
      <xdr:nvSpPr>
        <xdr:cNvPr id="6" name="Arrondir un rectangle avec un coin diagonal 5"/>
        <xdr:cNvSpPr/>
      </xdr:nvSpPr>
      <xdr:spPr>
        <a:xfrm>
          <a:off x="9763125" y="3962400"/>
          <a:ext cx="1438274" cy="1285875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Clavier virtuel</a:t>
          </a:r>
        </a:p>
      </xdr:txBody>
    </xdr:sp>
    <xdr:clientData/>
  </xdr:twoCellAnchor>
  <xdr:twoCellAnchor editAs="oneCell">
    <xdr:from>
      <xdr:col>12</xdr:col>
      <xdr:colOff>206750</xdr:colOff>
      <xdr:row>22</xdr:row>
      <xdr:rowOff>76200</xdr:rowOff>
    </xdr:from>
    <xdr:to>
      <xdr:col>13</xdr:col>
      <xdr:colOff>657226</xdr:colOff>
      <xdr:row>26</xdr:row>
      <xdr:rowOff>142875</xdr:rowOff>
    </xdr:to>
    <xdr:pic macro="[0]!Clavier">
      <xdr:nvPicPr>
        <xdr:cNvPr id="7" name="Image 6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884150" y="4343400"/>
          <a:ext cx="1212476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200025</xdr:colOff>
      <xdr:row>12</xdr:row>
      <xdr:rowOff>123825</xdr:rowOff>
    </xdr:from>
    <xdr:to>
      <xdr:col>8</xdr:col>
      <xdr:colOff>595842</xdr:colOff>
      <xdr:row>17</xdr:row>
      <xdr:rowOff>9525</xdr:rowOff>
    </xdr:to>
    <xdr:pic macro="[0]!boiler">
      <xdr:nvPicPr>
        <xdr:cNvPr id="9" name="chauffe-eau"/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943725" y="2486025"/>
          <a:ext cx="395817" cy="838200"/>
        </a:xfrm>
        <a:prstGeom prst="rect">
          <a:avLst/>
        </a:prstGeom>
        <a:effectLst>
          <a:glow rad="228600">
            <a:schemeClr val="accent6"/>
          </a:glo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581025</xdr:colOff>
      <xdr:row>27</xdr:row>
      <xdr:rowOff>114300</xdr:rowOff>
    </xdr:from>
    <xdr:to>
      <xdr:col>15</xdr:col>
      <xdr:colOff>709828</xdr:colOff>
      <xdr:row>37</xdr:row>
      <xdr:rowOff>183572</xdr:rowOff>
    </xdr:to>
    <xdr:pic>
      <xdr:nvPicPr>
        <xdr:cNvPr id="10" name="Image 9">
          <a:hlinkClick xmlns:r="http://schemas.openxmlformats.org/officeDocument/2006/relationships" r:id="rId1" tooltip="Retour vers l'accueil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686925" y="5086350"/>
          <a:ext cx="1974272" cy="1974272"/>
        </a:xfrm>
        <a:prstGeom prst="rect">
          <a:avLst/>
        </a:prstGeom>
      </xdr:spPr>
    </xdr:pic>
    <xdr:clientData/>
  </xdr:twoCellAnchor>
  <xdr:twoCellAnchor>
    <xdr:from>
      <xdr:col>13</xdr:col>
      <xdr:colOff>685800</xdr:colOff>
      <xdr:row>19</xdr:row>
      <xdr:rowOff>28575</xdr:rowOff>
    </xdr:from>
    <xdr:to>
      <xdr:col>15</xdr:col>
      <xdr:colOff>409574</xdr:colOff>
      <xdr:row>25</xdr:row>
      <xdr:rowOff>171450</xdr:rowOff>
    </xdr:to>
    <xdr:sp macro="" textlink="">
      <xdr:nvSpPr>
        <xdr:cNvPr id="11" name="Arrondir un rectangle avec un coin diagonal 10"/>
        <xdr:cNvSpPr/>
      </xdr:nvSpPr>
      <xdr:spPr>
        <a:xfrm>
          <a:off x="9791700" y="3476625"/>
          <a:ext cx="1438274" cy="1285875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Clavier virtuel</a:t>
          </a:r>
        </a:p>
      </xdr:txBody>
    </xdr:sp>
    <xdr:clientData/>
  </xdr:twoCellAnchor>
  <xdr:twoCellAnchor editAs="oneCell">
    <xdr:from>
      <xdr:col>14</xdr:col>
      <xdr:colOff>44825</xdr:colOff>
      <xdr:row>21</xdr:row>
      <xdr:rowOff>28575</xdr:rowOff>
    </xdr:from>
    <xdr:to>
      <xdr:col>15</xdr:col>
      <xdr:colOff>173832</xdr:colOff>
      <xdr:row>25</xdr:row>
      <xdr:rowOff>95250</xdr:rowOff>
    </xdr:to>
    <xdr:pic macro="[0]!Clavier">
      <xdr:nvPicPr>
        <xdr:cNvPr id="12" name="Image 11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912725" y="3857625"/>
          <a:ext cx="1212476" cy="82867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57</xdr:row>
      <xdr:rowOff>0</xdr:rowOff>
    </xdr:from>
    <xdr:to>
      <xdr:col>4</xdr:col>
      <xdr:colOff>76200</xdr:colOff>
      <xdr:row>58</xdr:row>
      <xdr:rowOff>95250</xdr:rowOff>
    </xdr:to>
    <xdr:sp macro="[0]!go_up" textlink="">
      <xdr:nvSpPr>
        <xdr:cNvPr id="5" name="Flèche vers le haut 4"/>
        <xdr:cNvSpPr/>
      </xdr:nvSpPr>
      <xdr:spPr>
        <a:xfrm>
          <a:off x="2743200" y="10858500"/>
          <a:ext cx="257175" cy="285750"/>
        </a:xfrm>
        <a:prstGeom prst="upArrow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n>
              <a:solidFill>
                <a:srgbClr val="C00000"/>
              </a:solidFill>
            </a:ln>
          </a:endParaRPr>
        </a:p>
      </xdr:txBody>
    </xdr:sp>
    <xdr:clientData/>
  </xdr:twoCellAnchor>
  <xdr:twoCellAnchor>
    <xdr:from>
      <xdr:col>3</xdr:col>
      <xdr:colOff>0</xdr:colOff>
      <xdr:row>88</xdr:row>
      <xdr:rowOff>0</xdr:rowOff>
    </xdr:from>
    <xdr:to>
      <xdr:col>4</xdr:col>
      <xdr:colOff>76200</xdr:colOff>
      <xdr:row>89</xdr:row>
      <xdr:rowOff>95250</xdr:rowOff>
    </xdr:to>
    <xdr:sp macro="[0]!go_up" textlink="">
      <xdr:nvSpPr>
        <xdr:cNvPr id="6" name="Flèche vers le haut 5"/>
        <xdr:cNvSpPr/>
      </xdr:nvSpPr>
      <xdr:spPr>
        <a:xfrm>
          <a:off x="2743200" y="16764000"/>
          <a:ext cx="257175" cy="285750"/>
        </a:xfrm>
        <a:prstGeom prst="upArrow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n>
              <a:solidFill>
                <a:srgbClr val="C00000"/>
              </a:solidFill>
            </a:ln>
          </a:endParaRPr>
        </a:p>
      </xdr:txBody>
    </xdr:sp>
    <xdr:clientData/>
  </xdr:twoCellAnchor>
  <xdr:twoCellAnchor>
    <xdr:from>
      <xdr:col>3</xdr:col>
      <xdr:colOff>0</xdr:colOff>
      <xdr:row>127</xdr:row>
      <xdr:rowOff>0</xdr:rowOff>
    </xdr:from>
    <xdr:to>
      <xdr:col>4</xdr:col>
      <xdr:colOff>76200</xdr:colOff>
      <xdr:row>128</xdr:row>
      <xdr:rowOff>95250</xdr:rowOff>
    </xdr:to>
    <xdr:sp macro="[0]!go_up" textlink="">
      <xdr:nvSpPr>
        <xdr:cNvPr id="7" name="Flèche vers le haut 6"/>
        <xdr:cNvSpPr/>
      </xdr:nvSpPr>
      <xdr:spPr>
        <a:xfrm>
          <a:off x="2743200" y="24193500"/>
          <a:ext cx="257175" cy="285750"/>
        </a:xfrm>
        <a:prstGeom prst="upArrow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n>
              <a:solidFill>
                <a:srgbClr val="C00000"/>
              </a:solidFill>
            </a:ln>
          </a:endParaRPr>
        </a:p>
      </xdr:txBody>
    </xdr:sp>
    <xdr:clientData/>
  </xdr:twoCellAnchor>
  <xdr:twoCellAnchor>
    <xdr:from>
      <xdr:col>3</xdr:col>
      <xdr:colOff>0</xdr:colOff>
      <xdr:row>160</xdr:row>
      <xdr:rowOff>0</xdr:rowOff>
    </xdr:from>
    <xdr:to>
      <xdr:col>4</xdr:col>
      <xdr:colOff>76200</xdr:colOff>
      <xdr:row>161</xdr:row>
      <xdr:rowOff>95250</xdr:rowOff>
    </xdr:to>
    <xdr:sp macro="[0]!go_up" textlink="">
      <xdr:nvSpPr>
        <xdr:cNvPr id="8" name="Flèche vers le haut 7"/>
        <xdr:cNvSpPr/>
      </xdr:nvSpPr>
      <xdr:spPr>
        <a:xfrm>
          <a:off x="2743200" y="30480000"/>
          <a:ext cx="257175" cy="285750"/>
        </a:xfrm>
        <a:prstGeom prst="upArrow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n>
              <a:solidFill>
                <a:srgbClr val="C00000"/>
              </a:solidFill>
            </a:ln>
          </a:endParaRPr>
        </a:p>
      </xdr:txBody>
    </xdr:sp>
    <xdr:clientData/>
  </xdr:twoCellAnchor>
  <xdr:twoCellAnchor>
    <xdr:from>
      <xdr:col>3</xdr:col>
      <xdr:colOff>0</xdr:colOff>
      <xdr:row>199</xdr:row>
      <xdr:rowOff>0</xdr:rowOff>
    </xdr:from>
    <xdr:to>
      <xdr:col>4</xdr:col>
      <xdr:colOff>76200</xdr:colOff>
      <xdr:row>200</xdr:row>
      <xdr:rowOff>95250</xdr:rowOff>
    </xdr:to>
    <xdr:sp macro="[0]!go_up" textlink="">
      <xdr:nvSpPr>
        <xdr:cNvPr id="9" name="Flèche vers le haut 8"/>
        <xdr:cNvSpPr/>
      </xdr:nvSpPr>
      <xdr:spPr>
        <a:xfrm>
          <a:off x="2743200" y="37909500"/>
          <a:ext cx="257175" cy="285750"/>
        </a:xfrm>
        <a:prstGeom prst="upArrow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n>
              <a:solidFill>
                <a:srgbClr val="C00000"/>
              </a:solidFill>
            </a:ln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35378</xdr:colOff>
      <xdr:row>27</xdr:row>
      <xdr:rowOff>61233</xdr:rowOff>
    </xdr:from>
    <xdr:to>
      <xdr:col>22</xdr:col>
      <xdr:colOff>489972</xdr:colOff>
      <xdr:row>36</xdr:row>
      <xdr:rowOff>128984</xdr:rowOff>
    </xdr:to>
    <xdr:pic>
      <xdr:nvPicPr>
        <xdr:cNvPr id="2" name="Image 1">
          <a:hlinkClick xmlns:r="http://schemas.openxmlformats.org/officeDocument/2006/relationships" r:id="rId1" tooltip="Retour vers l'accueil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46128" y="5309508"/>
          <a:ext cx="1978594" cy="1978354"/>
        </a:xfrm>
        <a:prstGeom prst="rect">
          <a:avLst/>
        </a:prstGeom>
      </xdr:spPr>
    </xdr:pic>
    <xdr:clientData/>
  </xdr:twoCellAnchor>
  <xdr:twoCellAnchor editAs="oneCell">
    <xdr:from>
      <xdr:col>20</xdr:col>
      <xdr:colOff>208189</xdr:colOff>
      <xdr:row>19</xdr:row>
      <xdr:rowOff>70758</xdr:rowOff>
    </xdr:from>
    <xdr:to>
      <xdr:col>22</xdr:col>
      <xdr:colOff>107897</xdr:colOff>
      <xdr:row>25</xdr:row>
      <xdr:rowOff>89248</xdr:rowOff>
    </xdr:to>
    <xdr:sp macro="" textlink="">
      <xdr:nvSpPr>
        <xdr:cNvPr id="3" name="Arrondir un rectangle avec un coin diagonal 2"/>
        <xdr:cNvSpPr/>
      </xdr:nvSpPr>
      <xdr:spPr>
        <a:xfrm>
          <a:off x="10018939" y="3795033"/>
          <a:ext cx="1423708" cy="1285875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Clavier virtuel</a:t>
          </a:r>
        </a:p>
      </xdr:txBody>
    </xdr:sp>
    <xdr:clientData/>
  </xdr:twoCellAnchor>
  <xdr:twoCellAnchor editAs="oneCell">
    <xdr:from>
      <xdr:col>20</xdr:col>
      <xdr:colOff>329214</xdr:colOff>
      <xdr:row>21</xdr:row>
      <xdr:rowOff>70758</xdr:rowOff>
    </xdr:from>
    <xdr:to>
      <xdr:col>22</xdr:col>
      <xdr:colOff>13768</xdr:colOff>
      <xdr:row>25</xdr:row>
      <xdr:rowOff>54510</xdr:rowOff>
    </xdr:to>
    <xdr:pic macro="[0]!Clavier"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139964" y="4176033"/>
          <a:ext cx="1208554" cy="828675"/>
        </a:xfrm>
        <a:prstGeom prst="rect">
          <a:avLst/>
        </a:prstGeom>
      </xdr:spPr>
    </xdr:pic>
    <xdr:clientData/>
  </xdr:twoCellAnchor>
  <xdr:twoCellAnchor>
    <xdr:from>
      <xdr:col>20</xdr:col>
      <xdr:colOff>114300</xdr:colOff>
      <xdr:row>98</xdr:row>
      <xdr:rowOff>85725</xdr:rowOff>
    </xdr:from>
    <xdr:to>
      <xdr:col>20</xdr:col>
      <xdr:colOff>371475</xdr:colOff>
      <xdr:row>99</xdr:row>
      <xdr:rowOff>180975</xdr:rowOff>
    </xdr:to>
    <xdr:sp macro="[0]!go_up" textlink="">
      <xdr:nvSpPr>
        <xdr:cNvPr id="5" name="Flèche vers le haut 4"/>
        <xdr:cNvSpPr/>
      </xdr:nvSpPr>
      <xdr:spPr>
        <a:xfrm>
          <a:off x="10010775" y="18859500"/>
          <a:ext cx="257175" cy="285750"/>
        </a:xfrm>
        <a:prstGeom prst="upArrow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n>
              <a:solidFill>
                <a:srgbClr val="C00000"/>
              </a:solidFill>
            </a:ln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35378</xdr:colOff>
      <xdr:row>27</xdr:row>
      <xdr:rowOff>61233</xdr:rowOff>
    </xdr:from>
    <xdr:to>
      <xdr:col>17</xdr:col>
      <xdr:colOff>489972</xdr:colOff>
      <xdr:row>36</xdr:row>
      <xdr:rowOff>128984</xdr:rowOff>
    </xdr:to>
    <xdr:pic>
      <xdr:nvPicPr>
        <xdr:cNvPr id="2" name="Image 1">
          <a:hlinkClick xmlns:r="http://schemas.openxmlformats.org/officeDocument/2006/relationships" r:id="rId1" tooltip="Retour vers l'accueil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931853" y="5309508"/>
          <a:ext cx="1978594" cy="1782251"/>
        </a:xfrm>
        <a:prstGeom prst="rect">
          <a:avLst/>
        </a:prstGeom>
      </xdr:spPr>
    </xdr:pic>
    <xdr:clientData/>
  </xdr:twoCellAnchor>
  <xdr:twoCellAnchor editAs="oneCell">
    <xdr:from>
      <xdr:col>15</xdr:col>
      <xdr:colOff>208189</xdr:colOff>
      <xdr:row>19</xdr:row>
      <xdr:rowOff>70758</xdr:rowOff>
    </xdr:from>
    <xdr:to>
      <xdr:col>17</xdr:col>
      <xdr:colOff>107897</xdr:colOff>
      <xdr:row>25</xdr:row>
      <xdr:rowOff>89248</xdr:rowOff>
    </xdr:to>
    <xdr:sp macro="" textlink="">
      <xdr:nvSpPr>
        <xdr:cNvPr id="3" name="Arrondir un rectangle avec un coin diagonal 2"/>
        <xdr:cNvSpPr/>
      </xdr:nvSpPr>
      <xdr:spPr>
        <a:xfrm>
          <a:off x="10104664" y="3795033"/>
          <a:ext cx="1423708" cy="1161490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Clavier virtuel</a:t>
          </a:r>
        </a:p>
      </xdr:txBody>
    </xdr:sp>
    <xdr:clientData/>
  </xdr:twoCellAnchor>
  <xdr:twoCellAnchor editAs="oneCell">
    <xdr:from>
      <xdr:col>15</xdr:col>
      <xdr:colOff>329214</xdr:colOff>
      <xdr:row>21</xdr:row>
      <xdr:rowOff>70758</xdr:rowOff>
    </xdr:from>
    <xdr:to>
      <xdr:col>17</xdr:col>
      <xdr:colOff>13768</xdr:colOff>
      <xdr:row>25</xdr:row>
      <xdr:rowOff>54510</xdr:rowOff>
    </xdr:to>
    <xdr:pic macro="[0]!Clavier"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225689" y="4176033"/>
          <a:ext cx="1208554" cy="745752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98</xdr:row>
      <xdr:rowOff>47625</xdr:rowOff>
    </xdr:from>
    <xdr:to>
      <xdr:col>15</xdr:col>
      <xdr:colOff>361950</xdr:colOff>
      <xdr:row>99</xdr:row>
      <xdr:rowOff>142875</xdr:rowOff>
    </xdr:to>
    <xdr:sp macro="[0]!go_up" textlink="">
      <xdr:nvSpPr>
        <xdr:cNvPr id="5" name="Flèche vers le haut 4"/>
        <xdr:cNvSpPr/>
      </xdr:nvSpPr>
      <xdr:spPr>
        <a:xfrm>
          <a:off x="9896475" y="18878550"/>
          <a:ext cx="257175" cy="285750"/>
        </a:xfrm>
        <a:prstGeom prst="upArrow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n>
              <a:solidFill>
                <a:srgbClr val="C00000"/>
              </a:solidFill>
            </a:ln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704850</xdr:colOff>
      <xdr:row>28</xdr:row>
      <xdr:rowOff>142875</xdr:rowOff>
    </xdr:from>
    <xdr:to>
      <xdr:col>15</xdr:col>
      <xdr:colOff>393122</xdr:colOff>
      <xdr:row>39</xdr:row>
      <xdr:rowOff>21647</xdr:rowOff>
    </xdr:to>
    <xdr:pic>
      <xdr:nvPicPr>
        <xdr:cNvPr id="2" name="Image 1">
          <a:hlinkClick xmlns:r="http://schemas.openxmlformats.org/officeDocument/2006/relationships" r:id="rId1" tooltip="Retour vers l'accueil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48850" y="5553075"/>
          <a:ext cx="1974272" cy="1974272"/>
        </a:xfrm>
        <a:prstGeom prst="rect">
          <a:avLst/>
        </a:prstGeom>
      </xdr:spPr>
    </xdr:pic>
    <xdr:clientData/>
  </xdr:twoCellAnchor>
  <xdr:twoCellAnchor>
    <xdr:from>
      <xdr:col>13</xdr:col>
      <xdr:colOff>171450</xdr:colOff>
      <xdr:row>21</xdr:row>
      <xdr:rowOff>47625</xdr:rowOff>
    </xdr:from>
    <xdr:to>
      <xdr:col>15</xdr:col>
      <xdr:colOff>85724</xdr:colOff>
      <xdr:row>28</xdr:row>
      <xdr:rowOff>0</xdr:rowOff>
    </xdr:to>
    <xdr:sp macro="" textlink="">
      <xdr:nvSpPr>
        <xdr:cNvPr id="3" name="Arrondir un rectangle avec un coin diagonal 2"/>
        <xdr:cNvSpPr/>
      </xdr:nvSpPr>
      <xdr:spPr>
        <a:xfrm>
          <a:off x="10077450" y="4124325"/>
          <a:ext cx="1438274" cy="1285875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Clavier virtuel</a:t>
          </a:r>
        </a:p>
      </xdr:txBody>
    </xdr:sp>
    <xdr:clientData/>
  </xdr:twoCellAnchor>
  <xdr:twoCellAnchor editAs="oneCell">
    <xdr:from>
      <xdr:col>13</xdr:col>
      <xdr:colOff>292475</xdr:colOff>
      <xdr:row>23</xdr:row>
      <xdr:rowOff>47625</xdr:rowOff>
    </xdr:from>
    <xdr:to>
      <xdr:col>14</xdr:col>
      <xdr:colOff>742951</xdr:colOff>
      <xdr:row>27</xdr:row>
      <xdr:rowOff>114300</xdr:rowOff>
    </xdr:to>
    <xdr:pic macro="[0]!Clavier"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198475" y="4505325"/>
          <a:ext cx="1212476" cy="828675"/>
        </a:xfrm>
        <a:prstGeom prst="rect">
          <a:avLst/>
        </a:prstGeom>
      </xdr:spPr>
    </xdr:pic>
    <xdr:clientData/>
  </xdr:twoCellAnchor>
  <xdr:twoCellAnchor>
    <xdr:from>
      <xdr:col>6</xdr:col>
      <xdr:colOff>223837</xdr:colOff>
      <xdr:row>9</xdr:row>
      <xdr:rowOff>180975</xdr:rowOff>
    </xdr:from>
    <xdr:to>
      <xdr:col>9</xdr:col>
      <xdr:colOff>228600</xdr:colOff>
      <xdr:row>12</xdr:row>
      <xdr:rowOff>180975</xdr:rowOff>
    </xdr:to>
    <xdr:sp macro="[0]!update_diper_stock" textlink="admin!G59">
      <xdr:nvSpPr>
        <xdr:cNvPr id="7" name="Rectangle à coins arrondis 6"/>
        <xdr:cNvSpPr/>
      </xdr:nvSpPr>
      <xdr:spPr>
        <a:xfrm>
          <a:off x="4081462" y="1971675"/>
          <a:ext cx="2062163" cy="571500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C570F0F-9805-45B3-ABC4-C099D5061D5B}" type="TxLink">
            <a:rPr lang="fr-FR" sz="1100" b="1"/>
            <a:pPr algn="ctr"/>
            <a:t>J'ajoute à mon stock 267 couches de type 1</a:t>
          </a:fld>
          <a:endParaRPr lang="fr-FR" sz="1100" b="1"/>
        </a:p>
      </xdr:txBody>
    </xdr:sp>
    <xdr:clientData/>
  </xdr:twoCellAnchor>
  <xdr:twoCellAnchor>
    <xdr:from>
      <xdr:col>6</xdr:col>
      <xdr:colOff>223837</xdr:colOff>
      <xdr:row>13</xdr:row>
      <xdr:rowOff>180975</xdr:rowOff>
    </xdr:from>
    <xdr:to>
      <xdr:col>9</xdr:col>
      <xdr:colOff>228600</xdr:colOff>
      <xdr:row>16</xdr:row>
      <xdr:rowOff>180975</xdr:rowOff>
    </xdr:to>
    <xdr:sp macro="[0]!update_powder_stock" textlink="admin!G60">
      <xdr:nvSpPr>
        <xdr:cNvPr id="16" name="Rectangle à coins arrondis 15"/>
        <xdr:cNvSpPr/>
      </xdr:nvSpPr>
      <xdr:spPr>
        <a:xfrm>
          <a:off x="4081462" y="2733675"/>
          <a:ext cx="2062163" cy="571500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B40CD77-AFD9-4021-BBC3-8ED7376050C9}" type="TxLink">
            <a:rPr lang="fr-FR" sz="1100" b="1"/>
            <a:pPr algn="ctr"/>
            <a:t>J'ajoute à mon stock 267 boites de poudre de type  1</a:t>
          </a:fld>
          <a:endParaRPr lang="fr-FR" sz="1100" b="1"/>
        </a:p>
      </xdr:txBody>
    </xdr:sp>
    <xdr:clientData/>
  </xdr:twoCellAnchor>
  <xdr:twoCellAnchor>
    <xdr:from>
      <xdr:col>6</xdr:col>
      <xdr:colOff>200025</xdr:colOff>
      <xdr:row>13</xdr:row>
      <xdr:rowOff>85725</xdr:rowOff>
    </xdr:from>
    <xdr:to>
      <xdr:col>9</xdr:col>
      <xdr:colOff>247650</xdr:colOff>
      <xdr:row>13</xdr:row>
      <xdr:rowOff>85725</xdr:rowOff>
    </xdr:to>
    <xdr:cxnSp macro="">
      <xdr:nvCxnSpPr>
        <xdr:cNvPr id="6" name="Connecteur droit 5"/>
        <xdr:cNvCxnSpPr/>
      </xdr:nvCxnSpPr>
      <xdr:spPr>
        <a:xfrm>
          <a:off x="4057650" y="2638425"/>
          <a:ext cx="21050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10</xdr:row>
          <xdr:rowOff>0</xdr:rowOff>
        </xdr:from>
        <xdr:to>
          <xdr:col>1</xdr:col>
          <xdr:colOff>542925</xdr:colOff>
          <xdr:row>17</xdr:row>
          <xdr:rowOff>0</xdr:rowOff>
        </xdr:to>
        <xdr:sp macro="" textlink="">
          <xdr:nvSpPr>
            <xdr:cNvPr id="11274" name="List Box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10</xdr:row>
          <xdr:rowOff>0</xdr:rowOff>
        </xdr:from>
        <xdr:to>
          <xdr:col>2</xdr:col>
          <xdr:colOff>495300</xdr:colOff>
          <xdr:row>17</xdr:row>
          <xdr:rowOff>0</xdr:rowOff>
        </xdr:to>
        <xdr:sp macro="" textlink="">
          <xdr:nvSpPr>
            <xdr:cNvPr id="11275" name="List Box 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10</xdr:row>
          <xdr:rowOff>0</xdr:rowOff>
        </xdr:from>
        <xdr:to>
          <xdr:col>3</xdr:col>
          <xdr:colOff>438150</xdr:colOff>
          <xdr:row>17</xdr:row>
          <xdr:rowOff>0</xdr:rowOff>
        </xdr:to>
        <xdr:sp macro="" textlink="">
          <xdr:nvSpPr>
            <xdr:cNvPr id="11276" name="List Box 12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10</xdr:row>
          <xdr:rowOff>104775</xdr:rowOff>
        </xdr:from>
        <xdr:to>
          <xdr:col>5</xdr:col>
          <xdr:colOff>723900</xdr:colOff>
          <xdr:row>11</xdr:row>
          <xdr:rowOff>114300</xdr:rowOff>
        </xdr:to>
        <xdr:sp macro="" textlink="">
          <xdr:nvSpPr>
            <xdr:cNvPr id="11277" name="Option Button 13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J'ajoute à mon stock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9</xdr:row>
          <xdr:rowOff>180975</xdr:rowOff>
        </xdr:from>
        <xdr:to>
          <xdr:col>6</xdr:col>
          <xdr:colOff>47625</xdr:colOff>
          <xdr:row>13</xdr:row>
          <xdr:rowOff>28575</xdr:rowOff>
        </xdr:to>
        <xdr:sp macro="" textlink="">
          <xdr:nvSpPr>
            <xdr:cNvPr id="11279" name="Group Box 15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Achat ou cession?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11</xdr:row>
          <xdr:rowOff>142875</xdr:rowOff>
        </xdr:from>
        <xdr:to>
          <xdr:col>5</xdr:col>
          <xdr:colOff>723900</xdr:colOff>
          <xdr:row>12</xdr:row>
          <xdr:rowOff>152400</xdr:rowOff>
        </xdr:to>
        <xdr:sp macro="" textlink="">
          <xdr:nvSpPr>
            <xdr:cNvPr id="11283" name="Option Button 19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Je retranche à mon stock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13</xdr:row>
          <xdr:rowOff>180975</xdr:rowOff>
        </xdr:from>
        <xdr:to>
          <xdr:col>6</xdr:col>
          <xdr:colOff>47625</xdr:colOff>
          <xdr:row>16</xdr:row>
          <xdr:rowOff>190500</xdr:rowOff>
        </xdr:to>
        <xdr:sp macro="" textlink="">
          <xdr:nvSpPr>
            <xdr:cNvPr id="11284" name="Group Box 20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Type de modèle?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14</xdr:row>
          <xdr:rowOff>95250</xdr:rowOff>
        </xdr:from>
        <xdr:to>
          <xdr:col>6</xdr:col>
          <xdr:colOff>9525</xdr:colOff>
          <xdr:row>15</xdr:row>
          <xdr:rowOff>123825</xdr:rowOff>
        </xdr:to>
        <xdr:sp macro="" textlink="">
          <xdr:nvSpPr>
            <xdr:cNvPr id="11285" name="Option Button 21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 type 1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15</xdr:row>
          <xdr:rowOff>133350</xdr:rowOff>
        </xdr:from>
        <xdr:to>
          <xdr:col>6</xdr:col>
          <xdr:colOff>9525</xdr:colOff>
          <xdr:row>16</xdr:row>
          <xdr:rowOff>161925</xdr:rowOff>
        </xdr:to>
        <xdr:sp macro="" textlink="">
          <xdr:nvSpPr>
            <xdr:cNvPr id="11286" name="Option Button 22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 type 2</a:t>
              </a:r>
              <a:endParaRPr lang="fr-FR"/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27</xdr:row>
      <xdr:rowOff>0</xdr:rowOff>
    </xdr:from>
    <xdr:to>
      <xdr:col>8</xdr:col>
      <xdr:colOff>288347</xdr:colOff>
      <xdr:row>37</xdr:row>
      <xdr:rowOff>69272</xdr:rowOff>
    </xdr:to>
    <xdr:pic>
      <xdr:nvPicPr>
        <xdr:cNvPr id="2" name="Image 1">
          <a:hlinkClick xmlns:r="http://schemas.openxmlformats.org/officeDocument/2006/relationships" r:id="rId1" tooltip="Retour vers l'accueil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744075" y="5143500"/>
          <a:ext cx="1974272" cy="1974272"/>
        </a:xfrm>
        <a:prstGeom prst="rect">
          <a:avLst/>
        </a:prstGeom>
      </xdr:spPr>
    </xdr:pic>
    <xdr:clientData/>
  </xdr:twoCellAnchor>
  <xdr:twoCellAnchor>
    <xdr:from>
      <xdr:col>6</xdr:col>
      <xdr:colOff>66675</xdr:colOff>
      <xdr:row>19</xdr:row>
      <xdr:rowOff>95250</xdr:rowOff>
    </xdr:from>
    <xdr:to>
      <xdr:col>7</xdr:col>
      <xdr:colOff>742949</xdr:colOff>
      <xdr:row>26</xdr:row>
      <xdr:rowOff>47625</xdr:rowOff>
    </xdr:to>
    <xdr:sp macro="" textlink="">
      <xdr:nvSpPr>
        <xdr:cNvPr id="3" name="Arrondir un rectangle avec un coin diagonal 2"/>
        <xdr:cNvSpPr/>
      </xdr:nvSpPr>
      <xdr:spPr>
        <a:xfrm>
          <a:off x="9972675" y="3714750"/>
          <a:ext cx="1438274" cy="1285875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Clavier virtuel</a:t>
          </a:r>
        </a:p>
      </xdr:txBody>
    </xdr:sp>
    <xdr:clientData/>
  </xdr:twoCellAnchor>
  <xdr:twoCellAnchor editAs="oneCell">
    <xdr:from>
      <xdr:col>6</xdr:col>
      <xdr:colOff>187700</xdr:colOff>
      <xdr:row>21</xdr:row>
      <xdr:rowOff>95250</xdr:rowOff>
    </xdr:from>
    <xdr:to>
      <xdr:col>7</xdr:col>
      <xdr:colOff>638176</xdr:colOff>
      <xdr:row>25</xdr:row>
      <xdr:rowOff>161925</xdr:rowOff>
    </xdr:to>
    <xdr:pic macro="[0]!Clavier"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093700" y="4095750"/>
          <a:ext cx="1212476" cy="828675"/>
        </a:xfrm>
        <a:prstGeom prst="rect">
          <a:avLst/>
        </a:prstGeom>
      </xdr:spPr>
    </xdr:pic>
    <xdr:clientData/>
  </xdr:twoCellAnchor>
  <xdr:twoCellAnchor editAs="oneCell">
    <xdr:from>
      <xdr:col>4</xdr:col>
      <xdr:colOff>228600</xdr:colOff>
      <xdr:row>0</xdr:row>
      <xdr:rowOff>133350</xdr:rowOff>
    </xdr:from>
    <xdr:to>
      <xdr:col>4</xdr:col>
      <xdr:colOff>542925</xdr:colOff>
      <xdr:row>1</xdr:row>
      <xdr:rowOff>257175</xdr:rowOff>
    </xdr:to>
    <xdr:pic macro="[0]!clear_history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5" y="133350"/>
          <a:ext cx="314325" cy="314325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0</xdr:row>
      <xdr:rowOff>95250</xdr:rowOff>
    </xdr:from>
    <xdr:to>
      <xdr:col>0</xdr:col>
      <xdr:colOff>426675</xdr:colOff>
      <xdr:row>1</xdr:row>
      <xdr:rowOff>195813</xdr:rowOff>
    </xdr:to>
    <xdr:pic macro="[0]!go_admin"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4300" y="95250"/>
          <a:ext cx="312375" cy="29106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1504949</xdr:colOff>
      <xdr:row>0</xdr:row>
      <xdr:rowOff>69272</xdr:rowOff>
    </xdr:from>
    <xdr:to>
      <xdr:col>7</xdr:col>
      <xdr:colOff>0</xdr:colOff>
      <xdr:row>2</xdr:row>
      <xdr:rowOff>174047</xdr:rowOff>
    </xdr:to>
    <xdr:pic>
      <xdr:nvPicPr>
        <xdr:cNvPr id="2" name="Image 1">
          <a:hlinkClick xmlns:r="http://schemas.openxmlformats.org/officeDocument/2006/relationships" r:id="rId1" tooltip="Retour vers l'accueil"/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696449" y="69272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6</xdr:col>
      <xdr:colOff>613941</xdr:colOff>
      <xdr:row>0</xdr:row>
      <xdr:rowOff>28575</xdr:rowOff>
    </xdr:from>
    <xdr:to>
      <xdr:col>6</xdr:col>
      <xdr:colOff>1427572</xdr:colOff>
      <xdr:row>2</xdr:row>
      <xdr:rowOff>127457</xdr:rowOff>
    </xdr:to>
    <xdr:pic macro="[0]!Clavier"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007847" y="28575"/>
          <a:ext cx="813631" cy="551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133350</xdr:colOff>
      <xdr:row>0</xdr:row>
      <xdr:rowOff>66675</xdr:rowOff>
    </xdr:from>
    <xdr:to>
      <xdr:col>3</xdr:col>
      <xdr:colOff>1885950</xdr:colOff>
      <xdr:row>2</xdr:row>
      <xdr:rowOff>114300</xdr:rowOff>
    </xdr:to>
    <xdr:sp macro="[0]!copy_diner" textlink="">
      <xdr:nvSpPr>
        <xdr:cNvPr id="5" name="Rectangle à coins arrondis 4"/>
        <xdr:cNvSpPr/>
      </xdr:nvSpPr>
      <xdr:spPr>
        <a:xfrm>
          <a:off x="2847975" y="66675"/>
          <a:ext cx="1752600" cy="504825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1"/>
            <a:t>Dupliquer </a:t>
          </a:r>
          <a:r>
            <a:rPr lang="en-US" b="1" baseline="0"/>
            <a:t>dans la ligne suivante</a:t>
          </a:r>
          <a:endParaRPr lang="en-US" b="1"/>
        </a:p>
      </xdr:txBody>
    </xdr:sp>
    <xdr:clientData/>
  </xdr:twoCellAnchor>
  <xdr:twoCellAnchor editAs="oneCell">
    <xdr:from>
      <xdr:col>2</xdr:col>
      <xdr:colOff>152400</xdr:colOff>
      <xdr:row>1</xdr:row>
      <xdr:rowOff>1361</xdr:rowOff>
    </xdr:from>
    <xdr:to>
      <xdr:col>2</xdr:col>
      <xdr:colOff>409575</xdr:colOff>
      <xdr:row>2</xdr:row>
      <xdr:rowOff>20411</xdr:rowOff>
    </xdr:to>
    <xdr:sp macro="[0]!go_up" textlink="">
      <xdr:nvSpPr>
        <xdr:cNvPr id="7" name="Flèche vers le haut 6"/>
        <xdr:cNvSpPr/>
      </xdr:nvSpPr>
      <xdr:spPr>
        <a:xfrm>
          <a:off x="2155371" y="191861"/>
          <a:ext cx="257175" cy="285750"/>
        </a:xfrm>
        <a:prstGeom prst="upArrow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n>
              <a:solidFill>
                <a:srgbClr val="C00000"/>
              </a:solidFill>
            </a:ln>
          </a:endParaRPr>
        </a:p>
      </xdr:txBody>
    </xdr:sp>
    <xdr:clientData/>
  </xdr:twoCellAnchor>
  <xdr:twoCellAnchor editAs="oneCell">
    <xdr:from>
      <xdr:col>2</xdr:col>
      <xdr:colOff>457200</xdr:colOff>
      <xdr:row>1</xdr:row>
      <xdr:rowOff>1361</xdr:rowOff>
    </xdr:from>
    <xdr:to>
      <xdr:col>2</xdr:col>
      <xdr:colOff>714375</xdr:colOff>
      <xdr:row>2</xdr:row>
      <xdr:rowOff>20411</xdr:rowOff>
    </xdr:to>
    <xdr:sp macro="[0]!go_down" textlink="">
      <xdr:nvSpPr>
        <xdr:cNvPr id="8" name="Flèche vers le haut 7"/>
        <xdr:cNvSpPr/>
      </xdr:nvSpPr>
      <xdr:spPr>
        <a:xfrm rot="10800000">
          <a:off x="2460171" y="191861"/>
          <a:ext cx="257175" cy="285750"/>
        </a:xfrm>
        <a:prstGeom prst="upArrow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n>
              <a:solidFill>
                <a:srgbClr val="C00000"/>
              </a:solidFill>
            </a:ln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466725</xdr:colOff>
      <xdr:row>27</xdr:row>
      <xdr:rowOff>95250</xdr:rowOff>
    </xdr:from>
    <xdr:to>
      <xdr:col>17</xdr:col>
      <xdr:colOff>440747</xdr:colOff>
      <xdr:row>37</xdr:row>
      <xdr:rowOff>154997</xdr:rowOff>
    </xdr:to>
    <xdr:pic>
      <xdr:nvPicPr>
        <xdr:cNvPr id="2" name="Image 1">
          <a:hlinkClick xmlns:r="http://schemas.openxmlformats.org/officeDocument/2006/relationships" r:id="rId1" tooltip="Retour vers l'accueil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01225" y="5314950"/>
          <a:ext cx="1974272" cy="1974272"/>
        </a:xfrm>
        <a:prstGeom prst="rect">
          <a:avLst/>
        </a:prstGeom>
      </xdr:spPr>
    </xdr:pic>
    <xdr:clientData/>
  </xdr:twoCellAnchor>
  <xdr:twoCellAnchor>
    <xdr:from>
      <xdr:col>15</xdr:col>
      <xdr:colOff>9524</xdr:colOff>
      <xdr:row>19</xdr:row>
      <xdr:rowOff>0</xdr:rowOff>
    </xdr:from>
    <xdr:to>
      <xdr:col>17</xdr:col>
      <xdr:colOff>95249</xdr:colOff>
      <xdr:row>25</xdr:row>
      <xdr:rowOff>142875</xdr:rowOff>
    </xdr:to>
    <xdr:sp macro="" textlink="">
      <xdr:nvSpPr>
        <xdr:cNvPr id="6" name="Arrondir un rectangle avec un coin diagonal 5"/>
        <xdr:cNvSpPr/>
      </xdr:nvSpPr>
      <xdr:spPr>
        <a:xfrm>
          <a:off x="10010774" y="3695700"/>
          <a:ext cx="1419225" cy="1285875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Clavier virtuel</a:t>
          </a:r>
        </a:p>
      </xdr:txBody>
    </xdr:sp>
    <xdr:clientData/>
  </xdr:twoCellAnchor>
  <xdr:twoCellAnchor editAs="oneCell">
    <xdr:from>
      <xdr:col>15</xdr:col>
      <xdr:colOff>130550</xdr:colOff>
      <xdr:row>21</xdr:row>
      <xdr:rowOff>0</xdr:rowOff>
    </xdr:from>
    <xdr:to>
      <xdr:col>17</xdr:col>
      <xdr:colOff>9526</xdr:colOff>
      <xdr:row>25</xdr:row>
      <xdr:rowOff>66675</xdr:rowOff>
    </xdr:to>
    <xdr:pic macro="[0]!Clavier">
      <xdr:nvPicPr>
        <xdr:cNvPr id="7" name="Image 6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131800" y="4076700"/>
          <a:ext cx="1212476" cy="82867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10582</xdr:colOff>
      <xdr:row>5</xdr:row>
      <xdr:rowOff>10584</xdr:rowOff>
    </xdr:from>
    <xdr:to>
      <xdr:col>4</xdr:col>
      <xdr:colOff>0</xdr:colOff>
      <xdr:row>6</xdr:row>
      <xdr:rowOff>179919</xdr:rowOff>
    </xdr:to>
    <xdr:sp macro="" textlink="admin!A64">
      <xdr:nvSpPr>
        <xdr:cNvPr id="35" name="Rectangle 34"/>
        <xdr:cNvSpPr/>
      </xdr:nvSpPr>
      <xdr:spPr>
        <a:xfrm>
          <a:off x="677332" y="7471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60A40A-FD5C-46D7-839B-A6CE57F93705}" type="TxLink">
            <a:rPr lang="en-US" sz="1400" b="1">
              <a:solidFill>
                <a:sysClr val="windowText" lastClr="000000"/>
              </a:solidFill>
            </a:rPr>
            <a:pPr algn="ctr"/>
            <a:t>A pris les clés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654051</xdr:colOff>
      <xdr:row>2</xdr:row>
      <xdr:rowOff>74082</xdr:rowOff>
    </xdr:from>
    <xdr:to>
      <xdr:col>1</xdr:col>
      <xdr:colOff>444501</xdr:colOff>
      <xdr:row>4</xdr:row>
      <xdr:rowOff>139699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1" y="6963832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19</xdr:row>
      <xdr:rowOff>95250</xdr:rowOff>
    </xdr:from>
    <xdr:to>
      <xdr:col>17</xdr:col>
      <xdr:colOff>440747</xdr:colOff>
      <xdr:row>30</xdr:row>
      <xdr:rowOff>14239</xdr:rowOff>
    </xdr:to>
    <xdr:pic>
      <xdr:nvPicPr>
        <xdr:cNvPr id="2" name="Image 1">
          <a:hlinkClick xmlns:r="http://schemas.openxmlformats.org/officeDocument/2006/relationships" r:id="rId2" tooltip="Retour vers l'accueil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01225" y="5324475"/>
          <a:ext cx="1974272" cy="1974272"/>
        </a:xfrm>
        <a:prstGeom prst="rect">
          <a:avLst/>
        </a:prstGeom>
      </xdr:spPr>
    </xdr:pic>
    <xdr:clientData/>
  </xdr:twoCellAnchor>
  <xdr:twoCellAnchor>
    <xdr:from>
      <xdr:col>15</xdr:col>
      <xdr:colOff>9524</xdr:colOff>
      <xdr:row>11</xdr:row>
      <xdr:rowOff>0</xdr:rowOff>
    </xdr:from>
    <xdr:to>
      <xdr:col>17</xdr:col>
      <xdr:colOff>95249</xdr:colOff>
      <xdr:row>17</xdr:row>
      <xdr:rowOff>142875</xdr:rowOff>
    </xdr:to>
    <xdr:sp macro="" textlink="">
      <xdr:nvSpPr>
        <xdr:cNvPr id="3" name="Arrondir un rectangle avec un coin diagonal 2"/>
        <xdr:cNvSpPr/>
      </xdr:nvSpPr>
      <xdr:spPr>
        <a:xfrm>
          <a:off x="10010774" y="3705225"/>
          <a:ext cx="1419225" cy="1285875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Clavier virtuel</a:t>
          </a:r>
        </a:p>
      </xdr:txBody>
    </xdr:sp>
    <xdr:clientData/>
  </xdr:twoCellAnchor>
  <xdr:twoCellAnchor editAs="oneCell">
    <xdr:from>
      <xdr:col>15</xdr:col>
      <xdr:colOff>130550</xdr:colOff>
      <xdr:row>13</xdr:row>
      <xdr:rowOff>0</xdr:rowOff>
    </xdr:from>
    <xdr:to>
      <xdr:col>17</xdr:col>
      <xdr:colOff>9526</xdr:colOff>
      <xdr:row>17</xdr:row>
      <xdr:rowOff>58208</xdr:rowOff>
    </xdr:to>
    <xdr:pic macro="[0]!Clavier"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131800" y="4086225"/>
          <a:ext cx="1212476" cy="828675"/>
        </a:xfrm>
        <a:prstGeom prst="rect">
          <a:avLst/>
        </a:prstGeom>
      </xdr:spPr>
    </xdr:pic>
    <xdr:clientData/>
  </xdr:twoCellAnchor>
  <xdr:twoCellAnchor>
    <xdr:from>
      <xdr:col>4</xdr:col>
      <xdr:colOff>10582</xdr:colOff>
      <xdr:row>5</xdr:row>
      <xdr:rowOff>10584</xdr:rowOff>
    </xdr:from>
    <xdr:to>
      <xdr:col>7</xdr:col>
      <xdr:colOff>0</xdr:colOff>
      <xdr:row>6</xdr:row>
      <xdr:rowOff>179919</xdr:rowOff>
    </xdr:to>
    <xdr:sp macro="" textlink="admin!A65">
      <xdr:nvSpPr>
        <xdr:cNvPr id="36" name="Rectangle 35"/>
        <xdr:cNvSpPr/>
      </xdr:nvSpPr>
      <xdr:spPr>
        <a:xfrm>
          <a:off x="677332" y="7471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57D4E0A-BD47-43B5-A8D4-39FABF5F777A}" type="TxLink">
            <a:rPr lang="en-US" sz="1400" b="1">
              <a:solidFill>
                <a:sysClr val="windowText" lastClr="000000"/>
              </a:solidFill>
            </a:rPr>
            <a:pPr algn="ctr"/>
            <a:t>Rentrera tard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10582</xdr:colOff>
      <xdr:row>5</xdr:row>
      <xdr:rowOff>10584</xdr:rowOff>
    </xdr:from>
    <xdr:to>
      <xdr:col>10</xdr:col>
      <xdr:colOff>0</xdr:colOff>
      <xdr:row>6</xdr:row>
      <xdr:rowOff>179919</xdr:rowOff>
    </xdr:to>
    <xdr:sp macro="" textlink="admin!A66">
      <xdr:nvSpPr>
        <xdr:cNvPr id="52" name="Rectangle 51"/>
        <xdr:cNvSpPr/>
      </xdr:nvSpPr>
      <xdr:spPr>
        <a:xfrm>
          <a:off x="677332" y="7471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F18CA8E-79E7-4271-9135-466A1C09C22C}" type="TxLink">
            <a:rPr lang="en-US" sz="1400" b="1">
              <a:solidFill>
                <a:sysClr val="windowText" lastClr="000000"/>
              </a:solidFill>
            </a:rPr>
            <a:pPr algn="ctr"/>
            <a:t>Fera les courses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10582</xdr:colOff>
      <xdr:row>5</xdr:row>
      <xdr:rowOff>10584</xdr:rowOff>
    </xdr:from>
    <xdr:to>
      <xdr:col>13</xdr:col>
      <xdr:colOff>0</xdr:colOff>
      <xdr:row>6</xdr:row>
      <xdr:rowOff>179919</xdr:rowOff>
    </xdr:to>
    <xdr:sp macro="" textlink="admin!A67">
      <xdr:nvSpPr>
        <xdr:cNvPr id="54" name="Rectangle 53"/>
        <xdr:cNvSpPr/>
      </xdr:nvSpPr>
      <xdr:spPr>
        <a:xfrm>
          <a:off x="4677832" y="7471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A51ABC4-1383-4CAF-A366-CEF5B75AC067}" type="TxLink">
            <a:rPr lang="en-US" sz="1400" b="1">
              <a:solidFill>
                <a:sysClr val="windowText" lastClr="000000"/>
              </a:solidFill>
            </a:rPr>
            <a:pPr algn="ctr"/>
            <a:t>Est chez les voisins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10582</xdr:colOff>
      <xdr:row>7</xdr:row>
      <xdr:rowOff>10584</xdr:rowOff>
    </xdr:from>
    <xdr:to>
      <xdr:col>4</xdr:col>
      <xdr:colOff>0</xdr:colOff>
      <xdr:row>8</xdr:row>
      <xdr:rowOff>179919</xdr:rowOff>
    </xdr:to>
    <xdr:sp macro="" textlink="admin!A68">
      <xdr:nvSpPr>
        <xdr:cNvPr id="56" name="Rectangle 55"/>
        <xdr:cNvSpPr/>
      </xdr:nvSpPr>
      <xdr:spPr>
        <a:xfrm>
          <a:off x="677332" y="7471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B8329C0-00B7-4ECA-B21E-03039544A6FC}" type="TxLink">
            <a:rPr lang="en-US" sz="1400" b="1">
              <a:solidFill>
                <a:sysClr val="windowText" lastClr="000000"/>
              </a:solidFill>
            </a:rPr>
            <a:pPr algn="ctr"/>
            <a:t>Est parti au sport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10582</xdr:colOff>
      <xdr:row>7</xdr:row>
      <xdr:rowOff>10584</xdr:rowOff>
    </xdr:from>
    <xdr:to>
      <xdr:col>7</xdr:col>
      <xdr:colOff>0</xdr:colOff>
      <xdr:row>8</xdr:row>
      <xdr:rowOff>179919</xdr:rowOff>
    </xdr:to>
    <xdr:sp macro="" textlink="admin!A69">
      <xdr:nvSpPr>
        <xdr:cNvPr id="58" name="Rectangle 57"/>
        <xdr:cNvSpPr/>
      </xdr:nvSpPr>
      <xdr:spPr>
        <a:xfrm>
          <a:off x="677332" y="7852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0E9E0A7-DF39-4167-BA85-03E86D1FCF87}" type="TxLink">
            <a:rPr lang="en-US" sz="1400" b="1">
              <a:solidFill>
                <a:sysClr val="windowText" lastClr="000000"/>
              </a:solidFill>
            </a:rPr>
            <a:pPr algn="ctr"/>
            <a:t>Ne pas déranger!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10582</xdr:colOff>
      <xdr:row>7</xdr:row>
      <xdr:rowOff>10584</xdr:rowOff>
    </xdr:from>
    <xdr:to>
      <xdr:col>10</xdr:col>
      <xdr:colOff>0</xdr:colOff>
      <xdr:row>8</xdr:row>
      <xdr:rowOff>179919</xdr:rowOff>
    </xdr:to>
    <xdr:sp macro="" textlink="admin!A70">
      <xdr:nvSpPr>
        <xdr:cNvPr id="62" name="Rectangle 61"/>
        <xdr:cNvSpPr/>
      </xdr:nvSpPr>
      <xdr:spPr>
        <a:xfrm>
          <a:off x="2677582" y="7852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49DD680-F4D0-4D57-9895-4EF7AF3BAA9E}" type="TxLink">
            <a:rPr lang="en-US" sz="1400" b="1">
              <a:solidFill>
                <a:sysClr val="windowText" lastClr="000000"/>
              </a:solidFill>
            </a:rPr>
            <a:pPr algn="ctr"/>
            <a:t>Ne dinera pas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10582</xdr:colOff>
      <xdr:row>7</xdr:row>
      <xdr:rowOff>10584</xdr:rowOff>
    </xdr:from>
    <xdr:to>
      <xdr:col>13</xdr:col>
      <xdr:colOff>0</xdr:colOff>
      <xdr:row>8</xdr:row>
      <xdr:rowOff>179919</xdr:rowOff>
    </xdr:to>
    <xdr:sp macro="" textlink="admin!A71">
      <xdr:nvSpPr>
        <xdr:cNvPr id="64" name="Rectangle 63"/>
        <xdr:cNvSpPr/>
      </xdr:nvSpPr>
      <xdr:spPr>
        <a:xfrm>
          <a:off x="2677582" y="7852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2E23635-8950-4D51-96A3-5D97F1FA86CE}" type="TxLink">
            <a:rPr lang="en-US" sz="1400" b="1">
              <a:solidFill>
                <a:sysClr val="windowText" lastClr="000000"/>
              </a:solidFill>
            </a:rPr>
            <a:pPr algn="ctr"/>
            <a:t>…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14</xdr:col>
      <xdr:colOff>148165</xdr:colOff>
      <xdr:row>2</xdr:row>
      <xdr:rowOff>0</xdr:rowOff>
    </xdr:from>
    <xdr:to>
      <xdr:col>14</xdr:col>
      <xdr:colOff>462490</xdr:colOff>
      <xdr:row>3</xdr:row>
      <xdr:rowOff>112183</xdr:rowOff>
    </xdr:to>
    <xdr:pic macro="[0]!suppr_texte_enfant"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482665" y="6889749"/>
          <a:ext cx="314325" cy="314325"/>
        </a:xfrm>
        <a:prstGeom prst="rect">
          <a:avLst/>
        </a:prstGeom>
      </xdr:spPr>
    </xdr:pic>
    <xdr:clientData/>
  </xdr:twoCellAnchor>
  <xdr:twoCellAnchor>
    <xdr:from>
      <xdr:col>1</xdr:col>
      <xdr:colOff>10582</xdr:colOff>
      <xdr:row>13</xdr:row>
      <xdr:rowOff>10584</xdr:rowOff>
    </xdr:from>
    <xdr:to>
      <xdr:col>4</xdr:col>
      <xdr:colOff>0</xdr:colOff>
      <xdr:row>14</xdr:row>
      <xdr:rowOff>179919</xdr:rowOff>
    </xdr:to>
    <xdr:sp macro="" textlink="admin!A64">
      <xdr:nvSpPr>
        <xdr:cNvPr id="67" name="Rectangle 66"/>
        <xdr:cNvSpPr/>
      </xdr:nvSpPr>
      <xdr:spPr>
        <a:xfrm>
          <a:off x="677332" y="1449917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60A40A-FD5C-46D7-839B-A6CE57F93705}" type="TxLink">
            <a:rPr lang="en-US" sz="1400" b="1">
              <a:solidFill>
                <a:sysClr val="windowText" lastClr="000000"/>
              </a:solidFill>
            </a:rPr>
            <a:pPr algn="ctr"/>
            <a:t>A pris les clés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654051</xdr:colOff>
      <xdr:row>10</xdr:row>
      <xdr:rowOff>74082</xdr:rowOff>
    </xdr:from>
    <xdr:to>
      <xdr:col>1</xdr:col>
      <xdr:colOff>444501</xdr:colOff>
      <xdr:row>12</xdr:row>
      <xdr:rowOff>139698</xdr:rowOff>
    </xdr:to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1" y="920749"/>
          <a:ext cx="457200" cy="457200"/>
        </a:xfrm>
        <a:prstGeom prst="rect">
          <a:avLst/>
        </a:prstGeom>
      </xdr:spPr>
    </xdr:pic>
    <xdr:clientData/>
  </xdr:twoCellAnchor>
  <xdr:twoCellAnchor>
    <xdr:from>
      <xdr:col>4</xdr:col>
      <xdr:colOff>10582</xdr:colOff>
      <xdr:row>13</xdr:row>
      <xdr:rowOff>10584</xdr:rowOff>
    </xdr:from>
    <xdr:to>
      <xdr:col>7</xdr:col>
      <xdr:colOff>0</xdr:colOff>
      <xdr:row>14</xdr:row>
      <xdr:rowOff>179919</xdr:rowOff>
    </xdr:to>
    <xdr:sp macro="" textlink="admin!A65">
      <xdr:nvSpPr>
        <xdr:cNvPr id="70" name="Rectangle 69"/>
        <xdr:cNvSpPr/>
      </xdr:nvSpPr>
      <xdr:spPr>
        <a:xfrm>
          <a:off x="2677582" y="1449917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57D4E0A-BD47-43B5-A8D4-39FABF5F777A}" type="TxLink">
            <a:rPr lang="en-US" sz="1400" b="1">
              <a:solidFill>
                <a:sysClr val="windowText" lastClr="000000"/>
              </a:solidFill>
            </a:rPr>
            <a:pPr algn="ctr"/>
            <a:t>Rentrera tard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10582</xdr:colOff>
      <xdr:row>13</xdr:row>
      <xdr:rowOff>10584</xdr:rowOff>
    </xdr:from>
    <xdr:to>
      <xdr:col>10</xdr:col>
      <xdr:colOff>0</xdr:colOff>
      <xdr:row>14</xdr:row>
      <xdr:rowOff>179919</xdr:rowOff>
    </xdr:to>
    <xdr:sp macro="" textlink="admin!A66">
      <xdr:nvSpPr>
        <xdr:cNvPr id="72" name="Rectangle 71"/>
        <xdr:cNvSpPr/>
      </xdr:nvSpPr>
      <xdr:spPr>
        <a:xfrm>
          <a:off x="4677832" y="1449917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F18CA8E-79E7-4271-9135-466A1C09C22C}" type="TxLink">
            <a:rPr lang="en-US" sz="1400" b="1">
              <a:solidFill>
                <a:sysClr val="windowText" lastClr="000000"/>
              </a:solidFill>
            </a:rPr>
            <a:pPr algn="ctr"/>
            <a:t>Fera les courses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10582</xdr:colOff>
      <xdr:row>13</xdr:row>
      <xdr:rowOff>10584</xdr:rowOff>
    </xdr:from>
    <xdr:to>
      <xdr:col>13</xdr:col>
      <xdr:colOff>0</xdr:colOff>
      <xdr:row>14</xdr:row>
      <xdr:rowOff>179919</xdr:rowOff>
    </xdr:to>
    <xdr:sp macro="" textlink="admin!A67">
      <xdr:nvSpPr>
        <xdr:cNvPr id="74" name="Rectangle 73"/>
        <xdr:cNvSpPr/>
      </xdr:nvSpPr>
      <xdr:spPr>
        <a:xfrm>
          <a:off x="6678082" y="1449917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A51ABC4-1383-4CAF-A366-CEF5B75AC067}" type="TxLink">
            <a:rPr lang="en-US" sz="1400" b="1">
              <a:solidFill>
                <a:sysClr val="windowText" lastClr="000000"/>
              </a:solidFill>
            </a:rPr>
            <a:pPr algn="ctr"/>
            <a:t>Est chez les voisins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10582</xdr:colOff>
      <xdr:row>15</xdr:row>
      <xdr:rowOff>10584</xdr:rowOff>
    </xdr:from>
    <xdr:to>
      <xdr:col>4</xdr:col>
      <xdr:colOff>0</xdr:colOff>
      <xdr:row>16</xdr:row>
      <xdr:rowOff>179919</xdr:rowOff>
    </xdr:to>
    <xdr:sp macro="" textlink="admin!A68">
      <xdr:nvSpPr>
        <xdr:cNvPr id="76" name="Rectangle 75"/>
        <xdr:cNvSpPr/>
      </xdr:nvSpPr>
      <xdr:spPr>
        <a:xfrm>
          <a:off x="677332" y="1830917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B8329C0-00B7-4ECA-B21E-03039544A6FC}" type="TxLink">
            <a:rPr lang="en-US" sz="1400" b="1">
              <a:solidFill>
                <a:sysClr val="windowText" lastClr="000000"/>
              </a:solidFill>
            </a:rPr>
            <a:pPr algn="ctr"/>
            <a:t>Est parti au sport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10582</xdr:colOff>
      <xdr:row>15</xdr:row>
      <xdr:rowOff>10584</xdr:rowOff>
    </xdr:from>
    <xdr:to>
      <xdr:col>7</xdr:col>
      <xdr:colOff>0</xdr:colOff>
      <xdr:row>16</xdr:row>
      <xdr:rowOff>179919</xdr:rowOff>
    </xdr:to>
    <xdr:sp macro="" textlink="admin!A69">
      <xdr:nvSpPr>
        <xdr:cNvPr id="78" name="Rectangle 77"/>
        <xdr:cNvSpPr/>
      </xdr:nvSpPr>
      <xdr:spPr>
        <a:xfrm>
          <a:off x="2677582" y="1830917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0E9E0A7-DF39-4167-BA85-03E86D1FCF87}" type="TxLink">
            <a:rPr lang="en-US" sz="1400" b="1">
              <a:solidFill>
                <a:sysClr val="windowText" lastClr="000000"/>
              </a:solidFill>
            </a:rPr>
            <a:pPr algn="ctr"/>
            <a:t>Ne pas déranger!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10582</xdr:colOff>
      <xdr:row>15</xdr:row>
      <xdr:rowOff>10584</xdr:rowOff>
    </xdr:from>
    <xdr:to>
      <xdr:col>10</xdr:col>
      <xdr:colOff>0</xdr:colOff>
      <xdr:row>16</xdr:row>
      <xdr:rowOff>179919</xdr:rowOff>
    </xdr:to>
    <xdr:sp macro="" textlink="admin!A70">
      <xdr:nvSpPr>
        <xdr:cNvPr id="80" name="Rectangle 79"/>
        <xdr:cNvSpPr/>
      </xdr:nvSpPr>
      <xdr:spPr>
        <a:xfrm>
          <a:off x="4677832" y="1830917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49DD680-F4D0-4D57-9895-4EF7AF3BAA9E}" type="TxLink">
            <a:rPr lang="en-US" sz="1400" b="1">
              <a:solidFill>
                <a:sysClr val="windowText" lastClr="000000"/>
              </a:solidFill>
            </a:rPr>
            <a:pPr algn="ctr"/>
            <a:t>Ne dinera pas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10582</xdr:colOff>
      <xdr:row>15</xdr:row>
      <xdr:rowOff>10584</xdr:rowOff>
    </xdr:from>
    <xdr:to>
      <xdr:col>13</xdr:col>
      <xdr:colOff>0</xdr:colOff>
      <xdr:row>16</xdr:row>
      <xdr:rowOff>179919</xdr:rowOff>
    </xdr:to>
    <xdr:sp macro="" textlink="admin!A71">
      <xdr:nvSpPr>
        <xdr:cNvPr id="82" name="Rectangle 81"/>
        <xdr:cNvSpPr/>
      </xdr:nvSpPr>
      <xdr:spPr>
        <a:xfrm>
          <a:off x="6678082" y="1830917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2E23635-8950-4D51-96A3-5D97F1FA86CE}" type="TxLink">
            <a:rPr lang="en-US" sz="1400" b="1">
              <a:solidFill>
                <a:sysClr val="windowText" lastClr="000000"/>
              </a:solidFill>
            </a:rPr>
            <a:pPr algn="ctr"/>
            <a:t>…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14</xdr:col>
      <xdr:colOff>148165</xdr:colOff>
      <xdr:row>9</xdr:row>
      <xdr:rowOff>126999</xdr:rowOff>
    </xdr:from>
    <xdr:to>
      <xdr:col>14</xdr:col>
      <xdr:colOff>462490</xdr:colOff>
      <xdr:row>11</xdr:row>
      <xdr:rowOff>116415</xdr:rowOff>
    </xdr:to>
    <xdr:pic macro="[0]!suppr_texte_enfant"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482665" y="772582"/>
          <a:ext cx="314325" cy="314325"/>
        </a:xfrm>
        <a:prstGeom prst="rect">
          <a:avLst/>
        </a:prstGeom>
      </xdr:spPr>
    </xdr:pic>
    <xdr:clientData/>
  </xdr:twoCellAnchor>
  <xdr:twoCellAnchor>
    <xdr:from>
      <xdr:col>1</xdr:col>
      <xdr:colOff>10582</xdr:colOff>
      <xdr:row>21</xdr:row>
      <xdr:rowOff>10584</xdr:rowOff>
    </xdr:from>
    <xdr:to>
      <xdr:col>4</xdr:col>
      <xdr:colOff>0</xdr:colOff>
      <xdr:row>22</xdr:row>
      <xdr:rowOff>179919</xdr:rowOff>
    </xdr:to>
    <xdr:sp macro="" textlink="admin!A64">
      <xdr:nvSpPr>
        <xdr:cNvPr id="85" name="Rectangle 84"/>
        <xdr:cNvSpPr/>
      </xdr:nvSpPr>
      <xdr:spPr>
        <a:xfrm>
          <a:off x="677332" y="29950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60A40A-FD5C-46D7-839B-A6CE57F93705}" type="TxLink">
            <a:rPr lang="en-US" sz="1400" b="1">
              <a:solidFill>
                <a:sysClr val="windowText" lastClr="000000"/>
              </a:solidFill>
            </a:rPr>
            <a:pPr algn="ctr"/>
            <a:t>A pris les clés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654051</xdr:colOff>
      <xdr:row>18</xdr:row>
      <xdr:rowOff>74082</xdr:rowOff>
    </xdr:from>
    <xdr:to>
      <xdr:col>1</xdr:col>
      <xdr:colOff>444501</xdr:colOff>
      <xdr:row>20</xdr:row>
      <xdr:rowOff>139698</xdr:rowOff>
    </xdr:to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1" y="2465915"/>
          <a:ext cx="457200" cy="457200"/>
        </a:xfrm>
        <a:prstGeom prst="rect">
          <a:avLst/>
        </a:prstGeom>
      </xdr:spPr>
    </xdr:pic>
    <xdr:clientData/>
  </xdr:twoCellAnchor>
  <xdr:twoCellAnchor>
    <xdr:from>
      <xdr:col>4</xdr:col>
      <xdr:colOff>10582</xdr:colOff>
      <xdr:row>21</xdr:row>
      <xdr:rowOff>10584</xdr:rowOff>
    </xdr:from>
    <xdr:to>
      <xdr:col>7</xdr:col>
      <xdr:colOff>0</xdr:colOff>
      <xdr:row>22</xdr:row>
      <xdr:rowOff>179919</xdr:rowOff>
    </xdr:to>
    <xdr:sp macro="" textlink="admin!A65">
      <xdr:nvSpPr>
        <xdr:cNvPr id="88" name="Rectangle 87"/>
        <xdr:cNvSpPr/>
      </xdr:nvSpPr>
      <xdr:spPr>
        <a:xfrm>
          <a:off x="2677582" y="29950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57D4E0A-BD47-43B5-A8D4-39FABF5F777A}" type="TxLink">
            <a:rPr lang="en-US" sz="1400" b="1">
              <a:solidFill>
                <a:sysClr val="windowText" lastClr="000000"/>
              </a:solidFill>
            </a:rPr>
            <a:pPr algn="ctr"/>
            <a:t>Rentrera tard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10582</xdr:colOff>
      <xdr:row>21</xdr:row>
      <xdr:rowOff>10584</xdr:rowOff>
    </xdr:from>
    <xdr:to>
      <xdr:col>10</xdr:col>
      <xdr:colOff>0</xdr:colOff>
      <xdr:row>22</xdr:row>
      <xdr:rowOff>179919</xdr:rowOff>
    </xdr:to>
    <xdr:sp macro="" textlink="admin!A66">
      <xdr:nvSpPr>
        <xdr:cNvPr id="90" name="Rectangle 89"/>
        <xdr:cNvSpPr/>
      </xdr:nvSpPr>
      <xdr:spPr>
        <a:xfrm>
          <a:off x="4677832" y="29950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F18CA8E-79E7-4271-9135-466A1C09C22C}" type="TxLink">
            <a:rPr lang="en-US" sz="1400" b="1">
              <a:solidFill>
                <a:sysClr val="windowText" lastClr="000000"/>
              </a:solidFill>
            </a:rPr>
            <a:pPr algn="ctr"/>
            <a:t>Fera les courses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10582</xdr:colOff>
      <xdr:row>21</xdr:row>
      <xdr:rowOff>10584</xdr:rowOff>
    </xdr:from>
    <xdr:to>
      <xdr:col>13</xdr:col>
      <xdr:colOff>0</xdr:colOff>
      <xdr:row>22</xdr:row>
      <xdr:rowOff>179919</xdr:rowOff>
    </xdr:to>
    <xdr:sp macro="" textlink="admin!A67">
      <xdr:nvSpPr>
        <xdr:cNvPr id="92" name="Rectangle 91"/>
        <xdr:cNvSpPr/>
      </xdr:nvSpPr>
      <xdr:spPr>
        <a:xfrm>
          <a:off x="6678082" y="29950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A51ABC4-1383-4CAF-A366-CEF5B75AC067}" type="TxLink">
            <a:rPr lang="en-US" sz="1400" b="1">
              <a:solidFill>
                <a:sysClr val="windowText" lastClr="000000"/>
              </a:solidFill>
            </a:rPr>
            <a:pPr algn="ctr"/>
            <a:t>Est chez les voisins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10582</xdr:colOff>
      <xdr:row>23</xdr:row>
      <xdr:rowOff>10584</xdr:rowOff>
    </xdr:from>
    <xdr:to>
      <xdr:col>4</xdr:col>
      <xdr:colOff>0</xdr:colOff>
      <xdr:row>24</xdr:row>
      <xdr:rowOff>179919</xdr:rowOff>
    </xdr:to>
    <xdr:sp macro="" textlink="admin!A68">
      <xdr:nvSpPr>
        <xdr:cNvPr id="94" name="Rectangle 93"/>
        <xdr:cNvSpPr/>
      </xdr:nvSpPr>
      <xdr:spPr>
        <a:xfrm>
          <a:off x="677332" y="33760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B8329C0-00B7-4ECA-B21E-03039544A6FC}" type="TxLink">
            <a:rPr lang="en-US" sz="1400" b="1">
              <a:solidFill>
                <a:sysClr val="windowText" lastClr="000000"/>
              </a:solidFill>
            </a:rPr>
            <a:pPr algn="ctr"/>
            <a:t>Est parti au sport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10582</xdr:colOff>
      <xdr:row>23</xdr:row>
      <xdr:rowOff>10584</xdr:rowOff>
    </xdr:from>
    <xdr:to>
      <xdr:col>7</xdr:col>
      <xdr:colOff>0</xdr:colOff>
      <xdr:row>24</xdr:row>
      <xdr:rowOff>179919</xdr:rowOff>
    </xdr:to>
    <xdr:sp macro="" textlink="admin!A69">
      <xdr:nvSpPr>
        <xdr:cNvPr id="96" name="Rectangle 95"/>
        <xdr:cNvSpPr/>
      </xdr:nvSpPr>
      <xdr:spPr>
        <a:xfrm>
          <a:off x="2677582" y="33760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0E9E0A7-DF39-4167-BA85-03E86D1FCF87}" type="TxLink">
            <a:rPr lang="en-US" sz="1400" b="1">
              <a:solidFill>
                <a:sysClr val="windowText" lastClr="000000"/>
              </a:solidFill>
            </a:rPr>
            <a:pPr algn="ctr"/>
            <a:t>Ne pas déranger!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10582</xdr:colOff>
      <xdr:row>23</xdr:row>
      <xdr:rowOff>10584</xdr:rowOff>
    </xdr:from>
    <xdr:to>
      <xdr:col>10</xdr:col>
      <xdr:colOff>0</xdr:colOff>
      <xdr:row>24</xdr:row>
      <xdr:rowOff>179919</xdr:rowOff>
    </xdr:to>
    <xdr:sp macro="" textlink="admin!A70">
      <xdr:nvSpPr>
        <xdr:cNvPr id="98" name="Rectangle 97"/>
        <xdr:cNvSpPr/>
      </xdr:nvSpPr>
      <xdr:spPr>
        <a:xfrm>
          <a:off x="4677832" y="33760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49DD680-F4D0-4D57-9895-4EF7AF3BAA9E}" type="TxLink">
            <a:rPr lang="en-US" sz="1400" b="1">
              <a:solidFill>
                <a:sysClr val="windowText" lastClr="000000"/>
              </a:solidFill>
            </a:rPr>
            <a:pPr algn="ctr"/>
            <a:t>Ne dinera pas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10582</xdr:colOff>
      <xdr:row>23</xdr:row>
      <xdr:rowOff>10584</xdr:rowOff>
    </xdr:from>
    <xdr:to>
      <xdr:col>13</xdr:col>
      <xdr:colOff>0</xdr:colOff>
      <xdr:row>24</xdr:row>
      <xdr:rowOff>179919</xdr:rowOff>
    </xdr:to>
    <xdr:sp macro="" textlink="admin!A71">
      <xdr:nvSpPr>
        <xdr:cNvPr id="100" name="Rectangle 99"/>
        <xdr:cNvSpPr/>
      </xdr:nvSpPr>
      <xdr:spPr>
        <a:xfrm>
          <a:off x="6678082" y="33760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2E23635-8950-4D51-96A3-5D97F1FA86CE}" type="TxLink">
            <a:rPr lang="en-US" sz="1400" b="1">
              <a:solidFill>
                <a:sysClr val="windowText" lastClr="000000"/>
              </a:solidFill>
            </a:rPr>
            <a:pPr algn="ctr"/>
            <a:t>…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14</xdr:col>
      <xdr:colOff>148165</xdr:colOff>
      <xdr:row>17</xdr:row>
      <xdr:rowOff>126999</xdr:rowOff>
    </xdr:from>
    <xdr:to>
      <xdr:col>14</xdr:col>
      <xdr:colOff>462490</xdr:colOff>
      <xdr:row>19</xdr:row>
      <xdr:rowOff>115357</xdr:rowOff>
    </xdr:to>
    <xdr:pic macro="[0]!suppr_texte_enfant"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482665" y="2328332"/>
          <a:ext cx="314325" cy="314325"/>
        </a:xfrm>
        <a:prstGeom prst="rect">
          <a:avLst/>
        </a:prstGeom>
      </xdr:spPr>
    </xdr:pic>
    <xdr:clientData/>
  </xdr:twoCellAnchor>
  <xdr:twoCellAnchor>
    <xdr:from>
      <xdr:col>1</xdr:col>
      <xdr:colOff>10582</xdr:colOff>
      <xdr:row>29</xdr:row>
      <xdr:rowOff>10584</xdr:rowOff>
    </xdr:from>
    <xdr:to>
      <xdr:col>4</xdr:col>
      <xdr:colOff>0</xdr:colOff>
      <xdr:row>30</xdr:row>
      <xdr:rowOff>179919</xdr:rowOff>
    </xdr:to>
    <xdr:sp macro="" textlink="admin!A64">
      <xdr:nvSpPr>
        <xdr:cNvPr id="103" name="Rectangle 102"/>
        <xdr:cNvSpPr/>
      </xdr:nvSpPr>
      <xdr:spPr>
        <a:xfrm>
          <a:off x="677332" y="4550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60A40A-FD5C-46D7-839B-A6CE57F93705}" type="TxLink">
            <a:rPr lang="en-US" sz="1400" b="1">
              <a:solidFill>
                <a:sysClr val="windowText" lastClr="000000"/>
              </a:solidFill>
            </a:rPr>
            <a:pPr algn="ctr"/>
            <a:t>A pris les clés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654051</xdr:colOff>
      <xdr:row>26</xdr:row>
      <xdr:rowOff>74082</xdr:rowOff>
    </xdr:from>
    <xdr:to>
      <xdr:col>1</xdr:col>
      <xdr:colOff>444501</xdr:colOff>
      <xdr:row>28</xdr:row>
      <xdr:rowOff>139698</xdr:rowOff>
    </xdr:to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1" y="4021665"/>
          <a:ext cx="457200" cy="457200"/>
        </a:xfrm>
        <a:prstGeom prst="rect">
          <a:avLst/>
        </a:prstGeom>
      </xdr:spPr>
    </xdr:pic>
    <xdr:clientData/>
  </xdr:twoCellAnchor>
  <xdr:twoCellAnchor>
    <xdr:from>
      <xdr:col>4</xdr:col>
      <xdr:colOff>10582</xdr:colOff>
      <xdr:row>29</xdr:row>
      <xdr:rowOff>10584</xdr:rowOff>
    </xdr:from>
    <xdr:to>
      <xdr:col>7</xdr:col>
      <xdr:colOff>0</xdr:colOff>
      <xdr:row>30</xdr:row>
      <xdr:rowOff>179919</xdr:rowOff>
    </xdr:to>
    <xdr:sp macro="" textlink="admin!A65">
      <xdr:nvSpPr>
        <xdr:cNvPr id="106" name="Rectangle 105"/>
        <xdr:cNvSpPr/>
      </xdr:nvSpPr>
      <xdr:spPr>
        <a:xfrm>
          <a:off x="2677582" y="4550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57D4E0A-BD47-43B5-A8D4-39FABF5F777A}" type="TxLink">
            <a:rPr lang="en-US" sz="1400" b="1">
              <a:solidFill>
                <a:sysClr val="windowText" lastClr="000000"/>
              </a:solidFill>
            </a:rPr>
            <a:pPr algn="ctr"/>
            <a:t>Rentrera tard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10582</xdr:colOff>
      <xdr:row>29</xdr:row>
      <xdr:rowOff>10584</xdr:rowOff>
    </xdr:from>
    <xdr:to>
      <xdr:col>10</xdr:col>
      <xdr:colOff>0</xdr:colOff>
      <xdr:row>30</xdr:row>
      <xdr:rowOff>179919</xdr:rowOff>
    </xdr:to>
    <xdr:sp macro="" textlink="admin!A66">
      <xdr:nvSpPr>
        <xdr:cNvPr id="108" name="Rectangle 107"/>
        <xdr:cNvSpPr/>
      </xdr:nvSpPr>
      <xdr:spPr>
        <a:xfrm>
          <a:off x="4677832" y="4550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F18CA8E-79E7-4271-9135-466A1C09C22C}" type="TxLink">
            <a:rPr lang="en-US" sz="1400" b="1">
              <a:solidFill>
                <a:sysClr val="windowText" lastClr="000000"/>
              </a:solidFill>
            </a:rPr>
            <a:pPr algn="ctr"/>
            <a:t>Fera les courses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10582</xdr:colOff>
      <xdr:row>29</xdr:row>
      <xdr:rowOff>10584</xdr:rowOff>
    </xdr:from>
    <xdr:to>
      <xdr:col>13</xdr:col>
      <xdr:colOff>0</xdr:colOff>
      <xdr:row>30</xdr:row>
      <xdr:rowOff>179919</xdr:rowOff>
    </xdr:to>
    <xdr:sp macro="" textlink="admin!A67">
      <xdr:nvSpPr>
        <xdr:cNvPr id="110" name="Rectangle 109"/>
        <xdr:cNvSpPr/>
      </xdr:nvSpPr>
      <xdr:spPr>
        <a:xfrm>
          <a:off x="6678082" y="4550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A51ABC4-1383-4CAF-A366-CEF5B75AC067}" type="TxLink">
            <a:rPr lang="en-US" sz="1400" b="1">
              <a:solidFill>
                <a:sysClr val="windowText" lastClr="000000"/>
              </a:solidFill>
            </a:rPr>
            <a:pPr algn="ctr"/>
            <a:t>Est chez les voisins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10582</xdr:colOff>
      <xdr:row>31</xdr:row>
      <xdr:rowOff>10584</xdr:rowOff>
    </xdr:from>
    <xdr:to>
      <xdr:col>4</xdr:col>
      <xdr:colOff>0</xdr:colOff>
      <xdr:row>32</xdr:row>
      <xdr:rowOff>179919</xdr:rowOff>
    </xdr:to>
    <xdr:sp macro="" textlink="admin!A68">
      <xdr:nvSpPr>
        <xdr:cNvPr id="112" name="Rectangle 111"/>
        <xdr:cNvSpPr/>
      </xdr:nvSpPr>
      <xdr:spPr>
        <a:xfrm>
          <a:off x="677332" y="4931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B8329C0-00B7-4ECA-B21E-03039544A6FC}" type="TxLink">
            <a:rPr lang="en-US" sz="1400" b="1">
              <a:solidFill>
                <a:sysClr val="windowText" lastClr="000000"/>
              </a:solidFill>
            </a:rPr>
            <a:pPr algn="ctr"/>
            <a:t>Est parti au sport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10582</xdr:colOff>
      <xdr:row>31</xdr:row>
      <xdr:rowOff>10584</xdr:rowOff>
    </xdr:from>
    <xdr:to>
      <xdr:col>7</xdr:col>
      <xdr:colOff>0</xdr:colOff>
      <xdr:row>32</xdr:row>
      <xdr:rowOff>179919</xdr:rowOff>
    </xdr:to>
    <xdr:sp macro="" textlink="admin!A69">
      <xdr:nvSpPr>
        <xdr:cNvPr id="114" name="Rectangle 113"/>
        <xdr:cNvSpPr/>
      </xdr:nvSpPr>
      <xdr:spPr>
        <a:xfrm>
          <a:off x="2677582" y="4931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0E9E0A7-DF39-4167-BA85-03E86D1FCF87}" type="TxLink">
            <a:rPr lang="en-US" sz="1400" b="1">
              <a:solidFill>
                <a:sysClr val="windowText" lastClr="000000"/>
              </a:solidFill>
            </a:rPr>
            <a:pPr algn="ctr"/>
            <a:t>Ne pas déranger!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10582</xdr:colOff>
      <xdr:row>31</xdr:row>
      <xdr:rowOff>10584</xdr:rowOff>
    </xdr:from>
    <xdr:to>
      <xdr:col>10</xdr:col>
      <xdr:colOff>0</xdr:colOff>
      <xdr:row>32</xdr:row>
      <xdr:rowOff>179919</xdr:rowOff>
    </xdr:to>
    <xdr:sp macro="" textlink="admin!A70">
      <xdr:nvSpPr>
        <xdr:cNvPr id="116" name="Rectangle 115"/>
        <xdr:cNvSpPr/>
      </xdr:nvSpPr>
      <xdr:spPr>
        <a:xfrm>
          <a:off x="4677832" y="4931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49DD680-F4D0-4D57-9895-4EF7AF3BAA9E}" type="TxLink">
            <a:rPr lang="en-US" sz="1400" b="1">
              <a:solidFill>
                <a:sysClr val="windowText" lastClr="000000"/>
              </a:solidFill>
            </a:rPr>
            <a:pPr algn="ctr"/>
            <a:t>Ne dinera pas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10582</xdr:colOff>
      <xdr:row>31</xdr:row>
      <xdr:rowOff>10584</xdr:rowOff>
    </xdr:from>
    <xdr:to>
      <xdr:col>13</xdr:col>
      <xdr:colOff>0</xdr:colOff>
      <xdr:row>32</xdr:row>
      <xdr:rowOff>179919</xdr:rowOff>
    </xdr:to>
    <xdr:sp macro="" textlink="admin!A71">
      <xdr:nvSpPr>
        <xdr:cNvPr id="118" name="Rectangle 117"/>
        <xdr:cNvSpPr/>
      </xdr:nvSpPr>
      <xdr:spPr>
        <a:xfrm>
          <a:off x="6678082" y="493183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2E23635-8950-4D51-96A3-5D97F1FA86CE}" type="TxLink">
            <a:rPr lang="en-US" sz="1400" b="1">
              <a:solidFill>
                <a:sysClr val="windowText" lastClr="000000"/>
              </a:solidFill>
            </a:rPr>
            <a:pPr algn="ctr"/>
            <a:t>…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14</xdr:col>
      <xdr:colOff>148165</xdr:colOff>
      <xdr:row>25</xdr:row>
      <xdr:rowOff>126999</xdr:rowOff>
    </xdr:from>
    <xdr:to>
      <xdr:col>14</xdr:col>
      <xdr:colOff>462490</xdr:colOff>
      <xdr:row>27</xdr:row>
      <xdr:rowOff>115357</xdr:rowOff>
    </xdr:to>
    <xdr:pic macro="[0]!suppr_texte_enfant"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482665" y="3873499"/>
          <a:ext cx="314325" cy="314325"/>
        </a:xfrm>
        <a:prstGeom prst="rect">
          <a:avLst/>
        </a:prstGeom>
      </xdr:spPr>
    </xdr:pic>
    <xdr:clientData/>
  </xdr:twoCellAnchor>
  <xdr:twoCellAnchor>
    <xdr:from>
      <xdr:col>1</xdr:col>
      <xdr:colOff>10582</xdr:colOff>
      <xdr:row>37</xdr:row>
      <xdr:rowOff>10584</xdr:rowOff>
    </xdr:from>
    <xdr:to>
      <xdr:col>4</xdr:col>
      <xdr:colOff>0</xdr:colOff>
      <xdr:row>38</xdr:row>
      <xdr:rowOff>179919</xdr:rowOff>
    </xdr:to>
    <xdr:sp macro="" textlink="admin!A64">
      <xdr:nvSpPr>
        <xdr:cNvPr id="139" name="Rectangle 138"/>
        <xdr:cNvSpPr/>
      </xdr:nvSpPr>
      <xdr:spPr>
        <a:xfrm>
          <a:off x="677332" y="61065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60A40A-FD5C-46D7-839B-A6CE57F93705}" type="TxLink">
            <a:rPr lang="en-US" sz="1400" b="1">
              <a:solidFill>
                <a:sysClr val="windowText" lastClr="000000"/>
              </a:solidFill>
            </a:rPr>
            <a:pPr algn="ctr"/>
            <a:t>A pris les clés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654051</xdr:colOff>
      <xdr:row>34</xdr:row>
      <xdr:rowOff>74082</xdr:rowOff>
    </xdr:from>
    <xdr:to>
      <xdr:col>1</xdr:col>
      <xdr:colOff>444501</xdr:colOff>
      <xdr:row>36</xdr:row>
      <xdr:rowOff>150282</xdr:rowOff>
    </xdr:to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1" y="5577415"/>
          <a:ext cx="457200" cy="457200"/>
        </a:xfrm>
        <a:prstGeom prst="rect">
          <a:avLst/>
        </a:prstGeom>
      </xdr:spPr>
    </xdr:pic>
    <xdr:clientData/>
  </xdr:twoCellAnchor>
  <xdr:twoCellAnchor>
    <xdr:from>
      <xdr:col>4</xdr:col>
      <xdr:colOff>10582</xdr:colOff>
      <xdr:row>37</xdr:row>
      <xdr:rowOff>10584</xdr:rowOff>
    </xdr:from>
    <xdr:to>
      <xdr:col>7</xdr:col>
      <xdr:colOff>0</xdr:colOff>
      <xdr:row>38</xdr:row>
      <xdr:rowOff>179919</xdr:rowOff>
    </xdr:to>
    <xdr:sp macro="" textlink="admin!A65">
      <xdr:nvSpPr>
        <xdr:cNvPr id="142" name="Rectangle 141"/>
        <xdr:cNvSpPr/>
      </xdr:nvSpPr>
      <xdr:spPr>
        <a:xfrm>
          <a:off x="2677582" y="61065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57D4E0A-BD47-43B5-A8D4-39FABF5F777A}" type="TxLink">
            <a:rPr lang="en-US" sz="1400" b="1">
              <a:solidFill>
                <a:sysClr val="windowText" lastClr="000000"/>
              </a:solidFill>
            </a:rPr>
            <a:pPr algn="ctr"/>
            <a:t>Rentrera tard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10582</xdr:colOff>
      <xdr:row>37</xdr:row>
      <xdr:rowOff>10584</xdr:rowOff>
    </xdr:from>
    <xdr:to>
      <xdr:col>10</xdr:col>
      <xdr:colOff>0</xdr:colOff>
      <xdr:row>38</xdr:row>
      <xdr:rowOff>179919</xdr:rowOff>
    </xdr:to>
    <xdr:sp macro="" textlink="admin!A66">
      <xdr:nvSpPr>
        <xdr:cNvPr id="144" name="Rectangle 143"/>
        <xdr:cNvSpPr/>
      </xdr:nvSpPr>
      <xdr:spPr>
        <a:xfrm>
          <a:off x="4677832" y="61065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F18CA8E-79E7-4271-9135-466A1C09C22C}" type="TxLink">
            <a:rPr lang="en-US" sz="1400" b="1">
              <a:solidFill>
                <a:sysClr val="windowText" lastClr="000000"/>
              </a:solidFill>
            </a:rPr>
            <a:pPr algn="ctr"/>
            <a:t>Fera les courses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10582</xdr:colOff>
      <xdr:row>37</xdr:row>
      <xdr:rowOff>10584</xdr:rowOff>
    </xdr:from>
    <xdr:to>
      <xdr:col>13</xdr:col>
      <xdr:colOff>0</xdr:colOff>
      <xdr:row>38</xdr:row>
      <xdr:rowOff>179919</xdr:rowOff>
    </xdr:to>
    <xdr:sp macro="" textlink="admin!A67">
      <xdr:nvSpPr>
        <xdr:cNvPr id="146" name="Rectangle 145"/>
        <xdr:cNvSpPr/>
      </xdr:nvSpPr>
      <xdr:spPr>
        <a:xfrm>
          <a:off x="6678082" y="61065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A51ABC4-1383-4CAF-A366-CEF5B75AC067}" type="TxLink">
            <a:rPr lang="en-US" sz="1400" b="1">
              <a:solidFill>
                <a:sysClr val="windowText" lastClr="000000"/>
              </a:solidFill>
            </a:rPr>
            <a:pPr algn="ctr"/>
            <a:t>Est chez les voisins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10582</xdr:colOff>
      <xdr:row>39</xdr:row>
      <xdr:rowOff>10584</xdr:rowOff>
    </xdr:from>
    <xdr:to>
      <xdr:col>4</xdr:col>
      <xdr:colOff>0</xdr:colOff>
      <xdr:row>40</xdr:row>
      <xdr:rowOff>179919</xdr:rowOff>
    </xdr:to>
    <xdr:sp macro="" textlink="admin!A68">
      <xdr:nvSpPr>
        <xdr:cNvPr id="148" name="Rectangle 147"/>
        <xdr:cNvSpPr/>
      </xdr:nvSpPr>
      <xdr:spPr>
        <a:xfrm>
          <a:off x="677332" y="64875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B8329C0-00B7-4ECA-B21E-03039544A6FC}" type="TxLink">
            <a:rPr lang="en-US" sz="1400" b="1">
              <a:solidFill>
                <a:sysClr val="windowText" lastClr="000000"/>
              </a:solidFill>
            </a:rPr>
            <a:pPr algn="ctr"/>
            <a:t>Est parti au sport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10582</xdr:colOff>
      <xdr:row>39</xdr:row>
      <xdr:rowOff>10584</xdr:rowOff>
    </xdr:from>
    <xdr:to>
      <xdr:col>7</xdr:col>
      <xdr:colOff>0</xdr:colOff>
      <xdr:row>40</xdr:row>
      <xdr:rowOff>179919</xdr:rowOff>
    </xdr:to>
    <xdr:sp macro="" textlink="admin!A69">
      <xdr:nvSpPr>
        <xdr:cNvPr id="150" name="Rectangle 149"/>
        <xdr:cNvSpPr/>
      </xdr:nvSpPr>
      <xdr:spPr>
        <a:xfrm>
          <a:off x="2677582" y="64875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0E9E0A7-DF39-4167-BA85-03E86D1FCF87}" type="TxLink">
            <a:rPr lang="en-US" sz="1400" b="1">
              <a:solidFill>
                <a:sysClr val="windowText" lastClr="000000"/>
              </a:solidFill>
            </a:rPr>
            <a:pPr algn="ctr"/>
            <a:t>Ne pas déranger!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10582</xdr:colOff>
      <xdr:row>39</xdr:row>
      <xdr:rowOff>10584</xdr:rowOff>
    </xdr:from>
    <xdr:to>
      <xdr:col>10</xdr:col>
      <xdr:colOff>0</xdr:colOff>
      <xdr:row>40</xdr:row>
      <xdr:rowOff>179919</xdr:rowOff>
    </xdr:to>
    <xdr:sp macro="" textlink="admin!A70">
      <xdr:nvSpPr>
        <xdr:cNvPr id="152" name="Rectangle 151"/>
        <xdr:cNvSpPr/>
      </xdr:nvSpPr>
      <xdr:spPr>
        <a:xfrm>
          <a:off x="4677832" y="64875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49DD680-F4D0-4D57-9895-4EF7AF3BAA9E}" type="TxLink">
            <a:rPr lang="en-US" sz="1400" b="1">
              <a:solidFill>
                <a:sysClr val="windowText" lastClr="000000"/>
              </a:solidFill>
            </a:rPr>
            <a:pPr algn="ctr"/>
            <a:t>Ne dinera pas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10582</xdr:colOff>
      <xdr:row>39</xdr:row>
      <xdr:rowOff>10584</xdr:rowOff>
    </xdr:from>
    <xdr:to>
      <xdr:col>13</xdr:col>
      <xdr:colOff>0</xdr:colOff>
      <xdr:row>40</xdr:row>
      <xdr:rowOff>179919</xdr:rowOff>
    </xdr:to>
    <xdr:sp macro="" textlink="admin!A71">
      <xdr:nvSpPr>
        <xdr:cNvPr id="154" name="Rectangle 153"/>
        <xdr:cNvSpPr/>
      </xdr:nvSpPr>
      <xdr:spPr>
        <a:xfrm>
          <a:off x="6678082" y="6487584"/>
          <a:ext cx="1989668" cy="35983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2E23635-8950-4D51-96A3-5D97F1FA86CE}" type="TxLink">
            <a:rPr lang="en-US" sz="1400" b="1">
              <a:solidFill>
                <a:sysClr val="windowText" lastClr="000000"/>
              </a:solidFill>
            </a:rPr>
            <a:pPr algn="ctr"/>
            <a:t>…</a:t>
          </a:fld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14</xdr:col>
      <xdr:colOff>148165</xdr:colOff>
      <xdr:row>33</xdr:row>
      <xdr:rowOff>126999</xdr:rowOff>
    </xdr:from>
    <xdr:to>
      <xdr:col>14</xdr:col>
      <xdr:colOff>462490</xdr:colOff>
      <xdr:row>35</xdr:row>
      <xdr:rowOff>125941</xdr:rowOff>
    </xdr:to>
    <xdr:pic macro="[0]!suppr_texte_enfant"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482665" y="5429249"/>
          <a:ext cx="314325" cy="3143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3</xdr:col>
          <xdr:colOff>657225</xdr:colOff>
          <xdr:row>6</xdr:row>
          <xdr:rowOff>180975</xdr:rowOff>
        </xdr:to>
        <xdr:sp macro="" textlink="">
          <xdr:nvSpPr>
            <xdr:cNvPr id="21513" name="Check Box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</xdr:rowOff>
        </xdr:from>
        <xdr:to>
          <xdr:col>6</xdr:col>
          <xdr:colOff>657225</xdr:colOff>
          <xdr:row>6</xdr:row>
          <xdr:rowOff>180975</xdr:rowOff>
        </xdr:to>
        <xdr:sp macro="" textlink="">
          <xdr:nvSpPr>
            <xdr:cNvPr id="21514" name="Check Box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</xdr:row>
          <xdr:rowOff>19050</xdr:rowOff>
        </xdr:from>
        <xdr:to>
          <xdr:col>9</xdr:col>
          <xdr:colOff>657225</xdr:colOff>
          <xdr:row>6</xdr:row>
          <xdr:rowOff>180975</xdr:rowOff>
        </xdr:to>
        <xdr:sp macro="" textlink="">
          <xdr:nvSpPr>
            <xdr:cNvPr id="21523" name="Check Box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5</xdr:row>
          <xdr:rowOff>19050</xdr:rowOff>
        </xdr:from>
        <xdr:to>
          <xdr:col>12</xdr:col>
          <xdr:colOff>657225</xdr:colOff>
          <xdr:row>6</xdr:row>
          <xdr:rowOff>180975</xdr:rowOff>
        </xdr:to>
        <xdr:sp macro="" textlink="">
          <xdr:nvSpPr>
            <xdr:cNvPr id="21524" name="Check Box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3</xdr:col>
          <xdr:colOff>657225</xdr:colOff>
          <xdr:row>8</xdr:row>
          <xdr:rowOff>180975</xdr:rowOff>
        </xdr:to>
        <xdr:sp macro="" textlink="">
          <xdr:nvSpPr>
            <xdr:cNvPr id="21525" name="Check Box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19050</xdr:rowOff>
        </xdr:from>
        <xdr:to>
          <xdr:col>6</xdr:col>
          <xdr:colOff>657225</xdr:colOff>
          <xdr:row>8</xdr:row>
          <xdr:rowOff>180975</xdr:rowOff>
        </xdr:to>
        <xdr:sp macro="" textlink="">
          <xdr:nvSpPr>
            <xdr:cNvPr id="21526" name="Check Box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9</xdr:col>
          <xdr:colOff>657225</xdr:colOff>
          <xdr:row>8</xdr:row>
          <xdr:rowOff>180975</xdr:rowOff>
        </xdr:to>
        <xdr:sp macro="" textlink="">
          <xdr:nvSpPr>
            <xdr:cNvPr id="21528" name="Check Box 24" hidden="1">
              <a:extLst>
                <a:ext uri="{63B3BB69-23CF-44E3-9099-C40C66FF867C}">
                  <a14:compatExt spid="_x0000_s21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7</xdr:row>
          <xdr:rowOff>19050</xdr:rowOff>
        </xdr:from>
        <xdr:to>
          <xdr:col>12</xdr:col>
          <xdr:colOff>657225</xdr:colOff>
          <xdr:row>8</xdr:row>
          <xdr:rowOff>180975</xdr:rowOff>
        </xdr:to>
        <xdr:sp macro="" textlink="">
          <xdr:nvSpPr>
            <xdr:cNvPr id="21529" name="Check Box 25" hidden="1">
              <a:extLst>
                <a:ext uri="{63B3BB69-23CF-44E3-9099-C40C66FF867C}">
                  <a14:compatExt spid="_x0000_s21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19050</xdr:rowOff>
        </xdr:from>
        <xdr:to>
          <xdr:col>3</xdr:col>
          <xdr:colOff>657225</xdr:colOff>
          <xdr:row>14</xdr:row>
          <xdr:rowOff>180975</xdr:rowOff>
        </xdr:to>
        <xdr:sp macro="" textlink="">
          <xdr:nvSpPr>
            <xdr:cNvPr id="21530" name="Check Box 26" hidden="1">
              <a:extLst>
                <a:ext uri="{63B3BB69-23CF-44E3-9099-C40C66FF867C}">
                  <a14:compatExt spid="_x0000_s21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6</xdr:col>
          <xdr:colOff>657225</xdr:colOff>
          <xdr:row>14</xdr:row>
          <xdr:rowOff>180975</xdr:rowOff>
        </xdr:to>
        <xdr:sp macro="" textlink="">
          <xdr:nvSpPr>
            <xdr:cNvPr id="21531" name="Check Box 27" hidden="1">
              <a:extLst>
                <a:ext uri="{63B3BB69-23CF-44E3-9099-C40C66FF867C}">
                  <a14:compatExt spid="_x0000_s21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</xdr:row>
          <xdr:rowOff>19050</xdr:rowOff>
        </xdr:from>
        <xdr:to>
          <xdr:col>9</xdr:col>
          <xdr:colOff>657225</xdr:colOff>
          <xdr:row>14</xdr:row>
          <xdr:rowOff>180975</xdr:rowOff>
        </xdr:to>
        <xdr:sp macro="" textlink="">
          <xdr:nvSpPr>
            <xdr:cNvPr id="21532" name="Check Box 28" hidden="1">
              <a:extLst>
                <a:ext uri="{63B3BB69-23CF-44E3-9099-C40C66FF867C}">
                  <a14:compatExt spid="_x0000_s21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13</xdr:row>
          <xdr:rowOff>19050</xdr:rowOff>
        </xdr:from>
        <xdr:to>
          <xdr:col>12</xdr:col>
          <xdr:colOff>657225</xdr:colOff>
          <xdr:row>14</xdr:row>
          <xdr:rowOff>180975</xdr:rowOff>
        </xdr:to>
        <xdr:sp macro="" textlink="">
          <xdr:nvSpPr>
            <xdr:cNvPr id="21533" name="Check Box 29" hidden="1">
              <a:extLst>
                <a:ext uri="{63B3BB69-23CF-44E3-9099-C40C66FF867C}">
                  <a14:compatExt spid="_x0000_s21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3</xdr:col>
          <xdr:colOff>657225</xdr:colOff>
          <xdr:row>16</xdr:row>
          <xdr:rowOff>180975</xdr:rowOff>
        </xdr:to>
        <xdr:sp macro="" textlink="">
          <xdr:nvSpPr>
            <xdr:cNvPr id="21534" name="Check Box 30" hidden="1">
              <a:extLst>
                <a:ext uri="{63B3BB69-23CF-44E3-9099-C40C66FF867C}">
                  <a14:compatExt spid="_x0000_s21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15</xdr:row>
          <xdr:rowOff>19050</xdr:rowOff>
        </xdr:from>
        <xdr:to>
          <xdr:col>6</xdr:col>
          <xdr:colOff>657225</xdr:colOff>
          <xdr:row>16</xdr:row>
          <xdr:rowOff>180975</xdr:rowOff>
        </xdr:to>
        <xdr:sp macro="" textlink="">
          <xdr:nvSpPr>
            <xdr:cNvPr id="21535" name="Check Box 31" hidden="1">
              <a:extLst>
                <a:ext uri="{63B3BB69-23CF-44E3-9099-C40C66FF867C}">
                  <a14:compatExt spid="_x0000_s21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9</xdr:col>
          <xdr:colOff>657225</xdr:colOff>
          <xdr:row>16</xdr:row>
          <xdr:rowOff>180975</xdr:rowOff>
        </xdr:to>
        <xdr:sp macro="" textlink="">
          <xdr:nvSpPr>
            <xdr:cNvPr id="21536" name="Check Box 32" hidden="1">
              <a:extLst>
                <a:ext uri="{63B3BB69-23CF-44E3-9099-C40C66FF867C}">
                  <a14:compatExt spid="_x0000_s21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15</xdr:row>
          <xdr:rowOff>19050</xdr:rowOff>
        </xdr:from>
        <xdr:to>
          <xdr:col>12</xdr:col>
          <xdr:colOff>657225</xdr:colOff>
          <xdr:row>16</xdr:row>
          <xdr:rowOff>180975</xdr:rowOff>
        </xdr:to>
        <xdr:sp macro="" textlink="">
          <xdr:nvSpPr>
            <xdr:cNvPr id="21537" name="Check Box 33" hidden="1">
              <a:extLst>
                <a:ext uri="{63B3BB69-23CF-44E3-9099-C40C66FF867C}">
                  <a14:compatExt spid="_x0000_s21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3</xdr:col>
          <xdr:colOff>657225</xdr:colOff>
          <xdr:row>22</xdr:row>
          <xdr:rowOff>180975</xdr:rowOff>
        </xdr:to>
        <xdr:sp macro="" textlink="">
          <xdr:nvSpPr>
            <xdr:cNvPr id="21538" name="Check Box 34" hidden="1">
              <a:extLst>
                <a:ext uri="{63B3BB69-23CF-44E3-9099-C40C66FF867C}">
                  <a14:compatExt spid="_x0000_s21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21</xdr:row>
          <xdr:rowOff>19050</xdr:rowOff>
        </xdr:from>
        <xdr:to>
          <xdr:col>6</xdr:col>
          <xdr:colOff>657225</xdr:colOff>
          <xdr:row>22</xdr:row>
          <xdr:rowOff>180975</xdr:rowOff>
        </xdr:to>
        <xdr:sp macro="" textlink="">
          <xdr:nvSpPr>
            <xdr:cNvPr id="21539" name="Check Box 35" hidden="1">
              <a:extLst>
                <a:ext uri="{63B3BB69-23CF-44E3-9099-C40C66FF867C}">
                  <a14:compatExt spid="_x0000_s21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9</xdr:col>
          <xdr:colOff>657225</xdr:colOff>
          <xdr:row>22</xdr:row>
          <xdr:rowOff>180975</xdr:rowOff>
        </xdr:to>
        <xdr:sp macro="" textlink="">
          <xdr:nvSpPr>
            <xdr:cNvPr id="21540" name="Check Box 36" hidden="1">
              <a:extLst>
                <a:ext uri="{63B3BB69-23CF-44E3-9099-C40C66FF867C}">
                  <a14:compatExt spid="_x0000_s21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12</xdr:col>
          <xdr:colOff>657225</xdr:colOff>
          <xdr:row>22</xdr:row>
          <xdr:rowOff>180975</xdr:rowOff>
        </xdr:to>
        <xdr:sp macro="" textlink="">
          <xdr:nvSpPr>
            <xdr:cNvPr id="21541" name="Check Box 37" hidden="1">
              <a:extLst>
                <a:ext uri="{63B3BB69-23CF-44E3-9099-C40C66FF867C}">
                  <a14:compatExt spid="_x0000_s21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3</xdr:col>
          <xdr:colOff>657225</xdr:colOff>
          <xdr:row>24</xdr:row>
          <xdr:rowOff>180975</xdr:rowOff>
        </xdr:to>
        <xdr:sp macro="" textlink="">
          <xdr:nvSpPr>
            <xdr:cNvPr id="21542" name="Check Box 38" hidden="1">
              <a:extLst>
                <a:ext uri="{63B3BB69-23CF-44E3-9099-C40C66FF867C}">
                  <a14:compatExt spid="_x0000_s21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23</xdr:row>
          <xdr:rowOff>19050</xdr:rowOff>
        </xdr:from>
        <xdr:to>
          <xdr:col>6</xdr:col>
          <xdr:colOff>657225</xdr:colOff>
          <xdr:row>24</xdr:row>
          <xdr:rowOff>180975</xdr:rowOff>
        </xdr:to>
        <xdr:sp macro="" textlink="">
          <xdr:nvSpPr>
            <xdr:cNvPr id="21543" name="Check Box 39" hidden="1">
              <a:extLst>
                <a:ext uri="{63B3BB69-23CF-44E3-9099-C40C66FF867C}">
                  <a14:compatExt spid="_x0000_s21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9</xdr:col>
          <xdr:colOff>657225</xdr:colOff>
          <xdr:row>24</xdr:row>
          <xdr:rowOff>180975</xdr:rowOff>
        </xdr:to>
        <xdr:sp macro="" textlink="">
          <xdr:nvSpPr>
            <xdr:cNvPr id="21544" name="Check Box 40" hidden="1">
              <a:extLst>
                <a:ext uri="{63B3BB69-23CF-44E3-9099-C40C66FF867C}">
                  <a14:compatExt spid="_x0000_s21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12</xdr:col>
          <xdr:colOff>657225</xdr:colOff>
          <xdr:row>24</xdr:row>
          <xdr:rowOff>180975</xdr:rowOff>
        </xdr:to>
        <xdr:sp macro="" textlink="">
          <xdr:nvSpPr>
            <xdr:cNvPr id="21545" name="Check Box 41" hidden="1">
              <a:extLst>
                <a:ext uri="{63B3BB69-23CF-44E3-9099-C40C66FF867C}">
                  <a14:compatExt spid="_x0000_s21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3</xdr:col>
          <xdr:colOff>657225</xdr:colOff>
          <xdr:row>30</xdr:row>
          <xdr:rowOff>180975</xdr:rowOff>
        </xdr:to>
        <xdr:sp macro="" textlink="">
          <xdr:nvSpPr>
            <xdr:cNvPr id="21546" name="Check Box 42" hidden="1">
              <a:extLst>
                <a:ext uri="{63B3BB69-23CF-44E3-9099-C40C66FF867C}">
                  <a14:compatExt spid="_x0000_s21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19050</xdr:rowOff>
        </xdr:from>
        <xdr:to>
          <xdr:col>6</xdr:col>
          <xdr:colOff>657225</xdr:colOff>
          <xdr:row>30</xdr:row>
          <xdr:rowOff>180975</xdr:rowOff>
        </xdr:to>
        <xdr:sp macro="" textlink="">
          <xdr:nvSpPr>
            <xdr:cNvPr id="21547" name="Check Box 43" hidden="1">
              <a:extLst>
                <a:ext uri="{63B3BB69-23CF-44E3-9099-C40C66FF867C}">
                  <a14:compatExt spid="_x0000_s21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9</xdr:col>
          <xdr:colOff>657225</xdr:colOff>
          <xdr:row>30</xdr:row>
          <xdr:rowOff>180975</xdr:rowOff>
        </xdr:to>
        <xdr:sp macro="" textlink="">
          <xdr:nvSpPr>
            <xdr:cNvPr id="21548" name="Check Box 44" hidden="1">
              <a:extLst>
                <a:ext uri="{63B3BB69-23CF-44E3-9099-C40C66FF867C}">
                  <a14:compatExt spid="_x0000_s21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29</xdr:row>
          <xdr:rowOff>19050</xdr:rowOff>
        </xdr:from>
        <xdr:to>
          <xdr:col>12</xdr:col>
          <xdr:colOff>657225</xdr:colOff>
          <xdr:row>30</xdr:row>
          <xdr:rowOff>180975</xdr:rowOff>
        </xdr:to>
        <xdr:sp macro="" textlink="">
          <xdr:nvSpPr>
            <xdr:cNvPr id="21549" name="Check Box 45" hidden="1">
              <a:extLst>
                <a:ext uri="{63B3BB69-23CF-44E3-9099-C40C66FF867C}">
                  <a14:compatExt spid="_x0000_s21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3</xdr:col>
          <xdr:colOff>657225</xdr:colOff>
          <xdr:row>32</xdr:row>
          <xdr:rowOff>180975</xdr:rowOff>
        </xdr:to>
        <xdr:sp macro="" textlink="">
          <xdr:nvSpPr>
            <xdr:cNvPr id="21550" name="Check Box 46" hidden="1">
              <a:extLst>
                <a:ext uri="{63B3BB69-23CF-44E3-9099-C40C66FF867C}">
                  <a14:compatExt spid="_x0000_s21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31</xdr:row>
          <xdr:rowOff>19050</xdr:rowOff>
        </xdr:from>
        <xdr:to>
          <xdr:col>6</xdr:col>
          <xdr:colOff>657225</xdr:colOff>
          <xdr:row>32</xdr:row>
          <xdr:rowOff>180975</xdr:rowOff>
        </xdr:to>
        <xdr:sp macro="" textlink="">
          <xdr:nvSpPr>
            <xdr:cNvPr id="21551" name="Check Box 47" hidden="1">
              <a:extLst>
                <a:ext uri="{63B3BB69-23CF-44E3-9099-C40C66FF867C}">
                  <a14:compatExt spid="_x0000_s21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31</xdr:row>
          <xdr:rowOff>19050</xdr:rowOff>
        </xdr:from>
        <xdr:to>
          <xdr:col>9</xdr:col>
          <xdr:colOff>657225</xdr:colOff>
          <xdr:row>32</xdr:row>
          <xdr:rowOff>180975</xdr:rowOff>
        </xdr:to>
        <xdr:sp macro="" textlink="">
          <xdr:nvSpPr>
            <xdr:cNvPr id="21552" name="Check Box 48" hidden="1">
              <a:extLst>
                <a:ext uri="{63B3BB69-23CF-44E3-9099-C40C66FF867C}">
                  <a14:compatExt spid="_x0000_s21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31</xdr:row>
          <xdr:rowOff>19050</xdr:rowOff>
        </xdr:from>
        <xdr:to>
          <xdr:col>12</xdr:col>
          <xdr:colOff>657225</xdr:colOff>
          <xdr:row>32</xdr:row>
          <xdr:rowOff>180975</xdr:rowOff>
        </xdr:to>
        <xdr:sp macro="" textlink="">
          <xdr:nvSpPr>
            <xdr:cNvPr id="21553" name="Check Box 49" hidden="1">
              <a:extLst>
                <a:ext uri="{63B3BB69-23CF-44E3-9099-C40C66FF867C}">
                  <a14:compatExt spid="_x0000_s21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3</xdr:col>
          <xdr:colOff>657225</xdr:colOff>
          <xdr:row>38</xdr:row>
          <xdr:rowOff>180975</xdr:rowOff>
        </xdr:to>
        <xdr:sp macro="" textlink="">
          <xdr:nvSpPr>
            <xdr:cNvPr id="21562" name="Check Box 58" hidden="1">
              <a:extLst>
                <a:ext uri="{63B3BB69-23CF-44E3-9099-C40C66FF867C}">
                  <a14:compatExt spid="_x0000_s21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37</xdr:row>
          <xdr:rowOff>19050</xdr:rowOff>
        </xdr:from>
        <xdr:to>
          <xdr:col>6</xdr:col>
          <xdr:colOff>657225</xdr:colOff>
          <xdr:row>38</xdr:row>
          <xdr:rowOff>180975</xdr:rowOff>
        </xdr:to>
        <xdr:sp macro="" textlink="">
          <xdr:nvSpPr>
            <xdr:cNvPr id="21563" name="Check Box 59" hidden="1">
              <a:extLst>
                <a:ext uri="{63B3BB69-23CF-44E3-9099-C40C66FF867C}">
                  <a14:compatExt spid="_x0000_s21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37</xdr:row>
          <xdr:rowOff>19050</xdr:rowOff>
        </xdr:from>
        <xdr:to>
          <xdr:col>9</xdr:col>
          <xdr:colOff>657225</xdr:colOff>
          <xdr:row>38</xdr:row>
          <xdr:rowOff>180975</xdr:rowOff>
        </xdr:to>
        <xdr:sp macro="" textlink="">
          <xdr:nvSpPr>
            <xdr:cNvPr id="21564" name="Check Box 60" hidden="1">
              <a:extLst>
                <a:ext uri="{63B3BB69-23CF-44E3-9099-C40C66FF867C}">
                  <a14:compatExt spid="_x0000_s21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37</xdr:row>
          <xdr:rowOff>19050</xdr:rowOff>
        </xdr:from>
        <xdr:to>
          <xdr:col>12</xdr:col>
          <xdr:colOff>657225</xdr:colOff>
          <xdr:row>38</xdr:row>
          <xdr:rowOff>180975</xdr:rowOff>
        </xdr:to>
        <xdr:sp macro="" textlink="">
          <xdr:nvSpPr>
            <xdr:cNvPr id="21565" name="Check Box 61" hidden="1">
              <a:extLst>
                <a:ext uri="{63B3BB69-23CF-44E3-9099-C40C66FF867C}">
                  <a14:compatExt spid="_x0000_s21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3</xdr:col>
          <xdr:colOff>657225</xdr:colOff>
          <xdr:row>40</xdr:row>
          <xdr:rowOff>180975</xdr:rowOff>
        </xdr:to>
        <xdr:sp macro="" textlink="">
          <xdr:nvSpPr>
            <xdr:cNvPr id="21566" name="Check Box 62" hidden="1">
              <a:extLst>
                <a:ext uri="{63B3BB69-23CF-44E3-9099-C40C66FF867C}">
                  <a14:compatExt spid="_x0000_s21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39</xdr:row>
          <xdr:rowOff>19050</xdr:rowOff>
        </xdr:from>
        <xdr:to>
          <xdr:col>6</xdr:col>
          <xdr:colOff>657225</xdr:colOff>
          <xdr:row>40</xdr:row>
          <xdr:rowOff>180975</xdr:rowOff>
        </xdr:to>
        <xdr:sp macro="" textlink="">
          <xdr:nvSpPr>
            <xdr:cNvPr id="21567" name="Check Box 63" hidden="1">
              <a:extLst>
                <a:ext uri="{63B3BB69-23CF-44E3-9099-C40C66FF867C}">
                  <a14:compatExt spid="_x0000_s21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39</xdr:row>
          <xdr:rowOff>19050</xdr:rowOff>
        </xdr:from>
        <xdr:to>
          <xdr:col>9</xdr:col>
          <xdr:colOff>657225</xdr:colOff>
          <xdr:row>40</xdr:row>
          <xdr:rowOff>180975</xdr:rowOff>
        </xdr:to>
        <xdr:sp macro="" textlink="">
          <xdr:nvSpPr>
            <xdr:cNvPr id="21568" name="Check Box 64" hidden="1">
              <a:extLst>
                <a:ext uri="{63B3BB69-23CF-44E3-9099-C40C66FF867C}">
                  <a14:compatExt spid="_x0000_s21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39</xdr:row>
          <xdr:rowOff>19050</xdr:rowOff>
        </xdr:from>
        <xdr:to>
          <xdr:col>12</xdr:col>
          <xdr:colOff>657225</xdr:colOff>
          <xdr:row>40</xdr:row>
          <xdr:rowOff>180975</xdr:rowOff>
        </xdr:to>
        <xdr:sp macro="" textlink="">
          <xdr:nvSpPr>
            <xdr:cNvPr id="21569" name="Check Box 65" hidden="1">
              <a:extLst>
                <a:ext uri="{63B3BB69-23CF-44E3-9099-C40C66FF867C}">
                  <a14:compatExt spid="_x0000_s21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247650</xdr:colOff>
      <xdr:row>28</xdr:row>
      <xdr:rowOff>171450</xdr:rowOff>
    </xdr:from>
    <xdr:to>
      <xdr:col>14</xdr:col>
      <xdr:colOff>697922</xdr:colOff>
      <xdr:row>39</xdr:row>
      <xdr:rowOff>12122</xdr:rowOff>
    </xdr:to>
    <xdr:pic>
      <xdr:nvPicPr>
        <xdr:cNvPr id="3" name="Image 2">
          <a:hlinkClick xmlns:r="http://schemas.openxmlformats.org/officeDocument/2006/relationships" r:id="rId1" tooltip="Retour vers l'accueil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744075" y="5562600"/>
          <a:ext cx="1974272" cy="1974272"/>
        </a:xfrm>
        <a:prstGeom prst="rect">
          <a:avLst/>
        </a:prstGeom>
      </xdr:spPr>
    </xdr:pic>
    <xdr:clientData/>
  </xdr:twoCellAnchor>
  <xdr:twoCellAnchor>
    <xdr:from>
      <xdr:col>12</xdr:col>
      <xdr:colOff>476250</xdr:colOff>
      <xdr:row>21</xdr:row>
      <xdr:rowOff>95250</xdr:rowOff>
    </xdr:from>
    <xdr:to>
      <xdr:col>14</xdr:col>
      <xdr:colOff>390524</xdr:colOff>
      <xdr:row>28</xdr:row>
      <xdr:rowOff>28575</xdr:rowOff>
    </xdr:to>
    <xdr:sp macro="" textlink="">
      <xdr:nvSpPr>
        <xdr:cNvPr id="4" name="Arrondir un rectangle avec un coin diagonal 3"/>
        <xdr:cNvSpPr/>
      </xdr:nvSpPr>
      <xdr:spPr>
        <a:xfrm>
          <a:off x="9972675" y="4162425"/>
          <a:ext cx="1438274" cy="1285875"/>
        </a:xfrm>
        <a:prstGeom prst="round2DiagRect">
          <a:avLst>
            <a:gd name="adj1" fmla="val 30620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Clavier virtuel</a:t>
          </a:r>
        </a:p>
      </xdr:txBody>
    </xdr:sp>
    <xdr:clientData/>
  </xdr:twoCellAnchor>
  <xdr:twoCellAnchor editAs="oneCell">
    <xdr:from>
      <xdr:col>12</xdr:col>
      <xdr:colOff>597275</xdr:colOff>
      <xdr:row>23</xdr:row>
      <xdr:rowOff>95250</xdr:rowOff>
    </xdr:from>
    <xdr:to>
      <xdr:col>14</xdr:col>
      <xdr:colOff>285751</xdr:colOff>
      <xdr:row>27</xdr:row>
      <xdr:rowOff>152400</xdr:rowOff>
    </xdr:to>
    <xdr:pic macro="[0]!Clavier">
      <xdr:nvPicPr>
        <xdr:cNvPr id="5" name="Image 4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093700" y="4543425"/>
          <a:ext cx="1212476" cy="828675"/>
        </a:xfrm>
        <a:prstGeom prst="rect">
          <a:avLst/>
        </a:prstGeom>
      </xdr:spPr>
    </xdr:pic>
    <xdr:clientData/>
  </xdr:twoCellAnchor>
  <xdr:twoCellAnchor editAs="oneCell">
    <xdr:from>
      <xdr:col>11</xdr:col>
      <xdr:colOff>695325</xdr:colOff>
      <xdr:row>1</xdr:row>
      <xdr:rowOff>0</xdr:rowOff>
    </xdr:from>
    <xdr:to>
      <xdr:col>13</xdr:col>
      <xdr:colOff>104775</xdr:colOff>
      <xdr:row>5</xdr:row>
      <xdr:rowOff>152400</xdr:rowOff>
    </xdr:to>
    <xdr:pic macro="[0]!go_journal"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429750" y="200025"/>
          <a:ext cx="933450" cy="9334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69</xdr:row>
          <xdr:rowOff>28575</xdr:rowOff>
        </xdr:from>
        <xdr:to>
          <xdr:col>8</xdr:col>
          <xdr:colOff>9525</xdr:colOff>
          <xdr:row>69</xdr:row>
          <xdr:rowOff>180975</xdr:rowOff>
        </xdr:to>
        <xdr:sp macro="" textlink="">
          <xdr:nvSpPr>
            <xdr:cNvPr id="22529" name="Scroll Bar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18" Type="http://schemas.openxmlformats.org/officeDocument/2006/relationships/ctrlProp" Target="../ctrlProps/ctrlProp25.xml"/><Relationship Id="rId26" Type="http://schemas.openxmlformats.org/officeDocument/2006/relationships/ctrlProp" Target="../ctrlProps/ctrlProp33.xml"/><Relationship Id="rId39" Type="http://schemas.openxmlformats.org/officeDocument/2006/relationships/ctrlProp" Target="../ctrlProps/ctrlProp4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8.xml"/><Relationship Id="rId34" Type="http://schemas.openxmlformats.org/officeDocument/2006/relationships/ctrlProp" Target="../ctrlProps/ctrlProp41.xml"/><Relationship Id="rId42" Type="http://schemas.openxmlformats.org/officeDocument/2006/relationships/ctrlProp" Target="../ctrlProps/ctrlProp49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17" Type="http://schemas.openxmlformats.org/officeDocument/2006/relationships/ctrlProp" Target="../ctrlProps/ctrlProp24.xml"/><Relationship Id="rId25" Type="http://schemas.openxmlformats.org/officeDocument/2006/relationships/ctrlProp" Target="../ctrlProps/ctrlProp32.xml"/><Relationship Id="rId33" Type="http://schemas.openxmlformats.org/officeDocument/2006/relationships/ctrlProp" Target="../ctrlProps/ctrlProp40.xml"/><Relationship Id="rId38" Type="http://schemas.openxmlformats.org/officeDocument/2006/relationships/ctrlProp" Target="../ctrlProps/ctrlProp4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.xml"/><Relationship Id="rId20" Type="http://schemas.openxmlformats.org/officeDocument/2006/relationships/ctrlProp" Target="../ctrlProps/ctrlProp27.xml"/><Relationship Id="rId29" Type="http://schemas.openxmlformats.org/officeDocument/2006/relationships/ctrlProp" Target="../ctrlProps/ctrlProp36.xml"/><Relationship Id="rId41" Type="http://schemas.openxmlformats.org/officeDocument/2006/relationships/ctrlProp" Target="../ctrlProps/ctrlProp4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24" Type="http://schemas.openxmlformats.org/officeDocument/2006/relationships/ctrlProp" Target="../ctrlProps/ctrlProp31.xml"/><Relationship Id="rId32" Type="http://schemas.openxmlformats.org/officeDocument/2006/relationships/ctrlProp" Target="../ctrlProps/ctrlProp39.xml"/><Relationship Id="rId37" Type="http://schemas.openxmlformats.org/officeDocument/2006/relationships/ctrlProp" Target="../ctrlProps/ctrlProp44.xml"/><Relationship Id="rId40" Type="http://schemas.openxmlformats.org/officeDocument/2006/relationships/ctrlProp" Target="../ctrlProps/ctrlProp47.xml"/><Relationship Id="rId5" Type="http://schemas.openxmlformats.org/officeDocument/2006/relationships/ctrlProp" Target="../ctrlProps/ctrlProp12.xml"/><Relationship Id="rId15" Type="http://schemas.openxmlformats.org/officeDocument/2006/relationships/ctrlProp" Target="../ctrlProps/ctrlProp22.xml"/><Relationship Id="rId23" Type="http://schemas.openxmlformats.org/officeDocument/2006/relationships/ctrlProp" Target="../ctrlProps/ctrlProp30.xml"/><Relationship Id="rId28" Type="http://schemas.openxmlformats.org/officeDocument/2006/relationships/ctrlProp" Target="../ctrlProps/ctrlProp35.xml"/><Relationship Id="rId36" Type="http://schemas.openxmlformats.org/officeDocument/2006/relationships/ctrlProp" Target="../ctrlProps/ctrlProp43.xml"/><Relationship Id="rId10" Type="http://schemas.openxmlformats.org/officeDocument/2006/relationships/ctrlProp" Target="../ctrlProps/ctrlProp17.xml"/><Relationship Id="rId19" Type="http://schemas.openxmlformats.org/officeDocument/2006/relationships/ctrlProp" Target="../ctrlProps/ctrlProp26.xml"/><Relationship Id="rId31" Type="http://schemas.openxmlformats.org/officeDocument/2006/relationships/ctrlProp" Target="../ctrlProps/ctrlProp3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Relationship Id="rId22" Type="http://schemas.openxmlformats.org/officeDocument/2006/relationships/ctrlProp" Target="../ctrlProps/ctrlProp29.xml"/><Relationship Id="rId27" Type="http://schemas.openxmlformats.org/officeDocument/2006/relationships/ctrlProp" Target="../ctrlProps/ctrlProp34.xml"/><Relationship Id="rId30" Type="http://schemas.openxmlformats.org/officeDocument/2006/relationships/ctrlProp" Target="../ctrlProps/ctrlProp37.xml"/><Relationship Id="rId35" Type="http://schemas.openxmlformats.org/officeDocument/2006/relationships/ctrlProp" Target="../ctrlProps/ctrlProp42.xml"/><Relationship Id="rId43" Type="http://schemas.openxmlformats.org/officeDocument/2006/relationships/ctrlProp" Target="../ctrlProps/ctrlProp5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arc.agenis@gmail.com" TargetMode="External"/><Relationship Id="rId5" Type="http://schemas.openxmlformats.org/officeDocument/2006/relationships/ctrlProp" Target="../ctrlProps/ctrlProp51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B1:O100"/>
  <sheetViews>
    <sheetView showGridLines="0" showRowColHeaders="0" tabSelected="1" zoomScale="80" zoomScaleNormal="80" workbookViewId="0">
      <selection activeCell="F18" sqref="F18"/>
    </sheetView>
  </sheetViews>
  <sheetFormatPr baseColWidth="10" defaultColWidth="11.42578125" defaultRowHeight="15" x14ac:dyDescent="0.25"/>
  <cols>
    <col min="1" max="1" width="2.140625" style="133" customWidth="1"/>
    <col min="2" max="2" width="7" style="133" customWidth="1"/>
    <col min="3" max="3" width="18.85546875" style="133" customWidth="1"/>
    <col min="4" max="4" width="20" style="133" customWidth="1"/>
    <col min="5" max="5" width="3.85546875" style="133" customWidth="1"/>
    <col min="6" max="6" width="44.140625" style="133" customWidth="1"/>
    <col min="7" max="7" width="6.28515625" style="133" customWidth="1"/>
    <col min="8" max="9" width="11.42578125" style="133"/>
    <col min="10" max="10" width="20.42578125" style="133" customWidth="1"/>
    <col min="11" max="11" width="8.85546875" style="136" customWidth="1"/>
    <col min="12" max="12" width="10.7109375" style="133" customWidth="1"/>
    <col min="13" max="13" width="10.28515625" style="133" customWidth="1"/>
    <col min="14" max="16384" width="11.42578125" style="133"/>
  </cols>
  <sheetData>
    <row r="1" spans="2:14" ht="21" customHeight="1" x14ac:dyDescent="0.25">
      <c r="B1" s="132"/>
      <c r="C1" s="361" t="s">
        <v>245</v>
      </c>
      <c r="D1" s="361"/>
      <c r="E1" s="136"/>
      <c r="F1" s="134"/>
      <c r="J1" s="135" t="s">
        <v>61</v>
      </c>
    </row>
    <row r="2" spans="2:14" ht="20.25" customHeight="1" x14ac:dyDescent="0.25">
      <c r="C2" s="361"/>
      <c r="D2" s="361"/>
      <c r="J2" s="137">
        <f ca="1">now</f>
        <v>41353</v>
      </c>
    </row>
    <row r="3" spans="2:14" ht="15.75" customHeight="1" x14ac:dyDescent="0.25">
      <c r="C3" s="208" t="s">
        <v>250</v>
      </c>
      <c r="D3" s="138" t="s">
        <v>246</v>
      </c>
      <c r="J3" s="360" t="str">
        <f ca="1">admin!I13</f>
        <v/>
      </c>
    </row>
    <row r="4" spans="2:14" x14ac:dyDescent="0.25">
      <c r="C4" s="208" t="s">
        <v>250</v>
      </c>
      <c r="D4" s="138" t="s">
        <v>247</v>
      </c>
      <c r="J4" s="360"/>
    </row>
    <row r="5" spans="2:14" ht="15.75" thickBot="1" x14ac:dyDescent="0.3">
      <c r="C5" s="208" t="s">
        <v>250</v>
      </c>
      <c r="D5" s="207" t="s">
        <v>249</v>
      </c>
      <c r="J5" s="139" t="s">
        <v>7</v>
      </c>
    </row>
    <row r="6" spans="2:14" x14ac:dyDescent="0.25">
      <c r="C6" s="208" t="s">
        <v>251</v>
      </c>
      <c r="D6" s="138" t="s">
        <v>248</v>
      </c>
      <c r="J6" s="140" t="str">
        <f ca="1">IF(ISERROR(anniv!J6),"",anniv!J6)</f>
        <v/>
      </c>
      <c r="K6" s="141"/>
      <c r="L6" s="142"/>
      <c r="M6" s="143"/>
    </row>
    <row r="7" spans="2:14" ht="15.75" thickBot="1" x14ac:dyDescent="0.3">
      <c r="G7" s="144"/>
      <c r="J7" s="145" t="str">
        <f ca="1">IF(ISERROR(anniv!J7),"",anniv!J7)</f>
        <v/>
      </c>
      <c r="K7" s="146"/>
      <c r="L7" s="147"/>
      <c r="M7" s="148"/>
      <c r="N7" s="190" t="str">
        <f>IF(anniv!L8="","","+")</f>
        <v/>
      </c>
    </row>
    <row r="8" spans="2:14" ht="15.75" thickBot="1" x14ac:dyDescent="0.3">
      <c r="C8" s="149"/>
      <c r="D8" s="174"/>
      <c r="J8" s="139" t="str">
        <f>CONCATENATE("Evenement(s) dans les ",anniv!F17," jours")</f>
        <v>Evenement(s) dans les 30 jours</v>
      </c>
      <c r="M8" s="150" t="s">
        <v>282</v>
      </c>
    </row>
    <row r="9" spans="2:14" x14ac:dyDescent="0.25">
      <c r="H9" s="136"/>
      <c r="J9" s="140" t="str">
        <f ca="1">IF(ISERROR(anniv!F6),"",anniv!F6)</f>
        <v>Anniversaire mariage</v>
      </c>
      <c r="K9" s="141"/>
      <c r="L9" s="142"/>
      <c r="M9" s="354" t="str">
        <f ca="1">IF(ISERR(anniv!E6-TODAY()),"",CONCATENATE(DATE(YEAR(TODAY()),MONTH(anniv!E6),DAY(anniv!E6))-TODAY()," jours"))</f>
        <v>6 jours</v>
      </c>
    </row>
    <row r="10" spans="2:14" x14ac:dyDescent="0.25">
      <c r="J10" s="151" t="str">
        <f ca="1">IF(ISERROR(anniv!F7),"",anniv!F7)</f>
        <v>Fete de Lucille</v>
      </c>
      <c r="K10" s="152"/>
      <c r="L10" s="153"/>
      <c r="M10" s="355" t="str">
        <f ca="1">IF(ISERR(anniv!E7-TODAY()),"",CONCATENATE(DATE(YEAR(TODAY()),MONTH(anniv!E7),DAY(anniv!E7))-TODAY()," jours"))</f>
        <v>7 jours</v>
      </c>
    </row>
    <row r="11" spans="2:14" x14ac:dyDescent="0.25">
      <c r="J11" s="151" t="str">
        <f ca="1">IF(ISERROR(anniv!F8),"",anniv!F8)</f>
        <v/>
      </c>
      <c r="K11" s="152"/>
      <c r="L11" s="153"/>
      <c r="M11" s="355" t="str">
        <f ca="1">IF(ISERR(anniv!E8-TODAY()),"",CONCATENATE(DATE(YEAR(TODAY()),MONTH(anniv!E8),DAY(anniv!E8))-TODAY()," jours"))</f>
        <v/>
      </c>
    </row>
    <row r="12" spans="2:14" x14ac:dyDescent="0.25">
      <c r="J12" s="151" t="str">
        <f ca="1">IF(ISERROR(anniv!F9),"",anniv!F9)</f>
        <v/>
      </c>
      <c r="K12" s="152"/>
      <c r="L12" s="153"/>
      <c r="M12" s="355" t="str">
        <f ca="1">IF(ISERR(anniv!E9-TODAY()),"",CONCATENATE(DATE(YEAR(TODAY()),MONTH(anniv!E9),DAY(anniv!E9))-TODAY()," jours"))</f>
        <v/>
      </c>
    </row>
    <row r="13" spans="2:14" ht="15.75" thickBot="1" x14ac:dyDescent="0.3">
      <c r="J13" s="145" t="str">
        <f ca="1">IF(ISERROR(anniv!F10),"",anniv!F10)</f>
        <v/>
      </c>
      <c r="K13" s="146"/>
      <c r="L13" s="147"/>
      <c r="M13" s="356" t="str">
        <f ca="1">IF(ISERR(anniv!E10-TODAY()),"",CONCATENATE(DATE(YEAR(TODAY()),MONTH(anniv!E10),DAY(anniv!E10))-TODAY()," jours"))</f>
        <v/>
      </c>
      <c r="N13" s="189" t="str">
        <f>IF(anniv!P11="","","+")</f>
        <v/>
      </c>
    </row>
    <row r="14" spans="2:14" ht="15.75" thickBot="1" x14ac:dyDescent="0.3">
      <c r="H14" s="139" t="s">
        <v>89</v>
      </c>
      <c r="J14" s="139" t="s">
        <v>144</v>
      </c>
      <c r="K14" s="136" t="s">
        <v>180</v>
      </c>
      <c r="L14" s="133" t="s">
        <v>166</v>
      </c>
      <c r="M14" s="150"/>
    </row>
    <row r="15" spans="2:14" ht="15.75" x14ac:dyDescent="0.25">
      <c r="B15" s="173"/>
      <c r="D15" s="348" t="s">
        <v>283</v>
      </c>
      <c r="J15" s="140" t="str">
        <f ca="1">Mariages!Q6</f>
        <v>FIANCAILLES JEAN</v>
      </c>
      <c r="K15" s="154">
        <f ca="1">IF(Mariages!R6="","",(Mariages!R6-now)/7)</f>
        <v>-34.571428571428569</v>
      </c>
      <c r="L15" s="142" t="str">
        <f ca="1">Mariages!S6</f>
        <v>Rep/Kdo/Heb</v>
      </c>
      <c r="M15" s="155" t="str">
        <f ca="1">Mariages!T6</f>
        <v>D</v>
      </c>
    </row>
    <row r="16" spans="2:14" x14ac:dyDescent="0.25">
      <c r="B16" s="139" t="s">
        <v>140</v>
      </c>
      <c r="J16" s="151" t="str">
        <f ca="1">Mariages!Q7</f>
        <v>JEREMY &amp; ANAIS</v>
      </c>
      <c r="K16" s="156">
        <f ca="1">IF(Mariages!R7="","",(Mariages!R7-now)/7)</f>
        <v>-28.571428571428573</v>
      </c>
      <c r="L16" s="153" t="str">
        <f ca="1">Mariages!S7</f>
        <v>Kdo/</v>
      </c>
      <c r="M16" s="157" t="str">
        <f ca="1">Mariages!T7</f>
        <v>C</v>
      </c>
    </row>
    <row r="17" spans="2:15" ht="16.5" thickBot="1" x14ac:dyDescent="0.3">
      <c r="B17" s="159">
        <f>ROW(B17)-ROW($B$17)+1</f>
        <v>1</v>
      </c>
      <c r="C17" s="166" t="s">
        <v>79</v>
      </c>
      <c r="D17" s="167" t="s">
        <v>83</v>
      </c>
      <c r="F17" s="158" t="s">
        <v>62</v>
      </c>
      <c r="J17" s="151" t="str">
        <f ca="1">Mariages!Q8</f>
        <v/>
      </c>
      <c r="K17" s="156" t="str">
        <f ca="1">IF(Mariages!R8="","",(Mariages!R8-now)/7)</f>
        <v/>
      </c>
      <c r="L17" s="153" t="str">
        <f ca="1">Mariages!S8</f>
        <v/>
      </c>
      <c r="M17" s="157" t="str">
        <f ca="1">Mariages!T8</f>
        <v/>
      </c>
    </row>
    <row r="18" spans="2:15" ht="16.5" thickBot="1" x14ac:dyDescent="0.3">
      <c r="B18" s="159">
        <f>ROW(B18)-ROW($B$17)+1</f>
        <v>2</v>
      </c>
      <c r="C18" s="166" t="s">
        <v>75</v>
      </c>
      <c r="D18" s="167" t="s">
        <v>87</v>
      </c>
      <c r="F18" s="199" t="s">
        <v>284</v>
      </c>
      <c r="J18" s="145" t="str">
        <f ca="1">Mariages!Q9</f>
        <v/>
      </c>
      <c r="K18" s="160" t="str">
        <f ca="1">IF(Mariages!R9="","",(Mariages!R9-now)/7)</f>
        <v/>
      </c>
      <c r="L18" s="147" t="str">
        <f ca="1">Mariages!S9</f>
        <v/>
      </c>
      <c r="M18" s="161" t="str">
        <f ca="1">Mariages!T9</f>
        <v/>
      </c>
      <c r="N18" s="189" t="str">
        <f ca="1">IF(Mariages!Q10="","","+")</f>
        <v/>
      </c>
    </row>
    <row r="19" spans="2:15" x14ac:dyDescent="0.25">
      <c r="B19" s="159">
        <f>ROW(B19)-ROW($B$17)+1</f>
        <v>3</v>
      </c>
      <c r="C19" s="166"/>
      <c r="D19" s="167"/>
      <c r="F19" s="200" t="s">
        <v>285</v>
      </c>
      <c r="K19" s="133"/>
    </row>
    <row r="20" spans="2:15" x14ac:dyDescent="0.25">
      <c r="B20" s="159">
        <f>ROW(B20)-ROW($B$17)+1</f>
        <v>4</v>
      </c>
      <c r="C20" s="166"/>
      <c r="D20" s="167"/>
      <c r="F20" s="193" t="s">
        <v>286</v>
      </c>
      <c r="H20" s="139"/>
    </row>
    <row r="21" spans="2:15" x14ac:dyDescent="0.25">
      <c r="B21" s="159">
        <f>ROW(B21)-ROW($B$17)+1</f>
        <v>5</v>
      </c>
      <c r="C21" s="168"/>
      <c r="D21" s="169"/>
      <c r="F21" s="193"/>
    </row>
    <row r="22" spans="2:15" x14ac:dyDescent="0.25">
      <c r="C22" s="162" t="str">
        <f>CONCATENATE("J'ai ",COUNTA(C17:C21)," factures à régler")</f>
        <v>J'ai 2 factures à régler</v>
      </c>
      <c r="F22" s="193" t="s">
        <v>287</v>
      </c>
    </row>
    <row r="23" spans="2:15" x14ac:dyDescent="0.25">
      <c r="F23" s="194" t="s">
        <v>288</v>
      </c>
      <c r="N23" s="176"/>
    </row>
    <row r="24" spans="2:15" ht="15.75" thickBot="1" x14ac:dyDescent="0.3">
      <c r="F24" s="194" t="s">
        <v>289</v>
      </c>
      <c r="H24" s="139"/>
      <c r="J24" s="139" t="s">
        <v>216</v>
      </c>
      <c r="K24" s="165" t="s">
        <v>217</v>
      </c>
    </row>
    <row r="25" spans="2:15" x14ac:dyDescent="0.25">
      <c r="F25" s="194"/>
      <c r="J25" s="140" t="str">
        <f>Naissances!M6</f>
        <v>LUCIENNE GERMON</v>
      </c>
      <c r="K25" s="154">
        <f ca="1">IF(Naissances!N6="","",(Naissances!N6-now)/7)</f>
        <v>-32.857142857142854</v>
      </c>
      <c r="L25" s="142" t="str">
        <f>Naissances!O6</f>
        <v>Remercier</v>
      </c>
      <c r="M25" s="155"/>
    </row>
    <row r="26" spans="2:15" x14ac:dyDescent="0.25">
      <c r="F26" s="194"/>
      <c r="J26" s="151" t="str">
        <f>Naissances!M7</f>
        <v/>
      </c>
      <c r="K26" s="156" t="str">
        <f>IF(Naissances!N7="","",(Naissances!N7-now)/7)</f>
        <v/>
      </c>
      <c r="L26" s="153" t="str">
        <f>Naissances!O7</f>
        <v/>
      </c>
      <c r="M26" s="157"/>
    </row>
    <row r="27" spans="2:15" x14ac:dyDescent="0.25">
      <c r="F27" s="194"/>
      <c r="J27" s="151" t="str">
        <f>Naissances!M8</f>
        <v/>
      </c>
      <c r="K27" s="156" t="str">
        <f>IF(Naissances!N8="","",(Naissances!N8-now)/7)</f>
        <v/>
      </c>
      <c r="L27" s="153" t="str">
        <f>Naissances!O8</f>
        <v/>
      </c>
      <c r="M27" s="157"/>
    </row>
    <row r="28" spans="2:15" ht="15.75" thickBot="1" x14ac:dyDescent="0.3">
      <c r="B28" s="175"/>
      <c r="F28" s="195"/>
      <c r="J28" s="145" t="str">
        <f>Naissances!M9</f>
        <v/>
      </c>
      <c r="K28" s="160" t="str">
        <f>IF(Naissances!N9="","",(Naissances!N9-now)/7)</f>
        <v/>
      </c>
      <c r="L28" s="147" t="str">
        <f>Naissances!O9</f>
        <v/>
      </c>
      <c r="M28" s="161"/>
      <c r="N28" s="139" t="str">
        <f>IF(Naissances!M10="","","+")</f>
        <v/>
      </c>
    </row>
    <row r="29" spans="2:15" x14ac:dyDescent="0.25">
      <c r="B29" s="139" t="s">
        <v>135</v>
      </c>
      <c r="C29" s="149"/>
      <c r="D29" s="149"/>
      <c r="F29" s="195"/>
    </row>
    <row r="30" spans="2:15" x14ac:dyDescent="0.25">
      <c r="B30" s="170">
        <v>25</v>
      </c>
      <c r="C30" s="171" t="s">
        <v>137</v>
      </c>
      <c r="D30" s="172" t="s">
        <v>290</v>
      </c>
      <c r="F30" s="195"/>
      <c r="O30" s="139"/>
    </row>
    <row r="31" spans="2:15" x14ac:dyDescent="0.25">
      <c r="B31" s="170"/>
      <c r="C31" s="171"/>
      <c r="D31" s="318"/>
      <c r="F31" s="195"/>
    </row>
    <row r="32" spans="2:15" x14ac:dyDescent="0.25">
      <c r="B32" s="170"/>
      <c r="C32" s="171"/>
      <c r="D32" s="172"/>
      <c r="F32" s="195"/>
    </row>
    <row r="33" spans="2:13" x14ac:dyDescent="0.25">
      <c r="B33" s="170"/>
      <c r="C33" s="171"/>
      <c r="D33" s="172"/>
      <c r="F33" s="196"/>
    </row>
    <row r="34" spans="2:13" x14ac:dyDescent="0.25">
      <c r="B34" s="170"/>
      <c r="C34" s="171"/>
      <c r="D34" s="172"/>
      <c r="F34" s="196"/>
    </row>
    <row r="35" spans="2:13" x14ac:dyDescent="0.25">
      <c r="B35" s="170"/>
      <c r="C35" s="171"/>
      <c r="D35" s="172"/>
      <c r="F35" s="196"/>
    </row>
    <row r="36" spans="2:13" x14ac:dyDescent="0.25">
      <c r="B36" s="170"/>
      <c r="C36" s="171"/>
      <c r="D36" s="172"/>
      <c r="F36" s="197"/>
      <c r="J36" s="139" t="str">
        <f ca="1">admin!B26</f>
        <v>tout va bien</v>
      </c>
      <c r="K36" s="192" t="str">
        <f ca="1">admin!B16</f>
        <v>Arrosage!</v>
      </c>
      <c r="M36" s="187" t="str">
        <f ca="1">admin!B40</f>
        <v>Family call!</v>
      </c>
    </row>
    <row r="37" spans="2:13" x14ac:dyDescent="0.25">
      <c r="B37" s="162" t="str">
        <f>CONCATENATE("J'ai ",admin!K32," dette(s) à traiter")</f>
        <v>J'ai 1 dette(s) à traiter</v>
      </c>
      <c r="F37" s="198"/>
    </row>
    <row r="38" spans="2:13" x14ac:dyDescent="0.25">
      <c r="D38" s="139" t="s">
        <v>70</v>
      </c>
      <c r="F38" s="201"/>
      <c r="L38" s="133" t="s">
        <v>146</v>
      </c>
    </row>
    <row r="39" spans="2:13" x14ac:dyDescent="0.25">
      <c r="B39" s="191" t="s">
        <v>268</v>
      </c>
      <c r="D39" s="163" t="str">
        <f ca="1">admin!F3</f>
        <v xml:space="preserve">plantes / appel famille / dettes / Mariages / COUCHES / POUDRE / Naissance / radiateurs / </v>
      </c>
      <c r="E39" s="138"/>
      <c r="F39" s="202"/>
      <c r="G39" s="138"/>
      <c r="H39" s="138"/>
      <c r="I39" s="138"/>
      <c r="J39" s="138"/>
      <c r="K39" s="164"/>
      <c r="L39" s="133" t="s">
        <v>148</v>
      </c>
      <c r="M39" s="165" t="s">
        <v>147</v>
      </c>
    </row>
    <row r="40" spans="2:13" x14ac:dyDescent="0.25">
      <c r="D40" s="163" t="str">
        <f>admin!F2</f>
        <v xml:space="preserve">Message de Théo / </v>
      </c>
      <c r="E40" s="138"/>
      <c r="F40" s="202"/>
      <c r="G40" s="138"/>
      <c r="H40" s="138"/>
      <c r="I40" s="138"/>
      <c r="J40" s="138"/>
      <c r="K40" s="164"/>
    </row>
    <row r="41" spans="2:13" x14ac:dyDescent="0.25">
      <c r="F41" s="201"/>
    </row>
    <row r="42" spans="2:13" x14ac:dyDescent="0.25">
      <c r="F42" s="201"/>
    </row>
    <row r="43" spans="2:13" x14ac:dyDescent="0.25">
      <c r="F43" s="201"/>
    </row>
    <row r="44" spans="2:13" x14ac:dyDescent="0.25">
      <c r="F44" s="201"/>
    </row>
    <row r="45" spans="2:13" x14ac:dyDescent="0.25">
      <c r="F45" s="201"/>
    </row>
    <row r="46" spans="2:13" x14ac:dyDescent="0.25">
      <c r="F46" s="201"/>
    </row>
    <row r="47" spans="2:13" x14ac:dyDescent="0.25">
      <c r="F47" s="201"/>
    </row>
    <row r="48" spans="2:13" x14ac:dyDescent="0.25">
      <c r="F48" s="201"/>
    </row>
    <row r="49" spans="6:6" x14ac:dyDescent="0.25">
      <c r="F49" s="201"/>
    </row>
    <row r="50" spans="6:6" x14ac:dyDescent="0.25">
      <c r="F50" s="203"/>
    </row>
    <row r="51" spans="6:6" x14ac:dyDescent="0.25">
      <c r="F51" s="203"/>
    </row>
    <row r="52" spans="6:6" x14ac:dyDescent="0.25">
      <c r="F52" s="203"/>
    </row>
    <row r="53" spans="6:6" x14ac:dyDescent="0.25">
      <c r="F53" s="203"/>
    </row>
    <row r="54" spans="6:6" x14ac:dyDescent="0.25">
      <c r="F54" s="203"/>
    </row>
    <row r="55" spans="6:6" x14ac:dyDescent="0.25">
      <c r="F55" s="203"/>
    </row>
    <row r="56" spans="6:6" x14ac:dyDescent="0.25">
      <c r="F56" s="203"/>
    </row>
    <row r="57" spans="6:6" x14ac:dyDescent="0.25">
      <c r="F57" s="203"/>
    </row>
    <row r="58" spans="6:6" x14ac:dyDescent="0.25">
      <c r="F58" s="203"/>
    </row>
    <row r="59" spans="6:6" x14ac:dyDescent="0.25">
      <c r="F59" s="203"/>
    </row>
    <row r="60" spans="6:6" x14ac:dyDescent="0.25">
      <c r="F60" s="203"/>
    </row>
    <row r="61" spans="6:6" x14ac:dyDescent="0.25">
      <c r="F61" s="203"/>
    </row>
    <row r="62" spans="6:6" x14ac:dyDescent="0.25">
      <c r="F62" s="203"/>
    </row>
    <row r="63" spans="6:6" x14ac:dyDescent="0.25">
      <c r="F63" s="203"/>
    </row>
    <row r="64" spans="6:6" x14ac:dyDescent="0.25">
      <c r="F64" s="203"/>
    </row>
    <row r="65" spans="6:6" x14ac:dyDescent="0.25">
      <c r="F65" s="203"/>
    </row>
    <row r="66" spans="6:6" x14ac:dyDescent="0.25">
      <c r="F66" s="203"/>
    </row>
    <row r="67" spans="6:6" x14ac:dyDescent="0.25">
      <c r="F67" s="203"/>
    </row>
    <row r="68" spans="6:6" x14ac:dyDescent="0.25">
      <c r="F68" s="203"/>
    </row>
    <row r="69" spans="6:6" x14ac:dyDescent="0.25">
      <c r="F69" s="203"/>
    </row>
    <row r="70" spans="6:6" x14ac:dyDescent="0.25">
      <c r="F70" s="203"/>
    </row>
    <row r="71" spans="6:6" x14ac:dyDescent="0.25">
      <c r="F71" s="203"/>
    </row>
    <row r="72" spans="6:6" x14ac:dyDescent="0.25">
      <c r="F72" s="203"/>
    </row>
    <row r="73" spans="6:6" x14ac:dyDescent="0.25">
      <c r="F73" s="203"/>
    </row>
    <row r="74" spans="6:6" x14ac:dyDescent="0.25">
      <c r="F74" s="203"/>
    </row>
    <row r="75" spans="6:6" x14ac:dyDescent="0.25">
      <c r="F75" s="203"/>
    </row>
    <row r="76" spans="6:6" x14ac:dyDescent="0.25">
      <c r="F76" s="203"/>
    </row>
    <row r="77" spans="6:6" x14ac:dyDescent="0.25">
      <c r="F77" s="203"/>
    </row>
    <row r="78" spans="6:6" x14ac:dyDescent="0.25">
      <c r="F78" s="203"/>
    </row>
    <row r="79" spans="6:6" x14ac:dyDescent="0.25">
      <c r="F79" s="203"/>
    </row>
    <row r="80" spans="6:6" x14ac:dyDescent="0.25">
      <c r="F80" s="203"/>
    </row>
    <row r="81" spans="6:6" x14ac:dyDescent="0.25">
      <c r="F81" s="203"/>
    </row>
    <row r="82" spans="6:6" x14ac:dyDescent="0.25">
      <c r="F82" s="203"/>
    </row>
    <row r="83" spans="6:6" x14ac:dyDescent="0.25">
      <c r="F83" s="203"/>
    </row>
    <row r="84" spans="6:6" x14ac:dyDescent="0.25">
      <c r="F84" s="203"/>
    </row>
    <row r="85" spans="6:6" x14ac:dyDescent="0.25">
      <c r="F85" s="203"/>
    </row>
    <row r="86" spans="6:6" x14ac:dyDescent="0.25">
      <c r="F86" s="203"/>
    </row>
    <row r="87" spans="6:6" x14ac:dyDescent="0.25">
      <c r="F87" s="203"/>
    </row>
    <row r="88" spans="6:6" x14ac:dyDescent="0.25">
      <c r="F88" s="203"/>
    </row>
    <row r="89" spans="6:6" x14ac:dyDescent="0.25">
      <c r="F89" s="203"/>
    </row>
    <row r="90" spans="6:6" x14ac:dyDescent="0.25">
      <c r="F90" s="203"/>
    </row>
    <row r="91" spans="6:6" x14ac:dyDescent="0.25">
      <c r="F91" s="203"/>
    </row>
    <row r="92" spans="6:6" x14ac:dyDescent="0.25">
      <c r="F92" s="203"/>
    </row>
    <row r="93" spans="6:6" x14ac:dyDescent="0.25">
      <c r="F93" s="203"/>
    </row>
    <row r="94" spans="6:6" x14ac:dyDescent="0.25">
      <c r="F94" s="203"/>
    </row>
    <row r="95" spans="6:6" x14ac:dyDescent="0.25">
      <c r="F95" s="203"/>
    </row>
    <row r="96" spans="6:6" x14ac:dyDescent="0.25">
      <c r="F96" s="203"/>
    </row>
    <row r="97" spans="6:6" x14ac:dyDescent="0.25">
      <c r="F97" s="203"/>
    </row>
    <row r="98" spans="6:6" x14ac:dyDescent="0.25">
      <c r="F98" s="203"/>
    </row>
    <row r="99" spans="6:6" x14ac:dyDescent="0.25">
      <c r="F99" s="203"/>
    </row>
    <row r="100" spans="6:6" x14ac:dyDescent="0.25">
      <c r="F100" s="203"/>
    </row>
  </sheetData>
  <sheetProtection password="8153" sheet="1" objects="1" scenarios="1" formatCells="0" selectLockedCells="1"/>
  <mergeCells count="2">
    <mergeCell ref="J3:J4"/>
    <mergeCell ref="C1:D2"/>
  </mergeCells>
  <dataValidations disablePrompts="1" count="3">
    <dataValidation type="list" allowBlank="1" showInputMessage="1" showErrorMessage="1" sqref="C17:C21">
      <formula1>liste_factures_type</formula1>
    </dataValidation>
    <dataValidation type="list" allowBlank="1" showInputMessage="1" showErrorMessage="1" sqref="D17:D21">
      <formula1>liste_factures_echeance</formula1>
    </dataValidation>
    <dataValidation type="list" allowBlank="1" showInputMessage="1" showErrorMessage="1" sqref="C30:C36">
      <formula1>type_dette</formula1>
    </dataValidation>
  </dataValidations>
  <pageMargins left="0.25" right="0.25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roll Bar 3">
              <controlPr defaultSize="0" autoPict="0" macro="[0]!calendrier_auto">
                <anchor moveWithCells="1">
                  <from>
                    <xdr:col>11</xdr:col>
                    <xdr:colOff>276225</xdr:colOff>
                    <xdr:row>38</xdr:row>
                    <xdr:rowOff>28575</xdr:rowOff>
                  </from>
                  <to>
                    <xdr:col>12</xdr:col>
                    <xdr:colOff>400050</xdr:colOff>
                    <xdr:row>38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R2:S21"/>
  <sheetViews>
    <sheetView showGridLines="0" showRowColHeaders="0" zoomScale="80" zoomScaleNormal="80" workbookViewId="0">
      <selection activeCell="V5" sqref="V5"/>
    </sheetView>
  </sheetViews>
  <sheetFormatPr baseColWidth="10" defaultColWidth="8.7109375" defaultRowHeight="12" customHeight="1" x14ac:dyDescent="0.25"/>
  <cols>
    <col min="1" max="16384" width="8.7109375" style="22"/>
  </cols>
  <sheetData>
    <row r="2" spans="18:19" ht="12" customHeight="1" x14ac:dyDescent="0.25">
      <c r="R2" s="21" t="s">
        <v>0</v>
      </c>
    </row>
    <row r="3" spans="18:19" ht="12" customHeight="1" x14ac:dyDescent="0.25">
      <c r="R3" s="15"/>
      <c r="S3" s="16"/>
    </row>
    <row r="4" spans="18:19" ht="12" customHeight="1" x14ac:dyDescent="0.25">
      <c r="R4" s="19"/>
      <c r="S4" s="20"/>
    </row>
    <row r="5" spans="18:19" ht="12" customHeight="1" x14ac:dyDescent="0.25">
      <c r="R5" s="19"/>
      <c r="S5" s="20"/>
    </row>
    <row r="6" spans="18:19" ht="12" customHeight="1" x14ac:dyDescent="0.25">
      <c r="R6" s="19"/>
      <c r="S6" s="20"/>
    </row>
    <row r="7" spans="18:19" ht="12" customHeight="1" x14ac:dyDescent="0.25">
      <c r="R7" s="17"/>
      <c r="S7" s="18"/>
    </row>
    <row r="9" spans="18:19" ht="12" customHeight="1" x14ac:dyDescent="0.25">
      <c r="R9" s="21" t="s">
        <v>1</v>
      </c>
    </row>
    <row r="10" spans="18:19" ht="12" customHeight="1" x14ac:dyDescent="0.25">
      <c r="R10" s="15"/>
      <c r="S10" s="16"/>
    </row>
    <row r="11" spans="18:19" ht="12" customHeight="1" x14ac:dyDescent="0.25">
      <c r="R11" s="19"/>
      <c r="S11" s="20"/>
    </row>
    <row r="12" spans="18:19" ht="12" customHeight="1" x14ac:dyDescent="0.25">
      <c r="R12" s="19"/>
      <c r="S12" s="20"/>
    </row>
    <row r="13" spans="18:19" ht="12" customHeight="1" x14ac:dyDescent="0.25">
      <c r="R13" s="19"/>
      <c r="S13" s="20"/>
    </row>
    <row r="14" spans="18:19" ht="12" customHeight="1" x14ac:dyDescent="0.25">
      <c r="R14" s="17"/>
      <c r="S14" s="18"/>
    </row>
    <row r="16" spans="18:19" ht="12" customHeight="1" x14ac:dyDescent="0.25">
      <c r="R16" s="21" t="s">
        <v>63</v>
      </c>
    </row>
    <row r="17" spans="18:18" ht="12" customHeight="1" x14ac:dyDescent="0.25">
      <c r="R17" s="22" t="str">
        <f>'911'!F23</f>
        <v>AX-666-94</v>
      </c>
    </row>
    <row r="18" spans="18:18" ht="12" customHeight="1" x14ac:dyDescent="0.25">
      <c r="R18" s="22" t="str">
        <f>'911'!F24</f>
        <v>Scenic grise</v>
      </c>
    </row>
    <row r="20" spans="18:18" ht="12" customHeight="1" x14ac:dyDescent="0.25">
      <c r="R20" s="23" t="s">
        <v>64</v>
      </c>
    </row>
    <row r="21" spans="18:18" ht="12" customHeight="1" x14ac:dyDescent="0.25">
      <c r="R21" s="23" t="s">
        <v>65</v>
      </c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2:H39"/>
  <sheetViews>
    <sheetView showGridLines="0" showRowColHeaders="0" zoomScale="80" zoomScaleNormal="80" workbookViewId="0">
      <selection activeCell="F30" sqref="F30"/>
    </sheetView>
  </sheetViews>
  <sheetFormatPr baseColWidth="10" defaultColWidth="11.42578125" defaultRowHeight="12.75" x14ac:dyDescent="0.2"/>
  <cols>
    <col min="1" max="1" width="2.42578125" style="26" customWidth="1"/>
    <col min="2" max="2" width="16.28515625" style="26" bestFit="1" customWidth="1"/>
    <col min="3" max="3" width="25.85546875" style="26" bestFit="1" customWidth="1"/>
    <col min="4" max="4" width="34.28515625" style="26" customWidth="1"/>
    <col min="5" max="256" width="11.42578125" style="26"/>
    <col min="257" max="257" width="2.42578125" style="26" customWidth="1"/>
    <col min="258" max="258" width="16.28515625" style="26" bestFit="1" customWidth="1"/>
    <col min="259" max="259" width="25.85546875" style="26" bestFit="1" customWidth="1"/>
    <col min="260" max="260" width="34.28515625" style="26" customWidth="1"/>
    <col min="261" max="512" width="11.42578125" style="26"/>
    <col min="513" max="513" width="2.42578125" style="26" customWidth="1"/>
    <col min="514" max="514" width="16.28515625" style="26" bestFit="1" customWidth="1"/>
    <col min="515" max="515" width="25.85546875" style="26" bestFit="1" customWidth="1"/>
    <col min="516" max="516" width="34.28515625" style="26" customWidth="1"/>
    <col min="517" max="768" width="11.42578125" style="26"/>
    <col min="769" max="769" width="2.42578125" style="26" customWidth="1"/>
    <col min="770" max="770" width="16.28515625" style="26" bestFit="1" customWidth="1"/>
    <col min="771" max="771" width="25.85546875" style="26" bestFit="1" customWidth="1"/>
    <col min="772" max="772" width="34.28515625" style="26" customWidth="1"/>
    <col min="773" max="1024" width="11.42578125" style="26"/>
    <col min="1025" max="1025" width="2.42578125" style="26" customWidth="1"/>
    <col min="1026" max="1026" width="16.28515625" style="26" bestFit="1" customWidth="1"/>
    <col min="1027" max="1027" width="25.85546875" style="26" bestFit="1" customWidth="1"/>
    <col min="1028" max="1028" width="34.28515625" style="26" customWidth="1"/>
    <col min="1029" max="1280" width="11.42578125" style="26"/>
    <col min="1281" max="1281" width="2.42578125" style="26" customWidth="1"/>
    <col min="1282" max="1282" width="16.28515625" style="26" bestFit="1" customWidth="1"/>
    <col min="1283" max="1283" width="25.85546875" style="26" bestFit="1" customWidth="1"/>
    <col min="1284" max="1284" width="34.28515625" style="26" customWidth="1"/>
    <col min="1285" max="1536" width="11.42578125" style="26"/>
    <col min="1537" max="1537" width="2.42578125" style="26" customWidth="1"/>
    <col min="1538" max="1538" width="16.28515625" style="26" bestFit="1" customWidth="1"/>
    <col min="1539" max="1539" width="25.85546875" style="26" bestFit="1" customWidth="1"/>
    <col min="1540" max="1540" width="34.28515625" style="26" customWidth="1"/>
    <col min="1541" max="1792" width="11.42578125" style="26"/>
    <col min="1793" max="1793" width="2.42578125" style="26" customWidth="1"/>
    <col min="1794" max="1794" width="16.28515625" style="26" bestFit="1" customWidth="1"/>
    <col min="1795" max="1795" width="25.85546875" style="26" bestFit="1" customWidth="1"/>
    <col min="1796" max="1796" width="34.28515625" style="26" customWidth="1"/>
    <col min="1797" max="2048" width="11.42578125" style="26"/>
    <col min="2049" max="2049" width="2.42578125" style="26" customWidth="1"/>
    <col min="2050" max="2050" width="16.28515625" style="26" bestFit="1" customWidth="1"/>
    <col min="2051" max="2051" width="25.85546875" style="26" bestFit="1" customWidth="1"/>
    <col min="2052" max="2052" width="34.28515625" style="26" customWidth="1"/>
    <col min="2053" max="2304" width="11.42578125" style="26"/>
    <col min="2305" max="2305" width="2.42578125" style="26" customWidth="1"/>
    <col min="2306" max="2306" width="16.28515625" style="26" bestFit="1" customWidth="1"/>
    <col min="2307" max="2307" width="25.85546875" style="26" bestFit="1" customWidth="1"/>
    <col min="2308" max="2308" width="34.28515625" style="26" customWidth="1"/>
    <col min="2309" max="2560" width="11.42578125" style="26"/>
    <col min="2561" max="2561" width="2.42578125" style="26" customWidth="1"/>
    <col min="2562" max="2562" width="16.28515625" style="26" bestFit="1" customWidth="1"/>
    <col min="2563" max="2563" width="25.85546875" style="26" bestFit="1" customWidth="1"/>
    <col min="2564" max="2564" width="34.28515625" style="26" customWidth="1"/>
    <col min="2565" max="2816" width="11.42578125" style="26"/>
    <col min="2817" max="2817" width="2.42578125" style="26" customWidth="1"/>
    <col min="2818" max="2818" width="16.28515625" style="26" bestFit="1" customWidth="1"/>
    <col min="2819" max="2819" width="25.85546875" style="26" bestFit="1" customWidth="1"/>
    <col min="2820" max="2820" width="34.28515625" style="26" customWidth="1"/>
    <col min="2821" max="3072" width="11.42578125" style="26"/>
    <col min="3073" max="3073" width="2.42578125" style="26" customWidth="1"/>
    <col min="3074" max="3074" width="16.28515625" style="26" bestFit="1" customWidth="1"/>
    <col min="3075" max="3075" width="25.85546875" style="26" bestFit="1" customWidth="1"/>
    <col min="3076" max="3076" width="34.28515625" style="26" customWidth="1"/>
    <col min="3077" max="3328" width="11.42578125" style="26"/>
    <col min="3329" max="3329" width="2.42578125" style="26" customWidth="1"/>
    <col min="3330" max="3330" width="16.28515625" style="26" bestFit="1" customWidth="1"/>
    <col min="3331" max="3331" width="25.85546875" style="26" bestFit="1" customWidth="1"/>
    <col min="3332" max="3332" width="34.28515625" style="26" customWidth="1"/>
    <col min="3333" max="3584" width="11.42578125" style="26"/>
    <col min="3585" max="3585" width="2.42578125" style="26" customWidth="1"/>
    <col min="3586" max="3586" width="16.28515625" style="26" bestFit="1" customWidth="1"/>
    <col min="3587" max="3587" width="25.85546875" style="26" bestFit="1" customWidth="1"/>
    <col min="3588" max="3588" width="34.28515625" style="26" customWidth="1"/>
    <col min="3589" max="3840" width="11.42578125" style="26"/>
    <col min="3841" max="3841" width="2.42578125" style="26" customWidth="1"/>
    <col min="3842" max="3842" width="16.28515625" style="26" bestFit="1" customWidth="1"/>
    <col min="3843" max="3843" width="25.85546875" style="26" bestFit="1" customWidth="1"/>
    <col min="3844" max="3844" width="34.28515625" style="26" customWidth="1"/>
    <col min="3845" max="4096" width="11.42578125" style="26"/>
    <col min="4097" max="4097" width="2.42578125" style="26" customWidth="1"/>
    <col min="4098" max="4098" width="16.28515625" style="26" bestFit="1" customWidth="1"/>
    <col min="4099" max="4099" width="25.85546875" style="26" bestFit="1" customWidth="1"/>
    <col min="4100" max="4100" width="34.28515625" style="26" customWidth="1"/>
    <col min="4101" max="4352" width="11.42578125" style="26"/>
    <col min="4353" max="4353" width="2.42578125" style="26" customWidth="1"/>
    <col min="4354" max="4354" width="16.28515625" style="26" bestFit="1" customWidth="1"/>
    <col min="4355" max="4355" width="25.85546875" style="26" bestFit="1" customWidth="1"/>
    <col min="4356" max="4356" width="34.28515625" style="26" customWidth="1"/>
    <col min="4357" max="4608" width="11.42578125" style="26"/>
    <col min="4609" max="4609" width="2.42578125" style="26" customWidth="1"/>
    <col min="4610" max="4610" width="16.28515625" style="26" bestFit="1" customWidth="1"/>
    <col min="4611" max="4611" width="25.85546875" style="26" bestFit="1" customWidth="1"/>
    <col min="4612" max="4612" width="34.28515625" style="26" customWidth="1"/>
    <col min="4613" max="4864" width="11.42578125" style="26"/>
    <col min="4865" max="4865" width="2.42578125" style="26" customWidth="1"/>
    <col min="4866" max="4866" width="16.28515625" style="26" bestFit="1" customWidth="1"/>
    <col min="4867" max="4867" width="25.85546875" style="26" bestFit="1" customWidth="1"/>
    <col min="4868" max="4868" width="34.28515625" style="26" customWidth="1"/>
    <col min="4869" max="5120" width="11.42578125" style="26"/>
    <col min="5121" max="5121" width="2.42578125" style="26" customWidth="1"/>
    <col min="5122" max="5122" width="16.28515625" style="26" bestFit="1" customWidth="1"/>
    <col min="5123" max="5123" width="25.85546875" style="26" bestFit="1" customWidth="1"/>
    <col min="5124" max="5124" width="34.28515625" style="26" customWidth="1"/>
    <col min="5125" max="5376" width="11.42578125" style="26"/>
    <col min="5377" max="5377" width="2.42578125" style="26" customWidth="1"/>
    <col min="5378" max="5378" width="16.28515625" style="26" bestFit="1" customWidth="1"/>
    <col min="5379" max="5379" width="25.85546875" style="26" bestFit="1" customWidth="1"/>
    <col min="5380" max="5380" width="34.28515625" style="26" customWidth="1"/>
    <col min="5381" max="5632" width="11.42578125" style="26"/>
    <col min="5633" max="5633" width="2.42578125" style="26" customWidth="1"/>
    <col min="5634" max="5634" width="16.28515625" style="26" bestFit="1" customWidth="1"/>
    <col min="5635" max="5635" width="25.85546875" style="26" bestFit="1" customWidth="1"/>
    <col min="5636" max="5636" width="34.28515625" style="26" customWidth="1"/>
    <col min="5637" max="5888" width="11.42578125" style="26"/>
    <col min="5889" max="5889" width="2.42578125" style="26" customWidth="1"/>
    <col min="5890" max="5890" width="16.28515625" style="26" bestFit="1" customWidth="1"/>
    <col min="5891" max="5891" width="25.85546875" style="26" bestFit="1" customWidth="1"/>
    <col min="5892" max="5892" width="34.28515625" style="26" customWidth="1"/>
    <col min="5893" max="6144" width="11.42578125" style="26"/>
    <col min="6145" max="6145" width="2.42578125" style="26" customWidth="1"/>
    <col min="6146" max="6146" width="16.28515625" style="26" bestFit="1" customWidth="1"/>
    <col min="6147" max="6147" width="25.85546875" style="26" bestFit="1" customWidth="1"/>
    <col min="6148" max="6148" width="34.28515625" style="26" customWidth="1"/>
    <col min="6149" max="6400" width="11.42578125" style="26"/>
    <col min="6401" max="6401" width="2.42578125" style="26" customWidth="1"/>
    <col min="6402" max="6402" width="16.28515625" style="26" bestFit="1" customWidth="1"/>
    <col min="6403" max="6403" width="25.85546875" style="26" bestFit="1" customWidth="1"/>
    <col min="6404" max="6404" width="34.28515625" style="26" customWidth="1"/>
    <col min="6405" max="6656" width="11.42578125" style="26"/>
    <col min="6657" max="6657" width="2.42578125" style="26" customWidth="1"/>
    <col min="6658" max="6658" width="16.28515625" style="26" bestFit="1" customWidth="1"/>
    <col min="6659" max="6659" width="25.85546875" style="26" bestFit="1" customWidth="1"/>
    <col min="6660" max="6660" width="34.28515625" style="26" customWidth="1"/>
    <col min="6661" max="6912" width="11.42578125" style="26"/>
    <col min="6913" max="6913" width="2.42578125" style="26" customWidth="1"/>
    <col min="6914" max="6914" width="16.28515625" style="26" bestFit="1" customWidth="1"/>
    <col min="6915" max="6915" width="25.85546875" style="26" bestFit="1" customWidth="1"/>
    <col min="6916" max="6916" width="34.28515625" style="26" customWidth="1"/>
    <col min="6917" max="7168" width="11.42578125" style="26"/>
    <col min="7169" max="7169" width="2.42578125" style="26" customWidth="1"/>
    <col min="7170" max="7170" width="16.28515625" style="26" bestFit="1" customWidth="1"/>
    <col min="7171" max="7171" width="25.85546875" style="26" bestFit="1" customWidth="1"/>
    <col min="7172" max="7172" width="34.28515625" style="26" customWidth="1"/>
    <col min="7173" max="7424" width="11.42578125" style="26"/>
    <col min="7425" max="7425" width="2.42578125" style="26" customWidth="1"/>
    <col min="7426" max="7426" width="16.28515625" style="26" bestFit="1" customWidth="1"/>
    <col min="7427" max="7427" width="25.85546875" style="26" bestFit="1" customWidth="1"/>
    <col min="7428" max="7428" width="34.28515625" style="26" customWidth="1"/>
    <col min="7429" max="7680" width="11.42578125" style="26"/>
    <col min="7681" max="7681" width="2.42578125" style="26" customWidth="1"/>
    <col min="7682" max="7682" width="16.28515625" style="26" bestFit="1" customWidth="1"/>
    <col min="7683" max="7683" width="25.85546875" style="26" bestFit="1" customWidth="1"/>
    <col min="7684" max="7684" width="34.28515625" style="26" customWidth="1"/>
    <col min="7685" max="7936" width="11.42578125" style="26"/>
    <col min="7937" max="7937" width="2.42578125" style="26" customWidth="1"/>
    <col min="7938" max="7938" width="16.28515625" style="26" bestFit="1" customWidth="1"/>
    <col min="7939" max="7939" width="25.85546875" style="26" bestFit="1" customWidth="1"/>
    <col min="7940" max="7940" width="34.28515625" style="26" customWidth="1"/>
    <col min="7941" max="8192" width="11.42578125" style="26"/>
    <col min="8193" max="8193" width="2.42578125" style="26" customWidth="1"/>
    <col min="8194" max="8194" width="16.28515625" style="26" bestFit="1" customWidth="1"/>
    <col min="8195" max="8195" width="25.85546875" style="26" bestFit="1" customWidth="1"/>
    <col min="8196" max="8196" width="34.28515625" style="26" customWidth="1"/>
    <col min="8197" max="8448" width="11.42578125" style="26"/>
    <col min="8449" max="8449" width="2.42578125" style="26" customWidth="1"/>
    <col min="8450" max="8450" width="16.28515625" style="26" bestFit="1" customWidth="1"/>
    <col min="8451" max="8451" width="25.85546875" style="26" bestFit="1" customWidth="1"/>
    <col min="8452" max="8452" width="34.28515625" style="26" customWidth="1"/>
    <col min="8453" max="8704" width="11.42578125" style="26"/>
    <col min="8705" max="8705" width="2.42578125" style="26" customWidth="1"/>
    <col min="8706" max="8706" width="16.28515625" style="26" bestFit="1" customWidth="1"/>
    <col min="8707" max="8707" width="25.85546875" style="26" bestFit="1" customWidth="1"/>
    <col min="8708" max="8708" width="34.28515625" style="26" customWidth="1"/>
    <col min="8709" max="8960" width="11.42578125" style="26"/>
    <col min="8961" max="8961" width="2.42578125" style="26" customWidth="1"/>
    <col min="8962" max="8962" width="16.28515625" style="26" bestFit="1" customWidth="1"/>
    <col min="8963" max="8963" width="25.85546875" style="26" bestFit="1" customWidth="1"/>
    <col min="8964" max="8964" width="34.28515625" style="26" customWidth="1"/>
    <col min="8965" max="9216" width="11.42578125" style="26"/>
    <col min="9217" max="9217" width="2.42578125" style="26" customWidth="1"/>
    <col min="9218" max="9218" width="16.28515625" style="26" bestFit="1" customWidth="1"/>
    <col min="9219" max="9219" width="25.85546875" style="26" bestFit="1" customWidth="1"/>
    <col min="9220" max="9220" width="34.28515625" style="26" customWidth="1"/>
    <col min="9221" max="9472" width="11.42578125" style="26"/>
    <col min="9473" max="9473" width="2.42578125" style="26" customWidth="1"/>
    <col min="9474" max="9474" width="16.28515625" style="26" bestFit="1" customWidth="1"/>
    <col min="9475" max="9475" width="25.85546875" style="26" bestFit="1" customWidth="1"/>
    <col min="9476" max="9476" width="34.28515625" style="26" customWidth="1"/>
    <col min="9477" max="9728" width="11.42578125" style="26"/>
    <col min="9729" max="9729" width="2.42578125" style="26" customWidth="1"/>
    <col min="9730" max="9730" width="16.28515625" style="26" bestFit="1" customWidth="1"/>
    <col min="9731" max="9731" width="25.85546875" style="26" bestFit="1" customWidth="1"/>
    <col min="9732" max="9732" width="34.28515625" style="26" customWidth="1"/>
    <col min="9733" max="9984" width="11.42578125" style="26"/>
    <col min="9985" max="9985" width="2.42578125" style="26" customWidth="1"/>
    <col min="9986" max="9986" width="16.28515625" style="26" bestFit="1" customWidth="1"/>
    <col min="9987" max="9987" width="25.85546875" style="26" bestFit="1" customWidth="1"/>
    <col min="9988" max="9988" width="34.28515625" style="26" customWidth="1"/>
    <col min="9989" max="10240" width="11.42578125" style="26"/>
    <col min="10241" max="10241" width="2.42578125" style="26" customWidth="1"/>
    <col min="10242" max="10242" width="16.28515625" style="26" bestFit="1" customWidth="1"/>
    <col min="10243" max="10243" width="25.85546875" style="26" bestFit="1" customWidth="1"/>
    <col min="10244" max="10244" width="34.28515625" style="26" customWidth="1"/>
    <col min="10245" max="10496" width="11.42578125" style="26"/>
    <col min="10497" max="10497" width="2.42578125" style="26" customWidth="1"/>
    <col min="10498" max="10498" width="16.28515625" style="26" bestFit="1" customWidth="1"/>
    <col min="10499" max="10499" width="25.85546875" style="26" bestFit="1" customWidth="1"/>
    <col min="10500" max="10500" width="34.28515625" style="26" customWidth="1"/>
    <col min="10501" max="10752" width="11.42578125" style="26"/>
    <col min="10753" max="10753" width="2.42578125" style="26" customWidth="1"/>
    <col min="10754" max="10754" width="16.28515625" style="26" bestFit="1" customWidth="1"/>
    <col min="10755" max="10755" width="25.85546875" style="26" bestFit="1" customWidth="1"/>
    <col min="10756" max="10756" width="34.28515625" style="26" customWidth="1"/>
    <col min="10757" max="11008" width="11.42578125" style="26"/>
    <col min="11009" max="11009" width="2.42578125" style="26" customWidth="1"/>
    <col min="11010" max="11010" width="16.28515625" style="26" bestFit="1" customWidth="1"/>
    <col min="11011" max="11011" width="25.85546875" style="26" bestFit="1" customWidth="1"/>
    <col min="11012" max="11012" width="34.28515625" style="26" customWidth="1"/>
    <col min="11013" max="11264" width="11.42578125" style="26"/>
    <col min="11265" max="11265" width="2.42578125" style="26" customWidth="1"/>
    <col min="11266" max="11266" width="16.28515625" style="26" bestFit="1" customWidth="1"/>
    <col min="11267" max="11267" width="25.85546875" style="26" bestFit="1" customWidth="1"/>
    <col min="11268" max="11268" width="34.28515625" style="26" customWidth="1"/>
    <col min="11269" max="11520" width="11.42578125" style="26"/>
    <col min="11521" max="11521" width="2.42578125" style="26" customWidth="1"/>
    <col min="11522" max="11522" width="16.28515625" style="26" bestFit="1" customWidth="1"/>
    <col min="11523" max="11523" width="25.85546875" style="26" bestFit="1" customWidth="1"/>
    <col min="11524" max="11524" width="34.28515625" style="26" customWidth="1"/>
    <col min="11525" max="11776" width="11.42578125" style="26"/>
    <col min="11777" max="11777" width="2.42578125" style="26" customWidth="1"/>
    <col min="11778" max="11778" width="16.28515625" style="26" bestFit="1" customWidth="1"/>
    <col min="11779" max="11779" width="25.85546875" style="26" bestFit="1" customWidth="1"/>
    <col min="11780" max="11780" width="34.28515625" style="26" customWidth="1"/>
    <col min="11781" max="12032" width="11.42578125" style="26"/>
    <col min="12033" max="12033" width="2.42578125" style="26" customWidth="1"/>
    <col min="12034" max="12034" width="16.28515625" style="26" bestFit="1" customWidth="1"/>
    <col min="12035" max="12035" width="25.85546875" style="26" bestFit="1" customWidth="1"/>
    <col min="12036" max="12036" width="34.28515625" style="26" customWidth="1"/>
    <col min="12037" max="12288" width="11.42578125" style="26"/>
    <col min="12289" max="12289" width="2.42578125" style="26" customWidth="1"/>
    <col min="12290" max="12290" width="16.28515625" style="26" bestFit="1" customWidth="1"/>
    <col min="12291" max="12291" width="25.85546875" style="26" bestFit="1" customWidth="1"/>
    <col min="12292" max="12292" width="34.28515625" style="26" customWidth="1"/>
    <col min="12293" max="12544" width="11.42578125" style="26"/>
    <col min="12545" max="12545" width="2.42578125" style="26" customWidth="1"/>
    <col min="12546" max="12546" width="16.28515625" style="26" bestFit="1" customWidth="1"/>
    <col min="12547" max="12547" width="25.85546875" style="26" bestFit="1" customWidth="1"/>
    <col min="12548" max="12548" width="34.28515625" style="26" customWidth="1"/>
    <col min="12549" max="12800" width="11.42578125" style="26"/>
    <col min="12801" max="12801" width="2.42578125" style="26" customWidth="1"/>
    <col min="12802" max="12802" width="16.28515625" style="26" bestFit="1" customWidth="1"/>
    <col min="12803" max="12803" width="25.85546875" style="26" bestFit="1" customWidth="1"/>
    <col min="12804" max="12804" width="34.28515625" style="26" customWidth="1"/>
    <col min="12805" max="13056" width="11.42578125" style="26"/>
    <col min="13057" max="13057" width="2.42578125" style="26" customWidth="1"/>
    <col min="13058" max="13058" width="16.28515625" style="26" bestFit="1" customWidth="1"/>
    <col min="13059" max="13059" width="25.85546875" style="26" bestFit="1" customWidth="1"/>
    <col min="13060" max="13060" width="34.28515625" style="26" customWidth="1"/>
    <col min="13061" max="13312" width="11.42578125" style="26"/>
    <col min="13313" max="13313" width="2.42578125" style="26" customWidth="1"/>
    <col min="13314" max="13314" width="16.28515625" style="26" bestFit="1" customWidth="1"/>
    <col min="13315" max="13315" width="25.85546875" style="26" bestFit="1" customWidth="1"/>
    <col min="13316" max="13316" width="34.28515625" style="26" customWidth="1"/>
    <col min="13317" max="13568" width="11.42578125" style="26"/>
    <col min="13569" max="13569" width="2.42578125" style="26" customWidth="1"/>
    <col min="13570" max="13570" width="16.28515625" style="26" bestFit="1" customWidth="1"/>
    <col min="13571" max="13571" width="25.85546875" style="26" bestFit="1" customWidth="1"/>
    <col min="13572" max="13572" width="34.28515625" style="26" customWidth="1"/>
    <col min="13573" max="13824" width="11.42578125" style="26"/>
    <col min="13825" max="13825" width="2.42578125" style="26" customWidth="1"/>
    <col min="13826" max="13826" width="16.28515625" style="26" bestFit="1" customWidth="1"/>
    <col min="13827" max="13827" width="25.85546875" style="26" bestFit="1" customWidth="1"/>
    <col min="13828" max="13828" width="34.28515625" style="26" customWidth="1"/>
    <col min="13829" max="14080" width="11.42578125" style="26"/>
    <col min="14081" max="14081" width="2.42578125" style="26" customWidth="1"/>
    <col min="14082" max="14082" width="16.28515625" style="26" bestFit="1" customWidth="1"/>
    <col min="14083" max="14083" width="25.85546875" style="26" bestFit="1" customWidth="1"/>
    <col min="14084" max="14084" width="34.28515625" style="26" customWidth="1"/>
    <col min="14085" max="14336" width="11.42578125" style="26"/>
    <col min="14337" max="14337" width="2.42578125" style="26" customWidth="1"/>
    <col min="14338" max="14338" width="16.28515625" style="26" bestFit="1" customWidth="1"/>
    <col min="14339" max="14339" width="25.85546875" style="26" bestFit="1" customWidth="1"/>
    <col min="14340" max="14340" width="34.28515625" style="26" customWidth="1"/>
    <col min="14341" max="14592" width="11.42578125" style="26"/>
    <col min="14593" max="14593" width="2.42578125" style="26" customWidth="1"/>
    <col min="14594" max="14594" width="16.28515625" style="26" bestFit="1" customWidth="1"/>
    <col min="14595" max="14595" width="25.85546875" style="26" bestFit="1" customWidth="1"/>
    <col min="14596" max="14596" width="34.28515625" style="26" customWidth="1"/>
    <col min="14597" max="14848" width="11.42578125" style="26"/>
    <col min="14849" max="14849" width="2.42578125" style="26" customWidth="1"/>
    <col min="14850" max="14850" width="16.28515625" style="26" bestFit="1" customWidth="1"/>
    <col min="14851" max="14851" width="25.85546875" style="26" bestFit="1" customWidth="1"/>
    <col min="14852" max="14852" width="34.28515625" style="26" customWidth="1"/>
    <col min="14853" max="15104" width="11.42578125" style="26"/>
    <col min="15105" max="15105" width="2.42578125" style="26" customWidth="1"/>
    <col min="15106" max="15106" width="16.28515625" style="26" bestFit="1" customWidth="1"/>
    <col min="15107" max="15107" width="25.85546875" style="26" bestFit="1" customWidth="1"/>
    <col min="15108" max="15108" width="34.28515625" style="26" customWidth="1"/>
    <col min="15109" max="15360" width="11.42578125" style="26"/>
    <col min="15361" max="15361" width="2.42578125" style="26" customWidth="1"/>
    <col min="15362" max="15362" width="16.28515625" style="26" bestFit="1" customWidth="1"/>
    <col min="15363" max="15363" width="25.85546875" style="26" bestFit="1" customWidth="1"/>
    <col min="15364" max="15364" width="34.28515625" style="26" customWidth="1"/>
    <col min="15365" max="15616" width="11.42578125" style="26"/>
    <col min="15617" max="15617" width="2.42578125" style="26" customWidth="1"/>
    <col min="15618" max="15618" width="16.28515625" style="26" bestFit="1" customWidth="1"/>
    <col min="15619" max="15619" width="25.85546875" style="26" bestFit="1" customWidth="1"/>
    <col min="15620" max="15620" width="34.28515625" style="26" customWidth="1"/>
    <col min="15621" max="15872" width="11.42578125" style="26"/>
    <col min="15873" max="15873" width="2.42578125" style="26" customWidth="1"/>
    <col min="15874" max="15874" width="16.28515625" style="26" bestFit="1" customWidth="1"/>
    <col min="15875" max="15875" width="25.85546875" style="26" bestFit="1" customWidth="1"/>
    <col min="15876" max="15876" width="34.28515625" style="26" customWidth="1"/>
    <col min="15877" max="16128" width="11.42578125" style="26"/>
    <col min="16129" max="16129" width="2.42578125" style="26" customWidth="1"/>
    <col min="16130" max="16130" width="16.28515625" style="26" bestFit="1" customWidth="1"/>
    <col min="16131" max="16131" width="25.85546875" style="26" bestFit="1" customWidth="1"/>
    <col min="16132" max="16132" width="34.28515625" style="26" customWidth="1"/>
    <col min="16133" max="16384" width="11.42578125" style="26"/>
  </cols>
  <sheetData>
    <row r="2" spans="2:8" x14ac:dyDescent="0.2">
      <c r="B2" s="362" t="s">
        <v>15</v>
      </c>
      <c r="C2" s="362"/>
    </row>
    <row r="4" spans="2:8" x14ac:dyDescent="0.2">
      <c r="B4" s="27" t="s">
        <v>16</v>
      </c>
      <c r="C4" s="26" t="s">
        <v>17</v>
      </c>
      <c r="G4" s="27" t="s">
        <v>48</v>
      </c>
      <c r="H4" s="26" t="s">
        <v>49</v>
      </c>
    </row>
    <row r="5" spans="2:8" x14ac:dyDescent="0.2">
      <c r="C5" s="26" t="s">
        <v>18</v>
      </c>
      <c r="G5" s="27"/>
      <c r="H5" s="26" t="s">
        <v>59</v>
      </c>
    </row>
    <row r="6" spans="2:8" x14ac:dyDescent="0.2">
      <c r="C6" s="26" t="s">
        <v>19</v>
      </c>
      <c r="G6" s="27"/>
      <c r="H6" s="26" t="s">
        <v>50</v>
      </c>
    </row>
    <row r="7" spans="2:8" x14ac:dyDescent="0.2">
      <c r="C7" s="26" t="s">
        <v>20</v>
      </c>
      <c r="G7" s="27"/>
      <c r="H7" s="26" t="s">
        <v>60</v>
      </c>
    </row>
    <row r="8" spans="2:8" x14ac:dyDescent="0.2">
      <c r="C8" s="26" t="s">
        <v>21</v>
      </c>
      <c r="G8" s="27"/>
      <c r="H8" s="26" t="s">
        <v>51</v>
      </c>
    </row>
    <row r="9" spans="2:8" x14ac:dyDescent="0.2">
      <c r="C9" s="26" t="s">
        <v>22</v>
      </c>
      <c r="G9" s="27"/>
      <c r="H9" s="26" t="s">
        <v>52</v>
      </c>
    </row>
    <row r="10" spans="2:8" x14ac:dyDescent="0.2">
      <c r="C10" s="26" t="s">
        <v>23</v>
      </c>
      <c r="G10" s="27"/>
    </row>
    <row r="11" spans="2:8" x14ac:dyDescent="0.2">
      <c r="G11" s="27" t="s">
        <v>53</v>
      </c>
      <c r="H11" s="26" t="s">
        <v>54</v>
      </c>
    </row>
    <row r="12" spans="2:8" x14ac:dyDescent="0.2">
      <c r="B12" s="27" t="s">
        <v>24</v>
      </c>
      <c r="C12" s="26" t="s">
        <v>25</v>
      </c>
      <c r="G12" s="27"/>
    </row>
    <row r="13" spans="2:8" x14ac:dyDescent="0.2">
      <c r="C13" s="26" t="s">
        <v>26</v>
      </c>
      <c r="G13" s="27" t="s">
        <v>55</v>
      </c>
      <c r="H13" s="26" t="s">
        <v>56</v>
      </c>
    </row>
    <row r="14" spans="2:8" x14ac:dyDescent="0.2">
      <c r="C14" s="26" t="s">
        <v>27</v>
      </c>
      <c r="G14" s="27"/>
      <c r="H14" s="26" t="s">
        <v>57</v>
      </c>
    </row>
    <row r="15" spans="2:8" x14ac:dyDescent="0.2">
      <c r="C15" s="26" t="s">
        <v>28</v>
      </c>
      <c r="G15" s="27"/>
      <c r="H15" s="26" t="s">
        <v>58</v>
      </c>
    </row>
    <row r="16" spans="2:8" x14ac:dyDescent="0.2">
      <c r="C16" s="26" t="s">
        <v>29</v>
      </c>
      <c r="G16" s="27"/>
      <c r="H16" s="26" t="s">
        <v>298</v>
      </c>
    </row>
    <row r="17" spans="2:8" x14ac:dyDescent="0.2">
      <c r="C17" s="26" t="s">
        <v>30</v>
      </c>
      <c r="H17" s="26" t="s">
        <v>297</v>
      </c>
    </row>
    <row r="18" spans="2:8" x14ac:dyDescent="0.2">
      <c r="C18" s="26" t="s">
        <v>31</v>
      </c>
    </row>
    <row r="19" spans="2:8" x14ac:dyDescent="0.2">
      <c r="C19" s="26" t="s">
        <v>32</v>
      </c>
    </row>
    <row r="21" spans="2:8" x14ac:dyDescent="0.2">
      <c r="B21" s="27" t="s">
        <v>33</v>
      </c>
      <c r="C21" s="26" t="s">
        <v>34</v>
      </c>
    </row>
    <row r="22" spans="2:8" x14ac:dyDescent="0.2">
      <c r="B22" s="27"/>
      <c r="C22" s="26" t="s">
        <v>35</v>
      </c>
    </row>
    <row r="23" spans="2:8" x14ac:dyDescent="0.2">
      <c r="B23" s="27"/>
      <c r="C23" s="26" t="s">
        <v>36</v>
      </c>
    </row>
    <row r="24" spans="2:8" x14ac:dyDescent="0.2">
      <c r="B24" s="27"/>
    </row>
    <row r="25" spans="2:8" x14ac:dyDescent="0.2">
      <c r="B25" s="27" t="s">
        <v>37</v>
      </c>
      <c r="C25" s="26" t="s">
        <v>296</v>
      </c>
    </row>
    <row r="26" spans="2:8" x14ac:dyDescent="0.2">
      <c r="B26" s="27"/>
      <c r="C26" s="26" t="s">
        <v>38</v>
      </c>
    </row>
    <row r="27" spans="2:8" x14ac:dyDescent="0.2">
      <c r="B27" s="27"/>
    </row>
    <row r="28" spans="2:8" x14ac:dyDescent="0.2">
      <c r="B28" s="27" t="s">
        <v>39</v>
      </c>
      <c r="C28" s="26" t="s">
        <v>40</v>
      </c>
    </row>
    <row r="29" spans="2:8" x14ac:dyDescent="0.2">
      <c r="B29" s="27"/>
      <c r="C29" s="26" t="s">
        <v>41</v>
      </c>
    </row>
    <row r="30" spans="2:8" x14ac:dyDescent="0.2">
      <c r="B30" s="27"/>
      <c r="C30" s="26" t="s">
        <v>42</v>
      </c>
    </row>
    <row r="31" spans="2:8" x14ac:dyDescent="0.2">
      <c r="B31" s="27"/>
      <c r="C31" s="26" t="s">
        <v>43</v>
      </c>
    </row>
    <row r="32" spans="2:8" x14ac:dyDescent="0.2">
      <c r="B32" s="27"/>
      <c r="C32" s="26" t="s">
        <v>44</v>
      </c>
    </row>
    <row r="33" spans="2:3" x14ac:dyDescent="0.2">
      <c r="B33" s="27"/>
      <c r="C33" s="26" t="s">
        <v>295</v>
      </c>
    </row>
    <row r="34" spans="2:3" x14ac:dyDescent="0.2">
      <c r="B34" s="27"/>
      <c r="C34" s="26" t="s">
        <v>294</v>
      </c>
    </row>
    <row r="35" spans="2:3" x14ac:dyDescent="0.2">
      <c r="B35" s="27"/>
      <c r="C35" s="26" t="s">
        <v>45</v>
      </c>
    </row>
    <row r="36" spans="2:3" x14ac:dyDescent="0.2">
      <c r="B36" s="27"/>
      <c r="C36" s="26" t="s">
        <v>293</v>
      </c>
    </row>
    <row r="37" spans="2:3" x14ac:dyDescent="0.2">
      <c r="B37" s="27"/>
      <c r="C37" s="26" t="s">
        <v>46</v>
      </c>
    </row>
    <row r="38" spans="2:3" x14ac:dyDescent="0.2">
      <c r="B38" s="27"/>
      <c r="C38" s="28" t="s">
        <v>47</v>
      </c>
    </row>
    <row r="39" spans="2:3" x14ac:dyDescent="0.2">
      <c r="B39" s="27"/>
    </row>
  </sheetData>
  <mergeCells count="1">
    <mergeCell ref="B2:C2"/>
  </mergeCell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2:J27"/>
  <sheetViews>
    <sheetView zoomScale="80" zoomScaleNormal="80" workbookViewId="0">
      <selection activeCell="J21" sqref="J21"/>
    </sheetView>
  </sheetViews>
  <sheetFormatPr baseColWidth="10" defaultColWidth="11.42578125" defaultRowHeight="15" x14ac:dyDescent="0.25"/>
  <cols>
    <col min="1" max="7" width="11.42578125" style="22"/>
    <col min="8" max="8" width="18.7109375" style="22" bestFit="1" customWidth="1"/>
    <col min="9" max="16384" width="11.42578125" style="22"/>
  </cols>
  <sheetData>
    <row r="2" spans="2:10" ht="21" x14ac:dyDescent="0.35">
      <c r="B2" s="36" t="s">
        <v>90</v>
      </c>
    </row>
    <row r="3" spans="2:10" x14ac:dyDescent="0.25">
      <c r="F3" s="21" t="s">
        <v>92</v>
      </c>
    </row>
    <row r="4" spans="2:10" x14ac:dyDescent="0.25">
      <c r="B4" s="21" t="s">
        <v>234</v>
      </c>
      <c r="F4" s="22" t="s">
        <v>93</v>
      </c>
      <c r="G4" s="22">
        <v>17</v>
      </c>
      <c r="J4" s="21" t="s">
        <v>121</v>
      </c>
    </row>
    <row r="5" spans="2:10" x14ac:dyDescent="0.25">
      <c r="B5" s="22">
        <v>3624</v>
      </c>
      <c r="F5" s="22" t="s">
        <v>94</v>
      </c>
      <c r="G5" s="22">
        <v>18</v>
      </c>
      <c r="J5" s="23"/>
    </row>
    <row r="6" spans="2:10" x14ac:dyDescent="0.25">
      <c r="F6" s="22" t="s">
        <v>91</v>
      </c>
      <c r="G6" s="22">
        <v>15</v>
      </c>
    </row>
    <row r="8" spans="2:10" x14ac:dyDescent="0.25">
      <c r="F8" s="21" t="s">
        <v>106</v>
      </c>
    </row>
    <row r="9" spans="2:10" x14ac:dyDescent="0.25">
      <c r="B9" s="21" t="s">
        <v>95</v>
      </c>
      <c r="F9" s="22" t="s">
        <v>107</v>
      </c>
    </row>
    <row r="10" spans="2:10" x14ac:dyDescent="0.25">
      <c r="B10" s="22" t="s">
        <v>96</v>
      </c>
      <c r="F10" s="38"/>
    </row>
    <row r="11" spans="2:10" x14ac:dyDescent="0.25">
      <c r="B11" s="22" t="s">
        <v>97</v>
      </c>
    </row>
    <row r="12" spans="2:10" x14ac:dyDescent="0.25">
      <c r="B12" s="22" t="s">
        <v>98</v>
      </c>
      <c r="F12" s="38"/>
    </row>
    <row r="14" spans="2:10" x14ac:dyDescent="0.25">
      <c r="B14" s="21" t="s">
        <v>99</v>
      </c>
    </row>
    <row r="15" spans="2:10" x14ac:dyDescent="0.25">
      <c r="B15" s="22" t="s">
        <v>111</v>
      </c>
      <c r="F15" s="21" t="s">
        <v>108</v>
      </c>
      <c r="J15" s="21" t="s">
        <v>116</v>
      </c>
    </row>
    <row r="16" spans="2:10" x14ac:dyDescent="0.25">
      <c r="B16" s="22" t="s">
        <v>100</v>
      </c>
      <c r="F16" s="22" t="s">
        <v>109</v>
      </c>
      <c r="J16" s="22" t="s">
        <v>304</v>
      </c>
    </row>
    <row r="17" spans="2:8" x14ac:dyDescent="0.25">
      <c r="B17" s="22" t="s">
        <v>101</v>
      </c>
      <c r="F17" s="23" t="s">
        <v>299</v>
      </c>
      <c r="H17" s="37"/>
    </row>
    <row r="18" spans="2:8" x14ac:dyDescent="0.25">
      <c r="F18" s="23" t="s">
        <v>300</v>
      </c>
      <c r="H18" s="37"/>
    </row>
    <row r="19" spans="2:8" x14ac:dyDescent="0.25">
      <c r="B19" s="21" t="s">
        <v>105</v>
      </c>
      <c r="F19" s="23" t="s">
        <v>301</v>
      </c>
      <c r="H19" s="107"/>
    </row>
    <row r="20" spans="2:8" x14ac:dyDescent="0.25">
      <c r="B20" s="22" t="s">
        <v>102</v>
      </c>
    </row>
    <row r="21" spans="2:8" x14ac:dyDescent="0.25">
      <c r="B21" s="22" t="s">
        <v>103</v>
      </c>
      <c r="F21" s="21" t="s">
        <v>113</v>
      </c>
    </row>
    <row r="22" spans="2:8" x14ac:dyDescent="0.25">
      <c r="B22" s="22" t="s">
        <v>104</v>
      </c>
      <c r="F22" s="22" t="s">
        <v>115</v>
      </c>
    </row>
    <row r="23" spans="2:8" x14ac:dyDescent="0.25">
      <c r="F23" s="298" t="s">
        <v>302</v>
      </c>
      <c r="G23" s="25"/>
      <c r="H23" s="25"/>
    </row>
    <row r="24" spans="2:8" x14ac:dyDescent="0.25">
      <c r="B24" s="21" t="s">
        <v>112</v>
      </c>
      <c r="F24" s="298" t="s">
        <v>303</v>
      </c>
      <c r="G24" s="25"/>
      <c r="H24" s="25"/>
    </row>
    <row r="25" spans="2:8" x14ac:dyDescent="0.25">
      <c r="F25" s="22" t="s">
        <v>114</v>
      </c>
    </row>
    <row r="26" spans="2:8" x14ac:dyDescent="0.25">
      <c r="F26" s="22" t="s">
        <v>110</v>
      </c>
    </row>
    <row r="27" spans="2:8" x14ac:dyDescent="0.25">
      <c r="F27" s="22" t="s">
        <v>110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2:M30"/>
  <sheetViews>
    <sheetView showRowColHeaders="0" zoomScale="80" zoomScaleNormal="80" workbookViewId="0">
      <selection activeCell="M18" sqref="M18"/>
    </sheetView>
  </sheetViews>
  <sheetFormatPr baseColWidth="10" defaultColWidth="11.42578125" defaultRowHeight="15" x14ac:dyDescent="0.25"/>
  <cols>
    <col min="1" max="2" width="11.42578125" style="22"/>
    <col min="3" max="3" width="18.7109375" style="22" bestFit="1" customWidth="1"/>
    <col min="4" max="4" width="11.42578125" style="22"/>
    <col min="5" max="5" width="8.28515625" style="22" customWidth="1"/>
    <col min="6" max="6" width="13" style="22" customWidth="1"/>
    <col min="7" max="7" width="14.7109375" style="22" customWidth="1"/>
    <col min="8" max="8" width="12.140625" style="22" customWidth="1"/>
    <col min="9" max="9" width="11.7109375" style="22" bestFit="1" customWidth="1"/>
    <col min="10" max="16384" width="11.42578125" style="22"/>
  </cols>
  <sheetData>
    <row r="2" spans="2:13" ht="21" x14ac:dyDescent="0.35">
      <c r="B2" s="42" t="s">
        <v>130</v>
      </c>
    </row>
    <row r="4" spans="2:13" x14ac:dyDescent="0.25">
      <c r="C4" s="21" t="s">
        <v>117</v>
      </c>
      <c r="D4" s="39"/>
      <c r="E4" s="39"/>
      <c r="F4" s="21" t="s">
        <v>118</v>
      </c>
      <c r="G4" s="39"/>
      <c r="H4" s="39"/>
      <c r="I4" s="39"/>
      <c r="J4" s="21" t="s">
        <v>119</v>
      </c>
      <c r="M4" s="21" t="s">
        <v>120</v>
      </c>
    </row>
    <row r="5" spans="2:13" x14ac:dyDescent="0.25">
      <c r="B5" s="39" t="s">
        <v>122</v>
      </c>
      <c r="C5" s="39"/>
      <c r="D5" s="39"/>
      <c r="E5" s="39"/>
      <c r="F5" s="39"/>
      <c r="G5" s="39"/>
      <c r="H5" s="39"/>
      <c r="I5" s="39"/>
    </row>
    <row r="6" spans="2:13" x14ac:dyDescent="0.25">
      <c r="B6" s="23"/>
      <c r="C6" s="40"/>
      <c r="D6" s="39"/>
      <c r="E6" s="39" t="s">
        <v>127</v>
      </c>
      <c r="F6" s="41"/>
      <c r="G6" s="39"/>
      <c r="H6" s="39"/>
      <c r="I6" s="21" t="s">
        <v>76</v>
      </c>
      <c r="L6" s="21" t="s">
        <v>131</v>
      </c>
    </row>
    <row r="7" spans="2:13" x14ac:dyDescent="0.25">
      <c r="B7" s="23"/>
      <c r="C7" s="40"/>
      <c r="D7" s="39"/>
      <c r="E7" s="23" t="s">
        <v>128</v>
      </c>
      <c r="F7" s="39"/>
      <c r="G7" s="41"/>
      <c r="H7" s="39"/>
      <c r="I7" s="39" t="s">
        <v>124</v>
      </c>
      <c r="L7" s="22" t="s">
        <v>132</v>
      </c>
    </row>
    <row r="8" spans="2:13" x14ac:dyDescent="0.25">
      <c r="B8" s="23"/>
      <c r="C8" s="40"/>
      <c r="D8" s="39"/>
      <c r="E8" s="39"/>
      <c r="F8" s="41"/>
      <c r="G8" s="39"/>
      <c r="H8" s="39"/>
      <c r="I8" s="349"/>
    </row>
    <row r="9" spans="2:13" x14ac:dyDescent="0.25">
      <c r="B9" s="39"/>
      <c r="C9" s="39"/>
      <c r="D9" s="39"/>
      <c r="E9" s="39" t="s">
        <v>305</v>
      </c>
      <c r="F9" s="39"/>
      <c r="G9" s="39"/>
      <c r="H9" s="39"/>
      <c r="I9" s="39" t="s">
        <v>125</v>
      </c>
      <c r="L9" s="21" t="s">
        <v>79</v>
      </c>
    </row>
    <row r="10" spans="2:13" x14ac:dyDescent="0.25">
      <c r="B10" s="39" t="s">
        <v>123</v>
      </c>
      <c r="C10" s="39"/>
      <c r="D10" s="39"/>
      <c r="E10" s="23"/>
      <c r="F10" s="39"/>
      <c r="G10" s="39"/>
      <c r="H10" s="39"/>
      <c r="I10" s="43" t="s">
        <v>126</v>
      </c>
      <c r="L10" s="22" t="s">
        <v>133</v>
      </c>
    </row>
    <row r="11" spans="2:13" x14ac:dyDescent="0.25">
      <c r="B11" s="23"/>
      <c r="C11" s="39"/>
      <c r="D11" s="39"/>
      <c r="E11" s="23"/>
      <c r="F11" s="39"/>
      <c r="G11" s="39"/>
      <c r="H11" s="39"/>
      <c r="I11" s="39"/>
      <c r="L11" s="23" t="s">
        <v>134</v>
      </c>
    </row>
    <row r="12" spans="2:13" x14ac:dyDescent="0.25">
      <c r="B12" s="23"/>
      <c r="C12" s="39"/>
      <c r="D12" s="39"/>
      <c r="E12" s="23"/>
      <c r="F12" s="39"/>
      <c r="G12" s="39"/>
      <c r="H12" s="39"/>
      <c r="I12" s="21" t="s">
        <v>72</v>
      </c>
    </row>
    <row r="13" spans="2:13" x14ac:dyDescent="0.25">
      <c r="B13" s="23"/>
      <c r="C13" s="39"/>
      <c r="D13" s="39"/>
      <c r="E13" s="39"/>
      <c r="F13" s="39"/>
      <c r="G13" s="39"/>
      <c r="H13" s="40"/>
      <c r="I13" s="39"/>
    </row>
    <row r="14" spans="2:13" x14ac:dyDescent="0.25">
      <c r="B14" s="39"/>
      <c r="C14" s="39"/>
      <c r="D14" s="39"/>
      <c r="E14" s="39" t="s">
        <v>129</v>
      </c>
      <c r="F14" s="39"/>
      <c r="G14" s="39"/>
      <c r="H14" s="40"/>
      <c r="I14" s="39"/>
      <c r="L14" s="21" t="s">
        <v>142</v>
      </c>
    </row>
    <row r="15" spans="2:13" x14ac:dyDescent="0.25">
      <c r="B15" s="39" t="s">
        <v>112</v>
      </c>
      <c r="C15" s="39"/>
      <c r="D15" s="39"/>
      <c r="E15" s="23"/>
      <c r="F15" s="39"/>
      <c r="G15" s="39"/>
      <c r="H15" s="39"/>
      <c r="I15" s="39"/>
    </row>
    <row r="16" spans="2:13" x14ac:dyDescent="0.25">
      <c r="B16" s="23"/>
      <c r="C16" s="39"/>
      <c r="D16" s="39"/>
      <c r="E16" s="23"/>
      <c r="F16" s="39"/>
      <c r="G16" s="39"/>
      <c r="H16" s="39"/>
      <c r="I16" s="39"/>
    </row>
    <row r="17" spans="2:9" x14ac:dyDescent="0.25">
      <c r="B17" s="23"/>
      <c r="C17" s="39"/>
      <c r="D17" s="39"/>
      <c r="E17" s="23"/>
      <c r="F17" s="39"/>
      <c r="G17" s="39"/>
      <c r="H17" s="39"/>
      <c r="I17" s="39"/>
    </row>
    <row r="18" spans="2:9" x14ac:dyDescent="0.25">
      <c r="B18" s="23"/>
      <c r="C18" s="39"/>
      <c r="D18" s="39"/>
      <c r="E18" s="39"/>
      <c r="F18" s="39"/>
      <c r="G18" s="39"/>
      <c r="H18" s="39"/>
      <c r="I18" s="39"/>
    </row>
    <row r="19" spans="2:9" x14ac:dyDescent="0.25">
      <c r="B19" s="39"/>
      <c r="C19" s="39"/>
      <c r="D19" s="39"/>
      <c r="F19" s="21" t="s">
        <v>176</v>
      </c>
      <c r="H19" s="39"/>
      <c r="I19" s="45" t="s">
        <v>170</v>
      </c>
    </row>
    <row r="20" spans="2:9" x14ac:dyDescent="0.25">
      <c r="B20" s="188" t="s">
        <v>239</v>
      </c>
      <c r="D20" s="39"/>
      <c r="H20" s="39"/>
    </row>
    <row r="21" spans="2:9" x14ac:dyDescent="0.25">
      <c r="B21" s="23"/>
      <c r="C21" s="39"/>
      <c r="D21" s="39"/>
      <c r="E21" s="21" t="s">
        <v>172</v>
      </c>
      <c r="H21" s="39"/>
      <c r="I21" s="21" t="s">
        <v>174</v>
      </c>
    </row>
    <row r="22" spans="2:9" x14ac:dyDescent="0.25">
      <c r="B22" s="23"/>
      <c r="C22" s="39"/>
      <c r="D22" s="39"/>
      <c r="E22" s="39"/>
      <c r="H22" s="39"/>
      <c r="I22" s="22" t="s">
        <v>175</v>
      </c>
    </row>
    <row r="23" spans="2:9" x14ac:dyDescent="0.25">
      <c r="B23" s="23"/>
      <c r="C23" s="39"/>
      <c r="D23" s="39"/>
      <c r="E23" s="39"/>
      <c r="H23" s="39"/>
    </row>
    <row r="24" spans="2:9" x14ac:dyDescent="0.25">
      <c r="B24" s="23"/>
      <c r="C24" s="39"/>
      <c r="D24" s="39"/>
      <c r="E24" s="39"/>
      <c r="H24" s="39"/>
      <c r="I24" s="21" t="s">
        <v>265</v>
      </c>
    </row>
    <row r="25" spans="2:9" x14ac:dyDescent="0.25">
      <c r="B25" s="39"/>
      <c r="C25" s="39"/>
      <c r="D25" s="39"/>
      <c r="E25" s="39"/>
      <c r="H25" s="39"/>
      <c r="I25" s="22" t="s">
        <v>266</v>
      </c>
    </row>
    <row r="26" spans="2:9" x14ac:dyDescent="0.25">
      <c r="B26" s="110" t="s">
        <v>177</v>
      </c>
      <c r="C26" s="39"/>
      <c r="D26" s="39"/>
      <c r="E26" s="21" t="s">
        <v>173</v>
      </c>
      <c r="H26" s="39"/>
    </row>
    <row r="27" spans="2:9" x14ac:dyDescent="0.25">
      <c r="B27" s="23" t="s">
        <v>178</v>
      </c>
      <c r="C27" s="39"/>
      <c r="D27" s="39"/>
      <c r="E27" s="39"/>
      <c r="H27" s="39"/>
    </row>
    <row r="28" spans="2:9" x14ac:dyDescent="0.25">
      <c r="B28" s="39"/>
      <c r="C28" s="39"/>
      <c r="D28" s="39"/>
      <c r="E28" s="108"/>
      <c r="H28" s="39"/>
    </row>
    <row r="29" spans="2:9" x14ac:dyDescent="0.25">
      <c r="B29" s="39"/>
      <c r="C29" s="39"/>
      <c r="D29" s="39"/>
      <c r="E29" s="39"/>
      <c r="F29" s="39"/>
      <c r="G29" s="39"/>
      <c r="H29" s="39"/>
    </row>
    <row r="30" spans="2:9" x14ac:dyDescent="0.25">
      <c r="B30" s="39"/>
      <c r="C30" s="39"/>
      <c r="D30" s="39"/>
      <c r="E30" s="39"/>
      <c r="F30" s="39"/>
      <c r="G30" s="39"/>
      <c r="H30" s="39"/>
    </row>
  </sheetData>
  <pageMargins left="0.7" right="0.7" top="0.75" bottom="0.75" header="0.3" footer="0.3"/>
  <pageSetup paperSize="9" orientation="portrait" r:id="rId1"/>
  <ignoredErrors>
    <ignoredError sqref="I10" numberStoredAsText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P200"/>
  <sheetViews>
    <sheetView zoomScale="85" zoomScaleNormal="85" workbookViewId="0">
      <selection activeCell="B8" sqref="B8"/>
    </sheetView>
  </sheetViews>
  <sheetFormatPr baseColWidth="10" defaultColWidth="11.42578125" defaultRowHeight="12.75" x14ac:dyDescent="0.2"/>
  <cols>
    <col min="1" max="1" width="28.7109375" style="26" customWidth="1"/>
    <col min="2" max="2" width="10.28515625" style="26" customWidth="1"/>
    <col min="3" max="3" width="2.140625" style="26" customWidth="1"/>
    <col min="4" max="4" width="2.7109375" style="26" customWidth="1"/>
    <col min="5" max="5" width="12.5703125" style="26" customWidth="1"/>
    <col min="6" max="7" width="11" style="26" customWidth="1"/>
    <col min="8" max="8" width="3" style="26" customWidth="1"/>
    <col min="9" max="9" width="12" style="26" customWidth="1"/>
    <col min="10" max="10" width="11" style="26" customWidth="1"/>
    <col min="11" max="11" width="12.5703125" style="26" customWidth="1"/>
    <col min="12" max="12" width="11" style="26" customWidth="1"/>
    <col min="13" max="13" width="2.42578125" style="26" customWidth="1"/>
    <col min="14" max="14" width="11.42578125" style="26"/>
    <col min="15" max="15" width="16.28515625" style="26" customWidth="1"/>
    <col min="16" max="16" width="15.140625" style="26" bestFit="1" customWidth="1"/>
    <col min="17" max="256" width="11.42578125" style="26"/>
    <col min="257" max="257" width="9.140625" style="26" customWidth="1"/>
    <col min="258" max="258" width="10.28515625" style="26" customWidth="1"/>
    <col min="259" max="260" width="3.5703125" style="26" customWidth="1"/>
    <col min="261" max="261" width="10.85546875" style="26" customWidth="1"/>
    <col min="262" max="263" width="11" style="26" customWidth="1"/>
    <col min="264" max="264" width="5.85546875" style="26" customWidth="1"/>
    <col min="265" max="265" width="11.28515625" style="26" customWidth="1"/>
    <col min="266" max="266" width="11" style="26" customWidth="1"/>
    <col min="267" max="267" width="12.5703125" style="26" customWidth="1"/>
    <col min="268" max="268" width="11" style="26" customWidth="1"/>
    <col min="269" max="269" width="5.85546875" style="26" customWidth="1"/>
    <col min="270" max="270" width="11.42578125" style="26"/>
    <col min="271" max="271" width="14.28515625" style="26" customWidth="1"/>
    <col min="272" max="272" width="14" style="26" customWidth="1"/>
    <col min="273" max="512" width="11.42578125" style="26"/>
    <col min="513" max="513" width="9.140625" style="26" customWidth="1"/>
    <col min="514" max="514" width="10.28515625" style="26" customWidth="1"/>
    <col min="515" max="516" width="3.5703125" style="26" customWidth="1"/>
    <col min="517" max="517" width="10.85546875" style="26" customWidth="1"/>
    <col min="518" max="519" width="11" style="26" customWidth="1"/>
    <col min="520" max="520" width="5.85546875" style="26" customWidth="1"/>
    <col min="521" max="521" width="11.28515625" style="26" customWidth="1"/>
    <col min="522" max="522" width="11" style="26" customWidth="1"/>
    <col min="523" max="523" width="12.5703125" style="26" customWidth="1"/>
    <col min="524" max="524" width="11" style="26" customWidth="1"/>
    <col min="525" max="525" width="5.85546875" style="26" customWidth="1"/>
    <col min="526" max="526" width="11.42578125" style="26"/>
    <col min="527" max="527" width="14.28515625" style="26" customWidth="1"/>
    <col min="528" max="528" width="14" style="26" customWidth="1"/>
    <col min="529" max="768" width="11.42578125" style="26"/>
    <col min="769" max="769" width="9.140625" style="26" customWidth="1"/>
    <col min="770" max="770" width="10.28515625" style="26" customWidth="1"/>
    <col min="771" max="772" width="3.5703125" style="26" customWidth="1"/>
    <col min="773" max="773" width="10.85546875" style="26" customWidth="1"/>
    <col min="774" max="775" width="11" style="26" customWidth="1"/>
    <col min="776" max="776" width="5.85546875" style="26" customWidth="1"/>
    <col min="777" max="777" width="11.28515625" style="26" customWidth="1"/>
    <col min="778" max="778" width="11" style="26" customWidth="1"/>
    <col min="779" max="779" width="12.5703125" style="26" customWidth="1"/>
    <col min="780" max="780" width="11" style="26" customWidth="1"/>
    <col min="781" max="781" width="5.85546875" style="26" customWidth="1"/>
    <col min="782" max="782" width="11.42578125" style="26"/>
    <col min="783" max="783" width="14.28515625" style="26" customWidth="1"/>
    <col min="784" max="784" width="14" style="26" customWidth="1"/>
    <col min="785" max="1024" width="11.42578125" style="26"/>
    <col min="1025" max="1025" width="9.140625" style="26" customWidth="1"/>
    <col min="1026" max="1026" width="10.28515625" style="26" customWidth="1"/>
    <col min="1027" max="1028" width="3.5703125" style="26" customWidth="1"/>
    <col min="1029" max="1029" width="10.85546875" style="26" customWidth="1"/>
    <col min="1030" max="1031" width="11" style="26" customWidth="1"/>
    <col min="1032" max="1032" width="5.85546875" style="26" customWidth="1"/>
    <col min="1033" max="1033" width="11.28515625" style="26" customWidth="1"/>
    <col min="1034" max="1034" width="11" style="26" customWidth="1"/>
    <col min="1035" max="1035" width="12.5703125" style="26" customWidth="1"/>
    <col min="1036" max="1036" width="11" style="26" customWidth="1"/>
    <col min="1037" max="1037" width="5.85546875" style="26" customWidth="1"/>
    <col min="1038" max="1038" width="11.42578125" style="26"/>
    <col min="1039" max="1039" width="14.28515625" style="26" customWidth="1"/>
    <col min="1040" max="1040" width="14" style="26" customWidth="1"/>
    <col min="1041" max="1280" width="11.42578125" style="26"/>
    <col min="1281" max="1281" width="9.140625" style="26" customWidth="1"/>
    <col min="1282" max="1282" width="10.28515625" style="26" customWidth="1"/>
    <col min="1283" max="1284" width="3.5703125" style="26" customWidth="1"/>
    <col min="1285" max="1285" width="10.85546875" style="26" customWidth="1"/>
    <col min="1286" max="1287" width="11" style="26" customWidth="1"/>
    <col min="1288" max="1288" width="5.85546875" style="26" customWidth="1"/>
    <col min="1289" max="1289" width="11.28515625" style="26" customWidth="1"/>
    <col min="1290" max="1290" width="11" style="26" customWidth="1"/>
    <col min="1291" max="1291" width="12.5703125" style="26" customWidth="1"/>
    <col min="1292" max="1292" width="11" style="26" customWidth="1"/>
    <col min="1293" max="1293" width="5.85546875" style="26" customWidth="1"/>
    <col min="1294" max="1294" width="11.42578125" style="26"/>
    <col min="1295" max="1295" width="14.28515625" style="26" customWidth="1"/>
    <col min="1296" max="1296" width="14" style="26" customWidth="1"/>
    <col min="1297" max="1536" width="11.42578125" style="26"/>
    <col min="1537" max="1537" width="9.140625" style="26" customWidth="1"/>
    <col min="1538" max="1538" width="10.28515625" style="26" customWidth="1"/>
    <col min="1539" max="1540" width="3.5703125" style="26" customWidth="1"/>
    <col min="1541" max="1541" width="10.85546875" style="26" customWidth="1"/>
    <col min="1542" max="1543" width="11" style="26" customWidth="1"/>
    <col min="1544" max="1544" width="5.85546875" style="26" customWidth="1"/>
    <col min="1545" max="1545" width="11.28515625" style="26" customWidth="1"/>
    <col min="1546" max="1546" width="11" style="26" customWidth="1"/>
    <col min="1547" max="1547" width="12.5703125" style="26" customWidth="1"/>
    <col min="1548" max="1548" width="11" style="26" customWidth="1"/>
    <col min="1549" max="1549" width="5.85546875" style="26" customWidth="1"/>
    <col min="1550" max="1550" width="11.42578125" style="26"/>
    <col min="1551" max="1551" width="14.28515625" style="26" customWidth="1"/>
    <col min="1552" max="1552" width="14" style="26" customWidth="1"/>
    <col min="1553" max="1792" width="11.42578125" style="26"/>
    <col min="1793" max="1793" width="9.140625" style="26" customWidth="1"/>
    <col min="1794" max="1794" width="10.28515625" style="26" customWidth="1"/>
    <col min="1795" max="1796" width="3.5703125" style="26" customWidth="1"/>
    <col min="1797" max="1797" width="10.85546875" style="26" customWidth="1"/>
    <col min="1798" max="1799" width="11" style="26" customWidth="1"/>
    <col min="1800" max="1800" width="5.85546875" style="26" customWidth="1"/>
    <col min="1801" max="1801" width="11.28515625" style="26" customWidth="1"/>
    <col min="1802" max="1802" width="11" style="26" customWidth="1"/>
    <col min="1803" max="1803" width="12.5703125" style="26" customWidth="1"/>
    <col min="1804" max="1804" width="11" style="26" customWidth="1"/>
    <col min="1805" max="1805" width="5.85546875" style="26" customWidth="1"/>
    <col min="1806" max="1806" width="11.42578125" style="26"/>
    <col min="1807" max="1807" width="14.28515625" style="26" customWidth="1"/>
    <col min="1808" max="1808" width="14" style="26" customWidth="1"/>
    <col min="1809" max="2048" width="11.42578125" style="26"/>
    <col min="2049" max="2049" width="9.140625" style="26" customWidth="1"/>
    <col min="2050" max="2050" width="10.28515625" style="26" customWidth="1"/>
    <col min="2051" max="2052" width="3.5703125" style="26" customWidth="1"/>
    <col min="2053" max="2053" width="10.85546875" style="26" customWidth="1"/>
    <col min="2054" max="2055" width="11" style="26" customWidth="1"/>
    <col min="2056" max="2056" width="5.85546875" style="26" customWidth="1"/>
    <col min="2057" max="2057" width="11.28515625" style="26" customWidth="1"/>
    <col min="2058" max="2058" width="11" style="26" customWidth="1"/>
    <col min="2059" max="2059" width="12.5703125" style="26" customWidth="1"/>
    <col min="2060" max="2060" width="11" style="26" customWidth="1"/>
    <col min="2061" max="2061" width="5.85546875" style="26" customWidth="1"/>
    <col min="2062" max="2062" width="11.42578125" style="26"/>
    <col min="2063" max="2063" width="14.28515625" style="26" customWidth="1"/>
    <col min="2064" max="2064" width="14" style="26" customWidth="1"/>
    <col min="2065" max="2304" width="11.42578125" style="26"/>
    <col min="2305" max="2305" width="9.140625" style="26" customWidth="1"/>
    <col min="2306" max="2306" width="10.28515625" style="26" customWidth="1"/>
    <col min="2307" max="2308" width="3.5703125" style="26" customWidth="1"/>
    <col min="2309" max="2309" width="10.85546875" style="26" customWidth="1"/>
    <col min="2310" max="2311" width="11" style="26" customWidth="1"/>
    <col min="2312" max="2312" width="5.85546875" style="26" customWidth="1"/>
    <col min="2313" max="2313" width="11.28515625" style="26" customWidth="1"/>
    <col min="2314" max="2314" width="11" style="26" customWidth="1"/>
    <col min="2315" max="2315" width="12.5703125" style="26" customWidth="1"/>
    <col min="2316" max="2316" width="11" style="26" customWidth="1"/>
    <col min="2317" max="2317" width="5.85546875" style="26" customWidth="1"/>
    <col min="2318" max="2318" width="11.42578125" style="26"/>
    <col min="2319" max="2319" width="14.28515625" style="26" customWidth="1"/>
    <col min="2320" max="2320" width="14" style="26" customWidth="1"/>
    <col min="2321" max="2560" width="11.42578125" style="26"/>
    <col min="2561" max="2561" width="9.140625" style="26" customWidth="1"/>
    <col min="2562" max="2562" width="10.28515625" style="26" customWidth="1"/>
    <col min="2563" max="2564" width="3.5703125" style="26" customWidth="1"/>
    <col min="2565" max="2565" width="10.85546875" style="26" customWidth="1"/>
    <col min="2566" max="2567" width="11" style="26" customWidth="1"/>
    <col min="2568" max="2568" width="5.85546875" style="26" customWidth="1"/>
    <col min="2569" max="2569" width="11.28515625" style="26" customWidth="1"/>
    <col min="2570" max="2570" width="11" style="26" customWidth="1"/>
    <col min="2571" max="2571" width="12.5703125" style="26" customWidth="1"/>
    <col min="2572" max="2572" width="11" style="26" customWidth="1"/>
    <col min="2573" max="2573" width="5.85546875" style="26" customWidth="1"/>
    <col min="2574" max="2574" width="11.42578125" style="26"/>
    <col min="2575" max="2575" width="14.28515625" style="26" customWidth="1"/>
    <col min="2576" max="2576" width="14" style="26" customWidth="1"/>
    <col min="2577" max="2816" width="11.42578125" style="26"/>
    <col min="2817" max="2817" width="9.140625" style="26" customWidth="1"/>
    <col min="2818" max="2818" width="10.28515625" style="26" customWidth="1"/>
    <col min="2819" max="2820" width="3.5703125" style="26" customWidth="1"/>
    <col min="2821" max="2821" width="10.85546875" style="26" customWidth="1"/>
    <col min="2822" max="2823" width="11" style="26" customWidth="1"/>
    <col min="2824" max="2824" width="5.85546875" style="26" customWidth="1"/>
    <col min="2825" max="2825" width="11.28515625" style="26" customWidth="1"/>
    <col min="2826" max="2826" width="11" style="26" customWidth="1"/>
    <col min="2827" max="2827" width="12.5703125" style="26" customWidth="1"/>
    <col min="2828" max="2828" width="11" style="26" customWidth="1"/>
    <col min="2829" max="2829" width="5.85546875" style="26" customWidth="1"/>
    <col min="2830" max="2830" width="11.42578125" style="26"/>
    <col min="2831" max="2831" width="14.28515625" style="26" customWidth="1"/>
    <col min="2832" max="2832" width="14" style="26" customWidth="1"/>
    <col min="2833" max="3072" width="11.42578125" style="26"/>
    <col min="3073" max="3073" width="9.140625" style="26" customWidth="1"/>
    <col min="3074" max="3074" width="10.28515625" style="26" customWidth="1"/>
    <col min="3075" max="3076" width="3.5703125" style="26" customWidth="1"/>
    <col min="3077" max="3077" width="10.85546875" style="26" customWidth="1"/>
    <col min="3078" max="3079" width="11" style="26" customWidth="1"/>
    <col min="3080" max="3080" width="5.85546875" style="26" customWidth="1"/>
    <col min="3081" max="3081" width="11.28515625" style="26" customWidth="1"/>
    <col min="3082" max="3082" width="11" style="26" customWidth="1"/>
    <col min="3083" max="3083" width="12.5703125" style="26" customWidth="1"/>
    <col min="3084" max="3084" width="11" style="26" customWidth="1"/>
    <col min="3085" max="3085" width="5.85546875" style="26" customWidth="1"/>
    <col min="3086" max="3086" width="11.42578125" style="26"/>
    <col min="3087" max="3087" width="14.28515625" style="26" customWidth="1"/>
    <col min="3088" max="3088" width="14" style="26" customWidth="1"/>
    <col min="3089" max="3328" width="11.42578125" style="26"/>
    <col min="3329" max="3329" width="9.140625" style="26" customWidth="1"/>
    <col min="3330" max="3330" width="10.28515625" style="26" customWidth="1"/>
    <col min="3331" max="3332" width="3.5703125" style="26" customWidth="1"/>
    <col min="3333" max="3333" width="10.85546875" style="26" customWidth="1"/>
    <col min="3334" max="3335" width="11" style="26" customWidth="1"/>
    <col min="3336" max="3336" width="5.85546875" style="26" customWidth="1"/>
    <col min="3337" max="3337" width="11.28515625" style="26" customWidth="1"/>
    <col min="3338" max="3338" width="11" style="26" customWidth="1"/>
    <col min="3339" max="3339" width="12.5703125" style="26" customWidth="1"/>
    <col min="3340" max="3340" width="11" style="26" customWidth="1"/>
    <col min="3341" max="3341" width="5.85546875" style="26" customWidth="1"/>
    <col min="3342" max="3342" width="11.42578125" style="26"/>
    <col min="3343" max="3343" width="14.28515625" style="26" customWidth="1"/>
    <col min="3344" max="3344" width="14" style="26" customWidth="1"/>
    <col min="3345" max="3584" width="11.42578125" style="26"/>
    <col min="3585" max="3585" width="9.140625" style="26" customWidth="1"/>
    <col min="3586" max="3586" width="10.28515625" style="26" customWidth="1"/>
    <col min="3587" max="3588" width="3.5703125" style="26" customWidth="1"/>
    <col min="3589" max="3589" width="10.85546875" style="26" customWidth="1"/>
    <col min="3590" max="3591" width="11" style="26" customWidth="1"/>
    <col min="3592" max="3592" width="5.85546875" style="26" customWidth="1"/>
    <col min="3593" max="3593" width="11.28515625" style="26" customWidth="1"/>
    <col min="3594" max="3594" width="11" style="26" customWidth="1"/>
    <col min="3595" max="3595" width="12.5703125" style="26" customWidth="1"/>
    <col min="3596" max="3596" width="11" style="26" customWidth="1"/>
    <col min="3597" max="3597" width="5.85546875" style="26" customWidth="1"/>
    <col min="3598" max="3598" width="11.42578125" style="26"/>
    <col min="3599" max="3599" width="14.28515625" style="26" customWidth="1"/>
    <col min="3600" max="3600" width="14" style="26" customWidth="1"/>
    <col min="3601" max="3840" width="11.42578125" style="26"/>
    <col min="3841" max="3841" width="9.140625" style="26" customWidth="1"/>
    <col min="3842" max="3842" width="10.28515625" style="26" customWidth="1"/>
    <col min="3843" max="3844" width="3.5703125" style="26" customWidth="1"/>
    <col min="3845" max="3845" width="10.85546875" style="26" customWidth="1"/>
    <col min="3846" max="3847" width="11" style="26" customWidth="1"/>
    <col min="3848" max="3848" width="5.85546875" style="26" customWidth="1"/>
    <col min="3849" max="3849" width="11.28515625" style="26" customWidth="1"/>
    <col min="3850" max="3850" width="11" style="26" customWidth="1"/>
    <col min="3851" max="3851" width="12.5703125" style="26" customWidth="1"/>
    <col min="3852" max="3852" width="11" style="26" customWidth="1"/>
    <col min="3853" max="3853" width="5.85546875" style="26" customWidth="1"/>
    <col min="3854" max="3854" width="11.42578125" style="26"/>
    <col min="3855" max="3855" width="14.28515625" style="26" customWidth="1"/>
    <col min="3856" max="3856" width="14" style="26" customWidth="1"/>
    <col min="3857" max="4096" width="11.42578125" style="26"/>
    <col min="4097" max="4097" width="9.140625" style="26" customWidth="1"/>
    <col min="4098" max="4098" width="10.28515625" style="26" customWidth="1"/>
    <col min="4099" max="4100" width="3.5703125" style="26" customWidth="1"/>
    <col min="4101" max="4101" width="10.85546875" style="26" customWidth="1"/>
    <col min="4102" max="4103" width="11" style="26" customWidth="1"/>
    <col min="4104" max="4104" width="5.85546875" style="26" customWidth="1"/>
    <col min="4105" max="4105" width="11.28515625" style="26" customWidth="1"/>
    <col min="4106" max="4106" width="11" style="26" customWidth="1"/>
    <col min="4107" max="4107" width="12.5703125" style="26" customWidth="1"/>
    <col min="4108" max="4108" width="11" style="26" customWidth="1"/>
    <col min="4109" max="4109" width="5.85546875" style="26" customWidth="1"/>
    <col min="4110" max="4110" width="11.42578125" style="26"/>
    <col min="4111" max="4111" width="14.28515625" style="26" customWidth="1"/>
    <col min="4112" max="4112" width="14" style="26" customWidth="1"/>
    <col min="4113" max="4352" width="11.42578125" style="26"/>
    <col min="4353" max="4353" width="9.140625" style="26" customWidth="1"/>
    <col min="4354" max="4354" width="10.28515625" style="26" customWidth="1"/>
    <col min="4355" max="4356" width="3.5703125" style="26" customWidth="1"/>
    <col min="4357" max="4357" width="10.85546875" style="26" customWidth="1"/>
    <col min="4358" max="4359" width="11" style="26" customWidth="1"/>
    <col min="4360" max="4360" width="5.85546875" style="26" customWidth="1"/>
    <col min="4361" max="4361" width="11.28515625" style="26" customWidth="1"/>
    <col min="4362" max="4362" width="11" style="26" customWidth="1"/>
    <col min="4363" max="4363" width="12.5703125" style="26" customWidth="1"/>
    <col min="4364" max="4364" width="11" style="26" customWidth="1"/>
    <col min="4365" max="4365" width="5.85546875" style="26" customWidth="1"/>
    <col min="4366" max="4366" width="11.42578125" style="26"/>
    <col min="4367" max="4367" width="14.28515625" style="26" customWidth="1"/>
    <col min="4368" max="4368" width="14" style="26" customWidth="1"/>
    <col min="4369" max="4608" width="11.42578125" style="26"/>
    <col min="4609" max="4609" width="9.140625" style="26" customWidth="1"/>
    <col min="4610" max="4610" width="10.28515625" style="26" customWidth="1"/>
    <col min="4611" max="4612" width="3.5703125" style="26" customWidth="1"/>
    <col min="4613" max="4613" width="10.85546875" style="26" customWidth="1"/>
    <col min="4614" max="4615" width="11" style="26" customWidth="1"/>
    <col min="4616" max="4616" width="5.85546875" style="26" customWidth="1"/>
    <col min="4617" max="4617" width="11.28515625" style="26" customWidth="1"/>
    <col min="4618" max="4618" width="11" style="26" customWidth="1"/>
    <col min="4619" max="4619" width="12.5703125" style="26" customWidth="1"/>
    <col min="4620" max="4620" width="11" style="26" customWidth="1"/>
    <col min="4621" max="4621" width="5.85546875" style="26" customWidth="1"/>
    <col min="4622" max="4622" width="11.42578125" style="26"/>
    <col min="4623" max="4623" width="14.28515625" style="26" customWidth="1"/>
    <col min="4624" max="4624" width="14" style="26" customWidth="1"/>
    <col min="4625" max="4864" width="11.42578125" style="26"/>
    <col min="4865" max="4865" width="9.140625" style="26" customWidth="1"/>
    <col min="4866" max="4866" width="10.28515625" style="26" customWidth="1"/>
    <col min="4867" max="4868" width="3.5703125" style="26" customWidth="1"/>
    <col min="4869" max="4869" width="10.85546875" style="26" customWidth="1"/>
    <col min="4870" max="4871" width="11" style="26" customWidth="1"/>
    <col min="4872" max="4872" width="5.85546875" style="26" customWidth="1"/>
    <col min="4873" max="4873" width="11.28515625" style="26" customWidth="1"/>
    <col min="4874" max="4874" width="11" style="26" customWidth="1"/>
    <col min="4875" max="4875" width="12.5703125" style="26" customWidth="1"/>
    <col min="4876" max="4876" width="11" style="26" customWidth="1"/>
    <col min="4877" max="4877" width="5.85546875" style="26" customWidth="1"/>
    <col min="4878" max="4878" width="11.42578125" style="26"/>
    <col min="4879" max="4879" width="14.28515625" style="26" customWidth="1"/>
    <col min="4880" max="4880" width="14" style="26" customWidth="1"/>
    <col min="4881" max="5120" width="11.42578125" style="26"/>
    <col min="5121" max="5121" width="9.140625" style="26" customWidth="1"/>
    <col min="5122" max="5122" width="10.28515625" style="26" customWidth="1"/>
    <col min="5123" max="5124" width="3.5703125" style="26" customWidth="1"/>
    <col min="5125" max="5125" width="10.85546875" style="26" customWidth="1"/>
    <col min="5126" max="5127" width="11" style="26" customWidth="1"/>
    <col min="5128" max="5128" width="5.85546875" style="26" customWidth="1"/>
    <col min="5129" max="5129" width="11.28515625" style="26" customWidth="1"/>
    <col min="5130" max="5130" width="11" style="26" customWidth="1"/>
    <col min="5131" max="5131" width="12.5703125" style="26" customWidth="1"/>
    <col min="5132" max="5132" width="11" style="26" customWidth="1"/>
    <col min="5133" max="5133" width="5.85546875" style="26" customWidth="1"/>
    <col min="5134" max="5134" width="11.42578125" style="26"/>
    <col min="5135" max="5135" width="14.28515625" style="26" customWidth="1"/>
    <col min="5136" max="5136" width="14" style="26" customWidth="1"/>
    <col min="5137" max="5376" width="11.42578125" style="26"/>
    <col min="5377" max="5377" width="9.140625" style="26" customWidth="1"/>
    <col min="5378" max="5378" width="10.28515625" style="26" customWidth="1"/>
    <col min="5379" max="5380" width="3.5703125" style="26" customWidth="1"/>
    <col min="5381" max="5381" width="10.85546875" style="26" customWidth="1"/>
    <col min="5382" max="5383" width="11" style="26" customWidth="1"/>
    <col min="5384" max="5384" width="5.85546875" style="26" customWidth="1"/>
    <col min="5385" max="5385" width="11.28515625" style="26" customWidth="1"/>
    <col min="5386" max="5386" width="11" style="26" customWidth="1"/>
    <col min="5387" max="5387" width="12.5703125" style="26" customWidth="1"/>
    <col min="5388" max="5388" width="11" style="26" customWidth="1"/>
    <col min="5389" max="5389" width="5.85546875" style="26" customWidth="1"/>
    <col min="5390" max="5390" width="11.42578125" style="26"/>
    <col min="5391" max="5391" width="14.28515625" style="26" customWidth="1"/>
    <col min="5392" max="5392" width="14" style="26" customWidth="1"/>
    <col min="5393" max="5632" width="11.42578125" style="26"/>
    <col min="5633" max="5633" width="9.140625" style="26" customWidth="1"/>
    <col min="5634" max="5634" width="10.28515625" style="26" customWidth="1"/>
    <col min="5635" max="5636" width="3.5703125" style="26" customWidth="1"/>
    <col min="5637" max="5637" width="10.85546875" style="26" customWidth="1"/>
    <col min="5638" max="5639" width="11" style="26" customWidth="1"/>
    <col min="5640" max="5640" width="5.85546875" style="26" customWidth="1"/>
    <col min="5641" max="5641" width="11.28515625" style="26" customWidth="1"/>
    <col min="5642" max="5642" width="11" style="26" customWidth="1"/>
    <col min="5643" max="5643" width="12.5703125" style="26" customWidth="1"/>
    <col min="5644" max="5644" width="11" style="26" customWidth="1"/>
    <col min="5645" max="5645" width="5.85546875" style="26" customWidth="1"/>
    <col min="5646" max="5646" width="11.42578125" style="26"/>
    <col min="5647" max="5647" width="14.28515625" style="26" customWidth="1"/>
    <col min="5648" max="5648" width="14" style="26" customWidth="1"/>
    <col min="5649" max="5888" width="11.42578125" style="26"/>
    <col min="5889" max="5889" width="9.140625" style="26" customWidth="1"/>
    <col min="5890" max="5890" width="10.28515625" style="26" customWidth="1"/>
    <col min="5891" max="5892" width="3.5703125" style="26" customWidth="1"/>
    <col min="5893" max="5893" width="10.85546875" style="26" customWidth="1"/>
    <col min="5894" max="5895" width="11" style="26" customWidth="1"/>
    <col min="5896" max="5896" width="5.85546875" style="26" customWidth="1"/>
    <col min="5897" max="5897" width="11.28515625" style="26" customWidth="1"/>
    <col min="5898" max="5898" width="11" style="26" customWidth="1"/>
    <col min="5899" max="5899" width="12.5703125" style="26" customWidth="1"/>
    <col min="5900" max="5900" width="11" style="26" customWidth="1"/>
    <col min="5901" max="5901" width="5.85546875" style="26" customWidth="1"/>
    <col min="5902" max="5902" width="11.42578125" style="26"/>
    <col min="5903" max="5903" width="14.28515625" style="26" customWidth="1"/>
    <col min="5904" max="5904" width="14" style="26" customWidth="1"/>
    <col min="5905" max="6144" width="11.42578125" style="26"/>
    <col min="6145" max="6145" width="9.140625" style="26" customWidth="1"/>
    <col min="6146" max="6146" width="10.28515625" style="26" customWidth="1"/>
    <col min="6147" max="6148" width="3.5703125" style="26" customWidth="1"/>
    <col min="6149" max="6149" width="10.85546875" style="26" customWidth="1"/>
    <col min="6150" max="6151" width="11" style="26" customWidth="1"/>
    <col min="6152" max="6152" width="5.85546875" style="26" customWidth="1"/>
    <col min="6153" max="6153" width="11.28515625" style="26" customWidth="1"/>
    <col min="6154" max="6154" width="11" style="26" customWidth="1"/>
    <col min="6155" max="6155" width="12.5703125" style="26" customWidth="1"/>
    <col min="6156" max="6156" width="11" style="26" customWidth="1"/>
    <col min="6157" max="6157" width="5.85546875" style="26" customWidth="1"/>
    <col min="6158" max="6158" width="11.42578125" style="26"/>
    <col min="6159" max="6159" width="14.28515625" style="26" customWidth="1"/>
    <col min="6160" max="6160" width="14" style="26" customWidth="1"/>
    <col min="6161" max="6400" width="11.42578125" style="26"/>
    <col min="6401" max="6401" width="9.140625" style="26" customWidth="1"/>
    <col min="6402" max="6402" width="10.28515625" style="26" customWidth="1"/>
    <col min="6403" max="6404" width="3.5703125" style="26" customWidth="1"/>
    <col min="6405" max="6405" width="10.85546875" style="26" customWidth="1"/>
    <col min="6406" max="6407" width="11" style="26" customWidth="1"/>
    <col min="6408" max="6408" width="5.85546875" style="26" customWidth="1"/>
    <col min="6409" max="6409" width="11.28515625" style="26" customWidth="1"/>
    <col min="6410" max="6410" width="11" style="26" customWidth="1"/>
    <col min="6411" max="6411" width="12.5703125" style="26" customWidth="1"/>
    <col min="6412" max="6412" width="11" style="26" customWidth="1"/>
    <col min="6413" max="6413" width="5.85546875" style="26" customWidth="1"/>
    <col min="6414" max="6414" width="11.42578125" style="26"/>
    <col min="6415" max="6415" width="14.28515625" style="26" customWidth="1"/>
    <col min="6416" max="6416" width="14" style="26" customWidth="1"/>
    <col min="6417" max="6656" width="11.42578125" style="26"/>
    <col min="6657" max="6657" width="9.140625" style="26" customWidth="1"/>
    <col min="6658" max="6658" width="10.28515625" style="26" customWidth="1"/>
    <col min="6659" max="6660" width="3.5703125" style="26" customWidth="1"/>
    <col min="6661" max="6661" width="10.85546875" style="26" customWidth="1"/>
    <col min="6662" max="6663" width="11" style="26" customWidth="1"/>
    <col min="6664" max="6664" width="5.85546875" style="26" customWidth="1"/>
    <col min="6665" max="6665" width="11.28515625" style="26" customWidth="1"/>
    <col min="6666" max="6666" width="11" style="26" customWidth="1"/>
    <col min="6667" max="6667" width="12.5703125" style="26" customWidth="1"/>
    <col min="6668" max="6668" width="11" style="26" customWidth="1"/>
    <col min="6669" max="6669" width="5.85546875" style="26" customWidth="1"/>
    <col min="6670" max="6670" width="11.42578125" style="26"/>
    <col min="6671" max="6671" width="14.28515625" style="26" customWidth="1"/>
    <col min="6672" max="6672" width="14" style="26" customWidth="1"/>
    <col min="6673" max="6912" width="11.42578125" style="26"/>
    <col min="6913" max="6913" width="9.140625" style="26" customWidth="1"/>
    <col min="6914" max="6914" width="10.28515625" style="26" customWidth="1"/>
    <col min="6915" max="6916" width="3.5703125" style="26" customWidth="1"/>
    <col min="6917" max="6917" width="10.85546875" style="26" customWidth="1"/>
    <col min="6918" max="6919" width="11" style="26" customWidth="1"/>
    <col min="6920" max="6920" width="5.85546875" style="26" customWidth="1"/>
    <col min="6921" max="6921" width="11.28515625" style="26" customWidth="1"/>
    <col min="6922" max="6922" width="11" style="26" customWidth="1"/>
    <col min="6923" max="6923" width="12.5703125" style="26" customWidth="1"/>
    <col min="6924" max="6924" width="11" style="26" customWidth="1"/>
    <col min="6925" max="6925" width="5.85546875" style="26" customWidth="1"/>
    <col min="6926" max="6926" width="11.42578125" style="26"/>
    <col min="6927" max="6927" width="14.28515625" style="26" customWidth="1"/>
    <col min="6928" max="6928" width="14" style="26" customWidth="1"/>
    <col min="6929" max="7168" width="11.42578125" style="26"/>
    <col min="7169" max="7169" width="9.140625" style="26" customWidth="1"/>
    <col min="7170" max="7170" width="10.28515625" style="26" customWidth="1"/>
    <col min="7171" max="7172" width="3.5703125" style="26" customWidth="1"/>
    <col min="7173" max="7173" width="10.85546875" style="26" customWidth="1"/>
    <col min="7174" max="7175" width="11" style="26" customWidth="1"/>
    <col min="7176" max="7176" width="5.85546875" style="26" customWidth="1"/>
    <col min="7177" max="7177" width="11.28515625" style="26" customWidth="1"/>
    <col min="7178" max="7178" width="11" style="26" customWidth="1"/>
    <col min="7179" max="7179" width="12.5703125" style="26" customWidth="1"/>
    <col min="7180" max="7180" width="11" style="26" customWidth="1"/>
    <col min="7181" max="7181" width="5.85546875" style="26" customWidth="1"/>
    <col min="7182" max="7182" width="11.42578125" style="26"/>
    <col min="7183" max="7183" width="14.28515625" style="26" customWidth="1"/>
    <col min="7184" max="7184" width="14" style="26" customWidth="1"/>
    <col min="7185" max="7424" width="11.42578125" style="26"/>
    <col min="7425" max="7425" width="9.140625" style="26" customWidth="1"/>
    <col min="7426" max="7426" width="10.28515625" style="26" customWidth="1"/>
    <col min="7427" max="7428" width="3.5703125" style="26" customWidth="1"/>
    <col min="7429" max="7429" width="10.85546875" style="26" customWidth="1"/>
    <col min="7430" max="7431" width="11" style="26" customWidth="1"/>
    <col min="7432" max="7432" width="5.85546875" style="26" customWidth="1"/>
    <col min="7433" max="7433" width="11.28515625" style="26" customWidth="1"/>
    <col min="7434" max="7434" width="11" style="26" customWidth="1"/>
    <col min="7435" max="7435" width="12.5703125" style="26" customWidth="1"/>
    <col min="7436" max="7436" width="11" style="26" customWidth="1"/>
    <col min="7437" max="7437" width="5.85546875" style="26" customWidth="1"/>
    <col min="7438" max="7438" width="11.42578125" style="26"/>
    <col min="7439" max="7439" width="14.28515625" style="26" customWidth="1"/>
    <col min="7440" max="7440" width="14" style="26" customWidth="1"/>
    <col min="7441" max="7680" width="11.42578125" style="26"/>
    <col min="7681" max="7681" width="9.140625" style="26" customWidth="1"/>
    <col min="7682" max="7682" width="10.28515625" style="26" customWidth="1"/>
    <col min="7683" max="7684" width="3.5703125" style="26" customWidth="1"/>
    <col min="7685" max="7685" width="10.85546875" style="26" customWidth="1"/>
    <col min="7686" max="7687" width="11" style="26" customWidth="1"/>
    <col min="7688" max="7688" width="5.85546875" style="26" customWidth="1"/>
    <col min="7689" max="7689" width="11.28515625" style="26" customWidth="1"/>
    <col min="7690" max="7690" width="11" style="26" customWidth="1"/>
    <col min="7691" max="7691" width="12.5703125" style="26" customWidth="1"/>
    <col min="7692" max="7692" width="11" style="26" customWidth="1"/>
    <col min="7693" max="7693" width="5.85546875" style="26" customWidth="1"/>
    <col min="7694" max="7694" width="11.42578125" style="26"/>
    <col min="7695" max="7695" width="14.28515625" style="26" customWidth="1"/>
    <col min="7696" max="7696" width="14" style="26" customWidth="1"/>
    <col min="7697" max="7936" width="11.42578125" style="26"/>
    <col min="7937" max="7937" width="9.140625" style="26" customWidth="1"/>
    <col min="7938" max="7938" width="10.28515625" style="26" customWidth="1"/>
    <col min="7939" max="7940" width="3.5703125" style="26" customWidth="1"/>
    <col min="7941" max="7941" width="10.85546875" style="26" customWidth="1"/>
    <col min="7942" max="7943" width="11" style="26" customWidth="1"/>
    <col min="7944" max="7944" width="5.85546875" style="26" customWidth="1"/>
    <col min="7945" max="7945" width="11.28515625" style="26" customWidth="1"/>
    <col min="7946" max="7946" width="11" style="26" customWidth="1"/>
    <col min="7947" max="7947" width="12.5703125" style="26" customWidth="1"/>
    <col min="7948" max="7948" width="11" style="26" customWidth="1"/>
    <col min="7949" max="7949" width="5.85546875" style="26" customWidth="1"/>
    <col min="7950" max="7950" width="11.42578125" style="26"/>
    <col min="7951" max="7951" width="14.28515625" style="26" customWidth="1"/>
    <col min="7952" max="7952" width="14" style="26" customWidth="1"/>
    <col min="7953" max="8192" width="11.42578125" style="26"/>
    <col min="8193" max="8193" width="9.140625" style="26" customWidth="1"/>
    <col min="8194" max="8194" width="10.28515625" style="26" customWidth="1"/>
    <col min="8195" max="8196" width="3.5703125" style="26" customWidth="1"/>
    <col min="8197" max="8197" width="10.85546875" style="26" customWidth="1"/>
    <col min="8198" max="8199" width="11" style="26" customWidth="1"/>
    <col min="8200" max="8200" width="5.85546875" style="26" customWidth="1"/>
    <col min="8201" max="8201" width="11.28515625" style="26" customWidth="1"/>
    <col min="8202" max="8202" width="11" style="26" customWidth="1"/>
    <col min="8203" max="8203" width="12.5703125" style="26" customWidth="1"/>
    <col min="8204" max="8204" width="11" style="26" customWidth="1"/>
    <col min="8205" max="8205" width="5.85546875" style="26" customWidth="1"/>
    <col min="8206" max="8206" width="11.42578125" style="26"/>
    <col min="8207" max="8207" width="14.28515625" style="26" customWidth="1"/>
    <col min="8208" max="8208" width="14" style="26" customWidth="1"/>
    <col min="8209" max="8448" width="11.42578125" style="26"/>
    <col min="8449" max="8449" width="9.140625" style="26" customWidth="1"/>
    <col min="8450" max="8450" width="10.28515625" style="26" customWidth="1"/>
    <col min="8451" max="8452" width="3.5703125" style="26" customWidth="1"/>
    <col min="8453" max="8453" width="10.85546875" style="26" customWidth="1"/>
    <col min="8454" max="8455" width="11" style="26" customWidth="1"/>
    <col min="8456" max="8456" width="5.85546875" style="26" customWidth="1"/>
    <col min="8457" max="8457" width="11.28515625" style="26" customWidth="1"/>
    <col min="8458" max="8458" width="11" style="26" customWidth="1"/>
    <col min="8459" max="8459" width="12.5703125" style="26" customWidth="1"/>
    <col min="8460" max="8460" width="11" style="26" customWidth="1"/>
    <col min="8461" max="8461" width="5.85546875" style="26" customWidth="1"/>
    <col min="8462" max="8462" width="11.42578125" style="26"/>
    <col min="8463" max="8463" width="14.28515625" style="26" customWidth="1"/>
    <col min="8464" max="8464" width="14" style="26" customWidth="1"/>
    <col min="8465" max="8704" width="11.42578125" style="26"/>
    <col min="8705" max="8705" width="9.140625" style="26" customWidth="1"/>
    <col min="8706" max="8706" width="10.28515625" style="26" customWidth="1"/>
    <col min="8707" max="8708" width="3.5703125" style="26" customWidth="1"/>
    <col min="8709" max="8709" width="10.85546875" style="26" customWidth="1"/>
    <col min="8710" max="8711" width="11" style="26" customWidth="1"/>
    <col min="8712" max="8712" width="5.85546875" style="26" customWidth="1"/>
    <col min="8713" max="8713" width="11.28515625" style="26" customWidth="1"/>
    <col min="8714" max="8714" width="11" style="26" customWidth="1"/>
    <col min="8715" max="8715" width="12.5703125" style="26" customWidth="1"/>
    <col min="8716" max="8716" width="11" style="26" customWidth="1"/>
    <col min="8717" max="8717" width="5.85546875" style="26" customWidth="1"/>
    <col min="8718" max="8718" width="11.42578125" style="26"/>
    <col min="8719" max="8719" width="14.28515625" style="26" customWidth="1"/>
    <col min="8720" max="8720" width="14" style="26" customWidth="1"/>
    <col min="8721" max="8960" width="11.42578125" style="26"/>
    <col min="8961" max="8961" width="9.140625" style="26" customWidth="1"/>
    <col min="8962" max="8962" width="10.28515625" style="26" customWidth="1"/>
    <col min="8963" max="8964" width="3.5703125" style="26" customWidth="1"/>
    <col min="8965" max="8965" width="10.85546875" style="26" customWidth="1"/>
    <col min="8966" max="8967" width="11" style="26" customWidth="1"/>
    <col min="8968" max="8968" width="5.85546875" style="26" customWidth="1"/>
    <col min="8969" max="8969" width="11.28515625" style="26" customWidth="1"/>
    <col min="8970" max="8970" width="11" style="26" customWidth="1"/>
    <col min="8971" max="8971" width="12.5703125" style="26" customWidth="1"/>
    <col min="8972" max="8972" width="11" style="26" customWidth="1"/>
    <col min="8973" max="8973" width="5.85546875" style="26" customWidth="1"/>
    <col min="8974" max="8974" width="11.42578125" style="26"/>
    <col min="8975" max="8975" width="14.28515625" style="26" customWidth="1"/>
    <col min="8976" max="8976" width="14" style="26" customWidth="1"/>
    <col min="8977" max="9216" width="11.42578125" style="26"/>
    <col min="9217" max="9217" width="9.140625" style="26" customWidth="1"/>
    <col min="9218" max="9218" width="10.28515625" style="26" customWidth="1"/>
    <col min="9219" max="9220" width="3.5703125" style="26" customWidth="1"/>
    <col min="9221" max="9221" width="10.85546875" style="26" customWidth="1"/>
    <col min="9222" max="9223" width="11" style="26" customWidth="1"/>
    <col min="9224" max="9224" width="5.85546875" style="26" customWidth="1"/>
    <col min="9225" max="9225" width="11.28515625" style="26" customWidth="1"/>
    <col min="9226" max="9226" width="11" style="26" customWidth="1"/>
    <col min="9227" max="9227" width="12.5703125" style="26" customWidth="1"/>
    <col min="9228" max="9228" width="11" style="26" customWidth="1"/>
    <col min="9229" max="9229" width="5.85546875" style="26" customWidth="1"/>
    <col min="9230" max="9230" width="11.42578125" style="26"/>
    <col min="9231" max="9231" width="14.28515625" style="26" customWidth="1"/>
    <col min="9232" max="9232" width="14" style="26" customWidth="1"/>
    <col min="9233" max="9472" width="11.42578125" style="26"/>
    <col min="9473" max="9473" width="9.140625" style="26" customWidth="1"/>
    <col min="9474" max="9474" width="10.28515625" style="26" customWidth="1"/>
    <col min="9475" max="9476" width="3.5703125" style="26" customWidth="1"/>
    <col min="9477" max="9477" width="10.85546875" style="26" customWidth="1"/>
    <col min="9478" max="9479" width="11" style="26" customWidth="1"/>
    <col min="9480" max="9480" width="5.85546875" style="26" customWidth="1"/>
    <col min="9481" max="9481" width="11.28515625" style="26" customWidth="1"/>
    <col min="9482" max="9482" width="11" style="26" customWidth="1"/>
    <col min="9483" max="9483" width="12.5703125" style="26" customWidth="1"/>
    <col min="9484" max="9484" width="11" style="26" customWidth="1"/>
    <col min="9485" max="9485" width="5.85546875" style="26" customWidth="1"/>
    <col min="9486" max="9486" width="11.42578125" style="26"/>
    <col min="9487" max="9487" width="14.28515625" style="26" customWidth="1"/>
    <col min="9488" max="9488" width="14" style="26" customWidth="1"/>
    <col min="9489" max="9728" width="11.42578125" style="26"/>
    <col min="9729" max="9729" width="9.140625" style="26" customWidth="1"/>
    <col min="9730" max="9730" width="10.28515625" style="26" customWidth="1"/>
    <col min="9731" max="9732" width="3.5703125" style="26" customWidth="1"/>
    <col min="9733" max="9733" width="10.85546875" style="26" customWidth="1"/>
    <col min="9734" max="9735" width="11" style="26" customWidth="1"/>
    <col min="9736" max="9736" width="5.85546875" style="26" customWidth="1"/>
    <col min="9737" max="9737" width="11.28515625" style="26" customWidth="1"/>
    <col min="9738" max="9738" width="11" style="26" customWidth="1"/>
    <col min="9739" max="9739" width="12.5703125" style="26" customWidth="1"/>
    <col min="9740" max="9740" width="11" style="26" customWidth="1"/>
    <col min="9741" max="9741" width="5.85546875" style="26" customWidth="1"/>
    <col min="9742" max="9742" width="11.42578125" style="26"/>
    <col min="9743" max="9743" width="14.28515625" style="26" customWidth="1"/>
    <col min="9744" max="9744" width="14" style="26" customWidth="1"/>
    <col min="9745" max="9984" width="11.42578125" style="26"/>
    <col min="9985" max="9985" width="9.140625" style="26" customWidth="1"/>
    <col min="9986" max="9986" width="10.28515625" style="26" customWidth="1"/>
    <col min="9987" max="9988" width="3.5703125" style="26" customWidth="1"/>
    <col min="9989" max="9989" width="10.85546875" style="26" customWidth="1"/>
    <col min="9990" max="9991" width="11" style="26" customWidth="1"/>
    <col min="9992" max="9992" width="5.85546875" style="26" customWidth="1"/>
    <col min="9993" max="9993" width="11.28515625" style="26" customWidth="1"/>
    <col min="9994" max="9994" width="11" style="26" customWidth="1"/>
    <col min="9995" max="9995" width="12.5703125" style="26" customWidth="1"/>
    <col min="9996" max="9996" width="11" style="26" customWidth="1"/>
    <col min="9997" max="9997" width="5.85546875" style="26" customWidth="1"/>
    <col min="9998" max="9998" width="11.42578125" style="26"/>
    <col min="9999" max="9999" width="14.28515625" style="26" customWidth="1"/>
    <col min="10000" max="10000" width="14" style="26" customWidth="1"/>
    <col min="10001" max="10240" width="11.42578125" style="26"/>
    <col min="10241" max="10241" width="9.140625" style="26" customWidth="1"/>
    <col min="10242" max="10242" width="10.28515625" style="26" customWidth="1"/>
    <col min="10243" max="10244" width="3.5703125" style="26" customWidth="1"/>
    <col min="10245" max="10245" width="10.85546875" style="26" customWidth="1"/>
    <col min="10246" max="10247" width="11" style="26" customWidth="1"/>
    <col min="10248" max="10248" width="5.85546875" style="26" customWidth="1"/>
    <col min="10249" max="10249" width="11.28515625" style="26" customWidth="1"/>
    <col min="10250" max="10250" width="11" style="26" customWidth="1"/>
    <col min="10251" max="10251" width="12.5703125" style="26" customWidth="1"/>
    <col min="10252" max="10252" width="11" style="26" customWidth="1"/>
    <col min="10253" max="10253" width="5.85546875" style="26" customWidth="1"/>
    <col min="10254" max="10254" width="11.42578125" style="26"/>
    <col min="10255" max="10255" width="14.28515625" style="26" customWidth="1"/>
    <col min="10256" max="10256" width="14" style="26" customWidth="1"/>
    <col min="10257" max="10496" width="11.42578125" style="26"/>
    <col min="10497" max="10497" width="9.140625" style="26" customWidth="1"/>
    <col min="10498" max="10498" width="10.28515625" style="26" customWidth="1"/>
    <col min="10499" max="10500" width="3.5703125" style="26" customWidth="1"/>
    <col min="10501" max="10501" width="10.85546875" style="26" customWidth="1"/>
    <col min="10502" max="10503" width="11" style="26" customWidth="1"/>
    <col min="10504" max="10504" width="5.85546875" style="26" customWidth="1"/>
    <col min="10505" max="10505" width="11.28515625" style="26" customWidth="1"/>
    <col min="10506" max="10506" width="11" style="26" customWidth="1"/>
    <col min="10507" max="10507" width="12.5703125" style="26" customWidth="1"/>
    <col min="10508" max="10508" width="11" style="26" customWidth="1"/>
    <col min="10509" max="10509" width="5.85546875" style="26" customWidth="1"/>
    <col min="10510" max="10510" width="11.42578125" style="26"/>
    <col min="10511" max="10511" width="14.28515625" style="26" customWidth="1"/>
    <col min="10512" max="10512" width="14" style="26" customWidth="1"/>
    <col min="10513" max="10752" width="11.42578125" style="26"/>
    <col min="10753" max="10753" width="9.140625" style="26" customWidth="1"/>
    <col min="10754" max="10754" width="10.28515625" style="26" customWidth="1"/>
    <col min="10755" max="10756" width="3.5703125" style="26" customWidth="1"/>
    <col min="10757" max="10757" width="10.85546875" style="26" customWidth="1"/>
    <col min="10758" max="10759" width="11" style="26" customWidth="1"/>
    <col min="10760" max="10760" width="5.85546875" style="26" customWidth="1"/>
    <col min="10761" max="10761" width="11.28515625" style="26" customWidth="1"/>
    <col min="10762" max="10762" width="11" style="26" customWidth="1"/>
    <col min="10763" max="10763" width="12.5703125" style="26" customWidth="1"/>
    <col min="10764" max="10764" width="11" style="26" customWidth="1"/>
    <col min="10765" max="10765" width="5.85546875" style="26" customWidth="1"/>
    <col min="10766" max="10766" width="11.42578125" style="26"/>
    <col min="10767" max="10767" width="14.28515625" style="26" customWidth="1"/>
    <col min="10768" max="10768" width="14" style="26" customWidth="1"/>
    <col min="10769" max="11008" width="11.42578125" style="26"/>
    <col min="11009" max="11009" width="9.140625" style="26" customWidth="1"/>
    <col min="11010" max="11010" width="10.28515625" style="26" customWidth="1"/>
    <col min="11011" max="11012" width="3.5703125" style="26" customWidth="1"/>
    <col min="11013" max="11013" width="10.85546875" style="26" customWidth="1"/>
    <col min="11014" max="11015" width="11" style="26" customWidth="1"/>
    <col min="11016" max="11016" width="5.85546875" style="26" customWidth="1"/>
    <col min="11017" max="11017" width="11.28515625" style="26" customWidth="1"/>
    <col min="11018" max="11018" width="11" style="26" customWidth="1"/>
    <col min="11019" max="11019" width="12.5703125" style="26" customWidth="1"/>
    <col min="11020" max="11020" width="11" style="26" customWidth="1"/>
    <col min="11021" max="11021" width="5.85546875" style="26" customWidth="1"/>
    <col min="11022" max="11022" width="11.42578125" style="26"/>
    <col min="11023" max="11023" width="14.28515625" style="26" customWidth="1"/>
    <col min="11024" max="11024" width="14" style="26" customWidth="1"/>
    <col min="11025" max="11264" width="11.42578125" style="26"/>
    <col min="11265" max="11265" width="9.140625" style="26" customWidth="1"/>
    <col min="11266" max="11266" width="10.28515625" style="26" customWidth="1"/>
    <col min="11267" max="11268" width="3.5703125" style="26" customWidth="1"/>
    <col min="11269" max="11269" width="10.85546875" style="26" customWidth="1"/>
    <col min="11270" max="11271" width="11" style="26" customWidth="1"/>
    <col min="11272" max="11272" width="5.85546875" style="26" customWidth="1"/>
    <col min="11273" max="11273" width="11.28515625" style="26" customWidth="1"/>
    <col min="11274" max="11274" width="11" style="26" customWidth="1"/>
    <col min="11275" max="11275" width="12.5703125" style="26" customWidth="1"/>
    <col min="11276" max="11276" width="11" style="26" customWidth="1"/>
    <col min="11277" max="11277" width="5.85546875" style="26" customWidth="1"/>
    <col min="11278" max="11278" width="11.42578125" style="26"/>
    <col min="11279" max="11279" width="14.28515625" style="26" customWidth="1"/>
    <col min="11280" max="11280" width="14" style="26" customWidth="1"/>
    <col min="11281" max="11520" width="11.42578125" style="26"/>
    <col min="11521" max="11521" width="9.140625" style="26" customWidth="1"/>
    <col min="11522" max="11522" width="10.28515625" style="26" customWidth="1"/>
    <col min="11523" max="11524" width="3.5703125" style="26" customWidth="1"/>
    <col min="11525" max="11525" width="10.85546875" style="26" customWidth="1"/>
    <col min="11526" max="11527" width="11" style="26" customWidth="1"/>
    <col min="11528" max="11528" width="5.85546875" style="26" customWidth="1"/>
    <col min="11529" max="11529" width="11.28515625" style="26" customWidth="1"/>
    <col min="11530" max="11530" width="11" style="26" customWidth="1"/>
    <col min="11531" max="11531" width="12.5703125" style="26" customWidth="1"/>
    <col min="11532" max="11532" width="11" style="26" customWidth="1"/>
    <col min="11533" max="11533" width="5.85546875" style="26" customWidth="1"/>
    <col min="11534" max="11534" width="11.42578125" style="26"/>
    <col min="11535" max="11535" width="14.28515625" style="26" customWidth="1"/>
    <col min="11536" max="11536" width="14" style="26" customWidth="1"/>
    <col min="11537" max="11776" width="11.42578125" style="26"/>
    <col min="11777" max="11777" width="9.140625" style="26" customWidth="1"/>
    <col min="11778" max="11778" width="10.28515625" style="26" customWidth="1"/>
    <col min="11779" max="11780" width="3.5703125" style="26" customWidth="1"/>
    <col min="11781" max="11781" width="10.85546875" style="26" customWidth="1"/>
    <col min="11782" max="11783" width="11" style="26" customWidth="1"/>
    <col min="11784" max="11784" width="5.85546875" style="26" customWidth="1"/>
    <col min="11785" max="11785" width="11.28515625" style="26" customWidth="1"/>
    <col min="11786" max="11786" width="11" style="26" customWidth="1"/>
    <col min="11787" max="11787" width="12.5703125" style="26" customWidth="1"/>
    <col min="11788" max="11788" width="11" style="26" customWidth="1"/>
    <col min="11789" max="11789" width="5.85546875" style="26" customWidth="1"/>
    <col min="11790" max="11790" width="11.42578125" style="26"/>
    <col min="11791" max="11791" width="14.28515625" style="26" customWidth="1"/>
    <col min="11792" max="11792" width="14" style="26" customWidth="1"/>
    <col min="11793" max="12032" width="11.42578125" style="26"/>
    <col min="12033" max="12033" width="9.140625" style="26" customWidth="1"/>
    <col min="12034" max="12034" width="10.28515625" style="26" customWidth="1"/>
    <col min="12035" max="12036" width="3.5703125" style="26" customWidth="1"/>
    <col min="12037" max="12037" width="10.85546875" style="26" customWidth="1"/>
    <col min="12038" max="12039" width="11" style="26" customWidth="1"/>
    <col min="12040" max="12040" width="5.85546875" style="26" customWidth="1"/>
    <col min="12041" max="12041" width="11.28515625" style="26" customWidth="1"/>
    <col min="12042" max="12042" width="11" style="26" customWidth="1"/>
    <col min="12043" max="12043" width="12.5703125" style="26" customWidth="1"/>
    <col min="12044" max="12044" width="11" style="26" customWidth="1"/>
    <col min="12045" max="12045" width="5.85546875" style="26" customWidth="1"/>
    <col min="12046" max="12046" width="11.42578125" style="26"/>
    <col min="12047" max="12047" width="14.28515625" style="26" customWidth="1"/>
    <col min="12048" max="12048" width="14" style="26" customWidth="1"/>
    <col min="12049" max="12288" width="11.42578125" style="26"/>
    <col min="12289" max="12289" width="9.140625" style="26" customWidth="1"/>
    <col min="12290" max="12290" width="10.28515625" style="26" customWidth="1"/>
    <col min="12291" max="12292" width="3.5703125" style="26" customWidth="1"/>
    <col min="12293" max="12293" width="10.85546875" style="26" customWidth="1"/>
    <col min="12294" max="12295" width="11" style="26" customWidth="1"/>
    <col min="12296" max="12296" width="5.85546875" style="26" customWidth="1"/>
    <col min="12297" max="12297" width="11.28515625" style="26" customWidth="1"/>
    <col min="12298" max="12298" width="11" style="26" customWidth="1"/>
    <col min="12299" max="12299" width="12.5703125" style="26" customWidth="1"/>
    <col min="12300" max="12300" width="11" style="26" customWidth="1"/>
    <col min="12301" max="12301" width="5.85546875" style="26" customWidth="1"/>
    <col min="12302" max="12302" width="11.42578125" style="26"/>
    <col min="12303" max="12303" width="14.28515625" style="26" customWidth="1"/>
    <col min="12304" max="12304" width="14" style="26" customWidth="1"/>
    <col min="12305" max="12544" width="11.42578125" style="26"/>
    <col min="12545" max="12545" width="9.140625" style="26" customWidth="1"/>
    <col min="12546" max="12546" width="10.28515625" style="26" customWidth="1"/>
    <col min="12547" max="12548" width="3.5703125" style="26" customWidth="1"/>
    <col min="12549" max="12549" width="10.85546875" style="26" customWidth="1"/>
    <col min="12550" max="12551" width="11" style="26" customWidth="1"/>
    <col min="12552" max="12552" width="5.85546875" style="26" customWidth="1"/>
    <col min="12553" max="12553" width="11.28515625" style="26" customWidth="1"/>
    <col min="12554" max="12554" width="11" style="26" customWidth="1"/>
    <col min="12555" max="12555" width="12.5703125" style="26" customWidth="1"/>
    <col min="12556" max="12556" width="11" style="26" customWidth="1"/>
    <col min="12557" max="12557" width="5.85546875" style="26" customWidth="1"/>
    <col min="12558" max="12558" width="11.42578125" style="26"/>
    <col min="12559" max="12559" width="14.28515625" style="26" customWidth="1"/>
    <col min="12560" max="12560" width="14" style="26" customWidth="1"/>
    <col min="12561" max="12800" width="11.42578125" style="26"/>
    <col min="12801" max="12801" width="9.140625" style="26" customWidth="1"/>
    <col min="12802" max="12802" width="10.28515625" style="26" customWidth="1"/>
    <col min="12803" max="12804" width="3.5703125" style="26" customWidth="1"/>
    <col min="12805" max="12805" width="10.85546875" style="26" customWidth="1"/>
    <col min="12806" max="12807" width="11" style="26" customWidth="1"/>
    <col min="12808" max="12808" width="5.85546875" style="26" customWidth="1"/>
    <col min="12809" max="12809" width="11.28515625" style="26" customWidth="1"/>
    <col min="12810" max="12810" width="11" style="26" customWidth="1"/>
    <col min="12811" max="12811" width="12.5703125" style="26" customWidth="1"/>
    <col min="12812" max="12812" width="11" style="26" customWidth="1"/>
    <col min="12813" max="12813" width="5.85546875" style="26" customWidth="1"/>
    <col min="12814" max="12814" width="11.42578125" style="26"/>
    <col min="12815" max="12815" width="14.28515625" style="26" customWidth="1"/>
    <col min="12816" max="12816" width="14" style="26" customWidth="1"/>
    <col min="12817" max="13056" width="11.42578125" style="26"/>
    <col min="13057" max="13057" width="9.140625" style="26" customWidth="1"/>
    <col min="13058" max="13058" width="10.28515625" style="26" customWidth="1"/>
    <col min="13059" max="13060" width="3.5703125" style="26" customWidth="1"/>
    <col min="13061" max="13061" width="10.85546875" style="26" customWidth="1"/>
    <col min="13062" max="13063" width="11" style="26" customWidth="1"/>
    <col min="13064" max="13064" width="5.85546875" style="26" customWidth="1"/>
    <col min="13065" max="13065" width="11.28515625" style="26" customWidth="1"/>
    <col min="13066" max="13066" width="11" style="26" customWidth="1"/>
    <col min="13067" max="13067" width="12.5703125" style="26" customWidth="1"/>
    <col min="13068" max="13068" width="11" style="26" customWidth="1"/>
    <col min="13069" max="13069" width="5.85546875" style="26" customWidth="1"/>
    <col min="13070" max="13070" width="11.42578125" style="26"/>
    <col min="13071" max="13071" width="14.28515625" style="26" customWidth="1"/>
    <col min="13072" max="13072" width="14" style="26" customWidth="1"/>
    <col min="13073" max="13312" width="11.42578125" style="26"/>
    <col min="13313" max="13313" width="9.140625" style="26" customWidth="1"/>
    <col min="13314" max="13314" width="10.28515625" style="26" customWidth="1"/>
    <col min="13315" max="13316" width="3.5703125" style="26" customWidth="1"/>
    <col min="13317" max="13317" width="10.85546875" style="26" customWidth="1"/>
    <col min="13318" max="13319" width="11" style="26" customWidth="1"/>
    <col min="13320" max="13320" width="5.85546875" style="26" customWidth="1"/>
    <col min="13321" max="13321" width="11.28515625" style="26" customWidth="1"/>
    <col min="13322" max="13322" width="11" style="26" customWidth="1"/>
    <col min="13323" max="13323" width="12.5703125" style="26" customWidth="1"/>
    <col min="13324" max="13324" width="11" style="26" customWidth="1"/>
    <col min="13325" max="13325" width="5.85546875" style="26" customWidth="1"/>
    <col min="13326" max="13326" width="11.42578125" style="26"/>
    <col min="13327" max="13327" width="14.28515625" style="26" customWidth="1"/>
    <col min="13328" max="13328" width="14" style="26" customWidth="1"/>
    <col min="13329" max="13568" width="11.42578125" style="26"/>
    <col min="13569" max="13569" width="9.140625" style="26" customWidth="1"/>
    <col min="13570" max="13570" width="10.28515625" style="26" customWidth="1"/>
    <col min="13571" max="13572" width="3.5703125" style="26" customWidth="1"/>
    <col min="13573" max="13573" width="10.85546875" style="26" customWidth="1"/>
    <col min="13574" max="13575" width="11" style="26" customWidth="1"/>
    <col min="13576" max="13576" width="5.85546875" style="26" customWidth="1"/>
    <col min="13577" max="13577" width="11.28515625" style="26" customWidth="1"/>
    <col min="13578" max="13578" width="11" style="26" customWidth="1"/>
    <col min="13579" max="13579" width="12.5703125" style="26" customWidth="1"/>
    <col min="13580" max="13580" width="11" style="26" customWidth="1"/>
    <col min="13581" max="13581" width="5.85546875" style="26" customWidth="1"/>
    <col min="13582" max="13582" width="11.42578125" style="26"/>
    <col min="13583" max="13583" width="14.28515625" style="26" customWidth="1"/>
    <col min="13584" max="13584" width="14" style="26" customWidth="1"/>
    <col min="13585" max="13824" width="11.42578125" style="26"/>
    <col min="13825" max="13825" width="9.140625" style="26" customWidth="1"/>
    <col min="13826" max="13826" width="10.28515625" style="26" customWidth="1"/>
    <col min="13827" max="13828" width="3.5703125" style="26" customWidth="1"/>
    <col min="13829" max="13829" width="10.85546875" style="26" customWidth="1"/>
    <col min="13830" max="13831" width="11" style="26" customWidth="1"/>
    <col min="13832" max="13832" width="5.85546875" style="26" customWidth="1"/>
    <col min="13833" max="13833" width="11.28515625" style="26" customWidth="1"/>
    <col min="13834" max="13834" width="11" style="26" customWidth="1"/>
    <col min="13835" max="13835" width="12.5703125" style="26" customWidth="1"/>
    <col min="13836" max="13836" width="11" style="26" customWidth="1"/>
    <col min="13837" max="13837" width="5.85546875" style="26" customWidth="1"/>
    <col min="13838" max="13838" width="11.42578125" style="26"/>
    <col min="13839" max="13839" width="14.28515625" style="26" customWidth="1"/>
    <col min="13840" max="13840" width="14" style="26" customWidth="1"/>
    <col min="13841" max="14080" width="11.42578125" style="26"/>
    <col min="14081" max="14081" width="9.140625" style="26" customWidth="1"/>
    <col min="14082" max="14082" width="10.28515625" style="26" customWidth="1"/>
    <col min="14083" max="14084" width="3.5703125" style="26" customWidth="1"/>
    <col min="14085" max="14085" width="10.85546875" style="26" customWidth="1"/>
    <col min="14086" max="14087" width="11" style="26" customWidth="1"/>
    <col min="14088" max="14088" width="5.85546875" style="26" customWidth="1"/>
    <col min="14089" max="14089" width="11.28515625" style="26" customWidth="1"/>
    <col min="14090" max="14090" width="11" style="26" customWidth="1"/>
    <col min="14091" max="14091" width="12.5703125" style="26" customWidth="1"/>
    <col min="14092" max="14092" width="11" style="26" customWidth="1"/>
    <col min="14093" max="14093" width="5.85546875" style="26" customWidth="1"/>
    <col min="14094" max="14094" width="11.42578125" style="26"/>
    <col min="14095" max="14095" width="14.28515625" style="26" customWidth="1"/>
    <col min="14096" max="14096" width="14" style="26" customWidth="1"/>
    <col min="14097" max="14336" width="11.42578125" style="26"/>
    <col min="14337" max="14337" width="9.140625" style="26" customWidth="1"/>
    <col min="14338" max="14338" width="10.28515625" style="26" customWidth="1"/>
    <col min="14339" max="14340" width="3.5703125" style="26" customWidth="1"/>
    <col min="14341" max="14341" width="10.85546875" style="26" customWidth="1"/>
    <col min="14342" max="14343" width="11" style="26" customWidth="1"/>
    <col min="14344" max="14344" width="5.85546875" style="26" customWidth="1"/>
    <col min="14345" max="14345" width="11.28515625" style="26" customWidth="1"/>
    <col min="14346" max="14346" width="11" style="26" customWidth="1"/>
    <col min="14347" max="14347" width="12.5703125" style="26" customWidth="1"/>
    <col min="14348" max="14348" width="11" style="26" customWidth="1"/>
    <col min="14349" max="14349" width="5.85546875" style="26" customWidth="1"/>
    <col min="14350" max="14350" width="11.42578125" style="26"/>
    <col min="14351" max="14351" width="14.28515625" style="26" customWidth="1"/>
    <col min="14352" max="14352" width="14" style="26" customWidth="1"/>
    <col min="14353" max="14592" width="11.42578125" style="26"/>
    <col min="14593" max="14593" width="9.140625" style="26" customWidth="1"/>
    <col min="14594" max="14594" width="10.28515625" style="26" customWidth="1"/>
    <col min="14595" max="14596" width="3.5703125" style="26" customWidth="1"/>
    <col min="14597" max="14597" width="10.85546875" style="26" customWidth="1"/>
    <col min="14598" max="14599" width="11" style="26" customWidth="1"/>
    <col min="14600" max="14600" width="5.85546875" style="26" customWidth="1"/>
    <col min="14601" max="14601" width="11.28515625" style="26" customWidth="1"/>
    <col min="14602" max="14602" width="11" style="26" customWidth="1"/>
    <col min="14603" max="14603" width="12.5703125" style="26" customWidth="1"/>
    <col min="14604" max="14604" width="11" style="26" customWidth="1"/>
    <col min="14605" max="14605" width="5.85546875" style="26" customWidth="1"/>
    <col min="14606" max="14606" width="11.42578125" style="26"/>
    <col min="14607" max="14607" width="14.28515625" style="26" customWidth="1"/>
    <col min="14608" max="14608" width="14" style="26" customWidth="1"/>
    <col min="14609" max="14848" width="11.42578125" style="26"/>
    <col min="14849" max="14849" width="9.140625" style="26" customWidth="1"/>
    <col min="14850" max="14850" width="10.28515625" style="26" customWidth="1"/>
    <col min="14851" max="14852" width="3.5703125" style="26" customWidth="1"/>
    <col min="14853" max="14853" width="10.85546875" style="26" customWidth="1"/>
    <col min="14854" max="14855" width="11" style="26" customWidth="1"/>
    <col min="14856" max="14856" width="5.85546875" style="26" customWidth="1"/>
    <col min="14857" max="14857" width="11.28515625" style="26" customWidth="1"/>
    <col min="14858" max="14858" width="11" style="26" customWidth="1"/>
    <col min="14859" max="14859" width="12.5703125" style="26" customWidth="1"/>
    <col min="14860" max="14860" width="11" style="26" customWidth="1"/>
    <col min="14861" max="14861" width="5.85546875" style="26" customWidth="1"/>
    <col min="14862" max="14862" width="11.42578125" style="26"/>
    <col min="14863" max="14863" width="14.28515625" style="26" customWidth="1"/>
    <col min="14864" max="14864" width="14" style="26" customWidth="1"/>
    <col min="14865" max="15104" width="11.42578125" style="26"/>
    <col min="15105" max="15105" width="9.140625" style="26" customWidth="1"/>
    <col min="15106" max="15106" width="10.28515625" style="26" customWidth="1"/>
    <col min="15107" max="15108" width="3.5703125" style="26" customWidth="1"/>
    <col min="15109" max="15109" width="10.85546875" style="26" customWidth="1"/>
    <col min="15110" max="15111" width="11" style="26" customWidth="1"/>
    <col min="15112" max="15112" width="5.85546875" style="26" customWidth="1"/>
    <col min="15113" max="15113" width="11.28515625" style="26" customWidth="1"/>
    <col min="15114" max="15114" width="11" style="26" customWidth="1"/>
    <col min="15115" max="15115" width="12.5703125" style="26" customWidth="1"/>
    <col min="15116" max="15116" width="11" style="26" customWidth="1"/>
    <col min="15117" max="15117" width="5.85546875" style="26" customWidth="1"/>
    <col min="15118" max="15118" width="11.42578125" style="26"/>
    <col min="15119" max="15119" width="14.28515625" style="26" customWidth="1"/>
    <col min="15120" max="15120" width="14" style="26" customWidth="1"/>
    <col min="15121" max="15360" width="11.42578125" style="26"/>
    <col min="15361" max="15361" width="9.140625" style="26" customWidth="1"/>
    <col min="15362" max="15362" width="10.28515625" style="26" customWidth="1"/>
    <col min="15363" max="15364" width="3.5703125" style="26" customWidth="1"/>
    <col min="15365" max="15365" width="10.85546875" style="26" customWidth="1"/>
    <col min="15366" max="15367" width="11" style="26" customWidth="1"/>
    <col min="15368" max="15368" width="5.85546875" style="26" customWidth="1"/>
    <col min="15369" max="15369" width="11.28515625" style="26" customWidth="1"/>
    <col min="15370" max="15370" width="11" style="26" customWidth="1"/>
    <col min="15371" max="15371" width="12.5703125" style="26" customWidth="1"/>
    <col min="15372" max="15372" width="11" style="26" customWidth="1"/>
    <col min="15373" max="15373" width="5.85546875" style="26" customWidth="1"/>
    <col min="15374" max="15374" width="11.42578125" style="26"/>
    <col min="15375" max="15375" width="14.28515625" style="26" customWidth="1"/>
    <col min="15376" max="15376" width="14" style="26" customWidth="1"/>
    <col min="15377" max="15616" width="11.42578125" style="26"/>
    <col min="15617" max="15617" width="9.140625" style="26" customWidth="1"/>
    <col min="15618" max="15618" width="10.28515625" style="26" customWidth="1"/>
    <col min="15619" max="15620" width="3.5703125" style="26" customWidth="1"/>
    <col min="15621" max="15621" width="10.85546875" style="26" customWidth="1"/>
    <col min="15622" max="15623" width="11" style="26" customWidth="1"/>
    <col min="15624" max="15624" width="5.85546875" style="26" customWidth="1"/>
    <col min="15625" max="15625" width="11.28515625" style="26" customWidth="1"/>
    <col min="15626" max="15626" width="11" style="26" customWidth="1"/>
    <col min="15627" max="15627" width="12.5703125" style="26" customWidth="1"/>
    <col min="15628" max="15628" width="11" style="26" customWidth="1"/>
    <col min="15629" max="15629" width="5.85546875" style="26" customWidth="1"/>
    <col min="15630" max="15630" width="11.42578125" style="26"/>
    <col min="15631" max="15631" width="14.28515625" style="26" customWidth="1"/>
    <col min="15632" max="15632" width="14" style="26" customWidth="1"/>
    <col min="15633" max="15872" width="11.42578125" style="26"/>
    <col min="15873" max="15873" width="9.140625" style="26" customWidth="1"/>
    <col min="15874" max="15874" width="10.28515625" style="26" customWidth="1"/>
    <col min="15875" max="15876" width="3.5703125" style="26" customWidth="1"/>
    <col min="15877" max="15877" width="10.85546875" style="26" customWidth="1"/>
    <col min="15878" max="15879" width="11" style="26" customWidth="1"/>
    <col min="15880" max="15880" width="5.85546875" style="26" customWidth="1"/>
    <col min="15881" max="15881" width="11.28515625" style="26" customWidth="1"/>
    <col min="15882" max="15882" width="11" style="26" customWidth="1"/>
    <col min="15883" max="15883" width="12.5703125" style="26" customWidth="1"/>
    <col min="15884" max="15884" width="11" style="26" customWidth="1"/>
    <col min="15885" max="15885" width="5.85546875" style="26" customWidth="1"/>
    <col min="15886" max="15886" width="11.42578125" style="26"/>
    <col min="15887" max="15887" width="14.28515625" style="26" customWidth="1"/>
    <col min="15888" max="15888" width="14" style="26" customWidth="1"/>
    <col min="15889" max="16128" width="11.42578125" style="26"/>
    <col min="16129" max="16129" width="9.140625" style="26" customWidth="1"/>
    <col min="16130" max="16130" width="10.28515625" style="26" customWidth="1"/>
    <col min="16131" max="16132" width="3.5703125" style="26" customWidth="1"/>
    <col min="16133" max="16133" width="10.85546875" style="26" customWidth="1"/>
    <col min="16134" max="16135" width="11" style="26" customWidth="1"/>
    <col min="16136" max="16136" width="5.85546875" style="26" customWidth="1"/>
    <col min="16137" max="16137" width="11.28515625" style="26" customWidth="1"/>
    <col min="16138" max="16138" width="11" style="26" customWidth="1"/>
    <col min="16139" max="16139" width="12.5703125" style="26" customWidth="1"/>
    <col min="16140" max="16140" width="11" style="26" customWidth="1"/>
    <col min="16141" max="16141" width="5.85546875" style="26" customWidth="1"/>
    <col min="16142" max="16142" width="11.42578125" style="26"/>
    <col min="16143" max="16143" width="14.28515625" style="26" customWidth="1"/>
    <col min="16144" max="16144" width="14" style="26" customWidth="1"/>
    <col min="16145" max="16384" width="11.42578125" style="26"/>
  </cols>
  <sheetData>
    <row r="1" spans="1:16" ht="13.5" thickBot="1" x14ac:dyDescent="0.25"/>
    <row r="2" spans="1:16" ht="21.75" thickBot="1" x14ac:dyDescent="0.4">
      <c r="B2" s="83" t="s">
        <v>171</v>
      </c>
      <c r="E2" s="94">
        <f ca="1">TODAY()</f>
        <v>41353</v>
      </c>
      <c r="F2" s="95">
        <f ca="1">COUNT(E6:E14)-COUNTIF(E6:E14,"")</f>
        <v>-5</v>
      </c>
      <c r="G2" s="96"/>
      <c r="I2" s="101">
        <f ca="1">now</f>
        <v>41353</v>
      </c>
      <c r="J2" s="95">
        <f ca="1">SUMPRODUCT((MONTH(dn)=MONTH(I2))*(DAY(dn)=DAY(I2)))</f>
        <v>0</v>
      </c>
      <c r="K2" s="102"/>
      <c r="L2" s="96"/>
      <c r="N2" s="103" t="s">
        <v>3</v>
      </c>
      <c r="O2" s="104">
        <f ca="1">TODAY()-MOD(TODAY()+5,7)</f>
        <v>41351</v>
      </c>
      <c r="P2" s="105">
        <f ca="1">O2+6</f>
        <v>41357</v>
      </c>
    </row>
    <row r="3" spans="1:16" ht="13.5" thickBot="1" x14ac:dyDescent="0.25">
      <c r="C3" s="26" t="s">
        <v>4</v>
      </c>
    </row>
    <row r="4" spans="1:16" ht="13.5" thickBot="1" x14ac:dyDescent="0.25">
      <c r="E4" s="127"/>
      <c r="F4" s="98" t="str">
        <f ca="1">CONCATENATE("Anniversaire"&amp;IF(G4&gt;1,"s",)&amp;" dans les ",F17,"  jours : ")</f>
        <v xml:space="preserve">Anniversaire dans les 30  jours : </v>
      </c>
      <c r="G4" s="99">
        <f ca="1">COUNT(E6:E14)-COUNTIF(E6:E14,"")</f>
        <v>-5</v>
      </c>
      <c r="I4" s="97"/>
      <c r="J4" s="100"/>
      <c r="K4" s="98" t="str">
        <f ca="1">"Anniversaire"&amp;IF(L4&gt;1,"s",)&amp;" du jour : "</f>
        <v xml:space="preserve">Anniversaire du jour : </v>
      </c>
      <c r="L4" s="99">
        <f ca="1">SUMPRODUCT((MONTH(dn)=MONTH(TODAY()))*(DAY(TODAY())=DAY(dn)))</f>
        <v>0</v>
      </c>
      <c r="N4" s="97"/>
      <c r="O4" s="98" t="str">
        <f ca="1">"Anniversaire"&amp;IF(P4&gt;1,"s",)&amp;" la semaine : "</f>
        <v xml:space="preserve">Anniversaire la semaine : </v>
      </c>
      <c r="P4" s="106">
        <f ca="1">SUMPRODUCT((DATE(5,MONTH(dn),DAY(dn))&gt;=DATE(5,MONTH(O2),DAY(O2)))*(DATE(5,MONTH(dn),DAY(dn))&lt;=DATE(5,MONTH(P2),DAY(P2))))</f>
        <v>0</v>
      </c>
    </row>
    <row r="5" spans="1:16" ht="13.5" thickBot="1" x14ac:dyDescent="0.25">
      <c r="F5" s="74"/>
    </row>
    <row r="6" spans="1:16" ht="13.5" thickBot="1" x14ac:dyDescent="0.25">
      <c r="A6" s="27" t="s">
        <v>6</v>
      </c>
      <c r="B6" s="27" t="s">
        <v>5</v>
      </c>
      <c r="E6" s="357">
        <f t="shared" ref="E6:E14" ca="1" si="0">IF(ISERR(F6),"",INDEX(dn,MATCH(F6,Nom,0)))</f>
        <v>40994</v>
      </c>
      <c r="F6" s="86" t="str">
        <f t="array" aca="1" ref="F6" ca="1">INDEX(ColNom,SMALL(IF((DATE(YEAR(TODAY()),MONTH(dn),DAY(dn))&lt;=TODAY()+$F$17)*(DATE(YEAR(TODAY()),MONTH(dn),DAY(dn))&gt;=TODAY()),ROW(dn)),ROWS(F$6:F6)))</f>
        <v>Anniversaire mariage</v>
      </c>
      <c r="G6" s="87"/>
      <c r="H6" s="90"/>
      <c r="I6" s="357" t="str">
        <f t="shared" ref="I6:I14" ca="1" si="1">IF(ISERR(J6),"",INDEX(dn,MATCH(J6,Nom,0)))</f>
        <v/>
      </c>
      <c r="J6" s="86" t="e">
        <f t="array" aca="1" ref="J6" ca="1">INDEX(ColNom,SMALL(IF(DAY(dn)=DAY(TODAY()),IF(MONTH(dn)=MONTH(TODAY()),ROW(dn))),ROWS(J$6:J6)))</f>
        <v>#NUM!</v>
      </c>
      <c r="K6" s="86"/>
      <c r="L6" s="87"/>
      <c r="N6" s="357" t="str">
        <f t="shared" ref="N6:N14" ca="1" si="2">IF(ISERR(O6),"",INDEX(dn,MATCH(O6,Nom,0)))</f>
        <v/>
      </c>
      <c r="O6" s="91" t="e">
        <f t="array" aca="1" ref="O6" ca="1">INDEX(ColNom,SMALL(IF((DATE(5,MONTH(dn),DAY(dn))&gt;=DATE(5,MONTH($O$2),DAY($O$2)))*(DATE(5,MONTH(dn),DAY(dn))&lt;=DATE(5,MONTH($P$2),DAY($P$2))),ROW(dn)),ROWS(O$6:O6)))</f>
        <v>#NUM!</v>
      </c>
      <c r="P6" s="87"/>
    </row>
    <row r="7" spans="1:16" ht="15" x14ac:dyDescent="0.25">
      <c r="A7" s="245" t="s">
        <v>320</v>
      </c>
      <c r="B7" s="296">
        <v>40994</v>
      </c>
      <c r="E7" s="358">
        <f t="shared" ca="1" si="0"/>
        <v>40995</v>
      </c>
      <c r="F7" s="88" t="str">
        <f t="array" aca="1" ref="F7" ca="1">INDEX(ColNom,SMALL(IF((DATE(YEAR(TODAY()),MONTH(dn),DAY(dn))&lt;=TODAY()+$F$17)*(DATE(YEAR(TODAY()),MONTH(dn),DAY(dn))&gt;=TODAY()),ROW(dn)),ROWS(F$6:F7)))</f>
        <v>Fete de Lucille</v>
      </c>
      <c r="G7" s="84"/>
      <c r="H7" s="90"/>
      <c r="I7" s="358" t="str">
        <f t="shared" ca="1" si="1"/>
        <v/>
      </c>
      <c r="J7" s="88" t="e">
        <f t="array" aca="1" ref="J7" ca="1">INDEX(ColNom,SMALL(IF(DAY(dn)=DAY(TODAY()),IF(MONTH(dn)=MONTH(TODAY()),ROW(dn))),ROWS(J$6:J7)))</f>
        <v>#NUM!</v>
      </c>
      <c r="K7" s="88"/>
      <c r="L7" s="84"/>
      <c r="N7" s="358" t="str">
        <f t="shared" ca="1" si="2"/>
        <v/>
      </c>
      <c r="O7" s="92" t="e">
        <f t="array" aca="1" ref="O7" ca="1">INDEX(ColNom,SMALL(IF((DATE(5,MONTH(dn),DAY(dn))&gt;=DATE(5,MONTH($O$2),DAY($O$2)))*(DATE(5,MONTH(dn),DAY(dn))&lt;=DATE(5,MONTH($P$2),DAY($P$2))),ROW(dn)),ROWS(O$6:O7)))</f>
        <v>#NUM!</v>
      </c>
      <c r="P7" s="84"/>
    </row>
    <row r="8" spans="1:16" ht="15" x14ac:dyDescent="0.25">
      <c r="A8" s="249" t="s">
        <v>322</v>
      </c>
      <c r="B8" s="297">
        <v>40995</v>
      </c>
      <c r="E8" s="358" t="str">
        <f t="shared" ca="1" si="0"/>
        <v/>
      </c>
      <c r="F8" s="88" t="e">
        <f t="array" aca="1" ref="F8" ca="1">INDEX(ColNom,SMALL(IF((DATE(YEAR(TODAY()),MONTH(dn),DAY(dn))&lt;=TODAY()+$F$17)*(DATE(YEAR(TODAY()),MONTH(dn),DAY(dn))&gt;=TODAY()),ROW(dn)),ROWS(F$6:F8)))</f>
        <v>#NUM!</v>
      </c>
      <c r="G8" s="84"/>
      <c r="H8" s="90"/>
      <c r="I8" s="358" t="str">
        <f t="shared" ca="1" si="1"/>
        <v/>
      </c>
      <c r="J8" s="88" t="e">
        <f t="array" aca="1" ref="J8" ca="1">INDEX(ColNom,SMALL(IF(DAY(dn)=DAY(TODAY()),IF(MONTH(dn)=MONTH(TODAY()),ROW(dn))),ROWS(J$6:J8)))</f>
        <v>#NUM!</v>
      </c>
      <c r="K8" s="88"/>
      <c r="L8" s="84"/>
      <c r="N8" s="358" t="str">
        <f t="shared" ca="1" si="2"/>
        <v/>
      </c>
      <c r="O8" s="92" t="e">
        <f t="array" aca="1" ref="O8" ca="1">INDEX(ColNom,SMALL(IF((DATE(5,MONTH(dn),DAY(dn))&gt;=DATE(5,MONTH($O$2),DAY($O$2)))*(DATE(5,MONTH(dn),DAY(dn))&lt;=DATE(5,MONTH($P$2),DAY($P$2))),ROW(dn)),ROWS(O$6:O8)))</f>
        <v>#NUM!</v>
      </c>
      <c r="P8" s="84"/>
    </row>
    <row r="9" spans="1:16" ht="15" x14ac:dyDescent="0.25">
      <c r="A9" s="249" t="s">
        <v>321</v>
      </c>
      <c r="B9" s="297">
        <v>41024</v>
      </c>
      <c r="E9" s="358" t="str">
        <f ca="1">IF(ISERR(F9),"",INDEX(dn,MATCH(F9,Nom,0)))</f>
        <v/>
      </c>
      <c r="F9" s="88" t="e">
        <f t="array" aca="1" ref="F9" ca="1">INDEX(ColNom,SMALL(IF((DATE(YEAR(TODAY()),MONTH(dn),DAY(dn))&lt;=TODAY()+$F$17)*(DATE(YEAR(TODAY()),MONTH(dn),DAY(dn))&gt;=TODAY()),ROW(dn)),ROWS(F$6:F9)))</f>
        <v>#NUM!</v>
      </c>
      <c r="G9" s="84"/>
      <c r="H9" s="90"/>
      <c r="I9" s="358" t="str">
        <f t="shared" ca="1" si="1"/>
        <v/>
      </c>
      <c r="J9" s="88" t="e">
        <f t="array" aca="1" ref="J9" ca="1">INDEX(ColNom,SMALL(IF(DAY(dn)=DAY(TODAY()),IF(MONTH(dn)=MONTH(TODAY()),ROW(dn))),ROWS(J$6:J9)))</f>
        <v>#NUM!</v>
      </c>
      <c r="K9" s="88"/>
      <c r="L9" s="84"/>
      <c r="N9" s="358" t="str">
        <f t="shared" ca="1" si="2"/>
        <v/>
      </c>
      <c r="O9" s="92" t="e">
        <f t="array" aca="1" ref="O9" ca="1">INDEX(ColNom,SMALL(IF((DATE(5,MONTH(dn),DAY(dn))&gt;=DATE(5,MONTH($O$2),DAY($O$2)))*(DATE(5,MONTH(dn),DAY(dn))&lt;=DATE(5,MONTH($P$2),DAY($P$2))),ROW(dn)),ROWS(O$6:O9)))</f>
        <v>#NUM!</v>
      </c>
      <c r="P9" s="84"/>
    </row>
    <row r="10" spans="1:16" ht="15" x14ac:dyDescent="0.25">
      <c r="A10" s="249"/>
      <c r="B10" s="297"/>
      <c r="E10" s="358" t="str">
        <f t="shared" ca="1" si="0"/>
        <v/>
      </c>
      <c r="F10" s="88" t="e">
        <f t="array" aca="1" ref="F10" ca="1">INDEX(ColNom,SMALL(IF((DATE(YEAR(TODAY()),MONTH(dn),DAY(dn))&lt;=TODAY()+$F$17)*(DATE(YEAR(TODAY()),MONTH(dn),DAY(dn))&gt;=TODAY()),ROW(dn)),ROWS(F$6:F10)))</f>
        <v>#NUM!</v>
      </c>
      <c r="G10" s="84"/>
      <c r="H10" s="90"/>
      <c r="I10" s="358" t="str">
        <f t="shared" ca="1" si="1"/>
        <v/>
      </c>
      <c r="J10" s="88" t="e">
        <f t="array" aca="1" ref="J10" ca="1">INDEX(ColNom,SMALL(IF(DAY(dn)=DAY(TODAY()),IF(MONTH(dn)=MONTH(TODAY()),ROW(dn))),ROWS(J$6:J10)))</f>
        <v>#NUM!</v>
      </c>
      <c r="K10" s="88"/>
      <c r="L10" s="84"/>
      <c r="N10" s="358" t="str">
        <f t="shared" ca="1" si="2"/>
        <v/>
      </c>
      <c r="O10" s="92" t="e">
        <f t="array" aca="1" ref="O10" ca="1">INDEX(ColNom,SMALL(IF((DATE(5,MONTH(dn),DAY(dn))&gt;=DATE(5,MONTH($O$2),DAY($O$2)))*(DATE(5,MONTH(dn),DAY(dn))&lt;=DATE(5,MONTH($P$2),DAY($P$2))),ROW(dn)),ROWS(O$6:O10)))</f>
        <v>#NUM!</v>
      </c>
      <c r="P10" s="84"/>
    </row>
    <row r="11" spans="1:16" ht="15" x14ac:dyDescent="0.25">
      <c r="A11" s="249"/>
      <c r="B11" s="297"/>
      <c r="E11" s="358" t="str">
        <f t="shared" ca="1" si="0"/>
        <v/>
      </c>
      <c r="F11" s="88" t="e">
        <f t="array" aca="1" ref="F11" ca="1">INDEX(ColNom,SMALL(IF((DATE(YEAR(TODAY()),MONTH(dn),DAY(dn))&lt;=TODAY()+$F$17)*(DATE(YEAR(TODAY()),MONTH(dn),DAY(dn))&gt;=TODAY()),ROW(dn)),ROWS(F$6:F11)))</f>
        <v>#NUM!</v>
      </c>
      <c r="G11" s="84"/>
      <c r="H11" s="90"/>
      <c r="I11" s="358" t="str">
        <f t="shared" ca="1" si="1"/>
        <v/>
      </c>
      <c r="J11" s="88" t="e">
        <f t="array" aca="1" ref="J11" ca="1">INDEX(ColNom,SMALL(IF(DAY(dn)=DAY(TODAY()),IF(MONTH(dn)=MONTH(TODAY()),ROW(dn))),ROWS(J$6:J11)))</f>
        <v>#NUM!</v>
      </c>
      <c r="K11" s="88"/>
      <c r="L11" s="84"/>
      <c r="N11" s="358" t="str">
        <f t="shared" ca="1" si="2"/>
        <v/>
      </c>
      <c r="O11" s="92" t="e">
        <f t="array" aca="1" ref="O11" ca="1">INDEX(ColNom,SMALL(IF((DATE(5,MONTH(dn),DAY(dn))&gt;=DATE(5,MONTH($O$2),DAY($O$2)))*(DATE(5,MONTH(dn),DAY(dn))&lt;=DATE(5,MONTH($P$2),DAY($P$2))),ROW(dn)),ROWS(O$6:O11)))</f>
        <v>#NUM!</v>
      </c>
      <c r="P11" s="84"/>
    </row>
    <row r="12" spans="1:16" ht="15" x14ac:dyDescent="0.25">
      <c r="A12" s="249"/>
      <c r="B12" s="297"/>
      <c r="E12" s="358" t="str">
        <f t="shared" ca="1" si="0"/>
        <v/>
      </c>
      <c r="F12" s="88" t="e">
        <f t="array" aca="1" ref="F12" ca="1">INDEX(ColNom,SMALL(IF((DATE(YEAR(TODAY()),MONTH(dn),DAY(dn))&lt;=TODAY()+$F$17)*(DATE(YEAR(TODAY()),MONTH(dn),DAY(dn))&gt;=TODAY()),ROW(dn)),ROWS(F$6:F12)))</f>
        <v>#NUM!</v>
      </c>
      <c r="G12" s="84"/>
      <c r="H12" s="90"/>
      <c r="I12" s="358" t="str">
        <f t="shared" ca="1" si="1"/>
        <v/>
      </c>
      <c r="J12" s="88" t="e">
        <f t="array" aca="1" ref="J12" ca="1">INDEX(ColNom,SMALL(IF(DAY(dn)=DAY(TODAY()),IF(MONTH(dn)=MONTH(TODAY()),ROW(dn))),ROWS(J$6:J12)))</f>
        <v>#NUM!</v>
      </c>
      <c r="K12" s="88"/>
      <c r="L12" s="84"/>
      <c r="N12" s="358" t="str">
        <f t="shared" ca="1" si="2"/>
        <v/>
      </c>
      <c r="O12" s="92" t="e">
        <f t="array" aca="1" ref="O12" ca="1">INDEX(ColNom,SMALL(IF((DATE(5,MONTH(dn),DAY(dn))&gt;=DATE(5,MONTH($O$2),DAY($O$2)))*(DATE(5,MONTH(dn),DAY(dn))&lt;=DATE(5,MONTH($P$2),DAY($P$2))),ROW(dn)),ROWS(O$6:O12)))</f>
        <v>#NUM!</v>
      </c>
      <c r="P12" s="84"/>
    </row>
    <row r="13" spans="1:16" ht="15" x14ac:dyDescent="0.25">
      <c r="A13" s="249"/>
      <c r="B13" s="297"/>
      <c r="E13" s="358" t="str">
        <f t="shared" ca="1" si="0"/>
        <v/>
      </c>
      <c r="F13" s="88" t="e">
        <f t="array" aca="1" ref="F13" ca="1">INDEX(ColNom,SMALL(IF((DATE(YEAR(TODAY()),MONTH(dn),DAY(dn))&lt;=TODAY()+$F$17)*(DATE(YEAR(TODAY()),MONTH(dn),DAY(dn))&gt;=TODAY()),ROW(dn)),ROWS(F$6:F13)))</f>
        <v>#NUM!</v>
      </c>
      <c r="G13" s="84"/>
      <c r="H13" s="90"/>
      <c r="I13" s="358" t="str">
        <f t="shared" ca="1" si="1"/>
        <v/>
      </c>
      <c r="J13" s="88" t="e">
        <f t="array" aca="1" ref="J13" ca="1">INDEX(ColNom,SMALL(IF(DAY(dn)=DAY(TODAY()),IF(MONTH(dn)=MONTH(TODAY()),ROW(dn))),ROWS(J$6:J13)))</f>
        <v>#NUM!</v>
      </c>
      <c r="K13" s="88"/>
      <c r="L13" s="84"/>
      <c r="N13" s="358" t="str">
        <f t="shared" ca="1" si="2"/>
        <v/>
      </c>
      <c r="O13" s="92" t="e">
        <f t="array" aca="1" ref="O13" ca="1">INDEX(ColNom,SMALL(IF((DATE(5,MONTH(dn),DAY(dn))&gt;=DATE(5,MONTH($O$2),DAY($O$2)))*(DATE(5,MONTH(dn),DAY(dn))&lt;=DATE(5,MONTH($P$2),DAY($P$2))),ROW(dn)),ROWS(O$6:O13)))</f>
        <v>#NUM!</v>
      </c>
      <c r="P13" s="84"/>
    </row>
    <row r="14" spans="1:16" ht="15.75" thickBot="1" x14ac:dyDescent="0.3">
      <c r="A14" s="249"/>
      <c r="B14" s="297"/>
      <c r="E14" s="359" t="str">
        <f t="shared" ca="1" si="0"/>
        <v/>
      </c>
      <c r="F14" s="89" t="e">
        <f t="array" aca="1" ref="F14" ca="1">INDEX(ColNom,SMALL(IF((DATE(YEAR(TODAY()),MONTH(dn),DAY(dn))&lt;=TODAY()+$F$17)*(DATE(YEAR(TODAY()),MONTH(dn),DAY(dn))&gt;=TODAY()),ROW(dn)),ROWS(F$6:F14)))</f>
        <v>#NUM!</v>
      </c>
      <c r="G14" s="85"/>
      <c r="H14" s="90"/>
      <c r="I14" s="359" t="str">
        <f t="shared" ca="1" si="1"/>
        <v/>
      </c>
      <c r="J14" s="89" t="e">
        <f t="array" aca="1" ref="J14" ca="1">INDEX(ColNom,SMALL(IF(DAY(dn)=DAY(TODAY()),IF(MONTH(dn)=MONTH(TODAY()),ROW(dn))),ROWS(J$6:J14)))</f>
        <v>#NUM!</v>
      </c>
      <c r="K14" s="89"/>
      <c r="L14" s="85"/>
      <c r="N14" s="359" t="str">
        <f t="shared" ca="1" si="2"/>
        <v/>
      </c>
      <c r="O14" s="93" t="e">
        <f t="array" aca="1" ref="O14" ca="1">INDEX(ColNom,SMALL(IF((DATE(5,MONTH(dn),DAY(dn))&gt;=DATE(5,MONTH($O$2),DAY($O$2)))*(DATE(5,MONTH(dn),DAY(dn))&lt;=DATE(5,MONTH($P$2),DAY($P$2))),ROW(dn)),ROWS(O$6:O14)))</f>
        <v>#NUM!</v>
      </c>
      <c r="P14" s="85"/>
    </row>
    <row r="15" spans="1:16" ht="15" x14ac:dyDescent="0.25">
      <c r="A15" s="249"/>
      <c r="B15" s="297"/>
      <c r="E15" s="75"/>
      <c r="F15" s="75"/>
      <c r="G15" s="75"/>
      <c r="H15" s="75"/>
      <c r="I15" s="75"/>
      <c r="J15" s="75"/>
      <c r="K15" s="75"/>
      <c r="L15" s="75"/>
    </row>
    <row r="16" spans="1:16" ht="15.75" thickBot="1" x14ac:dyDescent="0.3">
      <c r="A16" s="249"/>
      <c r="B16" s="297"/>
      <c r="E16" s="27" t="s">
        <v>280</v>
      </c>
      <c r="F16" s="75"/>
      <c r="G16" s="75"/>
      <c r="H16" s="75"/>
      <c r="I16" s="75"/>
      <c r="J16" s="75"/>
      <c r="K16" s="75"/>
      <c r="L16" s="75"/>
      <c r="P16" s="75"/>
    </row>
    <row r="17" spans="1:15" ht="15.75" thickBot="1" x14ac:dyDescent="0.3">
      <c r="A17" s="249"/>
      <c r="B17" s="297"/>
      <c r="E17" s="75"/>
      <c r="F17" s="351">
        <v>30</v>
      </c>
      <c r="G17" s="28" t="s">
        <v>14</v>
      </c>
      <c r="H17" s="75"/>
      <c r="I17" s="75"/>
      <c r="J17" s="75"/>
      <c r="K17" s="75"/>
      <c r="L17" s="75"/>
      <c r="O17" s="75"/>
    </row>
    <row r="18" spans="1:15" ht="15" x14ac:dyDescent="0.25">
      <c r="A18" s="249"/>
      <c r="B18" s="297"/>
      <c r="E18" s="75"/>
      <c r="F18" s="75"/>
      <c r="G18" s="75"/>
      <c r="H18" s="75"/>
      <c r="I18" s="75"/>
      <c r="J18" s="75"/>
      <c r="K18" s="75"/>
      <c r="L18" s="75"/>
    </row>
    <row r="19" spans="1:15" ht="15" x14ac:dyDescent="0.25">
      <c r="A19" s="249"/>
      <c r="B19" s="297"/>
      <c r="E19" s="26" t="s">
        <v>281</v>
      </c>
    </row>
    <row r="20" spans="1:15" ht="15" x14ac:dyDescent="0.25">
      <c r="A20" s="249"/>
      <c r="B20" s="297"/>
      <c r="E20" s="76"/>
      <c r="F20" s="77"/>
    </row>
    <row r="21" spans="1:15" ht="15" x14ac:dyDescent="0.25">
      <c r="A21" s="249"/>
      <c r="B21" s="297"/>
      <c r="E21" s="350"/>
      <c r="F21" s="78"/>
      <c r="K21" s="79"/>
    </row>
    <row r="22" spans="1:15" ht="15" x14ac:dyDescent="0.25">
      <c r="A22" s="249"/>
      <c r="B22" s="297"/>
      <c r="E22" s="77"/>
      <c r="F22" s="80"/>
    </row>
    <row r="23" spans="1:15" ht="15" x14ac:dyDescent="0.25">
      <c r="A23" s="249"/>
      <c r="B23" s="297"/>
      <c r="E23" s="77"/>
      <c r="F23" s="78"/>
    </row>
    <row r="24" spans="1:15" ht="15" x14ac:dyDescent="0.25">
      <c r="A24" s="249"/>
      <c r="B24" s="297"/>
      <c r="C24" s="81"/>
      <c r="D24" s="81"/>
    </row>
    <row r="25" spans="1:15" ht="15" x14ac:dyDescent="0.25">
      <c r="A25" s="249"/>
      <c r="B25" s="297"/>
      <c r="C25" s="81"/>
      <c r="D25" s="81"/>
    </row>
    <row r="26" spans="1:15" ht="15" x14ac:dyDescent="0.25">
      <c r="A26" s="249"/>
      <c r="B26" s="297"/>
      <c r="C26" s="81"/>
      <c r="D26" s="81"/>
    </row>
    <row r="27" spans="1:15" ht="15" x14ac:dyDescent="0.25">
      <c r="A27" s="249"/>
      <c r="B27" s="297"/>
      <c r="K27" s="82"/>
    </row>
    <row r="28" spans="1:15" ht="15" x14ac:dyDescent="0.25">
      <c r="A28" s="249"/>
      <c r="B28" s="297"/>
    </row>
    <row r="29" spans="1:15" ht="15" x14ac:dyDescent="0.25">
      <c r="A29" s="249"/>
      <c r="B29" s="297"/>
    </row>
    <row r="30" spans="1:15" ht="15" x14ac:dyDescent="0.25">
      <c r="A30" s="249"/>
      <c r="B30" s="297"/>
    </row>
    <row r="31" spans="1:15" ht="15" x14ac:dyDescent="0.25">
      <c r="A31" s="249"/>
      <c r="B31" s="297"/>
    </row>
    <row r="32" spans="1:15" ht="15" x14ac:dyDescent="0.25">
      <c r="A32" s="249"/>
      <c r="B32" s="297"/>
    </row>
    <row r="33" spans="1:5" ht="15" x14ac:dyDescent="0.25">
      <c r="A33" s="249"/>
      <c r="B33" s="297"/>
    </row>
    <row r="34" spans="1:5" ht="15" x14ac:dyDescent="0.25">
      <c r="A34" s="249"/>
      <c r="B34" s="297"/>
    </row>
    <row r="35" spans="1:5" ht="15" x14ac:dyDescent="0.25">
      <c r="A35" s="249"/>
      <c r="B35" s="297"/>
    </row>
    <row r="36" spans="1:5" ht="15" x14ac:dyDescent="0.25">
      <c r="A36" s="249"/>
      <c r="B36" s="297"/>
    </row>
    <row r="37" spans="1:5" ht="15" x14ac:dyDescent="0.25">
      <c r="A37" s="249"/>
      <c r="B37" s="297"/>
    </row>
    <row r="38" spans="1:5" ht="15" x14ac:dyDescent="0.25">
      <c r="A38" s="249"/>
      <c r="B38" s="297"/>
    </row>
    <row r="39" spans="1:5" ht="15" x14ac:dyDescent="0.25">
      <c r="A39" s="249"/>
      <c r="B39" s="297"/>
    </row>
    <row r="40" spans="1:5" ht="15" x14ac:dyDescent="0.25">
      <c r="A40" s="249"/>
      <c r="B40" s="297"/>
    </row>
    <row r="41" spans="1:5" ht="15" x14ac:dyDescent="0.25">
      <c r="A41" s="249"/>
      <c r="B41" s="297"/>
    </row>
    <row r="42" spans="1:5" ht="15" x14ac:dyDescent="0.25">
      <c r="A42" s="249"/>
      <c r="B42" s="297"/>
      <c r="E42" s="109"/>
    </row>
    <row r="43" spans="1:5" ht="15" x14ac:dyDescent="0.25">
      <c r="A43" s="249"/>
      <c r="B43" s="297"/>
    </row>
    <row r="44" spans="1:5" ht="15" x14ac:dyDescent="0.25">
      <c r="A44" s="249"/>
      <c r="B44" s="297"/>
    </row>
    <row r="45" spans="1:5" ht="15" x14ac:dyDescent="0.25">
      <c r="A45" s="352"/>
      <c r="B45" s="297"/>
    </row>
    <row r="46" spans="1:5" ht="15" x14ac:dyDescent="0.25">
      <c r="A46" s="352"/>
      <c r="B46" s="297"/>
    </row>
    <row r="47" spans="1:5" ht="15" x14ac:dyDescent="0.25">
      <c r="A47" s="249"/>
      <c r="B47" s="297"/>
    </row>
    <row r="48" spans="1:5" ht="15" x14ac:dyDescent="0.25">
      <c r="A48" s="249"/>
      <c r="B48" s="297"/>
    </row>
    <row r="49" spans="1:2" ht="15" x14ac:dyDescent="0.25">
      <c r="A49" s="249"/>
      <c r="B49" s="297"/>
    </row>
    <row r="50" spans="1:2" ht="15" x14ac:dyDescent="0.25">
      <c r="A50" s="249"/>
      <c r="B50" s="297"/>
    </row>
    <row r="51" spans="1:2" ht="15" x14ac:dyDescent="0.25">
      <c r="A51" s="249"/>
      <c r="B51" s="297"/>
    </row>
    <row r="52" spans="1:2" ht="15" x14ac:dyDescent="0.25">
      <c r="A52" s="249"/>
      <c r="B52" s="297"/>
    </row>
    <row r="53" spans="1:2" ht="15" x14ac:dyDescent="0.25">
      <c r="A53" s="249"/>
      <c r="B53" s="297"/>
    </row>
    <row r="54" spans="1:2" ht="15" x14ac:dyDescent="0.25">
      <c r="A54" s="249"/>
      <c r="B54" s="297"/>
    </row>
    <row r="55" spans="1:2" ht="15" x14ac:dyDescent="0.25">
      <c r="A55" s="249"/>
      <c r="B55" s="297"/>
    </row>
    <row r="56" spans="1:2" ht="15" x14ac:dyDescent="0.25">
      <c r="A56" s="249"/>
      <c r="B56" s="297"/>
    </row>
    <row r="57" spans="1:2" ht="15" x14ac:dyDescent="0.25">
      <c r="A57" s="249"/>
      <c r="B57" s="297"/>
    </row>
    <row r="58" spans="1:2" ht="15" x14ac:dyDescent="0.25">
      <c r="A58" s="249"/>
      <c r="B58" s="297"/>
    </row>
    <row r="59" spans="1:2" ht="15" x14ac:dyDescent="0.25">
      <c r="A59" s="249"/>
      <c r="B59" s="297"/>
    </row>
    <row r="60" spans="1:2" ht="15" x14ac:dyDescent="0.25">
      <c r="A60" s="249"/>
      <c r="B60" s="297"/>
    </row>
    <row r="61" spans="1:2" ht="15" x14ac:dyDescent="0.25">
      <c r="A61" s="249"/>
      <c r="B61" s="297"/>
    </row>
    <row r="62" spans="1:2" ht="15" x14ac:dyDescent="0.25">
      <c r="A62" s="249"/>
      <c r="B62" s="297"/>
    </row>
    <row r="63" spans="1:2" ht="15" x14ac:dyDescent="0.25">
      <c r="A63" s="249"/>
      <c r="B63" s="297"/>
    </row>
    <row r="64" spans="1:2" ht="15" x14ac:dyDescent="0.25">
      <c r="A64" s="249"/>
      <c r="B64" s="297"/>
    </row>
    <row r="65" spans="1:2" ht="15" x14ac:dyDescent="0.25">
      <c r="A65" s="249"/>
      <c r="B65" s="297"/>
    </row>
    <row r="66" spans="1:2" ht="15" x14ac:dyDescent="0.25">
      <c r="A66" s="249"/>
      <c r="B66" s="297"/>
    </row>
    <row r="67" spans="1:2" ht="15" x14ac:dyDescent="0.25">
      <c r="A67" s="249"/>
      <c r="B67" s="297"/>
    </row>
    <row r="68" spans="1:2" ht="15" x14ac:dyDescent="0.25">
      <c r="A68" s="249"/>
      <c r="B68" s="297"/>
    </row>
    <row r="69" spans="1:2" ht="15" x14ac:dyDescent="0.25">
      <c r="A69" s="249"/>
      <c r="B69" s="297"/>
    </row>
    <row r="70" spans="1:2" ht="15" x14ac:dyDescent="0.25">
      <c r="A70" s="249"/>
      <c r="B70" s="297"/>
    </row>
    <row r="71" spans="1:2" ht="15" x14ac:dyDescent="0.25">
      <c r="A71" s="249"/>
      <c r="B71" s="297"/>
    </row>
    <row r="72" spans="1:2" ht="15" x14ac:dyDescent="0.25">
      <c r="A72" s="249"/>
      <c r="B72" s="297"/>
    </row>
    <row r="73" spans="1:2" ht="15" x14ac:dyDescent="0.25">
      <c r="A73" s="249"/>
      <c r="B73" s="297"/>
    </row>
    <row r="74" spans="1:2" ht="15" x14ac:dyDescent="0.25">
      <c r="A74" s="249"/>
      <c r="B74" s="297"/>
    </row>
    <row r="75" spans="1:2" ht="15" x14ac:dyDescent="0.25">
      <c r="A75" s="249"/>
      <c r="B75" s="297"/>
    </row>
    <row r="76" spans="1:2" ht="15" x14ac:dyDescent="0.25">
      <c r="A76" s="249"/>
      <c r="B76" s="297"/>
    </row>
    <row r="77" spans="1:2" ht="15" x14ac:dyDescent="0.25">
      <c r="A77" s="249"/>
      <c r="B77" s="297"/>
    </row>
    <row r="78" spans="1:2" ht="15" x14ac:dyDescent="0.25">
      <c r="A78" s="249"/>
      <c r="B78" s="297"/>
    </row>
    <row r="79" spans="1:2" ht="15" x14ac:dyDescent="0.25">
      <c r="A79" s="249"/>
      <c r="B79" s="297"/>
    </row>
    <row r="80" spans="1:2" ht="15" x14ac:dyDescent="0.25">
      <c r="A80" s="249"/>
      <c r="B80" s="297"/>
    </row>
    <row r="81" spans="1:2" ht="15" x14ac:dyDescent="0.25">
      <c r="A81" s="249"/>
      <c r="B81" s="297"/>
    </row>
    <row r="82" spans="1:2" ht="15" x14ac:dyDescent="0.25">
      <c r="A82" s="249"/>
      <c r="B82" s="297"/>
    </row>
    <row r="83" spans="1:2" ht="15" x14ac:dyDescent="0.25">
      <c r="A83" s="249"/>
      <c r="B83" s="297"/>
    </row>
    <row r="84" spans="1:2" ht="15" x14ac:dyDescent="0.25">
      <c r="A84" s="249"/>
      <c r="B84" s="297"/>
    </row>
    <row r="85" spans="1:2" ht="15" x14ac:dyDescent="0.25">
      <c r="A85" s="249"/>
      <c r="B85" s="297"/>
    </row>
    <row r="86" spans="1:2" ht="15" x14ac:dyDescent="0.25">
      <c r="A86" s="249"/>
      <c r="B86" s="297"/>
    </row>
    <row r="87" spans="1:2" ht="15" x14ac:dyDescent="0.25">
      <c r="A87" s="249"/>
      <c r="B87" s="297"/>
    </row>
    <row r="88" spans="1:2" ht="15" x14ac:dyDescent="0.25">
      <c r="A88" s="249"/>
      <c r="B88" s="297"/>
    </row>
    <row r="89" spans="1:2" ht="15" x14ac:dyDescent="0.25">
      <c r="A89" s="249"/>
      <c r="B89" s="297"/>
    </row>
    <row r="90" spans="1:2" ht="15" x14ac:dyDescent="0.25">
      <c r="A90" s="249"/>
      <c r="B90" s="297"/>
    </row>
    <row r="91" spans="1:2" ht="15" x14ac:dyDescent="0.25">
      <c r="A91" s="249"/>
      <c r="B91" s="297"/>
    </row>
    <row r="92" spans="1:2" ht="15" x14ac:dyDescent="0.25">
      <c r="A92" s="249"/>
      <c r="B92" s="297"/>
    </row>
    <row r="93" spans="1:2" ht="15" x14ac:dyDescent="0.25">
      <c r="A93" s="249"/>
      <c r="B93" s="297"/>
    </row>
    <row r="94" spans="1:2" ht="15" x14ac:dyDescent="0.25">
      <c r="A94" s="249"/>
      <c r="B94" s="297"/>
    </row>
    <row r="95" spans="1:2" ht="15" x14ac:dyDescent="0.25">
      <c r="A95" s="249"/>
      <c r="B95" s="297"/>
    </row>
    <row r="96" spans="1:2" ht="15" x14ac:dyDescent="0.25">
      <c r="A96" s="249"/>
      <c r="B96" s="297"/>
    </row>
    <row r="97" spans="1:2" ht="15" x14ac:dyDescent="0.25">
      <c r="A97" s="249"/>
      <c r="B97" s="297"/>
    </row>
    <row r="98" spans="1:2" ht="15" x14ac:dyDescent="0.25">
      <c r="A98" s="249"/>
      <c r="B98" s="297"/>
    </row>
    <row r="99" spans="1:2" ht="15" x14ac:dyDescent="0.25">
      <c r="A99" s="249"/>
      <c r="B99" s="297"/>
    </row>
    <row r="100" spans="1:2" ht="15" x14ac:dyDescent="0.25">
      <c r="A100" s="249"/>
      <c r="B100" s="297"/>
    </row>
    <row r="101" spans="1:2" ht="15" x14ac:dyDescent="0.25">
      <c r="A101" s="249"/>
      <c r="B101" s="297"/>
    </row>
    <row r="102" spans="1:2" ht="15" x14ac:dyDescent="0.25">
      <c r="A102" s="249"/>
      <c r="B102" s="297"/>
    </row>
    <row r="103" spans="1:2" ht="15" x14ac:dyDescent="0.25">
      <c r="A103" s="249"/>
      <c r="B103" s="297"/>
    </row>
    <row r="104" spans="1:2" ht="15" x14ac:dyDescent="0.25">
      <c r="A104" s="249"/>
      <c r="B104" s="297"/>
    </row>
    <row r="105" spans="1:2" ht="15" x14ac:dyDescent="0.25">
      <c r="A105" s="249"/>
      <c r="B105" s="297"/>
    </row>
    <row r="106" spans="1:2" ht="15" x14ac:dyDescent="0.25">
      <c r="A106" s="249"/>
      <c r="B106" s="297"/>
    </row>
    <row r="107" spans="1:2" ht="15" x14ac:dyDescent="0.25">
      <c r="A107" s="249"/>
      <c r="B107" s="297"/>
    </row>
    <row r="108" spans="1:2" ht="15" x14ac:dyDescent="0.25">
      <c r="A108" s="249"/>
      <c r="B108" s="297"/>
    </row>
    <row r="109" spans="1:2" ht="15" x14ac:dyDescent="0.25">
      <c r="A109" s="249"/>
      <c r="B109" s="297"/>
    </row>
    <row r="110" spans="1:2" ht="15" x14ac:dyDescent="0.25">
      <c r="A110" s="249"/>
      <c r="B110" s="297"/>
    </row>
    <row r="111" spans="1:2" ht="15" x14ac:dyDescent="0.25">
      <c r="A111" s="249"/>
      <c r="B111" s="297"/>
    </row>
    <row r="112" spans="1:2" ht="15" x14ac:dyDescent="0.25">
      <c r="A112" s="249"/>
      <c r="B112" s="297"/>
    </row>
    <row r="113" spans="1:2" ht="15" x14ac:dyDescent="0.25">
      <c r="A113" s="249"/>
      <c r="B113" s="297"/>
    </row>
    <row r="114" spans="1:2" ht="15" x14ac:dyDescent="0.25">
      <c r="A114" s="249"/>
      <c r="B114" s="297"/>
    </row>
    <row r="115" spans="1:2" ht="15" x14ac:dyDescent="0.25">
      <c r="A115" s="249"/>
      <c r="B115" s="297"/>
    </row>
    <row r="116" spans="1:2" ht="15" x14ac:dyDescent="0.25">
      <c r="A116" s="249"/>
      <c r="B116" s="297"/>
    </row>
    <row r="117" spans="1:2" ht="15" x14ac:dyDescent="0.25">
      <c r="A117" s="249"/>
      <c r="B117" s="297"/>
    </row>
    <row r="118" spans="1:2" ht="15" x14ac:dyDescent="0.25">
      <c r="A118" s="249"/>
      <c r="B118" s="297"/>
    </row>
    <row r="119" spans="1:2" ht="15" x14ac:dyDescent="0.25">
      <c r="A119" s="249"/>
      <c r="B119" s="297"/>
    </row>
    <row r="120" spans="1:2" ht="15" x14ac:dyDescent="0.25">
      <c r="A120" s="249"/>
      <c r="B120" s="297"/>
    </row>
    <row r="121" spans="1:2" ht="15" x14ac:dyDescent="0.25">
      <c r="A121" s="249"/>
      <c r="B121" s="297"/>
    </row>
    <row r="122" spans="1:2" ht="15" x14ac:dyDescent="0.25">
      <c r="A122" s="249"/>
      <c r="B122" s="297"/>
    </row>
    <row r="123" spans="1:2" ht="15" x14ac:dyDescent="0.25">
      <c r="A123" s="249"/>
      <c r="B123" s="297"/>
    </row>
    <row r="124" spans="1:2" ht="15" x14ac:dyDescent="0.25">
      <c r="A124" s="249"/>
      <c r="B124" s="297"/>
    </row>
    <row r="125" spans="1:2" ht="15" x14ac:dyDescent="0.25">
      <c r="A125" s="249"/>
      <c r="B125" s="297"/>
    </row>
    <row r="126" spans="1:2" ht="15" x14ac:dyDescent="0.25">
      <c r="A126" s="249"/>
      <c r="B126" s="297"/>
    </row>
    <row r="127" spans="1:2" ht="15" x14ac:dyDescent="0.25">
      <c r="A127" s="249"/>
      <c r="B127" s="297"/>
    </row>
    <row r="128" spans="1:2" ht="15" x14ac:dyDescent="0.25">
      <c r="A128" s="249"/>
      <c r="B128" s="297"/>
    </row>
    <row r="129" spans="1:2" ht="15" x14ac:dyDescent="0.25">
      <c r="A129" s="249"/>
      <c r="B129" s="297"/>
    </row>
    <row r="130" spans="1:2" ht="15" x14ac:dyDescent="0.25">
      <c r="A130" s="249"/>
      <c r="B130" s="297"/>
    </row>
    <row r="131" spans="1:2" ht="15" x14ac:dyDescent="0.25">
      <c r="A131" s="249"/>
      <c r="B131" s="297"/>
    </row>
    <row r="132" spans="1:2" ht="15" x14ac:dyDescent="0.25">
      <c r="A132" s="249"/>
      <c r="B132" s="297"/>
    </row>
    <row r="133" spans="1:2" ht="15" x14ac:dyDescent="0.25">
      <c r="A133" s="249"/>
      <c r="B133" s="297"/>
    </row>
    <row r="134" spans="1:2" ht="15" x14ac:dyDescent="0.25">
      <c r="A134" s="249"/>
      <c r="B134" s="297"/>
    </row>
    <row r="135" spans="1:2" ht="15" x14ac:dyDescent="0.25">
      <c r="A135" s="249"/>
      <c r="B135" s="297"/>
    </row>
    <row r="136" spans="1:2" ht="15" x14ac:dyDescent="0.25">
      <c r="A136" s="249"/>
      <c r="B136" s="297"/>
    </row>
    <row r="137" spans="1:2" ht="15" x14ac:dyDescent="0.25">
      <c r="A137" s="249"/>
      <c r="B137" s="297"/>
    </row>
    <row r="138" spans="1:2" ht="15" x14ac:dyDescent="0.25">
      <c r="A138" s="249"/>
      <c r="B138" s="297"/>
    </row>
    <row r="139" spans="1:2" ht="15" x14ac:dyDescent="0.25">
      <c r="A139" s="249"/>
      <c r="B139" s="297"/>
    </row>
    <row r="140" spans="1:2" ht="15" x14ac:dyDescent="0.25">
      <c r="A140" s="249"/>
      <c r="B140" s="297"/>
    </row>
    <row r="141" spans="1:2" ht="15" x14ac:dyDescent="0.25">
      <c r="A141" s="249"/>
      <c r="B141" s="297"/>
    </row>
    <row r="142" spans="1:2" ht="15" x14ac:dyDescent="0.25">
      <c r="A142" s="249"/>
      <c r="B142" s="297"/>
    </row>
    <row r="143" spans="1:2" ht="15" x14ac:dyDescent="0.25">
      <c r="A143" s="249"/>
      <c r="B143" s="297"/>
    </row>
    <row r="144" spans="1:2" ht="15" x14ac:dyDescent="0.25">
      <c r="A144" s="249"/>
      <c r="B144" s="297"/>
    </row>
    <row r="145" spans="1:2" ht="15" x14ac:dyDescent="0.25">
      <c r="A145" s="249"/>
      <c r="B145" s="297"/>
    </row>
    <row r="146" spans="1:2" ht="15" x14ac:dyDescent="0.25">
      <c r="A146" s="249"/>
      <c r="B146" s="297"/>
    </row>
    <row r="147" spans="1:2" ht="15" x14ac:dyDescent="0.25">
      <c r="A147" s="249"/>
      <c r="B147" s="297"/>
    </row>
    <row r="148" spans="1:2" ht="15" x14ac:dyDescent="0.25">
      <c r="A148" s="249"/>
      <c r="B148" s="297"/>
    </row>
    <row r="149" spans="1:2" ht="15" x14ac:dyDescent="0.25">
      <c r="A149" s="249"/>
      <c r="B149" s="297"/>
    </row>
    <row r="150" spans="1:2" ht="15" x14ac:dyDescent="0.25">
      <c r="A150" s="249"/>
      <c r="B150" s="297"/>
    </row>
    <row r="151" spans="1:2" ht="15" x14ac:dyDescent="0.25">
      <c r="A151" s="249"/>
      <c r="B151" s="297"/>
    </row>
    <row r="152" spans="1:2" ht="15" x14ac:dyDescent="0.25">
      <c r="A152" s="249"/>
      <c r="B152" s="297"/>
    </row>
    <row r="153" spans="1:2" ht="15" x14ac:dyDescent="0.25">
      <c r="A153" s="249"/>
      <c r="B153" s="297"/>
    </row>
    <row r="154" spans="1:2" ht="15" x14ac:dyDescent="0.25">
      <c r="A154" s="249"/>
      <c r="B154" s="297"/>
    </row>
    <row r="155" spans="1:2" ht="15" x14ac:dyDescent="0.25">
      <c r="A155" s="249"/>
      <c r="B155" s="297"/>
    </row>
    <row r="156" spans="1:2" ht="15" x14ac:dyDescent="0.25">
      <c r="A156" s="249"/>
      <c r="B156" s="297"/>
    </row>
    <row r="157" spans="1:2" ht="15" x14ac:dyDescent="0.25">
      <c r="A157" s="249"/>
      <c r="B157" s="297"/>
    </row>
    <row r="158" spans="1:2" ht="15" x14ac:dyDescent="0.25">
      <c r="A158" s="249"/>
      <c r="B158" s="297"/>
    </row>
    <row r="159" spans="1:2" ht="15" x14ac:dyDescent="0.25">
      <c r="A159" s="249"/>
      <c r="B159" s="297"/>
    </row>
    <row r="160" spans="1:2" ht="15" x14ac:dyDescent="0.25">
      <c r="A160" s="249"/>
      <c r="B160" s="297"/>
    </row>
    <row r="161" spans="1:2" ht="15" x14ac:dyDescent="0.25">
      <c r="A161" s="249"/>
      <c r="B161" s="297"/>
    </row>
    <row r="162" spans="1:2" ht="15" x14ac:dyDescent="0.25">
      <c r="A162" s="249"/>
      <c r="B162" s="297"/>
    </row>
    <row r="163" spans="1:2" ht="15" x14ac:dyDescent="0.25">
      <c r="A163" s="249"/>
      <c r="B163" s="297"/>
    </row>
    <row r="164" spans="1:2" ht="15" x14ac:dyDescent="0.25">
      <c r="A164" s="249"/>
      <c r="B164" s="297"/>
    </row>
    <row r="165" spans="1:2" ht="15" x14ac:dyDescent="0.25">
      <c r="A165" s="249"/>
      <c r="B165" s="297"/>
    </row>
    <row r="166" spans="1:2" ht="15" x14ac:dyDescent="0.25">
      <c r="A166" s="249"/>
      <c r="B166" s="297"/>
    </row>
    <row r="167" spans="1:2" ht="15" x14ac:dyDescent="0.25">
      <c r="A167" s="249"/>
      <c r="B167" s="297"/>
    </row>
    <row r="168" spans="1:2" ht="15" x14ac:dyDescent="0.25">
      <c r="A168" s="249"/>
      <c r="B168" s="297"/>
    </row>
    <row r="169" spans="1:2" ht="15" x14ac:dyDescent="0.25">
      <c r="A169" s="249"/>
      <c r="B169" s="297"/>
    </row>
    <row r="170" spans="1:2" ht="15" x14ac:dyDescent="0.25">
      <c r="A170" s="249"/>
      <c r="B170" s="297"/>
    </row>
    <row r="171" spans="1:2" ht="15" x14ac:dyDescent="0.25">
      <c r="A171" s="249"/>
      <c r="B171" s="297"/>
    </row>
    <row r="172" spans="1:2" ht="15" x14ac:dyDescent="0.25">
      <c r="A172" s="249"/>
      <c r="B172" s="297"/>
    </row>
    <row r="173" spans="1:2" ht="15" x14ac:dyDescent="0.25">
      <c r="A173" s="249"/>
      <c r="B173" s="297"/>
    </row>
    <row r="174" spans="1:2" ht="15" x14ac:dyDescent="0.25">
      <c r="A174" s="249"/>
      <c r="B174" s="297"/>
    </row>
    <row r="175" spans="1:2" ht="15" x14ac:dyDescent="0.25">
      <c r="A175" s="249"/>
      <c r="B175" s="297"/>
    </row>
    <row r="176" spans="1:2" ht="15" x14ac:dyDescent="0.25">
      <c r="A176" s="249"/>
      <c r="B176" s="297"/>
    </row>
    <row r="177" spans="1:2" ht="15" x14ac:dyDescent="0.25">
      <c r="A177" s="249"/>
      <c r="B177" s="297"/>
    </row>
    <row r="178" spans="1:2" ht="15" x14ac:dyDescent="0.25">
      <c r="A178" s="249"/>
      <c r="B178" s="297"/>
    </row>
    <row r="179" spans="1:2" ht="15" x14ac:dyDescent="0.25">
      <c r="A179" s="249"/>
      <c r="B179" s="297"/>
    </row>
    <row r="180" spans="1:2" ht="15" x14ac:dyDescent="0.25">
      <c r="A180" s="249"/>
      <c r="B180" s="297"/>
    </row>
    <row r="181" spans="1:2" ht="15" x14ac:dyDescent="0.25">
      <c r="A181" s="249"/>
      <c r="B181" s="297"/>
    </row>
    <row r="182" spans="1:2" ht="15" x14ac:dyDescent="0.25">
      <c r="A182" s="249"/>
      <c r="B182" s="297"/>
    </row>
    <row r="183" spans="1:2" ht="15" x14ac:dyDescent="0.25">
      <c r="A183" s="249"/>
      <c r="B183" s="297"/>
    </row>
    <row r="184" spans="1:2" ht="15" x14ac:dyDescent="0.25">
      <c r="A184" s="249"/>
      <c r="B184" s="297"/>
    </row>
    <row r="185" spans="1:2" ht="15" x14ac:dyDescent="0.25">
      <c r="A185" s="249"/>
      <c r="B185" s="297"/>
    </row>
    <row r="186" spans="1:2" ht="15" x14ac:dyDescent="0.25">
      <c r="A186" s="249"/>
      <c r="B186" s="297"/>
    </row>
    <row r="187" spans="1:2" ht="15" x14ac:dyDescent="0.25">
      <c r="A187" s="249"/>
      <c r="B187" s="297"/>
    </row>
    <row r="188" spans="1:2" ht="15" x14ac:dyDescent="0.25">
      <c r="A188" s="249"/>
      <c r="B188" s="297"/>
    </row>
    <row r="189" spans="1:2" ht="15" x14ac:dyDescent="0.25">
      <c r="A189" s="249"/>
      <c r="B189" s="297"/>
    </row>
    <row r="190" spans="1:2" ht="15" x14ac:dyDescent="0.25">
      <c r="A190" s="249"/>
      <c r="B190" s="297"/>
    </row>
    <row r="191" spans="1:2" ht="15" x14ac:dyDescent="0.25">
      <c r="A191" s="249"/>
      <c r="B191" s="297"/>
    </row>
    <row r="192" spans="1:2" ht="15" x14ac:dyDescent="0.25">
      <c r="A192" s="249"/>
      <c r="B192" s="297"/>
    </row>
    <row r="193" spans="1:2" ht="15" x14ac:dyDescent="0.25">
      <c r="A193" s="249"/>
      <c r="B193" s="297"/>
    </row>
    <row r="194" spans="1:2" ht="15" x14ac:dyDescent="0.25">
      <c r="A194" s="249"/>
      <c r="B194" s="297"/>
    </row>
    <row r="195" spans="1:2" ht="15" x14ac:dyDescent="0.25">
      <c r="A195" s="249"/>
      <c r="B195" s="297"/>
    </row>
    <row r="196" spans="1:2" ht="15" x14ac:dyDescent="0.25">
      <c r="A196" s="249"/>
      <c r="B196" s="297"/>
    </row>
    <row r="197" spans="1:2" ht="15" x14ac:dyDescent="0.25">
      <c r="A197" s="249"/>
      <c r="B197" s="297"/>
    </row>
    <row r="198" spans="1:2" ht="15" x14ac:dyDescent="0.25">
      <c r="A198" s="249"/>
      <c r="B198" s="297"/>
    </row>
    <row r="199" spans="1:2" ht="15" x14ac:dyDescent="0.25">
      <c r="A199" s="249"/>
      <c r="B199" s="297"/>
    </row>
    <row r="200" spans="1:2" ht="15" x14ac:dyDescent="0.25">
      <c r="A200" s="249"/>
      <c r="B200" s="297"/>
    </row>
  </sheetData>
  <sheetProtection password="8153" sheet="1" objects="1" scenarios="1" selectLockedCells="1"/>
  <conditionalFormatting sqref="J6:K14 O6:O14 F6:F14">
    <cfRule type="expression" dxfId="40" priority="1" stopIfTrue="1">
      <formula>ISERR(F6)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3" verticalDpi="300" r:id="rId1"/>
  <headerFooter alignWithMargins="0"/>
  <ignoredErrors>
    <ignoredError sqref="O6:O14 J6:J14 F9:F14 F6:F8" evalError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B2:V103"/>
  <sheetViews>
    <sheetView zoomScale="80" zoomScaleNormal="80" workbookViewId="0">
      <selection activeCell="D13" sqref="D13"/>
    </sheetView>
  </sheetViews>
  <sheetFormatPr baseColWidth="10" defaultColWidth="11.42578125" defaultRowHeight="15" x14ac:dyDescent="0.25"/>
  <cols>
    <col min="1" max="1" width="3.140625" style="22" customWidth="1"/>
    <col min="2" max="2" width="33.85546875" style="22" customWidth="1"/>
    <col min="3" max="3" width="9.7109375" style="22" customWidth="1"/>
    <col min="4" max="4" width="20.85546875" style="22" customWidth="1"/>
    <col min="5" max="5" width="10" style="22" customWidth="1"/>
    <col min="6" max="7" width="4.7109375" style="22" customWidth="1"/>
    <col min="8" max="8" width="6.28515625" style="22" customWidth="1"/>
    <col min="9" max="10" width="6.7109375" style="22" customWidth="1"/>
    <col min="11" max="11" width="6.42578125" style="22" customWidth="1"/>
    <col min="12" max="12" width="11.42578125" style="22" hidden="1" customWidth="1"/>
    <col min="13" max="14" width="13.7109375" style="22" hidden="1" customWidth="1"/>
    <col min="15" max="16" width="11.42578125" style="22" hidden="1" customWidth="1"/>
    <col min="17" max="17" width="8.7109375" style="69" customWidth="1"/>
    <col min="18" max="18" width="11.85546875" style="22" customWidth="1"/>
    <col min="19" max="19" width="8.5703125" style="22" customWidth="1"/>
    <col min="20" max="20" width="6.140625" style="22" customWidth="1"/>
    <col min="21" max="16384" width="11.42578125" style="22"/>
  </cols>
  <sheetData>
    <row r="2" spans="2:22" ht="21" x14ac:dyDescent="0.35">
      <c r="B2" s="49" t="s">
        <v>141</v>
      </c>
      <c r="I2" s="50" t="s">
        <v>164</v>
      </c>
      <c r="J2" s="257">
        <v>90</v>
      </c>
      <c r="K2" s="22" t="s">
        <v>14</v>
      </c>
      <c r="M2" s="60"/>
      <c r="N2" s="60"/>
    </row>
    <row r="3" spans="2:22" ht="15.75" thickBot="1" x14ac:dyDescent="0.3"/>
    <row r="4" spans="2:22" ht="15.75" thickBot="1" x14ac:dyDescent="0.3">
      <c r="B4" s="55"/>
      <c r="C4" s="56"/>
      <c r="D4" s="56" t="s">
        <v>160</v>
      </c>
      <c r="E4" s="56"/>
      <c r="F4" s="56"/>
      <c r="G4" s="56"/>
      <c r="H4" s="57"/>
      <c r="I4" s="55"/>
      <c r="J4" s="56" t="s">
        <v>161</v>
      </c>
      <c r="K4" s="57"/>
      <c r="L4" s="55"/>
      <c r="M4" s="56" t="s">
        <v>151</v>
      </c>
      <c r="N4" s="56"/>
      <c r="O4" s="56"/>
      <c r="P4" s="56"/>
      <c r="Q4" s="73" t="s">
        <v>165</v>
      </c>
      <c r="R4" s="56"/>
      <c r="S4" s="56"/>
      <c r="T4" s="57"/>
    </row>
    <row r="5" spans="2:22" ht="15.75" thickBot="1" x14ac:dyDescent="0.3">
      <c r="B5" s="55" t="s">
        <v>153</v>
      </c>
      <c r="C5" s="56" t="s">
        <v>5</v>
      </c>
      <c r="D5" s="56" t="s">
        <v>154</v>
      </c>
      <c r="E5" s="56" t="s">
        <v>155</v>
      </c>
      <c r="F5" s="56" t="s">
        <v>150</v>
      </c>
      <c r="G5" s="56" t="s">
        <v>168</v>
      </c>
      <c r="H5" s="57" t="s">
        <v>156</v>
      </c>
      <c r="I5" s="55" t="s">
        <v>157</v>
      </c>
      <c r="J5" s="56" t="s">
        <v>158</v>
      </c>
      <c r="K5" s="57" t="s">
        <v>159</v>
      </c>
      <c r="L5" s="58" t="s">
        <v>143</v>
      </c>
      <c r="M5" s="59" t="s">
        <v>162</v>
      </c>
      <c r="N5" s="59" t="s">
        <v>168</v>
      </c>
      <c r="O5" s="59" t="s">
        <v>163</v>
      </c>
      <c r="P5" s="59"/>
      <c r="Q5" s="73" t="s">
        <v>152</v>
      </c>
      <c r="R5" s="56" t="s">
        <v>179</v>
      </c>
      <c r="S5" s="56" t="s">
        <v>145</v>
      </c>
      <c r="T5" s="57" t="s">
        <v>168</v>
      </c>
    </row>
    <row r="6" spans="2:22" x14ac:dyDescent="0.25">
      <c r="B6" s="245" t="s">
        <v>317</v>
      </c>
      <c r="C6" s="246">
        <v>41111</v>
      </c>
      <c r="D6" s="247" t="s">
        <v>167</v>
      </c>
      <c r="E6" s="260"/>
      <c r="F6" s="247">
        <v>1</v>
      </c>
      <c r="G6" s="247">
        <v>0</v>
      </c>
      <c r="H6" s="261">
        <v>0</v>
      </c>
      <c r="I6" s="248">
        <v>0</v>
      </c>
      <c r="J6" s="247">
        <v>0</v>
      </c>
      <c r="K6" s="247">
        <v>0</v>
      </c>
      <c r="L6" s="64">
        <f t="shared" ref="L6:L37" si="0">IF(B6="","",MIN(F6,1-PRODUCT(I6,J6,K6,)))</f>
        <v>1</v>
      </c>
      <c r="M6" s="52" t="str">
        <f>IF(L6=1,CONCATENATE(CHOOSE(I6+1,"Rep/",""),CHOOSE(J6+1,"Kdo/",""),CHOOSE(K6+1,"Heb","")),"")</f>
        <v>Rep/Kdo/Heb</v>
      </c>
      <c r="N6" s="52" t="str">
        <f>IF(G6="","",CHOOSE(G6+1,"D","C"))</f>
        <v>D</v>
      </c>
      <c r="O6" s="52">
        <f t="shared" ref="O6:O37" ca="1" si="1">IF(OR(AND(now&gt;C6-$J$2,now&lt;C6),AND(now&gt;=C6,L6=1)),1,0)</f>
        <v>1</v>
      </c>
      <c r="P6" s="52" t="str">
        <f t="array" aca="1" ref="P6" ca="1">INDEX($B$1:$B$100,SMALL(IF($O$6:$O$100=1,ROW($C$6:$C$100)),ROWS(P$6:P6)))</f>
        <v>FIANCAILLES JEAN</v>
      </c>
      <c r="Q6" s="177" t="str">
        <f ca="1">IF(ISERR(P6),"",P6)</f>
        <v>FIANCAILLES JEAN</v>
      </c>
      <c r="R6" s="61">
        <f ca="1">IF(ISERR(P6),"",INDEX($C$6:$C$100,MATCH(P6,$B$6:$B$100,0)))</f>
        <v>41111</v>
      </c>
      <c r="S6" s="52" t="str">
        <f t="shared" ref="S6:S37" ca="1" si="2">IF(ISERR(P6),"",INDEX($M$6:$M$100,MATCH(P6,$B$6:$B$100,0)))</f>
        <v>Rep/Kdo/Heb</v>
      </c>
      <c r="T6" s="62" t="str">
        <f ca="1">IF(ISERR(P6),"",INDEX($N$6:$N$100,MATCH(P6,$B$6:$B$100,0)))</f>
        <v>D</v>
      </c>
    </row>
    <row r="7" spans="2:22" x14ac:dyDescent="0.25">
      <c r="B7" s="249" t="s">
        <v>318</v>
      </c>
      <c r="C7" s="253">
        <v>41153</v>
      </c>
      <c r="D7" s="251" t="s">
        <v>319</v>
      </c>
      <c r="E7" s="262">
        <v>41091</v>
      </c>
      <c r="F7" s="251">
        <v>1</v>
      </c>
      <c r="G7" s="251">
        <v>1</v>
      </c>
      <c r="H7" s="263">
        <v>1</v>
      </c>
      <c r="I7" s="252">
        <v>1</v>
      </c>
      <c r="J7" s="251">
        <v>0</v>
      </c>
      <c r="K7" s="251">
        <v>1</v>
      </c>
      <c r="L7" s="63">
        <f t="shared" si="0"/>
        <v>1</v>
      </c>
      <c r="M7" s="54" t="str">
        <f t="shared" ref="M7:M70" si="3">IF(L7=1,CONCATENATE(CHOOSE(I7+1,"Rep/",""),CHOOSE(J7+1,"Kdo/",""),CHOOSE(K7+1,"Heb","")),"")</f>
        <v>Kdo/</v>
      </c>
      <c r="N7" s="54" t="str">
        <f t="shared" ref="N7:N70" si="4">IF(G7="","",CHOOSE(G7+1,"D","C"))</f>
        <v>C</v>
      </c>
      <c r="O7" s="54">
        <f t="shared" ca="1" si="1"/>
        <v>1</v>
      </c>
      <c r="P7" s="54" t="str">
        <f t="array" aca="1" ref="P7" ca="1">INDEX($B$1:$B$100,SMALL(IF($O$6:$O$100=1,ROW($C$6:$C$100)),ROWS(P$6:P7)))</f>
        <v>JEREMY &amp; ANAIS</v>
      </c>
      <c r="Q7" s="70" t="str">
        <f t="shared" ref="Q7:Q70" ca="1" si="5">IF(ISERR(P7),"",P7)</f>
        <v>JEREMY &amp; ANAIS</v>
      </c>
      <c r="R7" s="65">
        <f t="shared" ref="R7:R70" ca="1" si="6">IF(ISERR(P7),"",INDEX($C$6:$C$100,MATCH(P7,$B$6:$B$100,0)))</f>
        <v>41153</v>
      </c>
      <c r="S7" s="54" t="str">
        <f t="shared" ca="1" si="2"/>
        <v>Kdo/</v>
      </c>
      <c r="T7" s="66" t="str">
        <f t="shared" ref="T7:T70" ca="1" si="7">IF(ISERR(P7),"",INDEX($N$6:$N$100,MATCH(P7,$B$6:$B$100,0)))</f>
        <v>C</v>
      </c>
    </row>
    <row r="8" spans="2:22" x14ac:dyDescent="0.25">
      <c r="B8" s="249"/>
      <c r="C8" s="253"/>
      <c r="D8" s="251"/>
      <c r="E8" s="262"/>
      <c r="F8" s="251">
        <v>0</v>
      </c>
      <c r="G8" s="251"/>
      <c r="H8" s="263"/>
      <c r="I8" s="252">
        <v>0</v>
      </c>
      <c r="J8" s="251">
        <v>0</v>
      </c>
      <c r="K8" s="251">
        <v>0</v>
      </c>
      <c r="L8" s="63" t="str">
        <f t="shared" si="0"/>
        <v/>
      </c>
      <c r="M8" s="54" t="str">
        <f t="shared" si="3"/>
        <v/>
      </c>
      <c r="N8" s="54" t="str">
        <f t="shared" si="4"/>
        <v/>
      </c>
      <c r="O8" s="54">
        <f t="shared" ca="1" si="1"/>
        <v>0</v>
      </c>
      <c r="P8" s="54" t="e">
        <f t="array" aca="1" ref="P8" ca="1">INDEX($B$1:$B$100,SMALL(IF($O$6:$O$100=1,ROW($C$6:$C$100)),ROWS(P$6:P8)))</f>
        <v>#NUM!</v>
      </c>
      <c r="Q8" s="70" t="str">
        <f t="shared" ca="1" si="5"/>
        <v/>
      </c>
      <c r="R8" s="65" t="str">
        <f t="shared" ca="1" si="6"/>
        <v/>
      </c>
      <c r="S8" s="54" t="str">
        <f t="shared" ca="1" si="2"/>
        <v/>
      </c>
      <c r="T8" s="66" t="str">
        <f t="shared" ca="1" si="7"/>
        <v/>
      </c>
    </row>
    <row r="9" spans="2:22" x14ac:dyDescent="0.25">
      <c r="B9" s="249"/>
      <c r="C9" s="253"/>
      <c r="D9" s="251"/>
      <c r="E9" s="262"/>
      <c r="F9" s="251">
        <v>0</v>
      </c>
      <c r="G9" s="251"/>
      <c r="H9" s="263"/>
      <c r="I9" s="252">
        <v>0</v>
      </c>
      <c r="J9" s="251">
        <v>0</v>
      </c>
      <c r="K9" s="251">
        <v>0</v>
      </c>
      <c r="L9" s="63" t="str">
        <f t="shared" si="0"/>
        <v/>
      </c>
      <c r="M9" s="54" t="str">
        <f t="shared" si="3"/>
        <v/>
      </c>
      <c r="N9" s="54" t="str">
        <f t="shared" si="4"/>
        <v/>
      </c>
      <c r="O9" s="54">
        <f t="shared" ca="1" si="1"/>
        <v>0</v>
      </c>
      <c r="P9" s="54" t="e">
        <f t="array" aca="1" ref="P9" ca="1">INDEX($B$1:$B$100,SMALL(IF($O$6:$O$100=1,ROW($C$6:$C$100)),ROWS(P$6:P9)))</f>
        <v>#NUM!</v>
      </c>
      <c r="Q9" s="70" t="str">
        <f t="shared" ca="1" si="5"/>
        <v/>
      </c>
      <c r="R9" s="65" t="str">
        <f t="shared" ca="1" si="6"/>
        <v/>
      </c>
      <c r="S9" s="54" t="str">
        <f t="shared" ca="1" si="2"/>
        <v/>
      </c>
      <c r="T9" s="66" t="str">
        <f t="shared" ca="1" si="7"/>
        <v/>
      </c>
    </row>
    <row r="10" spans="2:22" x14ac:dyDescent="0.25">
      <c r="B10" s="249"/>
      <c r="C10" s="253"/>
      <c r="D10" s="251"/>
      <c r="E10" s="262"/>
      <c r="F10" s="251">
        <v>0</v>
      </c>
      <c r="G10" s="251"/>
      <c r="H10" s="263"/>
      <c r="I10" s="252">
        <v>0</v>
      </c>
      <c r="J10" s="251">
        <v>0</v>
      </c>
      <c r="K10" s="251">
        <v>0</v>
      </c>
      <c r="L10" s="63" t="str">
        <f t="shared" si="0"/>
        <v/>
      </c>
      <c r="M10" s="54" t="str">
        <f t="shared" si="3"/>
        <v/>
      </c>
      <c r="N10" s="54" t="str">
        <f t="shared" si="4"/>
        <v/>
      </c>
      <c r="O10" s="54">
        <f t="shared" ca="1" si="1"/>
        <v>0</v>
      </c>
      <c r="P10" s="54" t="e">
        <f t="array" aca="1" ref="P10" ca="1">INDEX($B$1:$B$100,SMALL(IF($O$6:$O$100=1,ROW($C$6:$C$100)),ROWS(P$6:P10)))</f>
        <v>#NUM!</v>
      </c>
      <c r="Q10" s="70" t="str">
        <f t="shared" ca="1" si="5"/>
        <v/>
      </c>
      <c r="R10" s="65" t="str">
        <f t="shared" ca="1" si="6"/>
        <v/>
      </c>
      <c r="S10" s="54" t="str">
        <f t="shared" ca="1" si="2"/>
        <v/>
      </c>
      <c r="T10" s="66" t="str">
        <f t="shared" ca="1" si="7"/>
        <v/>
      </c>
    </row>
    <row r="11" spans="2:22" x14ac:dyDescent="0.25">
      <c r="B11" s="249"/>
      <c r="C11" s="253"/>
      <c r="D11" s="251"/>
      <c r="E11" s="251"/>
      <c r="F11" s="251">
        <v>0</v>
      </c>
      <c r="G11" s="251"/>
      <c r="H11" s="263"/>
      <c r="I11" s="252">
        <v>0</v>
      </c>
      <c r="J11" s="251">
        <v>0</v>
      </c>
      <c r="K11" s="251">
        <v>0</v>
      </c>
      <c r="L11" s="63" t="str">
        <f t="shared" si="0"/>
        <v/>
      </c>
      <c r="M11" s="54" t="str">
        <f t="shared" si="3"/>
        <v/>
      </c>
      <c r="N11" s="54" t="str">
        <f t="shared" si="4"/>
        <v/>
      </c>
      <c r="O11" s="54">
        <f t="shared" ca="1" si="1"/>
        <v>0</v>
      </c>
      <c r="P11" s="54" t="e">
        <f t="array" aca="1" ref="P11" ca="1">INDEX($B$1:$B$100,SMALL(IF($O$6:$O$100=1,ROW($C$6:$C$100)),ROWS(P$6:P11)))</f>
        <v>#NUM!</v>
      </c>
      <c r="Q11" s="70" t="str">
        <f t="shared" ca="1" si="5"/>
        <v/>
      </c>
      <c r="R11" s="65" t="str">
        <f t="shared" ca="1" si="6"/>
        <v/>
      </c>
      <c r="S11" s="54" t="str">
        <f t="shared" ca="1" si="2"/>
        <v/>
      </c>
      <c r="T11" s="66" t="str">
        <f t="shared" ca="1" si="7"/>
        <v/>
      </c>
      <c r="V11" s="72"/>
    </row>
    <row r="12" spans="2:22" x14ac:dyDescent="0.25">
      <c r="B12" s="249"/>
      <c r="C12" s="253"/>
      <c r="D12" s="251"/>
      <c r="E12" s="250"/>
      <c r="F12" s="251">
        <v>0</v>
      </c>
      <c r="G12" s="251"/>
      <c r="H12" s="263"/>
      <c r="I12" s="252">
        <v>0</v>
      </c>
      <c r="J12" s="251">
        <v>0</v>
      </c>
      <c r="K12" s="251">
        <v>0</v>
      </c>
      <c r="L12" s="63" t="str">
        <f t="shared" si="0"/>
        <v/>
      </c>
      <c r="M12" s="54" t="str">
        <f t="shared" si="3"/>
        <v/>
      </c>
      <c r="N12" s="54" t="str">
        <f t="shared" si="4"/>
        <v/>
      </c>
      <c r="O12" s="54">
        <f t="shared" ca="1" si="1"/>
        <v>0</v>
      </c>
      <c r="P12" s="54" t="e">
        <f t="array" aca="1" ref="P12" ca="1">INDEX($B$1:$B$100,SMALL(IF($O$6:$O$100=1,ROW($C$6:$C$100)),ROWS(P$6:P12)))</f>
        <v>#NUM!</v>
      </c>
      <c r="Q12" s="70" t="str">
        <f t="shared" ca="1" si="5"/>
        <v/>
      </c>
      <c r="R12" s="65" t="str">
        <f t="shared" ca="1" si="6"/>
        <v/>
      </c>
      <c r="S12" s="54" t="str">
        <f t="shared" ca="1" si="2"/>
        <v/>
      </c>
      <c r="T12" s="66" t="str">
        <f t="shared" ca="1" si="7"/>
        <v/>
      </c>
    </row>
    <row r="13" spans="2:22" x14ac:dyDescent="0.25">
      <c r="B13" s="249"/>
      <c r="C13" s="253"/>
      <c r="D13" s="251"/>
      <c r="E13" s="251"/>
      <c r="F13" s="251">
        <v>0</v>
      </c>
      <c r="G13" s="251"/>
      <c r="H13" s="263"/>
      <c r="I13" s="252">
        <v>0</v>
      </c>
      <c r="J13" s="251">
        <v>0</v>
      </c>
      <c r="K13" s="251">
        <v>0</v>
      </c>
      <c r="L13" s="63" t="str">
        <f t="shared" si="0"/>
        <v/>
      </c>
      <c r="M13" s="54" t="str">
        <f t="shared" si="3"/>
        <v/>
      </c>
      <c r="N13" s="54" t="str">
        <f t="shared" si="4"/>
        <v/>
      </c>
      <c r="O13" s="54">
        <f t="shared" ca="1" si="1"/>
        <v>0</v>
      </c>
      <c r="P13" s="54" t="e">
        <f t="array" aca="1" ref="P13" ca="1">INDEX($B$1:$B$100,SMALL(IF($O$6:$O$100=1,ROW($C$6:$C$100)),ROWS(P$6:P13)))</f>
        <v>#NUM!</v>
      </c>
      <c r="Q13" s="70" t="str">
        <f t="shared" ca="1" si="5"/>
        <v/>
      </c>
      <c r="R13" s="65" t="str">
        <f t="shared" ca="1" si="6"/>
        <v/>
      </c>
      <c r="S13" s="54" t="str">
        <f t="shared" ca="1" si="2"/>
        <v/>
      </c>
      <c r="T13" s="66" t="str">
        <f t="shared" ca="1" si="7"/>
        <v/>
      </c>
    </row>
    <row r="14" spans="2:22" x14ac:dyDescent="0.25">
      <c r="B14" s="249"/>
      <c r="C14" s="253"/>
      <c r="D14" s="251"/>
      <c r="E14" s="251"/>
      <c r="F14" s="251">
        <v>0</v>
      </c>
      <c r="G14" s="251"/>
      <c r="H14" s="263"/>
      <c r="I14" s="252">
        <v>0</v>
      </c>
      <c r="J14" s="251">
        <v>0</v>
      </c>
      <c r="K14" s="251">
        <v>0</v>
      </c>
      <c r="L14" s="63" t="str">
        <f t="shared" si="0"/>
        <v/>
      </c>
      <c r="M14" s="54" t="str">
        <f t="shared" si="3"/>
        <v/>
      </c>
      <c r="N14" s="54" t="str">
        <f t="shared" si="4"/>
        <v/>
      </c>
      <c r="O14" s="54">
        <f t="shared" ca="1" si="1"/>
        <v>0</v>
      </c>
      <c r="P14" s="54" t="e">
        <f t="array" aca="1" ref="P14" ca="1">INDEX($B$1:$B$100,SMALL(IF($O$6:$O$100=1,ROW($C$6:$C$100)),ROWS(P$6:P14)))</f>
        <v>#NUM!</v>
      </c>
      <c r="Q14" s="70" t="str">
        <f t="shared" ca="1" si="5"/>
        <v/>
      </c>
      <c r="R14" s="65" t="str">
        <f t="shared" ca="1" si="6"/>
        <v/>
      </c>
      <c r="S14" s="54" t="str">
        <f t="shared" ca="1" si="2"/>
        <v/>
      </c>
      <c r="T14" s="66" t="str">
        <f t="shared" ca="1" si="7"/>
        <v/>
      </c>
    </row>
    <row r="15" spans="2:22" x14ac:dyDescent="0.25">
      <c r="B15" s="249"/>
      <c r="C15" s="253"/>
      <c r="D15" s="251"/>
      <c r="E15" s="251"/>
      <c r="F15" s="251">
        <v>0</v>
      </c>
      <c r="G15" s="251"/>
      <c r="H15" s="263"/>
      <c r="I15" s="252">
        <v>0</v>
      </c>
      <c r="J15" s="251">
        <v>0</v>
      </c>
      <c r="K15" s="251">
        <v>0</v>
      </c>
      <c r="L15" s="63" t="str">
        <f t="shared" si="0"/>
        <v/>
      </c>
      <c r="M15" s="54" t="str">
        <f t="shared" si="3"/>
        <v/>
      </c>
      <c r="N15" s="54" t="str">
        <f t="shared" si="4"/>
        <v/>
      </c>
      <c r="O15" s="54">
        <f t="shared" ca="1" si="1"/>
        <v>0</v>
      </c>
      <c r="P15" s="54" t="e">
        <f t="array" aca="1" ref="P15" ca="1">INDEX($B$1:$B$100,SMALL(IF($O$6:$O$100=1,ROW($C$6:$C$100)),ROWS(P$6:P15)))</f>
        <v>#NUM!</v>
      </c>
      <c r="Q15" s="70" t="str">
        <f t="shared" ca="1" si="5"/>
        <v/>
      </c>
      <c r="R15" s="65" t="str">
        <f t="shared" ca="1" si="6"/>
        <v/>
      </c>
      <c r="S15" s="54" t="str">
        <f t="shared" ca="1" si="2"/>
        <v/>
      </c>
      <c r="T15" s="66" t="str">
        <f t="shared" ca="1" si="7"/>
        <v/>
      </c>
    </row>
    <row r="16" spans="2:22" x14ac:dyDescent="0.25">
      <c r="B16" s="249"/>
      <c r="C16" s="253"/>
      <c r="D16" s="251"/>
      <c r="E16" s="251"/>
      <c r="F16" s="251">
        <v>0</v>
      </c>
      <c r="G16" s="251"/>
      <c r="H16" s="263"/>
      <c r="I16" s="252">
        <v>0</v>
      </c>
      <c r="J16" s="251">
        <v>0</v>
      </c>
      <c r="K16" s="251">
        <v>0</v>
      </c>
      <c r="L16" s="63" t="str">
        <f t="shared" si="0"/>
        <v/>
      </c>
      <c r="M16" s="54" t="str">
        <f t="shared" si="3"/>
        <v/>
      </c>
      <c r="N16" s="54" t="str">
        <f t="shared" si="4"/>
        <v/>
      </c>
      <c r="O16" s="54">
        <f t="shared" ca="1" si="1"/>
        <v>0</v>
      </c>
      <c r="P16" s="54" t="e">
        <f t="array" aca="1" ref="P16" ca="1">INDEX($B$1:$B$100,SMALL(IF($O$6:$O$100=1,ROW($C$6:$C$100)),ROWS(P$6:P16)))</f>
        <v>#NUM!</v>
      </c>
      <c r="Q16" s="70" t="str">
        <f t="shared" ca="1" si="5"/>
        <v/>
      </c>
      <c r="R16" s="65" t="str">
        <f t="shared" ca="1" si="6"/>
        <v/>
      </c>
      <c r="S16" s="54" t="str">
        <f t="shared" ca="1" si="2"/>
        <v/>
      </c>
      <c r="T16" s="66" t="str">
        <f t="shared" ca="1" si="7"/>
        <v/>
      </c>
    </row>
    <row r="17" spans="2:20" x14ac:dyDescent="0.25">
      <c r="B17" s="249"/>
      <c r="C17" s="253"/>
      <c r="D17" s="251"/>
      <c r="E17" s="251"/>
      <c r="F17" s="251">
        <v>0</v>
      </c>
      <c r="G17" s="251"/>
      <c r="H17" s="263"/>
      <c r="I17" s="252">
        <v>0</v>
      </c>
      <c r="J17" s="251">
        <v>0</v>
      </c>
      <c r="K17" s="251">
        <v>0</v>
      </c>
      <c r="L17" s="63" t="str">
        <f t="shared" si="0"/>
        <v/>
      </c>
      <c r="M17" s="54" t="str">
        <f t="shared" si="3"/>
        <v/>
      </c>
      <c r="N17" s="54" t="str">
        <f t="shared" si="4"/>
        <v/>
      </c>
      <c r="O17" s="54">
        <f t="shared" ca="1" si="1"/>
        <v>0</v>
      </c>
      <c r="P17" s="54" t="e">
        <f t="array" aca="1" ref="P17" ca="1">INDEX($B$1:$B$100,SMALL(IF($O$6:$O$100=1,ROW($C$6:$C$100)),ROWS(P$6:P17)))</f>
        <v>#NUM!</v>
      </c>
      <c r="Q17" s="70" t="str">
        <f t="shared" ca="1" si="5"/>
        <v/>
      </c>
      <c r="R17" s="65" t="str">
        <f t="shared" ca="1" si="6"/>
        <v/>
      </c>
      <c r="S17" s="54" t="str">
        <f t="shared" ca="1" si="2"/>
        <v/>
      </c>
      <c r="T17" s="66" t="str">
        <f t="shared" ca="1" si="7"/>
        <v/>
      </c>
    </row>
    <row r="18" spans="2:20" x14ac:dyDescent="0.25">
      <c r="B18" s="249"/>
      <c r="C18" s="253"/>
      <c r="D18" s="251"/>
      <c r="E18" s="251"/>
      <c r="F18" s="251">
        <v>0</v>
      </c>
      <c r="G18" s="251"/>
      <c r="H18" s="263"/>
      <c r="I18" s="252">
        <v>0</v>
      </c>
      <c r="J18" s="251">
        <v>0</v>
      </c>
      <c r="K18" s="251">
        <v>0</v>
      </c>
      <c r="L18" s="63" t="str">
        <f t="shared" si="0"/>
        <v/>
      </c>
      <c r="M18" s="54" t="str">
        <f t="shared" si="3"/>
        <v/>
      </c>
      <c r="N18" s="54" t="str">
        <f t="shared" si="4"/>
        <v/>
      </c>
      <c r="O18" s="54">
        <f t="shared" ca="1" si="1"/>
        <v>0</v>
      </c>
      <c r="P18" s="54" t="e">
        <f t="array" aca="1" ref="P18" ca="1">INDEX($B$1:$B$100,SMALL(IF($O$6:$O$100=1,ROW($C$6:$C$100)),ROWS(P$6:P18)))</f>
        <v>#NUM!</v>
      </c>
      <c r="Q18" s="70" t="str">
        <f t="shared" ca="1" si="5"/>
        <v/>
      </c>
      <c r="R18" s="65" t="str">
        <f t="shared" ca="1" si="6"/>
        <v/>
      </c>
      <c r="S18" s="54" t="str">
        <f t="shared" ca="1" si="2"/>
        <v/>
      </c>
      <c r="T18" s="66" t="str">
        <f t="shared" ca="1" si="7"/>
        <v/>
      </c>
    </row>
    <row r="19" spans="2:20" x14ac:dyDescent="0.25">
      <c r="B19" s="249"/>
      <c r="C19" s="253"/>
      <c r="D19" s="251"/>
      <c r="E19" s="251"/>
      <c r="F19" s="251">
        <v>0</v>
      </c>
      <c r="G19" s="251"/>
      <c r="H19" s="263"/>
      <c r="I19" s="252">
        <v>0</v>
      </c>
      <c r="J19" s="251">
        <v>0</v>
      </c>
      <c r="K19" s="251">
        <v>0</v>
      </c>
      <c r="L19" s="63" t="str">
        <f t="shared" si="0"/>
        <v/>
      </c>
      <c r="M19" s="54" t="str">
        <f t="shared" si="3"/>
        <v/>
      </c>
      <c r="N19" s="54" t="str">
        <f t="shared" si="4"/>
        <v/>
      </c>
      <c r="O19" s="54">
        <f t="shared" ca="1" si="1"/>
        <v>0</v>
      </c>
      <c r="P19" s="54" t="e">
        <f t="array" aca="1" ref="P19" ca="1">INDEX($B$1:$B$100,SMALL(IF($O$6:$O$100=1,ROW($C$6:$C$100)),ROWS(P$6:P19)))</f>
        <v>#NUM!</v>
      </c>
      <c r="Q19" s="70" t="str">
        <f t="shared" ca="1" si="5"/>
        <v/>
      </c>
      <c r="R19" s="65" t="str">
        <f t="shared" ca="1" si="6"/>
        <v/>
      </c>
      <c r="S19" s="54" t="str">
        <f t="shared" ca="1" si="2"/>
        <v/>
      </c>
      <c r="T19" s="66" t="str">
        <f t="shared" ca="1" si="7"/>
        <v/>
      </c>
    </row>
    <row r="20" spans="2:20" x14ac:dyDescent="0.25">
      <c r="B20" s="249"/>
      <c r="C20" s="253"/>
      <c r="D20" s="251"/>
      <c r="E20" s="251"/>
      <c r="F20" s="251">
        <v>0</v>
      </c>
      <c r="G20" s="251"/>
      <c r="H20" s="263"/>
      <c r="I20" s="252">
        <v>0</v>
      </c>
      <c r="J20" s="251">
        <v>0</v>
      </c>
      <c r="K20" s="251">
        <v>0</v>
      </c>
      <c r="L20" s="63" t="str">
        <f t="shared" si="0"/>
        <v/>
      </c>
      <c r="M20" s="54" t="str">
        <f t="shared" si="3"/>
        <v/>
      </c>
      <c r="N20" s="54" t="str">
        <f t="shared" si="4"/>
        <v/>
      </c>
      <c r="O20" s="54">
        <f t="shared" ca="1" si="1"/>
        <v>0</v>
      </c>
      <c r="P20" s="54" t="e">
        <f t="array" aca="1" ref="P20" ca="1">INDEX($B$1:$B$100,SMALL(IF($O$6:$O$100=1,ROW($C$6:$C$100)),ROWS(P$6:P20)))</f>
        <v>#NUM!</v>
      </c>
      <c r="Q20" s="70" t="str">
        <f t="shared" ca="1" si="5"/>
        <v/>
      </c>
      <c r="R20" s="65" t="str">
        <f t="shared" ca="1" si="6"/>
        <v/>
      </c>
      <c r="S20" s="54" t="str">
        <f t="shared" ca="1" si="2"/>
        <v/>
      </c>
      <c r="T20" s="66" t="str">
        <f t="shared" ca="1" si="7"/>
        <v/>
      </c>
    </row>
    <row r="21" spans="2:20" x14ac:dyDescent="0.25">
      <c r="B21" s="249"/>
      <c r="C21" s="253"/>
      <c r="D21" s="251"/>
      <c r="E21" s="251"/>
      <c r="F21" s="251">
        <v>0</v>
      </c>
      <c r="G21" s="251"/>
      <c r="H21" s="263"/>
      <c r="I21" s="252">
        <v>0</v>
      </c>
      <c r="J21" s="251">
        <v>0</v>
      </c>
      <c r="K21" s="251">
        <v>0</v>
      </c>
      <c r="L21" s="63" t="str">
        <f t="shared" si="0"/>
        <v/>
      </c>
      <c r="M21" s="54" t="str">
        <f t="shared" si="3"/>
        <v/>
      </c>
      <c r="N21" s="54" t="str">
        <f t="shared" si="4"/>
        <v/>
      </c>
      <c r="O21" s="54">
        <f t="shared" ca="1" si="1"/>
        <v>0</v>
      </c>
      <c r="P21" s="54" t="e">
        <f t="array" aca="1" ref="P21" ca="1">INDEX($B$1:$B$100,SMALL(IF($O$6:$O$100=1,ROW($C$6:$C$100)),ROWS(P$6:P21)))</f>
        <v>#NUM!</v>
      </c>
      <c r="Q21" s="70" t="str">
        <f t="shared" ca="1" si="5"/>
        <v/>
      </c>
      <c r="R21" s="65" t="str">
        <f t="shared" ca="1" si="6"/>
        <v/>
      </c>
      <c r="S21" s="54" t="str">
        <f t="shared" ca="1" si="2"/>
        <v/>
      </c>
      <c r="T21" s="66" t="str">
        <f t="shared" ca="1" si="7"/>
        <v/>
      </c>
    </row>
    <row r="22" spans="2:20" x14ac:dyDescent="0.25">
      <c r="B22" s="249"/>
      <c r="C22" s="253"/>
      <c r="D22" s="251"/>
      <c r="E22" s="251"/>
      <c r="F22" s="251">
        <v>0</v>
      </c>
      <c r="G22" s="251"/>
      <c r="H22" s="263"/>
      <c r="I22" s="252">
        <v>0</v>
      </c>
      <c r="J22" s="251">
        <v>0</v>
      </c>
      <c r="K22" s="251">
        <v>0</v>
      </c>
      <c r="L22" s="63" t="str">
        <f t="shared" si="0"/>
        <v/>
      </c>
      <c r="M22" s="54" t="str">
        <f t="shared" si="3"/>
        <v/>
      </c>
      <c r="N22" s="54" t="str">
        <f t="shared" si="4"/>
        <v/>
      </c>
      <c r="O22" s="54">
        <f t="shared" ca="1" si="1"/>
        <v>0</v>
      </c>
      <c r="P22" s="54" t="e">
        <f t="array" aca="1" ref="P22" ca="1">INDEX($B$1:$B$100,SMALL(IF($O$6:$O$100=1,ROW($C$6:$C$100)),ROWS(P$6:P22)))</f>
        <v>#NUM!</v>
      </c>
      <c r="Q22" s="70" t="str">
        <f t="shared" ca="1" si="5"/>
        <v/>
      </c>
      <c r="R22" s="65" t="str">
        <f t="shared" ca="1" si="6"/>
        <v/>
      </c>
      <c r="S22" s="54" t="str">
        <f t="shared" ca="1" si="2"/>
        <v/>
      </c>
      <c r="T22" s="66" t="str">
        <f t="shared" ca="1" si="7"/>
        <v/>
      </c>
    </row>
    <row r="23" spans="2:20" x14ac:dyDescent="0.25">
      <c r="B23" s="249"/>
      <c r="C23" s="253"/>
      <c r="D23" s="251"/>
      <c r="E23" s="251"/>
      <c r="F23" s="251">
        <v>0</v>
      </c>
      <c r="G23" s="251"/>
      <c r="H23" s="263"/>
      <c r="I23" s="252">
        <v>0</v>
      </c>
      <c r="J23" s="251">
        <v>0</v>
      </c>
      <c r="K23" s="251">
        <v>0</v>
      </c>
      <c r="L23" s="63" t="str">
        <f t="shared" si="0"/>
        <v/>
      </c>
      <c r="M23" s="54" t="str">
        <f t="shared" si="3"/>
        <v/>
      </c>
      <c r="N23" s="54" t="str">
        <f t="shared" si="4"/>
        <v/>
      </c>
      <c r="O23" s="54">
        <f t="shared" ca="1" si="1"/>
        <v>0</v>
      </c>
      <c r="P23" s="54" t="e">
        <f t="array" aca="1" ref="P23" ca="1">INDEX($B$1:$B$100,SMALL(IF($O$6:$O$100=1,ROW($C$6:$C$100)),ROWS(P$6:P23)))</f>
        <v>#NUM!</v>
      </c>
      <c r="Q23" s="70" t="str">
        <f t="shared" ca="1" si="5"/>
        <v/>
      </c>
      <c r="R23" s="65" t="str">
        <f t="shared" ca="1" si="6"/>
        <v/>
      </c>
      <c r="S23" s="54" t="str">
        <f t="shared" ca="1" si="2"/>
        <v/>
      </c>
      <c r="T23" s="66" t="str">
        <f t="shared" ca="1" si="7"/>
        <v/>
      </c>
    </row>
    <row r="24" spans="2:20" x14ac:dyDescent="0.25">
      <c r="B24" s="249"/>
      <c r="C24" s="253"/>
      <c r="D24" s="251"/>
      <c r="E24" s="251"/>
      <c r="F24" s="251">
        <v>0</v>
      </c>
      <c r="G24" s="251"/>
      <c r="H24" s="263"/>
      <c r="I24" s="252">
        <v>0</v>
      </c>
      <c r="J24" s="251">
        <v>0</v>
      </c>
      <c r="K24" s="251">
        <v>0</v>
      </c>
      <c r="L24" s="63" t="str">
        <f t="shared" si="0"/>
        <v/>
      </c>
      <c r="M24" s="54" t="str">
        <f t="shared" si="3"/>
        <v/>
      </c>
      <c r="N24" s="54" t="str">
        <f t="shared" si="4"/>
        <v/>
      </c>
      <c r="O24" s="54">
        <f t="shared" ca="1" si="1"/>
        <v>0</v>
      </c>
      <c r="P24" s="54" t="e">
        <f t="array" aca="1" ref="P24" ca="1">INDEX($B$1:$B$100,SMALL(IF($O$6:$O$100=1,ROW($C$6:$C$100)),ROWS(P$6:P24)))</f>
        <v>#NUM!</v>
      </c>
      <c r="Q24" s="70" t="str">
        <f t="shared" ca="1" si="5"/>
        <v/>
      </c>
      <c r="R24" s="65" t="str">
        <f t="shared" ca="1" si="6"/>
        <v/>
      </c>
      <c r="S24" s="54" t="str">
        <f t="shared" ca="1" si="2"/>
        <v/>
      </c>
      <c r="T24" s="66" t="str">
        <f t="shared" ca="1" si="7"/>
        <v/>
      </c>
    </row>
    <row r="25" spans="2:20" x14ac:dyDescent="0.25">
      <c r="B25" s="249"/>
      <c r="C25" s="253"/>
      <c r="D25" s="251"/>
      <c r="E25" s="251"/>
      <c r="F25" s="251">
        <v>0</v>
      </c>
      <c r="G25" s="251"/>
      <c r="H25" s="263"/>
      <c r="I25" s="252">
        <v>0</v>
      </c>
      <c r="J25" s="251">
        <v>0</v>
      </c>
      <c r="K25" s="251">
        <v>0</v>
      </c>
      <c r="L25" s="63" t="str">
        <f t="shared" si="0"/>
        <v/>
      </c>
      <c r="M25" s="54" t="str">
        <f t="shared" si="3"/>
        <v/>
      </c>
      <c r="N25" s="54" t="str">
        <f t="shared" si="4"/>
        <v/>
      </c>
      <c r="O25" s="54">
        <f t="shared" ca="1" si="1"/>
        <v>0</v>
      </c>
      <c r="P25" s="54" t="e">
        <f t="array" aca="1" ref="P25" ca="1">INDEX($B$1:$B$100,SMALL(IF($O$6:$O$100=1,ROW($C$6:$C$100)),ROWS(P$6:P25)))</f>
        <v>#NUM!</v>
      </c>
      <c r="Q25" s="70" t="str">
        <f t="shared" ca="1" si="5"/>
        <v/>
      </c>
      <c r="R25" s="65" t="str">
        <f t="shared" ca="1" si="6"/>
        <v/>
      </c>
      <c r="S25" s="54" t="str">
        <f t="shared" ca="1" si="2"/>
        <v/>
      </c>
      <c r="T25" s="66" t="str">
        <f t="shared" ca="1" si="7"/>
        <v/>
      </c>
    </row>
    <row r="26" spans="2:20" x14ac:dyDescent="0.25">
      <c r="B26" s="249"/>
      <c r="C26" s="253"/>
      <c r="D26" s="251"/>
      <c r="E26" s="251"/>
      <c r="F26" s="251">
        <v>0</v>
      </c>
      <c r="G26" s="251"/>
      <c r="H26" s="263"/>
      <c r="I26" s="252">
        <v>0</v>
      </c>
      <c r="J26" s="251">
        <v>0</v>
      </c>
      <c r="K26" s="251">
        <v>0</v>
      </c>
      <c r="L26" s="63" t="str">
        <f t="shared" si="0"/>
        <v/>
      </c>
      <c r="M26" s="54" t="str">
        <f t="shared" si="3"/>
        <v/>
      </c>
      <c r="N26" s="54" t="str">
        <f t="shared" si="4"/>
        <v/>
      </c>
      <c r="O26" s="54">
        <f t="shared" ca="1" si="1"/>
        <v>0</v>
      </c>
      <c r="P26" s="54" t="e">
        <f t="array" aca="1" ref="P26" ca="1">INDEX($B$1:$B$100,SMALL(IF($O$6:$O$100=1,ROW($C$6:$C$100)),ROWS(P$6:P26)))</f>
        <v>#NUM!</v>
      </c>
      <c r="Q26" s="70" t="str">
        <f t="shared" ca="1" si="5"/>
        <v/>
      </c>
      <c r="R26" s="65" t="str">
        <f t="shared" ca="1" si="6"/>
        <v/>
      </c>
      <c r="S26" s="54" t="str">
        <f t="shared" ca="1" si="2"/>
        <v/>
      </c>
      <c r="T26" s="66" t="str">
        <f t="shared" ca="1" si="7"/>
        <v/>
      </c>
    </row>
    <row r="27" spans="2:20" x14ac:dyDescent="0.25">
      <c r="B27" s="249"/>
      <c r="C27" s="253"/>
      <c r="D27" s="251"/>
      <c r="E27" s="251"/>
      <c r="F27" s="251">
        <v>0</v>
      </c>
      <c r="G27" s="251"/>
      <c r="H27" s="263"/>
      <c r="I27" s="252">
        <v>0</v>
      </c>
      <c r="J27" s="251">
        <v>0</v>
      </c>
      <c r="K27" s="251">
        <v>0</v>
      </c>
      <c r="L27" s="63" t="str">
        <f t="shared" si="0"/>
        <v/>
      </c>
      <c r="M27" s="54" t="str">
        <f t="shared" si="3"/>
        <v/>
      </c>
      <c r="N27" s="54" t="str">
        <f t="shared" si="4"/>
        <v/>
      </c>
      <c r="O27" s="54">
        <f t="shared" ca="1" si="1"/>
        <v>0</v>
      </c>
      <c r="P27" s="54" t="e">
        <f t="array" aca="1" ref="P27" ca="1">INDEX($B$1:$B$100,SMALL(IF($O$6:$O$100=1,ROW($C$6:$C$100)),ROWS(P$6:P27)))</f>
        <v>#NUM!</v>
      </c>
      <c r="Q27" s="70" t="str">
        <f t="shared" ca="1" si="5"/>
        <v/>
      </c>
      <c r="R27" s="65" t="str">
        <f t="shared" ca="1" si="6"/>
        <v/>
      </c>
      <c r="S27" s="54" t="str">
        <f t="shared" ca="1" si="2"/>
        <v/>
      </c>
      <c r="T27" s="66" t="str">
        <f t="shared" ca="1" si="7"/>
        <v/>
      </c>
    </row>
    <row r="28" spans="2:20" x14ac:dyDescent="0.25">
      <c r="B28" s="249"/>
      <c r="C28" s="253"/>
      <c r="D28" s="251"/>
      <c r="E28" s="251"/>
      <c r="F28" s="251">
        <v>0</v>
      </c>
      <c r="G28" s="251"/>
      <c r="H28" s="263"/>
      <c r="I28" s="252">
        <v>0</v>
      </c>
      <c r="J28" s="251">
        <v>0</v>
      </c>
      <c r="K28" s="251">
        <v>0</v>
      </c>
      <c r="L28" s="63" t="str">
        <f t="shared" si="0"/>
        <v/>
      </c>
      <c r="M28" s="54" t="str">
        <f t="shared" si="3"/>
        <v/>
      </c>
      <c r="N28" s="54" t="str">
        <f t="shared" si="4"/>
        <v/>
      </c>
      <c r="O28" s="54">
        <f t="shared" ca="1" si="1"/>
        <v>0</v>
      </c>
      <c r="P28" s="54" t="e">
        <f t="array" aca="1" ref="P28" ca="1">INDEX($B$1:$B$100,SMALL(IF($O$6:$O$100=1,ROW($C$6:$C$100)),ROWS(P$6:P28)))</f>
        <v>#NUM!</v>
      </c>
      <c r="Q28" s="70" t="str">
        <f t="shared" ca="1" si="5"/>
        <v/>
      </c>
      <c r="R28" s="65" t="str">
        <f t="shared" ca="1" si="6"/>
        <v/>
      </c>
      <c r="S28" s="54" t="str">
        <f t="shared" ca="1" si="2"/>
        <v/>
      </c>
      <c r="T28" s="66" t="str">
        <f t="shared" ca="1" si="7"/>
        <v/>
      </c>
    </row>
    <row r="29" spans="2:20" x14ac:dyDescent="0.25">
      <c r="B29" s="249"/>
      <c r="C29" s="253"/>
      <c r="D29" s="251"/>
      <c r="E29" s="251"/>
      <c r="F29" s="251">
        <v>0</v>
      </c>
      <c r="G29" s="251"/>
      <c r="H29" s="263"/>
      <c r="I29" s="252">
        <v>0</v>
      </c>
      <c r="J29" s="251">
        <v>0</v>
      </c>
      <c r="K29" s="251">
        <v>0</v>
      </c>
      <c r="L29" s="63" t="str">
        <f t="shared" si="0"/>
        <v/>
      </c>
      <c r="M29" s="54" t="str">
        <f t="shared" si="3"/>
        <v/>
      </c>
      <c r="N29" s="54" t="str">
        <f t="shared" si="4"/>
        <v/>
      </c>
      <c r="O29" s="54">
        <f t="shared" ca="1" si="1"/>
        <v>0</v>
      </c>
      <c r="P29" s="54" t="e">
        <f t="array" aca="1" ref="P29" ca="1">INDEX($B$1:$B$100,SMALL(IF($O$6:$O$100=1,ROW($C$6:$C$100)),ROWS(P$6:P29)))</f>
        <v>#NUM!</v>
      </c>
      <c r="Q29" s="70" t="str">
        <f t="shared" ca="1" si="5"/>
        <v/>
      </c>
      <c r="R29" s="65" t="str">
        <f t="shared" ca="1" si="6"/>
        <v/>
      </c>
      <c r="S29" s="54" t="str">
        <f t="shared" ca="1" si="2"/>
        <v/>
      </c>
      <c r="T29" s="66" t="str">
        <f t="shared" ca="1" si="7"/>
        <v/>
      </c>
    </row>
    <row r="30" spans="2:20" x14ac:dyDescent="0.25">
      <c r="B30" s="249"/>
      <c r="C30" s="253"/>
      <c r="D30" s="251"/>
      <c r="E30" s="251"/>
      <c r="F30" s="251">
        <v>0</v>
      </c>
      <c r="G30" s="251"/>
      <c r="H30" s="263"/>
      <c r="I30" s="252">
        <v>0</v>
      </c>
      <c r="J30" s="251">
        <v>0</v>
      </c>
      <c r="K30" s="251">
        <v>0</v>
      </c>
      <c r="L30" s="63" t="str">
        <f t="shared" si="0"/>
        <v/>
      </c>
      <c r="M30" s="54" t="str">
        <f t="shared" si="3"/>
        <v/>
      </c>
      <c r="N30" s="54" t="str">
        <f t="shared" si="4"/>
        <v/>
      </c>
      <c r="O30" s="54">
        <f t="shared" ca="1" si="1"/>
        <v>0</v>
      </c>
      <c r="P30" s="54" t="e">
        <f t="array" aca="1" ref="P30" ca="1">INDEX($B$1:$B$100,SMALL(IF($O$6:$O$100=1,ROW($C$6:$C$100)),ROWS(P$6:P30)))</f>
        <v>#NUM!</v>
      </c>
      <c r="Q30" s="70" t="str">
        <f t="shared" ca="1" si="5"/>
        <v/>
      </c>
      <c r="R30" s="65" t="str">
        <f t="shared" ca="1" si="6"/>
        <v/>
      </c>
      <c r="S30" s="54" t="str">
        <f t="shared" ca="1" si="2"/>
        <v/>
      </c>
      <c r="T30" s="66" t="str">
        <f t="shared" ca="1" si="7"/>
        <v/>
      </c>
    </row>
    <row r="31" spans="2:20" x14ac:dyDescent="0.25">
      <c r="B31" s="249"/>
      <c r="C31" s="253"/>
      <c r="D31" s="251"/>
      <c r="E31" s="251"/>
      <c r="F31" s="251">
        <v>0</v>
      </c>
      <c r="G31" s="251"/>
      <c r="H31" s="263"/>
      <c r="I31" s="252">
        <v>0</v>
      </c>
      <c r="J31" s="251">
        <v>0</v>
      </c>
      <c r="K31" s="251">
        <v>0</v>
      </c>
      <c r="L31" s="63" t="str">
        <f t="shared" si="0"/>
        <v/>
      </c>
      <c r="M31" s="54" t="str">
        <f t="shared" si="3"/>
        <v/>
      </c>
      <c r="N31" s="54" t="str">
        <f t="shared" si="4"/>
        <v/>
      </c>
      <c r="O31" s="54">
        <f t="shared" ca="1" si="1"/>
        <v>0</v>
      </c>
      <c r="P31" s="54" t="e">
        <f t="array" aca="1" ref="P31" ca="1">INDEX($B$1:$B$100,SMALL(IF($O$6:$O$100=1,ROW($C$6:$C$100)),ROWS(P$6:P31)))</f>
        <v>#NUM!</v>
      </c>
      <c r="Q31" s="70" t="str">
        <f t="shared" ca="1" si="5"/>
        <v/>
      </c>
      <c r="R31" s="65" t="str">
        <f t="shared" ca="1" si="6"/>
        <v/>
      </c>
      <c r="S31" s="54" t="str">
        <f t="shared" ca="1" si="2"/>
        <v/>
      </c>
      <c r="T31" s="66" t="str">
        <f t="shared" ca="1" si="7"/>
        <v/>
      </c>
    </row>
    <row r="32" spans="2:20" x14ac:dyDescent="0.25">
      <c r="B32" s="249"/>
      <c r="C32" s="253"/>
      <c r="D32" s="251"/>
      <c r="E32" s="251"/>
      <c r="F32" s="251">
        <v>0</v>
      </c>
      <c r="G32" s="251"/>
      <c r="H32" s="263"/>
      <c r="I32" s="252">
        <v>0</v>
      </c>
      <c r="J32" s="251">
        <v>0</v>
      </c>
      <c r="K32" s="251">
        <v>0</v>
      </c>
      <c r="L32" s="63" t="str">
        <f t="shared" si="0"/>
        <v/>
      </c>
      <c r="M32" s="54" t="str">
        <f t="shared" si="3"/>
        <v/>
      </c>
      <c r="N32" s="54" t="str">
        <f t="shared" si="4"/>
        <v/>
      </c>
      <c r="O32" s="54">
        <f t="shared" ca="1" si="1"/>
        <v>0</v>
      </c>
      <c r="P32" s="54" t="e">
        <f t="array" aca="1" ref="P32" ca="1">INDEX($B$1:$B$100,SMALL(IF($O$6:$O$100=1,ROW($C$6:$C$100)),ROWS(P$6:P32)))</f>
        <v>#NUM!</v>
      </c>
      <c r="Q32" s="70" t="str">
        <f t="shared" ca="1" si="5"/>
        <v/>
      </c>
      <c r="R32" s="65" t="str">
        <f t="shared" ca="1" si="6"/>
        <v/>
      </c>
      <c r="S32" s="54" t="str">
        <f t="shared" ca="1" si="2"/>
        <v/>
      </c>
      <c r="T32" s="66" t="str">
        <f t="shared" ca="1" si="7"/>
        <v/>
      </c>
    </row>
    <row r="33" spans="2:20" x14ac:dyDescent="0.25">
      <c r="B33" s="249"/>
      <c r="C33" s="253"/>
      <c r="D33" s="251"/>
      <c r="E33" s="251"/>
      <c r="F33" s="251">
        <v>0</v>
      </c>
      <c r="G33" s="251"/>
      <c r="H33" s="263"/>
      <c r="I33" s="252">
        <v>0</v>
      </c>
      <c r="J33" s="251">
        <v>0</v>
      </c>
      <c r="K33" s="251">
        <v>0</v>
      </c>
      <c r="L33" s="63" t="str">
        <f t="shared" si="0"/>
        <v/>
      </c>
      <c r="M33" s="54" t="str">
        <f t="shared" si="3"/>
        <v/>
      </c>
      <c r="N33" s="54" t="str">
        <f t="shared" si="4"/>
        <v/>
      </c>
      <c r="O33" s="54">
        <f t="shared" ca="1" si="1"/>
        <v>0</v>
      </c>
      <c r="P33" s="54" t="e">
        <f t="array" aca="1" ref="P33" ca="1">INDEX($B$1:$B$100,SMALL(IF($O$6:$O$100=1,ROW($C$6:$C$100)),ROWS(P$6:P33)))</f>
        <v>#NUM!</v>
      </c>
      <c r="Q33" s="70" t="str">
        <f t="shared" ca="1" si="5"/>
        <v/>
      </c>
      <c r="R33" s="65" t="str">
        <f t="shared" ca="1" si="6"/>
        <v/>
      </c>
      <c r="S33" s="54" t="str">
        <f t="shared" ca="1" si="2"/>
        <v/>
      </c>
      <c r="T33" s="66" t="str">
        <f t="shared" ca="1" si="7"/>
        <v/>
      </c>
    </row>
    <row r="34" spans="2:20" x14ac:dyDescent="0.25">
      <c r="B34" s="249"/>
      <c r="C34" s="253"/>
      <c r="D34" s="251"/>
      <c r="E34" s="251"/>
      <c r="F34" s="251">
        <v>0</v>
      </c>
      <c r="G34" s="251"/>
      <c r="H34" s="263"/>
      <c r="I34" s="252">
        <v>0</v>
      </c>
      <c r="J34" s="251">
        <v>0</v>
      </c>
      <c r="K34" s="251">
        <v>0</v>
      </c>
      <c r="L34" s="63" t="str">
        <f t="shared" si="0"/>
        <v/>
      </c>
      <c r="M34" s="54" t="str">
        <f t="shared" si="3"/>
        <v/>
      </c>
      <c r="N34" s="54" t="str">
        <f t="shared" si="4"/>
        <v/>
      </c>
      <c r="O34" s="54">
        <f t="shared" ca="1" si="1"/>
        <v>0</v>
      </c>
      <c r="P34" s="54" t="e">
        <f t="array" aca="1" ref="P34" ca="1">INDEX($B$1:$B$100,SMALL(IF($O$6:$O$100=1,ROW($C$6:$C$100)),ROWS(P$6:P34)))</f>
        <v>#NUM!</v>
      </c>
      <c r="Q34" s="70" t="str">
        <f t="shared" ca="1" si="5"/>
        <v/>
      </c>
      <c r="R34" s="65" t="str">
        <f t="shared" ca="1" si="6"/>
        <v/>
      </c>
      <c r="S34" s="54" t="str">
        <f t="shared" ca="1" si="2"/>
        <v/>
      </c>
      <c r="T34" s="66" t="str">
        <f t="shared" ca="1" si="7"/>
        <v/>
      </c>
    </row>
    <row r="35" spans="2:20" x14ac:dyDescent="0.25">
      <c r="B35" s="249"/>
      <c r="C35" s="253"/>
      <c r="D35" s="251"/>
      <c r="E35" s="251"/>
      <c r="F35" s="251">
        <v>0</v>
      </c>
      <c r="G35" s="251"/>
      <c r="H35" s="263"/>
      <c r="I35" s="252">
        <v>0</v>
      </c>
      <c r="J35" s="251">
        <v>0</v>
      </c>
      <c r="K35" s="251">
        <v>0</v>
      </c>
      <c r="L35" s="63" t="str">
        <f t="shared" si="0"/>
        <v/>
      </c>
      <c r="M35" s="54" t="str">
        <f t="shared" si="3"/>
        <v/>
      </c>
      <c r="N35" s="54" t="str">
        <f t="shared" si="4"/>
        <v/>
      </c>
      <c r="O35" s="54">
        <f t="shared" ca="1" si="1"/>
        <v>0</v>
      </c>
      <c r="P35" s="54" t="e">
        <f t="array" aca="1" ref="P35" ca="1">INDEX($B$1:$B$100,SMALL(IF($O$6:$O$100=1,ROW($C$6:$C$100)),ROWS(P$6:P35)))</f>
        <v>#NUM!</v>
      </c>
      <c r="Q35" s="70" t="str">
        <f t="shared" ca="1" si="5"/>
        <v/>
      </c>
      <c r="R35" s="65" t="str">
        <f t="shared" ca="1" si="6"/>
        <v/>
      </c>
      <c r="S35" s="54" t="str">
        <f t="shared" ca="1" si="2"/>
        <v/>
      </c>
      <c r="T35" s="66" t="str">
        <f t="shared" ca="1" si="7"/>
        <v/>
      </c>
    </row>
    <row r="36" spans="2:20" x14ac:dyDescent="0.25">
      <c r="B36" s="249"/>
      <c r="C36" s="253"/>
      <c r="D36" s="251"/>
      <c r="E36" s="251"/>
      <c r="F36" s="251">
        <v>0</v>
      </c>
      <c r="G36" s="251"/>
      <c r="H36" s="263"/>
      <c r="I36" s="252">
        <v>0</v>
      </c>
      <c r="J36" s="251">
        <v>0</v>
      </c>
      <c r="K36" s="251">
        <v>0</v>
      </c>
      <c r="L36" s="63" t="str">
        <f t="shared" si="0"/>
        <v/>
      </c>
      <c r="M36" s="54" t="str">
        <f t="shared" si="3"/>
        <v/>
      </c>
      <c r="N36" s="54" t="str">
        <f t="shared" si="4"/>
        <v/>
      </c>
      <c r="O36" s="54">
        <f t="shared" ca="1" si="1"/>
        <v>0</v>
      </c>
      <c r="P36" s="54" t="e">
        <f t="array" aca="1" ref="P36" ca="1">INDEX($B$1:$B$100,SMALL(IF($O$6:$O$100=1,ROW($C$6:$C$100)),ROWS(P$6:P36)))</f>
        <v>#NUM!</v>
      </c>
      <c r="Q36" s="70" t="str">
        <f t="shared" ca="1" si="5"/>
        <v/>
      </c>
      <c r="R36" s="65" t="str">
        <f t="shared" ca="1" si="6"/>
        <v/>
      </c>
      <c r="S36" s="54" t="str">
        <f t="shared" ca="1" si="2"/>
        <v/>
      </c>
      <c r="T36" s="66" t="str">
        <f t="shared" ca="1" si="7"/>
        <v/>
      </c>
    </row>
    <row r="37" spans="2:20" x14ac:dyDescent="0.25">
      <c r="B37" s="249"/>
      <c r="C37" s="253"/>
      <c r="D37" s="251"/>
      <c r="E37" s="251"/>
      <c r="F37" s="251">
        <v>0</v>
      </c>
      <c r="G37" s="251"/>
      <c r="H37" s="263"/>
      <c r="I37" s="252">
        <v>0</v>
      </c>
      <c r="J37" s="251">
        <v>0</v>
      </c>
      <c r="K37" s="251">
        <v>0</v>
      </c>
      <c r="L37" s="63" t="str">
        <f t="shared" si="0"/>
        <v/>
      </c>
      <c r="M37" s="54" t="str">
        <f t="shared" si="3"/>
        <v/>
      </c>
      <c r="N37" s="54" t="str">
        <f t="shared" si="4"/>
        <v/>
      </c>
      <c r="O37" s="54">
        <f t="shared" ca="1" si="1"/>
        <v>0</v>
      </c>
      <c r="P37" s="54" t="e">
        <f t="array" aca="1" ref="P37" ca="1">INDEX($B$1:$B$100,SMALL(IF($O$6:$O$100=1,ROW($C$6:$C$100)),ROWS(P$6:P37)))</f>
        <v>#NUM!</v>
      </c>
      <c r="Q37" s="70" t="str">
        <f t="shared" ca="1" si="5"/>
        <v/>
      </c>
      <c r="R37" s="65" t="str">
        <f t="shared" ca="1" si="6"/>
        <v/>
      </c>
      <c r="S37" s="54" t="str">
        <f t="shared" ca="1" si="2"/>
        <v/>
      </c>
      <c r="T37" s="66" t="str">
        <f t="shared" ca="1" si="7"/>
        <v/>
      </c>
    </row>
    <row r="38" spans="2:20" x14ac:dyDescent="0.25">
      <c r="B38" s="249"/>
      <c r="C38" s="253"/>
      <c r="D38" s="251"/>
      <c r="E38" s="251"/>
      <c r="F38" s="251">
        <v>0</v>
      </c>
      <c r="G38" s="251"/>
      <c r="H38" s="263"/>
      <c r="I38" s="252">
        <v>0</v>
      </c>
      <c r="J38" s="251">
        <v>0</v>
      </c>
      <c r="K38" s="251">
        <v>0</v>
      </c>
      <c r="L38" s="63" t="str">
        <f t="shared" ref="L38:L69" si="8">IF(B38="","",MIN(F38,1-PRODUCT(I38,J38,K38,)))</f>
        <v/>
      </c>
      <c r="M38" s="54" t="str">
        <f t="shared" si="3"/>
        <v/>
      </c>
      <c r="N38" s="54" t="str">
        <f t="shared" si="4"/>
        <v/>
      </c>
      <c r="O38" s="54">
        <f t="shared" ref="O38:O69" ca="1" si="9">IF(OR(AND(now&gt;C38-$J$2,now&lt;C38),AND(now&gt;=C38,L38=1)),1,0)</f>
        <v>0</v>
      </c>
      <c r="P38" s="54" t="e">
        <f t="array" aca="1" ref="P38" ca="1">INDEX($B$1:$B$100,SMALL(IF($O$6:$O$100=1,ROW($C$6:$C$100)),ROWS(P$6:P38)))</f>
        <v>#NUM!</v>
      </c>
      <c r="Q38" s="70" t="str">
        <f t="shared" ca="1" si="5"/>
        <v/>
      </c>
      <c r="R38" s="65" t="str">
        <f t="shared" ca="1" si="6"/>
        <v/>
      </c>
      <c r="S38" s="54" t="str">
        <f t="shared" ref="S38:S69" ca="1" si="10">IF(ISERR(P38),"",INDEX($M$6:$M$100,MATCH(P38,$B$6:$B$100,0)))</f>
        <v/>
      </c>
      <c r="T38" s="66" t="str">
        <f t="shared" ca="1" si="7"/>
        <v/>
      </c>
    </row>
    <row r="39" spans="2:20" x14ac:dyDescent="0.25">
      <c r="B39" s="249"/>
      <c r="C39" s="253"/>
      <c r="D39" s="251"/>
      <c r="E39" s="251"/>
      <c r="F39" s="251">
        <v>0</v>
      </c>
      <c r="G39" s="251"/>
      <c r="H39" s="263"/>
      <c r="I39" s="252">
        <v>0</v>
      </c>
      <c r="J39" s="251">
        <v>0</v>
      </c>
      <c r="K39" s="251">
        <v>0</v>
      </c>
      <c r="L39" s="63" t="str">
        <f t="shared" si="8"/>
        <v/>
      </c>
      <c r="M39" s="54" t="str">
        <f t="shared" si="3"/>
        <v/>
      </c>
      <c r="N39" s="54" t="str">
        <f t="shared" si="4"/>
        <v/>
      </c>
      <c r="O39" s="54">
        <f t="shared" ca="1" si="9"/>
        <v>0</v>
      </c>
      <c r="P39" s="54" t="e">
        <f t="array" aca="1" ref="P39" ca="1">INDEX($B$1:$B$100,SMALL(IF($O$6:$O$100=1,ROW($C$6:$C$100)),ROWS(P$6:P39)))</f>
        <v>#NUM!</v>
      </c>
      <c r="Q39" s="70" t="str">
        <f t="shared" ca="1" si="5"/>
        <v/>
      </c>
      <c r="R39" s="65" t="str">
        <f t="shared" ca="1" si="6"/>
        <v/>
      </c>
      <c r="S39" s="54" t="str">
        <f t="shared" ca="1" si="10"/>
        <v/>
      </c>
      <c r="T39" s="66" t="str">
        <f t="shared" ca="1" si="7"/>
        <v/>
      </c>
    </row>
    <row r="40" spans="2:20" x14ac:dyDescent="0.25">
      <c r="B40" s="249"/>
      <c r="C40" s="253"/>
      <c r="D40" s="251"/>
      <c r="E40" s="251"/>
      <c r="F40" s="251">
        <v>0</v>
      </c>
      <c r="G40" s="251"/>
      <c r="H40" s="263"/>
      <c r="I40" s="252">
        <v>0</v>
      </c>
      <c r="J40" s="251">
        <v>0</v>
      </c>
      <c r="K40" s="251">
        <v>0</v>
      </c>
      <c r="L40" s="63" t="str">
        <f t="shared" si="8"/>
        <v/>
      </c>
      <c r="M40" s="54" t="str">
        <f t="shared" si="3"/>
        <v/>
      </c>
      <c r="N40" s="54" t="str">
        <f t="shared" si="4"/>
        <v/>
      </c>
      <c r="O40" s="54">
        <f t="shared" ca="1" si="9"/>
        <v>0</v>
      </c>
      <c r="P40" s="54" t="e">
        <f t="array" aca="1" ref="P40" ca="1">INDEX($B$1:$B$100,SMALL(IF($O$6:$O$100=1,ROW($C$6:$C$100)),ROWS(P$6:P40)))</f>
        <v>#NUM!</v>
      </c>
      <c r="Q40" s="70" t="str">
        <f t="shared" ca="1" si="5"/>
        <v/>
      </c>
      <c r="R40" s="65" t="str">
        <f t="shared" ca="1" si="6"/>
        <v/>
      </c>
      <c r="S40" s="54" t="str">
        <f t="shared" ca="1" si="10"/>
        <v/>
      </c>
      <c r="T40" s="66" t="str">
        <f t="shared" ca="1" si="7"/>
        <v/>
      </c>
    </row>
    <row r="41" spans="2:20" x14ac:dyDescent="0.25">
      <c r="B41" s="249"/>
      <c r="C41" s="253"/>
      <c r="D41" s="251"/>
      <c r="E41" s="251"/>
      <c r="F41" s="251">
        <v>0</v>
      </c>
      <c r="G41" s="251"/>
      <c r="H41" s="263"/>
      <c r="I41" s="252">
        <v>0</v>
      </c>
      <c r="J41" s="251">
        <v>0</v>
      </c>
      <c r="K41" s="251">
        <v>0</v>
      </c>
      <c r="L41" s="63" t="str">
        <f t="shared" si="8"/>
        <v/>
      </c>
      <c r="M41" s="54" t="str">
        <f t="shared" si="3"/>
        <v/>
      </c>
      <c r="N41" s="54" t="str">
        <f t="shared" si="4"/>
        <v/>
      </c>
      <c r="O41" s="54">
        <f t="shared" ca="1" si="9"/>
        <v>0</v>
      </c>
      <c r="P41" s="54" t="e">
        <f t="array" aca="1" ref="P41" ca="1">INDEX($B$1:$B$100,SMALL(IF($O$6:$O$100=1,ROW($C$6:$C$100)),ROWS(P$6:P41)))</f>
        <v>#NUM!</v>
      </c>
      <c r="Q41" s="70" t="str">
        <f t="shared" ca="1" si="5"/>
        <v/>
      </c>
      <c r="R41" s="65" t="str">
        <f t="shared" ca="1" si="6"/>
        <v/>
      </c>
      <c r="S41" s="54" t="str">
        <f t="shared" ca="1" si="10"/>
        <v/>
      </c>
      <c r="T41" s="66" t="str">
        <f t="shared" ca="1" si="7"/>
        <v/>
      </c>
    </row>
    <row r="42" spans="2:20" x14ac:dyDescent="0.25">
      <c r="B42" s="249"/>
      <c r="C42" s="253"/>
      <c r="D42" s="251"/>
      <c r="E42" s="251"/>
      <c r="F42" s="251">
        <v>0</v>
      </c>
      <c r="G42" s="251"/>
      <c r="H42" s="263"/>
      <c r="I42" s="252">
        <v>0</v>
      </c>
      <c r="J42" s="251">
        <v>0</v>
      </c>
      <c r="K42" s="251">
        <v>0</v>
      </c>
      <c r="L42" s="63" t="str">
        <f t="shared" si="8"/>
        <v/>
      </c>
      <c r="M42" s="54" t="str">
        <f t="shared" si="3"/>
        <v/>
      </c>
      <c r="N42" s="54" t="str">
        <f t="shared" si="4"/>
        <v/>
      </c>
      <c r="O42" s="54">
        <f t="shared" ca="1" si="9"/>
        <v>0</v>
      </c>
      <c r="P42" s="54" t="e">
        <f t="array" aca="1" ref="P42" ca="1">INDEX($B$1:$B$100,SMALL(IF($O$6:$O$100=1,ROW($C$6:$C$100)),ROWS(P$6:P42)))</f>
        <v>#NUM!</v>
      </c>
      <c r="Q42" s="70" t="str">
        <f t="shared" ca="1" si="5"/>
        <v/>
      </c>
      <c r="R42" s="65" t="str">
        <f t="shared" ca="1" si="6"/>
        <v/>
      </c>
      <c r="S42" s="54" t="str">
        <f t="shared" ca="1" si="10"/>
        <v/>
      </c>
      <c r="T42" s="66" t="str">
        <f t="shared" ca="1" si="7"/>
        <v/>
      </c>
    </row>
    <row r="43" spans="2:20" x14ac:dyDescent="0.25">
      <c r="B43" s="249"/>
      <c r="C43" s="253"/>
      <c r="D43" s="251"/>
      <c r="E43" s="251"/>
      <c r="F43" s="251">
        <v>0</v>
      </c>
      <c r="G43" s="251"/>
      <c r="H43" s="263"/>
      <c r="I43" s="252">
        <v>0</v>
      </c>
      <c r="J43" s="251">
        <v>0</v>
      </c>
      <c r="K43" s="251">
        <v>0</v>
      </c>
      <c r="L43" s="63" t="str">
        <f t="shared" si="8"/>
        <v/>
      </c>
      <c r="M43" s="54" t="str">
        <f t="shared" si="3"/>
        <v/>
      </c>
      <c r="N43" s="54" t="str">
        <f t="shared" si="4"/>
        <v/>
      </c>
      <c r="O43" s="54">
        <f t="shared" ca="1" si="9"/>
        <v>0</v>
      </c>
      <c r="P43" s="54" t="e">
        <f t="array" aca="1" ref="P43" ca="1">INDEX($B$1:$B$100,SMALL(IF($O$6:$O$100=1,ROW($C$6:$C$100)),ROWS(P$6:P43)))</f>
        <v>#NUM!</v>
      </c>
      <c r="Q43" s="70" t="str">
        <f t="shared" ca="1" si="5"/>
        <v/>
      </c>
      <c r="R43" s="65" t="str">
        <f t="shared" ca="1" si="6"/>
        <v/>
      </c>
      <c r="S43" s="54" t="str">
        <f t="shared" ca="1" si="10"/>
        <v/>
      </c>
      <c r="T43" s="66" t="str">
        <f t="shared" ca="1" si="7"/>
        <v/>
      </c>
    </row>
    <row r="44" spans="2:20" x14ac:dyDescent="0.25">
      <c r="B44" s="249"/>
      <c r="C44" s="253"/>
      <c r="D44" s="251"/>
      <c r="E44" s="251"/>
      <c r="F44" s="251">
        <v>0</v>
      </c>
      <c r="G44" s="251"/>
      <c r="H44" s="263"/>
      <c r="I44" s="252">
        <v>0</v>
      </c>
      <c r="J44" s="251">
        <v>0</v>
      </c>
      <c r="K44" s="251">
        <v>0</v>
      </c>
      <c r="L44" s="63" t="str">
        <f t="shared" si="8"/>
        <v/>
      </c>
      <c r="M44" s="54" t="str">
        <f t="shared" si="3"/>
        <v/>
      </c>
      <c r="N44" s="54" t="str">
        <f t="shared" si="4"/>
        <v/>
      </c>
      <c r="O44" s="54">
        <f t="shared" ca="1" si="9"/>
        <v>0</v>
      </c>
      <c r="P44" s="54" t="e">
        <f t="array" aca="1" ref="P44" ca="1">INDEX($B$1:$B$100,SMALL(IF($O$6:$O$100=1,ROW($C$6:$C$100)),ROWS(P$6:P44)))</f>
        <v>#NUM!</v>
      </c>
      <c r="Q44" s="70" t="str">
        <f t="shared" ca="1" si="5"/>
        <v/>
      </c>
      <c r="R44" s="65" t="str">
        <f t="shared" ca="1" si="6"/>
        <v/>
      </c>
      <c r="S44" s="54" t="str">
        <f t="shared" ca="1" si="10"/>
        <v/>
      </c>
      <c r="T44" s="66" t="str">
        <f t="shared" ca="1" si="7"/>
        <v/>
      </c>
    </row>
    <row r="45" spans="2:20" x14ac:dyDescent="0.25">
      <c r="B45" s="249"/>
      <c r="C45" s="253"/>
      <c r="D45" s="251"/>
      <c r="E45" s="251"/>
      <c r="F45" s="251">
        <v>0</v>
      </c>
      <c r="G45" s="251"/>
      <c r="H45" s="263"/>
      <c r="I45" s="252">
        <v>0</v>
      </c>
      <c r="J45" s="251">
        <v>0</v>
      </c>
      <c r="K45" s="251">
        <v>0</v>
      </c>
      <c r="L45" s="63" t="str">
        <f t="shared" si="8"/>
        <v/>
      </c>
      <c r="M45" s="54" t="str">
        <f t="shared" si="3"/>
        <v/>
      </c>
      <c r="N45" s="54" t="str">
        <f t="shared" si="4"/>
        <v/>
      </c>
      <c r="O45" s="54">
        <f t="shared" ca="1" si="9"/>
        <v>0</v>
      </c>
      <c r="P45" s="54" t="e">
        <f t="array" aca="1" ref="P45" ca="1">INDEX($B$1:$B$100,SMALL(IF($O$6:$O$100=1,ROW($C$6:$C$100)),ROWS(P$6:P45)))</f>
        <v>#NUM!</v>
      </c>
      <c r="Q45" s="70" t="str">
        <f t="shared" ca="1" si="5"/>
        <v/>
      </c>
      <c r="R45" s="65" t="str">
        <f t="shared" ca="1" si="6"/>
        <v/>
      </c>
      <c r="S45" s="54" t="str">
        <f t="shared" ca="1" si="10"/>
        <v/>
      </c>
      <c r="T45" s="66" t="str">
        <f t="shared" ca="1" si="7"/>
        <v/>
      </c>
    </row>
    <row r="46" spans="2:20" x14ac:dyDescent="0.25">
      <c r="B46" s="249"/>
      <c r="C46" s="253"/>
      <c r="D46" s="251"/>
      <c r="E46" s="251"/>
      <c r="F46" s="251">
        <v>0</v>
      </c>
      <c r="G46" s="251"/>
      <c r="H46" s="263"/>
      <c r="I46" s="252">
        <v>0</v>
      </c>
      <c r="J46" s="251">
        <v>0</v>
      </c>
      <c r="K46" s="251">
        <v>0</v>
      </c>
      <c r="L46" s="63" t="str">
        <f t="shared" si="8"/>
        <v/>
      </c>
      <c r="M46" s="54" t="str">
        <f t="shared" si="3"/>
        <v/>
      </c>
      <c r="N46" s="54" t="str">
        <f t="shared" si="4"/>
        <v/>
      </c>
      <c r="O46" s="54">
        <f t="shared" ca="1" si="9"/>
        <v>0</v>
      </c>
      <c r="P46" s="54" t="e">
        <f t="array" aca="1" ref="P46" ca="1">INDEX($B$1:$B$100,SMALL(IF($O$6:$O$100=1,ROW($C$6:$C$100)),ROWS(P$6:P46)))</f>
        <v>#NUM!</v>
      </c>
      <c r="Q46" s="70" t="str">
        <f t="shared" ca="1" si="5"/>
        <v/>
      </c>
      <c r="R46" s="65" t="str">
        <f t="shared" ca="1" si="6"/>
        <v/>
      </c>
      <c r="S46" s="54" t="str">
        <f t="shared" ca="1" si="10"/>
        <v/>
      </c>
      <c r="T46" s="66" t="str">
        <f t="shared" ca="1" si="7"/>
        <v/>
      </c>
    </row>
    <row r="47" spans="2:20" x14ac:dyDescent="0.25">
      <c r="B47" s="249"/>
      <c r="C47" s="253"/>
      <c r="D47" s="251"/>
      <c r="E47" s="251"/>
      <c r="F47" s="251">
        <v>0</v>
      </c>
      <c r="G47" s="251"/>
      <c r="H47" s="263"/>
      <c r="I47" s="252">
        <v>0</v>
      </c>
      <c r="J47" s="251">
        <v>0</v>
      </c>
      <c r="K47" s="251">
        <v>0</v>
      </c>
      <c r="L47" s="63" t="str">
        <f t="shared" si="8"/>
        <v/>
      </c>
      <c r="M47" s="54" t="str">
        <f t="shared" si="3"/>
        <v/>
      </c>
      <c r="N47" s="54" t="str">
        <f t="shared" si="4"/>
        <v/>
      </c>
      <c r="O47" s="54">
        <f t="shared" ca="1" si="9"/>
        <v>0</v>
      </c>
      <c r="P47" s="54" t="e">
        <f t="array" aca="1" ref="P47" ca="1">INDEX($B$1:$B$100,SMALL(IF($O$6:$O$100=1,ROW($C$6:$C$100)),ROWS(P$6:P47)))</f>
        <v>#NUM!</v>
      </c>
      <c r="Q47" s="70" t="str">
        <f t="shared" ca="1" si="5"/>
        <v/>
      </c>
      <c r="R47" s="65" t="str">
        <f t="shared" ca="1" si="6"/>
        <v/>
      </c>
      <c r="S47" s="54" t="str">
        <f t="shared" ca="1" si="10"/>
        <v/>
      </c>
      <c r="T47" s="66" t="str">
        <f t="shared" ca="1" si="7"/>
        <v/>
      </c>
    </row>
    <row r="48" spans="2:20" x14ac:dyDescent="0.25">
      <c r="B48" s="249"/>
      <c r="C48" s="253"/>
      <c r="D48" s="251"/>
      <c r="E48" s="251"/>
      <c r="F48" s="251">
        <v>0</v>
      </c>
      <c r="G48" s="251"/>
      <c r="H48" s="263"/>
      <c r="I48" s="252">
        <v>0</v>
      </c>
      <c r="J48" s="251">
        <v>0</v>
      </c>
      <c r="K48" s="251">
        <v>0</v>
      </c>
      <c r="L48" s="63" t="str">
        <f t="shared" si="8"/>
        <v/>
      </c>
      <c r="M48" s="54" t="str">
        <f t="shared" si="3"/>
        <v/>
      </c>
      <c r="N48" s="54" t="str">
        <f t="shared" si="4"/>
        <v/>
      </c>
      <c r="O48" s="54">
        <f t="shared" ca="1" si="9"/>
        <v>0</v>
      </c>
      <c r="P48" s="54" t="e">
        <f t="array" aca="1" ref="P48" ca="1">INDEX($B$1:$B$100,SMALL(IF($O$6:$O$100=1,ROW($C$6:$C$100)),ROWS(P$6:P48)))</f>
        <v>#NUM!</v>
      </c>
      <c r="Q48" s="70" t="str">
        <f t="shared" ca="1" si="5"/>
        <v/>
      </c>
      <c r="R48" s="65" t="str">
        <f t="shared" ca="1" si="6"/>
        <v/>
      </c>
      <c r="S48" s="54" t="str">
        <f t="shared" ca="1" si="10"/>
        <v/>
      </c>
      <c r="T48" s="66" t="str">
        <f t="shared" ca="1" si="7"/>
        <v/>
      </c>
    </row>
    <row r="49" spans="2:20" x14ac:dyDescent="0.25">
      <c r="B49" s="249"/>
      <c r="C49" s="253"/>
      <c r="D49" s="251"/>
      <c r="E49" s="251"/>
      <c r="F49" s="251">
        <v>0</v>
      </c>
      <c r="G49" s="251"/>
      <c r="H49" s="263"/>
      <c r="I49" s="252">
        <v>0</v>
      </c>
      <c r="J49" s="251">
        <v>0</v>
      </c>
      <c r="K49" s="251">
        <v>0</v>
      </c>
      <c r="L49" s="63" t="str">
        <f t="shared" si="8"/>
        <v/>
      </c>
      <c r="M49" s="54" t="str">
        <f t="shared" si="3"/>
        <v/>
      </c>
      <c r="N49" s="54" t="str">
        <f t="shared" si="4"/>
        <v/>
      </c>
      <c r="O49" s="54">
        <f t="shared" ca="1" si="9"/>
        <v>0</v>
      </c>
      <c r="P49" s="54" t="e">
        <f t="array" aca="1" ref="P49" ca="1">INDEX($B$1:$B$100,SMALL(IF($O$6:$O$100=1,ROW($C$6:$C$100)),ROWS(P$6:P49)))</f>
        <v>#NUM!</v>
      </c>
      <c r="Q49" s="70" t="str">
        <f t="shared" ca="1" si="5"/>
        <v/>
      </c>
      <c r="R49" s="65" t="str">
        <f t="shared" ca="1" si="6"/>
        <v/>
      </c>
      <c r="S49" s="54" t="str">
        <f t="shared" ca="1" si="10"/>
        <v/>
      </c>
      <c r="T49" s="66" t="str">
        <f t="shared" ca="1" si="7"/>
        <v/>
      </c>
    </row>
    <row r="50" spans="2:20" x14ac:dyDescent="0.25">
      <c r="B50" s="249"/>
      <c r="C50" s="253"/>
      <c r="D50" s="251"/>
      <c r="E50" s="251"/>
      <c r="F50" s="251">
        <v>0</v>
      </c>
      <c r="G50" s="251"/>
      <c r="H50" s="263"/>
      <c r="I50" s="252">
        <v>0</v>
      </c>
      <c r="J50" s="251">
        <v>0</v>
      </c>
      <c r="K50" s="251">
        <v>0</v>
      </c>
      <c r="L50" s="63" t="str">
        <f t="shared" si="8"/>
        <v/>
      </c>
      <c r="M50" s="54" t="str">
        <f t="shared" si="3"/>
        <v/>
      </c>
      <c r="N50" s="54" t="str">
        <f t="shared" si="4"/>
        <v/>
      </c>
      <c r="O50" s="54">
        <f t="shared" ca="1" si="9"/>
        <v>0</v>
      </c>
      <c r="P50" s="54" t="e">
        <f t="array" aca="1" ref="P50" ca="1">INDEX($B$1:$B$100,SMALL(IF($O$6:$O$100=1,ROW($C$6:$C$100)),ROWS(P$6:P50)))</f>
        <v>#NUM!</v>
      </c>
      <c r="Q50" s="70" t="str">
        <f t="shared" ca="1" si="5"/>
        <v/>
      </c>
      <c r="R50" s="65" t="str">
        <f t="shared" ca="1" si="6"/>
        <v/>
      </c>
      <c r="S50" s="54" t="str">
        <f t="shared" ca="1" si="10"/>
        <v/>
      </c>
      <c r="T50" s="66" t="str">
        <f t="shared" ca="1" si="7"/>
        <v/>
      </c>
    </row>
    <row r="51" spans="2:20" x14ac:dyDescent="0.25">
      <c r="B51" s="249"/>
      <c r="C51" s="253"/>
      <c r="D51" s="251"/>
      <c r="E51" s="251"/>
      <c r="F51" s="251">
        <v>0</v>
      </c>
      <c r="G51" s="251"/>
      <c r="H51" s="263"/>
      <c r="I51" s="252">
        <v>0</v>
      </c>
      <c r="J51" s="251">
        <v>0</v>
      </c>
      <c r="K51" s="251">
        <v>0</v>
      </c>
      <c r="L51" s="63" t="str">
        <f t="shared" si="8"/>
        <v/>
      </c>
      <c r="M51" s="54" t="str">
        <f t="shared" si="3"/>
        <v/>
      </c>
      <c r="N51" s="54" t="str">
        <f t="shared" si="4"/>
        <v/>
      </c>
      <c r="O51" s="54">
        <f t="shared" ca="1" si="9"/>
        <v>0</v>
      </c>
      <c r="P51" s="54" t="e">
        <f t="array" aca="1" ref="P51" ca="1">INDEX($B$1:$B$100,SMALL(IF($O$6:$O$100=1,ROW($C$6:$C$100)),ROWS(P$6:P51)))</f>
        <v>#NUM!</v>
      </c>
      <c r="Q51" s="70" t="str">
        <f t="shared" ca="1" si="5"/>
        <v/>
      </c>
      <c r="R51" s="65" t="str">
        <f t="shared" ca="1" si="6"/>
        <v/>
      </c>
      <c r="S51" s="54" t="str">
        <f t="shared" ca="1" si="10"/>
        <v/>
      </c>
      <c r="T51" s="66" t="str">
        <f t="shared" ca="1" si="7"/>
        <v/>
      </c>
    </row>
    <row r="52" spans="2:20" x14ac:dyDescent="0.25">
      <c r="B52" s="249"/>
      <c r="C52" s="253"/>
      <c r="D52" s="251"/>
      <c r="E52" s="251"/>
      <c r="F52" s="251">
        <v>0</v>
      </c>
      <c r="G52" s="251"/>
      <c r="H52" s="263"/>
      <c r="I52" s="252">
        <v>0</v>
      </c>
      <c r="J52" s="251">
        <v>0</v>
      </c>
      <c r="K52" s="251">
        <v>0</v>
      </c>
      <c r="L52" s="63" t="str">
        <f t="shared" si="8"/>
        <v/>
      </c>
      <c r="M52" s="54" t="str">
        <f t="shared" si="3"/>
        <v/>
      </c>
      <c r="N52" s="54" t="str">
        <f t="shared" si="4"/>
        <v/>
      </c>
      <c r="O52" s="54">
        <f t="shared" ca="1" si="9"/>
        <v>0</v>
      </c>
      <c r="P52" s="54" t="e">
        <f t="array" aca="1" ref="P52" ca="1">INDEX($B$1:$B$100,SMALL(IF($O$6:$O$100=1,ROW($C$6:$C$100)),ROWS(P$6:P52)))</f>
        <v>#NUM!</v>
      </c>
      <c r="Q52" s="70" t="str">
        <f t="shared" ca="1" si="5"/>
        <v/>
      </c>
      <c r="R52" s="65" t="str">
        <f t="shared" ca="1" si="6"/>
        <v/>
      </c>
      <c r="S52" s="54" t="str">
        <f t="shared" ca="1" si="10"/>
        <v/>
      </c>
      <c r="T52" s="66" t="str">
        <f t="shared" ca="1" si="7"/>
        <v/>
      </c>
    </row>
    <row r="53" spans="2:20" x14ac:dyDescent="0.25">
      <c r="B53" s="249"/>
      <c r="C53" s="253"/>
      <c r="D53" s="251"/>
      <c r="E53" s="251"/>
      <c r="F53" s="251">
        <v>0</v>
      </c>
      <c r="G53" s="251"/>
      <c r="H53" s="263"/>
      <c r="I53" s="252">
        <v>0</v>
      </c>
      <c r="J53" s="251">
        <v>0</v>
      </c>
      <c r="K53" s="251">
        <v>0</v>
      </c>
      <c r="L53" s="63" t="str">
        <f t="shared" si="8"/>
        <v/>
      </c>
      <c r="M53" s="54" t="str">
        <f t="shared" si="3"/>
        <v/>
      </c>
      <c r="N53" s="54" t="str">
        <f t="shared" si="4"/>
        <v/>
      </c>
      <c r="O53" s="54">
        <f t="shared" ca="1" si="9"/>
        <v>0</v>
      </c>
      <c r="P53" s="54" t="e">
        <f t="array" aca="1" ref="P53" ca="1">INDEX($B$1:$B$100,SMALL(IF($O$6:$O$100=1,ROW($C$6:$C$100)),ROWS(P$6:P53)))</f>
        <v>#NUM!</v>
      </c>
      <c r="Q53" s="70" t="str">
        <f t="shared" ca="1" si="5"/>
        <v/>
      </c>
      <c r="R53" s="65" t="str">
        <f t="shared" ca="1" si="6"/>
        <v/>
      </c>
      <c r="S53" s="54" t="str">
        <f t="shared" ca="1" si="10"/>
        <v/>
      </c>
      <c r="T53" s="66" t="str">
        <f t="shared" ca="1" si="7"/>
        <v/>
      </c>
    </row>
    <row r="54" spans="2:20" x14ac:dyDescent="0.25">
      <c r="B54" s="249"/>
      <c r="C54" s="253"/>
      <c r="D54" s="251"/>
      <c r="E54" s="251"/>
      <c r="F54" s="251">
        <v>0</v>
      </c>
      <c r="G54" s="251"/>
      <c r="H54" s="263"/>
      <c r="I54" s="252">
        <v>0</v>
      </c>
      <c r="J54" s="251">
        <v>0</v>
      </c>
      <c r="K54" s="251">
        <v>0</v>
      </c>
      <c r="L54" s="63" t="str">
        <f t="shared" si="8"/>
        <v/>
      </c>
      <c r="M54" s="54" t="str">
        <f t="shared" si="3"/>
        <v/>
      </c>
      <c r="N54" s="54" t="str">
        <f t="shared" si="4"/>
        <v/>
      </c>
      <c r="O54" s="54">
        <f t="shared" ca="1" si="9"/>
        <v>0</v>
      </c>
      <c r="P54" s="54" t="e">
        <f t="array" aca="1" ref="P54" ca="1">INDEX($B$1:$B$100,SMALL(IF($O$6:$O$100=1,ROW($C$6:$C$100)),ROWS(P$6:P54)))</f>
        <v>#NUM!</v>
      </c>
      <c r="Q54" s="70" t="str">
        <f t="shared" ca="1" si="5"/>
        <v/>
      </c>
      <c r="R54" s="65" t="str">
        <f t="shared" ca="1" si="6"/>
        <v/>
      </c>
      <c r="S54" s="54" t="str">
        <f t="shared" ca="1" si="10"/>
        <v/>
      </c>
      <c r="T54" s="66" t="str">
        <f t="shared" ca="1" si="7"/>
        <v/>
      </c>
    </row>
    <row r="55" spans="2:20" x14ac:dyDescent="0.25">
      <c r="B55" s="249"/>
      <c r="C55" s="253"/>
      <c r="D55" s="251"/>
      <c r="E55" s="251"/>
      <c r="F55" s="251">
        <v>0</v>
      </c>
      <c r="G55" s="251"/>
      <c r="H55" s="263"/>
      <c r="I55" s="252">
        <v>0</v>
      </c>
      <c r="J55" s="251">
        <v>0</v>
      </c>
      <c r="K55" s="251">
        <v>0</v>
      </c>
      <c r="L55" s="63" t="str">
        <f t="shared" si="8"/>
        <v/>
      </c>
      <c r="M55" s="54" t="str">
        <f t="shared" si="3"/>
        <v/>
      </c>
      <c r="N55" s="54" t="str">
        <f t="shared" si="4"/>
        <v/>
      </c>
      <c r="O55" s="54">
        <f t="shared" ca="1" si="9"/>
        <v>0</v>
      </c>
      <c r="P55" s="54" t="e">
        <f t="array" aca="1" ref="P55" ca="1">INDEX($B$1:$B$100,SMALL(IF($O$6:$O$100=1,ROW($C$6:$C$100)),ROWS(P$6:P55)))</f>
        <v>#NUM!</v>
      </c>
      <c r="Q55" s="70" t="str">
        <f t="shared" ca="1" si="5"/>
        <v/>
      </c>
      <c r="R55" s="65" t="str">
        <f t="shared" ca="1" si="6"/>
        <v/>
      </c>
      <c r="S55" s="54" t="str">
        <f t="shared" ca="1" si="10"/>
        <v/>
      </c>
      <c r="T55" s="66" t="str">
        <f t="shared" ca="1" si="7"/>
        <v/>
      </c>
    </row>
    <row r="56" spans="2:20" x14ac:dyDescent="0.25">
      <c r="B56" s="249"/>
      <c r="C56" s="253"/>
      <c r="D56" s="251"/>
      <c r="E56" s="251"/>
      <c r="F56" s="251">
        <v>0</v>
      </c>
      <c r="G56" s="251"/>
      <c r="H56" s="263"/>
      <c r="I56" s="252">
        <v>0</v>
      </c>
      <c r="J56" s="251">
        <v>0</v>
      </c>
      <c r="K56" s="251">
        <v>0</v>
      </c>
      <c r="L56" s="63" t="str">
        <f t="shared" si="8"/>
        <v/>
      </c>
      <c r="M56" s="54" t="str">
        <f t="shared" si="3"/>
        <v/>
      </c>
      <c r="N56" s="54" t="str">
        <f t="shared" si="4"/>
        <v/>
      </c>
      <c r="O56" s="54">
        <f t="shared" ca="1" si="9"/>
        <v>0</v>
      </c>
      <c r="P56" s="54" t="e">
        <f t="array" aca="1" ref="P56" ca="1">INDEX($B$1:$B$100,SMALL(IF($O$6:$O$100=1,ROW($C$6:$C$100)),ROWS(P$6:P56)))</f>
        <v>#NUM!</v>
      </c>
      <c r="Q56" s="70" t="str">
        <f t="shared" ca="1" si="5"/>
        <v/>
      </c>
      <c r="R56" s="65" t="str">
        <f t="shared" ca="1" si="6"/>
        <v/>
      </c>
      <c r="S56" s="54" t="str">
        <f t="shared" ca="1" si="10"/>
        <v/>
      </c>
      <c r="T56" s="66" t="str">
        <f t="shared" ca="1" si="7"/>
        <v/>
      </c>
    </row>
    <row r="57" spans="2:20" x14ac:dyDescent="0.25">
      <c r="B57" s="249"/>
      <c r="C57" s="253"/>
      <c r="D57" s="251"/>
      <c r="E57" s="251"/>
      <c r="F57" s="251">
        <v>0</v>
      </c>
      <c r="G57" s="251"/>
      <c r="H57" s="263"/>
      <c r="I57" s="252">
        <v>0</v>
      </c>
      <c r="J57" s="251">
        <v>0</v>
      </c>
      <c r="K57" s="251">
        <v>0</v>
      </c>
      <c r="L57" s="63" t="str">
        <f t="shared" si="8"/>
        <v/>
      </c>
      <c r="M57" s="54" t="str">
        <f t="shared" si="3"/>
        <v/>
      </c>
      <c r="N57" s="54" t="str">
        <f t="shared" si="4"/>
        <v/>
      </c>
      <c r="O57" s="54">
        <f t="shared" ca="1" si="9"/>
        <v>0</v>
      </c>
      <c r="P57" s="54" t="e">
        <f t="array" aca="1" ref="P57" ca="1">INDEX($B$1:$B$100,SMALL(IF($O$6:$O$100=1,ROW($C$6:$C$100)),ROWS(P$6:P57)))</f>
        <v>#NUM!</v>
      </c>
      <c r="Q57" s="70" t="str">
        <f t="shared" ca="1" si="5"/>
        <v/>
      </c>
      <c r="R57" s="65" t="str">
        <f t="shared" ca="1" si="6"/>
        <v/>
      </c>
      <c r="S57" s="54" t="str">
        <f t="shared" ca="1" si="10"/>
        <v/>
      </c>
      <c r="T57" s="66" t="str">
        <f t="shared" ca="1" si="7"/>
        <v/>
      </c>
    </row>
    <row r="58" spans="2:20" x14ac:dyDescent="0.25">
      <c r="B58" s="249"/>
      <c r="C58" s="253"/>
      <c r="D58" s="251"/>
      <c r="E58" s="251"/>
      <c r="F58" s="251">
        <v>0</v>
      </c>
      <c r="G58" s="251"/>
      <c r="H58" s="263"/>
      <c r="I58" s="252">
        <v>0</v>
      </c>
      <c r="J58" s="251">
        <v>0</v>
      </c>
      <c r="K58" s="251">
        <v>0</v>
      </c>
      <c r="L58" s="63" t="str">
        <f t="shared" si="8"/>
        <v/>
      </c>
      <c r="M58" s="54" t="str">
        <f t="shared" si="3"/>
        <v/>
      </c>
      <c r="N58" s="54" t="str">
        <f t="shared" si="4"/>
        <v/>
      </c>
      <c r="O58" s="54">
        <f t="shared" ca="1" si="9"/>
        <v>0</v>
      </c>
      <c r="P58" s="54" t="e">
        <f t="array" aca="1" ref="P58" ca="1">INDEX($B$1:$B$100,SMALL(IF($O$6:$O$100=1,ROW($C$6:$C$100)),ROWS(P$6:P58)))</f>
        <v>#NUM!</v>
      </c>
      <c r="Q58" s="70" t="str">
        <f t="shared" ca="1" si="5"/>
        <v/>
      </c>
      <c r="R58" s="65" t="str">
        <f t="shared" ca="1" si="6"/>
        <v/>
      </c>
      <c r="S58" s="54" t="str">
        <f t="shared" ca="1" si="10"/>
        <v/>
      </c>
      <c r="T58" s="66" t="str">
        <f t="shared" ca="1" si="7"/>
        <v/>
      </c>
    </row>
    <row r="59" spans="2:20" x14ac:dyDescent="0.25">
      <c r="B59" s="249"/>
      <c r="C59" s="253"/>
      <c r="D59" s="251"/>
      <c r="E59" s="251"/>
      <c r="F59" s="251">
        <v>0</v>
      </c>
      <c r="G59" s="251"/>
      <c r="H59" s="263"/>
      <c r="I59" s="252">
        <v>0</v>
      </c>
      <c r="J59" s="251">
        <v>0</v>
      </c>
      <c r="K59" s="251">
        <v>0</v>
      </c>
      <c r="L59" s="63" t="str">
        <f t="shared" si="8"/>
        <v/>
      </c>
      <c r="M59" s="54" t="str">
        <f t="shared" si="3"/>
        <v/>
      </c>
      <c r="N59" s="54" t="str">
        <f t="shared" si="4"/>
        <v/>
      </c>
      <c r="O59" s="54">
        <f t="shared" ca="1" si="9"/>
        <v>0</v>
      </c>
      <c r="P59" s="54" t="e">
        <f t="array" aca="1" ref="P59" ca="1">INDEX($B$1:$B$100,SMALL(IF($O$6:$O$100=1,ROW($C$6:$C$100)),ROWS(P$6:P59)))</f>
        <v>#NUM!</v>
      </c>
      <c r="Q59" s="70" t="str">
        <f t="shared" ca="1" si="5"/>
        <v/>
      </c>
      <c r="R59" s="65" t="str">
        <f t="shared" ca="1" si="6"/>
        <v/>
      </c>
      <c r="S59" s="54" t="str">
        <f t="shared" ca="1" si="10"/>
        <v/>
      </c>
      <c r="T59" s="66" t="str">
        <f t="shared" ca="1" si="7"/>
        <v/>
      </c>
    </row>
    <row r="60" spans="2:20" x14ac:dyDescent="0.25">
      <c r="B60" s="249"/>
      <c r="C60" s="253"/>
      <c r="D60" s="251"/>
      <c r="E60" s="251"/>
      <c r="F60" s="251">
        <v>0</v>
      </c>
      <c r="G60" s="251"/>
      <c r="H60" s="263"/>
      <c r="I60" s="252">
        <v>0</v>
      </c>
      <c r="J60" s="251">
        <v>0</v>
      </c>
      <c r="K60" s="251">
        <v>0</v>
      </c>
      <c r="L60" s="63" t="str">
        <f t="shared" si="8"/>
        <v/>
      </c>
      <c r="M60" s="54" t="str">
        <f t="shared" si="3"/>
        <v/>
      </c>
      <c r="N60" s="54" t="str">
        <f t="shared" si="4"/>
        <v/>
      </c>
      <c r="O60" s="54">
        <f t="shared" ca="1" si="9"/>
        <v>0</v>
      </c>
      <c r="P60" s="54" t="e">
        <f t="array" aca="1" ref="P60" ca="1">INDEX($B$1:$B$100,SMALL(IF($O$6:$O$100=1,ROW($C$6:$C$100)),ROWS(P$6:P60)))</f>
        <v>#NUM!</v>
      </c>
      <c r="Q60" s="70" t="str">
        <f t="shared" ca="1" si="5"/>
        <v/>
      </c>
      <c r="R60" s="65" t="str">
        <f t="shared" ca="1" si="6"/>
        <v/>
      </c>
      <c r="S60" s="54" t="str">
        <f t="shared" ca="1" si="10"/>
        <v/>
      </c>
      <c r="T60" s="66" t="str">
        <f t="shared" ca="1" si="7"/>
        <v/>
      </c>
    </row>
    <row r="61" spans="2:20" x14ac:dyDescent="0.25">
      <c r="B61" s="249"/>
      <c r="C61" s="253"/>
      <c r="D61" s="251"/>
      <c r="E61" s="251"/>
      <c r="F61" s="251">
        <v>0</v>
      </c>
      <c r="G61" s="251"/>
      <c r="H61" s="263"/>
      <c r="I61" s="252">
        <v>0</v>
      </c>
      <c r="J61" s="251">
        <v>0</v>
      </c>
      <c r="K61" s="251">
        <v>0</v>
      </c>
      <c r="L61" s="63" t="str">
        <f t="shared" si="8"/>
        <v/>
      </c>
      <c r="M61" s="54" t="str">
        <f t="shared" si="3"/>
        <v/>
      </c>
      <c r="N61" s="54" t="str">
        <f t="shared" si="4"/>
        <v/>
      </c>
      <c r="O61" s="54">
        <f t="shared" ca="1" si="9"/>
        <v>0</v>
      </c>
      <c r="P61" s="54" t="e">
        <f t="array" aca="1" ref="P61" ca="1">INDEX($B$1:$B$100,SMALL(IF($O$6:$O$100=1,ROW($C$6:$C$100)),ROWS(P$6:P61)))</f>
        <v>#NUM!</v>
      </c>
      <c r="Q61" s="70" t="str">
        <f t="shared" ca="1" si="5"/>
        <v/>
      </c>
      <c r="R61" s="65" t="str">
        <f t="shared" ca="1" si="6"/>
        <v/>
      </c>
      <c r="S61" s="54" t="str">
        <f t="shared" ca="1" si="10"/>
        <v/>
      </c>
      <c r="T61" s="66" t="str">
        <f t="shared" ca="1" si="7"/>
        <v/>
      </c>
    </row>
    <row r="62" spans="2:20" x14ac:dyDescent="0.25">
      <c r="B62" s="249"/>
      <c r="C62" s="253"/>
      <c r="D62" s="251"/>
      <c r="E62" s="251"/>
      <c r="F62" s="251">
        <v>0</v>
      </c>
      <c r="G62" s="251"/>
      <c r="H62" s="263"/>
      <c r="I62" s="252">
        <v>0</v>
      </c>
      <c r="J62" s="251">
        <v>0</v>
      </c>
      <c r="K62" s="251">
        <v>0</v>
      </c>
      <c r="L62" s="63" t="str">
        <f t="shared" si="8"/>
        <v/>
      </c>
      <c r="M62" s="54" t="str">
        <f t="shared" si="3"/>
        <v/>
      </c>
      <c r="N62" s="54" t="str">
        <f t="shared" si="4"/>
        <v/>
      </c>
      <c r="O62" s="54">
        <f t="shared" ca="1" si="9"/>
        <v>0</v>
      </c>
      <c r="P62" s="54" t="e">
        <f t="array" aca="1" ref="P62" ca="1">INDEX($B$1:$B$100,SMALL(IF($O$6:$O$100=1,ROW($C$6:$C$100)),ROWS(P$6:P62)))</f>
        <v>#NUM!</v>
      </c>
      <c r="Q62" s="70" t="str">
        <f t="shared" ca="1" si="5"/>
        <v/>
      </c>
      <c r="R62" s="65" t="str">
        <f t="shared" ca="1" si="6"/>
        <v/>
      </c>
      <c r="S62" s="54" t="str">
        <f t="shared" ca="1" si="10"/>
        <v/>
      </c>
      <c r="T62" s="66" t="str">
        <f t="shared" ca="1" si="7"/>
        <v/>
      </c>
    </row>
    <row r="63" spans="2:20" x14ac:dyDescent="0.25">
      <c r="B63" s="249"/>
      <c r="C63" s="253"/>
      <c r="D63" s="251"/>
      <c r="E63" s="251"/>
      <c r="F63" s="251">
        <v>0</v>
      </c>
      <c r="G63" s="251"/>
      <c r="H63" s="263"/>
      <c r="I63" s="252">
        <v>0</v>
      </c>
      <c r="J63" s="251">
        <v>0</v>
      </c>
      <c r="K63" s="251">
        <v>0</v>
      </c>
      <c r="L63" s="63" t="str">
        <f t="shared" si="8"/>
        <v/>
      </c>
      <c r="M63" s="54" t="str">
        <f t="shared" si="3"/>
        <v/>
      </c>
      <c r="N63" s="54" t="str">
        <f t="shared" si="4"/>
        <v/>
      </c>
      <c r="O63" s="54">
        <f t="shared" ca="1" si="9"/>
        <v>0</v>
      </c>
      <c r="P63" s="54" t="e">
        <f t="array" aca="1" ref="P63" ca="1">INDEX($B$1:$B$100,SMALL(IF($O$6:$O$100=1,ROW($C$6:$C$100)),ROWS(P$6:P63)))</f>
        <v>#NUM!</v>
      </c>
      <c r="Q63" s="70" t="str">
        <f t="shared" ca="1" si="5"/>
        <v/>
      </c>
      <c r="R63" s="65" t="str">
        <f t="shared" ca="1" si="6"/>
        <v/>
      </c>
      <c r="S63" s="54" t="str">
        <f t="shared" ca="1" si="10"/>
        <v/>
      </c>
      <c r="T63" s="66" t="str">
        <f t="shared" ca="1" si="7"/>
        <v/>
      </c>
    </row>
    <row r="64" spans="2:20" x14ac:dyDescent="0.25">
      <c r="B64" s="249"/>
      <c r="C64" s="253"/>
      <c r="D64" s="251"/>
      <c r="E64" s="251"/>
      <c r="F64" s="251">
        <v>0</v>
      </c>
      <c r="G64" s="251"/>
      <c r="H64" s="263"/>
      <c r="I64" s="252">
        <v>0</v>
      </c>
      <c r="J64" s="251">
        <v>0</v>
      </c>
      <c r="K64" s="251">
        <v>0</v>
      </c>
      <c r="L64" s="63" t="str">
        <f t="shared" si="8"/>
        <v/>
      </c>
      <c r="M64" s="54" t="str">
        <f t="shared" si="3"/>
        <v/>
      </c>
      <c r="N64" s="54" t="str">
        <f t="shared" si="4"/>
        <v/>
      </c>
      <c r="O64" s="54">
        <f t="shared" ca="1" si="9"/>
        <v>0</v>
      </c>
      <c r="P64" s="54" t="e">
        <f t="array" aca="1" ref="P64" ca="1">INDEX($B$1:$B$100,SMALL(IF($O$6:$O$100=1,ROW($C$6:$C$100)),ROWS(P$6:P64)))</f>
        <v>#NUM!</v>
      </c>
      <c r="Q64" s="70" t="str">
        <f t="shared" ca="1" si="5"/>
        <v/>
      </c>
      <c r="R64" s="65" t="str">
        <f t="shared" ca="1" si="6"/>
        <v/>
      </c>
      <c r="S64" s="54" t="str">
        <f t="shared" ca="1" si="10"/>
        <v/>
      </c>
      <c r="T64" s="66" t="str">
        <f t="shared" ca="1" si="7"/>
        <v/>
      </c>
    </row>
    <row r="65" spans="2:20" x14ac:dyDescent="0.25">
      <c r="B65" s="249"/>
      <c r="C65" s="253"/>
      <c r="D65" s="251"/>
      <c r="E65" s="251"/>
      <c r="F65" s="251">
        <v>0</v>
      </c>
      <c r="G65" s="251"/>
      <c r="H65" s="263"/>
      <c r="I65" s="252">
        <v>0</v>
      </c>
      <c r="J65" s="251">
        <v>0</v>
      </c>
      <c r="K65" s="251">
        <v>0</v>
      </c>
      <c r="L65" s="63" t="str">
        <f t="shared" si="8"/>
        <v/>
      </c>
      <c r="M65" s="54" t="str">
        <f t="shared" si="3"/>
        <v/>
      </c>
      <c r="N65" s="54" t="str">
        <f t="shared" si="4"/>
        <v/>
      </c>
      <c r="O65" s="54">
        <f t="shared" ca="1" si="9"/>
        <v>0</v>
      </c>
      <c r="P65" s="54" t="e">
        <f t="array" aca="1" ref="P65" ca="1">INDEX($B$1:$B$100,SMALL(IF($O$6:$O$100=1,ROW($C$6:$C$100)),ROWS(P$6:P65)))</f>
        <v>#NUM!</v>
      </c>
      <c r="Q65" s="70" t="str">
        <f t="shared" ca="1" si="5"/>
        <v/>
      </c>
      <c r="R65" s="65" t="str">
        <f t="shared" ca="1" si="6"/>
        <v/>
      </c>
      <c r="S65" s="54" t="str">
        <f t="shared" ca="1" si="10"/>
        <v/>
      </c>
      <c r="T65" s="66" t="str">
        <f t="shared" ca="1" si="7"/>
        <v/>
      </c>
    </row>
    <row r="66" spans="2:20" x14ac:dyDescent="0.25">
      <c r="B66" s="249"/>
      <c r="C66" s="253"/>
      <c r="D66" s="251"/>
      <c r="E66" s="251"/>
      <c r="F66" s="251">
        <v>0</v>
      </c>
      <c r="G66" s="251"/>
      <c r="H66" s="263"/>
      <c r="I66" s="252">
        <v>0</v>
      </c>
      <c r="J66" s="251">
        <v>0</v>
      </c>
      <c r="K66" s="251">
        <v>0</v>
      </c>
      <c r="L66" s="63" t="str">
        <f t="shared" si="8"/>
        <v/>
      </c>
      <c r="M66" s="54" t="str">
        <f t="shared" si="3"/>
        <v/>
      </c>
      <c r="N66" s="54" t="str">
        <f t="shared" si="4"/>
        <v/>
      </c>
      <c r="O66" s="54">
        <f t="shared" ca="1" si="9"/>
        <v>0</v>
      </c>
      <c r="P66" s="54" t="e">
        <f t="array" aca="1" ref="P66" ca="1">INDEX($B$1:$B$100,SMALL(IF($O$6:$O$100=1,ROW($C$6:$C$100)),ROWS(P$6:P66)))</f>
        <v>#NUM!</v>
      </c>
      <c r="Q66" s="70" t="str">
        <f t="shared" ca="1" si="5"/>
        <v/>
      </c>
      <c r="R66" s="65" t="str">
        <f t="shared" ca="1" si="6"/>
        <v/>
      </c>
      <c r="S66" s="54" t="str">
        <f t="shared" ca="1" si="10"/>
        <v/>
      </c>
      <c r="T66" s="66" t="str">
        <f t="shared" ca="1" si="7"/>
        <v/>
      </c>
    </row>
    <row r="67" spans="2:20" x14ac:dyDescent="0.25">
      <c r="B67" s="249"/>
      <c r="C67" s="253"/>
      <c r="D67" s="251"/>
      <c r="E67" s="251"/>
      <c r="F67" s="251">
        <v>0</v>
      </c>
      <c r="G67" s="251"/>
      <c r="H67" s="263"/>
      <c r="I67" s="252">
        <v>0</v>
      </c>
      <c r="J67" s="251">
        <v>0</v>
      </c>
      <c r="K67" s="251">
        <v>0</v>
      </c>
      <c r="L67" s="63" t="str">
        <f t="shared" si="8"/>
        <v/>
      </c>
      <c r="M67" s="54" t="str">
        <f t="shared" si="3"/>
        <v/>
      </c>
      <c r="N67" s="54" t="str">
        <f t="shared" si="4"/>
        <v/>
      </c>
      <c r="O67" s="54">
        <f t="shared" ca="1" si="9"/>
        <v>0</v>
      </c>
      <c r="P67" s="54" t="e">
        <f t="array" aca="1" ref="P67" ca="1">INDEX($B$1:$B$100,SMALL(IF($O$6:$O$100=1,ROW($C$6:$C$100)),ROWS(P$6:P67)))</f>
        <v>#NUM!</v>
      </c>
      <c r="Q67" s="70" t="str">
        <f t="shared" ca="1" si="5"/>
        <v/>
      </c>
      <c r="R67" s="65" t="str">
        <f t="shared" ca="1" si="6"/>
        <v/>
      </c>
      <c r="S67" s="54" t="str">
        <f t="shared" ca="1" si="10"/>
        <v/>
      </c>
      <c r="T67" s="66" t="str">
        <f t="shared" ca="1" si="7"/>
        <v/>
      </c>
    </row>
    <row r="68" spans="2:20" x14ac:dyDescent="0.25">
      <c r="B68" s="249"/>
      <c r="C68" s="253"/>
      <c r="D68" s="251"/>
      <c r="E68" s="251"/>
      <c r="F68" s="251">
        <v>0</v>
      </c>
      <c r="G68" s="251"/>
      <c r="H68" s="263"/>
      <c r="I68" s="252">
        <v>0</v>
      </c>
      <c r="J68" s="251">
        <v>0</v>
      </c>
      <c r="K68" s="251">
        <v>0</v>
      </c>
      <c r="L68" s="63" t="str">
        <f t="shared" si="8"/>
        <v/>
      </c>
      <c r="M68" s="54" t="str">
        <f t="shared" si="3"/>
        <v/>
      </c>
      <c r="N68" s="54" t="str">
        <f t="shared" si="4"/>
        <v/>
      </c>
      <c r="O68" s="54">
        <f t="shared" ca="1" si="9"/>
        <v>0</v>
      </c>
      <c r="P68" s="54" t="e">
        <f t="array" aca="1" ref="P68" ca="1">INDEX($B$1:$B$100,SMALL(IF($O$6:$O$100=1,ROW($C$6:$C$100)),ROWS(P$6:P68)))</f>
        <v>#NUM!</v>
      </c>
      <c r="Q68" s="70" t="str">
        <f t="shared" ca="1" si="5"/>
        <v/>
      </c>
      <c r="R68" s="65" t="str">
        <f t="shared" ca="1" si="6"/>
        <v/>
      </c>
      <c r="S68" s="54" t="str">
        <f t="shared" ca="1" si="10"/>
        <v/>
      </c>
      <c r="T68" s="66" t="str">
        <f t="shared" ca="1" si="7"/>
        <v/>
      </c>
    </row>
    <row r="69" spans="2:20" x14ac:dyDescent="0.25">
      <c r="B69" s="249"/>
      <c r="C69" s="253"/>
      <c r="D69" s="251"/>
      <c r="E69" s="251"/>
      <c r="F69" s="251">
        <v>0</v>
      </c>
      <c r="G69" s="251"/>
      <c r="H69" s="263"/>
      <c r="I69" s="252">
        <v>0</v>
      </c>
      <c r="J69" s="251">
        <v>0</v>
      </c>
      <c r="K69" s="251">
        <v>0</v>
      </c>
      <c r="L69" s="63" t="str">
        <f t="shared" si="8"/>
        <v/>
      </c>
      <c r="M69" s="54" t="str">
        <f t="shared" si="3"/>
        <v/>
      </c>
      <c r="N69" s="54" t="str">
        <f t="shared" si="4"/>
        <v/>
      </c>
      <c r="O69" s="54">
        <f t="shared" ca="1" si="9"/>
        <v>0</v>
      </c>
      <c r="P69" s="54" t="e">
        <f t="array" aca="1" ref="P69" ca="1">INDEX($B$1:$B$100,SMALL(IF($O$6:$O$100=1,ROW($C$6:$C$100)),ROWS(P$6:P69)))</f>
        <v>#NUM!</v>
      </c>
      <c r="Q69" s="70" t="str">
        <f t="shared" ca="1" si="5"/>
        <v/>
      </c>
      <c r="R69" s="65" t="str">
        <f t="shared" ca="1" si="6"/>
        <v/>
      </c>
      <c r="S69" s="54" t="str">
        <f t="shared" ca="1" si="10"/>
        <v/>
      </c>
      <c r="T69" s="66" t="str">
        <f t="shared" ca="1" si="7"/>
        <v/>
      </c>
    </row>
    <row r="70" spans="2:20" x14ac:dyDescent="0.25">
      <c r="B70" s="249"/>
      <c r="C70" s="253"/>
      <c r="D70" s="251"/>
      <c r="E70" s="251"/>
      <c r="F70" s="251">
        <v>0</v>
      </c>
      <c r="G70" s="251"/>
      <c r="H70" s="263"/>
      <c r="I70" s="252">
        <v>0</v>
      </c>
      <c r="J70" s="251">
        <v>0</v>
      </c>
      <c r="K70" s="251">
        <v>0</v>
      </c>
      <c r="L70" s="63" t="str">
        <f t="shared" ref="L70:L100" si="11">IF(B70="","",MIN(F70,1-PRODUCT(I70,J70,K70,)))</f>
        <v/>
      </c>
      <c r="M70" s="54" t="str">
        <f t="shared" si="3"/>
        <v/>
      </c>
      <c r="N70" s="54" t="str">
        <f t="shared" si="4"/>
        <v/>
      </c>
      <c r="O70" s="54">
        <f t="shared" ref="O70:O100" ca="1" si="12">IF(OR(AND(now&gt;C70-$J$2,now&lt;C70),AND(now&gt;=C70,L70=1)),1,0)</f>
        <v>0</v>
      </c>
      <c r="P70" s="54" t="e">
        <f t="array" aca="1" ref="P70" ca="1">INDEX($B$1:$B$100,SMALL(IF($O$6:$O$100=1,ROW($C$6:$C$100)),ROWS(P$6:P70)))</f>
        <v>#NUM!</v>
      </c>
      <c r="Q70" s="70" t="str">
        <f t="shared" ca="1" si="5"/>
        <v/>
      </c>
      <c r="R70" s="65" t="str">
        <f t="shared" ca="1" si="6"/>
        <v/>
      </c>
      <c r="S70" s="54" t="str">
        <f t="shared" ref="S70:S100" ca="1" si="13">IF(ISERR(P70),"",INDEX($M$6:$M$100,MATCH(P70,$B$6:$B$100,0)))</f>
        <v/>
      </c>
      <c r="T70" s="66" t="str">
        <f t="shared" ca="1" si="7"/>
        <v/>
      </c>
    </row>
    <row r="71" spans="2:20" x14ac:dyDescent="0.25">
      <c r="B71" s="249"/>
      <c r="C71" s="253"/>
      <c r="D71" s="251"/>
      <c r="E71" s="251"/>
      <c r="F71" s="251">
        <v>0</v>
      </c>
      <c r="G71" s="251"/>
      <c r="H71" s="263"/>
      <c r="I71" s="252">
        <v>0</v>
      </c>
      <c r="J71" s="251">
        <v>0</v>
      </c>
      <c r="K71" s="251">
        <v>0</v>
      </c>
      <c r="L71" s="63" t="str">
        <f t="shared" si="11"/>
        <v/>
      </c>
      <c r="M71" s="54" t="str">
        <f t="shared" ref="M71:M100" si="14">IF(L71=1,CONCATENATE(CHOOSE(I71+1,"Rep/",""),CHOOSE(J71+1,"Kdo/",""),CHOOSE(K71+1,"Heb","")),"")</f>
        <v/>
      </c>
      <c r="N71" s="54" t="str">
        <f t="shared" ref="N71:N100" si="15">IF(G71="","",CHOOSE(G71+1,"D","C"))</f>
        <v/>
      </c>
      <c r="O71" s="54">
        <f t="shared" ca="1" si="12"/>
        <v>0</v>
      </c>
      <c r="P71" s="54" t="e">
        <f t="array" aca="1" ref="P71" ca="1">INDEX($B$1:$B$100,SMALL(IF($O$6:$O$100=1,ROW($C$6:$C$100)),ROWS(P$6:P71)))</f>
        <v>#NUM!</v>
      </c>
      <c r="Q71" s="70" t="str">
        <f t="shared" ref="Q71:Q100" ca="1" si="16">IF(ISERR(P71),"",P71)</f>
        <v/>
      </c>
      <c r="R71" s="65" t="str">
        <f t="shared" ref="R71:R100" ca="1" si="17">IF(ISERR(P71),"",INDEX($C$6:$C$100,MATCH(P71,$B$6:$B$100,0)))</f>
        <v/>
      </c>
      <c r="S71" s="54" t="str">
        <f t="shared" ca="1" si="13"/>
        <v/>
      </c>
      <c r="T71" s="66" t="str">
        <f t="shared" ref="T71:T100" ca="1" si="18">IF(ISERR(P71),"",INDEX($N$6:$N$100,MATCH(P71,$B$6:$B$100,0)))</f>
        <v/>
      </c>
    </row>
    <row r="72" spans="2:20" x14ac:dyDescent="0.25">
      <c r="B72" s="249"/>
      <c r="C72" s="253"/>
      <c r="D72" s="251"/>
      <c r="E72" s="251"/>
      <c r="F72" s="251">
        <v>0</v>
      </c>
      <c r="G72" s="251"/>
      <c r="H72" s="263"/>
      <c r="I72" s="252">
        <v>0</v>
      </c>
      <c r="J72" s="251">
        <v>0</v>
      </c>
      <c r="K72" s="251">
        <v>0</v>
      </c>
      <c r="L72" s="63" t="str">
        <f t="shared" si="11"/>
        <v/>
      </c>
      <c r="M72" s="54" t="str">
        <f t="shared" si="14"/>
        <v/>
      </c>
      <c r="N72" s="54" t="str">
        <f t="shared" si="15"/>
        <v/>
      </c>
      <c r="O72" s="54">
        <f t="shared" ca="1" si="12"/>
        <v>0</v>
      </c>
      <c r="P72" s="54" t="e">
        <f t="array" aca="1" ref="P72" ca="1">INDEX($B$1:$B$100,SMALL(IF($O$6:$O$100=1,ROW($C$6:$C$100)),ROWS(P$6:P72)))</f>
        <v>#NUM!</v>
      </c>
      <c r="Q72" s="70" t="str">
        <f t="shared" ca="1" si="16"/>
        <v/>
      </c>
      <c r="R72" s="65" t="str">
        <f t="shared" ca="1" si="17"/>
        <v/>
      </c>
      <c r="S72" s="54" t="str">
        <f t="shared" ca="1" si="13"/>
        <v/>
      </c>
      <c r="T72" s="66" t="str">
        <f t="shared" ca="1" si="18"/>
        <v/>
      </c>
    </row>
    <row r="73" spans="2:20" x14ac:dyDescent="0.25">
      <c r="B73" s="249"/>
      <c r="C73" s="253"/>
      <c r="D73" s="251"/>
      <c r="E73" s="251"/>
      <c r="F73" s="251">
        <v>0</v>
      </c>
      <c r="G73" s="251"/>
      <c r="H73" s="263"/>
      <c r="I73" s="252">
        <v>0</v>
      </c>
      <c r="J73" s="251">
        <v>0</v>
      </c>
      <c r="K73" s="251">
        <v>0</v>
      </c>
      <c r="L73" s="63" t="str">
        <f t="shared" si="11"/>
        <v/>
      </c>
      <c r="M73" s="54" t="str">
        <f t="shared" si="14"/>
        <v/>
      </c>
      <c r="N73" s="54" t="str">
        <f t="shared" si="15"/>
        <v/>
      </c>
      <c r="O73" s="54">
        <f t="shared" ca="1" si="12"/>
        <v>0</v>
      </c>
      <c r="P73" s="54" t="e">
        <f t="array" aca="1" ref="P73" ca="1">INDEX($B$1:$B$100,SMALL(IF($O$6:$O$100=1,ROW($C$6:$C$100)),ROWS(P$6:P73)))</f>
        <v>#NUM!</v>
      </c>
      <c r="Q73" s="70" t="str">
        <f t="shared" ca="1" si="16"/>
        <v/>
      </c>
      <c r="R73" s="65" t="str">
        <f t="shared" ca="1" si="17"/>
        <v/>
      </c>
      <c r="S73" s="54" t="str">
        <f t="shared" ca="1" si="13"/>
        <v/>
      </c>
      <c r="T73" s="66" t="str">
        <f t="shared" ca="1" si="18"/>
        <v/>
      </c>
    </row>
    <row r="74" spans="2:20" x14ac:dyDescent="0.25">
      <c r="B74" s="249"/>
      <c r="C74" s="253"/>
      <c r="D74" s="251"/>
      <c r="E74" s="251"/>
      <c r="F74" s="251">
        <v>0</v>
      </c>
      <c r="G74" s="251"/>
      <c r="H74" s="263"/>
      <c r="I74" s="252">
        <v>0</v>
      </c>
      <c r="J74" s="251">
        <v>0</v>
      </c>
      <c r="K74" s="251">
        <v>0</v>
      </c>
      <c r="L74" s="63" t="str">
        <f t="shared" si="11"/>
        <v/>
      </c>
      <c r="M74" s="54" t="str">
        <f t="shared" si="14"/>
        <v/>
      </c>
      <c r="N74" s="54" t="str">
        <f t="shared" si="15"/>
        <v/>
      </c>
      <c r="O74" s="54">
        <f t="shared" ca="1" si="12"/>
        <v>0</v>
      </c>
      <c r="P74" s="54" t="e">
        <f t="array" aca="1" ref="P74" ca="1">INDEX($B$1:$B$100,SMALL(IF($O$6:$O$100=1,ROW($C$6:$C$100)),ROWS(P$6:P74)))</f>
        <v>#NUM!</v>
      </c>
      <c r="Q74" s="70" t="str">
        <f t="shared" ca="1" si="16"/>
        <v/>
      </c>
      <c r="R74" s="65" t="str">
        <f t="shared" ca="1" si="17"/>
        <v/>
      </c>
      <c r="S74" s="54" t="str">
        <f t="shared" ca="1" si="13"/>
        <v/>
      </c>
      <c r="T74" s="66" t="str">
        <f t="shared" ca="1" si="18"/>
        <v/>
      </c>
    </row>
    <row r="75" spans="2:20" x14ac:dyDescent="0.25">
      <c r="B75" s="249"/>
      <c r="C75" s="253"/>
      <c r="D75" s="251"/>
      <c r="E75" s="251"/>
      <c r="F75" s="251">
        <v>0</v>
      </c>
      <c r="G75" s="251"/>
      <c r="H75" s="263"/>
      <c r="I75" s="252">
        <v>0</v>
      </c>
      <c r="J75" s="251">
        <v>0</v>
      </c>
      <c r="K75" s="251">
        <v>0</v>
      </c>
      <c r="L75" s="63" t="str">
        <f t="shared" si="11"/>
        <v/>
      </c>
      <c r="M75" s="54" t="str">
        <f t="shared" si="14"/>
        <v/>
      </c>
      <c r="N75" s="54" t="str">
        <f t="shared" si="15"/>
        <v/>
      </c>
      <c r="O75" s="54">
        <f t="shared" ca="1" si="12"/>
        <v>0</v>
      </c>
      <c r="P75" s="54" t="e">
        <f t="array" aca="1" ref="P75" ca="1">INDEX($B$1:$B$100,SMALL(IF($O$6:$O$100=1,ROW($C$6:$C$100)),ROWS(P$6:P75)))</f>
        <v>#NUM!</v>
      </c>
      <c r="Q75" s="70" t="str">
        <f t="shared" ca="1" si="16"/>
        <v/>
      </c>
      <c r="R75" s="65" t="str">
        <f t="shared" ca="1" si="17"/>
        <v/>
      </c>
      <c r="S75" s="54" t="str">
        <f t="shared" ca="1" si="13"/>
        <v/>
      </c>
      <c r="T75" s="66" t="str">
        <f t="shared" ca="1" si="18"/>
        <v/>
      </c>
    </row>
    <row r="76" spans="2:20" x14ac:dyDescent="0.25">
      <c r="B76" s="249"/>
      <c r="C76" s="253"/>
      <c r="D76" s="251"/>
      <c r="E76" s="251"/>
      <c r="F76" s="251">
        <v>0</v>
      </c>
      <c r="G76" s="251"/>
      <c r="H76" s="263"/>
      <c r="I76" s="252">
        <v>0</v>
      </c>
      <c r="J76" s="251">
        <v>0</v>
      </c>
      <c r="K76" s="251">
        <v>0</v>
      </c>
      <c r="L76" s="63" t="str">
        <f t="shared" si="11"/>
        <v/>
      </c>
      <c r="M76" s="54" t="str">
        <f t="shared" si="14"/>
        <v/>
      </c>
      <c r="N76" s="54" t="str">
        <f t="shared" si="15"/>
        <v/>
      </c>
      <c r="O76" s="54">
        <f t="shared" ca="1" si="12"/>
        <v>0</v>
      </c>
      <c r="P76" s="54" t="e">
        <f t="array" aca="1" ref="P76" ca="1">INDEX($B$1:$B$100,SMALL(IF($O$6:$O$100=1,ROW($C$6:$C$100)),ROWS(P$6:P76)))</f>
        <v>#NUM!</v>
      </c>
      <c r="Q76" s="70" t="str">
        <f t="shared" ca="1" si="16"/>
        <v/>
      </c>
      <c r="R76" s="65" t="str">
        <f t="shared" ca="1" si="17"/>
        <v/>
      </c>
      <c r="S76" s="54" t="str">
        <f t="shared" ca="1" si="13"/>
        <v/>
      </c>
      <c r="T76" s="66" t="str">
        <f t="shared" ca="1" si="18"/>
        <v/>
      </c>
    </row>
    <row r="77" spans="2:20" x14ac:dyDescent="0.25">
      <c r="B77" s="249"/>
      <c r="C77" s="253"/>
      <c r="D77" s="251"/>
      <c r="E77" s="251"/>
      <c r="F77" s="251">
        <v>0</v>
      </c>
      <c r="G77" s="251"/>
      <c r="H77" s="263"/>
      <c r="I77" s="252">
        <v>0</v>
      </c>
      <c r="J77" s="251">
        <v>0</v>
      </c>
      <c r="K77" s="251">
        <v>0</v>
      </c>
      <c r="L77" s="63" t="str">
        <f t="shared" si="11"/>
        <v/>
      </c>
      <c r="M77" s="54" t="str">
        <f t="shared" si="14"/>
        <v/>
      </c>
      <c r="N77" s="54" t="str">
        <f t="shared" si="15"/>
        <v/>
      </c>
      <c r="O77" s="54">
        <f t="shared" ca="1" si="12"/>
        <v>0</v>
      </c>
      <c r="P77" s="54" t="e">
        <f t="array" aca="1" ref="P77" ca="1">INDEX($B$1:$B$100,SMALL(IF($O$6:$O$100=1,ROW($C$6:$C$100)),ROWS(P$6:P77)))</f>
        <v>#NUM!</v>
      </c>
      <c r="Q77" s="70" t="str">
        <f t="shared" ca="1" si="16"/>
        <v/>
      </c>
      <c r="R77" s="65" t="str">
        <f t="shared" ca="1" si="17"/>
        <v/>
      </c>
      <c r="S77" s="54" t="str">
        <f t="shared" ca="1" si="13"/>
        <v/>
      </c>
      <c r="T77" s="66" t="str">
        <f t="shared" ca="1" si="18"/>
        <v/>
      </c>
    </row>
    <row r="78" spans="2:20" x14ac:dyDescent="0.25">
      <c r="B78" s="249"/>
      <c r="C78" s="253"/>
      <c r="D78" s="251"/>
      <c r="E78" s="251"/>
      <c r="F78" s="251">
        <v>0</v>
      </c>
      <c r="G78" s="251"/>
      <c r="H78" s="263"/>
      <c r="I78" s="252">
        <v>0</v>
      </c>
      <c r="J78" s="251">
        <v>0</v>
      </c>
      <c r="K78" s="251">
        <v>0</v>
      </c>
      <c r="L78" s="63" t="str">
        <f t="shared" si="11"/>
        <v/>
      </c>
      <c r="M78" s="54" t="str">
        <f t="shared" si="14"/>
        <v/>
      </c>
      <c r="N78" s="54" t="str">
        <f t="shared" si="15"/>
        <v/>
      </c>
      <c r="O78" s="54">
        <f t="shared" ca="1" si="12"/>
        <v>0</v>
      </c>
      <c r="P78" s="54" t="e">
        <f t="array" aca="1" ref="P78" ca="1">INDEX($B$1:$B$100,SMALL(IF($O$6:$O$100=1,ROW($C$6:$C$100)),ROWS(P$6:P78)))</f>
        <v>#NUM!</v>
      </c>
      <c r="Q78" s="70" t="str">
        <f t="shared" ca="1" si="16"/>
        <v/>
      </c>
      <c r="R78" s="65" t="str">
        <f t="shared" ca="1" si="17"/>
        <v/>
      </c>
      <c r="S78" s="54" t="str">
        <f t="shared" ca="1" si="13"/>
        <v/>
      </c>
      <c r="T78" s="66" t="str">
        <f t="shared" ca="1" si="18"/>
        <v/>
      </c>
    </row>
    <row r="79" spans="2:20" x14ac:dyDescent="0.25">
      <c r="B79" s="249"/>
      <c r="C79" s="253"/>
      <c r="D79" s="251"/>
      <c r="E79" s="251"/>
      <c r="F79" s="251">
        <v>0</v>
      </c>
      <c r="G79" s="251"/>
      <c r="H79" s="263"/>
      <c r="I79" s="252">
        <v>0</v>
      </c>
      <c r="J79" s="251">
        <v>0</v>
      </c>
      <c r="K79" s="251">
        <v>0</v>
      </c>
      <c r="L79" s="63" t="str">
        <f t="shared" si="11"/>
        <v/>
      </c>
      <c r="M79" s="54" t="str">
        <f t="shared" si="14"/>
        <v/>
      </c>
      <c r="N79" s="54" t="str">
        <f t="shared" si="15"/>
        <v/>
      </c>
      <c r="O79" s="54">
        <f t="shared" ca="1" si="12"/>
        <v>0</v>
      </c>
      <c r="P79" s="54" t="e">
        <f t="array" aca="1" ref="P79" ca="1">INDEX($B$1:$B$100,SMALL(IF($O$6:$O$100=1,ROW($C$6:$C$100)),ROWS(P$6:P79)))</f>
        <v>#NUM!</v>
      </c>
      <c r="Q79" s="70" t="str">
        <f t="shared" ca="1" si="16"/>
        <v/>
      </c>
      <c r="R79" s="65" t="str">
        <f t="shared" ca="1" si="17"/>
        <v/>
      </c>
      <c r="S79" s="54" t="str">
        <f t="shared" ca="1" si="13"/>
        <v/>
      </c>
      <c r="T79" s="66" t="str">
        <f t="shared" ca="1" si="18"/>
        <v/>
      </c>
    </row>
    <row r="80" spans="2:20" x14ac:dyDescent="0.25">
      <c r="B80" s="249"/>
      <c r="C80" s="253"/>
      <c r="D80" s="251"/>
      <c r="E80" s="251"/>
      <c r="F80" s="251">
        <v>0</v>
      </c>
      <c r="G80" s="251"/>
      <c r="H80" s="263"/>
      <c r="I80" s="252">
        <v>0</v>
      </c>
      <c r="J80" s="251">
        <v>0</v>
      </c>
      <c r="K80" s="251">
        <v>0</v>
      </c>
      <c r="L80" s="63" t="str">
        <f t="shared" si="11"/>
        <v/>
      </c>
      <c r="M80" s="54" t="str">
        <f t="shared" si="14"/>
        <v/>
      </c>
      <c r="N80" s="54" t="str">
        <f t="shared" si="15"/>
        <v/>
      </c>
      <c r="O80" s="54">
        <f t="shared" ca="1" si="12"/>
        <v>0</v>
      </c>
      <c r="P80" s="54" t="e">
        <f t="array" aca="1" ref="P80" ca="1">INDEX($B$1:$B$100,SMALL(IF($O$6:$O$100=1,ROW($C$6:$C$100)),ROWS(P$6:P80)))</f>
        <v>#NUM!</v>
      </c>
      <c r="Q80" s="70" t="str">
        <f t="shared" ca="1" si="16"/>
        <v/>
      </c>
      <c r="R80" s="65" t="str">
        <f t="shared" ca="1" si="17"/>
        <v/>
      </c>
      <c r="S80" s="54" t="str">
        <f t="shared" ca="1" si="13"/>
        <v/>
      </c>
      <c r="T80" s="66" t="str">
        <f t="shared" ca="1" si="18"/>
        <v/>
      </c>
    </row>
    <row r="81" spans="2:20" x14ac:dyDescent="0.25">
      <c r="B81" s="249"/>
      <c r="C81" s="253"/>
      <c r="D81" s="251"/>
      <c r="E81" s="251"/>
      <c r="F81" s="251">
        <v>0</v>
      </c>
      <c r="G81" s="251"/>
      <c r="H81" s="263"/>
      <c r="I81" s="252">
        <v>0</v>
      </c>
      <c r="J81" s="251">
        <v>0</v>
      </c>
      <c r="K81" s="251">
        <v>0</v>
      </c>
      <c r="L81" s="63" t="str">
        <f t="shared" si="11"/>
        <v/>
      </c>
      <c r="M81" s="54" t="str">
        <f t="shared" si="14"/>
        <v/>
      </c>
      <c r="N81" s="54" t="str">
        <f t="shared" si="15"/>
        <v/>
      </c>
      <c r="O81" s="54">
        <f t="shared" ca="1" si="12"/>
        <v>0</v>
      </c>
      <c r="P81" s="54" t="e">
        <f t="array" aca="1" ref="P81" ca="1">INDEX($B$1:$B$100,SMALL(IF($O$6:$O$100=1,ROW($C$6:$C$100)),ROWS(P$6:P81)))</f>
        <v>#NUM!</v>
      </c>
      <c r="Q81" s="70" t="str">
        <f t="shared" ca="1" si="16"/>
        <v/>
      </c>
      <c r="R81" s="65" t="str">
        <f t="shared" ca="1" si="17"/>
        <v/>
      </c>
      <c r="S81" s="54" t="str">
        <f t="shared" ca="1" si="13"/>
        <v/>
      </c>
      <c r="T81" s="66" t="str">
        <f t="shared" ca="1" si="18"/>
        <v/>
      </c>
    </row>
    <row r="82" spans="2:20" x14ac:dyDescent="0.25">
      <c r="B82" s="249"/>
      <c r="C82" s="253"/>
      <c r="D82" s="251"/>
      <c r="E82" s="251"/>
      <c r="F82" s="251">
        <v>0</v>
      </c>
      <c r="G82" s="251"/>
      <c r="H82" s="263"/>
      <c r="I82" s="252">
        <v>0</v>
      </c>
      <c r="J82" s="251">
        <v>0</v>
      </c>
      <c r="K82" s="251">
        <v>0</v>
      </c>
      <c r="L82" s="63" t="str">
        <f t="shared" si="11"/>
        <v/>
      </c>
      <c r="M82" s="54" t="str">
        <f t="shared" si="14"/>
        <v/>
      </c>
      <c r="N82" s="54" t="str">
        <f t="shared" si="15"/>
        <v/>
      </c>
      <c r="O82" s="54">
        <f t="shared" ca="1" si="12"/>
        <v>0</v>
      </c>
      <c r="P82" s="54" t="e">
        <f t="array" aca="1" ref="P82" ca="1">INDEX($B$1:$B$100,SMALL(IF($O$6:$O$100=1,ROW($C$6:$C$100)),ROWS(P$6:P82)))</f>
        <v>#NUM!</v>
      </c>
      <c r="Q82" s="70" t="str">
        <f t="shared" ca="1" si="16"/>
        <v/>
      </c>
      <c r="R82" s="65" t="str">
        <f t="shared" ca="1" si="17"/>
        <v/>
      </c>
      <c r="S82" s="54" t="str">
        <f t="shared" ca="1" si="13"/>
        <v/>
      </c>
      <c r="T82" s="66" t="str">
        <f t="shared" ca="1" si="18"/>
        <v/>
      </c>
    </row>
    <row r="83" spans="2:20" x14ac:dyDescent="0.25">
      <c r="B83" s="249"/>
      <c r="C83" s="253"/>
      <c r="D83" s="251"/>
      <c r="E83" s="251"/>
      <c r="F83" s="251">
        <v>0</v>
      </c>
      <c r="G83" s="251"/>
      <c r="H83" s="263"/>
      <c r="I83" s="252">
        <v>0</v>
      </c>
      <c r="J83" s="251">
        <v>0</v>
      </c>
      <c r="K83" s="251">
        <v>0</v>
      </c>
      <c r="L83" s="63" t="str">
        <f t="shared" si="11"/>
        <v/>
      </c>
      <c r="M83" s="54" t="str">
        <f t="shared" si="14"/>
        <v/>
      </c>
      <c r="N83" s="54" t="str">
        <f t="shared" si="15"/>
        <v/>
      </c>
      <c r="O83" s="54">
        <f t="shared" ca="1" si="12"/>
        <v>0</v>
      </c>
      <c r="P83" s="54" t="e">
        <f t="array" aca="1" ref="P83" ca="1">INDEX($B$1:$B$100,SMALL(IF($O$6:$O$100=1,ROW($C$6:$C$100)),ROWS(P$6:P83)))</f>
        <v>#NUM!</v>
      </c>
      <c r="Q83" s="70" t="str">
        <f t="shared" ca="1" si="16"/>
        <v/>
      </c>
      <c r="R83" s="65" t="str">
        <f t="shared" ca="1" si="17"/>
        <v/>
      </c>
      <c r="S83" s="54" t="str">
        <f t="shared" ca="1" si="13"/>
        <v/>
      </c>
      <c r="T83" s="66" t="str">
        <f t="shared" ca="1" si="18"/>
        <v/>
      </c>
    </row>
    <row r="84" spans="2:20" x14ac:dyDescent="0.25">
      <c r="B84" s="249"/>
      <c r="C84" s="253"/>
      <c r="D84" s="251"/>
      <c r="E84" s="251"/>
      <c r="F84" s="251">
        <v>0</v>
      </c>
      <c r="G84" s="251"/>
      <c r="H84" s="263"/>
      <c r="I84" s="252">
        <v>0</v>
      </c>
      <c r="J84" s="251">
        <v>0</v>
      </c>
      <c r="K84" s="251">
        <v>0</v>
      </c>
      <c r="L84" s="63" t="str">
        <f t="shared" si="11"/>
        <v/>
      </c>
      <c r="M84" s="54" t="str">
        <f t="shared" si="14"/>
        <v/>
      </c>
      <c r="N84" s="54" t="str">
        <f t="shared" si="15"/>
        <v/>
      </c>
      <c r="O84" s="54">
        <f t="shared" ca="1" si="12"/>
        <v>0</v>
      </c>
      <c r="P84" s="54" t="e">
        <f t="array" aca="1" ref="P84" ca="1">INDEX($B$1:$B$100,SMALL(IF($O$6:$O$100=1,ROW($C$6:$C$100)),ROWS(P$6:P84)))</f>
        <v>#NUM!</v>
      </c>
      <c r="Q84" s="70" t="str">
        <f t="shared" ca="1" si="16"/>
        <v/>
      </c>
      <c r="R84" s="65" t="str">
        <f t="shared" ca="1" si="17"/>
        <v/>
      </c>
      <c r="S84" s="54" t="str">
        <f t="shared" ca="1" si="13"/>
        <v/>
      </c>
      <c r="T84" s="66" t="str">
        <f t="shared" ca="1" si="18"/>
        <v/>
      </c>
    </row>
    <row r="85" spans="2:20" x14ac:dyDescent="0.25">
      <c r="B85" s="249"/>
      <c r="C85" s="253"/>
      <c r="D85" s="251"/>
      <c r="E85" s="251"/>
      <c r="F85" s="251">
        <v>0</v>
      </c>
      <c r="G85" s="251"/>
      <c r="H85" s="263"/>
      <c r="I85" s="252">
        <v>0</v>
      </c>
      <c r="J85" s="251">
        <v>0</v>
      </c>
      <c r="K85" s="251">
        <v>0</v>
      </c>
      <c r="L85" s="63" t="str">
        <f t="shared" si="11"/>
        <v/>
      </c>
      <c r="M85" s="54" t="str">
        <f t="shared" si="14"/>
        <v/>
      </c>
      <c r="N85" s="54" t="str">
        <f t="shared" si="15"/>
        <v/>
      </c>
      <c r="O85" s="54">
        <f t="shared" ca="1" si="12"/>
        <v>0</v>
      </c>
      <c r="P85" s="54" t="e">
        <f t="array" aca="1" ref="P85" ca="1">INDEX($B$1:$B$100,SMALL(IF($O$6:$O$100=1,ROW($C$6:$C$100)),ROWS(P$6:P85)))</f>
        <v>#NUM!</v>
      </c>
      <c r="Q85" s="70" t="str">
        <f t="shared" ca="1" si="16"/>
        <v/>
      </c>
      <c r="R85" s="65" t="str">
        <f t="shared" ca="1" si="17"/>
        <v/>
      </c>
      <c r="S85" s="54" t="str">
        <f t="shared" ca="1" si="13"/>
        <v/>
      </c>
      <c r="T85" s="66" t="str">
        <f t="shared" ca="1" si="18"/>
        <v/>
      </c>
    </row>
    <row r="86" spans="2:20" x14ac:dyDescent="0.25">
      <c r="B86" s="249"/>
      <c r="C86" s="253"/>
      <c r="D86" s="251"/>
      <c r="E86" s="251"/>
      <c r="F86" s="251">
        <v>0</v>
      </c>
      <c r="G86" s="251"/>
      <c r="H86" s="263"/>
      <c r="I86" s="252">
        <v>0</v>
      </c>
      <c r="J86" s="251">
        <v>0</v>
      </c>
      <c r="K86" s="251">
        <v>0</v>
      </c>
      <c r="L86" s="63" t="str">
        <f t="shared" si="11"/>
        <v/>
      </c>
      <c r="M86" s="54" t="str">
        <f t="shared" si="14"/>
        <v/>
      </c>
      <c r="N86" s="54" t="str">
        <f t="shared" si="15"/>
        <v/>
      </c>
      <c r="O86" s="54">
        <f t="shared" ca="1" si="12"/>
        <v>0</v>
      </c>
      <c r="P86" s="54" t="e">
        <f t="array" aca="1" ref="P86" ca="1">INDEX($B$1:$B$100,SMALL(IF($O$6:$O$100=1,ROW($C$6:$C$100)),ROWS(P$6:P86)))</f>
        <v>#NUM!</v>
      </c>
      <c r="Q86" s="70" t="str">
        <f t="shared" ca="1" si="16"/>
        <v/>
      </c>
      <c r="R86" s="65" t="str">
        <f t="shared" ca="1" si="17"/>
        <v/>
      </c>
      <c r="S86" s="54" t="str">
        <f t="shared" ca="1" si="13"/>
        <v/>
      </c>
      <c r="T86" s="66" t="str">
        <f t="shared" ca="1" si="18"/>
        <v/>
      </c>
    </row>
    <row r="87" spans="2:20" x14ac:dyDescent="0.25">
      <c r="B87" s="249"/>
      <c r="C87" s="253"/>
      <c r="D87" s="251"/>
      <c r="E87" s="251"/>
      <c r="F87" s="251">
        <v>0</v>
      </c>
      <c r="G87" s="251"/>
      <c r="H87" s="263"/>
      <c r="I87" s="252">
        <v>0</v>
      </c>
      <c r="J87" s="251">
        <v>0</v>
      </c>
      <c r="K87" s="251">
        <v>0</v>
      </c>
      <c r="L87" s="63" t="str">
        <f t="shared" si="11"/>
        <v/>
      </c>
      <c r="M87" s="54" t="str">
        <f t="shared" si="14"/>
        <v/>
      </c>
      <c r="N87" s="54" t="str">
        <f t="shared" si="15"/>
        <v/>
      </c>
      <c r="O87" s="54">
        <f t="shared" ca="1" si="12"/>
        <v>0</v>
      </c>
      <c r="P87" s="54" t="e">
        <f t="array" aca="1" ref="P87" ca="1">INDEX($B$1:$B$100,SMALL(IF($O$6:$O$100=1,ROW($C$6:$C$100)),ROWS(P$6:P87)))</f>
        <v>#NUM!</v>
      </c>
      <c r="Q87" s="70" t="str">
        <f t="shared" ca="1" si="16"/>
        <v/>
      </c>
      <c r="R87" s="65" t="str">
        <f t="shared" ca="1" si="17"/>
        <v/>
      </c>
      <c r="S87" s="54" t="str">
        <f t="shared" ca="1" si="13"/>
        <v/>
      </c>
      <c r="T87" s="66" t="str">
        <f t="shared" ca="1" si="18"/>
        <v/>
      </c>
    </row>
    <row r="88" spans="2:20" x14ac:dyDescent="0.25">
      <c r="B88" s="249"/>
      <c r="C88" s="253"/>
      <c r="D88" s="251"/>
      <c r="E88" s="251"/>
      <c r="F88" s="251">
        <v>0</v>
      </c>
      <c r="G88" s="251"/>
      <c r="H88" s="263"/>
      <c r="I88" s="252">
        <v>0</v>
      </c>
      <c r="J88" s="251">
        <v>0</v>
      </c>
      <c r="K88" s="251">
        <v>0</v>
      </c>
      <c r="L88" s="63" t="str">
        <f t="shared" si="11"/>
        <v/>
      </c>
      <c r="M88" s="54" t="str">
        <f t="shared" si="14"/>
        <v/>
      </c>
      <c r="N88" s="54" t="str">
        <f t="shared" si="15"/>
        <v/>
      </c>
      <c r="O88" s="54">
        <f t="shared" ca="1" si="12"/>
        <v>0</v>
      </c>
      <c r="P88" s="54" t="e">
        <f t="array" aca="1" ref="P88" ca="1">INDEX($B$1:$B$100,SMALL(IF($O$6:$O$100=1,ROW($C$6:$C$100)),ROWS(P$6:P88)))</f>
        <v>#NUM!</v>
      </c>
      <c r="Q88" s="70" t="str">
        <f t="shared" ca="1" si="16"/>
        <v/>
      </c>
      <c r="R88" s="65" t="str">
        <f t="shared" ca="1" si="17"/>
        <v/>
      </c>
      <c r="S88" s="54" t="str">
        <f t="shared" ca="1" si="13"/>
        <v/>
      </c>
      <c r="T88" s="66" t="str">
        <f t="shared" ca="1" si="18"/>
        <v/>
      </c>
    </row>
    <row r="89" spans="2:20" x14ac:dyDescent="0.25">
      <c r="B89" s="249"/>
      <c r="C89" s="253"/>
      <c r="D89" s="251"/>
      <c r="E89" s="251"/>
      <c r="F89" s="251">
        <v>0</v>
      </c>
      <c r="G89" s="251"/>
      <c r="H89" s="263"/>
      <c r="I89" s="252">
        <v>0</v>
      </c>
      <c r="J89" s="251">
        <v>0</v>
      </c>
      <c r="K89" s="251">
        <v>0</v>
      </c>
      <c r="L89" s="63" t="str">
        <f t="shared" si="11"/>
        <v/>
      </c>
      <c r="M89" s="54" t="str">
        <f t="shared" si="14"/>
        <v/>
      </c>
      <c r="N89" s="54" t="str">
        <f t="shared" si="15"/>
        <v/>
      </c>
      <c r="O89" s="54">
        <f t="shared" ca="1" si="12"/>
        <v>0</v>
      </c>
      <c r="P89" s="54" t="e">
        <f t="array" aca="1" ref="P89" ca="1">INDEX($B$1:$B$100,SMALL(IF($O$6:$O$100=1,ROW($C$6:$C$100)),ROWS(P$6:P89)))</f>
        <v>#NUM!</v>
      </c>
      <c r="Q89" s="70" t="str">
        <f t="shared" ca="1" si="16"/>
        <v/>
      </c>
      <c r="R89" s="65" t="str">
        <f t="shared" ca="1" si="17"/>
        <v/>
      </c>
      <c r="S89" s="54" t="str">
        <f t="shared" ca="1" si="13"/>
        <v/>
      </c>
      <c r="T89" s="66" t="str">
        <f t="shared" ca="1" si="18"/>
        <v/>
      </c>
    </row>
    <row r="90" spans="2:20" x14ac:dyDescent="0.25">
      <c r="B90" s="249"/>
      <c r="C90" s="253"/>
      <c r="D90" s="251"/>
      <c r="E90" s="251"/>
      <c r="F90" s="251">
        <v>0</v>
      </c>
      <c r="G90" s="251"/>
      <c r="H90" s="263"/>
      <c r="I90" s="252">
        <v>0</v>
      </c>
      <c r="J90" s="251">
        <v>0</v>
      </c>
      <c r="K90" s="251">
        <v>0</v>
      </c>
      <c r="L90" s="63" t="str">
        <f t="shared" si="11"/>
        <v/>
      </c>
      <c r="M90" s="54" t="str">
        <f t="shared" si="14"/>
        <v/>
      </c>
      <c r="N90" s="54" t="str">
        <f t="shared" si="15"/>
        <v/>
      </c>
      <c r="O90" s="54">
        <f t="shared" ca="1" si="12"/>
        <v>0</v>
      </c>
      <c r="P90" s="54" t="e">
        <f t="array" aca="1" ref="P90" ca="1">INDEX($B$1:$B$100,SMALL(IF($O$6:$O$100=1,ROW($C$6:$C$100)),ROWS(P$6:P90)))</f>
        <v>#NUM!</v>
      </c>
      <c r="Q90" s="70" t="str">
        <f t="shared" ca="1" si="16"/>
        <v/>
      </c>
      <c r="R90" s="65" t="str">
        <f t="shared" ca="1" si="17"/>
        <v/>
      </c>
      <c r="S90" s="54" t="str">
        <f t="shared" ca="1" si="13"/>
        <v/>
      </c>
      <c r="T90" s="66" t="str">
        <f t="shared" ca="1" si="18"/>
        <v/>
      </c>
    </row>
    <row r="91" spans="2:20" x14ac:dyDescent="0.25">
      <c r="B91" s="249"/>
      <c r="C91" s="253"/>
      <c r="D91" s="251"/>
      <c r="E91" s="251"/>
      <c r="F91" s="251">
        <v>0</v>
      </c>
      <c r="G91" s="251"/>
      <c r="H91" s="263"/>
      <c r="I91" s="252">
        <v>0</v>
      </c>
      <c r="J91" s="251">
        <v>0</v>
      </c>
      <c r="K91" s="251">
        <v>0</v>
      </c>
      <c r="L91" s="63" t="str">
        <f t="shared" si="11"/>
        <v/>
      </c>
      <c r="M91" s="54" t="str">
        <f t="shared" si="14"/>
        <v/>
      </c>
      <c r="N91" s="54" t="str">
        <f t="shared" si="15"/>
        <v/>
      </c>
      <c r="O91" s="54">
        <f t="shared" ca="1" si="12"/>
        <v>0</v>
      </c>
      <c r="P91" s="54" t="e">
        <f t="array" aca="1" ref="P91" ca="1">INDEX($B$1:$B$100,SMALL(IF($O$6:$O$100=1,ROW($C$6:$C$100)),ROWS(P$6:P91)))</f>
        <v>#NUM!</v>
      </c>
      <c r="Q91" s="70" t="str">
        <f t="shared" ca="1" si="16"/>
        <v/>
      </c>
      <c r="R91" s="65" t="str">
        <f t="shared" ca="1" si="17"/>
        <v/>
      </c>
      <c r="S91" s="54" t="str">
        <f t="shared" ca="1" si="13"/>
        <v/>
      </c>
      <c r="T91" s="66" t="str">
        <f t="shared" ca="1" si="18"/>
        <v/>
      </c>
    </row>
    <row r="92" spans="2:20" x14ac:dyDescent="0.25">
      <c r="B92" s="249"/>
      <c r="C92" s="253"/>
      <c r="D92" s="251"/>
      <c r="E92" s="251"/>
      <c r="F92" s="251">
        <v>0</v>
      </c>
      <c r="G92" s="251"/>
      <c r="H92" s="263"/>
      <c r="I92" s="252">
        <v>0</v>
      </c>
      <c r="J92" s="251">
        <v>0</v>
      </c>
      <c r="K92" s="251">
        <v>0</v>
      </c>
      <c r="L92" s="63" t="str">
        <f t="shared" si="11"/>
        <v/>
      </c>
      <c r="M92" s="54" t="str">
        <f t="shared" si="14"/>
        <v/>
      </c>
      <c r="N92" s="54" t="str">
        <f t="shared" si="15"/>
        <v/>
      </c>
      <c r="O92" s="54">
        <f t="shared" ca="1" si="12"/>
        <v>0</v>
      </c>
      <c r="P92" s="54" t="e">
        <f t="array" aca="1" ref="P92" ca="1">INDEX($B$1:$B$100,SMALL(IF($O$6:$O$100=1,ROW($C$6:$C$100)),ROWS(P$6:P92)))</f>
        <v>#NUM!</v>
      </c>
      <c r="Q92" s="70" t="str">
        <f t="shared" ca="1" si="16"/>
        <v/>
      </c>
      <c r="R92" s="65" t="str">
        <f t="shared" ca="1" si="17"/>
        <v/>
      </c>
      <c r="S92" s="54" t="str">
        <f t="shared" ca="1" si="13"/>
        <v/>
      </c>
      <c r="T92" s="66" t="str">
        <f t="shared" ca="1" si="18"/>
        <v/>
      </c>
    </row>
    <row r="93" spans="2:20" x14ac:dyDescent="0.25">
      <c r="B93" s="249"/>
      <c r="C93" s="253"/>
      <c r="D93" s="251"/>
      <c r="E93" s="251"/>
      <c r="F93" s="251">
        <v>0</v>
      </c>
      <c r="G93" s="251"/>
      <c r="H93" s="263"/>
      <c r="I93" s="252">
        <v>0</v>
      </c>
      <c r="J93" s="251">
        <v>0</v>
      </c>
      <c r="K93" s="251">
        <v>0</v>
      </c>
      <c r="L93" s="63" t="str">
        <f t="shared" si="11"/>
        <v/>
      </c>
      <c r="M93" s="54" t="str">
        <f t="shared" si="14"/>
        <v/>
      </c>
      <c r="N93" s="54" t="str">
        <f t="shared" si="15"/>
        <v/>
      </c>
      <c r="O93" s="54">
        <f t="shared" ca="1" si="12"/>
        <v>0</v>
      </c>
      <c r="P93" s="54" t="e">
        <f t="array" aca="1" ref="P93" ca="1">INDEX($B$1:$B$100,SMALL(IF($O$6:$O$100=1,ROW($C$6:$C$100)),ROWS(P$6:P93)))</f>
        <v>#NUM!</v>
      </c>
      <c r="Q93" s="70" t="str">
        <f t="shared" ca="1" si="16"/>
        <v/>
      </c>
      <c r="R93" s="65" t="str">
        <f t="shared" ca="1" si="17"/>
        <v/>
      </c>
      <c r="S93" s="54" t="str">
        <f t="shared" ca="1" si="13"/>
        <v/>
      </c>
      <c r="T93" s="66" t="str">
        <f t="shared" ca="1" si="18"/>
        <v/>
      </c>
    </row>
    <row r="94" spans="2:20" x14ac:dyDescent="0.25">
      <c r="B94" s="249"/>
      <c r="C94" s="253"/>
      <c r="D94" s="251"/>
      <c r="E94" s="251"/>
      <c r="F94" s="251">
        <v>0</v>
      </c>
      <c r="G94" s="251"/>
      <c r="H94" s="263"/>
      <c r="I94" s="252">
        <v>0</v>
      </c>
      <c r="J94" s="251">
        <v>0</v>
      </c>
      <c r="K94" s="251">
        <v>0</v>
      </c>
      <c r="L94" s="63" t="str">
        <f t="shared" si="11"/>
        <v/>
      </c>
      <c r="M94" s="54" t="str">
        <f t="shared" si="14"/>
        <v/>
      </c>
      <c r="N94" s="54" t="str">
        <f t="shared" si="15"/>
        <v/>
      </c>
      <c r="O94" s="54">
        <f t="shared" ca="1" si="12"/>
        <v>0</v>
      </c>
      <c r="P94" s="54" t="e">
        <f t="array" aca="1" ref="P94" ca="1">INDEX($B$1:$B$100,SMALL(IF($O$6:$O$100=1,ROW($C$6:$C$100)),ROWS(P$6:P94)))</f>
        <v>#NUM!</v>
      </c>
      <c r="Q94" s="70" t="str">
        <f t="shared" ca="1" si="16"/>
        <v/>
      </c>
      <c r="R94" s="65" t="str">
        <f t="shared" ca="1" si="17"/>
        <v/>
      </c>
      <c r="S94" s="54" t="str">
        <f t="shared" ca="1" si="13"/>
        <v/>
      </c>
      <c r="T94" s="66" t="str">
        <f t="shared" ca="1" si="18"/>
        <v/>
      </c>
    </row>
    <row r="95" spans="2:20" x14ac:dyDescent="0.25">
      <c r="B95" s="249"/>
      <c r="C95" s="253"/>
      <c r="D95" s="251"/>
      <c r="E95" s="251"/>
      <c r="F95" s="251">
        <v>0</v>
      </c>
      <c r="G95" s="251"/>
      <c r="H95" s="263"/>
      <c r="I95" s="252">
        <v>0</v>
      </c>
      <c r="J95" s="251">
        <v>0</v>
      </c>
      <c r="K95" s="251">
        <v>0</v>
      </c>
      <c r="L95" s="63" t="str">
        <f t="shared" si="11"/>
        <v/>
      </c>
      <c r="M95" s="54" t="str">
        <f t="shared" si="14"/>
        <v/>
      </c>
      <c r="N95" s="54" t="str">
        <f t="shared" si="15"/>
        <v/>
      </c>
      <c r="O95" s="54">
        <f t="shared" ca="1" si="12"/>
        <v>0</v>
      </c>
      <c r="P95" s="54" t="e">
        <f t="array" aca="1" ref="P95" ca="1">INDEX($B$1:$B$100,SMALL(IF($O$6:$O$100=1,ROW($C$6:$C$100)),ROWS(P$6:P95)))</f>
        <v>#NUM!</v>
      </c>
      <c r="Q95" s="70" t="str">
        <f t="shared" ca="1" si="16"/>
        <v/>
      </c>
      <c r="R95" s="65" t="str">
        <f t="shared" ca="1" si="17"/>
        <v/>
      </c>
      <c r="S95" s="54" t="str">
        <f t="shared" ca="1" si="13"/>
        <v/>
      </c>
      <c r="T95" s="66" t="str">
        <f t="shared" ca="1" si="18"/>
        <v/>
      </c>
    </row>
    <row r="96" spans="2:20" x14ac:dyDescent="0.25">
      <c r="B96" s="249"/>
      <c r="C96" s="253"/>
      <c r="D96" s="251"/>
      <c r="E96" s="251"/>
      <c r="F96" s="251">
        <v>0</v>
      </c>
      <c r="G96" s="251"/>
      <c r="H96" s="263"/>
      <c r="I96" s="252">
        <v>0</v>
      </c>
      <c r="J96" s="251">
        <v>0</v>
      </c>
      <c r="K96" s="251">
        <v>0</v>
      </c>
      <c r="L96" s="63" t="str">
        <f t="shared" si="11"/>
        <v/>
      </c>
      <c r="M96" s="54" t="str">
        <f t="shared" si="14"/>
        <v/>
      </c>
      <c r="N96" s="54" t="str">
        <f t="shared" si="15"/>
        <v/>
      </c>
      <c r="O96" s="54">
        <f t="shared" ca="1" si="12"/>
        <v>0</v>
      </c>
      <c r="P96" s="54" t="e">
        <f t="array" aca="1" ref="P96" ca="1">INDEX($B$1:$B$100,SMALL(IF($O$6:$O$100=1,ROW($C$6:$C$100)),ROWS(P$6:P96)))</f>
        <v>#NUM!</v>
      </c>
      <c r="Q96" s="70" t="str">
        <f t="shared" ca="1" si="16"/>
        <v/>
      </c>
      <c r="R96" s="65" t="str">
        <f t="shared" ca="1" si="17"/>
        <v/>
      </c>
      <c r="S96" s="54" t="str">
        <f t="shared" ca="1" si="13"/>
        <v/>
      </c>
      <c r="T96" s="66" t="str">
        <f t="shared" ca="1" si="18"/>
        <v/>
      </c>
    </row>
    <row r="97" spans="2:20" x14ac:dyDescent="0.25">
      <c r="B97" s="249"/>
      <c r="C97" s="253"/>
      <c r="D97" s="251"/>
      <c r="E97" s="251"/>
      <c r="F97" s="251">
        <v>0</v>
      </c>
      <c r="G97" s="251"/>
      <c r="H97" s="263"/>
      <c r="I97" s="252">
        <v>0</v>
      </c>
      <c r="J97" s="251">
        <v>0</v>
      </c>
      <c r="K97" s="251">
        <v>0</v>
      </c>
      <c r="L97" s="63" t="str">
        <f t="shared" si="11"/>
        <v/>
      </c>
      <c r="M97" s="54" t="str">
        <f t="shared" si="14"/>
        <v/>
      </c>
      <c r="N97" s="54" t="str">
        <f t="shared" si="15"/>
        <v/>
      </c>
      <c r="O97" s="54">
        <f t="shared" ca="1" si="12"/>
        <v>0</v>
      </c>
      <c r="P97" s="54" t="e">
        <f t="array" aca="1" ref="P97" ca="1">INDEX($B$1:$B$100,SMALL(IF($O$6:$O$100=1,ROW($C$6:$C$100)),ROWS(P$6:P97)))</f>
        <v>#NUM!</v>
      </c>
      <c r="Q97" s="70" t="str">
        <f t="shared" ca="1" si="16"/>
        <v/>
      </c>
      <c r="R97" s="65" t="str">
        <f t="shared" ca="1" si="17"/>
        <v/>
      </c>
      <c r="S97" s="54" t="str">
        <f t="shared" ca="1" si="13"/>
        <v/>
      </c>
      <c r="T97" s="66" t="str">
        <f t="shared" ca="1" si="18"/>
        <v/>
      </c>
    </row>
    <row r="98" spans="2:20" x14ac:dyDescent="0.25">
      <c r="B98" s="249"/>
      <c r="C98" s="253"/>
      <c r="D98" s="251"/>
      <c r="E98" s="251"/>
      <c r="F98" s="251">
        <v>0</v>
      </c>
      <c r="G98" s="251"/>
      <c r="H98" s="263"/>
      <c r="I98" s="252">
        <v>0</v>
      </c>
      <c r="J98" s="251">
        <v>0</v>
      </c>
      <c r="K98" s="251">
        <v>0</v>
      </c>
      <c r="L98" s="63" t="str">
        <f t="shared" si="11"/>
        <v/>
      </c>
      <c r="M98" s="54" t="str">
        <f t="shared" si="14"/>
        <v/>
      </c>
      <c r="N98" s="54" t="str">
        <f t="shared" si="15"/>
        <v/>
      </c>
      <c r="O98" s="54">
        <f t="shared" ca="1" si="12"/>
        <v>0</v>
      </c>
      <c r="P98" s="54" t="e">
        <f t="array" aca="1" ref="P98" ca="1">INDEX($B$1:$B$100,SMALL(IF($O$6:$O$100=1,ROW($C$6:$C$100)),ROWS(P$6:P98)))</f>
        <v>#NUM!</v>
      </c>
      <c r="Q98" s="70" t="str">
        <f t="shared" ca="1" si="16"/>
        <v/>
      </c>
      <c r="R98" s="65" t="str">
        <f t="shared" ca="1" si="17"/>
        <v/>
      </c>
      <c r="S98" s="54" t="str">
        <f t="shared" ca="1" si="13"/>
        <v/>
      </c>
      <c r="T98" s="66" t="str">
        <f t="shared" ca="1" si="18"/>
        <v/>
      </c>
    </row>
    <row r="99" spans="2:20" x14ac:dyDescent="0.25">
      <c r="B99" s="249"/>
      <c r="C99" s="253"/>
      <c r="D99" s="251"/>
      <c r="E99" s="251"/>
      <c r="F99" s="251">
        <v>0</v>
      </c>
      <c r="G99" s="251"/>
      <c r="H99" s="263"/>
      <c r="I99" s="252">
        <v>0</v>
      </c>
      <c r="J99" s="251">
        <v>0</v>
      </c>
      <c r="K99" s="251">
        <v>0</v>
      </c>
      <c r="L99" s="63" t="str">
        <f t="shared" si="11"/>
        <v/>
      </c>
      <c r="M99" s="54" t="str">
        <f t="shared" si="14"/>
        <v/>
      </c>
      <c r="N99" s="54" t="str">
        <f t="shared" si="15"/>
        <v/>
      </c>
      <c r="O99" s="54">
        <f t="shared" ca="1" si="12"/>
        <v>0</v>
      </c>
      <c r="P99" s="54" t="e">
        <f t="array" aca="1" ref="P99" ca="1">INDEX($B$1:$B$100,SMALL(IF($O$6:$O$100=1,ROW($C$6:$C$100)),ROWS(P$6:P99)))</f>
        <v>#NUM!</v>
      </c>
      <c r="Q99" s="70" t="str">
        <f t="shared" ca="1" si="16"/>
        <v/>
      </c>
      <c r="R99" s="65" t="str">
        <f t="shared" ca="1" si="17"/>
        <v/>
      </c>
      <c r="S99" s="54" t="str">
        <f t="shared" ca="1" si="13"/>
        <v/>
      </c>
      <c r="T99" s="66" t="str">
        <f t="shared" ca="1" si="18"/>
        <v/>
      </c>
    </row>
    <row r="100" spans="2:20" ht="15.75" thickBot="1" x14ac:dyDescent="0.3">
      <c r="B100" s="254"/>
      <c r="C100" s="255"/>
      <c r="D100" s="256"/>
      <c r="E100" s="256"/>
      <c r="F100" s="256">
        <v>0</v>
      </c>
      <c r="G100" s="256"/>
      <c r="H100" s="264"/>
      <c r="I100" s="265">
        <v>0</v>
      </c>
      <c r="J100" s="256">
        <v>0</v>
      </c>
      <c r="K100" s="256">
        <v>0</v>
      </c>
      <c r="L100" s="68" t="str">
        <f t="shared" si="11"/>
        <v/>
      </c>
      <c r="M100" s="53" t="str">
        <f t="shared" si="14"/>
        <v/>
      </c>
      <c r="N100" s="53" t="str">
        <f t="shared" si="15"/>
        <v/>
      </c>
      <c r="O100" s="53">
        <f t="shared" ca="1" si="12"/>
        <v>0</v>
      </c>
      <c r="P100" s="53" t="e">
        <f t="array" aca="1" ref="P100" ca="1">INDEX($B$1:$B$100,SMALL(IF($O$6:$O$100=1,ROW($C$6:$C$100)),ROWS(P$6:P100)))</f>
        <v>#NUM!</v>
      </c>
      <c r="Q100" s="71" t="str">
        <f t="shared" ca="1" si="16"/>
        <v/>
      </c>
      <c r="R100" s="178" t="str">
        <f t="shared" ca="1" si="17"/>
        <v/>
      </c>
      <c r="S100" s="53" t="str">
        <f t="shared" ca="1" si="13"/>
        <v/>
      </c>
      <c r="T100" s="67" t="str">
        <f t="shared" ca="1" si="18"/>
        <v/>
      </c>
    </row>
    <row r="102" spans="2:20" x14ac:dyDescent="0.25">
      <c r="C102" s="60"/>
    </row>
    <row r="103" spans="2:20" x14ac:dyDescent="0.25">
      <c r="C103" s="60"/>
    </row>
  </sheetData>
  <sheetProtection password="8153" sheet="1" objects="1" scenarios="1" selectLockedCells="1"/>
  <dataValidations count="1">
    <dataValidation type="list" allowBlank="1" showInputMessage="1" showErrorMessage="1" sqref="F6:K100">
      <formula1>"0,1"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B2:Q103"/>
  <sheetViews>
    <sheetView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3.140625" style="226" customWidth="1"/>
    <col min="2" max="2" width="33.85546875" style="226" customWidth="1"/>
    <col min="3" max="3" width="9.7109375" style="226" customWidth="1"/>
    <col min="4" max="4" width="20.85546875" style="226" customWidth="1"/>
    <col min="5" max="5" width="14.7109375" style="226" customWidth="1"/>
    <col min="6" max="6" width="15" style="226" customWidth="1"/>
    <col min="7" max="7" width="6.42578125" style="226" hidden="1" customWidth="1"/>
    <col min="8" max="8" width="8.85546875" style="226" hidden="1" customWidth="1"/>
    <col min="9" max="9" width="11.42578125" style="226" hidden="1" customWidth="1"/>
    <col min="10" max="10" width="13.7109375" style="226" hidden="1" customWidth="1"/>
    <col min="11" max="12" width="11.42578125" style="226" hidden="1" customWidth="1"/>
    <col min="13" max="13" width="22.28515625" style="229" customWidth="1"/>
    <col min="14" max="14" width="14.7109375" style="226" customWidth="1"/>
    <col min="15" max="15" width="12.5703125" style="226" customWidth="1"/>
    <col min="16" max="16384" width="11.42578125" style="226"/>
  </cols>
  <sheetData>
    <row r="2" spans="2:17" ht="21" x14ac:dyDescent="0.35">
      <c r="B2" s="225" t="s">
        <v>209</v>
      </c>
      <c r="E2" s="227" t="s">
        <v>219</v>
      </c>
      <c r="F2" s="257">
        <v>30</v>
      </c>
      <c r="J2" s="228"/>
      <c r="M2" s="229" t="s">
        <v>14</v>
      </c>
    </row>
    <row r="3" spans="2:17" ht="15.75" thickBot="1" x14ac:dyDescent="0.3"/>
    <row r="4" spans="2:17" ht="20.25" customHeight="1" thickBot="1" x14ac:dyDescent="0.3">
      <c r="B4" s="230"/>
      <c r="C4" s="231"/>
      <c r="D4" s="231" t="s">
        <v>160</v>
      </c>
      <c r="E4" s="231"/>
      <c r="F4" s="230" t="s">
        <v>221</v>
      </c>
      <c r="G4" s="230"/>
      <c r="H4" s="231"/>
      <c r="I4" s="231"/>
      <c r="J4" s="231" t="s">
        <v>151</v>
      </c>
      <c r="K4" s="231"/>
      <c r="L4" s="231"/>
      <c r="M4" s="232" t="s">
        <v>165</v>
      </c>
      <c r="N4" s="231"/>
      <c r="O4" s="233"/>
    </row>
    <row r="5" spans="2:17" ht="15.75" thickBot="1" x14ac:dyDescent="0.3">
      <c r="B5" s="230" t="s">
        <v>153</v>
      </c>
      <c r="C5" s="231" t="s">
        <v>5</v>
      </c>
      <c r="D5" s="231" t="s">
        <v>210</v>
      </c>
      <c r="E5" s="231" t="s">
        <v>213</v>
      </c>
      <c r="F5" s="230"/>
      <c r="G5" s="230" t="s">
        <v>214</v>
      </c>
      <c r="H5" s="231" t="s">
        <v>143</v>
      </c>
      <c r="I5" s="231" t="s">
        <v>215</v>
      </c>
      <c r="J5" s="231" t="s">
        <v>162</v>
      </c>
      <c r="K5" s="231" t="s">
        <v>163</v>
      </c>
      <c r="L5" s="231" t="s">
        <v>152</v>
      </c>
      <c r="M5" s="232" t="s">
        <v>152</v>
      </c>
      <c r="N5" s="231" t="s">
        <v>218</v>
      </c>
      <c r="O5" s="233" t="s">
        <v>145</v>
      </c>
    </row>
    <row r="6" spans="2:17" x14ac:dyDescent="0.25">
      <c r="B6" s="245" t="s">
        <v>315</v>
      </c>
      <c r="C6" s="250">
        <v>41092</v>
      </c>
      <c r="D6" s="247" t="s">
        <v>220</v>
      </c>
      <c r="E6" s="247" t="s">
        <v>211</v>
      </c>
      <c r="F6" s="248">
        <v>1</v>
      </c>
      <c r="G6" s="234">
        <f t="shared" ref="G6:G37" si="0">IF(E6="Faire-Part",1,IF(E6="Cadeau",2,""))</f>
        <v>1</v>
      </c>
      <c r="H6" s="235">
        <f t="shared" ref="H6:H37" si="1">IF(B6="","",MIN(I6,1-F6))</f>
        <v>0</v>
      </c>
      <c r="I6" s="235">
        <f t="shared" ref="I6:I37" si="2">IF(E6="",0,1)</f>
        <v>1</v>
      </c>
      <c r="J6" s="235" t="str">
        <f>IF(H6=1,CHOOSE(G6,"Envoyer cadeau","Remercier"),"")</f>
        <v/>
      </c>
      <c r="K6" s="235">
        <f>IF(H6=1,1,0)</f>
        <v>0</v>
      </c>
      <c r="L6" s="235" t="str">
        <f t="array" ref="L6">INDEX($B$1:$B$100,SMALL(IF($K$6:$K$100=1,ROW($C$6:$C$100)),ROWS(L$6:L6)))</f>
        <v>LUCIENNE GERMON</v>
      </c>
      <c r="M6" s="236" t="str">
        <f>IF(ISERR(L6),"",L6)</f>
        <v>LUCIENNE GERMON</v>
      </c>
      <c r="N6" s="237">
        <f>IF(ISERR(L6),"",INDEX($C$6:$C$100,MATCH(L6,$B$6:$B$100,0)))</f>
        <v>41123</v>
      </c>
      <c r="O6" s="238" t="str">
        <f t="shared" ref="O6:O37" si="3">IF(ISERR(L6),"",INDEX($J$6:$J$100,MATCH(L6,$B$6:$B$100,0)))</f>
        <v>Remercier</v>
      </c>
    </row>
    <row r="7" spans="2:17" x14ac:dyDescent="0.25">
      <c r="B7" s="249" t="s">
        <v>316</v>
      </c>
      <c r="C7" s="250">
        <v>41123</v>
      </c>
      <c r="D7" s="251" t="s">
        <v>223</v>
      </c>
      <c r="E7" s="251" t="s">
        <v>212</v>
      </c>
      <c r="F7" s="252">
        <v>0</v>
      </c>
      <c r="G7" s="234">
        <f t="shared" si="0"/>
        <v>2</v>
      </c>
      <c r="H7" s="235">
        <f t="shared" si="1"/>
        <v>1</v>
      </c>
      <c r="I7" s="235">
        <f t="shared" si="2"/>
        <v>1</v>
      </c>
      <c r="J7" s="235" t="str">
        <f t="shared" ref="J7:J70" si="4">IF(H7=1,CHOOSE(G7,"Envoyer cadeau","Remercier"),"")</f>
        <v>Remercier</v>
      </c>
      <c r="K7" s="235">
        <f t="shared" ref="K7:K70" si="5">IF(H7=1,1,0)</f>
        <v>1</v>
      </c>
      <c r="L7" s="235" t="e">
        <f t="array" ref="L7">INDEX($B$1:$B$100,SMALL(IF($K$6:$K$100=1,ROW($C$6:$C$100)),ROWS(L$6:L7)))</f>
        <v>#NUM!</v>
      </c>
      <c r="M7" s="236" t="str">
        <f t="shared" ref="M7:M70" si="6">IF(ISERR(L7),"",L7)</f>
        <v/>
      </c>
      <c r="N7" s="237" t="str">
        <f t="shared" ref="N7:N70" si="7">IF(ISERR(L7),"",INDEX($C$6:$C$100,MATCH(L7,$B$6:$B$100,0)))</f>
        <v/>
      </c>
      <c r="O7" s="238" t="str">
        <f t="shared" si="3"/>
        <v/>
      </c>
    </row>
    <row r="8" spans="2:17" x14ac:dyDescent="0.25">
      <c r="B8" s="249"/>
      <c r="C8" s="250"/>
      <c r="D8" s="251"/>
      <c r="E8" s="251"/>
      <c r="F8" s="252">
        <v>0</v>
      </c>
      <c r="G8" s="234" t="str">
        <f t="shared" si="0"/>
        <v/>
      </c>
      <c r="H8" s="235" t="str">
        <f t="shared" si="1"/>
        <v/>
      </c>
      <c r="I8" s="235">
        <f t="shared" si="2"/>
        <v>0</v>
      </c>
      <c r="J8" s="235" t="str">
        <f t="shared" si="4"/>
        <v/>
      </c>
      <c r="K8" s="235">
        <f t="shared" si="5"/>
        <v>0</v>
      </c>
      <c r="L8" s="235" t="e">
        <f t="array" ref="L8">INDEX($B$1:$B$100,SMALL(IF($K$6:$K$100=1,ROW($C$6:$C$100)),ROWS(L$6:L8)))</f>
        <v>#NUM!</v>
      </c>
      <c r="M8" s="236" t="str">
        <f t="shared" si="6"/>
        <v/>
      </c>
      <c r="N8" s="237" t="str">
        <f t="shared" si="7"/>
        <v/>
      </c>
      <c r="O8" s="238" t="str">
        <f t="shared" si="3"/>
        <v/>
      </c>
    </row>
    <row r="9" spans="2:17" x14ac:dyDescent="0.25">
      <c r="B9" s="249"/>
      <c r="C9" s="253"/>
      <c r="D9" s="251"/>
      <c r="E9" s="251"/>
      <c r="F9" s="252">
        <v>0</v>
      </c>
      <c r="G9" s="234" t="str">
        <f t="shared" si="0"/>
        <v/>
      </c>
      <c r="H9" s="235" t="str">
        <f t="shared" si="1"/>
        <v/>
      </c>
      <c r="I9" s="235">
        <f t="shared" si="2"/>
        <v>0</v>
      </c>
      <c r="J9" s="235" t="str">
        <f t="shared" si="4"/>
        <v/>
      </c>
      <c r="K9" s="235">
        <f t="shared" si="5"/>
        <v>0</v>
      </c>
      <c r="L9" s="235" t="e">
        <f t="array" ref="L9">INDEX($B$1:$B$100,SMALL(IF($K$6:$K$100=1,ROW($C$6:$C$100)),ROWS(L$6:L9)))</f>
        <v>#NUM!</v>
      </c>
      <c r="M9" s="236" t="str">
        <f t="shared" si="6"/>
        <v/>
      </c>
      <c r="N9" s="237" t="str">
        <f t="shared" si="7"/>
        <v/>
      </c>
      <c r="O9" s="238" t="str">
        <f t="shared" si="3"/>
        <v/>
      </c>
    </row>
    <row r="10" spans="2:17" x14ac:dyDescent="0.25">
      <c r="B10" s="249"/>
      <c r="C10" s="250"/>
      <c r="D10" s="251"/>
      <c r="E10" s="251"/>
      <c r="F10" s="252">
        <v>0</v>
      </c>
      <c r="G10" s="234" t="str">
        <f t="shared" si="0"/>
        <v/>
      </c>
      <c r="H10" s="235" t="str">
        <f t="shared" si="1"/>
        <v/>
      </c>
      <c r="I10" s="235">
        <f t="shared" si="2"/>
        <v>0</v>
      </c>
      <c r="J10" s="235" t="str">
        <f t="shared" si="4"/>
        <v/>
      </c>
      <c r="K10" s="235">
        <f t="shared" si="5"/>
        <v>0</v>
      </c>
      <c r="L10" s="235" t="e">
        <f t="array" ref="L10">INDEX($B$1:$B$100,SMALL(IF($K$6:$K$100=1,ROW($C$6:$C$100)),ROWS(L$6:L10)))</f>
        <v>#NUM!</v>
      </c>
      <c r="M10" s="236" t="str">
        <f t="shared" si="6"/>
        <v/>
      </c>
      <c r="N10" s="237" t="str">
        <f t="shared" si="7"/>
        <v/>
      </c>
      <c r="O10" s="238" t="str">
        <f t="shared" si="3"/>
        <v/>
      </c>
    </row>
    <row r="11" spans="2:17" x14ac:dyDescent="0.25">
      <c r="B11" s="249"/>
      <c r="C11" s="250"/>
      <c r="D11" s="251"/>
      <c r="E11" s="251"/>
      <c r="F11" s="252">
        <v>0</v>
      </c>
      <c r="G11" s="234" t="str">
        <f t="shared" si="0"/>
        <v/>
      </c>
      <c r="H11" s="235" t="str">
        <f t="shared" si="1"/>
        <v/>
      </c>
      <c r="I11" s="235">
        <f t="shared" si="2"/>
        <v>0</v>
      </c>
      <c r="J11" s="235" t="str">
        <f t="shared" si="4"/>
        <v/>
      </c>
      <c r="K11" s="235">
        <f t="shared" si="5"/>
        <v>0</v>
      </c>
      <c r="L11" s="235" t="e">
        <f t="array" ref="L11">INDEX($B$1:$B$100,SMALL(IF($K$6:$K$100=1,ROW($C$6:$C$100)),ROWS(L$6:L11)))</f>
        <v>#NUM!</v>
      </c>
      <c r="M11" s="236" t="str">
        <f t="shared" si="6"/>
        <v/>
      </c>
      <c r="N11" s="237" t="str">
        <f t="shared" si="7"/>
        <v/>
      </c>
      <c r="O11" s="238" t="str">
        <f t="shared" si="3"/>
        <v/>
      </c>
      <c r="Q11" s="239"/>
    </row>
    <row r="12" spans="2:17" x14ac:dyDescent="0.25">
      <c r="B12" s="249"/>
      <c r="C12" s="253"/>
      <c r="D12" s="251"/>
      <c r="E12" s="251"/>
      <c r="F12" s="252">
        <v>0</v>
      </c>
      <c r="G12" s="234" t="str">
        <f t="shared" si="0"/>
        <v/>
      </c>
      <c r="H12" s="235" t="str">
        <f t="shared" si="1"/>
        <v/>
      </c>
      <c r="I12" s="235">
        <f t="shared" si="2"/>
        <v>0</v>
      </c>
      <c r="J12" s="235" t="str">
        <f t="shared" si="4"/>
        <v/>
      </c>
      <c r="K12" s="235">
        <f t="shared" si="5"/>
        <v>0</v>
      </c>
      <c r="L12" s="235" t="e">
        <f t="array" ref="L12">INDEX($B$1:$B$100,SMALL(IF($K$6:$K$100=1,ROW($C$6:$C$100)),ROWS(L$6:L12)))</f>
        <v>#NUM!</v>
      </c>
      <c r="M12" s="236" t="str">
        <f t="shared" si="6"/>
        <v/>
      </c>
      <c r="N12" s="237" t="str">
        <f t="shared" si="7"/>
        <v/>
      </c>
      <c r="O12" s="238" t="str">
        <f t="shared" si="3"/>
        <v/>
      </c>
    </row>
    <row r="13" spans="2:17" x14ac:dyDescent="0.25">
      <c r="B13" s="249"/>
      <c r="C13" s="250"/>
      <c r="D13" s="251"/>
      <c r="E13" s="251"/>
      <c r="F13" s="252">
        <v>0</v>
      </c>
      <c r="G13" s="234" t="str">
        <f t="shared" si="0"/>
        <v/>
      </c>
      <c r="H13" s="235" t="str">
        <f t="shared" si="1"/>
        <v/>
      </c>
      <c r="I13" s="235">
        <f t="shared" si="2"/>
        <v>0</v>
      </c>
      <c r="J13" s="235" t="str">
        <f t="shared" si="4"/>
        <v/>
      </c>
      <c r="K13" s="235">
        <f t="shared" si="5"/>
        <v>0</v>
      </c>
      <c r="L13" s="235" t="e">
        <f t="array" ref="L13">INDEX($B$1:$B$100,SMALL(IF($K$6:$K$100=1,ROW($C$6:$C$100)),ROWS(L$6:L13)))</f>
        <v>#NUM!</v>
      </c>
      <c r="M13" s="236" t="str">
        <f t="shared" si="6"/>
        <v/>
      </c>
      <c r="N13" s="237" t="str">
        <f t="shared" si="7"/>
        <v/>
      </c>
      <c r="O13" s="238" t="str">
        <f t="shared" si="3"/>
        <v/>
      </c>
    </row>
    <row r="14" spans="2:17" x14ac:dyDescent="0.25">
      <c r="B14" s="249"/>
      <c r="C14" s="250"/>
      <c r="D14" s="251"/>
      <c r="E14" s="251"/>
      <c r="F14" s="252">
        <v>0</v>
      </c>
      <c r="G14" s="234" t="str">
        <f t="shared" si="0"/>
        <v/>
      </c>
      <c r="H14" s="235" t="str">
        <f t="shared" si="1"/>
        <v/>
      </c>
      <c r="I14" s="235">
        <f t="shared" si="2"/>
        <v>0</v>
      </c>
      <c r="J14" s="235" t="str">
        <f t="shared" si="4"/>
        <v/>
      </c>
      <c r="K14" s="235">
        <f t="shared" si="5"/>
        <v>0</v>
      </c>
      <c r="L14" s="235" t="e">
        <f t="array" ref="L14">INDEX($B$1:$B$100,SMALL(IF($K$6:$K$100=1,ROW($C$6:$C$100)),ROWS(L$6:L14)))</f>
        <v>#NUM!</v>
      </c>
      <c r="M14" s="236" t="str">
        <f t="shared" si="6"/>
        <v/>
      </c>
      <c r="N14" s="237" t="str">
        <f t="shared" si="7"/>
        <v/>
      </c>
      <c r="O14" s="238" t="str">
        <f t="shared" si="3"/>
        <v/>
      </c>
    </row>
    <row r="15" spans="2:17" x14ac:dyDescent="0.25">
      <c r="B15" s="249"/>
      <c r="C15" s="250"/>
      <c r="D15" s="251"/>
      <c r="E15" s="251"/>
      <c r="F15" s="252">
        <v>0</v>
      </c>
      <c r="G15" s="234" t="str">
        <f t="shared" si="0"/>
        <v/>
      </c>
      <c r="H15" s="235" t="str">
        <f t="shared" si="1"/>
        <v/>
      </c>
      <c r="I15" s="235">
        <f t="shared" si="2"/>
        <v>0</v>
      </c>
      <c r="J15" s="235" t="str">
        <f t="shared" si="4"/>
        <v/>
      </c>
      <c r="K15" s="235">
        <f t="shared" si="5"/>
        <v>0</v>
      </c>
      <c r="L15" s="235" t="e">
        <f t="array" ref="L15">INDEX($B$1:$B$100,SMALL(IF($K$6:$K$100=1,ROW($C$6:$C$100)),ROWS(L$6:L15)))</f>
        <v>#NUM!</v>
      </c>
      <c r="M15" s="236" t="str">
        <f t="shared" si="6"/>
        <v/>
      </c>
      <c r="N15" s="237" t="str">
        <f t="shared" si="7"/>
        <v/>
      </c>
      <c r="O15" s="238" t="str">
        <f t="shared" si="3"/>
        <v/>
      </c>
    </row>
    <row r="16" spans="2:17" x14ac:dyDescent="0.25">
      <c r="B16" s="249"/>
      <c r="C16" s="250"/>
      <c r="D16" s="251"/>
      <c r="E16" s="251"/>
      <c r="F16" s="252">
        <v>0</v>
      </c>
      <c r="G16" s="234" t="str">
        <f t="shared" si="0"/>
        <v/>
      </c>
      <c r="H16" s="235" t="str">
        <f t="shared" si="1"/>
        <v/>
      </c>
      <c r="I16" s="235">
        <f t="shared" si="2"/>
        <v>0</v>
      </c>
      <c r="J16" s="235" t="str">
        <f t="shared" si="4"/>
        <v/>
      </c>
      <c r="K16" s="235">
        <f t="shared" si="5"/>
        <v>0</v>
      </c>
      <c r="L16" s="235" t="e">
        <f t="array" ref="L16">INDEX($B$1:$B$100,SMALL(IF($K$6:$K$100=1,ROW($C$6:$C$100)),ROWS(L$6:L16)))</f>
        <v>#NUM!</v>
      </c>
      <c r="M16" s="236" t="str">
        <f t="shared" si="6"/>
        <v/>
      </c>
      <c r="N16" s="237" t="str">
        <f t="shared" si="7"/>
        <v/>
      </c>
      <c r="O16" s="238" t="str">
        <f t="shared" si="3"/>
        <v/>
      </c>
    </row>
    <row r="17" spans="2:15" x14ac:dyDescent="0.25">
      <c r="B17" s="249"/>
      <c r="C17" s="250"/>
      <c r="D17" s="251"/>
      <c r="E17" s="251"/>
      <c r="F17" s="252">
        <v>0</v>
      </c>
      <c r="G17" s="234" t="str">
        <f t="shared" si="0"/>
        <v/>
      </c>
      <c r="H17" s="235" t="str">
        <f t="shared" si="1"/>
        <v/>
      </c>
      <c r="I17" s="235">
        <f t="shared" si="2"/>
        <v>0</v>
      </c>
      <c r="J17" s="235" t="str">
        <f t="shared" si="4"/>
        <v/>
      </c>
      <c r="K17" s="235">
        <f t="shared" si="5"/>
        <v>0</v>
      </c>
      <c r="L17" s="235" t="e">
        <f t="array" ref="L17">INDEX($B$1:$B$100,SMALL(IF($K$6:$K$100=1,ROW($C$6:$C$100)),ROWS(L$6:L17)))</f>
        <v>#NUM!</v>
      </c>
      <c r="M17" s="236" t="str">
        <f t="shared" si="6"/>
        <v/>
      </c>
      <c r="N17" s="237" t="str">
        <f t="shared" si="7"/>
        <v/>
      </c>
      <c r="O17" s="238" t="str">
        <f t="shared" si="3"/>
        <v/>
      </c>
    </row>
    <row r="18" spans="2:15" x14ac:dyDescent="0.25">
      <c r="B18" s="249"/>
      <c r="C18" s="250"/>
      <c r="D18" s="251"/>
      <c r="E18" s="251"/>
      <c r="F18" s="252">
        <v>0</v>
      </c>
      <c r="G18" s="234" t="str">
        <f t="shared" si="0"/>
        <v/>
      </c>
      <c r="H18" s="235" t="str">
        <f t="shared" si="1"/>
        <v/>
      </c>
      <c r="I18" s="235">
        <f t="shared" si="2"/>
        <v>0</v>
      </c>
      <c r="J18" s="235" t="str">
        <f t="shared" si="4"/>
        <v/>
      </c>
      <c r="K18" s="235">
        <f t="shared" si="5"/>
        <v>0</v>
      </c>
      <c r="L18" s="235" t="e">
        <f t="array" ref="L18">INDEX($B$1:$B$100,SMALL(IF($K$6:$K$100=1,ROW($C$6:$C$100)),ROWS(L$6:L18)))</f>
        <v>#NUM!</v>
      </c>
      <c r="M18" s="236" t="str">
        <f t="shared" si="6"/>
        <v/>
      </c>
      <c r="N18" s="237" t="str">
        <f t="shared" si="7"/>
        <v/>
      </c>
      <c r="O18" s="238" t="str">
        <f t="shared" si="3"/>
        <v/>
      </c>
    </row>
    <row r="19" spans="2:15" x14ac:dyDescent="0.25">
      <c r="B19" s="249"/>
      <c r="C19" s="250"/>
      <c r="D19" s="251"/>
      <c r="E19" s="251"/>
      <c r="F19" s="252">
        <v>0</v>
      </c>
      <c r="G19" s="234" t="str">
        <f t="shared" si="0"/>
        <v/>
      </c>
      <c r="H19" s="235" t="str">
        <f t="shared" si="1"/>
        <v/>
      </c>
      <c r="I19" s="235">
        <f t="shared" si="2"/>
        <v>0</v>
      </c>
      <c r="J19" s="235" t="str">
        <f t="shared" si="4"/>
        <v/>
      </c>
      <c r="K19" s="235">
        <f t="shared" si="5"/>
        <v>0</v>
      </c>
      <c r="L19" s="235" t="e">
        <f t="array" ref="L19">INDEX($B$1:$B$100,SMALL(IF($K$6:$K$100=1,ROW($C$6:$C$100)),ROWS(L$6:L19)))</f>
        <v>#NUM!</v>
      </c>
      <c r="M19" s="236" t="str">
        <f t="shared" si="6"/>
        <v/>
      </c>
      <c r="N19" s="237" t="str">
        <f t="shared" si="7"/>
        <v/>
      </c>
      <c r="O19" s="238" t="str">
        <f t="shared" si="3"/>
        <v/>
      </c>
    </row>
    <row r="20" spans="2:15" x14ac:dyDescent="0.25">
      <c r="B20" s="249"/>
      <c r="C20" s="250"/>
      <c r="D20" s="251"/>
      <c r="E20" s="251"/>
      <c r="F20" s="252">
        <v>0</v>
      </c>
      <c r="G20" s="234" t="str">
        <f t="shared" si="0"/>
        <v/>
      </c>
      <c r="H20" s="235" t="str">
        <f t="shared" si="1"/>
        <v/>
      </c>
      <c r="I20" s="235">
        <f t="shared" si="2"/>
        <v>0</v>
      </c>
      <c r="J20" s="235" t="str">
        <f t="shared" si="4"/>
        <v/>
      </c>
      <c r="K20" s="235">
        <f t="shared" si="5"/>
        <v>0</v>
      </c>
      <c r="L20" s="235" t="e">
        <f t="array" ref="L20">INDEX($B$1:$B$100,SMALL(IF($K$6:$K$100=1,ROW($C$6:$C$100)),ROWS(L$6:L20)))</f>
        <v>#NUM!</v>
      </c>
      <c r="M20" s="236" t="str">
        <f t="shared" si="6"/>
        <v/>
      </c>
      <c r="N20" s="237" t="str">
        <f t="shared" si="7"/>
        <v/>
      </c>
      <c r="O20" s="238" t="str">
        <f t="shared" si="3"/>
        <v/>
      </c>
    </row>
    <row r="21" spans="2:15" x14ac:dyDescent="0.25">
      <c r="B21" s="249"/>
      <c r="C21" s="250"/>
      <c r="D21" s="251"/>
      <c r="E21" s="251"/>
      <c r="F21" s="252">
        <v>0</v>
      </c>
      <c r="G21" s="234" t="str">
        <f t="shared" si="0"/>
        <v/>
      </c>
      <c r="H21" s="235" t="str">
        <f t="shared" si="1"/>
        <v/>
      </c>
      <c r="I21" s="235">
        <f t="shared" si="2"/>
        <v>0</v>
      </c>
      <c r="J21" s="235" t="str">
        <f t="shared" si="4"/>
        <v/>
      </c>
      <c r="K21" s="235">
        <f t="shared" si="5"/>
        <v>0</v>
      </c>
      <c r="L21" s="235" t="e">
        <f t="array" ref="L21">INDEX($B$1:$B$100,SMALL(IF($K$6:$K$100=1,ROW($C$6:$C$100)),ROWS(L$6:L21)))</f>
        <v>#NUM!</v>
      </c>
      <c r="M21" s="236" t="str">
        <f t="shared" si="6"/>
        <v/>
      </c>
      <c r="N21" s="237" t="str">
        <f t="shared" si="7"/>
        <v/>
      </c>
      <c r="O21" s="238" t="str">
        <f t="shared" si="3"/>
        <v/>
      </c>
    </row>
    <row r="22" spans="2:15" x14ac:dyDescent="0.25">
      <c r="B22" s="249"/>
      <c r="C22" s="250"/>
      <c r="D22" s="251"/>
      <c r="E22" s="251"/>
      <c r="F22" s="252">
        <v>0</v>
      </c>
      <c r="G22" s="234" t="str">
        <f t="shared" si="0"/>
        <v/>
      </c>
      <c r="H22" s="235" t="str">
        <f t="shared" si="1"/>
        <v/>
      </c>
      <c r="I22" s="235">
        <f t="shared" si="2"/>
        <v>0</v>
      </c>
      <c r="J22" s="235" t="str">
        <f t="shared" si="4"/>
        <v/>
      </c>
      <c r="K22" s="235">
        <f t="shared" si="5"/>
        <v>0</v>
      </c>
      <c r="L22" s="235" t="e">
        <f t="array" ref="L22">INDEX($B$1:$B$100,SMALL(IF($K$6:$K$100=1,ROW($C$6:$C$100)),ROWS(L$6:L22)))</f>
        <v>#NUM!</v>
      </c>
      <c r="M22" s="236" t="str">
        <f t="shared" si="6"/>
        <v/>
      </c>
      <c r="N22" s="237" t="str">
        <f t="shared" si="7"/>
        <v/>
      </c>
      <c r="O22" s="238" t="str">
        <f t="shared" si="3"/>
        <v/>
      </c>
    </row>
    <row r="23" spans="2:15" x14ac:dyDescent="0.25">
      <c r="B23" s="249"/>
      <c r="C23" s="250"/>
      <c r="D23" s="251"/>
      <c r="E23" s="251"/>
      <c r="F23" s="252">
        <v>0</v>
      </c>
      <c r="G23" s="234" t="str">
        <f t="shared" si="0"/>
        <v/>
      </c>
      <c r="H23" s="235" t="str">
        <f t="shared" si="1"/>
        <v/>
      </c>
      <c r="I23" s="235">
        <f t="shared" si="2"/>
        <v>0</v>
      </c>
      <c r="J23" s="235" t="str">
        <f t="shared" si="4"/>
        <v/>
      </c>
      <c r="K23" s="235">
        <f t="shared" si="5"/>
        <v>0</v>
      </c>
      <c r="L23" s="235" t="e">
        <f t="array" ref="L23">INDEX($B$1:$B$100,SMALL(IF($K$6:$K$100=1,ROW($C$6:$C$100)),ROWS(L$6:L23)))</f>
        <v>#NUM!</v>
      </c>
      <c r="M23" s="236" t="str">
        <f t="shared" si="6"/>
        <v/>
      </c>
      <c r="N23" s="237" t="str">
        <f t="shared" si="7"/>
        <v/>
      </c>
      <c r="O23" s="238" t="str">
        <f t="shared" si="3"/>
        <v/>
      </c>
    </row>
    <row r="24" spans="2:15" x14ac:dyDescent="0.25">
      <c r="B24" s="249"/>
      <c r="C24" s="250"/>
      <c r="D24" s="251"/>
      <c r="E24" s="251"/>
      <c r="F24" s="252">
        <v>0</v>
      </c>
      <c r="G24" s="234" t="str">
        <f t="shared" si="0"/>
        <v/>
      </c>
      <c r="H24" s="235" t="str">
        <f t="shared" si="1"/>
        <v/>
      </c>
      <c r="I24" s="235">
        <f t="shared" si="2"/>
        <v>0</v>
      </c>
      <c r="J24" s="235" t="str">
        <f t="shared" si="4"/>
        <v/>
      </c>
      <c r="K24" s="235">
        <f t="shared" si="5"/>
        <v>0</v>
      </c>
      <c r="L24" s="235" t="e">
        <f t="array" ref="L24">INDEX($B$1:$B$100,SMALL(IF($K$6:$K$100=1,ROW($C$6:$C$100)),ROWS(L$6:L24)))</f>
        <v>#NUM!</v>
      </c>
      <c r="M24" s="236" t="str">
        <f t="shared" si="6"/>
        <v/>
      </c>
      <c r="N24" s="237" t="str">
        <f t="shared" si="7"/>
        <v/>
      </c>
      <c r="O24" s="238" t="str">
        <f t="shared" si="3"/>
        <v/>
      </c>
    </row>
    <row r="25" spans="2:15" x14ac:dyDescent="0.25">
      <c r="B25" s="249"/>
      <c r="C25" s="250"/>
      <c r="D25" s="251"/>
      <c r="E25" s="251"/>
      <c r="F25" s="252">
        <v>0</v>
      </c>
      <c r="G25" s="234" t="str">
        <f t="shared" si="0"/>
        <v/>
      </c>
      <c r="H25" s="235" t="str">
        <f t="shared" si="1"/>
        <v/>
      </c>
      <c r="I25" s="235">
        <f t="shared" si="2"/>
        <v>0</v>
      </c>
      <c r="J25" s="235" t="str">
        <f t="shared" si="4"/>
        <v/>
      </c>
      <c r="K25" s="235">
        <f t="shared" si="5"/>
        <v>0</v>
      </c>
      <c r="L25" s="235" t="e">
        <f t="array" ref="L25">INDEX($B$1:$B$100,SMALL(IF($K$6:$K$100=1,ROW($C$6:$C$100)),ROWS(L$6:L25)))</f>
        <v>#NUM!</v>
      </c>
      <c r="M25" s="236" t="str">
        <f t="shared" si="6"/>
        <v/>
      </c>
      <c r="N25" s="237" t="str">
        <f t="shared" si="7"/>
        <v/>
      </c>
      <c r="O25" s="238" t="str">
        <f t="shared" si="3"/>
        <v/>
      </c>
    </row>
    <row r="26" spans="2:15" x14ac:dyDescent="0.25">
      <c r="B26" s="249"/>
      <c r="C26" s="250"/>
      <c r="D26" s="251"/>
      <c r="E26" s="251"/>
      <c r="F26" s="252">
        <v>0</v>
      </c>
      <c r="G26" s="234" t="str">
        <f t="shared" si="0"/>
        <v/>
      </c>
      <c r="H26" s="235" t="str">
        <f t="shared" si="1"/>
        <v/>
      </c>
      <c r="I26" s="235">
        <f t="shared" si="2"/>
        <v>0</v>
      </c>
      <c r="J26" s="235" t="str">
        <f t="shared" si="4"/>
        <v/>
      </c>
      <c r="K26" s="235">
        <f t="shared" si="5"/>
        <v>0</v>
      </c>
      <c r="L26" s="235" t="e">
        <f t="array" ref="L26">INDEX($B$1:$B$100,SMALL(IF($K$6:$K$100=1,ROW($C$6:$C$100)),ROWS(L$6:L26)))</f>
        <v>#NUM!</v>
      </c>
      <c r="M26" s="236" t="str">
        <f t="shared" si="6"/>
        <v/>
      </c>
      <c r="N26" s="237" t="str">
        <f t="shared" si="7"/>
        <v/>
      </c>
      <c r="O26" s="238" t="str">
        <f t="shared" si="3"/>
        <v/>
      </c>
    </row>
    <row r="27" spans="2:15" x14ac:dyDescent="0.25">
      <c r="B27" s="249"/>
      <c r="C27" s="250"/>
      <c r="D27" s="251"/>
      <c r="E27" s="251"/>
      <c r="F27" s="252">
        <v>0</v>
      </c>
      <c r="G27" s="234" t="str">
        <f t="shared" si="0"/>
        <v/>
      </c>
      <c r="H27" s="235" t="str">
        <f t="shared" si="1"/>
        <v/>
      </c>
      <c r="I27" s="235">
        <f t="shared" si="2"/>
        <v>0</v>
      </c>
      <c r="J27" s="235" t="str">
        <f t="shared" si="4"/>
        <v/>
      </c>
      <c r="K27" s="235">
        <f t="shared" si="5"/>
        <v>0</v>
      </c>
      <c r="L27" s="235" t="e">
        <f t="array" ref="L27">INDEX($B$1:$B$100,SMALL(IF($K$6:$K$100=1,ROW($C$6:$C$100)),ROWS(L$6:L27)))</f>
        <v>#NUM!</v>
      </c>
      <c r="M27" s="236" t="str">
        <f t="shared" si="6"/>
        <v/>
      </c>
      <c r="N27" s="237" t="str">
        <f t="shared" si="7"/>
        <v/>
      </c>
      <c r="O27" s="238" t="str">
        <f t="shared" si="3"/>
        <v/>
      </c>
    </row>
    <row r="28" spans="2:15" x14ac:dyDescent="0.25">
      <c r="B28" s="249"/>
      <c r="C28" s="250"/>
      <c r="D28" s="251"/>
      <c r="E28" s="251"/>
      <c r="F28" s="252">
        <v>0</v>
      </c>
      <c r="G28" s="234" t="str">
        <f t="shared" si="0"/>
        <v/>
      </c>
      <c r="H28" s="235" t="str">
        <f t="shared" si="1"/>
        <v/>
      </c>
      <c r="I28" s="235">
        <f t="shared" si="2"/>
        <v>0</v>
      </c>
      <c r="J28" s="235" t="str">
        <f t="shared" si="4"/>
        <v/>
      </c>
      <c r="K28" s="235">
        <f t="shared" si="5"/>
        <v>0</v>
      </c>
      <c r="L28" s="235" t="e">
        <f t="array" ref="L28">INDEX($B$1:$B$100,SMALL(IF($K$6:$K$100=1,ROW($C$6:$C$100)),ROWS(L$6:L28)))</f>
        <v>#NUM!</v>
      </c>
      <c r="M28" s="236" t="str">
        <f t="shared" si="6"/>
        <v/>
      </c>
      <c r="N28" s="237" t="str">
        <f t="shared" si="7"/>
        <v/>
      </c>
      <c r="O28" s="238" t="str">
        <f t="shared" si="3"/>
        <v/>
      </c>
    </row>
    <row r="29" spans="2:15" x14ac:dyDescent="0.25">
      <c r="B29" s="249"/>
      <c r="C29" s="250"/>
      <c r="D29" s="251"/>
      <c r="E29" s="251"/>
      <c r="F29" s="252">
        <v>0</v>
      </c>
      <c r="G29" s="234" t="str">
        <f t="shared" si="0"/>
        <v/>
      </c>
      <c r="H29" s="235" t="str">
        <f t="shared" si="1"/>
        <v/>
      </c>
      <c r="I29" s="235">
        <f t="shared" si="2"/>
        <v>0</v>
      </c>
      <c r="J29" s="235" t="str">
        <f t="shared" si="4"/>
        <v/>
      </c>
      <c r="K29" s="235">
        <f t="shared" si="5"/>
        <v>0</v>
      </c>
      <c r="L29" s="235" t="e">
        <f t="array" ref="L29">INDEX($B$1:$B$100,SMALL(IF($K$6:$K$100=1,ROW($C$6:$C$100)),ROWS(L$6:L29)))</f>
        <v>#NUM!</v>
      </c>
      <c r="M29" s="236" t="str">
        <f t="shared" si="6"/>
        <v/>
      </c>
      <c r="N29" s="237" t="str">
        <f t="shared" si="7"/>
        <v/>
      </c>
      <c r="O29" s="238" t="str">
        <f t="shared" si="3"/>
        <v/>
      </c>
    </row>
    <row r="30" spans="2:15" x14ac:dyDescent="0.25">
      <c r="B30" s="249"/>
      <c r="C30" s="250"/>
      <c r="D30" s="251"/>
      <c r="E30" s="251"/>
      <c r="F30" s="252">
        <v>0</v>
      </c>
      <c r="G30" s="234" t="str">
        <f t="shared" si="0"/>
        <v/>
      </c>
      <c r="H30" s="235" t="str">
        <f t="shared" si="1"/>
        <v/>
      </c>
      <c r="I30" s="235">
        <f t="shared" si="2"/>
        <v>0</v>
      </c>
      <c r="J30" s="235" t="str">
        <f t="shared" si="4"/>
        <v/>
      </c>
      <c r="K30" s="235">
        <f t="shared" si="5"/>
        <v>0</v>
      </c>
      <c r="L30" s="235" t="e">
        <f t="array" ref="L30">INDEX($B$1:$B$100,SMALL(IF($K$6:$K$100=1,ROW($C$6:$C$100)),ROWS(L$6:L30)))</f>
        <v>#NUM!</v>
      </c>
      <c r="M30" s="236" t="str">
        <f t="shared" si="6"/>
        <v/>
      </c>
      <c r="N30" s="237" t="str">
        <f t="shared" si="7"/>
        <v/>
      </c>
      <c r="O30" s="238" t="str">
        <f t="shared" si="3"/>
        <v/>
      </c>
    </row>
    <row r="31" spans="2:15" x14ac:dyDescent="0.25">
      <c r="B31" s="249"/>
      <c r="C31" s="253"/>
      <c r="D31" s="251"/>
      <c r="E31" s="251"/>
      <c r="F31" s="252">
        <v>0</v>
      </c>
      <c r="G31" s="234" t="str">
        <f t="shared" si="0"/>
        <v/>
      </c>
      <c r="H31" s="235" t="str">
        <f t="shared" si="1"/>
        <v/>
      </c>
      <c r="I31" s="235">
        <f t="shared" si="2"/>
        <v>0</v>
      </c>
      <c r="J31" s="235" t="str">
        <f t="shared" si="4"/>
        <v/>
      </c>
      <c r="K31" s="235">
        <f t="shared" si="5"/>
        <v>0</v>
      </c>
      <c r="L31" s="235" t="e">
        <f t="array" ref="L31">INDEX($B$1:$B$100,SMALL(IF($K$6:$K$100=1,ROW($C$6:$C$100)),ROWS(L$6:L31)))</f>
        <v>#NUM!</v>
      </c>
      <c r="M31" s="236" t="str">
        <f t="shared" si="6"/>
        <v/>
      </c>
      <c r="N31" s="237" t="str">
        <f t="shared" si="7"/>
        <v/>
      </c>
      <c r="O31" s="238" t="str">
        <f t="shared" si="3"/>
        <v/>
      </c>
    </row>
    <row r="32" spans="2:15" x14ac:dyDescent="0.25">
      <c r="B32" s="249"/>
      <c r="C32" s="253"/>
      <c r="D32" s="251"/>
      <c r="E32" s="251"/>
      <c r="F32" s="252">
        <v>0</v>
      </c>
      <c r="G32" s="234" t="str">
        <f t="shared" si="0"/>
        <v/>
      </c>
      <c r="H32" s="235" t="str">
        <f t="shared" si="1"/>
        <v/>
      </c>
      <c r="I32" s="235">
        <f t="shared" si="2"/>
        <v>0</v>
      </c>
      <c r="J32" s="235" t="str">
        <f t="shared" si="4"/>
        <v/>
      </c>
      <c r="K32" s="235">
        <f t="shared" si="5"/>
        <v>0</v>
      </c>
      <c r="L32" s="235" t="e">
        <f t="array" ref="L32">INDEX($B$1:$B$100,SMALL(IF($K$6:$K$100=1,ROW($C$6:$C$100)),ROWS(L$6:L32)))</f>
        <v>#NUM!</v>
      </c>
      <c r="M32" s="236" t="str">
        <f t="shared" si="6"/>
        <v/>
      </c>
      <c r="N32" s="237" t="str">
        <f t="shared" si="7"/>
        <v/>
      </c>
      <c r="O32" s="238" t="str">
        <f t="shared" si="3"/>
        <v/>
      </c>
    </row>
    <row r="33" spans="2:15" x14ac:dyDescent="0.25">
      <c r="B33" s="249"/>
      <c r="C33" s="253"/>
      <c r="D33" s="251"/>
      <c r="E33" s="251"/>
      <c r="F33" s="252">
        <v>0</v>
      </c>
      <c r="G33" s="234" t="str">
        <f t="shared" si="0"/>
        <v/>
      </c>
      <c r="H33" s="235" t="str">
        <f t="shared" si="1"/>
        <v/>
      </c>
      <c r="I33" s="235">
        <f t="shared" si="2"/>
        <v>0</v>
      </c>
      <c r="J33" s="235" t="str">
        <f t="shared" si="4"/>
        <v/>
      </c>
      <c r="K33" s="235">
        <f t="shared" si="5"/>
        <v>0</v>
      </c>
      <c r="L33" s="235" t="e">
        <f t="array" ref="L33">INDEX($B$1:$B$100,SMALL(IF($K$6:$K$100=1,ROW($C$6:$C$100)),ROWS(L$6:L33)))</f>
        <v>#NUM!</v>
      </c>
      <c r="M33" s="236" t="str">
        <f t="shared" si="6"/>
        <v/>
      </c>
      <c r="N33" s="237" t="str">
        <f t="shared" si="7"/>
        <v/>
      </c>
      <c r="O33" s="238" t="str">
        <f t="shared" si="3"/>
        <v/>
      </c>
    </row>
    <row r="34" spans="2:15" x14ac:dyDescent="0.25">
      <c r="B34" s="249"/>
      <c r="C34" s="253"/>
      <c r="D34" s="251"/>
      <c r="E34" s="251"/>
      <c r="F34" s="252">
        <v>0</v>
      </c>
      <c r="G34" s="234" t="str">
        <f t="shared" si="0"/>
        <v/>
      </c>
      <c r="H34" s="235" t="str">
        <f t="shared" si="1"/>
        <v/>
      </c>
      <c r="I34" s="235">
        <f t="shared" si="2"/>
        <v>0</v>
      </c>
      <c r="J34" s="235" t="str">
        <f t="shared" si="4"/>
        <v/>
      </c>
      <c r="K34" s="235">
        <f t="shared" si="5"/>
        <v>0</v>
      </c>
      <c r="L34" s="235" t="e">
        <f t="array" ref="L34">INDEX($B$1:$B$100,SMALL(IF($K$6:$K$100=1,ROW($C$6:$C$100)),ROWS(L$6:L34)))</f>
        <v>#NUM!</v>
      </c>
      <c r="M34" s="236" t="str">
        <f t="shared" si="6"/>
        <v/>
      </c>
      <c r="N34" s="237" t="str">
        <f t="shared" si="7"/>
        <v/>
      </c>
      <c r="O34" s="238" t="str">
        <f t="shared" si="3"/>
        <v/>
      </c>
    </row>
    <row r="35" spans="2:15" x14ac:dyDescent="0.25">
      <c r="B35" s="249"/>
      <c r="C35" s="253"/>
      <c r="D35" s="251"/>
      <c r="E35" s="251"/>
      <c r="F35" s="252">
        <v>0</v>
      </c>
      <c r="G35" s="234" t="str">
        <f t="shared" si="0"/>
        <v/>
      </c>
      <c r="H35" s="235" t="str">
        <f t="shared" si="1"/>
        <v/>
      </c>
      <c r="I35" s="235">
        <f t="shared" si="2"/>
        <v>0</v>
      </c>
      <c r="J35" s="235" t="str">
        <f t="shared" si="4"/>
        <v/>
      </c>
      <c r="K35" s="235">
        <f t="shared" si="5"/>
        <v>0</v>
      </c>
      <c r="L35" s="235" t="e">
        <f t="array" ref="L35">INDEX($B$1:$B$100,SMALL(IF($K$6:$K$100=1,ROW($C$6:$C$100)),ROWS(L$6:L35)))</f>
        <v>#NUM!</v>
      </c>
      <c r="M35" s="236" t="str">
        <f t="shared" si="6"/>
        <v/>
      </c>
      <c r="N35" s="237" t="str">
        <f t="shared" si="7"/>
        <v/>
      </c>
      <c r="O35" s="238" t="str">
        <f t="shared" si="3"/>
        <v/>
      </c>
    </row>
    <row r="36" spans="2:15" x14ac:dyDescent="0.25">
      <c r="B36" s="249"/>
      <c r="C36" s="253"/>
      <c r="D36" s="251"/>
      <c r="E36" s="251"/>
      <c r="F36" s="252">
        <v>0</v>
      </c>
      <c r="G36" s="234" t="str">
        <f t="shared" si="0"/>
        <v/>
      </c>
      <c r="H36" s="235" t="str">
        <f t="shared" si="1"/>
        <v/>
      </c>
      <c r="I36" s="235">
        <f t="shared" si="2"/>
        <v>0</v>
      </c>
      <c r="J36" s="235" t="str">
        <f t="shared" si="4"/>
        <v/>
      </c>
      <c r="K36" s="235">
        <f t="shared" si="5"/>
        <v>0</v>
      </c>
      <c r="L36" s="235" t="e">
        <f t="array" ref="L36">INDEX($B$1:$B$100,SMALL(IF($K$6:$K$100=1,ROW($C$6:$C$100)),ROWS(L$6:L36)))</f>
        <v>#NUM!</v>
      </c>
      <c r="M36" s="236" t="str">
        <f t="shared" si="6"/>
        <v/>
      </c>
      <c r="N36" s="237" t="str">
        <f t="shared" si="7"/>
        <v/>
      </c>
      <c r="O36" s="238" t="str">
        <f t="shared" si="3"/>
        <v/>
      </c>
    </row>
    <row r="37" spans="2:15" x14ac:dyDescent="0.25">
      <c r="B37" s="249"/>
      <c r="C37" s="253"/>
      <c r="D37" s="251"/>
      <c r="E37" s="251"/>
      <c r="F37" s="252">
        <v>0</v>
      </c>
      <c r="G37" s="234" t="str">
        <f t="shared" si="0"/>
        <v/>
      </c>
      <c r="H37" s="235" t="str">
        <f t="shared" si="1"/>
        <v/>
      </c>
      <c r="I37" s="235">
        <f t="shared" si="2"/>
        <v>0</v>
      </c>
      <c r="J37" s="235" t="str">
        <f t="shared" si="4"/>
        <v/>
      </c>
      <c r="K37" s="235">
        <f t="shared" si="5"/>
        <v>0</v>
      </c>
      <c r="L37" s="235" t="e">
        <f t="array" ref="L37">INDEX($B$1:$B$100,SMALL(IF($K$6:$K$100=1,ROW($C$6:$C$100)),ROWS(L$6:L37)))</f>
        <v>#NUM!</v>
      </c>
      <c r="M37" s="236" t="str">
        <f t="shared" si="6"/>
        <v/>
      </c>
      <c r="N37" s="237" t="str">
        <f t="shared" si="7"/>
        <v/>
      </c>
      <c r="O37" s="238" t="str">
        <f t="shared" si="3"/>
        <v/>
      </c>
    </row>
    <row r="38" spans="2:15" x14ac:dyDescent="0.25">
      <c r="B38" s="249"/>
      <c r="C38" s="253"/>
      <c r="D38" s="251"/>
      <c r="E38" s="251"/>
      <c r="F38" s="252">
        <v>0</v>
      </c>
      <c r="G38" s="234" t="str">
        <f t="shared" ref="G38:G69" si="8">IF(E38="Faire-Part",1,IF(E38="Cadeau",2,""))</f>
        <v/>
      </c>
      <c r="H38" s="235" t="str">
        <f t="shared" ref="H38:H69" si="9">IF(B38="","",MIN(I38,1-F38))</f>
        <v/>
      </c>
      <c r="I38" s="235">
        <f t="shared" ref="I38:I69" si="10">IF(E38="",0,1)</f>
        <v>0</v>
      </c>
      <c r="J38" s="235" t="str">
        <f t="shared" si="4"/>
        <v/>
      </c>
      <c r="K38" s="235">
        <f t="shared" si="5"/>
        <v>0</v>
      </c>
      <c r="L38" s="235" t="e">
        <f t="array" ref="L38">INDEX($B$1:$B$100,SMALL(IF($K$6:$K$100=1,ROW($C$6:$C$100)),ROWS(L$6:L38)))</f>
        <v>#NUM!</v>
      </c>
      <c r="M38" s="236" t="str">
        <f t="shared" si="6"/>
        <v/>
      </c>
      <c r="N38" s="237" t="str">
        <f t="shared" si="7"/>
        <v/>
      </c>
      <c r="O38" s="238" t="str">
        <f t="shared" ref="O38:O69" si="11">IF(ISERR(L38),"",INDEX($J$6:$J$100,MATCH(L38,$B$6:$B$100,0)))</f>
        <v/>
      </c>
    </row>
    <row r="39" spans="2:15" x14ac:dyDescent="0.25">
      <c r="B39" s="249"/>
      <c r="C39" s="253"/>
      <c r="D39" s="251"/>
      <c r="E39" s="251"/>
      <c r="F39" s="252">
        <v>0</v>
      </c>
      <c r="G39" s="234" t="str">
        <f t="shared" si="8"/>
        <v/>
      </c>
      <c r="H39" s="235" t="str">
        <f t="shared" si="9"/>
        <v/>
      </c>
      <c r="I39" s="235">
        <f t="shared" si="10"/>
        <v>0</v>
      </c>
      <c r="J39" s="235" t="str">
        <f t="shared" si="4"/>
        <v/>
      </c>
      <c r="K39" s="235">
        <f t="shared" si="5"/>
        <v>0</v>
      </c>
      <c r="L39" s="235" t="e">
        <f t="array" ref="L39">INDEX($B$1:$B$100,SMALL(IF($K$6:$K$100=1,ROW($C$6:$C$100)),ROWS(L$6:L39)))</f>
        <v>#NUM!</v>
      </c>
      <c r="M39" s="236" t="str">
        <f t="shared" si="6"/>
        <v/>
      </c>
      <c r="N39" s="237" t="str">
        <f t="shared" si="7"/>
        <v/>
      </c>
      <c r="O39" s="238" t="str">
        <f t="shared" si="11"/>
        <v/>
      </c>
    </row>
    <row r="40" spans="2:15" x14ac:dyDescent="0.25">
      <c r="B40" s="249"/>
      <c r="C40" s="253"/>
      <c r="D40" s="251"/>
      <c r="E40" s="251"/>
      <c r="F40" s="252">
        <v>0</v>
      </c>
      <c r="G40" s="234" t="str">
        <f t="shared" si="8"/>
        <v/>
      </c>
      <c r="H40" s="235" t="str">
        <f t="shared" si="9"/>
        <v/>
      </c>
      <c r="I40" s="235">
        <f t="shared" si="10"/>
        <v>0</v>
      </c>
      <c r="J40" s="235" t="str">
        <f t="shared" si="4"/>
        <v/>
      </c>
      <c r="K40" s="235">
        <f t="shared" si="5"/>
        <v>0</v>
      </c>
      <c r="L40" s="235" t="e">
        <f t="array" ref="L40">INDEX($B$1:$B$100,SMALL(IF($K$6:$K$100=1,ROW($C$6:$C$100)),ROWS(L$6:L40)))</f>
        <v>#NUM!</v>
      </c>
      <c r="M40" s="236" t="str">
        <f t="shared" si="6"/>
        <v/>
      </c>
      <c r="N40" s="237" t="str">
        <f t="shared" si="7"/>
        <v/>
      </c>
      <c r="O40" s="238" t="str">
        <f t="shared" si="11"/>
        <v/>
      </c>
    </row>
    <row r="41" spans="2:15" x14ac:dyDescent="0.25">
      <c r="B41" s="249"/>
      <c r="C41" s="253"/>
      <c r="D41" s="251"/>
      <c r="E41" s="251"/>
      <c r="F41" s="252">
        <v>0</v>
      </c>
      <c r="G41" s="234" t="str">
        <f t="shared" si="8"/>
        <v/>
      </c>
      <c r="H41" s="235" t="str">
        <f t="shared" si="9"/>
        <v/>
      </c>
      <c r="I41" s="235">
        <f t="shared" si="10"/>
        <v>0</v>
      </c>
      <c r="J41" s="235" t="str">
        <f t="shared" si="4"/>
        <v/>
      </c>
      <c r="K41" s="235">
        <f t="shared" si="5"/>
        <v>0</v>
      </c>
      <c r="L41" s="235" t="e">
        <f t="array" ref="L41">INDEX($B$1:$B$100,SMALL(IF($K$6:$K$100=1,ROW($C$6:$C$100)),ROWS(L$6:L41)))</f>
        <v>#NUM!</v>
      </c>
      <c r="M41" s="236" t="str">
        <f t="shared" si="6"/>
        <v/>
      </c>
      <c r="N41" s="237" t="str">
        <f t="shared" si="7"/>
        <v/>
      </c>
      <c r="O41" s="238" t="str">
        <f t="shared" si="11"/>
        <v/>
      </c>
    </row>
    <row r="42" spans="2:15" x14ac:dyDescent="0.25">
      <c r="B42" s="249"/>
      <c r="C42" s="253"/>
      <c r="D42" s="251"/>
      <c r="E42" s="251"/>
      <c r="F42" s="252">
        <v>0</v>
      </c>
      <c r="G42" s="234" t="str">
        <f t="shared" si="8"/>
        <v/>
      </c>
      <c r="H42" s="235" t="str">
        <f t="shared" si="9"/>
        <v/>
      </c>
      <c r="I42" s="235">
        <f t="shared" si="10"/>
        <v>0</v>
      </c>
      <c r="J42" s="235" t="str">
        <f t="shared" si="4"/>
        <v/>
      </c>
      <c r="K42" s="235">
        <f t="shared" si="5"/>
        <v>0</v>
      </c>
      <c r="L42" s="235" t="e">
        <f t="array" ref="L42">INDEX($B$1:$B$100,SMALL(IF($K$6:$K$100=1,ROW($C$6:$C$100)),ROWS(L$6:L42)))</f>
        <v>#NUM!</v>
      </c>
      <c r="M42" s="236" t="str">
        <f t="shared" si="6"/>
        <v/>
      </c>
      <c r="N42" s="237" t="str">
        <f t="shared" si="7"/>
        <v/>
      </c>
      <c r="O42" s="238" t="str">
        <f t="shared" si="11"/>
        <v/>
      </c>
    </row>
    <row r="43" spans="2:15" x14ac:dyDescent="0.25">
      <c r="B43" s="249"/>
      <c r="C43" s="253"/>
      <c r="D43" s="251"/>
      <c r="E43" s="251"/>
      <c r="F43" s="252">
        <v>0</v>
      </c>
      <c r="G43" s="234" t="str">
        <f t="shared" si="8"/>
        <v/>
      </c>
      <c r="H43" s="235" t="str">
        <f t="shared" si="9"/>
        <v/>
      </c>
      <c r="I43" s="235">
        <f t="shared" si="10"/>
        <v>0</v>
      </c>
      <c r="J43" s="235" t="str">
        <f t="shared" si="4"/>
        <v/>
      </c>
      <c r="K43" s="235">
        <f t="shared" si="5"/>
        <v>0</v>
      </c>
      <c r="L43" s="235" t="e">
        <f t="array" ref="L43">INDEX($B$1:$B$100,SMALL(IF($K$6:$K$100=1,ROW($C$6:$C$100)),ROWS(L$6:L43)))</f>
        <v>#NUM!</v>
      </c>
      <c r="M43" s="236" t="str">
        <f t="shared" si="6"/>
        <v/>
      </c>
      <c r="N43" s="237" t="str">
        <f t="shared" si="7"/>
        <v/>
      </c>
      <c r="O43" s="238" t="str">
        <f t="shared" si="11"/>
        <v/>
      </c>
    </row>
    <row r="44" spans="2:15" x14ac:dyDescent="0.25">
      <c r="B44" s="249"/>
      <c r="C44" s="253"/>
      <c r="D44" s="251"/>
      <c r="E44" s="251"/>
      <c r="F44" s="252">
        <v>0</v>
      </c>
      <c r="G44" s="234" t="str">
        <f t="shared" si="8"/>
        <v/>
      </c>
      <c r="H44" s="235" t="str">
        <f t="shared" si="9"/>
        <v/>
      </c>
      <c r="I44" s="235">
        <f t="shared" si="10"/>
        <v>0</v>
      </c>
      <c r="J44" s="235" t="str">
        <f t="shared" si="4"/>
        <v/>
      </c>
      <c r="K44" s="235">
        <f t="shared" si="5"/>
        <v>0</v>
      </c>
      <c r="L44" s="235" t="e">
        <f t="array" ref="L44">INDEX($B$1:$B$100,SMALL(IF($K$6:$K$100=1,ROW($C$6:$C$100)),ROWS(L$6:L44)))</f>
        <v>#NUM!</v>
      </c>
      <c r="M44" s="236" t="str">
        <f t="shared" si="6"/>
        <v/>
      </c>
      <c r="N44" s="237" t="str">
        <f t="shared" si="7"/>
        <v/>
      </c>
      <c r="O44" s="238" t="str">
        <f t="shared" si="11"/>
        <v/>
      </c>
    </row>
    <row r="45" spans="2:15" x14ac:dyDescent="0.25">
      <c r="B45" s="249"/>
      <c r="C45" s="253"/>
      <c r="D45" s="251"/>
      <c r="E45" s="251"/>
      <c r="F45" s="252">
        <v>0</v>
      </c>
      <c r="G45" s="234" t="str">
        <f t="shared" si="8"/>
        <v/>
      </c>
      <c r="H45" s="235" t="str">
        <f t="shared" si="9"/>
        <v/>
      </c>
      <c r="I45" s="235">
        <f t="shared" si="10"/>
        <v>0</v>
      </c>
      <c r="J45" s="235" t="str">
        <f t="shared" si="4"/>
        <v/>
      </c>
      <c r="K45" s="235">
        <f t="shared" si="5"/>
        <v>0</v>
      </c>
      <c r="L45" s="235" t="e">
        <f t="array" ref="L45">INDEX($B$1:$B$100,SMALL(IF($K$6:$K$100=1,ROW($C$6:$C$100)),ROWS(L$6:L45)))</f>
        <v>#NUM!</v>
      </c>
      <c r="M45" s="236" t="str">
        <f t="shared" si="6"/>
        <v/>
      </c>
      <c r="N45" s="237" t="str">
        <f t="shared" si="7"/>
        <v/>
      </c>
      <c r="O45" s="238" t="str">
        <f t="shared" si="11"/>
        <v/>
      </c>
    </row>
    <row r="46" spans="2:15" x14ac:dyDescent="0.25">
      <c r="B46" s="249"/>
      <c r="C46" s="253"/>
      <c r="D46" s="251"/>
      <c r="E46" s="251"/>
      <c r="F46" s="252">
        <v>0</v>
      </c>
      <c r="G46" s="234" t="str">
        <f t="shared" si="8"/>
        <v/>
      </c>
      <c r="H46" s="235" t="str">
        <f t="shared" si="9"/>
        <v/>
      </c>
      <c r="I46" s="235">
        <f t="shared" si="10"/>
        <v>0</v>
      </c>
      <c r="J46" s="235" t="str">
        <f t="shared" si="4"/>
        <v/>
      </c>
      <c r="K46" s="235">
        <f t="shared" si="5"/>
        <v>0</v>
      </c>
      <c r="L46" s="235" t="e">
        <f t="array" ref="L46">INDEX($B$1:$B$100,SMALL(IF($K$6:$K$100=1,ROW($C$6:$C$100)),ROWS(L$6:L46)))</f>
        <v>#NUM!</v>
      </c>
      <c r="M46" s="236" t="str">
        <f t="shared" si="6"/>
        <v/>
      </c>
      <c r="N46" s="237" t="str">
        <f t="shared" si="7"/>
        <v/>
      </c>
      <c r="O46" s="238" t="str">
        <f t="shared" si="11"/>
        <v/>
      </c>
    </row>
    <row r="47" spans="2:15" x14ac:dyDescent="0.25">
      <c r="B47" s="249"/>
      <c r="C47" s="253"/>
      <c r="D47" s="251"/>
      <c r="E47" s="251"/>
      <c r="F47" s="252">
        <v>0</v>
      </c>
      <c r="G47" s="234" t="str">
        <f t="shared" si="8"/>
        <v/>
      </c>
      <c r="H47" s="235" t="str">
        <f t="shared" si="9"/>
        <v/>
      </c>
      <c r="I47" s="235">
        <f t="shared" si="10"/>
        <v>0</v>
      </c>
      <c r="J47" s="235" t="str">
        <f t="shared" si="4"/>
        <v/>
      </c>
      <c r="K47" s="235">
        <f t="shared" si="5"/>
        <v>0</v>
      </c>
      <c r="L47" s="235" t="e">
        <f t="array" ref="L47">INDEX($B$1:$B$100,SMALL(IF($K$6:$K$100=1,ROW($C$6:$C$100)),ROWS(L$6:L47)))</f>
        <v>#NUM!</v>
      </c>
      <c r="M47" s="236" t="str">
        <f t="shared" si="6"/>
        <v/>
      </c>
      <c r="N47" s="237" t="str">
        <f t="shared" si="7"/>
        <v/>
      </c>
      <c r="O47" s="238" t="str">
        <f t="shared" si="11"/>
        <v/>
      </c>
    </row>
    <row r="48" spans="2:15" x14ac:dyDescent="0.25">
      <c r="B48" s="249"/>
      <c r="C48" s="253"/>
      <c r="D48" s="251"/>
      <c r="E48" s="251"/>
      <c r="F48" s="252">
        <v>0</v>
      </c>
      <c r="G48" s="234" t="str">
        <f t="shared" si="8"/>
        <v/>
      </c>
      <c r="H48" s="235" t="str">
        <f t="shared" si="9"/>
        <v/>
      </c>
      <c r="I48" s="235">
        <f t="shared" si="10"/>
        <v>0</v>
      </c>
      <c r="J48" s="235" t="str">
        <f t="shared" si="4"/>
        <v/>
      </c>
      <c r="K48" s="235">
        <f t="shared" si="5"/>
        <v>0</v>
      </c>
      <c r="L48" s="235" t="e">
        <f t="array" ref="L48">INDEX($B$1:$B$100,SMALL(IF($K$6:$K$100=1,ROW($C$6:$C$100)),ROWS(L$6:L48)))</f>
        <v>#NUM!</v>
      </c>
      <c r="M48" s="236" t="str">
        <f t="shared" si="6"/>
        <v/>
      </c>
      <c r="N48" s="237" t="str">
        <f t="shared" si="7"/>
        <v/>
      </c>
      <c r="O48" s="238" t="str">
        <f t="shared" si="11"/>
        <v/>
      </c>
    </row>
    <row r="49" spans="2:15" x14ac:dyDescent="0.25">
      <c r="B49" s="249"/>
      <c r="C49" s="253"/>
      <c r="D49" s="251"/>
      <c r="E49" s="251"/>
      <c r="F49" s="252">
        <v>0</v>
      </c>
      <c r="G49" s="234" t="str">
        <f t="shared" si="8"/>
        <v/>
      </c>
      <c r="H49" s="235" t="str">
        <f t="shared" si="9"/>
        <v/>
      </c>
      <c r="I49" s="235">
        <f t="shared" si="10"/>
        <v>0</v>
      </c>
      <c r="J49" s="235" t="str">
        <f t="shared" si="4"/>
        <v/>
      </c>
      <c r="K49" s="235">
        <f t="shared" si="5"/>
        <v>0</v>
      </c>
      <c r="L49" s="235" t="e">
        <f t="array" ref="L49">INDEX($B$1:$B$100,SMALL(IF($K$6:$K$100=1,ROW($C$6:$C$100)),ROWS(L$6:L49)))</f>
        <v>#NUM!</v>
      </c>
      <c r="M49" s="236" t="str">
        <f t="shared" si="6"/>
        <v/>
      </c>
      <c r="N49" s="237" t="str">
        <f t="shared" si="7"/>
        <v/>
      </c>
      <c r="O49" s="238" t="str">
        <f t="shared" si="11"/>
        <v/>
      </c>
    </row>
    <row r="50" spans="2:15" x14ac:dyDescent="0.25">
      <c r="B50" s="249"/>
      <c r="C50" s="253"/>
      <c r="D50" s="251"/>
      <c r="E50" s="251"/>
      <c r="F50" s="252">
        <v>0</v>
      </c>
      <c r="G50" s="234" t="str">
        <f t="shared" si="8"/>
        <v/>
      </c>
      <c r="H50" s="235" t="str">
        <f t="shared" si="9"/>
        <v/>
      </c>
      <c r="I50" s="235">
        <f t="shared" si="10"/>
        <v>0</v>
      </c>
      <c r="J50" s="235" t="str">
        <f t="shared" si="4"/>
        <v/>
      </c>
      <c r="K50" s="235">
        <f t="shared" si="5"/>
        <v>0</v>
      </c>
      <c r="L50" s="235" t="e">
        <f t="array" ref="L50">INDEX($B$1:$B$100,SMALL(IF($K$6:$K$100=1,ROW($C$6:$C$100)),ROWS(L$6:L50)))</f>
        <v>#NUM!</v>
      </c>
      <c r="M50" s="236" t="str">
        <f t="shared" si="6"/>
        <v/>
      </c>
      <c r="N50" s="237" t="str">
        <f t="shared" si="7"/>
        <v/>
      </c>
      <c r="O50" s="238" t="str">
        <f t="shared" si="11"/>
        <v/>
      </c>
    </row>
    <row r="51" spans="2:15" x14ac:dyDescent="0.25">
      <c r="B51" s="249"/>
      <c r="C51" s="253"/>
      <c r="D51" s="251"/>
      <c r="E51" s="251"/>
      <c r="F51" s="252">
        <v>0</v>
      </c>
      <c r="G51" s="234" t="str">
        <f t="shared" si="8"/>
        <v/>
      </c>
      <c r="H51" s="235" t="str">
        <f t="shared" si="9"/>
        <v/>
      </c>
      <c r="I51" s="235">
        <f t="shared" si="10"/>
        <v>0</v>
      </c>
      <c r="J51" s="235" t="str">
        <f t="shared" si="4"/>
        <v/>
      </c>
      <c r="K51" s="235">
        <f t="shared" si="5"/>
        <v>0</v>
      </c>
      <c r="L51" s="235" t="e">
        <f t="array" ref="L51">INDEX($B$1:$B$100,SMALL(IF($K$6:$K$100=1,ROW($C$6:$C$100)),ROWS(L$6:L51)))</f>
        <v>#NUM!</v>
      </c>
      <c r="M51" s="236" t="str">
        <f t="shared" si="6"/>
        <v/>
      </c>
      <c r="N51" s="237" t="str">
        <f t="shared" si="7"/>
        <v/>
      </c>
      <c r="O51" s="238" t="str">
        <f t="shared" si="11"/>
        <v/>
      </c>
    </row>
    <row r="52" spans="2:15" x14ac:dyDescent="0.25">
      <c r="B52" s="249"/>
      <c r="C52" s="253"/>
      <c r="D52" s="251"/>
      <c r="E52" s="251"/>
      <c r="F52" s="252">
        <v>0</v>
      </c>
      <c r="G52" s="234" t="str">
        <f t="shared" si="8"/>
        <v/>
      </c>
      <c r="H52" s="235" t="str">
        <f t="shared" si="9"/>
        <v/>
      </c>
      <c r="I52" s="235">
        <f t="shared" si="10"/>
        <v>0</v>
      </c>
      <c r="J52" s="235" t="str">
        <f t="shared" si="4"/>
        <v/>
      </c>
      <c r="K52" s="235">
        <f t="shared" si="5"/>
        <v>0</v>
      </c>
      <c r="L52" s="235" t="e">
        <f t="array" ref="L52">INDEX($B$1:$B$100,SMALL(IF($K$6:$K$100=1,ROW($C$6:$C$100)),ROWS(L$6:L52)))</f>
        <v>#NUM!</v>
      </c>
      <c r="M52" s="236" t="str">
        <f t="shared" si="6"/>
        <v/>
      </c>
      <c r="N52" s="237" t="str">
        <f t="shared" si="7"/>
        <v/>
      </c>
      <c r="O52" s="238" t="str">
        <f t="shared" si="11"/>
        <v/>
      </c>
    </row>
    <row r="53" spans="2:15" x14ac:dyDescent="0.25">
      <c r="B53" s="249"/>
      <c r="C53" s="253"/>
      <c r="D53" s="251"/>
      <c r="E53" s="251"/>
      <c r="F53" s="252">
        <v>0</v>
      </c>
      <c r="G53" s="234" t="str">
        <f t="shared" si="8"/>
        <v/>
      </c>
      <c r="H53" s="235" t="str">
        <f t="shared" si="9"/>
        <v/>
      </c>
      <c r="I53" s="235">
        <f t="shared" si="10"/>
        <v>0</v>
      </c>
      <c r="J53" s="235" t="str">
        <f t="shared" si="4"/>
        <v/>
      </c>
      <c r="K53" s="235">
        <f t="shared" si="5"/>
        <v>0</v>
      </c>
      <c r="L53" s="235" t="e">
        <f t="array" ref="L53">INDEX($B$1:$B$100,SMALL(IF($K$6:$K$100=1,ROW($C$6:$C$100)),ROWS(L$6:L53)))</f>
        <v>#NUM!</v>
      </c>
      <c r="M53" s="236" t="str">
        <f t="shared" si="6"/>
        <v/>
      </c>
      <c r="N53" s="237" t="str">
        <f t="shared" si="7"/>
        <v/>
      </c>
      <c r="O53" s="238" t="str">
        <f t="shared" si="11"/>
        <v/>
      </c>
    </row>
    <row r="54" spans="2:15" x14ac:dyDescent="0.25">
      <c r="B54" s="249"/>
      <c r="C54" s="253"/>
      <c r="D54" s="251"/>
      <c r="E54" s="251"/>
      <c r="F54" s="252">
        <v>0</v>
      </c>
      <c r="G54" s="234" t="str">
        <f t="shared" si="8"/>
        <v/>
      </c>
      <c r="H54" s="235" t="str">
        <f t="shared" si="9"/>
        <v/>
      </c>
      <c r="I54" s="235">
        <f t="shared" si="10"/>
        <v>0</v>
      </c>
      <c r="J54" s="235" t="str">
        <f t="shared" si="4"/>
        <v/>
      </c>
      <c r="K54" s="235">
        <f t="shared" si="5"/>
        <v>0</v>
      </c>
      <c r="L54" s="235" t="e">
        <f t="array" ref="L54">INDEX($B$1:$B$100,SMALL(IF($K$6:$K$100=1,ROW($C$6:$C$100)),ROWS(L$6:L54)))</f>
        <v>#NUM!</v>
      </c>
      <c r="M54" s="236" t="str">
        <f t="shared" si="6"/>
        <v/>
      </c>
      <c r="N54" s="237" t="str">
        <f t="shared" si="7"/>
        <v/>
      </c>
      <c r="O54" s="238" t="str">
        <f t="shared" si="11"/>
        <v/>
      </c>
    </row>
    <row r="55" spans="2:15" x14ac:dyDescent="0.25">
      <c r="B55" s="249"/>
      <c r="C55" s="253"/>
      <c r="D55" s="251"/>
      <c r="E55" s="251"/>
      <c r="F55" s="252">
        <v>0</v>
      </c>
      <c r="G55" s="234" t="str">
        <f t="shared" si="8"/>
        <v/>
      </c>
      <c r="H55" s="235" t="str">
        <f t="shared" si="9"/>
        <v/>
      </c>
      <c r="I55" s="235">
        <f t="shared" si="10"/>
        <v>0</v>
      </c>
      <c r="J55" s="235" t="str">
        <f t="shared" si="4"/>
        <v/>
      </c>
      <c r="K55" s="235">
        <f t="shared" si="5"/>
        <v>0</v>
      </c>
      <c r="L55" s="235" t="e">
        <f t="array" ref="L55">INDEX($B$1:$B$100,SMALL(IF($K$6:$K$100=1,ROW($C$6:$C$100)),ROWS(L$6:L55)))</f>
        <v>#NUM!</v>
      </c>
      <c r="M55" s="236" t="str">
        <f t="shared" si="6"/>
        <v/>
      </c>
      <c r="N55" s="237" t="str">
        <f t="shared" si="7"/>
        <v/>
      </c>
      <c r="O55" s="238" t="str">
        <f t="shared" si="11"/>
        <v/>
      </c>
    </row>
    <row r="56" spans="2:15" x14ac:dyDescent="0.25">
      <c r="B56" s="249"/>
      <c r="C56" s="253"/>
      <c r="D56" s="251"/>
      <c r="E56" s="251"/>
      <c r="F56" s="252">
        <v>0</v>
      </c>
      <c r="G56" s="234" t="str">
        <f t="shared" si="8"/>
        <v/>
      </c>
      <c r="H56" s="235" t="str">
        <f t="shared" si="9"/>
        <v/>
      </c>
      <c r="I56" s="235">
        <f t="shared" si="10"/>
        <v>0</v>
      </c>
      <c r="J56" s="235" t="str">
        <f t="shared" si="4"/>
        <v/>
      </c>
      <c r="K56" s="235">
        <f t="shared" si="5"/>
        <v>0</v>
      </c>
      <c r="L56" s="235" t="e">
        <f t="array" ref="L56">INDEX($B$1:$B$100,SMALL(IF($K$6:$K$100=1,ROW($C$6:$C$100)),ROWS(L$6:L56)))</f>
        <v>#NUM!</v>
      </c>
      <c r="M56" s="236" t="str">
        <f t="shared" si="6"/>
        <v/>
      </c>
      <c r="N56" s="237" t="str">
        <f t="shared" si="7"/>
        <v/>
      </c>
      <c r="O56" s="238" t="str">
        <f t="shared" si="11"/>
        <v/>
      </c>
    </row>
    <row r="57" spans="2:15" x14ac:dyDescent="0.25">
      <c r="B57" s="249"/>
      <c r="C57" s="253"/>
      <c r="D57" s="251"/>
      <c r="E57" s="251"/>
      <c r="F57" s="252">
        <v>0</v>
      </c>
      <c r="G57" s="234" t="str">
        <f t="shared" si="8"/>
        <v/>
      </c>
      <c r="H57" s="235" t="str">
        <f t="shared" si="9"/>
        <v/>
      </c>
      <c r="I57" s="235">
        <f t="shared" si="10"/>
        <v>0</v>
      </c>
      <c r="J57" s="235" t="str">
        <f t="shared" si="4"/>
        <v/>
      </c>
      <c r="K57" s="235">
        <f t="shared" si="5"/>
        <v>0</v>
      </c>
      <c r="L57" s="235" t="e">
        <f t="array" ref="L57">INDEX($B$1:$B$100,SMALL(IF($K$6:$K$100=1,ROW($C$6:$C$100)),ROWS(L$6:L57)))</f>
        <v>#NUM!</v>
      </c>
      <c r="M57" s="236" t="str">
        <f t="shared" si="6"/>
        <v/>
      </c>
      <c r="N57" s="237" t="str">
        <f t="shared" si="7"/>
        <v/>
      </c>
      <c r="O57" s="238" t="str">
        <f t="shared" si="11"/>
        <v/>
      </c>
    </row>
    <row r="58" spans="2:15" x14ac:dyDescent="0.25">
      <c r="B58" s="249"/>
      <c r="C58" s="253"/>
      <c r="D58" s="251"/>
      <c r="E58" s="251"/>
      <c r="F58" s="252">
        <v>0</v>
      </c>
      <c r="G58" s="234" t="str">
        <f t="shared" si="8"/>
        <v/>
      </c>
      <c r="H58" s="235" t="str">
        <f t="shared" si="9"/>
        <v/>
      </c>
      <c r="I58" s="235">
        <f t="shared" si="10"/>
        <v>0</v>
      </c>
      <c r="J58" s="235" t="str">
        <f t="shared" si="4"/>
        <v/>
      </c>
      <c r="K58" s="235">
        <f t="shared" si="5"/>
        <v>0</v>
      </c>
      <c r="L58" s="235" t="e">
        <f t="array" ref="L58">INDEX($B$1:$B$100,SMALL(IF($K$6:$K$100=1,ROW($C$6:$C$100)),ROWS(L$6:L58)))</f>
        <v>#NUM!</v>
      </c>
      <c r="M58" s="236" t="str">
        <f t="shared" si="6"/>
        <v/>
      </c>
      <c r="N58" s="237" t="str">
        <f t="shared" si="7"/>
        <v/>
      </c>
      <c r="O58" s="238" t="str">
        <f t="shared" si="11"/>
        <v/>
      </c>
    </row>
    <row r="59" spans="2:15" x14ac:dyDescent="0.25">
      <c r="B59" s="249"/>
      <c r="C59" s="253"/>
      <c r="D59" s="251"/>
      <c r="E59" s="251"/>
      <c r="F59" s="252">
        <v>0</v>
      </c>
      <c r="G59" s="234" t="str">
        <f t="shared" si="8"/>
        <v/>
      </c>
      <c r="H59" s="235" t="str">
        <f t="shared" si="9"/>
        <v/>
      </c>
      <c r="I59" s="235">
        <f t="shared" si="10"/>
        <v>0</v>
      </c>
      <c r="J59" s="235" t="str">
        <f t="shared" si="4"/>
        <v/>
      </c>
      <c r="K59" s="235">
        <f t="shared" si="5"/>
        <v>0</v>
      </c>
      <c r="L59" s="235" t="e">
        <f t="array" ref="L59">INDEX($B$1:$B$100,SMALL(IF($K$6:$K$100=1,ROW($C$6:$C$100)),ROWS(L$6:L59)))</f>
        <v>#NUM!</v>
      </c>
      <c r="M59" s="236" t="str">
        <f t="shared" si="6"/>
        <v/>
      </c>
      <c r="N59" s="237" t="str">
        <f t="shared" si="7"/>
        <v/>
      </c>
      <c r="O59" s="238" t="str">
        <f t="shared" si="11"/>
        <v/>
      </c>
    </row>
    <row r="60" spans="2:15" x14ac:dyDescent="0.25">
      <c r="B60" s="249"/>
      <c r="C60" s="253"/>
      <c r="D60" s="251"/>
      <c r="E60" s="251"/>
      <c r="F60" s="252">
        <v>0</v>
      </c>
      <c r="G60" s="234" t="str">
        <f t="shared" si="8"/>
        <v/>
      </c>
      <c r="H60" s="235" t="str">
        <f t="shared" si="9"/>
        <v/>
      </c>
      <c r="I60" s="235">
        <f t="shared" si="10"/>
        <v>0</v>
      </c>
      <c r="J60" s="235" t="str">
        <f t="shared" si="4"/>
        <v/>
      </c>
      <c r="K60" s="235">
        <f t="shared" si="5"/>
        <v>0</v>
      </c>
      <c r="L60" s="235" t="e">
        <f t="array" ref="L60">INDEX($B$1:$B$100,SMALL(IF($K$6:$K$100=1,ROW($C$6:$C$100)),ROWS(L$6:L60)))</f>
        <v>#NUM!</v>
      </c>
      <c r="M60" s="236" t="str">
        <f t="shared" si="6"/>
        <v/>
      </c>
      <c r="N60" s="237" t="str">
        <f t="shared" si="7"/>
        <v/>
      </c>
      <c r="O60" s="238" t="str">
        <f t="shared" si="11"/>
        <v/>
      </c>
    </row>
    <row r="61" spans="2:15" x14ac:dyDescent="0.25">
      <c r="B61" s="249"/>
      <c r="C61" s="253"/>
      <c r="D61" s="251"/>
      <c r="E61" s="251"/>
      <c r="F61" s="252">
        <v>0</v>
      </c>
      <c r="G61" s="234" t="str">
        <f t="shared" si="8"/>
        <v/>
      </c>
      <c r="H61" s="235" t="str">
        <f t="shared" si="9"/>
        <v/>
      </c>
      <c r="I61" s="235">
        <f t="shared" si="10"/>
        <v>0</v>
      </c>
      <c r="J61" s="235" t="str">
        <f t="shared" si="4"/>
        <v/>
      </c>
      <c r="K61" s="235">
        <f t="shared" si="5"/>
        <v>0</v>
      </c>
      <c r="L61" s="235" t="e">
        <f t="array" ref="L61">INDEX($B$1:$B$100,SMALL(IF($K$6:$K$100=1,ROW($C$6:$C$100)),ROWS(L$6:L61)))</f>
        <v>#NUM!</v>
      </c>
      <c r="M61" s="236" t="str">
        <f t="shared" si="6"/>
        <v/>
      </c>
      <c r="N61" s="237" t="str">
        <f t="shared" si="7"/>
        <v/>
      </c>
      <c r="O61" s="238" t="str">
        <f t="shared" si="11"/>
        <v/>
      </c>
    </row>
    <row r="62" spans="2:15" x14ac:dyDescent="0.25">
      <c r="B62" s="249"/>
      <c r="C62" s="253"/>
      <c r="D62" s="251"/>
      <c r="E62" s="251"/>
      <c r="F62" s="252">
        <v>0</v>
      </c>
      <c r="G62" s="234" t="str">
        <f t="shared" si="8"/>
        <v/>
      </c>
      <c r="H62" s="235" t="str">
        <f t="shared" si="9"/>
        <v/>
      </c>
      <c r="I62" s="235">
        <f t="shared" si="10"/>
        <v>0</v>
      </c>
      <c r="J62" s="235" t="str">
        <f t="shared" si="4"/>
        <v/>
      </c>
      <c r="K62" s="235">
        <f t="shared" si="5"/>
        <v>0</v>
      </c>
      <c r="L62" s="235" t="e">
        <f t="array" ref="L62">INDEX($B$1:$B$100,SMALL(IF($K$6:$K$100=1,ROW($C$6:$C$100)),ROWS(L$6:L62)))</f>
        <v>#NUM!</v>
      </c>
      <c r="M62" s="236" t="str">
        <f t="shared" si="6"/>
        <v/>
      </c>
      <c r="N62" s="237" t="str">
        <f t="shared" si="7"/>
        <v/>
      </c>
      <c r="O62" s="238" t="str">
        <f t="shared" si="11"/>
        <v/>
      </c>
    </row>
    <row r="63" spans="2:15" x14ac:dyDescent="0.25">
      <c r="B63" s="249"/>
      <c r="C63" s="253"/>
      <c r="D63" s="251"/>
      <c r="E63" s="251"/>
      <c r="F63" s="252">
        <v>0</v>
      </c>
      <c r="G63" s="234" t="str">
        <f t="shared" si="8"/>
        <v/>
      </c>
      <c r="H63" s="235" t="str">
        <f t="shared" si="9"/>
        <v/>
      </c>
      <c r="I63" s="235">
        <f t="shared" si="10"/>
        <v>0</v>
      </c>
      <c r="J63" s="235" t="str">
        <f t="shared" si="4"/>
        <v/>
      </c>
      <c r="K63" s="235">
        <f t="shared" si="5"/>
        <v>0</v>
      </c>
      <c r="L63" s="235" t="e">
        <f t="array" ref="L63">INDEX($B$1:$B$100,SMALL(IF($K$6:$K$100=1,ROW($C$6:$C$100)),ROWS(L$6:L63)))</f>
        <v>#NUM!</v>
      </c>
      <c r="M63" s="236" t="str">
        <f t="shared" si="6"/>
        <v/>
      </c>
      <c r="N63" s="237" t="str">
        <f t="shared" si="7"/>
        <v/>
      </c>
      <c r="O63" s="238" t="str">
        <f t="shared" si="11"/>
        <v/>
      </c>
    </row>
    <row r="64" spans="2:15" x14ac:dyDescent="0.25">
      <c r="B64" s="249"/>
      <c r="C64" s="253"/>
      <c r="D64" s="251"/>
      <c r="E64" s="251"/>
      <c r="F64" s="252">
        <v>0</v>
      </c>
      <c r="G64" s="234" t="str">
        <f t="shared" si="8"/>
        <v/>
      </c>
      <c r="H64" s="235" t="str">
        <f t="shared" si="9"/>
        <v/>
      </c>
      <c r="I64" s="235">
        <f t="shared" si="10"/>
        <v>0</v>
      </c>
      <c r="J64" s="235" t="str">
        <f t="shared" si="4"/>
        <v/>
      </c>
      <c r="K64" s="235">
        <f t="shared" si="5"/>
        <v>0</v>
      </c>
      <c r="L64" s="235" t="e">
        <f t="array" ref="L64">INDEX($B$1:$B$100,SMALL(IF($K$6:$K$100=1,ROW($C$6:$C$100)),ROWS(L$6:L64)))</f>
        <v>#NUM!</v>
      </c>
      <c r="M64" s="236" t="str">
        <f t="shared" si="6"/>
        <v/>
      </c>
      <c r="N64" s="237" t="str">
        <f t="shared" si="7"/>
        <v/>
      </c>
      <c r="O64" s="238" t="str">
        <f t="shared" si="11"/>
        <v/>
      </c>
    </row>
    <row r="65" spans="2:15" x14ac:dyDescent="0.25">
      <c r="B65" s="249"/>
      <c r="C65" s="253"/>
      <c r="D65" s="251"/>
      <c r="E65" s="251"/>
      <c r="F65" s="252">
        <v>0</v>
      </c>
      <c r="G65" s="234" t="str">
        <f t="shared" si="8"/>
        <v/>
      </c>
      <c r="H65" s="235" t="str">
        <f t="shared" si="9"/>
        <v/>
      </c>
      <c r="I65" s="235">
        <f t="shared" si="10"/>
        <v>0</v>
      </c>
      <c r="J65" s="235" t="str">
        <f t="shared" si="4"/>
        <v/>
      </c>
      <c r="K65" s="235">
        <f t="shared" si="5"/>
        <v>0</v>
      </c>
      <c r="L65" s="235" t="e">
        <f t="array" ref="L65">INDEX($B$1:$B$100,SMALL(IF($K$6:$K$100=1,ROW($C$6:$C$100)),ROWS(L$6:L65)))</f>
        <v>#NUM!</v>
      </c>
      <c r="M65" s="236" t="str">
        <f t="shared" si="6"/>
        <v/>
      </c>
      <c r="N65" s="237" t="str">
        <f t="shared" si="7"/>
        <v/>
      </c>
      <c r="O65" s="238" t="str">
        <f t="shared" si="11"/>
        <v/>
      </c>
    </row>
    <row r="66" spans="2:15" x14ac:dyDescent="0.25">
      <c r="B66" s="249"/>
      <c r="C66" s="253"/>
      <c r="D66" s="251"/>
      <c r="E66" s="251"/>
      <c r="F66" s="252">
        <v>0</v>
      </c>
      <c r="G66" s="234" t="str">
        <f t="shared" si="8"/>
        <v/>
      </c>
      <c r="H66" s="235" t="str">
        <f t="shared" si="9"/>
        <v/>
      </c>
      <c r="I66" s="235">
        <f t="shared" si="10"/>
        <v>0</v>
      </c>
      <c r="J66" s="235" t="str">
        <f t="shared" si="4"/>
        <v/>
      </c>
      <c r="K66" s="235">
        <f t="shared" si="5"/>
        <v>0</v>
      </c>
      <c r="L66" s="235" t="e">
        <f t="array" ref="L66">INDEX($B$1:$B$100,SMALL(IF($K$6:$K$100=1,ROW($C$6:$C$100)),ROWS(L$6:L66)))</f>
        <v>#NUM!</v>
      </c>
      <c r="M66" s="236" t="str">
        <f t="shared" si="6"/>
        <v/>
      </c>
      <c r="N66" s="237" t="str">
        <f t="shared" si="7"/>
        <v/>
      </c>
      <c r="O66" s="238" t="str">
        <f t="shared" si="11"/>
        <v/>
      </c>
    </row>
    <row r="67" spans="2:15" x14ac:dyDescent="0.25">
      <c r="B67" s="249"/>
      <c r="C67" s="253"/>
      <c r="D67" s="251"/>
      <c r="E67" s="251"/>
      <c r="F67" s="252">
        <v>0</v>
      </c>
      <c r="G67" s="234" t="str">
        <f t="shared" si="8"/>
        <v/>
      </c>
      <c r="H67" s="235" t="str">
        <f t="shared" si="9"/>
        <v/>
      </c>
      <c r="I67" s="235">
        <f t="shared" si="10"/>
        <v>0</v>
      </c>
      <c r="J67" s="235" t="str">
        <f t="shared" si="4"/>
        <v/>
      </c>
      <c r="K67" s="235">
        <f t="shared" si="5"/>
        <v>0</v>
      </c>
      <c r="L67" s="235" t="e">
        <f t="array" ref="L67">INDEX($B$1:$B$100,SMALL(IF($K$6:$K$100=1,ROW($C$6:$C$100)),ROWS(L$6:L67)))</f>
        <v>#NUM!</v>
      </c>
      <c r="M67" s="236" t="str">
        <f t="shared" si="6"/>
        <v/>
      </c>
      <c r="N67" s="237" t="str">
        <f t="shared" si="7"/>
        <v/>
      </c>
      <c r="O67" s="238" t="str">
        <f t="shared" si="11"/>
        <v/>
      </c>
    </row>
    <row r="68" spans="2:15" x14ac:dyDescent="0.25">
      <c r="B68" s="249"/>
      <c r="C68" s="253"/>
      <c r="D68" s="251"/>
      <c r="E68" s="251"/>
      <c r="F68" s="252">
        <v>0</v>
      </c>
      <c r="G68" s="234" t="str">
        <f t="shared" si="8"/>
        <v/>
      </c>
      <c r="H68" s="235" t="str">
        <f t="shared" si="9"/>
        <v/>
      </c>
      <c r="I68" s="235">
        <f t="shared" si="10"/>
        <v>0</v>
      </c>
      <c r="J68" s="235" t="str">
        <f t="shared" si="4"/>
        <v/>
      </c>
      <c r="K68" s="235">
        <f t="shared" si="5"/>
        <v>0</v>
      </c>
      <c r="L68" s="235" t="e">
        <f t="array" ref="L68">INDEX($B$1:$B$100,SMALL(IF($K$6:$K$100=1,ROW($C$6:$C$100)),ROWS(L$6:L68)))</f>
        <v>#NUM!</v>
      </c>
      <c r="M68" s="236" t="str">
        <f t="shared" si="6"/>
        <v/>
      </c>
      <c r="N68" s="237" t="str">
        <f t="shared" si="7"/>
        <v/>
      </c>
      <c r="O68" s="238" t="str">
        <f t="shared" si="11"/>
        <v/>
      </c>
    </row>
    <row r="69" spans="2:15" x14ac:dyDescent="0.25">
      <c r="B69" s="249"/>
      <c r="C69" s="253"/>
      <c r="D69" s="251"/>
      <c r="E69" s="251"/>
      <c r="F69" s="252">
        <v>0</v>
      </c>
      <c r="G69" s="234" t="str">
        <f t="shared" si="8"/>
        <v/>
      </c>
      <c r="H69" s="235" t="str">
        <f t="shared" si="9"/>
        <v/>
      </c>
      <c r="I69" s="235">
        <f t="shared" si="10"/>
        <v>0</v>
      </c>
      <c r="J69" s="235" t="str">
        <f t="shared" si="4"/>
        <v/>
      </c>
      <c r="K69" s="235">
        <f t="shared" si="5"/>
        <v>0</v>
      </c>
      <c r="L69" s="235" t="e">
        <f t="array" ref="L69">INDEX($B$1:$B$100,SMALL(IF($K$6:$K$100=1,ROW($C$6:$C$100)),ROWS(L$6:L69)))</f>
        <v>#NUM!</v>
      </c>
      <c r="M69" s="236" t="str">
        <f t="shared" si="6"/>
        <v/>
      </c>
      <c r="N69" s="237" t="str">
        <f t="shared" si="7"/>
        <v/>
      </c>
      <c r="O69" s="238" t="str">
        <f t="shared" si="11"/>
        <v/>
      </c>
    </row>
    <row r="70" spans="2:15" x14ac:dyDescent="0.25">
      <c r="B70" s="249"/>
      <c r="C70" s="253"/>
      <c r="D70" s="251"/>
      <c r="E70" s="251"/>
      <c r="F70" s="252">
        <v>0</v>
      </c>
      <c r="G70" s="234" t="str">
        <f t="shared" ref="G70:G100" si="12">IF(E70="Faire-Part",1,IF(E70="Cadeau",2,""))</f>
        <v/>
      </c>
      <c r="H70" s="235" t="str">
        <f t="shared" ref="H70:H100" si="13">IF(B70="","",MIN(I70,1-F70))</f>
        <v/>
      </c>
      <c r="I70" s="235">
        <f t="shared" ref="I70:I100" si="14">IF(E70="",0,1)</f>
        <v>0</v>
      </c>
      <c r="J70" s="235" t="str">
        <f t="shared" si="4"/>
        <v/>
      </c>
      <c r="K70" s="235">
        <f t="shared" si="5"/>
        <v>0</v>
      </c>
      <c r="L70" s="235" t="e">
        <f t="array" ref="L70">INDEX($B$1:$B$100,SMALL(IF($K$6:$K$100=1,ROW($C$6:$C$100)),ROWS(L$6:L70)))</f>
        <v>#NUM!</v>
      </c>
      <c r="M70" s="236" t="str">
        <f t="shared" si="6"/>
        <v/>
      </c>
      <c r="N70" s="237" t="str">
        <f t="shared" si="7"/>
        <v/>
      </c>
      <c r="O70" s="238" t="str">
        <f t="shared" ref="O70:O100" si="15">IF(ISERR(L70),"",INDEX($J$6:$J$100,MATCH(L70,$B$6:$B$100,0)))</f>
        <v/>
      </c>
    </row>
    <row r="71" spans="2:15" x14ac:dyDescent="0.25">
      <c r="B71" s="249"/>
      <c r="C71" s="253"/>
      <c r="D71" s="251"/>
      <c r="E71" s="251"/>
      <c r="F71" s="252">
        <v>0</v>
      </c>
      <c r="G71" s="234" t="str">
        <f t="shared" si="12"/>
        <v/>
      </c>
      <c r="H71" s="235" t="str">
        <f t="shared" si="13"/>
        <v/>
      </c>
      <c r="I71" s="235">
        <f t="shared" si="14"/>
        <v>0</v>
      </c>
      <c r="J71" s="235" t="str">
        <f t="shared" ref="J71:J100" si="16">IF(H71=1,CHOOSE(G71,"Envoyer cadeau","Remercier"),"")</f>
        <v/>
      </c>
      <c r="K71" s="235">
        <f t="shared" ref="K71:K100" si="17">IF(H71=1,1,0)</f>
        <v>0</v>
      </c>
      <c r="L71" s="235" t="e">
        <f t="array" ref="L71">INDEX($B$1:$B$100,SMALL(IF($K$6:$K$100=1,ROW($C$6:$C$100)),ROWS(L$6:L71)))</f>
        <v>#NUM!</v>
      </c>
      <c r="M71" s="236" t="str">
        <f t="shared" ref="M71:M100" si="18">IF(ISERR(L71),"",L71)</f>
        <v/>
      </c>
      <c r="N71" s="237" t="str">
        <f t="shared" ref="N71:N100" si="19">IF(ISERR(L71),"",INDEX($C$6:$C$100,MATCH(L71,$B$6:$B$100,0)))</f>
        <v/>
      </c>
      <c r="O71" s="238" t="str">
        <f t="shared" si="15"/>
        <v/>
      </c>
    </row>
    <row r="72" spans="2:15" x14ac:dyDescent="0.25">
      <c r="B72" s="249"/>
      <c r="C72" s="253"/>
      <c r="D72" s="251"/>
      <c r="E72" s="251"/>
      <c r="F72" s="252">
        <v>0</v>
      </c>
      <c r="G72" s="234" t="str">
        <f t="shared" si="12"/>
        <v/>
      </c>
      <c r="H72" s="235" t="str">
        <f t="shared" si="13"/>
        <v/>
      </c>
      <c r="I72" s="235">
        <f t="shared" si="14"/>
        <v>0</v>
      </c>
      <c r="J72" s="235" t="str">
        <f t="shared" si="16"/>
        <v/>
      </c>
      <c r="K72" s="235">
        <f t="shared" si="17"/>
        <v>0</v>
      </c>
      <c r="L72" s="235" t="e">
        <f t="array" ref="L72">INDEX($B$1:$B$100,SMALL(IF($K$6:$K$100=1,ROW($C$6:$C$100)),ROWS(L$6:L72)))</f>
        <v>#NUM!</v>
      </c>
      <c r="M72" s="236" t="str">
        <f t="shared" si="18"/>
        <v/>
      </c>
      <c r="N72" s="237" t="str">
        <f t="shared" si="19"/>
        <v/>
      </c>
      <c r="O72" s="238" t="str">
        <f t="shared" si="15"/>
        <v/>
      </c>
    </row>
    <row r="73" spans="2:15" x14ac:dyDescent="0.25">
      <c r="B73" s="249"/>
      <c r="C73" s="253"/>
      <c r="D73" s="251"/>
      <c r="E73" s="251"/>
      <c r="F73" s="252">
        <v>0</v>
      </c>
      <c r="G73" s="234" t="str">
        <f t="shared" si="12"/>
        <v/>
      </c>
      <c r="H73" s="235" t="str">
        <f t="shared" si="13"/>
        <v/>
      </c>
      <c r="I73" s="235">
        <f t="shared" si="14"/>
        <v>0</v>
      </c>
      <c r="J73" s="235" t="str">
        <f t="shared" si="16"/>
        <v/>
      </c>
      <c r="K73" s="235">
        <f t="shared" si="17"/>
        <v>0</v>
      </c>
      <c r="L73" s="235" t="e">
        <f t="array" ref="L73">INDEX($B$1:$B$100,SMALL(IF($K$6:$K$100=1,ROW($C$6:$C$100)),ROWS(L$6:L73)))</f>
        <v>#NUM!</v>
      </c>
      <c r="M73" s="236" t="str">
        <f t="shared" si="18"/>
        <v/>
      </c>
      <c r="N73" s="237" t="str">
        <f t="shared" si="19"/>
        <v/>
      </c>
      <c r="O73" s="238" t="str">
        <f t="shared" si="15"/>
        <v/>
      </c>
    </row>
    <row r="74" spans="2:15" x14ac:dyDescent="0.25">
      <c r="B74" s="249"/>
      <c r="C74" s="253"/>
      <c r="D74" s="251"/>
      <c r="E74" s="251"/>
      <c r="F74" s="252">
        <v>0</v>
      </c>
      <c r="G74" s="234" t="str">
        <f t="shared" si="12"/>
        <v/>
      </c>
      <c r="H74" s="235" t="str">
        <f t="shared" si="13"/>
        <v/>
      </c>
      <c r="I74" s="235">
        <f t="shared" si="14"/>
        <v>0</v>
      </c>
      <c r="J74" s="235" t="str">
        <f t="shared" si="16"/>
        <v/>
      </c>
      <c r="K74" s="235">
        <f t="shared" si="17"/>
        <v>0</v>
      </c>
      <c r="L74" s="235" t="e">
        <f t="array" ref="L74">INDEX($B$1:$B$100,SMALL(IF($K$6:$K$100=1,ROW($C$6:$C$100)),ROWS(L$6:L74)))</f>
        <v>#NUM!</v>
      </c>
      <c r="M74" s="236" t="str">
        <f t="shared" si="18"/>
        <v/>
      </c>
      <c r="N74" s="237" t="str">
        <f t="shared" si="19"/>
        <v/>
      </c>
      <c r="O74" s="238" t="str">
        <f t="shared" si="15"/>
        <v/>
      </c>
    </row>
    <row r="75" spans="2:15" x14ac:dyDescent="0.25">
      <c r="B75" s="249"/>
      <c r="C75" s="253"/>
      <c r="D75" s="251"/>
      <c r="E75" s="251"/>
      <c r="F75" s="252">
        <v>0</v>
      </c>
      <c r="G75" s="234" t="str">
        <f t="shared" si="12"/>
        <v/>
      </c>
      <c r="H75" s="235" t="str">
        <f t="shared" si="13"/>
        <v/>
      </c>
      <c r="I75" s="235">
        <f t="shared" si="14"/>
        <v>0</v>
      </c>
      <c r="J75" s="235" t="str">
        <f t="shared" si="16"/>
        <v/>
      </c>
      <c r="K75" s="235">
        <f t="shared" si="17"/>
        <v>0</v>
      </c>
      <c r="L75" s="235" t="e">
        <f t="array" ref="L75">INDEX($B$1:$B$100,SMALL(IF($K$6:$K$100=1,ROW($C$6:$C$100)),ROWS(L$6:L75)))</f>
        <v>#NUM!</v>
      </c>
      <c r="M75" s="236" t="str">
        <f t="shared" si="18"/>
        <v/>
      </c>
      <c r="N75" s="237" t="str">
        <f t="shared" si="19"/>
        <v/>
      </c>
      <c r="O75" s="238" t="str">
        <f t="shared" si="15"/>
        <v/>
      </c>
    </row>
    <row r="76" spans="2:15" x14ac:dyDescent="0.25">
      <c r="B76" s="249"/>
      <c r="C76" s="253"/>
      <c r="D76" s="251"/>
      <c r="E76" s="251"/>
      <c r="F76" s="252">
        <v>0</v>
      </c>
      <c r="G76" s="234" t="str">
        <f t="shared" si="12"/>
        <v/>
      </c>
      <c r="H76" s="235" t="str">
        <f t="shared" si="13"/>
        <v/>
      </c>
      <c r="I76" s="235">
        <f t="shared" si="14"/>
        <v>0</v>
      </c>
      <c r="J76" s="235" t="str">
        <f t="shared" si="16"/>
        <v/>
      </c>
      <c r="K76" s="235">
        <f t="shared" si="17"/>
        <v>0</v>
      </c>
      <c r="L76" s="235" t="e">
        <f t="array" ref="L76">INDEX($B$1:$B$100,SMALL(IF($K$6:$K$100=1,ROW($C$6:$C$100)),ROWS(L$6:L76)))</f>
        <v>#NUM!</v>
      </c>
      <c r="M76" s="236" t="str">
        <f t="shared" si="18"/>
        <v/>
      </c>
      <c r="N76" s="237" t="str">
        <f t="shared" si="19"/>
        <v/>
      </c>
      <c r="O76" s="238" t="str">
        <f t="shared" si="15"/>
        <v/>
      </c>
    </row>
    <row r="77" spans="2:15" x14ac:dyDescent="0.25">
      <c r="B77" s="249"/>
      <c r="C77" s="253"/>
      <c r="D77" s="251"/>
      <c r="E77" s="251"/>
      <c r="F77" s="252">
        <v>0</v>
      </c>
      <c r="G77" s="234" t="str">
        <f t="shared" si="12"/>
        <v/>
      </c>
      <c r="H77" s="235" t="str">
        <f t="shared" si="13"/>
        <v/>
      </c>
      <c r="I77" s="235">
        <f t="shared" si="14"/>
        <v>0</v>
      </c>
      <c r="J77" s="235" t="str">
        <f t="shared" si="16"/>
        <v/>
      </c>
      <c r="K77" s="235">
        <f t="shared" si="17"/>
        <v>0</v>
      </c>
      <c r="L77" s="235" t="e">
        <f t="array" ref="L77">INDEX($B$1:$B$100,SMALL(IF($K$6:$K$100=1,ROW($C$6:$C$100)),ROWS(L$6:L77)))</f>
        <v>#NUM!</v>
      </c>
      <c r="M77" s="236" t="str">
        <f t="shared" si="18"/>
        <v/>
      </c>
      <c r="N77" s="237" t="str">
        <f t="shared" si="19"/>
        <v/>
      </c>
      <c r="O77" s="238" t="str">
        <f t="shared" si="15"/>
        <v/>
      </c>
    </row>
    <row r="78" spans="2:15" x14ac:dyDescent="0.25">
      <c r="B78" s="249"/>
      <c r="C78" s="253"/>
      <c r="D78" s="251"/>
      <c r="E78" s="251"/>
      <c r="F78" s="252">
        <v>0</v>
      </c>
      <c r="G78" s="234" t="str">
        <f t="shared" si="12"/>
        <v/>
      </c>
      <c r="H78" s="235" t="str">
        <f t="shared" si="13"/>
        <v/>
      </c>
      <c r="I78" s="235">
        <f t="shared" si="14"/>
        <v>0</v>
      </c>
      <c r="J78" s="235" t="str">
        <f t="shared" si="16"/>
        <v/>
      </c>
      <c r="K78" s="235">
        <f t="shared" si="17"/>
        <v>0</v>
      </c>
      <c r="L78" s="235" t="e">
        <f t="array" ref="L78">INDEX($B$1:$B$100,SMALL(IF($K$6:$K$100=1,ROW($C$6:$C$100)),ROWS(L$6:L78)))</f>
        <v>#NUM!</v>
      </c>
      <c r="M78" s="236" t="str">
        <f t="shared" si="18"/>
        <v/>
      </c>
      <c r="N78" s="237" t="str">
        <f t="shared" si="19"/>
        <v/>
      </c>
      <c r="O78" s="238" t="str">
        <f t="shared" si="15"/>
        <v/>
      </c>
    </row>
    <row r="79" spans="2:15" x14ac:dyDescent="0.25">
      <c r="B79" s="249"/>
      <c r="C79" s="253"/>
      <c r="D79" s="251"/>
      <c r="E79" s="251"/>
      <c r="F79" s="252">
        <v>0</v>
      </c>
      <c r="G79" s="234" t="str">
        <f t="shared" si="12"/>
        <v/>
      </c>
      <c r="H79" s="235" t="str">
        <f t="shared" si="13"/>
        <v/>
      </c>
      <c r="I79" s="235">
        <f t="shared" si="14"/>
        <v>0</v>
      </c>
      <c r="J79" s="235" t="str">
        <f t="shared" si="16"/>
        <v/>
      </c>
      <c r="K79" s="235">
        <f t="shared" si="17"/>
        <v>0</v>
      </c>
      <c r="L79" s="235" t="e">
        <f t="array" ref="L79">INDEX($B$1:$B$100,SMALL(IF($K$6:$K$100=1,ROW($C$6:$C$100)),ROWS(L$6:L79)))</f>
        <v>#NUM!</v>
      </c>
      <c r="M79" s="236" t="str">
        <f t="shared" si="18"/>
        <v/>
      </c>
      <c r="N79" s="237" t="str">
        <f t="shared" si="19"/>
        <v/>
      </c>
      <c r="O79" s="238" t="str">
        <f t="shared" si="15"/>
        <v/>
      </c>
    </row>
    <row r="80" spans="2:15" x14ac:dyDescent="0.25">
      <c r="B80" s="249"/>
      <c r="C80" s="253"/>
      <c r="D80" s="251"/>
      <c r="E80" s="251"/>
      <c r="F80" s="252">
        <v>0</v>
      </c>
      <c r="G80" s="234" t="str">
        <f t="shared" si="12"/>
        <v/>
      </c>
      <c r="H80" s="235" t="str">
        <f t="shared" si="13"/>
        <v/>
      </c>
      <c r="I80" s="235">
        <f t="shared" si="14"/>
        <v>0</v>
      </c>
      <c r="J80" s="235" t="str">
        <f t="shared" si="16"/>
        <v/>
      </c>
      <c r="K80" s="235">
        <f t="shared" si="17"/>
        <v>0</v>
      </c>
      <c r="L80" s="235" t="e">
        <f t="array" ref="L80">INDEX($B$1:$B$100,SMALL(IF($K$6:$K$100=1,ROW($C$6:$C$100)),ROWS(L$6:L80)))</f>
        <v>#NUM!</v>
      </c>
      <c r="M80" s="236" t="str">
        <f t="shared" si="18"/>
        <v/>
      </c>
      <c r="N80" s="237" t="str">
        <f t="shared" si="19"/>
        <v/>
      </c>
      <c r="O80" s="238" t="str">
        <f t="shared" si="15"/>
        <v/>
      </c>
    </row>
    <row r="81" spans="2:15" x14ac:dyDescent="0.25">
      <c r="B81" s="249"/>
      <c r="C81" s="253"/>
      <c r="D81" s="251"/>
      <c r="E81" s="251"/>
      <c r="F81" s="252">
        <v>0</v>
      </c>
      <c r="G81" s="234" t="str">
        <f t="shared" si="12"/>
        <v/>
      </c>
      <c r="H81" s="235" t="str">
        <f t="shared" si="13"/>
        <v/>
      </c>
      <c r="I81" s="235">
        <f t="shared" si="14"/>
        <v>0</v>
      </c>
      <c r="J81" s="235" t="str">
        <f t="shared" si="16"/>
        <v/>
      </c>
      <c r="K81" s="235">
        <f t="shared" si="17"/>
        <v>0</v>
      </c>
      <c r="L81" s="235" t="e">
        <f t="array" ref="L81">INDEX($B$1:$B$100,SMALL(IF($K$6:$K$100=1,ROW($C$6:$C$100)),ROWS(L$6:L81)))</f>
        <v>#NUM!</v>
      </c>
      <c r="M81" s="236" t="str">
        <f t="shared" si="18"/>
        <v/>
      </c>
      <c r="N81" s="237" t="str">
        <f t="shared" si="19"/>
        <v/>
      </c>
      <c r="O81" s="238" t="str">
        <f t="shared" si="15"/>
        <v/>
      </c>
    </row>
    <row r="82" spans="2:15" x14ac:dyDescent="0.25">
      <c r="B82" s="249"/>
      <c r="C82" s="253"/>
      <c r="D82" s="251"/>
      <c r="E82" s="251"/>
      <c r="F82" s="252">
        <v>0</v>
      </c>
      <c r="G82" s="234" t="str">
        <f t="shared" si="12"/>
        <v/>
      </c>
      <c r="H82" s="235" t="str">
        <f t="shared" si="13"/>
        <v/>
      </c>
      <c r="I82" s="235">
        <f t="shared" si="14"/>
        <v>0</v>
      </c>
      <c r="J82" s="235" t="str">
        <f t="shared" si="16"/>
        <v/>
      </c>
      <c r="K82" s="235">
        <f t="shared" si="17"/>
        <v>0</v>
      </c>
      <c r="L82" s="235" t="e">
        <f t="array" ref="L82">INDEX($B$1:$B$100,SMALL(IF($K$6:$K$100=1,ROW($C$6:$C$100)),ROWS(L$6:L82)))</f>
        <v>#NUM!</v>
      </c>
      <c r="M82" s="236" t="str">
        <f t="shared" si="18"/>
        <v/>
      </c>
      <c r="N82" s="237" t="str">
        <f t="shared" si="19"/>
        <v/>
      </c>
      <c r="O82" s="238" t="str">
        <f t="shared" si="15"/>
        <v/>
      </c>
    </row>
    <row r="83" spans="2:15" x14ac:dyDescent="0.25">
      <c r="B83" s="249"/>
      <c r="C83" s="253"/>
      <c r="D83" s="251"/>
      <c r="E83" s="251"/>
      <c r="F83" s="252">
        <v>0</v>
      </c>
      <c r="G83" s="234" t="str">
        <f t="shared" si="12"/>
        <v/>
      </c>
      <c r="H83" s="235" t="str">
        <f t="shared" si="13"/>
        <v/>
      </c>
      <c r="I83" s="235">
        <f t="shared" si="14"/>
        <v>0</v>
      </c>
      <c r="J83" s="235" t="str">
        <f t="shared" si="16"/>
        <v/>
      </c>
      <c r="K83" s="235">
        <f t="shared" si="17"/>
        <v>0</v>
      </c>
      <c r="L83" s="235" t="e">
        <f t="array" ref="L83">INDEX($B$1:$B$100,SMALL(IF($K$6:$K$100=1,ROW($C$6:$C$100)),ROWS(L$6:L83)))</f>
        <v>#NUM!</v>
      </c>
      <c r="M83" s="236" t="str">
        <f t="shared" si="18"/>
        <v/>
      </c>
      <c r="N83" s="237" t="str">
        <f t="shared" si="19"/>
        <v/>
      </c>
      <c r="O83" s="238" t="str">
        <f t="shared" si="15"/>
        <v/>
      </c>
    </row>
    <row r="84" spans="2:15" x14ac:dyDescent="0.25">
      <c r="B84" s="249"/>
      <c r="C84" s="253"/>
      <c r="D84" s="251"/>
      <c r="E84" s="251"/>
      <c r="F84" s="252">
        <v>0</v>
      </c>
      <c r="G84" s="234" t="str">
        <f t="shared" si="12"/>
        <v/>
      </c>
      <c r="H84" s="235" t="str">
        <f t="shared" si="13"/>
        <v/>
      </c>
      <c r="I84" s="235">
        <f t="shared" si="14"/>
        <v>0</v>
      </c>
      <c r="J84" s="235" t="str">
        <f t="shared" si="16"/>
        <v/>
      </c>
      <c r="K84" s="235">
        <f t="shared" si="17"/>
        <v>0</v>
      </c>
      <c r="L84" s="235" t="e">
        <f t="array" ref="L84">INDEX($B$1:$B$100,SMALL(IF($K$6:$K$100=1,ROW($C$6:$C$100)),ROWS(L$6:L84)))</f>
        <v>#NUM!</v>
      </c>
      <c r="M84" s="236" t="str">
        <f t="shared" si="18"/>
        <v/>
      </c>
      <c r="N84" s="237" t="str">
        <f t="shared" si="19"/>
        <v/>
      </c>
      <c r="O84" s="238" t="str">
        <f t="shared" si="15"/>
        <v/>
      </c>
    </row>
    <row r="85" spans="2:15" x14ac:dyDescent="0.25">
      <c r="B85" s="249"/>
      <c r="C85" s="253"/>
      <c r="D85" s="251"/>
      <c r="E85" s="251"/>
      <c r="F85" s="252">
        <v>0</v>
      </c>
      <c r="G85" s="234" t="str">
        <f t="shared" si="12"/>
        <v/>
      </c>
      <c r="H85" s="235" t="str">
        <f t="shared" si="13"/>
        <v/>
      </c>
      <c r="I85" s="235">
        <f t="shared" si="14"/>
        <v>0</v>
      </c>
      <c r="J85" s="235" t="str">
        <f t="shared" si="16"/>
        <v/>
      </c>
      <c r="K85" s="235">
        <f t="shared" si="17"/>
        <v>0</v>
      </c>
      <c r="L85" s="235" t="e">
        <f t="array" ref="L85">INDEX($B$1:$B$100,SMALL(IF($K$6:$K$100=1,ROW($C$6:$C$100)),ROWS(L$6:L85)))</f>
        <v>#NUM!</v>
      </c>
      <c r="M85" s="236" t="str">
        <f t="shared" si="18"/>
        <v/>
      </c>
      <c r="N85" s="237" t="str">
        <f t="shared" si="19"/>
        <v/>
      </c>
      <c r="O85" s="238" t="str">
        <f t="shared" si="15"/>
        <v/>
      </c>
    </row>
    <row r="86" spans="2:15" x14ac:dyDescent="0.25">
      <c r="B86" s="249"/>
      <c r="C86" s="253"/>
      <c r="D86" s="251"/>
      <c r="E86" s="251"/>
      <c r="F86" s="252">
        <v>0</v>
      </c>
      <c r="G86" s="234" t="str">
        <f t="shared" si="12"/>
        <v/>
      </c>
      <c r="H86" s="235" t="str">
        <f t="shared" si="13"/>
        <v/>
      </c>
      <c r="I86" s="235">
        <f t="shared" si="14"/>
        <v>0</v>
      </c>
      <c r="J86" s="235" t="str">
        <f t="shared" si="16"/>
        <v/>
      </c>
      <c r="K86" s="235">
        <f t="shared" si="17"/>
        <v>0</v>
      </c>
      <c r="L86" s="235" t="e">
        <f t="array" ref="L86">INDEX($B$1:$B$100,SMALL(IF($K$6:$K$100=1,ROW($C$6:$C$100)),ROWS(L$6:L86)))</f>
        <v>#NUM!</v>
      </c>
      <c r="M86" s="236" t="str">
        <f t="shared" si="18"/>
        <v/>
      </c>
      <c r="N86" s="237" t="str">
        <f t="shared" si="19"/>
        <v/>
      </c>
      <c r="O86" s="238" t="str">
        <f t="shared" si="15"/>
        <v/>
      </c>
    </row>
    <row r="87" spans="2:15" x14ac:dyDescent="0.25">
      <c r="B87" s="249"/>
      <c r="C87" s="253"/>
      <c r="D87" s="251"/>
      <c r="E87" s="251"/>
      <c r="F87" s="252">
        <v>0</v>
      </c>
      <c r="G87" s="234" t="str">
        <f t="shared" si="12"/>
        <v/>
      </c>
      <c r="H87" s="235" t="str">
        <f t="shared" si="13"/>
        <v/>
      </c>
      <c r="I87" s="235">
        <f t="shared" si="14"/>
        <v>0</v>
      </c>
      <c r="J87" s="235" t="str">
        <f t="shared" si="16"/>
        <v/>
      </c>
      <c r="K87" s="235">
        <f t="shared" si="17"/>
        <v>0</v>
      </c>
      <c r="L87" s="235" t="e">
        <f t="array" ref="L87">INDEX($B$1:$B$100,SMALL(IF($K$6:$K$100=1,ROW($C$6:$C$100)),ROWS(L$6:L87)))</f>
        <v>#NUM!</v>
      </c>
      <c r="M87" s="236" t="str">
        <f t="shared" si="18"/>
        <v/>
      </c>
      <c r="N87" s="237" t="str">
        <f t="shared" si="19"/>
        <v/>
      </c>
      <c r="O87" s="238" t="str">
        <f t="shared" si="15"/>
        <v/>
      </c>
    </row>
    <row r="88" spans="2:15" x14ac:dyDescent="0.25">
      <c r="B88" s="249"/>
      <c r="C88" s="253"/>
      <c r="D88" s="251"/>
      <c r="E88" s="251"/>
      <c r="F88" s="252">
        <v>0</v>
      </c>
      <c r="G88" s="234" t="str">
        <f t="shared" si="12"/>
        <v/>
      </c>
      <c r="H88" s="235" t="str">
        <f t="shared" si="13"/>
        <v/>
      </c>
      <c r="I88" s="235">
        <f t="shared" si="14"/>
        <v>0</v>
      </c>
      <c r="J88" s="235" t="str">
        <f t="shared" si="16"/>
        <v/>
      </c>
      <c r="K88" s="235">
        <f t="shared" si="17"/>
        <v>0</v>
      </c>
      <c r="L88" s="235" t="e">
        <f t="array" ref="L88">INDEX($B$1:$B$100,SMALL(IF($K$6:$K$100=1,ROW($C$6:$C$100)),ROWS(L$6:L88)))</f>
        <v>#NUM!</v>
      </c>
      <c r="M88" s="236" t="str">
        <f t="shared" si="18"/>
        <v/>
      </c>
      <c r="N88" s="237" t="str">
        <f t="shared" si="19"/>
        <v/>
      </c>
      <c r="O88" s="238" t="str">
        <f t="shared" si="15"/>
        <v/>
      </c>
    </row>
    <row r="89" spans="2:15" x14ac:dyDescent="0.25">
      <c r="B89" s="249"/>
      <c r="C89" s="253"/>
      <c r="D89" s="251"/>
      <c r="E89" s="251"/>
      <c r="F89" s="252">
        <v>0</v>
      </c>
      <c r="G89" s="234" t="str">
        <f t="shared" si="12"/>
        <v/>
      </c>
      <c r="H89" s="235" t="str">
        <f t="shared" si="13"/>
        <v/>
      </c>
      <c r="I89" s="235">
        <f t="shared" si="14"/>
        <v>0</v>
      </c>
      <c r="J89" s="235" t="str">
        <f t="shared" si="16"/>
        <v/>
      </c>
      <c r="K89" s="235">
        <f t="shared" si="17"/>
        <v>0</v>
      </c>
      <c r="L89" s="235" t="e">
        <f t="array" ref="L89">INDEX($B$1:$B$100,SMALL(IF($K$6:$K$100=1,ROW($C$6:$C$100)),ROWS(L$6:L89)))</f>
        <v>#NUM!</v>
      </c>
      <c r="M89" s="236" t="str">
        <f t="shared" si="18"/>
        <v/>
      </c>
      <c r="N89" s="237" t="str">
        <f t="shared" si="19"/>
        <v/>
      </c>
      <c r="O89" s="238" t="str">
        <f t="shared" si="15"/>
        <v/>
      </c>
    </row>
    <row r="90" spans="2:15" x14ac:dyDescent="0.25">
      <c r="B90" s="249"/>
      <c r="C90" s="253"/>
      <c r="D90" s="251"/>
      <c r="E90" s="251"/>
      <c r="F90" s="252">
        <v>0</v>
      </c>
      <c r="G90" s="234" t="str">
        <f t="shared" si="12"/>
        <v/>
      </c>
      <c r="H90" s="235" t="str">
        <f t="shared" si="13"/>
        <v/>
      </c>
      <c r="I90" s="235">
        <f t="shared" si="14"/>
        <v>0</v>
      </c>
      <c r="J90" s="235" t="str">
        <f t="shared" si="16"/>
        <v/>
      </c>
      <c r="K90" s="235">
        <f t="shared" si="17"/>
        <v>0</v>
      </c>
      <c r="L90" s="235" t="e">
        <f t="array" ref="L90">INDEX($B$1:$B$100,SMALL(IF($K$6:$K$100=1,ROW($C$6:$C$100)),ROWS(L$6:L90)))</f>
        <v>#NUM!</v>
      </c>
      <c r="M90" s="236" t="str">
        <f t="shared" si="18"/>
        <v/>
      </c>
      <c r="N90" s="237" t="str">
        <f t="shared" si="19"/>
        <v/>
      </c>
      <c r="O90" s="238" t="str">
        <f t="shared" si="15"/>
        <v/>
      </c>
    </row>
    <row r="91" spans="2:15" x14ac:dyDescent="0.25">
      <c r="B91" s="249"/>
      <c r="C91" s="253"/>
      <c r="D91" s="251"/>
      <c r="E91" s="251"/>
      <c r="F91" s="252">
        <v>0</v>
      </c>
      <c r="G91" s="234" t="str">
        <f t="shared" si="12"/>
        <v/>
      </c>
      <c r="H91" s="235" t="str">
        <f t="shared" si="13"/>
        <v/>
      </c>
      <c r="I91" s="235">
        <f t="shared" si="14"/>
        <v>0</v>
      </c>
      <c r="J91" s="235" t="str">
        <f t="shared" si="16"/>
        <v/>
      </c>
      <c r="K91" s="235">
        <f t="shared" si="17"/>
        <v>0</v>
      </c>
      <c r="L91" s="235" t="e">
        <f t="array" ref="L91">INDEX($B$1:$B$100,SMALL(IF($K$6:$K$100=1,ROW($C$6:$C$100)),ROWS(L$6:L91)))</f>
        <v>#NUM!</v>
      </c>
      <c r="M91" s="236" t="str">
        <f t="shared" si="18"/>
        <v/>
      </c>
      <c r="N91" s="237" t="str">
        <f t="shared" si="19"/>
        <v/>
      </c>
      <c r="O91" s="238" t="str">
        <f t="shared" si="15"/>
        <v/>
      </c>
    </row>
    <row r="92" spans="2:15" x14ac:dyDescent="0.25">
      <c r="B92" s="249"/>
      <c r="C92" s="253"/>
      <c r="D92" s="251"/>
      <c r="E92" s="251"/>
      <c r="F92" s="252">
        <v>0</v>
      </c>
      <c r="G92" s="234" t="str">
        <f t="shared" si="12"/>
        <v/>
      </c>
      <c r="H92" s="235" t="str">
        <f t="shared" si="13"/>
        <v/>
      </c>
      <c r="I92" s="235">
        <f t="shared" si="14"/>
        <v>0</v>
      </c>
      <c r="J92" s="235" t="str">
        <f t="shared" si="16"/>
        <v/>
      </c>
      <c r="K92" s="235">
        <f t="shared" si="17"/>
        <v>0</v>
      </c>
      <c r="L92" s="235" t="e">
        <f t="array" ref="L92">INDEX($B$1:$B$100,SMALL(IF($K$6:$K$100=1,ROW($C$6:$C$100)),ROWS(L$6:L92)))</f>
        <v>#NUM!</v>
      </c>
      <c r="M92" s="236" t="str">
        <f t="shared" si="18"/>
        <v/>
      </c>
      <c r="N92" s="237" t="str">
        <f t="shared" si="19"/>
        <v/>
      </c>
      <c r="O92" s="238" t="str">
        <f t="shared" si="15"/>
        <v/>
      </c>
    </row>
    <row r="93" spans="2:15" x14ac:dyDescent="0.25">
      <c r="B93" s="249"/>
      <c r="C93" s="253"/>
      <c r="D93" s="251"/>
      <c r="E93" s="251"/>
      <c r="F93" s="252">
        <v>0</v>
      </c>
      <c r="G93" s="234" t="str">
        <f t="shared" si="12"/>
        <v/>
      </c>
      <c r="H93" s="235" t="str">
        <f t="shared" si="13"/>
        <v/>
      </c>
      <c r="I93" s="235">
        <f t="shared" si="14"/>
        <v>0</v>
      </c>
      <c r="J93" s="235" t="str">
        <f t="shared" si="16"/>
        <v/>
      </c>
      <c r="K93" s="235">
        <f t="shared" si="17"/>
        <v>0</v>
      </c>
      <c r="L93" s="235" t="e">
        <f t="array" ref="L93">INDEX($B$1:$B$100,SMALL(IF($K$6:$K$100=1,ROW($C$6:$C$100)),ROWS(L$6:L93)))</f>
        <v>#NUM!</v>
      </c>
      <c r="M93" s="236" t="str">
        <f t="shared" si="18"/>
        <v/>
      </c>
      <c r="N93" s="237" t="str">
        <f t="shared" si="19"/>
        <v/>
      </c>
      <c r="O93" s="238" t="str">
        <f t="shared" si="15"/>
        <v/>
      </c>
    </row>
    <row r="94" spans="2:15" x14ac:dyDescent="0.25">
      <c r="B94" s="249"/>
      <c r="C94" s="253"/>
      <c r="D94" s="251"/>
      <c r="E94" s="251"/>
      <c r="F94" s="252">
        <v>0</v>
      </c>
      <c r="G94" s="234" t="str">
        <f t="shared" si="12"/>
        <v/>
      </c>
      <c r="H94" s="235" t="str">
        <f t="shared" si="13"/>
        <v/>
      </c>
      <c r="I94" s="235">
        <f t="shared" si="14"/>
        <v>0</v>
      </c>
      <c r="J94" s="235" t="str">
        <f t="shared" si="16"/>
        <v/>
      </c>
      <c r="K94" s="235">
        <f t="shared" si="17"/>
        <v>0</v>
      </c>
      <c r="L94" s="235" t="e">
        <f t="array" ref="L94">INDEX($B$1:$B$100,SMALL(IF($K$6:$K$100=1,ROW($C$6:$C$100)),ROWS(L$6:L94)))</f>
        <v>#NUM!</v>
      </c>
      <c r="M94" s="236" t="str">
        <f t="shared" si="18"/>
        <v/>
      </c>
      <c r="N94" s="237" t="str">
        <f t="shared" si="19"/>
        <v/>
      </c>
      <c r="O94" s="238" t="str">
        <f t="shared" si="15"/>
        <v/>
      </c>
    </row>
    <row r="95" spans="2:15" x14ac:dyDescent="0.25">
      <c r="B95" s="249"/>
      <c r="C95" s="253"/>
      <c r="D95" s="251"/>
      <c r="E95" s="251"/>
      <c r="F95" s="252">
        <v>0</v>
      </c>
      <c r="G95" s="234" t="str">
        <f t="shared" si="12"/>
        <v/>
      </c>
      <c r="H95" s="235" t="str">
        <f t="shared" si="13"/>
        <v/>
      </c>
      <c r="I95" s="235">
        <f t="shared" si="14"/>
        <v>0</v>
      </c>
      <c r="J95" s="235" t="str">
        <f t="shared" si="16"/>
        <v/>
      </c>
      <c r="K95" s="235">
        <f t="shared" si="17"/>
        <v>0</v>
      </c>
      <c r="L95" s="235" t="e">
        <f t="array" ref="L95">INDEX($B$1:$B$100,SMALL(IF($K$6:$K$100=1,ROW($C$6:$C$100)),ROWS(L$6:L95)))</f>
        <v>#NUM!</v>
      </c>
      <c r="M95" s="236" t="str">
        <f t="shared" si="18"/>
        <v/>
      </c>
      <c r="N95" s="237" t="str">
        <f t="shared" si="19"/>
        <v/>
      </c>
      <c r="O95" s="238" t="str">
        <f t="shared" si="15"/>
        <v/>
      </c>
    </row>
    <row r="96" spans="2:15" x14ac:dyDescent="0.25">
      <c r="B96" s="249"/>
      <c r="C96" s="253"/>
      <c r="D96" s="251"/>
      <c r="E96" s="251"/>
      <c r="F96" s="252">
        <v>0</v>
      </c>
      <c r="G96" s="234" t="str">
        <f t="shared" si="12"/>
        <v/>
      </c>
      <c r="H96" s="235" t="str">
        <f t="shared" si="13"/>
        <v/>
      </c>
      <c r="I96" s="235">
        <f t="shared" si="14"/>
        <v>0</v>
      </c>
      <c r="J96" s="235" t="str">
        <f t="shared" si="16"/>
        <v/>
      </c>
      <c r="K96" s="235">
        <f t="shared" si="17"/>
        <v>0</v>
      </c>
      <c r="L96" s="235" t="e">
        <f t="array" ref="L96">INDEX($B$1:$B$100,SMALL(IF($K$6:$K$100=1,ROW($C$6:$C$100)),ROWS(L$6:L96)))</f>
        <v>#NUM!</v>
      </c>
      <c r="M96" s="236" t="str">
        <f t="shared" si="18"/>
        <v/>
      </c>
      <c r="N96" s="237" t="str">
        <f t="shared" si="19"/>
        <v/>
      </c>
      <c r="O96" s="238" t="str">
        <f t="shared" si="15"/>
        <v/>
      </c>
    </row>
    <row r="97" spans="2:15" x14ac:dyDescent="0.25">
      <c r="B97" s="249"/>
      <c r="C97" s="253"/>
      <c r="D97" s="251"/>
      <c r="E97" s="251"/>
      <c r="F97" s="252">
        <v>0</v>
      </c>
      <c r="G97" s="234" t="str">
        <f t="shared" si="12"/>
        <v/>
      </c>
      <c r="H97" s="235" t="str">
        <f t="shared" si="13"/>
        <v/>
      </c>
      <c r="I97" s="235">
        <f t="shared" si="14"/>
        <v>0</v>
      </c>
      <c r="J97" s="235" t="str">
        <f t="shared" si="16"/>
        <v/>
      </c>
      <c r="K97" s="235">
        <f t="shared" si="17"/>
        <v>0</v>
      </c>
      <c r="L97" s="235" t="e">
        <f t="array" ref="L97">INDEX($B$1:$B$100,SMALL(IF($K$6:$K$100=1,ROW($C$6:$C$100)),ROWS(L$6:L97)))</f>
        <v>#NUM!</v>
      </c>
      <c r="M97" s="236" t="str">
        <f t="shared" si="18"/>
        <v/>
      </c>
      <c r="N97" s="237" t="str">
        <f t="shared" si="19"/>
        <v/>
      </c>
      <c r="O97" s="238" t="str">
        <f t="shared" si="15"/>
        <v/>
      </c>
    </row>
    <row r="98" spans="2:15" x14ac:dyDescent="0.25">
      <c r="B98" s="249"/>
      <c r="C98" s="253"/>
      <c r="D98" s="251"/>
      <c r="E98" s="251"/>
      <c r="F98" s="252">
        <v>0</v>
      </c>
      <c r="G98" s="234" t="str">
        <f t="shared" si="12"/>
        <v/>
      </c>
      <c r="H98" s="235" t="str">
        <f t="shared" si="13"/>
        <v/>
      </c>
      <c r="I98" s="235">
        <f t="shared" si="14"/>
        <v>0</v>
      </c>
      <c r="J98" s="235" t="str">
        <f t="shared" si="16"/>
        <v/>
      </c>
      <c r="K98" s="235">
        <f t="shared" si="17"/>
        <v>0</v>
      </c>
      <c r="L98" s="235" t="e">
        <f t="array" ref="L98">INDEX($B$1:$B$100,SMALL(IF($K$6:$K$100=1,ROW($C$6:$C$100)),ROWS(L$6:L98)))</f>
        <v>#NUM!</v>
      </c>
      <c r="M98" s="236" t="str">
        <f t="shared" si="18"/>
        <v/>
      </c>
      <c r="N98" s="237" t="str">
        <f t="shared" si="19"/>
        <v/>
      </c>
      <c r="O98" s="238" t="str">
        <f t="shared" si="15"/>
        <v/>
      </c>
    </row>
    <row r="99" spans="2:15" x14ac:dyDescent="0.25">
      <c r="B99" s="249"/>
      <c r="C99" s="253"/>
      <c r="D99" s="251"/>
      <c r="E99" s="251"/>
      <c r="F99" s="252">
        <v>0</v>
      </c>
      <c r="G99" s="234" t="str">
        <f t="shared" si="12"/>
        <v/>
      </c>
      <c r="H99" s="235" t="str">
        <f t="shared" si="13"/>
        <v/>
      </c>
      <c r="I99" s="235">
        <f t="shared" si="14"/>
        <v>0</v>
      </c>
      <c r="J99" s="235" t="str">
        <f t="shared" si="16"/>
        <v/>
      </c>
      <c r="K99" s="235">
        <f t="shared" si="17"/>
        <v>0</v>
      </c>
      <c r="L99" s="235" t="e">
        <f t="array" ref="L99">INDEX($B$1:$B$100,SMALL(IF($K$6:$K$100=1,ROW($C$6:$C$100)),ROWS(L$6:L99)))</f>
        <v>#NUM!</v>
      </c>
      <c r="M99" s="236" t="str">
        <f t="shared" si="18"/>
        <v/>
      </c>
      <c r="N99" s="237" t="str">
        <f t="shared" si="19"/>
        <v/>
      </c>
      <c r="O99" s="238" t="str">
        <f t="shared" si="15"/>
        <v/>
      </c>
    </row>
    <row r="100" spans="2:15" ht="15.75" thickBot="1" x14ac:dyDescent="0.3">
      <c r="B100" s="254"/>
      <c r="C100" s="255"/>
      <c r="D100" s="256"/>
      <c r="E100" s="256"/>
      <c r="F100" s="252">
        <v>0</v>
      </c>
      <c r="G100" s="241" t="str">
        <f t="shared" si="12"/>
        <v/>
      </c>
      <c r="H100" s="240" t="str">
        <f t="shared" si="13"/>
        <v/>
      </c>
      <c r="I100" s="240">
        <f t="shared" si="14"/>
        <v>0</v>
      </c>
      <c r="J100" s="240" t="str">
        <f t="shared" si="16"/>
        <v/>
      </c>
      <c r="K100" s="240">
        <f t="shared" si="17"/>
        <v>0</v>
      </c>
      <c r="L100" s="240" t="e">
        <f t="array" ref="L100">INDEX($B$1:$B$100,SMALL(IF($K$6:$K$100=1,ROW($C$6:$C$100)),ROWS(L$6:L100)))</f>
        <v>#NUM!</v>
      </c>
      <c r="M100" s="242" t="str">
        <f t="shared" si="18"/>
        <v/>
      </c>
      <c r="N100" s="243" t="str">
        <f t="shared" si="19"/>
        <v/>
      </c>
      <c r="O100" s="244" t="str">
        <f t="shared" si="15"/>
        <v/>
      </c>
    </row>
    <row r="102" spans="2:15" x14ac:dyDescent="0.25">
      <c r="C102" s="228"/>
    </row>
    <row r="103" spans="2:15" x14ac:dyDescent="0.25">
      <c r="C103" s="228"/>
    </row>
  </sheetData>
  <sheetProtection password="8153" sheet="1" objects="1" scenarios="1" selectLockedCells="1"/>
  <dataValidations count="2">
    <dataValidation type="list" allowBlank="1" showInputMessage="1" showErrorMessage="1" sqref="E6:E100">
      <formula1>"Faire-Part,Cadeau"</formula1>
    </dataValidation>
    <dataValidation type="list" allowBlank="1" showInputMessage="1" showErrorMessage="1" sqref="F6:F100">
      <formula1>"0,1"</formula1>
    </dataValidation>
  </dataValidation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B2:Q26"/>
  <sheetViews>
    <sheetView zoomScale="80" zoomScaleNormal="80" workbookViewId="0">
      <selection activeCell="L8" sqref="L8"/>
    </sheetView>
  </sheetViews>
  <sheetFormatPr baseColWidth="10" defaultColWidth="11.42578125" defaultRowHeight="15" x14ac:dyDescent="0.25"/>
  <cols>
    <col min="1" max="1" width="3.28515625" style="22" customWidth="1"/>
    <col min="2" max="2" width="11.42578125" style="22"/>
    <col min="3" max="3" width="11.5703125" style="22" customWidth="1"/>
    <col min="4" max="4" width="11.42578125" style="22"/>
    <col min="5" max="5" width="8.7109375" style="22" customWidth="1"/>
    <col min="6" max="8" width="11.42578125" style="22"/>
    <col min="9" max="9" width="8" style="22" customWidth="1"/>
    <col min="10" max="16384" width="11.42578125" style="22"/>
  </cols>
  <sheetData>
    <row r="2" spans="2:17" ht="21" x14ac:dyDescent="0.35">
      <c r="B2" s="111" t="s">
        <v>181</v>
      </c>
    </row>
    <row r="3" spans="2:17" x14ac:dyDescent="0.25">
      <c r="B3" s="21" t="s">
        <v>193</v>
      </c>
      <c r="D3" s="257" t="s">
        <v>237</v>
      </c>
      <c r="F3" s="21" t="s">
        <v>194</v>
      </c>
      <c r="H3" s="257" t="s">
        <v>238</v>
      </c>
      <c r="J3" s="21" t="s">
        <v>195</v>
      </c>
      <c r="L3" s="257" t="s">
        <v>236</v>
      </c>
      <c r="N3" s="21" t="s">
        <v>198</v>
      </c>
      <c r="P3" s="257" t="s">
        <v>235</v>
      </c>
    </row>
    <row r="4" spans="2:17" x14ac:dyDescent="0.25">
      <c r="B4" s="22" t="s">
        <v>190</v>
      </c>
      <c r="D4" s="258">
        <v>630</v>
      </c>
      <c r="F4" s="22" t="s">
        <v>190</v>
      </c>
      <c r="H4" s="258">
        <v>192</v>
      </c>
      <c r="J4" s="22" t="s">
        <v>190</v>
      </c>
      <c r="L4" s="258">
        <v>1.6400000000000003</v>
      </c>
      <c r="N4" s="22" t="s">
        <v>190</v>
      </c>
      <c r="P4" s="258">
        <v>0</v>
      </c>
    </row>
    <row r="5" spans="2:17" x14ac:dyDescent="0.25">
      <c r="B5" s="22" t="s">
        <v>187</v>
      </c>
      <c r="D5" s="259">
        <v>41155</v>
      </c>
      <c r="F5" s="22" t="s">
        <v>187</v>
      </c>
      <c r="H5" s="259">
        <v>41155</v>
      </c>
      <c r="J5" s="22" t="s">
        <v>187</v>
      </c>
      <c r="L5" s="259">
        <v>41200</v>
      </c>
      <c r="N5" s="22" t="s">
        <v>187</v>
      </c>
      <c r="P5" s="259">
        <v>41200</v>
      </c>
    </row>
    <row r="6" spans="2:17" x14ac:dyDescent="0.25">
      <c r="B6" s="22" t="s">
        <v>189</v>
      </c>
      <c r="D6" s="37">
        <f ca="1">$D$4-D8*(now-derniere_couche1)</f>
        <v>-360</v>
      </c>
      <c r="E6" s="22" t="s">
        <v>185</v>
      </c>
      <c r="F6" s="22" t="s">
        <v>188</v>
      </c>
      <c r="H6" s="37">
        <f ca="1">$H$4-H8*(now-derniere_couche2)</f>
        <v>-6</v>
      </c>
      <c r="I6" s="22" t="s">
        <v>185</v>
      </c>
      <c r="J6" s="22" t="s">
        <v>196</v>
      </c>
      <c r="L6" s="125">
        <f ca="1">($L$4*0.8-L8*L9*4/1000*(now-derniere_poudre1))/0.8</f>
        <v>-16.72</v>
      </c>
      <c r="M6" s="22" t="s">
        <v>199</v>
      </c>
      <c r="N6" s="22" t="s">
        <v>197</v>
      </c>
      <c r="P6" s="125">
        <f ca="1">($P$4*0.8-P8*P9*4/1000*(now-derniere_poudre2))/0.8</f>
        <v>0</v>
      </c>
      <c r="Q6" s="22" t="s">
        <v>199</v>
      </c>
    </row>
    <row r="7" spans="2:17" x14ac:dyDescent="0.25">
      <c r="B7" s="21" t="s">
        <v>182</v>
      </c>
      <c r="C7" s="21"/>
      <c r="D7" s="113">
        <f ca="1">D6/$D$8</f>
        <v>-72</v>
      </c>
      <c r="E7" s="21" t="s">
        <v>184</v>
      </c>
      <c r="F7" s="21" t="s">
        <v>182</v>
      </c>
      <c r="G7" s="21"/>
      <c r="H7" s="113">
        <f ca="1">H6/$H$8</f>
        <v>-6</v>
      </c>
      <c r="I7" s="21" t="s">
        <v>184</v>
      </c>
      <c r="J7" s="21" t="s">
        <v>182</v>
      </c>
      <c r="K7" s="21"/>
      <c r="L7" s="113">
        <f ca="1">L6*0.8/(L8*L9*4/1000)</f>
        <v>-139.33333333333331</v>
      </c>
      <c r="M7" s="21" t="s">
        <v>184</v>
      </c>
      <c r="N7" s="21" t="s">
        <v>182</v>
      </c>
      <c r="O7" s="21"/>
      <c r="P7" s="113" t="e">
        <f ca="1">P6*0.8/(P8*P9*4/1000)</f>
        <v>#DIV/0!</v>
      </c>
      <c r="Q7" s="21" t="s">
        <v>184</v>
      </c>
    </row>
    <row r="8" spans="2:17" x14ac:dyDescent="0.25">
      <c r="B8" s="22" t="s">
        <v>183</v>
      </c>
      <c r="D8" s="257">
        <v>5</v>
      </c>
      <c r="E8" s="22" t="s">
        <v>186</v>
      </c>
      <c r="F8" s="22" t="s">
        <v>183</v>
      </c>
      <c r="H8" s="257">
        <v>1</v>
      </c>
      <c r="I8" s="22" t="s">
        <v>186</v>
      </c>
      <c r="J8" s="22" t="s">
        <v>202</v>
      </c>
      <c r="L8" s="257">
        <v>8</v>
      </c>
      <c r="M8" s="22" t="s">
        <v>203</v>
      </c>
      <c r="N8" s="22" t="s">
        <v>202</v>
      </c>
      <c r="P8" s="257"/>
      <c r="Q8" s="22" t="s">
        <v>203</v>
      </c>
    </row>
    <row r="9" spans="2:17" x14ac:dyDescent="0.25">
      <c r="J9" s="22" t="s">
        <v>200</v>
      </c>
      <c r="L9" s="257">
        <v>3</v>
      </c>
      <c r="M9" s="22" t="s">
        <v>201</v>
      </c>
      <c r="N9" s="22" t="s">
        <v>200</v>
      </c>
      <c r="P9" s="257"/>
      <c r="Q9" s="22" t="s">
        <v>201</v>
      </c>
    </row>
    <row r="25" spans="5:5" x14ac:dyDescent="0.25">
      <c r="E25" s="112"/>
    </row>
    <row r="26" spans="5:5" x14ac:dyDescent="0.25">
      <c r="E26" s="112"/>
    </row>
  </sheetData>
  <sheetProtection password="8153" sheet="1" objects="1" scenarios="1" selectLockedCells="1"/>
  <dataValidations count="1">
    <dataValidation type="list" allowBlank="1" showInputMessage="1" showErrorMessage="1" sqref="H8 L8:L9 D8 P8:P9">
      <formula1>"1,2,3,4,5,6,7,8,9,0"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4" r:id="rId4" name="List Box 10">
              <controlPr defaultSize="0" autoLine="0" autoPict="0">
                <anchor moveWithCells="1">
                  <from>
                    <xdr:col>1</xdr:col>
                    <xdr:colOff>28575</xdr:colOff>
                    <xdr:row>10</xdr:row>
                    <xdr:rowOff>0</xdr:rowOff>
                  </from>
                  <to>
                    <xdr:col>1</xdr:col>
                    <xdr:colOff>542925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5" name="List Box 11">
              <controlPr defaultSize="0" autoLine="0" autoPict="0">
                <anchor moveWithCells="1">
                  <from>
                    <xdr:col>1</xdr:col>
                    <xdr:colOff>742950</xdr:colOff>
                    <xdr:row>10</xdr:row>
                    <xdr:rowOff>0</xdr:rowOff>
                  </from>
                  <to>
                    <xdr:col>2</xdr:col>
                    <xdr:colOff>495300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6" name="List Box 12">
              <controlPr defaultSize="0" autoLine="0" autoPict="0">
                <anchor moveWithCells="1">
                  <from>
                    <xdr:col>2</xdr:col>
                    <xdr:colOff>695325</xdr:colOff>
                    <xdr:row>10</xdr:row>
                    <xdr:rowOff>0</xdr:rowOff>
                  </from>
                  <to>
                    <xdr:col>3</xdr:col>
                    <xdr:colOff>438150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7" name="Option Button 13">
              <controlPr defaultSize="0" autoFill="0" autoLine="0" autoPict="0">
                <anchor moveWithCells="1">
                  <from>
                    <xdr:col>3</xdr:col>
                    <xdr:colOff>657225</xdr:colOff>
                    <xdr:row>10</xdr:row>
                    <xdr:rowOff>104775</xdr:rowOff>
                  </from>
                  <to>
                    <xdr:col>5</xdr:col>
                    <xdr:colOff>723900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8" name="Group Box 15">
              <controlPr defaultSize="0" autoFill="0" autoPict="0">
                <anchor moveWithCells="1">
                  <from>
                    <xdr:col>3</xdr:col>
                    <xdr:colOff>590550</xdr:colOff>
                    <xdr:row>9</xdr:row>
                    <xdr:rowOff>180975</xdr:rowOff>
                  </from>
                  <to>
                    <xdr:col>6</xdr:col>
                    <xdr:colOff>47625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9" name="Option Button 19">
              <controlPr defaultSize="0" autoFill="0" autoLine="0" autoPict="0">
                <anchor moveWithCells="1">
                  <from>
                    <xdr:col>3</xdr:col>
                    <xdr:colOff>657225</xdr:colOff>
                    <xdr:row>11</xdr:row>
                    <xdr:rowOff>142875</xdr:rowOff>
                  </from>
                  <to>
                    <xdr:col>5</xdr:col>
                    <xdr:colOff>723900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0" name="Group Box 20">
              <controlPr defaultSize="0" autoFill="0" autoPict="0">
                <anchor moveWithCells="1">
                  <from>
                    <xdr:col>3</xdr:col>
                    <xdr:colOff>590550</xdr:colOff>
                    <xdr:row>13</xdr:row>
                    <xdr:rowOff>180975</xdr:rowOff>
                  </from>
                  <to>
                    <xdr:col>6</xdr:col>
                    <xdr:colOff>47625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1" name="Option Button 21">
              <controlPr defaultSize="0" autoFill="0" autoLine="0" autoPict="0">
                <anchor moveWithCells="1">
                  <from>
                    <xdr:col>3</xdr:col>
                    <xdr:colOff>657225</xdr:colOff>
                    <xdr:row>14</xdr:row>
                    <xdr:rowOff>95250</xdr:rowOff>
                  </from>
                  <to>
                    <xdr:col>6</xdr:col>
                    <xdr:colOff>9525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2" name="Option Button 22">
              <controlPr defaultSize="0" autoFill="0" autoLine="0" autoPict="0">
                <anchor moveWithCells="1">
                  <from>
                    <xdr:col>3</xdr:col>
                    <xdr:colOff>657225</xdr:colOff>
                    <xdr:row>15</xdr:row>
                    <xdr:rowOff>133350</xdr:rowOff>
                  </from>
                  <to>
                    <xdr:col>6</xdr:col>
                    <xdr:colOff>9525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2:D5218"/>
  <sheetViews>
    <sheetView zoomScale="80" zoomScaleNormal="80" workbookViewId="0">
      <pane ySplit="3" topLeftCell="A4" activePane="bottomLeft" state="frozen"/>
      <selection pane="bottomLeft" activeCell="B6" sqref="B6"/>
    </sheetView>
  </sheetViews>
  <sheetFormatPr baseColWidth="10" defaultColWidth="11.42578125" defaultRowHeight="15" x14ac:dyDescent="0.25"/>
  <cols>
    <col min="1" max="1" width="11.42578125" style="22"/>
    <col min="2" max="2" width="16.5703125" style="129" customWidth="1"/>
    <col min="3" max="3" width="14.5703125" style="22" customWidth="1"/>
    <col min="4" max="4" width="67.85546875" style="22" customWidth="1"/>
    <col min="5" max="16384" width="11.42578125" style="22"/>
  </cols>
  <sheetData>
    <row r="2" spans="2:4" ht="21" x14ac:dyDescent="0.35">
      <c r="B2" s="130" t="s">
        <v>206</v>
      </c>
      <c r="C2" s="128"/>
    </row>
    <row r="3" spans="2:4" ht="15.75" thickBot="1" x14ac:dyDescent="0.3"/>
    <row r="4" spans="2:4" ht="15.75" thickBot="1" x14ac:dyDescent="0.3">
      <c r="B4" s="311" t="s">
        <v>207</v>
      </c>
      <c r="C4" s="312" t="s">
        <v>207</v>
      </c>
      <c r="D4" s="313" t="s">
        <v>207</v>
      </c>
    </row>
    <row r="5" spans="2:4" x14ac:dyDescent="0.25">
      <c r="B5" s="311" t="s">
        <v>207</v>
      </c>
      <c r="C5" s="312" t="s">
        <v>207</v>
      </c>
      <c r="D5" s="313" t="s">
        <v>207</v>
      </c>
    </row>
    <row r="6" spans="2:4" x14ac:dyDescent="0.25">
      <c r="B6" s="306"/>
      <c r="C6" s="168"/>
      <c r="D6" s="307"/>
    </row>
    <row r="7" spans="2:4" x14ac:dyDescent="0.25">
      <c r="B7" s="306"/>
      <c r="C7" s="168"/>
      <c r="D7" s="307"/>
    </row>
    <row r="8" spans="2:4" x14ac:dyDescent="0.25">
      <c r="B8" s="306"/>
      <c r="C8" s="168"/>
      <c r="D8" s="307"/>
    </row>
    <row r="9" spans="2:4" x14ac:dyDescent="0.25">
      <c r="B9" s="306"/>
      <c r="C9" s="168"/>
      <c r="D9" s="307"/>
    </row>
    <row r="10" spans="2:4" x14ac:dyDescent="0.25">
      <c r="B10" s="306"/>
      <c r="C10" s="168"/>
      <c r="D10" s="307"/>
    </row>
    <row r="11" spans="2:4" x14ac:dyDescent="0.25">
      <c r="B11" s="306"/>
      <c r="C11" s="168"/>
      <c r="D11" s="307"/>
    </row>
    <row r="12" spans="2:4" x14ac:dyDescent="0.25">
      <c r="B12" s="306"/>
      <c r="C12" s="168"/>
      <c r="D12" s="307"/>
    </row>
    <row r="13" spans="2:4" x14ac:dyDescent="0.25">
      <c r="B13" s="306"/>
      <c r="C13" s="168"/>
      <c r="D13" s="307"/>
    </row>
    <row r="14" spans="2:4" x14ac:dyDescent="0.25">
      <c r="B14" s="306"/>
      <c r="C14" s="168"/>
      <c r="D14" s="307"/>
    </row>
    <row r="15" spans="2:4" x14ac:dyDescent="0.25">
      <c r="B15" s="306"/>
      <c r="C15" s="168"/>
      <c r="D15" s="307"/>
    </row>
    <row r="16" spans="2:4" x14ac:dyDescent="0.25">
      <c r="B16" s="306"/>
      <c r="C16" s="168"/>
      <c r="D16" s="307"/>
    </row>
    <row r="17" spans="2:4" x14ac:dyDescent="0.25">
      <c r="B17" s="306"/>
      <c r="C17" s="168"/>
      <c r="D17" s="307"/>
    </row>
    <row r="18" spans="2:4" x14ac:dyDescent="0.25">
      <c r="B18" s="306"/>
      <c r="C18" s="168"/>
      <c r="D18" s="307"/>
    </row>
    <row r="19" spans="2:4" x14ac:dyDescent="0.25">
      <c r="B19" s="306"/>
      <c r="C19" s="168"/>
      <c r="D19" s="307"/>
    </row>
    <row r="20" spans="2:4" x14ac:dyDescent="0.25">
      <c r="B20" s="306"/>
      <c r="C20" s="168"/>
      <c r="D20" s="307"/>
    </row>
    <row r="21" spans="2:4" x14ac:dyDescent="0.25">
      <c r="B21" s="306"/>
      <c r="C21" s="168"/>
      <c r="D21" s="307"/>
    </row>
    <row r="22" spans="2:4" x14ac:dyDescent="0.25">
      <c r="B22" s="306"/>
      <c r="C22" s="168"/>
      <c r="D22" s="307"/>
    </row>
    <row r="23" spans="2:4" x14ac:dyDescent="0.25">
      <c r="B23" s="306"/>
      <c r="C23" s="168"/>
      <c r="D23" s="307"/>
    </row>
    <row r="24" spans="2:4" x14ac:dyDescent="0.25">
      <c r="B24" s="306"/>
      <c r="C24" s="168"/>
      <c r="D24" s="307"/>
    </row>
    <row r="25" spans="2:4" x14ac:dyDescent="0.25">
      <c r="B25" s="306"/>
      <c r="C25" s="168"/>
      <c r="D25" s="307"/>
    </row>
    <row r="26" spans="2:4" x14ac:dyDescent="0.25">
      <c r="B26" s="306"/>
      <c r="C26" s="168"/>
      <c r="D26" s="307"/>
    </row>
    <row r="27" spans="2:4" x14ac:dyDescent="0.25">
      <c r="B27" s="306"/>
      <c r="C27" s="168"/>
      <c r="D27" s="307"/>
    </row>
    <row r="28" spans="2:4" x14ac:dyDescent="0.25">
      <c r="B28" s="306"/>
      <c r="C28" s="168"/>
      <c r="D28" s="307"/>
    </row>
    <row r="29" spans="2:4" x14ac:dyDescent="0.25">
      <c r="B29" s="306"/>
      <c r="C29" s="168"/>
      <c r="D29" s="307"/>
    </row>
    <row r="30" spans="2:4" x14ac:dyDescent="0.25">
      <c r="B30" s="306"/>
      <c r="C30" s="168"/>
      <c r="D30" s="307"/>
    </row>
    <row r="31" spans="2:4" x14ac:dyDescent="0.25">
      <c r="B31" s="306"/>
      <c r="C31" s="168"/>
      <c r="D31" s="307"/>
    </row>
    <row r="32" spans="2:4" x14ac:dyDescent="0.25">
      <c r="B32" s="306"/>
      <c r="C32" s="168"/>
      <c r="D32" s="307"/>
    </row>
    <row r="33" spans="2:4" x14ac:dyDescent="0.25">
      <c r="B33" s="306"/>
      <c r="C33" s="168"/>
      <c r="D33" s="307"/>
    </row>
    <row r="34" spans="2:4" x14ac:dyDescent="0.25">
      <c r="B34" s="306"/>
      <c r="C34" s="168"/>
      <c r="D34" s="307"/>
    </row>
    <row r="35" spans="2:4" x14ac:dyDescent="0.25">
      <c r="B35" s="306"/>
      <c r="C35" s="168"/>
      <c r="D35" s="307"/>
    </row>
    <row r="36" spans="2:4" x14ac:dyDescent="0.25">
      <c r="B36" s="306"/>
      <c r="C36" s="168"/>
      <c r="D36" s="307"/>
    </row>
    <row r="37" spans="2:4" x14ac:dyDescent="0.25">
      <c r="B37" s="306"/>
      <c r="C37" s="168"/>
      <c r="D37" s="307"/>
    </row>
    <row r="38" spans="2:4" x14ac:dyDescent="0.25">
      <c r="B38" s="306"/>
      <c r="C38" s="168"/>
      <c r="D38" s="307"/>
    </row>
    <row r="39" spans="2:4" x14ac:dyDescent="0.25">
      <c r="B39" s="306"/>
      <c r="C39" s="168"/>
      <c r="D39" s="307"/>
    </row>
    <row r="40" spans="2:4" x14ac:dyDescent="0.25">
      <c r="B40" s="306"/>
      <c r="C40" s="168"/>
      <c r="D40" s="307"/>
    </row>
    <row r="41" spans="2:4" x14ac:dyDescent="0.25">
      <c r="B41" s="306"/>
      <c r="C41" s="168"/>
      <c r="D41" s="307"/>
    </row>
    <row r="42" spans="2:4" x14ac:dyDescent="0.25">
      <c r="B42" s="306"/>
      <c r="C42" s="168"/>
      <c r="D42" s="307"/>
    </row>
    <row r="43" spans="2:4" x14ac:dyDescent="0.25">
      <c r="B43" s="306"/>
      <c r="C43" s="168"/>
      <c r="D43" s="307"/>
    </row>
    <row r="44" spans="2:4" x14ac:dyDescent="0.25">
      <c r="B44" s="306"/>
      <c r="C44" s="168"/>
      <c r="D44" s="307"/>
    </row>
    <row r="45" spans="2:4" x14ac:dyDescent="0.25">
      <c r="B45" s="306"/>
      <c r="C45" s="168"/>
      <c r="D45" s="307"/>
    </row>
    <row r="46" spans="2:4" x14ac:dyDescent="0.25">
      <c r="B46" s="306"/>
      <c r="C46" s="168"/>
      <c r="D46" s="307"/>
    </row>
    <row r="47" spans="2:4" x14ac:dyDescent="0.25">
      <c r="B47" s="306"/>
      <c r="C47" s="168"/>
      <c r="D47" s="307"/>
    </row>
    <row r="48" spans="2:4" x14ac:dyDescent="0.25">
      <c r="B48" s="306"/>
      <c r="C48" s="168"/>
      <c r="D48" s="307"/>
    </row>
    <row r="49" spans="2:4" x14ac:dyDescent="0.25">
      <c r="B49" s="306"/>
      <c r="C49" s="168"/>
      <c r="D49" s="307"/>
    </row>
    <row r="50" spans="2:4" x14ac:dyDescent="0.25">
      <c r="B50" s="306"/>
      <c r="C50" s="168"/>
      <c r="D50" s="307"/>
    </row>
    <row r="51" spans="2:4" x14ac:dyDescent="0.25">
      <c r="B51" s="306"/>
      <c r="C51" s="168"/>
      <c r="D51" s="307"/>
    </row>
    <row r="52" spans="2:4" x14ac:dyDescent="0.25">
      <c r="B52" s="306"/>
      <c r="C52" s="168"/>
      <c r="D52" s="307"/>
    </row>
    <row r="53" spans="2:4" x14ac:dyDescent="0.25">
      <c r="B53" s="306"/>
      <c r="C53" s="168"/>
      <c r="D53" s="307"/>
    </row>
    <row r="54" spans="2:4" x14ac:dyDescent="0.25">
      <c r="B54" s="306"/>
      <c r="C54" s="168"/>
      <c r="D54" s="307"/>
    </row>
    <row r="55" spans="2:4" x14ac:dyDescent="0.25">
      <c r="B55" s="306"/>
      <c r="C55" s="168"/>
      <c r="D55" s="307"/>
    </row>
    <row r="56" spans="2:4" x14ac:dyDescent="0.25">
      <c r="B56" s="306"/>
      <c r="C56" s="168"/>
      <c r="D56" s="307"/>
    </row>
    <row r="57" spans="2:4" x14ac:dyDescent="0.25">
      <c r="B57" s="306"/>
      <c r="C57" s="168"/>
      <c r="D57" s="307"/>
    </row>
    <row r="58" spans="2:4" x14ac:dyDescent="0.25">
      <c r="B58" s="306"/>
      <c r="C58" s="168"/>
      <c r="D58" s="307"/>
    </row>
    <row r="59" spans="2:4" x14ac:dyDescent="0.25">
      <c r="B59" s="306"/>
      <c r="C59" s="168"/>
      <c r="D59" s="307"/>
    </row>
    <row r="60" spans="2:4" x14ac:dyDescent="0.25">
      <c r="B60" s="306"/>
      <c r="C60" s="168"/>
      <c r="D60" s="307"/>
    </row>
    <row r="61" spans="2:4" x14ac:dyDescent="0.25">
      <c r="B61" s="306"/>
      <c r="C61" s="168"/>
      <c r="D61" s="307"/>
    </row>
    <row r="62" spans="2:4" x14ac:dyDescent="0.25">
      <c r="B62" s="306"/>
      <c r="C62" s="168"/>
      <c r="D62" s="307"/>
    </row>
    <row r="63" spans="2:4" x14ac:dyDescent="0.25">
      <c r="B63" s="306"/>
      <c r="C63" s="168"/>
      <c r="D63" s="307"/>
    </row>
    <row r="64" spans="2:4" x14ac:dyDescent="0.25">
      <c r="B64" s="306"/>
      <c r="C64" s="168"/>
      <c r="D64" s="307"/>
    </row>
    <row r="65" spans="2:4" x14ac:dyDescent="0.25">
      <c r="B65" s="306"/>
      <c r="C65" s="168"/>
      <c r="D65" s="307"/>
    </row>
    <row r="66" spans="2:4" x14ac:dyDescent="0.25">
      <c r="B66" s="306"/>
      <c r="C66" s="168"/>
      <c r="D66" s="307"/>
    </row>
    <row r="67" spans="2:4" x14ac:dyDescent="0.25">
      <c r="B67" s="306"/>
      <c r="C67" s="168"/>
      <c r="D67" s="307"/>
    </row>
    <row r="68" spans="2:4" x14ac:dyDescent="0.25">
      <c r="B68" s="306"/>
      <c r="C68" s="168"/>
      <c r="D68" s="307"/>
    </row>
    <row r="69" spans="2:4" x14ac:dyDescent="0.25">
      <c r="B69" s="306"/>
      <c r="C69" s="168"/>
      <c r="D69" s="307"/>
    </row>
    <row r="70" spans="2:4" x14ac:dyDescent="0.25">
      <c r="B70" s="306"/>
      <c r="C70" s="168"/>
      <c r="D70" s="307"/>
    </row>
    <row r="71" spans="2:4" x14ac:dyDescent="0.25">
      <c r="B71" s="306"/>
      <c r="C71" s="168"/>
      <c r="D71" s="307"/>
    </row>
    <row r="72" spans="2:4" x14ac:dyDescent="0.25">
      <c r="B72" s="306"/>
      <c r="C72" s="168"/>
      <c r="D72" s="307"/>
    </row>
    <row r="73" spans="2:4" x14ac:dyDescent="0.25">
      <c r="B73" s="306"/>
      <c r="C73" s="168"/>
      <c r="D73" s="307"/>
    </row>
    <row r="74" spans="2:4" x14ac:dyDescent="0.25">
      <c r="B74" s="306"/>
      <c r="C74" s="168"/>
      <c r="D74" s="307"/>
    </row>
    <row r="75" spans="2:4" x14ac:dyDescent="0.25">
      <c r="B75" s="306"/>
      <c r="C75" s="168"/>
      <c r="D75" s="307"/>
    </row>
    <row r="76" spans="2:4" x14ac:dyDescent="0.25">
      <c r="B76" s="306"/>
      <c r="C76" s="168"/>
      <c r="D76" s="307"/>
    </row>
    <row r="77" spans="2:4" x14ac:dyDescent="0.25">
      <c r="B77" s="306"/>
      <c r="C77" s="168"/>
      <c r="D77" s="307"/>
    </row>
    <row r="78" spans="2:4" x14ac:dyDescent="0.25">
      <c r="B78" s="306"/>
      <c r="C78" s="168"/>
      <c r="D78" s="307"/>
    </row>
    <row r="79" spans="2:4" x14ac:dyDescent="0.25">
      <c r="B79" s="306"/>
      <c r="C79" s="168"/>
      <c r="D79" s="307"/>
    </row>
    <row r="80" spans="2:4" x14ac:dyDescent="0.25">
      <c r="B80" s="306"/>
      <c r="C80" s="168"/>
      <c r="D80" s="307"/>
    </row>
    <row r="81" spans="2:4" x14ac:dyDescent="0.25">
      <c r="B81" s="306"/>
      <c r="C81" s="168"/>
      <c r="D81" s="307"/>
    </row>
    <row r="82" spans="2:4" x14ac:dyDescent="0.25">
      <c r="B82" s="306"/>
      <c r="C82" s="168"/>
      <c r="D82" s="307"/>
    </row>
    <row r="83" spans="2:4" x14ac:dyDescent="0.25">
      <c r="B83" s="306"/>
      <c r="C83" s="168"/>
      <c r="D83" s="307"/>
    </row>
    <row r="84" spans="2:4" x14ac:dyDescent="0.25">
      <c r="B84" s="306"/>
      <c r="C84" s="168"/>
      <c r="D84" s="307"/>
    </row>
    <row r="85" spans="2:4" x14ac:dyDescent="0.25">
      <c r="B85" s="306"/>
      <c r="C85" s="168"/>
      <c r="D85" s="307"/>
    </row>
    <row r="86" spans="2:4" x14ac:dyDescent="0.25">
      <c r="B86" s="306"/>
      <c r="C86" s="168"/>
      <c r="D86" s="307"/>
    </row>
    <row r="87" spans="2:4" x14ac:dyDescent="0.25">
      <c r="B87" s="306"/>
      <c r="C87" s="168"/>
      <c r="D87" s="307"/>
    </row>
    <row r="88" spans="2:4" x14ac:dyDescent="0.25">
      <c r="B88" s="306"/>
      <c r="C88" s="168"/>
      <c r="D88" s="307"/>
    </row>
    <row r="89" spans="2:4" x14ac:dyDescent="0.25">
      <c r="B89" s="306"/>
      <c r="C89" s="168"/>
      <c r="D89" s="307"/>
    </row>
    <row r="90" spans="2:4" x14ac:dyDescent="0.25">
      <c r="B90" s="306"/>
      <c r="C90" s="168"/>
      <c r="D90" s="307"/>
    </row>
    <row r="91" spans="2:4" x14ac:dyDescent="0.25">
      <c r="B91" s="306"/>
      <c r="C91" s="168"/>
      <c r="D91" s="307"/>
    </row>
    <row r="92" spans="2:4" x14ac:dyDescent="0.25">
      <c r="B92" s="306"/>
      <c r="C92" s="168"/>
      <c r="D92" s="307"/>
    </row>
    <row r="93" spans="2:4" x14ac:dyDescent="0.25">
      <c r="B93" s="306"/>
      <c r="C93" s="168"/>
      <c r="D93" s="307"/>
    </row>
    <row r="94" spans="2:4" x14ac:dyDescent="0.25">
      <c r="B94" s="306"/>
      <c r="C94" s="168"/>
      <c r="D94" s="307"/>
    </row>
    <row r="95" spans="2:4" x14ac:dyDescent="0.25">
      <c r="B95" s="306"/>
      <c r="C95" s="168"/>
      <c r="D95" s="307"/>
    </row>
    <row r="96" spans="2:4" x14ac:dyDescent="0.25">
      <c r="B96" s="306"/>
      <c r="C96" s="168"/>
      <c r="D96" s="307"/>
    </row>
    <row r="97" spans="2:4" x14ac:dyDescent="0.25">
      <c r="B97" s="306"/>
      <c r="C97" s="168"/>
      <c r="D97" s="307"/>
    </row>
    <row r="98" spans="2:4" x14ac:dyDescent="0.25">
      <c r="B98" s="306"/>
      <c r="C98" s="168"/>
      <c r="D98" s="307"/>
    </row>
    <row r="99" spans="2:4" x14ac:dyDescent="0.25">
      <c r="B99" s="306"/>
      <c r="C99" s="168"/>
      <c r="D99" s="307"/>
    </row>
    <row r="100" spans="2:4" x14ac:dyDescent="0.25">
      <c r="B100" s="306"/>
      <c r="C100" s="168"/>
      <c r="D100" s="307"/>
    </row>
    <row r="101" spans="2:4" x14ac:dyDescent="0.25">
      <c r="B101" s="306"/>
      <c r="C101" s="168"/>
      <c r="D101" s="307"/>
    </row>
    <row r="102" spans="2:4" x14ac:dyDescent="0.25">
      <c r="B102" s="306"/>
      <c r="C102" s="168"/>
      <c r="D102" s="307"/>
    </row>
    <row r="103" spans="2:4" x14ac:dyDescent="0.25">
      <c r="B103" s="306"/>
      <c r="C103" s="168"/>
      <c r="D103" s="307"/>
    </row>
    <row r="104" spans="2:4" x14ac:dyDescent="0.25">
      <c r="B104" s="306"/>
      <c r="C104" s="168"/>
      <c r="D104" s="307"/>
    </row>
    <row r="105" spans="2:4" x14ac:dyDescent="0.25">
      <c r="B105" s="306"/>
      <c r="C105" s="168"/>
      <c r="D105" s="307"/>
    </row>
    <row r="106" spans="2:4" x14ac:dyDescent="0.25">
      <c r="B106" s="306"/>
      <c r="C106" s="168"/>
      <c r="D106" s="307"/>
    </row>
    <row r="107" spans="2:4" x14ac:dyDescent="0.25">
      <c r="B107" s="306"/>
      <c r="C107" s="168"/>
      <c r="D107" s="307"/>
    </row>
    <row r="108" spans="2:4" x14ac:dyDescent="0.25">
      <c r="B108" s="306"/>
      <c r="C108" s="168"/>
      <c r="D108" s="307"/>
    </row>
    <row r="109" spans="2:4" x14ac:dyDescent="0.25">
      <c r="B109" s="306"/>
      <c r="C109" s="168"/>
      <c r="D109" s="307"/>
    </row>
    <row r="110" spans="2:4" x14ac:dyDescent="0.25">
      <c r="B110" s="306"/>
      <c r="C110" s="168"/>
      <c r="D110" s="307"/>
    </row>
    <row r="111" spans="2:4" x14ac:dyDescent="0.25">
      <c r="B111" s="306"/>
      <c r="C111" s="168"/>
      <c r="D111" s="307"/>
    </row>
    <row r="112" spans="2:4" x14ac:dyDescent="0.25">
      <c r="B112" s="306"/>
      <c r="C112" s="168"/>
      <c r="D112" s="307"/>
    </row>
    <row r="113" spans="2:4" x14ac:dyDescent="0.25">
      <c r="B113" s="306"/>
      <c r="C113" s="168"/>
      <c r="D113" s="307"/>
    </row>
    <row r="114" spans="2:4" x14ac:dyDescent="0.25">
      <c r="B114" s="306"/>
      <c r="C114" s="168"/>
      <c r="D114" s="307"/>
    </row>
    <row r="115" spans="2:4" x14ac:dyDescent="0.25">
      <c r="B115" s="306"/>
      <c r="C115" s="168"/>
      <c r="D115" s="307"/>
    </row>
    <row r="116" spans="2:4" x14ac:dyDescent="0.25">
      <c r="B116" s="306"/>
      <c r="C116" s="168"/>
      <c r="D116" s="307"/>
    </row>
    <row r="117" spans="2:4" x14ac:dyDescent="0.25">
      <c r="B117" s="306"/>
      <c r="C117" s="168"/>
      <c r="D117" s="307"/>
    </row>
    <row r="118" spans="2:4" x14ac:dyDescent="0.25">
      <c r="B118" s="306"/>
      <c r="C118" s="168"/>
      <c r="D118" s="307"/>
    </row>
    <row r="119" spans="2:4" x14ac:dyDescent="0.25">
      <c r="B119" s="306"/>
      <c r="C119" s="168"/>
      <c r="D119" s="307"/>
    </row>
    <row r="120" spans="2:4" x14ac:dyDescent="0.25">
      <c r="B120" s="306"/>
      <c r="C120" s="168"/>
      <c r="D120" s="307"/>
    </row>
    <row r="121" spans="2:4" x14ac:dyDescent="0.25">
      <c r="B121" s="306"/>
      <c r="C121" s="168"/>
      <c r="D121" s="307"/>
    </row>
    <row r="122" spans="2:4" x14ac:dyDescent="0.25">
      <c r="B122" s="306"/>
      <c r="C122" s="168"/>
      <c r="D122" s="307"/>
    </row>
    <row r="123" spans="2:4" x14ac:dyDescent="0.25">
      <c r="B123" s="306"/>
      <c r="C123" s="168"/>
      <c r="D123" s="307"/>
    </row>
    <row r="124" spans="2:4" x14ac:dyDescent="0.25">
      <c r="B124" s="306"/>
      <c r="C124" s="168"/>
      <c r="D124" s="307"/>
    </row>
    <row r="125" spans="2:4" x14ac:dyDescent="0.25">
      <c r="B125" s="306"/>
      <c r="C125" s="168"/>
      <c r="D125" s="307"/>
    </row>
    <row r="126" spans="2:4" x14ac:dyDescent="0.25">
      <c r="B126" s="306"/>
      <c r="C126" s="168"/>
      <c r="D126" s="307"/>
    </row>
    <row r="127" spans="2:4" x14ac:dyDescent="0.25">
      <c r="B127" s="306"/>
      <c r="C127" s="168"/>
      <c r="D127" s="307"/>
    </row>
    <row r="128" spans="2:4" x14ac:dyDescent="0.25">
      <c r="B128" s="306"/>
      <c r="C128" s="168"/>
      <c r="D128" s="307"/>
    </row>
    <row r="129" spans="2:4" x14ac:dyDescent="0.25">
      <c r="B129" s="306"/>
      <c r="C129" s="168"/>
      <c r="D129" s="307"/>
    </row>
    <row r="130" spans="2:4" x14ac:dyDescent="0.25">
      <c r="B130" s="306"/>
      <c r="C130" s="168"/>
      <c r="D130" s="307"/>
    </row>
    <row r="131" spans="2:4" x14ac:dyDescent="0.25">
      <c r="B131" s="306"/>
      <c r="C131" s="168"/>
      <c r="D131" s="307"/>
    </row>
    <row r="132" spans="2:4" x14ac:dyDescent="0.25">
      <c r="B132" s="306"/>
      <c r="C132" s="168"/>
      <c r="D132" s="307"/>
    </row>
    <row r="133" spans="2:4" x14ac:dyDescent="0.25">
      <c r="B133" s="306"/>
      <c r="C133" s="168"/>
      <c r="D133" s="307"/>
    </row>
    <row r="134" spans="2:4" x14ac:dyDescent="0.25">
      <c r="B134" s="306"/>
      <c r="C134" s="168"/>
      <c r="D134" s="307"/>
    </row>
    <row r="135" spans="2:4" x14ac:dyDescent="0.25">
      <c r="B135" s="306"/>
      <c r="C135" s="168"/>
      <c r="D135" s="307"/>
    </row>
    <row r="136" spans="2:4" x14ac:dyDescent="0.25">
      <c r="B136" s="306"/>
      <c r="C136" s="168"/>
      <c r="D136" s="307"/>
    </row>
    <row r="137" spans="2:4" x14ac:dyDescent="0.25">
      <c r="B137" s="306"/>
      <c r="C137" s="168"/>
      <c r="D137" s="307"/>
    </row>
    <row r="138" spans="2:4" x14ac:dyDescent="0.25">
      <c r="B138" s="306"/>
      <c r="C138" s="168"/>
      <c r="D138" s="307"/>
    </row>
    <row r="139" spans="2:4" x14ac:dyDescent="0.25">
      <c r="B139" s="306"/>
      <c r="C139" s="168"/>
      <c r="D139" s="307"/>
    </row>
    <row r="140" spans="2:4" x14ac:dyDescent="0.25">
      <c r="B140" s="306"/>
      <c r="C140" s="168"/>
      <c r="D140" s="307"/>
    </row>
    <row r="141" spans="2:4" x14ac:dyDescent="0.25">
      <c r="B141" s="306"/>
      <c r="C141" s="168"/>
      <c r="D141" s="307"/>
    </row>
    <row r="142" spans="2:4" x14ac:dyDescent="0.25">
      <c r="B142" s="306"/>
      <c r="C142" s="168"/>
      <c r="D142" s="307"/>
    </row>
    <row r="143" spans="2:4" x14ac:dyDescent="0.25">
      <c r="B143" s="306"/>
      <c r="C143" s="168"/>
      <c r="D143" s="307"/>
    </row>
    <row r="144" spans="2:4" x14ac:dyDescent="0.25">
      <c r="B144" s="306"/>
      <c r="C144" s="168"/>
      <c r="D144" s="307"/>
    </row>
    <row r="145" spans="2:4" x14ac:dyDescent="0.25">
      <c r="B145" s="306"/>
      <c r="C145" s="168"/>
      <c r="D145" s="307"/>
    </row>
    <row r="146" spans="2:4" x14ac:dyDescent="0.25">
      <c r="B146" s="306"/>
      <c r="C146" s="168"/>
      <c r="D146" s="307"/>
    </row>
    <row r="147" spans="2:4" x14ac:dyDescent="0.25">
      <c r="B147" s="306"/>
      <c r="C147" s="168"/>
      <c r="D147" s="307"/>
    </row>
    <row r="148" spans="2:4" x14ac:dyDescent="0.25">
      <c r="B148" s="306"/>
      <c r="C148" s="168"/>
      <c r="D148" s="307"/>
    </row>
    <row r="149" spans="2:4" x14ac:dyDescent="0.25">
      <c r="B149" s="306"/>
      <c r="C149" s="168"/>
      <c r="D149" s="307"/>
    </row>
    <row r="150" spans="2:4" x14ac:dyDescent="0.25">
      <c r="B150" s="306"/>
      <c r="C150" s="168"/>
      <c r="D150" s="307"/>
    </row>
    <row r="151" spans="2:4" x14ac:dyDescent="0.25">
      <c r="B151" s="306"/>
      <c r="C151" s="168"/>
      <c r="D151" s="307"/>
    </row>
    <row r="152" spans="2:4" x14ac:dyDescent="0.25">
      <c r="B152" s="306"/>
      <c r="C152" s="168"/>
      <c r="D152" s="307"/>
    </row>
    <row r="153" spans="2:4" x14ac:dyDescent="0.25">
      <c r="B153" s="306"/>
      <c r="C153" s="168"/>
      <c r="D153" s="307"/>
    </row>
    <row r="154" spans="2:4" x14ac:dyDescent="0.25">
      <c r="B154" s="306"/>
      <c r="C154" s="168"/>
      <c r="D154" s="307"/>
    </row>
    <row r="155" spans="2:4" x14ac:dyDescent="0.25">
      <c r="B155" s="306"/>
      <c r="C155" s="168"/>
      <c r="D155" s="307"/>
    </row>
    <row r="156" spans="2:4" x14ac:dyDescent="0.25">
      <c r="B156" s="306"/>
      <c r="C156" s="168"/>
      <c r="D156" s="307"/>
    </row>
    <row r="157" spans="2:4" x14ac:dyDescent="0.25">
      <c r="B157" s="306"/>
      <c r="C157" s="168"/>
      <c r="D157" s="307"/>
    </row>
    <row r="158" spans="2:4" x14ac:dyDescent="0.25">
      <c r="B158" s="306"/>
      <c r="C158" s="168"/>
      <c r="D158" s="307"/>
    </row>
    <row r="159" spans="2:4" x14ac:dyDescent="0.25">
      <c r="B159" s="306"/>
      <c r="C159" s="168"/>
      <c r="D159" s="307"/>
    </row>
    <row r="160" spans="2:4" x14ac:dyDescent="0.25">
      <c r="B160" s="306"/>
      <c r="C160" s="168"/>
      <c r="D160" s="307"/>
    </row>
    <row r="161" spans="2:4" x14ac:dyDescent="0.25">
      <c r="B161" s="306"/>
      <c r="C161" s="168"/>
      <c r="D161" s="307"/>
    </row>
    <row r="162" spans="2:4" x14ac:dyDescent="0.25">
      <c r="B162" s="306"/>
      <c r="C162" s="168"/>
      <c r="D162" s="307"/>
    </row>
    <row r="163" spans="2:4" x14ac:dyDescent="0.25">
      <c r="B163" s="306"/>
      <c r="C163" s="168"/>
      <c r="D163" s="307"/>
    </row>
    <row r="164" spans="2:4" x14ac:dyDescent="0.25">
      <c r="B164" s="306"/>
      <c r="C164" s="168"/>
      <c r="D164" s="307"/>
    </row>
    <row r="165" spans="2:4" x14ac:dyDescent="0.25">
      <c r="B165" s="306"/>
      <c r="C165" s="168"/>
      <c r="D165" s="307"/>
    </row>
    <row r="166" spans="2:4" x14ac:dyDescent="0.25">
      <c r="B166" s="306"/>
      <c r="C166" s="168"/>
      <c r="D166" s="307"/>
    </row>
    <row r="167" spans="2:4" x14ac:dyDescent="0.25">
      <c r="B167" s="306"/>
      <c r="C167" s="168"/>
      <c r="D167" s="307"/>
    </row>
    <row r="168" spans="2:4" x14ac:dyDescent="0.25">
      <c r="B168" s="306"/>
      <c r="C168" s="168"/>
      <c r="D168" s="307"/>
    </row>
    <row r="169" spans="2:4" x14ac:dyDescent="0.25">
      <c r="B169" s="306"/>
      <c r="C169" s="168"/>
      <c r="D169" s="307"/>
    </row>
    <row r="170" spans="2:4" x14ac:dyDescent="0.25">
      <c r="B170" s="306"/>
      <c r="C170" s="168"/>
      <c r="D170" s="307"/>
    </row>
    <row r="171" spans="2:4" x14ac:dyDescent="0.25">
      <c r="B171" s="306"/>
      <c r="C171" s="168"/>
      <c r="D171" s="307"/>
    </row>
    <row r="172" spans="2:4" x14ac:dyDescent="0.25">
      <c r="B172" s="306"/>
      <c r="C172" s="168"/>
      <c r="D172" s="307"/>
    </row>
    <row r="173" spans="2:4" x14ac:dyDescent="0.25">
      <c r="B173" s="306"/>
      <c r="C173" s="168"/>
      <c r="D173" s="307"/>
    </row>
    <row r="174" spans="2:4" x14ac:dyDescent="0.25">
      <c r="B174" s="306"/>
      <c r="C174" s="168"/>
      <c r="D174" s="307"/>
    </row>
    <row r="175" spans="2:4" x14ac:dyDescent="0.25">
      <c r="B175" s="306"/>
      <c r="C175" s="168"/>
      <c r="D175" s="307"/>
    </row>
    <row r="176" spans="2:4" x14ac:dyDescent="0.25">
      <c r="B176" s="306"/>
      <c r="C176" s="168"/>
      <c r="D176" s="307"/>
    </row>
    <row r="177" spans="2:4" x14ac:dyDescent="0.25">
      <c r="B177" s="306"/>
      <c r="C177" s="168"/>
      <c r="D177" s="307"/>
    </row>
    <row r="178" spans="2:4" x14ac:dyDescent="0.25">
      <c r="B178" s="306"/>
      <c r="C178" s="168"/>
      <c r="D178" s="307"/>
    </row>
    <row r="179" spans="2:4" x14ac:dyDescent="0.25">
      <c r="B179" s="306"/>
      <c r="C179" s="168"/>
      <c r="D179" s="307"/>
    </row>
    <row r="180" spans="2:4" x14ac:dyDescent="0.25">
      <c r="B180" s="306"/>
      <c r="C180" s="168"/>
      <c r="D180" s="307"/>
    </row>
    <row r="181" spans="2:4" x14ac:dyDescent="0.25">
      <c r="B181" s="306"/>
      <c r="C181" s="168"/>
      <c r="D181" s="307"/>
    </row>
    <row r="182" spans="2:4" x14ac:dyDescent="0.25">
      <c r="B182" s="306"/>
      <c r="C182" s="168"/>
      <c r="D182" s="307"/>
    </row>
    <row r="183" spans="2:4" x14ac:dyDescent="0.25">
      <c r="B183" s="306"/>
      <c r="C183" s="168"/>
      <c r="D183" s="307"/>
    </row>
    <row r="184" spans="2:4" x14ac:dyDescent="0.25">
      <c r="B184" s="306"/>
      <c r="C184" s="168"/>
      <c r="D184" s="307"/>
    </row>
    <row r="185" spans="2:4" x14ac:dyDescent="0.25">
      <c r="B185" s="306"/>
      <c r="C185" s="168"/>
      <c r="D185" s="307"/>
    </row>
    <row r="186" spans="2:4" x14ac:dyDescent="0.25">
      <c r="B186" s="306"/>
      <c r="C186" s="168"/>
      <c r="D186" s="307"/>
    </row>
    <row r="187" spans="2:4" x14ac:dyDescent="0.25">
      <c r="B187" s="306"/>
      <c r="C187" s="168"/>
      <c r="D187" s="307"/>
    </row>
    <row r="188" spans="2:4" x14ac:dyDescent="0.25">
      <c r="B188" s="306"/>
      <c r="C188" s="168"/>
      <c r="D188" s="307"/>
    </row>
    <row r="189" spans="2:4" x14ac:dyDescent="0.25">
      <c r="B189" s="306"/>
      <c r="C189" s="168"/>
      <c r="D189" s="307"/>
    </row>
    <row r="190" spans="2:4" x14ac:dyDescent="0.25">
      <c r="B190" s="306"/>
      <c r="C190" s="168"/>
      <c r="D190" s="307"/>
    </row>
    <row r="191" spans="2:4" x14ac:dyDescent="0.25">
      <c r="B191" s="306"/>
      <c r="C191" s="168"/>
      <c r="D191" s="307"/>
    </row>
    <row r="192" spans="2:4" x14ac:dyDescent="0.25">
      <c r="B192" s="306"/>
      <c r="C192" s="168"/>
      <c r="D192" s="307"/>
    </row>
    <row r="193" spans="2:4" x14ac:dyDescent="0.25">
      <c r="B193" s="306"/>
      <c r="C193" s="168"/>
      <c r="D193" s="307"/>
    </row>
    <row r="194" spans="2:4" x14ac:dyDescent="0.25">
      <c r="B194" s="306"/>
      <c r="C194" s="168"/>
      <c r="D194" s="307"/>
    </row>
    <row r="195" spans="2:4" x14ac:dyDescent="0.25">
      <c r="B195" s="306"/>
      <c r="C195" s="168"/>
      <c r="D195" s="307"/>
    </row>
    <row r="196" spans="2:4" x14ac:dyDescent="0.25">
      <c r="B196" s="306"/>
      <c r="C196" s="168"/>
      <c r="D196" s="307"/>
    </row>
    <row r="197" spans="2:4" x14ac:dyDescent="0.25">
      <c r="B197" s="306"/>
      <c r="C197" s="168"/>
      <c r="D197" s="307"/>
    </row>
    <row r="198" spans="2:4" x14ac:dyDescent="0.25">
      <c r="B198" s="306"/>
      <c r="C198" s="168"/>
      <c r="D198" s="307"/>
    </row>
    <row r="199" spans="2:4" x14ac:dyDescent="0.25">
      <c r="B199" s="306"/>
      <c r="C199" s="168"/>
      <c r="D199" s="307"/>
    </row>
    <row r="200" spans="2:4" x14ac:dyDescent="0.25">
      <c r="B200" s="306"/>
      <c r="C200" s="168"/>
      <c r="D200" s="307"/>
    </row>
    <row r="201" spans="2:4" x14ac:dyDescent="0.25">
      <c r="B201" s="306"/>
      <c r="C201" s="168"/>
      <c r="D201" s="307"/>
    </row>
    <row r="202" spans="2:4" x14ac:dyDescent="0.25">
      <c r="B202" s="306"/>
      <c r="C202" s="168"/>
      <c r="D202" s="307"/>
    </row>
    <row r="203" spans="2:4" x14ac:dyDescent="0.25">
      <c r="B203" s="306"/>
      <c r="C203" s="168"/>
      <c r="D203" s="307"/>
    </row>
    <row r="204" spans="2:4" x14ac:dyDescent="0.25">
      <c r="B204" s="306"/>
      <c r="C204" s="168"/>
      <c r="D204" s="307"/>
    </row>
    <row r="205" spans="2:4" x14ac:dyDescent="0.25">
      <c r="B205" s="306"/>
      <c r="C205" s="168"/>
      <c r="D205" s="307"/>
    </row>
    <row r="206" spans="2:4" x14ac:dyDescent="0.25">
      <c r="B206" s="306"/>
      <c r="C206" s="168"/>
      <c r="D206" s="307"/>
    </row>
    <row r="207" spans="2:4" x14ac:dyDescent="0.25">
      <c r="B207" s="306"/>
      <c r="C207" s="168"/>
      <c r="D207" s="307"/>
    </row>
    <row r="208" spans="2:4" x14ac:dyDescent="0.25">
      <c r="B208" s="306"/>
      <c r="C208" s="168"/>
      <c r="D208" s="307"/>
    </row>
    <row r="209" spans="2:4" x14ac:dyDescent="0.25">
      <c r="B209" s="306"/>
      <c r="C209" s="168"/>
      <c r="D209" s="307"/>
    </row>
    <row r="210" spans="2:4" x14ac:dyDescent="0.25">
      <c r="B210" s="306"/>
      <c r="C210" s="168"/>
      <c r="D210" s="307"/>
    </row>
    <row r="211" spans="2:4" x14ac:dyDescent="0.25">
      <c r="B211" s="306"/>
      <c r="C211" s="168"/>
      <c r="D211" s="307"/>
    </row>
    <row r="212" spans="2:4" x14ac:dyDescent="0.25">
      <c r="B212" s="306"/>
      <c r="C212" s="168"/>
      <c r="D212" s="307"/>
    </row>
    <row r="213" spans="2:4" x14ac:dyDescent="0.25">
      <c r="B213" s="306"/>
      <c r="C213" s="168"/>
      <c r="D213" s="307"/>
    </row>
    <row r="214" spans="2:4" x14ac:dyDescent="0.25">
      <c r="B214" s="306"/>
      <c r="C214" s="168"/>
      <c r="D214" s="307"/>
    </row>
    <row r="215" spans="2:4" x14ac:dyDescent="0.25">
      <c r="B215" s="306"/>
      <c r="C215" s="168"/>
      <c r="D215" s="307"/>
    </row>
    <row r="216" spans="2:4" x14ac:dyDescent="0.25">
      <c r="B216" s="306"/>
      <c r="C216" s="168"/>
      <c r="D216" s="307"/>
    </row>
    <row r="217" spans="2:4" x14ac:dyDescent="0.25">
      <c r="B217" s="306"/>
      <c r="C217" s="168"/>
      <c r="D217" s="307"/>
    </row>
    <row r="218" spans="2:4" x14ac:dyDescent="0.25">
      <c r="B218" s="306"/>
      <c r="C218" s="168"/>
      <c r="D218" s="307"/>
    </row>
    <row r="219" spans="2:4" x14ac:dyDescent="0.25">
      <c r="B219" s="306"/>
      <c r="C219" s="168"/>
      <c r="D219" s="307"/>
    </row>
    <row r="220" spans="2:4" x14ac:dyDescent="0.25">
      <c r="B220" s="306"/>
      <c r="C220" s="168"/>
      <c r="D220" s="307"/>
    </row>
    <row r="221" spans="2:4" x14ac:dyDescent="0.25">
      <c r="B221" s="306"/>
      <c r="C221" s="168"/>
      <c r="D221" s="307"/>
    </row>
    <row r="222" spans="2:4" x14ac:dyDescent="0.25">
      <c r="B222" s="306"/>
      <c r="C222" s="168"/>
      <c r="D222" s="307"/>
    </row>
    <row r="223" spans="2:4" x14ac:dyDescent="0.25">
      <c r="B223" s="306"/>
      <c r="C223" s="168"/>
      <c r="D223" s="307"/>
    </row>
    <row r="224" spans="2:4" x14ac:dyDescent="0.25">
      <c r="B224" s="306"/>
      <c r="C224" s="168"/>
      <c r="D224" s="307"/>
    </row>
    <row r="225" spans="2:4" x14ac:dyDescent="0.25">
      <c r="B225" s="306"/>
      <c r="C225" s="168"/>
      <c r="D225" s="307"/>
    </row>
    <row r="226" spans="2:4" x14ac:dyDescent="0.25">
      <c r="B226" s="306"/>
      <c r="C226" s="168"/>
      <c r="D226" s="307"/>
    </row>
    <row r="227" spans="2:4" x14ac:dyDescent="0.25">
      <c r="B227" s="306"/>
      <c r="C227" s="168"/>
      <c r="D227" s="307"/>
    </row>
    <row r="228" spans="2:4" x14ac:dyDescent="0.25">
      <c r="B228" s="306"/>
      <c r="C228" s="168"/>
      <c r="D228" s="307"/>
    </row>
    <row r="229" spans="2:4" x14ac:dyDescent="0.25">
      <c r="B229" s="306"/>
      <c r="C229" s="168"/>
      <c r="D229" s="307"/>
    </row>
    <row r="230" spans="2:4" x14ac:dyDescent="0.25">
      <c r="B230" s="306"/>
      <c r="C230" s="168"/>
      <c r="D230" s="307"/>
    </row>
    <row r="231" spans="2:4" x14ac:dyDescent="0.25">
      <c r="B231" s="306"/>
      <c r="C231" s="168"/>
      <c r="D231" s="307"/>
    </row>
    <row r="232" spans="2:4" x14ac:dyDescent="0.25">
      <c r="B232" s="306"/>
      <c r="C232" s="168"/>
      <c r="D232" s="307"/>
    </row>
    <row r="233" spans="2:4" x14ac:dyDescent="0.25">
      <c r="B233" s="306"/>
      <c r="C233" s="168"/>
      <c r="D233" s="307"/>
    </row>
    <row r="234" spans="2:4" x14ac:dyDescent="0.25">
      <c r="B234" s="306"/>
      <c r="C234" s="168"/>
      <c r="D234" s="307"/>
    </row>
    <row r="235" spans="2:4" x14ac:dyDescent="0.25">
      <c r="B235" s="306"/>
      <c r="C235" s="168"/>
      <c r="D235" s="307"/>
    </row>
    <row r="236" spans="2:4" x14ac:dyDescent="0.25">
      <c r="B236" s="306"/>
      <c r="C236" s="168"/>
      <c r="D236" s="307"/>
    </row>
    <row r="237" spans="2:4" x14ac:dyDescent="0.25">
      <c r="B237" s="306"/>
      <c r="C237" s="168"/>
      <c r="D237" s="307"/>
    </row>
    <row r="238" spans="2:4" x14ac:dyDescent="0.25">
      <c r="B238" s="306"/>
      <c r="C238" s="168"/>
      <c r="D238" s="307"/>
    </row>
    <row r="239" spans="2:4" x14ac:dyDescent="0.25">
      <c r="B239" s="306"/>
      <c r="C239" s="168"/>
      <c r="D239" s="307"/>
    </row>
    <row r="240" spans="2:4" x14ac:dyDescent="0.25">
      <c r="B240" s="306"/>
      <c r="C240" s="168"/>
      <c r="D240" s="307"/>
    </row>
    <row r="241" spans="2:4" x14ac:dyDescent="0.25">
      <c r="B241" s="306"/>
      <c r="C241" s="168"/>
      <c r="D241" s="307"/>
    </row>
    <row r="242" spans="2:4" x14ac:dyDescent="0.25">
      <c r="B242" s="306"/>
      <c r="C242" s="168"/>
      <c r="D242" s="307"/>
    </row>
    <row r="243" spans="2:4" x14ac:dyDescent="0.25">
      <c r="B243" s="306"/>
      <c r="C243" s="168"/>
      <c r="D243" s="307"/>
    </row>
    <row r="244" spans="2:4" x14ac:dyDescent="0.25">
      <c r="B244" s="306"/>
      <c r="C244" s="168"/>
      <c r="D244" s="307"/>
    </row>
    <row r="245" spans="2:4" x14ac:dyDescent="0.25">
      <c r="B245" s="306"/>
      <c r="C245" s="168"/>
      <c r="D245" s="307"/>
    </row>
    <row r="246" spans="2:4" x14ac:dyDescent="0.25">
      <c r="B246" s="306"/>
      <c r="C246" s="168"/>
      <c r="D246" s="307"/>
    </row>
    <row r="247" spans="2:4" x14ac:dyDescent="0.25">
      <c r="B247" s="306"/>
      <c r="C247" s="168"/>
      <c r="D247" s="307"/>
    </row>
    <row r="248" spans="2:4" x14ac:dyDescent="0.25">
      <c r="B248" s="306"/>
      <c r="C248" s="168"/>
      <c r="D248" s="307"/>
    </row>
    <row r="249" spans="2:4" x14ac:dyDescent="0.25">
      <c r="B249" s="306"/>
      <c r="C249" s="168"/>
      <c r="D249" s="307"/>
    </row>
    <row r="250" spans="2:4" x14ac:dyDescent="0.25">
      <c r="B250" s="306"/>
      <c r="C250" s="168"/>
      <c r="D250" s="307"/>
    </row>
    <row r="251" spans="2:4" x14ac:dyDescent="0.25">
      <c r="B251" s="306"/>
      <c r="C251" s="168"/>
      <c r="D251" s="307"/>
    </row>
    <row r="252" spans="2:4" x14ac:dyDescent="0.25">
      <c r="B252" s="306"/>
      <c r="C252" s="168"/>
      <c r="D252" s="307"/>
    </row>
    <row r="253" spans="2:4" x14ac:dyDescent="0.25">
      <c r="B253" s="306"/>
      <c r="C253" s="168"/>
      <c r="D253" s="307"/>
    </row>
    <row r="254" spans="2:4" x14ac:dyDescent="0.25">
      <c r="B254" s="306"/>
      <c r="C254" s="168"/>
      <c r="D254" s="307"/>
    </row>
    <row r="255" spans="2:4" x14ac:dyDescent="0.25">
      <c r="B255" s="306"/>
      <c r="C255" s="168"/>
      <c r="D255" s="307"/>
    </row>
    <row r="256" spans="2:4" x14ac:dyDescent="0.25">
      <c r="B256" s="306"/>
      <c r="C256" s="168"/>
      <c r="D256" s="307"/>
    </row>
    <row r="257" spans="2:4" x14ac:dyDescent="0.25">
      <c r="B257" s="306"/>
      <c r="C257" s="168"/>
      <c r="D257" s="307"/>
    </row>
    <row r="258" spans="2:4" x14ac:dyDescent="0.25">
      <c r="B258" s="306"/>
      <c r="C258" s="168"/>
      <c r="D258" s="307"/>
    </row>
    <row r="259" spans="2:4" x14ac:dyDescent="0.25">
      <c r="B259" s="306"/>
      <c r="C259" s="168"/>
      <c r="D259" s="307"/>
    </row>
    <row r="260" spans="2:4" x14ac:dyDescent="0.25">
      <c r="B260" s="306"/>
      <c r="C260" s="168"/>
      <c r="D260" s="307"/>
    </row>
    <row r="261" spans="2:4" x14ac:dyDescent="0.25">
      <c r="B261" s="306"/>
      <c r="C261" s="168"/>
      <c r="D261" s="307"/>
    </row>
    <row r="262" spans="2:4" x14ac:dyDescent="0.25">
      <c r="B262" s="306"/>
      <c r="C262" s="168"/>
      <c r="D262" s="307"/>
    </row>
    <row r="263" spans="2:4" x14ac:dyDescent="0.25">
      <c r="B263" s="306"/>
      <c r="C263" s="168"/>
      <c r="D263" s="307"/>
    </row>
    <row r="264" spans="2:4" x14ac:dyDescent="0.25">
      <c r="B264" s="306"/>
      <c r="C264" s="168"/>
      <c r="D264" s="307"/>
    </row>
    <row r="265" spans="2:4" x14ac:dyDescent="0.25">
      <c r="B265" s="306"/>
      <c r="C265" s="168"/>
      <c r="D265" s="307"/>
    </row>
    <row r="266" spans="2:4" x14ac:dyDescent="0.25">
      <c r="B266" s="306"/>
      <c r="C266" s="168"/>
      <c r="D266" s="307"/>
    </row>
    <row r="267" spans="2:4" x14ac:dyDescent="0.25">
      <c r="B267" s="306"/>
      <c r="C267" s="168"/>
      <c r="D267" s="307"/>
    </row>
    <row r="268" spans="2:4" x14ac:dyDescent="0.25">
      <c r="B268" s="306"/>
      <c r="C268" s="168"/>
      <c r="D268" s="307"/>
    </row>
    <row r="269" spans="2:4" x14ac:dyDescent="0.25">
      <c r="B269" s="306"/>
      <c r="C269" s="168"/>
      <c r="D269" s="307"/>
    </row>
    <row r="270" spans="2:4" x14ac:dyDescent="0.25">
      <c r="B270" s="306"/>
      <c r="C270" s="168"/>
      <c r="D270" s="307"/>
    </row>
    <row r="271" spans="2:4" x14ac:dyDescent="0.25">
      <c r="B271" s="306"/>
      <c r="C271" s="168"/>
      <c r="D271" s="307"/>
    </row>
    <row r="272" spans="2:4" x14ac:dyDescent="0.25">
      <c r="B272" s="306"/>
      <c r="C272" s="168"/>
      <c r="D272" s="307"/>
    </row>
    <row r="273" spans="2:4" x14ac:dyDescent="0.25">
      <c r="B273" s="306"/>
      <c r="C273" s="168"/>
      <c r="D273" s="307"/>
    </row>
    <row r="274" spans="2:4" x14ac:dyDescent="0.25">
      <c r="B274" s="306"/>
      <c r="C274" s="168"/>
      <c r="D274" s="307"/>
    </row>
    <row r="275" spans="2:4" x14ac:dyDescent="0.25">
      <c r="B275" s="306"/>
      <c r="C275" s="168"/>
      <c r="D275" s="307"/>
    </row>
    <row r="276" spans="2:4" x14ac:dyDescent="0.25">
      <c r="B276" s="306"/>
      <c r="C276" s="168"/>
      <c r="D276" s="307"/>
    </row>
    <row r="277" spans="2:4" x14ac:dyDescent="0.25">
      <c r="B277" s="306"/>
      <c r="C277" s="168"/>
      <c r="D277" s="307"/>
    </row>
    <row r="278" spans="2:4" x14ac:dyDescent="0.25">
      <c r="B278" s="306"/>
      <c r="C278" s="168"/>
      <c r="D278" s="307"/>
    </row>
    <row r="279" spans="2:4" x14ac:dyDescent="0.25">
      <c r="B279" s="306"/>
      <c r="C279" s="168"/>
      <c r="D279" s="307"/>
    </row>
    <row r="280" spans="2:4" x14ac:dyDescent="0.25">
      <c r="B280" s="306"/>
      <c r="C280" s="168"/>
      <c r="D280" s="307"/>
    </row>
    <row r="281" spans="2:4" x14ac:dyDescent="0.25">
      <c r="B281" s="306"/>
      <c r="C281" s="168"/>
      <c r="D281" s="307"/>
    </row>
    <row r="282" spans="2:4" x14ac:dyDescent="0.25">
      <c r="B282" s="306"/>
      <c r="C282" s="168"/>
      <c r="D282" s="307"/>
    </row>
    <row r="283" spans="2:4" x14ac:dyDescent="0.25">
      <c r="B283" s="306"/>
      <c r="C283" s="168"/>
      <c r="D283" s="307"/>
    </row>
    <row r="284" spans="2:4" x14ac:dyDescent="0.25">
      <c r="B284" s="306"/>
      <c r="C284" s="168"/>
      <c r="D284" s="307"/>
    </row>
    <row r="285" spans="2:4" x14ac:dyDescent="0.25">
      <c r="B285" s="306"/>
      <c r="C285" s="168"/>
      <c r="D285" s="307"/>
    </row>
    <row r="286" spans="2:4" x14ac:dyDescent="0.25">
      <c r="B286" s="306"/>
      <c r="C286" s="168"/>
      <c r="D286" s="307"/>
    </row>
    <row r="287" spans="2:4" x14ac:dyDescent="0.25">
      <c r="B287" s="306"/>
      <c r="C287" s="168"/>
      <c r="D287" s="307"/>
    </row>
    <row r="288" spans="2:4" x14ac:dyDescent="0.25">
      <c r="B288" s="306"/>
      <c r="C288" s="168"/>
      <c r="D288" s="307"/>
    </row>
    <row r="289" spans="2:4" x14ac:dyDescent="0.25">
      <c r="B289" s="306"/>
      <c r="C289" s="168"/>
      <c r="D289" s="307"/>
    </row>
    <row r="290" spans="2:4" x14ac:dyDescent="0.25">
      <c r="B290" s="306"/>
      <c r="C290" s="168"/>
      <c r="D290" s="307"/>
    </row>
    <row r="291" spans="2:4" x14ac:dyDescent="0.25">
      <c r="B291" s="306"/>
      <c r="C291" s="168"/>
      <c r="D291" s="307"/>
    </row>
    <row r="292" spans="2:4" x14ac:dyDescent="0.25">
      <c r="B292" s="306"/>
      <c r="C292" s="168"/>
      <c r="D292" s="307"/>
    </row>
    <row r="293" spans="2:4" x14ac:dyDescent="0.25">
      <c r="B293" s="306"/>
      <c r="C293" s="168"/>
      <c r="D293" s="307"/>
    </row>
    <row r="294" spans="2:4" x14ac:dyDescent="0.25">
      <c r="B294" s="306"/>
      <c r="C294" s="168"/>
      <c r="D294" s="307"/>
    </row>
    <row r="295" spans="2:4" x14ac:dyDescent="0.25">
      <c r="B295" s="306"/>
      <c r="C295" s="168"/>
      <c r="D295" s="307"/>
    </row>
    <row r="296" spans="2:4" x14ac:dyDescent="0.25">
      <c r="B296" s="306"/>
      <c r="C296" s="168"/>
      <c r="D296" s="307"/>
    </row>
    <row r="297" spans="2:4" x14ac:dyDescent="0.25">
      <c r="B297" s="306"/>
      <c r="C297" s="168"/>
      <c r="D297" s="307"/>
    </row>
    <row r="298" spans="2:4" x14ac:dyDescent="0.25">
      <c r="B298" s="306"/>
      <c r="C298" s="168"/>
      <c r="D298" s="307"/>
    </row>
    <row r="299" spans="2:4" x14ac:dyDescent="0.25">
      <c r="B299" s="306"/>
      <c r="C299" s="168"/>
      <c r="D299" s="307"/>
    </row>
    <row r="300" spans="2:4" x14ac:dyDescent="0.25">
      <c r="B300" s="306"/>
      <c r="C300" s="168"/>
      <c r="D300" s="307"/>
    </row>
    <row r="301" spans="2:4" x14ac:dyDescent="0.25">
      <c r="B301" s="306"/>
      <c r="C301" s="168"/>
      <c r="D301" s="307"/>
    </row>
    <row r="302" spans="2:4" x14ac:dyDescent="0.25">
      <c r="B302" s="306"/>
      <c r="C302" s="168"/>
      <c r="D302" s="307"/>
    </row>
    <row r="303" spans="2:4" x14ac:dyDescent="0.25">
      <c r="B303" s="306"/>
      <c r="C303" s="168"/>
      <c r="D303" s="307"/>
    </row>
    <row r="304" spans="2:4" x14ac:dyDescent="0.25">
      <c r="B304" s="306"/>
      <c r="C304" s="168"/>
      <c r="D304" s="307"/>
    </row>
    <row r="305" spans="2:4" x14ac:dyDescent="0.25">
      <c r="B305" s="306"/>
      <c r="C305" s="168"/>
      <c r="D305" s="307"/>
    </row>
    <row r="306" spans="2:4" x14ac:dyDescent="0.25">
      <c r="B306" s="306"/>
      <c r="C306" s="168"/>
      <c r="D306" s="307"/>
    </row>
    <row r="307" spans="2:4" x14ac:dyDescent="0.25">
      <c r="B307" s="306"/>
      <c r="C307" s="168"/>
      <c r="D307" s="307"/>
    </row>
    <row r="308" spans="2:4" x14ac:dyDescent="0.25">
      <c r="B308" s="306"/>
      <c r="C308" s="168"/>
      <c r="D308" s="307"/>
    </row>
    <row r="309" spans="2:4" x14ac:dyDescent="0.25">
      <c r="B309" s="306"/>
      <c r="C309" s="168"/>
      <c r="D309" s="307"/>
    </row>
    <row r="310" spans="2:4" x14ac:dyDescent="0.25">
      <c r="B310" s="306"/>
      <c r="C310" s="168"/>
      <c r="D310" s="307"/>
    </row>
    <row r="311" spans="2:4" x14ac:dyDescent="0.25">
      <c r="B311" s="306"/>
      <c r="C311" s="168"/>
      <c r="D311" s="307"/>
    </row>
    <row r="312" spans="2:4" x14ac:dyDescent="0.25">
      <c r="B312" s="306"/>
      <c r="C312" s="168"/>
      <c r="D312" s="307"/>
    </row>
    <row r="313" spans="2:4" x14ac:dyDescent="0.25">
      <c r="B313" s="306"/>
      <c r="C313" s="168"/>
      <c r="D313" s="307"/>
    </row>
    <row r="314" spans="2:4" x14ac:dyDescent="0.25">
      <c r="B314" s="306"/>
      <c r="C314" s="168"/>
      <c r="D314" s="307"/>
    </row>
    <row r="315" spans="2:4" x14ac:dyDescent="0.25">
      <c r="B315" s="306"/>
      <c r="C315" s="168"/>
      <c r="D315" s="307"/>
    </row>
    <row r="316" spans="2:4" x14ac:dyDescent="0.25">
      <c r="B316" s="306"/>
      <c r="C316" s="168"/>
      <c r="D316" s="307"/>
    </row>
    <row r="317" spans="2:4" x14ac:dyDescent="0.25">
      <c r="B317" s="306"/>
      <c r="C317" s="168"/>
      <c r="D317" s="307"/>
    </row>
    <row r="318" spans="2:4" x14ac:dyDescent="0.25">
      <c r="B318" s="306"/>
      <c r="C318" s="168"/>
      <c r="D318" s="307"/>
    </row>
    <row r="319" spans="2:4" x14ac:dyDescent="0.25">
      <c r="B319" s="306"/>
      <c r="C319" s="168"/>
      <c r="D319" s="307"/>
    </row>
    <row r="320" spans="2:4" x14ac:dyDescent="0.25">
      <c r="B320" s="306"/>
      <c r="C320" s="168"/>
      <c r="D320" s="307"/>
    </row>
    <row r="321" spans="2:4" x14ac:dyDescent="0.25">
      <c r="B321" s="306"/>
      <c r="C321" s="168"/>
      <c r="D321" s="307"/>
    </row>
    <row r="322" spans="2:4" x14ac:dyDescent="0.25">
      <c r="B322" s="306"/>
      <c r="C322" s="168"/>
      <c r="D322" s="307"/>
    </row>
    <row r="323" spans="2:4" x14ac:dyDescent="0.25">
      <c r="B323" s="306"/>
      <c r="C323" s="168"/>
      <c r="D323" s="307"/>
    </row>
    <row r="324" spans="2:4" x14ac:dyDescent="0.25">
      <c r="B324" s="306"/>
      <c r="C324" s="168"/>
      <c r="D324" s="307"/>
    </row>
    <row r="325" spans="2:4" x14ac:dyDescent="0.25">
      <c r="B325" s="306"/>
      <c r="C325" s="168"/>
      <c r="D325" s="307"/>
    </row>
    <row r="326" spans="2:4" x14ac:dyDescent="0.25">
      <c r="B326" s="306"/>
      <c r="C326" s="168"/>
      <c r="D326" s="307"/>
    </row>
    <row r="327" spans="2:4" x14ac:dyDescent="0.25">
      <c r="B327" s="306"/>
      <c r="C327" s="168"/>
      <c r="D327" s="307"/>
    </row>
    <row r="328" spans="2:4" x14ac:dyDescent="0.25">
      <c r="B328" s="306"/>
      <c r="C328" s="168"/>
      <c r="D328" s="307"/>
    </row>
    <row r="329" spans="2:4" x14ac:dyDescent="0.25">
      <c r="B329" s="306"/>
      <c r="C329" s="168"/>
      <c r="D329" s="307"/>
    </row>
    <row r="330" spans="2:4" x14ac:dyDescent="0.25">
      <c r="B330" s="306"/>
      <c r="C330" s="168"/>
      <c r="D330" s="307"/>
    </row>
    <row r="331" spans="2:4" x14ac:dyDescent="0.25">
      <c r="B331" s="306"/>
      <c r="C331" s="168"/>
      <c r="D331" s="307"/>
    </row>
    <row r="332" spans="2:4" x14ac:dyDescent="0.25">
      <c r="B332" s="306"/>
      <c r="C332" s="168"/>
      <c r="D332" s="307"/>
    </row>
    <row r="333" spans="2:4" x14ac:dyDescent="0.25">
      <c r="B333" s="306"/>
      <c r="C333" s="168"/>
      <c r="D333" s="307"/>
    </row>
    <row r="334" spans="2:4" x14ac:dyDescent="0.25">
      <c r="B334" s="306"/>
      <c r="C334" s="168"/>
      <c r="D334" s="307"/>
    </row>
    <row r="335" spans="2:4" x14ac:dyDescent="0.25">
      <c r="B335" s="306"/>
      <c r="C335" s="168"/>
      <c r="D335" s="307"/>
    </row>
    <row r="336" spans="2:4" x14ac:dyDescent="0.25">
      <c r="B336" s="306"/>
      <c r="C336" s="168"/>
      <c r="D336" s="307"/>
    </row>
    <row r="337" spans="2:4" x14ac:dyDescent="0.25">
      <c r="B337" s="306"/>
      <c r="C337" s="168"/>
      <c r="D337" s="307"/>
    </row>
    <row r="338" spans="2:4" x14ac:dyDescent="0.25">
      <c r="B338" s="306"/>
      <c r="C338" s="168"/>
      <c r="D338" s="307"/>
    </row>
    <row r="339" spans="2:4" x14ac:dyDescent="0.25">
      <c r="B339" s="306"/>
      <c r="C339" s="168"/>
      <c r="D339" s="307"/>
    </row>
    <row r="340" spans="2:4" x14ac:dyDescent="0.25">
      <c r="B340" s="306"/>
      <c r="C340" s="168"/>
      <c r="D340" s="307"/>
    </row>
    <row r="341" spans="2:4" x14ac:dyDescent="0.25">
      <c r="B341" s="306"/>
      <c r="C341" s="168"/>
      <c r="D341" s="307"/>
    </row>
    <row r="342" spans="2:4" x14ac:dyDescent="0.25">
      <c r="B342" s="306"/>
      <c r="C342" s="168"/>
      <c r="D342" s="307"/>
    </row>
    <row r="343" spans="2:4" x14ac:dyDescent="0.25">
      <c r="B343" s="306"/>
      <c r="C343" s="168"/>
      <c r="D343" s="307"/>
    </row>
    <row r="344" spans="2:4" x14ac:dyDescent="0.25">
      <c r="B344" s="306"/>
      <c r="C344" s="168"/>
      <c r="D344" s="307"/>
    </row>
    <row r="345" spans="2:4" x14ac:dyDescent="0.25">
      <c r="B345" s="306"/>
      <c r="C345" s="168"/>
      <c r="D345" s="307"/>
    </row>
    <row r="346" spans="2:4" x14ac:dyDescent="0.25">
      <c r="B346" s="306"/>
      <c r="C346" s="168"/>
      <c r="D346" s="307"/>
    </row>
    <row r="347" spans="2:4" x14ac:dyDescent="0.25">
      <c r="B347" s="306"/>
      <c r="C347" s="168"/>
      <c r="D347" s="307"/>
    </row>
    <row r="348" spans="2:4" x14ac:dyDescent="0.25">
      <c r="B348" s="306"/>
      <c r="C348" s="168"/>
      <c r="D348" s="307"/>
    </row>
    <row r="349" spans="2:4" x14ac:dyDescent="0.25">
      <c r="B349" s="306"/>
      <c r="C349" s="168"/>
      <c r="D349" s="307"/>
    </row>
    <row r="350" spans="2:4" x14ac:dyDescent="0.25">
      <c r="B350" s="306"/>
      <c r="C350" s="168"/>
      <c r="D350" s="307"/>
    </row>
    <row r="351" spans="2:4" x14ac:dyDescent="0.25">
      <c r="B351" s="306"/>
      <c r="C351" s="168"/>
      <c r="D351" s="307"/>
    </row>
    <row r="352" spans="2:4" x14ac:dyDescent="0.25">
      <c r="B352" s="306"/>
      <c r="C352" s="168"/>
      <c r="D352" s="307"/>
    </row>
    <row r="353" spans="2:4" x14ac:dyDescent="0.25">
      <c r="B353" s="306"/>
      <c r="C353" s="168"/>
      <c r="D353" s="307"/>
    </row>
    <row r="354" spans="2:4" x14ac:dyDescent="0.25">
      <c r="B354" s="306"/>
      <c r="C354" s="168"/>
      <c r="D354" s="307"/>
    </row>
    <row r="355" spans="2:4" x14ac:dyDescent="0.25">
      <c r="B355" s="306"/>
      <c r="C355" s="168"/>
      <c r="D355" s="307"/>
    </row>
    <row r="356" spans="2:4" x14ac:dyDescent="0.25">
      <c r="B356" s="306"/>
      <c r="C356" s="168"/>
      <c r="D356" s="307"/>
    </row>
    <row r="357" spans="2:4" x14ac:dyDescent="0.25">
      <c r="B357" s="306"/>
      <c r="C357" s="168"/>
      <c r="D357" s="307"/>
    </row>
    <row r="358" spans="2:4" x14ac:dyDescent="0.25">
      <c r="B358" s="306"/>
      <c r="C358" s="168"/>
      <c r="D358" s="307"/>
    </row>
    <row r="359" spans="2:4" x14ac:dyDescent="0.25">
      <c r="B359" s="306"/>
      <c r="C359" s="168"/>
      <c r="D359" s="307"/>
    </row>
    <row r="360" spans="2:4" x14ac:dyDescent="0.25">
      <c r="B360" s="306"/>
      <c r="C360" s="168"/>
      <c r="D360" s="307"/>
    </row>
    <row r="361" spans="2:4" x14ac:dyDescent="0.25">
      <c r="B361" s="306"/>
      <c r="C361" s="168"/>
      <c r="D361" s="307"/>
    </row>
    <row r="362" spans="2:4" x14ac:dyDescent="0.25">
      <c r="B362" s="306"/>
      <c r="C362" s="168"/>
      <c r="D362" s="307"/>
    </row>
    <row r="363" spans="2:4" x14ac:dyDescent="0.25">
      <c r="B363" s="306"/>
      <c r="C363" s="168"/>
      <c r="D363" s="307"/>
    </row>
    <row r="364" spans="2:4" x14ac:dyDescent="0.25">
      <c r="B364" s="306"/>
      <c r="C364" s="168"/>
      <c r="D364" s="307"/>
    </row>
    <row r="365" spans="2:4" x14ac:dyDescent="0.25">
      <c r="B365" s="306"/>
      <c r="C365" s="168"/>
      <c r="D365" s="307"/>
    </row>
    <row r="366" spans="2:4" x14ac:dyDescent="0.25">
      <c r="B366" s="306"/>
      <c r="C366" s="168"/>
      <c r="D366" s="307"/>
    </row>
    <row r="367" spans="2:4" x14ac:dyDescent="0.25">
      <c r="B367" s="306"/>
      <c r="C367" s="168"/>
      <c r="D367" s="307"/>
    </row>
    <row r="368" spans="2:4" x14ac:dyDescent="0.25">
      <c r="B368" s="306"/>
      <c r="C368" s="168"/>
      <c r="D368" s="307"/>
    </row>
    <row r="369" spans="2:4" x14ac:dyDescent="0.25">
      <c r="B369" s="306"/>
      <c r="C369" s="168"/>
      <c r="D369" s="307"/>
    </row>
    <row r="370" spans="2:4" x14ac:dyDescent="0.25">
      <c r="B370" s="306"/>
      <c r="C370" s="168"/>
      <c r="D370" s="307"/>
    </row>
    <row r="371" spans="2:4" x14ac:dyDescent="0.25">
      <c r="B371" s="306"/>
      <c r="C371" s="168"/>
      <c r="D371" s="307"/>
    </row>
    <row r="372" spans="2:4" x14ac:dyDescent="0.25">
      <c r="B372" s="306"/>
      <c r="C372" s="168"/>
      <c r="D372" s="307"/>
    </row>
    <row r="373" spans="2:4" x14ac:dyDescent="0.25">
      <c r="B373" s="306"/>
      <c r="C373" s="168"/>
      <c r="D373" s="307"/>
    </row>
    <row r="374" spans="2:4" x14ac:dyDescent="0.25">
      <c r="B374" s="306"/>
      <c r="C374" s="168"/>
      <c r="D374" s="307"/>
    </row>
    <row r="375" spans="2:4" x14ac:dyDescent="0.25">
      <c r="B375" s="306"/>
      <c r="C375" s="168"/>
      <c r="D375" s="307"/>
    </row>
    <row r="376" spans="2:4" x14ac:dyDescent="0.25">
      <c r="B376" s="306"/>
      <c r="C376" s="168"/>
      <c r="D376" s="307"/>
    </row>
    <row r="377" spans="2:4" x14ac:dyDescent="0.25">
      <c r="B377" s="306"/>
      <c r="C377" s="168"/>
      <c r="D377" s="307"/>
    </row>
    <row r="378" spans="2:4" x14ac:dyDescent="0.25">
      <c r="B378" s="306"/>
      <c r="C378" s="168"/>
      <c r="D378" s="307"/>
    </row>
    <row r="379" spans="2:4" x14ac:dyDescent="0.25">
      <c r="B379" s="306"/>
      <c r="C379" s="168"/>
      <c r="D379" s="307"/>
    </row>
    <row r="380" spans="2:4" x14ac:dyDescent="0.25">
      <c r="B380" s="306"/>
      <c r="C380" s="168"/>
      <c r="D380" s="307"/>
    </row>
    <row r="381" spans="2:4" x14ac:dyDescent="0.25">
      <c r="B381" s="306"/>
      <c r="C381" s="168"/>
      <c r="D381" s="307"/>
    </row>
    <row r="382" spans="2:4" x14ac:dyDescent="0.25">
      <c r="B382" s="306"/>
      <c r="C382" s="168"/>
      <c r="D382" s="307"/>
    </row>
    <row r="383" spans="2:4" x14ac:dyDescent="0.25">
      <c r="B383" s="306"/>
      <c r="C383" s="168"/>
      <c r="D383" s="307"/>
    </row>
    <row r="384" spans="2:4" x14ac:dyDescent="0.25">
      <c r="B384" s="306"/>
      <c r="C384" s="168"/>
      <c r="D384" s="307"/>
    </row>
    <row r="385" spans="2:4" x14ac:dyDescent="0.25">
      <c r="B385" s="306"/>
      <c r="C385" s="168"/>
      <c r="D385" s="307"/>
    </row>
    <row r="386" spans="2:4" x14ac:dyDescent="0.25">
      <c r="B386" s="306"/>
      <c r="C386" s="168"/>
      <c r="D386" s="307"/>
    </row>
    <row r="387" spans="2:4" x14ac:dyDescent="0.25">
      <c r="B387" s="306"/>
      <c r="C387" s="168"/>
      <c r="D387" s="307"/>
    </row>
    <row r="388" spans="2:4" x14ac:dyDescent="0.25">
      <c r="B388" s="306"/>
      <c r="C388" s="168"/>
      <c r="D388" s="307"/>
    </row>
    <row r="389" spans="2:4" x14ac:dyDescent="0.25">
      <c r="B389" s="306"/>
      <c r="C389" s="168"/>
      <c r="D389" s="307"/>
    </row>
    <row r="390" spans="2:4" x14ac:dyDescent="0.25">
      <c r="B390" s="306"/>
      <c r="C390" s="168"/>
      <c r="D390" s="307"/>
    </row>
    <row r="391" spans="2:4" x14ac:dyDescent="0.25">
      <c r="B391" s="306"/>
      <c r="C391" s="168"/>
      <c r="D391" s="307"/>
    </row>
    <row r="392" spans="2:4" x14ac:dyDescent="0.25">
      <c r="B392" s="306"/>
      <c r="C392" s="168"/>
      <c r="D392" s="307"/>
    </row>
    <row r="393" spans="2:4" x14ac:dyDescent="0.25">
      <c r="B393" s="306"/>
      <c r="C393" s="168"/>
      <c r="D393" s="307"/>
    </row>
    <row r="394" spans="2:4" x14ac:dyDescent="0.25">
      <c r="B394" s="306"/>
      <c r="C394" s="168"/>
      <c r="D394" s="307"/>
    </row>
    <row r="395" spans="2:4" x14ac:dyDescent="0.25">
      <c r="B395" s="306"/>
      <c r="C395" s="168"/>
      <c r="D395" s="307"/>
    </row>
    <row r="396" spans="2:4" x14ac:dyDescent="0.25">
      <c r="B396" s="306"/>
      <c r="C396" s="168"/>
      <c r="D396" s="307"/>
    </row>
    <row r="397" spans="2:4" x14ac:dyDescent="0.25">
      <c r="B397" s="306"/>
      <c r="C397" s="168"/>
      <c r="D397" s="307"/>
    </row>
    <row r="398" spans="2:4" x14ac:dyDescent="0.25">
      <c r="B398" s="306"/>
      <c r="C398" s="168"/>
      <c r="D398" s="307"/>
    </row>
    <row r="399" spans="2:4" x14ac:dyDescent="0.25">
      <c r="B399" s="306"/>
      <c r="C399" s="168"/>
      <c r="D399" s="307"/>
    </row>
    <row r="400" spans="2:4" x14ac:dyDescent="0.25">
      <c r="B400" s="306"/>
      <c r="C400" s="168"/>
      <c r="D400" s="307"/>
    </row>
    <row r="401" spans="2:4" x14ac:dyDescent="0.25">
      <c r="B401" s="306"/>
      <c r="C401" s="168"/>
      <c r="D401" s="307"/>
    </row>
    <row r="402" spans="2:4" x14ac:dyDescent="0.25">
      <c r="B402" s="306"/>
      <c r="C402" s="168"/>
      <c r="D402" s="307"/>
    </row>
    <row r="403" spans="2:4" x14ac:dyDescent="0.25">
      <c r="B403" s="306"/>
      <c r="C403" s="168"/>
      <c r="D403" s="307"/>
    </row>
    <row r="404" spans="2:4" x14ac:dyDescent="0.25">
      <c r="B404" s="306"/>
      <c r="C404" s="168"/>
      <c r="D404" s="307"/>
    </row>
    <row r="405" spans="2:4" x14ac:dyDescent="0.25">
      <c r="B405" s="306"/>
      <c r="C405" s="168"/>
      <c r="D405" s="307"/>
    </row>
    <row r="406" spans="2:4" x14ac:dyDescent="0.25">
      <c r="B406" s="306"/>
      <c r="C406" s="168"/>
      <c r="D406" s="307"/>
    </row>
    <row r="407" spans="2:4" x14ac:dyDescent="0.25">
      <c r="B407" s="306"/>
      <c r="C407" s="168"/>
      <c r="D407" s="307"/>
    </row>
    <row r="408" spans="2:4" x14ac:dyDescent="0.25">
      <c r="B408" s="306"/>
      <c r="C408" s="168"/>
      <c r="D408" s="307"/>
    </row>
    <row r="409" spans="2:4" x14ac:dyDescent="0.25">
      <c r="B409" s="306"/>
      <c r="C409" s="168"/>
      <c r="D409" s="307"/>
    </row>
    <row r="410" spans="2:4" x14ac:dyDescent="0.25">
      <c r="B410" s="306"/>
      <c r="C410" s="168"/>
      <c r="D410" s="307"/>
    </row>
    <row r="411" spans="2:4" x14ac:dyDescent="0.25">
      <c r="B411" s="306"/>
      <c r="C411" s="168"/>
      <c r="D411" s="307"/>
    </row>
    <row r="412" spans="2:4" x14ac:dyDescent="0.25">
      <c r="B412" s="306"/>
      <c r="C412" s="168"/>
      <c r="D412" s="307"/>
    </row>
    <row r="413" spans="2:4" x14ac:dyDescent="0.25">
      <c r="B413" s="306"/>
      <c r="C413" s="168"/>
      <c r="D413" s="307"/>
    </row>
    <row r="414" spans="2:4" x14ac:dyDescent="0.25">
      <c r="B414" s="306"/>
      <c r="C414" s="168"/>
      <c r="D414" s="307"/>
    </row>
    <row r="415" spans="2:4" x14ac:dyDescent="0.25">
      <c r="B415" s="306"/>
      <c r="C415" s="168"/>
      <c r="D415" s="307"/>
    </row>
    <row r="416" spans="2:4" x14ac:dyDescent="0.25">
      <c r="B416" s="306"/>
      <c r="C416" s="168"/>
      <c r="D416" s="307"/>
    </row>
    <row r="417" spans="2:4" x14ac:dyDescent="0.25">
      <c r="B417" s="306"/>
      <c r="C417" s="168"/>
      <c r="D417" s="307"/>
    </row>
    <row r="418" spans="2:4" x14ac:dyDescent="0.25">
      <c r="B418" s="306"/>
      <c r="C418" s="168"/>
      <c r="D418" s="307"/>
    </row>
    <row r="419" spans="2:4" x14ac:dyDescent="0.25">
      <c r="B419" s="306"/>
      <c r="C419" s="168"/>
      <c r="D419" s="307"/>
    </row>
    <row r="420" spans="2:4" x14ac:dyDescent="0.25">
      <c r="B420" s="306"/>
      <c r="C420" s="168"/>
      <c r="D420" s="307"/>
    </row>
    <row r="421" spans="2:4" x14ac:dyDescent="0.25">
      <c r="B421" s="306"/>
      <c r="C421" s="168"/>
      <c r="D421" s="307"/>
    </row>
    <row r="422" spans="2:4" x14ac:dyDescent="0.25">
      <c r="B422" s="306"/>
      <c r="C422" s="168"/>
      <c r="D422" s="307"/>
    </row>
    <row r="423" spans="2:4" x14ac:dyDescent="0.25">
      <c r="B423" s="306"/>
      <c r="C423" s="168"/>
      <c r="D423" s="307"/>
    </row>
    <row r="424" spans="2:4" x14ac:dyDescent="0.25">
      <c r="B424" s="306"/>
      <c r="C424" s="168"/>
      <c r="D424" s="307"/>
    </row>
    <row r="425" spans="2:4" x14ac:dyDescent="0.25">
      <c r="B425" s="306"/>
      <c r="C425" s="168"/>
      <c r="D425" s="307"/>
    </row>
    <row r="426" spans="2:4" x14ac:dyDescent="0.25">
      <c r="B426" s="306"/>
      <c r="C426" s="168"/>
      <c r="D426" s="307"/>
    </row>
    <row r="427" spans="2:4" x14ac:dyDescent="0.25">
      <c r="B427" s="306"/>
      <c r="C427" s="168"/>
      <c r="D427" s="307"/>
    </row>
    <row r="428" spans="2:4" x14ac:dyDescent="0.25">
      <c r="B428" s="306"/>
      <c r="C428" s="168"/>
      <c r="D428" s="307"/>
    </row>
    <row r="429" spans="2:4" x14ac:dyDescent="0.25">
      <c r="B429" s="306"/>
      <c r="C429" s="168"/>
      <c r="D429" s="307"/>
    </row>
    <row r="430" spans="2:4" x14ac:dyDescent="0.25">
      <c r="B430" s="306"/>
      <c r="C430" s="168"/>
      <c r="D430" s="307"/>
    </row>
    <row r="431" spans="2:4" x14ac:dyDescent="0.25">
      <c r="B431" s="306"/>
      <c r="C431" s="168"/>
      <c r="D431" s="307"/>
    </row>
    <row r="432" spans="2:4" x14ac:dyDescent="0.25">
      <c r="B432" s="306"/>
      <c r="C432" s="168"/>
      <c r="D432" s="307"/>
    </row>
    <row r="433" spans="2:4" x14ac:dyDescent="0.25">
      <c r="B433" s="306"/>
      <c r="C433" s="168"/>
      <c r="D433" s="307"/>
    </row>
    <row r="434" spans="2:4" x14ac:dyDescent="0.25">
      <c r="B434" s="306"/>
      <c r="C434" s="168"/>
      <c r="D434" s="307"/>
    </row>
    <row r="435" spans="2:4" x14ac:dyDescent="0.25">
      <c r="B435" s="306"/>
      <c r="C435" s="168"/>
      <c r="D435" s="307"/>
    </row>
    <row r="436" spans="2:4" x14ac:dyDescent="0.25">
      <c r="B436" s="306"/>
      <c r="C436" s="168"/>
      <c r="D436" s="307"/>
    </row>
    <row r="437" spans="2:4" x14ac:dyDescent="0.25">
      <c r="B437" s="306"/>
      <c r="C437" s="168"/>
      <c r="D437" s="307"/>
    </row>
    <row r="438" spans="2:4" x14ac:dyDescent="0.25">
      <c r="B438" s="306"/>
      <c r="C438" s="168"/>
      <c r="D438" s="307"/>
    </row>
    <row r="439" spans="2:4" x14ac:dyDescent="0.25">
      <c r="B439" s="306"/>
      <c r="C439" s="168"/>
      <c r="D439" s="307"/>
    </row>
    <row r="440" spans="2:4" x14ac:dyDescent="0.25">
      <c r="B440" s="306"/>
      <c r="C440" s="168"/>
      <c r="D440" s="307"/>
    </row>
    <row r="441" spans="2:4" x14ac:dyDescent="0.25">
      <c r="B441" s="306"/>
      <c r="C441" s="168"/>
      <c r="D441" s="307"/>
    </row>
    <row r="442" spans="2:4" x14ac:dyDescent="0.25">
      <c r="B442" s="306"/>
      <c r="C442" s="168"/>
      <c r="D442" s="307"/>
    </row>
    <row r="443" spans="2:4" x14ac:dyDescent="0.25">
      <c r="B443" s="306"/>
      <c r="C443" s="168"/>
      <c r="D443" s="307"/>
    </row>
    <row r="444" spans="2:4" x14ac:dyDescent="0.25">
      <c r="B444" s="306"/>
      <c r="C444" s="168"/>
      <c r="D444" s="307"/>
    </row>
    <row r="445" spans="2:4" x14ac:dyDescent="0.25">
      <c r="B445" s="306"/>
      <c r="C445" s="168"/>
      <c r="D445" s="307"/>
    </row>
    <row r="446" spans="2:4" x14ac:dyDescent="0.25">
      <c r="B446" s="306"/>
      <c r="C446" s="168"/>
      <c r="D446" s="307"/>
    </row>
    <row r="447" spans="2:4" x14ac:dyDescent="0.25">
      <c r="B447" s="306"/>
      <c r="C447" s="168"/>
      <c r="D447" s="307"/>
    </row>
    <row r="448" spans="2:4" x14ac:dyDescent="0.25">
      <c r="B448" s="306"/>
      <c r="C448" s="168"/>
      <c r="D448" s="307"/>
    </row>
    <row r="449" spans="2:4" x14ac:dyDescent="0.25">
      <c r="B449" s="306"/>
      <c r="C449" s="168"/>
      <c r="D449" s="307"/>
    </row>
    <row r="450" spans="2:4" x14ac:dyDescent="0.25">
      <c r="B450" s="306"/>
      <c r="C450" s="168"/>
      <c r="D450" s="307"/>
    </row>
    <row r="451" spans="2:4" x14ac:dyDescent="0.25">
      <c r="B451" s="306"/>
      <c r="C451" s="168"/>
      <c r="D451" s="307"/>
    </row>
    <row r="452" spans="2:4" x14ac:dyDescent="0.25">
      <c r="B452" s="306"/>
      <c r="C452" s="168"/>
      <c r="D452" s="307"/>
    </row>
    <row r="453" spans="2:4" x14ac:dyDescent="0.25">
      <c r="B453" s="306"/>
      <c r="C453" s="168"/>
      <c r="D453" s="307"/>
    </row>
    <row r="454" spans="2:4" x14ac:dyDescent="0.25">
      <c r="B454" s="306"/>
      <c r="C454" s="168"/>
      <c r="D454" s="307"/>
    </row>
    <row r="455" spans="2:4" x14ac:dyDescent="0.25">
      <c r="B455" s="306"/>
      <c r="C455" s="168"/>
      <c r="D455" s="307"/>
    </row>
    <row r="456" spans="2:4" x14ac:dyDescent="0.25">
      <c r="B456" s="306"/>
      <c r="C456" s="168"/>
      <c r="D456" s="307"/>
    </row>
    <row r="457" spans="2:4" x14ac:dyDescent="0.25">
      <c r="B457" s="306"/>
      <c r="C457" s="168"/>
      <c r="D457" s="307"/>
    </row>
    <row r="458" spans="2:4" x14ac:dyDescent="0.25">
      <c r="B458" s="306"/>
      <c r="C458" s="168"/>
      <c r="D458" s="307"/>
    </row>
    <row r="459" spans="2:4" x14ac:dyDescent="0.25">
      <c r="B459" s="306"/>
      <c r="C459" s="168"/>
      <c r="D459" s="307"/>
    </row>
    <row r="460" spans="2:4" x14ac:dyDescent="0.25">
      <c r="B460" s="306"/>
      <c r="C460" s="168"/>
      <c r="D460" s="307"/>
    </row>
    <row r="461" spans="2:4" x14ac:dyDescent="0.25">
      <c r="B461" s="306"/>
      <c r="C461" s="168"/>
      <c r="D461" s="307"/>
    </row>
    <row r="462" spans="2:4" x14ac:dyDescent="0.25">
      <c r="B462" s="306"/>
      <c r="C462" s="168"/>
      <c r="D462" s="307"/>
    </row>
    <row r="463" spans="2:4" x14ac:dyDescent="0.25">
      <c r="B463" s="306"/>
      <c r="C463" s="168"/>
      <c r="D463" s="307"/>
    </row>
    <row r="464" spans="2:4" x14ac:dyDescent="0.25">
      <c r="B464" s="306"/>
      <c r="C464" s="168"/>
      <c r="D464" s="307"/>
    </row>
    <row r="465" spans="2:4" x14ac:dyDescent="0.25">
      <c r="B465" s="306"/>
      <c r="C465" s="168"/>
      <c r="D465" s="307"/>
    </row>
    <row r="466" spans="2:4" x14ac:dyDescent="0.25">
      <c r="B466" s="306"/>
      <c r="C466" s="168"/>
      <c r="D466" s="307"/>
    </row>
    <row r="467" spans="2:4" x14ac:dyDescent="0.25">
      <c r="B467" s="306"/>
      <c r="C467" s="168"/>
      <c r="D467" s="307"/>
    </row>
    <row r="468" spans="2:4" x14ac:dyDescent="0.25">
      <c r="B468" s="306"/>
      <c r="C468" s="168"/>
      <c r="D468" s="307"/>
    </row>
    <row r="469" spans="2:4" x14ac:dyDescent="0.25">
      <c r="B469" s="306"/>
      <c r="C469" s="168"/>
      <c r="D469" s="307"/>
    </row>
    <row r="470" spans="2:4" x14ac:dyDescent="0.25">
      <c r="B470" s="306"/>
      <c r="C470" s="168"/>
      <c r="D470" s="307"/>
    </row>
    <row r="471" spans="2:4" x14ac:dyDescent="0.25">
      <c r="B471" s="306"/>
      <c r="C471" s="168"/>
      <c r="D471" s="307"/>
    </row>
    <row r="472" spans="2:4" x14ac:dyDescent="0.25">
      <c r="B472" s="306"/>
      <c r="C472" s="168"/>
      <c r="D472" s="307"/>
    </row>
    <row r="473" spans="2:4" x14ac:dyDescent="0.25">
      <c r="B473" s="306"/>
      <c r="C473" s="168"/>
      <c r="D473" s="307"/>
    </row>
    <row r="474" spans="2:4" x14ac:dyDescent="0.25">
      <c r="B474" s="306"/>
      <c r="C474" s="168"/>
      <c r="D474" s="307"/>
    </row>
    <row r="475" spans="2:4" x14ac:dyDescent="0.25">
      <c r="B475" s="306"/>
      <c r="C475" s="168"/>
      <c r="D475" s="307"/>
    </row>
    <row r="476" spans="2:4" x14ac:dyDescent="0.25">
      <c r="B476" s="306"/>
      <c r="C476" s="168"/>
      <c r="D476" s="307"/>
    </row>
    <row r="477" spans="2:4" x14ac:dyDescent="0.25">
      <c r="B477" s="306"/>
      <c r="C477" s="168"/>
      <c r="D477" s="307"/>
    </row>
    <row r="478" spans="2:4" x14ac:dyDescent="0.25">
      <c r="B478" s="306"/>
      <c r="C478" s="168"/>
      <c r="D478" s="307"/>
    </row>
    <row r="479" spans="2:4" x14ac:dyDescent="0.25">
      <c r="B479" s="306"/>
      <c r="C479" s="168"/>
      <c r="D479" s="307"/>
    </row>
    <row r="480" spans="2:4" x14ac:dyDescent="0.25">
      <c r="B480" s="306"/>
      <c r="C480" s="168"/>
      <c r="D480" s="307"/>
    </row>
    <row r="481" spans="2:4" x14ac:dyDescent="0.25">
      <c r="B481" s="306"/>
      <c r="C481" s="168"/>
      <c r="D481" s="307"/>
    </row>
    <row r="482" spans="2:4" x14ac:dyDescent="0.25">
      <c r="B482" s="306"/>
      <c r="C482" s="168"/>
      <c r="D482" s="307"/>
    </row>
    <row r="483" spans="2:4" x14ac:dyDescent="0.25">
      <c r="B483" s="306"/>
      <c r="C483" s="168"/>
      <c r="D483" s="307"/>
    </row>
    <row r="484" spans="2:4" x14ac:dyDescent="0.25">
      <c r="B484" s="306"/>
      <c r="C484" s="168"/>
      <c r="D484" s="307"/>
    </row>
    <row r="485" spans="2:4" x14ac:dyDescent="0.25">
      <c r="B485" s="306"/>
      <c r="C485" s="168"/>
      <c r="D485" s="307"/>
    </row>
    <row r="486" spans="2:4" x14ac:dyDescent="0.25">
      <c r="B486" s="306"/>
      <c r="C486" s="168"/>
      <c r="D486" s="307"/>
    </row>
    <row r="487" spans="2:4" x14ac:dyDescent="0.25">
      <c r="B487" s="306"/>
      <c r="C487" s="168"/>
      <c r="D487" s="307"/>
    </row>
    <row r="488" spans="2:4" x14ac:dyDescent="0.25">
      <c r="B488" s="306"/>
      <c r="C488" s="168"/>
      <c r="D488" s="307"/>
    </row>
    <row r="489" spans="2:4" x14ac:dyDescent="0.25">
      <c r="B489" s="306"/>
      <c r="C489" s="168"/>
      <c r="D489" s="307"/>
    </row>
    <row r="490" spans="2:4" x14ac:dyDescent="0.25">
      <c r="B490" s="306"/>
      <c r="C490" s="168"/>
      <c r="D490" s="307"/>
    </row>
    <row r="491" spans="2:4" x14ac:dyDescent="0.25">
      <c r="B491" s="306"/>
      <c r="C491" s="168"/>
      <c r="D491" s="307"/>
    </row>
    <row r="492" spans="2:4" x14ac:dyDescent="0.25">
      <c r="B492" s="306"/>
      <c r="C492" s="168"/>
      <c r="D492" s="307"/>
    </row>
    <row r="493" spans="2:4" x14ac:dyDescent="0.25">
      <c r="B493" s="306"/>
      <c r="C493" s="168"/>
      <c r="D493" s="307"/>
    </row>
    <row r="494" spans="2:4" x14ac:dyDescent="0.25">
      <c r="B494" s="306"/>
      <c r="C494" s="168"/>
      <c r="D494" s="307"/>
    </row>
    <row r="495" spans="2:4" x14ac:dyDescent="0.25">
      <c r="B495" s="306"/>
      <c r="C495" s="168"/>
      <c r="D495" s="307"/>
    </row>
    <row r="496" spans="2:4" x14ac:dyDescent="0.25">
      <c r="B496" s="306"/>
      <c r="C496" s="168"/>
      <c r="D496" s="307"/>
    </row>
    <row r="497" spans="2:4" x14ac:dyDescent="0.25">
      <c r="B497" s="306"/>
      <c r="C497" s="168"/>
      <c r="D497" s="307"/>
    </row>
    <row r="498" spans="2:4" x14ac:dyDescent="0.25">
      <c r="B498" s="306"/>
      <c r="C498" s="168"/>
      <c r="D498" s="307"/>
    </row>
    <row r="499" spans="2:4" x14ac:dyDescent="0.25">
      <c r="B499" s="306"/>
      <c r="C499" s="168"/>
      <c r="D499" s="307"/>
    </row>
    <row r="500" spans="2:4" x14ac:dyDescent="0.25">
      <c r="B500" s="306"/>
      <c r="C500" s="168"/>
      <c r="D500" s="307"/>
    </row>
    <row r="501" spans="2:4" x14ac:dyDescent="0.25">
      <c r="B501" s="306"/>
      <c r="C501" s="168"/>
      <c r="D501" s="307"/>
    </row>
    <row r="502" spans="2:4" x14ac:dyDescent="0.25">
      <c r="B502" s="306"/>
      <c r="C502" s="168"/>
      <c r="D502" s="307"/>
    </row>
    <row r="503" spans="2:4" x14ac:dyDescent="0.25">
      <c r="B503" s="306"/>
      <c r="C503" s="168"/>
      <c r="D503" s="307"/>
    </row>
    <row r="504" spans="2:4" x14ac:dyDescent="0.25">
      <c r="B504" s="306"/>
      <c r="C504" s="168"/>
      <c r="D504" s="307"/>
    </row>
    <row r="505" spans="2:4" x14ac:dyDescent="0.25">
      <c r="B505" s="306"/>
      <c r="C505" s="168"/>
      <c r="D505" s="307"/>
    </row>
    <row r="506" spans="2:4" x14ac:dyDescent="0.25">
      <c r="B506" s="306"/>
      <c r="C506" s="168"/>
      <c r="D506" s="307"/>
    </row>
    <row r="507" spans="2:4" x14ac:dyDescent="0.25">
      <c r="B507" s="306"/>
      <c r="C507" s="168"/>
      <c r="D507" s="307"/>
    </row>
    <row r="508" spans="2:4" x14ac:dyDescent="0.25">
      <c r="B508" s="306"/>
      <c r="C508" s="168"/>
      <c r="D508" s="307"/>
    </row>
    <row r="509" spans="2:4" x14ac:dyDescent="0.25">
      <c r="B509" s="306"/>
      <c r="C509" s="168"/>
      <c r="D509" s="307"/>
    </row>
    <row r="510" spans="2:4" x14ac:dyDescent="0.25">
      <c r="B510" s="306"/>
      <c r="C510" s="168"/>
      <c r="D510" s="307"/>
    </row>
    <row r="511" spans="2:4" x14ac:dyDescent="0.25">
      <c r="B511" s="306"/>
      <c r="C511" s="168"/>
      <c r="D511" s="307"/>
    </row>
    <row r="512" spans="2:4" x14ac:dyDescent="0.25">
      <c r="B512" s="306"/>
      <c r="C512" s="168"/>
      <c r="D512" s="307"/>
    </row>
    <row r="513" spans="2:4" x14ac:dyDescent="0.25">
      <c r="B513" s="306"/>
      <c r="C513" s="168"/>
      <c r="D513" s="307"/>
    </row>
    <row r="514" spans="2:4" x14ac:dyDescent="0.25">
      <c r="B514" s="306"/>
      <c r="C514" s="168"/>
      <c r="D514" s="307"/>
    </row>
    <row r="515" spans="2:4" x14ac:dyDescent="0.25">
      <c r="B515" s="306"/>
      <c r="C515" s="168"/>
      <c r="D515" s="307"/>
    </row>
    <row r="516" spans="2:4" x14ac:dyDescent="0.25">
      <c r="B516" s="306"/>
      <c r="C516" s="168"/>
      <c r="D516" s="307"/>
    </row>
    <row r="517" spans="2:4" x14ac:dyDescent="0.25">
      <c r="B517" s="306"/>
      <c r="C517" s="168"/>
      <c r="D517" s="307"/>
    </row>
    <row r="518" spans="2:4" x14ac:dyDescent="0.25">
      <c r="B518" s="306"/>
      <c r="C518" s="168"/>
      <c r="D518" s="307"/>
    </row>
    <row r="519" spans="2:4" x14ac:dyDescent="0.25">
      <c r="B519" s="306"/>
      <c r="C519" s="168"/>
      <c r="D519" s="307"/>
    </row>
    <row r="520" spans="2:4" x14ac:dyDescent="0.25">
      <c r="B520" s="306"/>
      <c r="C520" s="168"/>
      <c r="D520" s="307"/>
    </row>
    <row r="521" spans="2:4" x14ac:dyDescent="0.25">
      <c r="B521" s="306"/>
      <c r="C521" s="168"/>
      <c r="D521" s="307"/>
    </row>
    <row r="522" spans="2:4" x14ac:dyDescent="0.25">
      <c r="B522" s="306"/>
      <c r="C522" s="168"/>
      <c r="D522" s="307"/>
    </row>
    <row r="523" spans="2:4" x14ac:dyDescent="0.25">
      <c r="B523" s="306"/>
      <c r="C523" s="168"/>
      <c r="D523" s="307"/>
    </row>
    <row r="524" spans="2:4" x14ac:dyDescent="0.25">
      <c r="B524" s="306"/>
      <c r="C524" s="168"/>
      <c r="D524" s="307"/>
    </row>
    <row r="525" spans="2:4" x14ac:dyDescent="0.25">
      <c r="B525" s="306"/>
      <c r="C525" s="168"/>
      <c r="D525" s="307"/>
    </row>
    <row r="526" spans="2:4" x14ac:dyDescent="0.25">
      <c r="B526" s="306"/>
      <c r="C526" s="168"/>
      <c r="D526" s="307"/>
    </row>
    <row r="527" spans="2:4" x14ac:dyDescent="0.25">
      <c r="B527" s="306"/>
      <c r="C527" s="168"/>
      <c r="D527" s="307"/>
    </row>
    <row r="528" spans="2:4" x14ac:dyDescent="0.25">
      <c r="B528" s="306"/>
      <c r="C528" s="168"/>
      <c r="D528" s="307"/>
    </row>
    <row r="529" spans="2:4" x14ac:dyDescent="0.25">
      <c r="B529" s="306"/>
      <c r="C529" s="168"/>
      <c r="D529" s="307"/>
    </row>
    <row r="530" spans="2:4" x14ac:dyDescent="0.25">
      <c r="B530" s="306"/>
      <c r="C530" s="168"/>
      <c r="D530" s="307"/>
    </row>
    <row r="531" spans="2:4" x14ac:dyDescent="0.25">
      <c r="B531" s="306"/>
      <c r="C531" s="168"/>
      <c r="D531" s="307"/>
    </row>
    <row r="532" spans="2:4" x14ac:dyDescent="0.25">
      <c r="B532" s="306"/>
      <c r="C532" s="168"/>
      <c r="D532" s="307"/>
    </row>
    <row r="533" spans="2:4" x14ac:dyDescent="0.25">
      <c r="B533" s="306"/>
      <c r="C533" s="168"/>
      <c r="D533" s="307"/>
    </row>
    <row r="534" spans="2:4" x14ac:dyDescent="0.25">
      <c r="B534" s="306"/>
      <c r="C534" s="168"/>
      <c r="D534" s="307"/>
    </row>
    <row r="535" spans="2:4" x14ac:dyDescent="0.25">
      <c r="B535" s="306"/>
      <c r="C535" s="168"/>
      <c r="D535" s="307"/>
    </row>
    <row r="536" spans="2:4" x14ac:dyDescent="0.25">
      <c r="B536" s="306"/>
      <c r="C536" s="168"/>
      <c r="D536" s="307"/>
    </row>
    <row r="537" spans="2:4" x14ac:dyDescent="0.25">
      <c r="B537" s="306"/>
      <c r="C537" s="168"/>
      <c r="D537" s="307"/>
    </row>
    <row r="538" spans="2:4" x14ac:dyDescent="0.25">
      <c r="B538" s="306"/>
      <c r="C538" s="168"/>
      <c r="D538" s="307"/>
    </row>
    <row r="539" spans="2:4" x14ac:dyDescent="0.25">
      <c r="B539" s="306"/>
      <c r="C539" s="168"/>
      <c r="D539" s="307"/>
    </row>
    <row r="540" spans="2:4" x14ac:dyDescent="0.25">
      <c r="B540" s="306"/>
      <c r="C540" s="168"/>
      <c r="D540" s="307"/>
    </row>
    <row r="541" spans="2:4" x14ac:dyDescent="0.25">
      <c r="B541" s="306"/>
      <c r="C541" s="168"/>
      <c r="D541" s="307"/>
    </row>
    <row r="542" spans="2:4" x14ac:dyDescent="0.25">
      <c r="B542" s="306"/>
      <c r="C542" s="168"/>
      <c r="D542" s="307"/>
    </row>
    <row r="543" spans="2:4" x14ac:dyDescent="0.25">
      <c r="B543" s="306"/>
      <c r="C543" s="168"/>
      <c r="D543" s="307"/>
    </row>
    <row r="544" spans="2:4" x14ac:dyDescent="0.25">
      <c r="B544" s="306"/>
      <c r="C544" s="168"/>
      <c r="D544" s="307"/>
    </row>
    <row r="545" spans="2:4" x14ac:dyDescent="0.25">
      <c r="B545" s="306"/>
      <c r="C545" s="168"/>
      <c r="D545" s="307"/>
    </row>
    <row r="546" spans="2:4" x14ac:dyDescent="0.25">
      <c r="B546" s="306"/>
      <c r="C546" s="168"/>
      <c r="D546" s="307"/>
    </row>
    <row r="547" spans="2:4" x14ac:dyDescent="0.25">
      <c r="B547" s="306"/>
      <c r="C547" s="168"/>
      <c r="D547" s="307"/>
    </row>
    <row r="548" spans="2:4" x14ac:dyDescent="0.25">
      <c r="B548" s="306"/>
      <c r="C548" s="168"/>
      <c r="D548" s="307"/>
    </row>
    <row r="549" spans="2:4" x14ac:dyDescent="0.25">
      <c r="B549" s="306"/>
      <c r="C549" s="168"/>
      <c r="D549" s="307"/>
    </row>
    <row r="550" spans="2:4" x14ac:dyDescent="0.25">
      <c r="B550" s="306"/>
      <c r="C550" s="168"/>
      <c r="D550" s="307"/>
    </row>
    <row r="551" spans="2:4" x14ac:dyDescent="0.25">
      <c r="B551" s="306"/>
      <c r="C551" s="168"/>
      <c r="D551" s="307"/>
    </row>
    <row r="552" spans="2:4" x14ac:dyDescent="0.25">
      <c r="B552" s="306"/>
      <c r="C552" s="168"/>
      <c r="D552" s="307"/>
    </row>
    <row r="553" spans="2:4" x14ac:dyDescent="0.25">
      <c r="B553" s="306"/>
      <c r="C553" s="168"/>
      <c r="D553" s="307"/>
    </row>
    <row r="554" spans="2:4" x14ac:dyDescent="0.25">
      <c r="B554" s="306"/>
      <c r="C554" s="168"/>
      <c r="D554" s="307"/>
    </row>
    <row r="555" spans="2:4" x14ac:dyDescent="0.25">
      <c r="B555" s="306"/>
      <c r="C555" s="168"/>
      <c r="D555" s="307"/>
    </row>
    <row r="556" spans="2:4" x14ac:dyDescent="0.25">
      <c r="B556" s="306"/>
      <c r="C556" s="168"/>
      <c r="D556" s="307"/>
    </row>
    <row r="557" spans="2:4" x14ac:dyDescent="0.25">
      <c r="B557" s="306"/>
      <c r="C557" s="168"/>
      <c r="D557" s="307"/>
    </row>
    <row r="558" spans="2:4" x14ac:dyDescent="0.25">
      <c r="B558" s="306"/>
      <c r="C558" s="168"/>
      <c r="D558" s="307"/>
    </row>
    <row r="559" spans="2:4" x14ac:dyDescent="0.25">
      <c r="B559" s="306"/>
      <c r="C559" s="168"/>
      <c r="D559" s="307"/>
    </row>
    <row r="560" spans="2:4" x14ac:dyDescent="0.25">
      <c r="B560" s="306"/>
      <c r="C560" s="168"/>
      <c r="D560" s="307"/>
    </row>
    <row r="561" spans="2:4" x14ac:dyDescent="0.25">
      <c r="B561" s="306"/>
      <c r="C561" s="168"/>
      <c r="D561" s="307"/>
    </row>
    <row r="562" spans="2:4" x14ac:dyDescent="0.25">
      <c r="B562" s="306"/>
      <c r="C562" s="168"/>
      <c r="D562" s="307"/>
    </row>
    <row r="563" spans="2:4" x14ac:dyDescent="0.25">
      <c r="B563" s="306"/>
      <c r="C563" s="168"/>
      <c r="D563" s="307"/>
    </row>
    <row r="564" spans="2:4" x14ac:dyDescent="0.25">
      <c r="B564" s="306"/>
      <c r="C564" s="168"/>
      <c r="D564" s="307"/>
    </row>
    <row r="565" spans="2:4" x14ac:dyDescent="0.25">
      <c r="B565" s="306"/>
      <c r="C565" s="168"/>
      <c r="D565" s="307"/>
    </row>
    <row r="566" spans="2:4" x14ac:dyDescent="0.25">
      <c r="B566" s="306"/>
      <c r="C566" s="168"/>
      <c r="D566" s="307"/>
    </row>
    <row r="567" spans="2:4" x14ac:dyDescent="0.25">
      <c r="B567" s="306"/>
      <c r="C567" s="168"/>
      <c r="D567" s="307"/>
    </row>
    <row r="568" spans="2:4" x14ac:dyDescent="0.25">
      <c r="B568" s="306"/>
      <c r="C568" s="168"/>
      <c r="D568" s="307"/>
    </row>
    <row r="569" spans="2:4" x14ac:dyDescent="0.25">
      <c r="B569" s="306"/>
      <c r="C569" s="168"/>
      <c r="D569" s="307"/>
    </row>
    <row r="570" spans="2:4" x14ac:dyDescent="0.25">
      <c r="B570" s="306"/>
      <c r="C570" s="168"/>
      <c r="D570" s="307"/>
    </row>
    <row r="571" spans="2:4" x14ac:dyDescent="0.25">
      <c r="B571" s="306"/>
      <c r="C571" s="168"/>
      <c r="D571" s="307"/>
    </row>
    <row r="572" spans="2:4" x14ac:dyDescent="0.25">
      <c r="B572" s="306"/>
      <c r="C572" s="168"/>
      <c r="D572" s="307"/>
    </row>
    <row r="573" spans="2:4" x14ac:dyDescent="0.25">
      <c r="B573" s="306"/>
      <c r="C573" s="168"/>
      <c r="D573" s="307"/>
    </row>
    <row r="574" spans="2:4" x14ac:dyDescent="0.25">
      <c r="B574" s="306"/>
      <c r="C574" s="168"/>
      <c r="D574" s="307"/>
    </row>
    <row r="575" spans="2:4" x14ac:dyDescent="0.25">
      <c r="B575" s="306"/>
      <c r="C575" s="168"/>
      <c r="D575" s="307"/>
    </row>
    <row r="576" spans="2:4" x14ac:dyDescent="0.25">
      <c r="B576" s="306"/>
      <c r="C576" s="168"/>
      <c r="D576" s="307"/>
    </row>
    <row r="577" spans="2:4" x14ac:dyDescent="0.25">
      <c r="B577" s="306"/>
      <c r="C577" s="168"/>
      <c r="D577" s="307"/>
    </row>
    <row r="578" spans="2:4" x14ac:dyDescent="0.25">
      <c r="B578" s="306"/>
      <c r="C578" s="168"/>
      <c r="D578" s="307"/>
    </row>
    <row r="579" spans="2:4" x14ac:dyDescent="0.25">
      <c r="B579" s="306"/>
      <c r="C579" s="168"/>
      <c r="D579" s="307"/>
    </row>
    <row r="580" spans="2:4" x14ac:dyDescent="0.25">
      <c r="B580" s="306"/>
      <c r="C580" s="168"/>
      <c r="D580" s="307"/>
    </row>
    <row r="581" spans="2:4" x14ac:dyDescent="0.25">
      <c r="B581" s="306"/>
      <c r="C581" s="168"/>
      <c r="D581" s="307"/>
    </row>
    <row r="582" spans="2:4" x14ac:dyDescent="0.25">
      <c r="B582" s="306"/>
      <c r="C582" s="168"/>
      <c r="D582" s="307"/>
    </row>
    <row r="583" spans="2:4" x14ac:dyDescent="0.25">
      <c r="B583" s="306"/>
      <c r="C583" s="168"/>
      <c r="D583" s="307"/>
    </row>
    <row r="584" spans="2:4" x14ac:dyDescent="0.25">
      <c r="B584" s="306"/>
      <c r="C584" s="168"/>
      <c r="D584" s="307"/>
    </row>
    <row r="585" spans="2:4" x14ac:dyDescent="0.25">
      <c r="B585" s="306"/>
      <c r="C585" s="168"/>
      <c r="D585" s="307"/>
    </row>
    <row r="586" spans="2:4" x14ac:dyDescent="0.25">
      <c r="B586" s="306"/>
      <c r="C586" s="168"/>
      <c r="D586" s="307"/>
    </row>
    <row r="587" spans="2:4" x14ac:dyDescent="0.25">
      <c r="B587" s="306"/>
      <c r="C587" s="168"/>
      <c r="D587" s="307"/>
    </row>
    <row r="588" spans="2:4" x14ac:dyDescent="0.25">
      <c r="B588" s="306"/>
      <c r="C588" s="168"/>
      <c r="D588" s="307"/>
    </row>
    <row r="589" spans="2:4" x14ac:dyDescent="0.25">
      <c r="B589" s="306"/>
      <c r="C589" s="168"/>
      <c r="D589" s="307"/>
    </row>
    <row r="590" spans="2:4" x14ac:dyDescent="0.25">
      <c r="B590" s="306"/>
      <c r="C590" s="168"/>
      <c r="D590" s="307"/>
    </row>
    <row r="591" spans="2:4" x14ac:dyDescent="0.25">
      <c r="B591" s="306"/>
      <c r="C591" s="168"/>
      <c r="D591" s="307"/>
    </row>
    <row r="592" spans="2:4" x14ac:dyDescent="0.25">
      <c r="B592" s="306"/>
      <c r="C592" s="168"/>
      <c r="D592" s="307"/>
    </row>
    <row r="593" spans="2:4" x14ac:dyDescent="0.25">
      <c r="B593" s="306"/>
      <c r="C593" s="168"/>
      <c r="D593" s="307"/>
    </row>
    <row r="594" spans="2:4" x14ac:dyDescent="0.25">
      <c r="B594" s="306"/>
      <c r="C594" s="168"/>
      <c r="D594" s="307"/>
    </row>
    <row r="595" spans="2:4" x14ac:dyDescent="0.25">
      <c r="B595" s="306"/>
      <c r="C595" s="168"/>
      <c r="D595" s="307"/>
    </row>
    <row r="596" spans="2:4" x14ac:dyDescent="0.25">
      <c r="B596" s="306"/>
      <c r="C596" s="168"/>
      <c r="D596" s="307"/>
    </row>
    <row r="597" spans="2:4" x14ac:dyDescent="0.25">
      <c r="B597" s="306"/>
      <c r="C597" s="168"/>
      <c r="D597" s="307"/>
    </row>
    <row r="598" spans="2:4" x14ac:dyDescent="0.25">
      <c r="B598" s="306"/>
      <c r="C598" s="168"/>
      <c r="D598" s="307"/>
    </row>
    <row r="599" spans="2:4" x14ac:dyDescent="0.25">
      <c r="B599" s="306"/>
      <c r="C599" s="168"/>
      <c r="D599" s="307"/>
    </row>
    <row r="600" spans="2:4" x14ac:dyDescent="0.25">
      <c r="B600" s="306"/>
      <c r="C600" s="168"/>
      <c r="D600" s="307"/>
    </row>
    <row r="601" spans="2:4" x14ac:dyDescent="0.25">
      <c r="B601" s="306"/>
      <c r="C601" s="168"/>
      <c r="D601" s="307"/>
    </row>
    <row r="602" spans="2:4" x14ac:dyDescent="0.25">
      <c r="B602" s="306"/>
      <c r="C602" s="168"/>
      <c r="D602" s="307"/>
    </row>
    <row r="603" spans="2:4" x14ac:dyDescent="0.25">
      <c r="B603" s="306"/>
      <c r="C603" s="168"/>
      <c r="D603" s="307"/>
    </row>
    <row r="604" spans="2:4" x14ac:dyDescent="0.25">
      <c r="B604" s="306"/>
      <c r="C604" s="168"/>
      <c r="D604" s="307"/>
    </row>
    <row r="605" spans="2:4" x14ac:dyDescent="0.25">
      <c r="B605" s="306"/>
      <c r="C605" s="168"/>
      <c r="D605" s="307"/>
    </row>
    <row r="606" spans="2:4" x14ac:dyDescent="0.25">
      <c r="B606" s="306"/>
      <c r="C606" s="168"/>
      <c r="D606" s="307"/>
    </row>
    <row r="607" spans="2:4" x14ac:dyDescent="0.25">
      <c r="B607" s="306"/>
      <c r="C607" s="168"/>
      <c r="D607" s="307"/>
    </row>
    <row r="608" spans="2:4" x14ac:dyDescent="0.25">
      <c r="B608" s="306"/>
      <c r="C608" s="168"/>
      <c r="D608" s="307"/>
    </row>
    <row r="609" spans="2:4" x14ac:dyDescent="0.25">
      <c r="B609" s="306"/>
      <c r="C609" s="168"/>
      <c r="D609" s="307"/>
    </row>
    <row r="610" spans="2:4" x14ac:dyDescent="0.25">
      <c r="B610" s="306"/>
      <c r="C610" s="168"/>
      <c r="D610" s="307"/>
    </row>
    <row r="611" spans="2:4" x14ac:dyDescent="0.25">
      <c r="B611" s="306"/>
      <c r="C611" s="168"/>
      <c r="D611" s="307"/>
    </row>
    <row r="612" spans="2:4" x14ac:dyDescent="0.25">
      <c r="B612" s="306"/>
      <c r="C612" s="168"/>
      <c r="D612" s="307"/>
    </row>
    <row r="613" spans="2:4" x14ac:dyDescent="0.25">
      <c r="B613" s="306"/>
      <c r="C613" s="168"/>
      <c r="D613" s="307"/>
    </row>
    <row r="614" spans="2:4" x14ac:dyDescent="0.25">
      <c r="B614" s="306"/>
      <c r="C614" s="168"/>
      <c r="D614" s="307"/>
    </row>
    <row r="615" spans="2:4" x14ac:dyDescent="0.25">
      <c r="B615" s="306"/>
      <c r="C615" s="168"/>
      <c r="D615" s="307"/>
    </row>
    <row r="616" spans="2:4" x14ac:dyDescent="0.25">
      <c r="B616" s="306"/>
      <c r="C616" s="168"/>
      <c r="D616" s="307"/>
    </row>
    <row r="617" spans="2:4" x14ac:dyDescent="0.25">
      <c r="B617" s="306"/>
      <c r="C617" s="168"/>
      <c r="D617" s="307"/>
    </row>
    <row r="618" spans="2:4" x14ac:dyDescent="0.25">
      <c r="B618" s="306"/>
      <c r="C618" s="168"/>
      <c r="D618" s="307"/>
    </row>
    <row r="619" spans="2:4" x14ac:dyDescent="0.25">
      <c r="B619" s="306"/>
      <c r="C619" s="168"/>
      <c r="D619" s="307"/>
    </row>
    <row r="620" spans="2:4" x14ac:dyDescent="0.25">
      <c r="B620" s="306"/>
      <c r="C620" s="168"/>
      <c r="D620" s="307"/>
    </row>
    <row r="621" spans="2:4" x14ac:dyDescent="0.25">
      <c r="B621" s="306"/>
      <c r="C621" s="168"/>
      <c r="D621" s="307"/>
    </row>
    <row r="622" spans="2:4" x14ac:dyDescent="0.25">
      <c r="B622" s="306"/>
      <c r="C622" s="168"/>
      <c r="D622" s="307"/>
    </row>
    <row r="623" spans="2:4" x14ac:dyDescent="0.25">
      <c r="B623" s="306"/>
      <c r="C623" s="168"/>
      <c r="D623" s="307"/>
    </row>
    <row r="624" spans="2:4" x14ac:dyDescent="0.25">
      <c r="B624" s="306"/>
      <c r="C624" s="168"/>
      <c r="D624" s="307"/>
    </row>
    <row r="625" spans="2:4" x14ac:dyDescent="0.25">
      <c r="B625" s="306"/>
      <c r="C625" s="168"/>
      <c r="D625" s="307"/>
    </row>
    <row r="626" spans="2:4" x14ac:dyDescent="0.25">
      <c r="B626" s="306"/>
      <c r="C626" s="168"/>
      <c r="D626" s="307"/>
    </row>
    <row r="627" spans="2:4" x14ac:dyDescent="0.25">
      <c r="B627" s="306"/>
      <c r="C627" s="168"/>
      <c r="D627" s="307"/>
    </row>
    <row r="628" spans="2:4" x14ac:dyDescent="0.25">
      <c r="B628" s="306"/>
      <c r="C628" s="168"/>
      <c r="D628" s="307"/>
    </row>
    <row r="629" spans="2:4" x14ac:dyDescent="0.25">
      <c r="B629" s="306"/>
      <c r="C629" s="168"/>
      <c r="D629" s="307"/>
    </row>
    <row r="630" spans="2:4" x14ac:dyDescent="0.25">
      <c r="B630" s="306"/>
      <c r="C630" s="168"/>
      <c r="D630" s="307"/>
    </row>
    <row r="631" spans="2:4" x14ac:dyDescent="0.25">
      <c r="B631" s="306"/>
      <c r="C631" s="168"/>
      <c r="D631" s="307"/>
    </row>
    <row r="632" spans="2:4" x14ac:dyDescent="0.25">
      <c r="B632" s="306"/>
      <c r="C632" s="168"/>
      <c r="D632" s="307"/>
    </row>
    <row r="633" spans="2:4" x14ac:dyDescent="0.25">
      <c r="B633" s="306"/>
      <c r="C633" s="168"/>
      <c r="D633" s="307"/>
    </row>
    <row r="634" spans="2:4" x14ac:dyDescent="0.25">
      <c r="B634" s="306"/>
      <c r="C634" s="168"/>
      <c r="D634" s="307"/>
    </row>
    <row r="635" spans="2:4" x14ac:dyDescent="0.25">
      <c r="B635" s="306"/>
      <c r="C635" s="168"/>
      <c r="D635" s="307"/>
    </row>
    <row r="636" spans="2:4" x14ac:dyDescent="0.25">
      <c r="B636" s="306"/>
      <c r="C636" s="168"/>
      <c r="D636" s="307"/>
    </row>
    <row r="637" spans="2:4" x14ac:dyDescent="0.25">
      <c r="B637" s="306"/>
      <c r="C637" s="168"/>
      <c r="D637" s="307"/>
    </row>
    <row r="638" spans="2:4" x14ac:dyDescent="0.25">
      <c r="B638" s="306"/>
      <c r="C638" s="168"/>
      <c r="D638" s="307"/>
    </row>
    <row r="639" spans="2:4" x14ac:dyDescent="0.25">
      <c r="B639" s="306"/>
      <c r="C639" s="168"/>
      <c r="D639" s="307"/>
    </row>
    <row r="640" spans="2:4" x14ac:dyDescent="0.25">
      <c r="B640" s="306"/>
      <c r="C640" s="168"/>
      <c r="D640" s="307"/>
    </row>
    <row r="641" spans="2:4" x14ac:dyDescent="0.25">
      <c r="B641" s="306"/>
      <c r="C641" s="168"/>
      <c r="D641" s="307"/>
    </row>
    <row r="642" spans="2:4" x14ac:dyDescent="0.25">
      <c r="B642" s="306"/>
      <c r="C642" s="168"/>
      <c r="D642" s="307"/>
    </row>
    <row r="643" spans="2:4" x14ac:dyDescent="0.25">
      <c r="B643" s="306"/>
      <c r="C643" s="168"/>
      <c r="D643" s="307"/>
    </row>
    <row r="644" spans="2:4" x14ac:dyDescent="0.25">
      <c r="B644" s="306"/>
      <c r="C644" s="168"/>
      <c r="D644" s="307"/>
    </row>
    <row r="645" spans="2:4" x14ac:dyDescent="0.25">
      <c r="B645" s="306"/>
      <c r="C645" s="168"/>
      <c r="D645" s="307"/>
    </row>
    <row r="646" spans="2:4" x14ac:dyDescent="0.25">
      <c r="B646" s="306"/>
      <c r="C646" s="168"/>
      <c r="D646" s="307"/>
    </row>
    <row r="647" spans="2:4" x14ac:dyDescent="0.25">
      <c r="B647" s="306"/>
      <c r="C647" s="168"/>
      <c r="D647" s="307"/>
    </row>
    <row r="648" spans="2:4" x14ac:dyDescent="0.25">
      <c r="B648" s="306"/>
      <c r="C648" s="168"/>
      <c r="D648" s="307"/>
    </row>
    <row r="649" spans="2:4" x14ac:dyDescent="0.25">
      <c r="B649" s="306"/>
      <c r="C649" s="168"/>
      <c r="D649" s="307"/>
    </row>
    <row r="650" spans="2:4" x14ac:dyDescent="0.25">
      <c r="B650" s="306"/>
      <c r="C650" s="168"/>
      <c r="D650" s="307"/>
    </row>
    <row r="651" spans="2:4" x14ac:dyDescent="0.25">
      <c r="B651" s="306"/>
      <c r="C651" s="168"/>
      <c r="D651" s="307"/>
    </row>
    <row r="652" spans="2:4" x14ac:dyDescent="0.25">
      <c r="B652" s="306"/>
      <c r="C652" s="168"/>
      <c r="D652" s="307"/>
    </row>
    <row r="653" spans="2:4" x14ac:dyDescent="0.25">
      <c r="B653" s="306"/>
      <c r="C653" s="168"/>
      <c r="D653" s="307"/>
    </row>
    <row r="654" spans="2:4" x14ac:dyDescent="0.25">
      <c r="B654" s="306"/>
      <c r="C654" s="168"/>
      <c r="D654" s="307"/>
    </row>
    <row r="655" spans="2:4" x14ac:dyDescent="0.25">
      <c r="B655" s="306"/>
      <c r="C655" s="168"/>
      <c r="D655" s="307"/>
    </row>
    <row r="656" spans="2:4" x14ac:dyDescent="0.25">
      <c r="B656" s="306"/>
      <c r="C656" s="168"/>
      <c r="D656" s="307"/>
    </row>
    <row r="657" spans="2:4" x14ac:dyDescent="0.25">
      <c r="B657" s="306"/>
      <c r="C657" s="168"/>
      <c r="D657" s="307"/>
    </row>
    <row r="658" spans="2:4" x14ac:dyDescent="0.25">
      <c r="B658" s="306"/>
      <c r="C658" s="168"/>
      <c r="D658" s="307"/>
    </row>
    <row r="659" spans="2:4" x14ac:dyDescent="0.25">
      <c r="B659" s="306"/>
      <c r="C659" s="168"/>
      <c r="D659" s="307"/>
    </row>
    <row r="660" spans="2:4" x14ac:dyDescent="0.25">
      <c r="B660" s="306"/>
      <c r="C660" s="168"/>
      <c r="D660" s="307"/>
    </row>
    <row r="661" spans="2:4" x14ac:dyDescent="0.25">
      <c r="B661" s="306"/>
      <c r="C661" s="168"/>
      <c r="D661" s="307"/>
    </row>
    <row r="662" spans="2:4" x14ac:dyDescent="0.25">
      <c r="B662" s="306"/>
      <c r="C662" s="168"/>
      <c r="D662" s="307"/>
    </row>
    <row r="663" spans="2:4" x14ac:dyDescent="0.25">
      <c r="B663" s="306"/>
      <c r="C663" s="168"/>
      <c r="D663" s="307"/>
    </row>
    <row r="664" spans="2:4" x14ac:dyDescent="0.25">
      <c r="B664" s="306"/>
      <c r="C664" s="168"/>
      <c r="D664" s="307"/>
    </row>
    <row r="665" spans="2:4" x14ac:dyDescent="0.25">
      <c r="B665" s="306"/>
      <c r="C665" s="168"/>
      <c r="D665" s="307"/>
    </row>
    <row r="666" spans="2:4" x14ac:dyDescent="0.25">
      <c r="B666" s="306"/>
      <c r="C666" s="168"/>
      <c r="D666" s="307"/>
    </row>
    <row r="667" spans="2:4" x14ac:dyDescent="0.25">
      <c r="B667" s="306"/>
      <c r="C667" s="168"/>
      <c r="D667" s="307"/>
    </row>
    <row r="668" spans="2:4" x14ac:dyDescent="0.25">
      <c r="B668" s="306"/>
      <c r="C668" s="168"/>
      <c r="D668" s="307"/>
    </row>
    <row r="669" spans="2:4" x14ac:dyDescent="0.25">
      <c r="B669" s="306"/>
      <c r="C669" s="168"/>
      <c r="D669" s="307"/>
    </row>
    <row r="670" spans="2:4" x14ac:dyDescent="0.25">
      <c r="B670" s="306"/>
      <c r="C670" s="168"/>
      <c r="D670" s="307"/>
    </row>
    <row r="671" spans="2:4" x14ac:dyDescent="0.25">
      <c r="B671" s="306"/>
      <c r="C671" s="168"/>
      <c r="D671" s="307"/>
    </row>
    <row r="672" spans="2:4" x14ac:dyDescent="0.25">
      <c r="B672" s="306"/>
      <c r="C672" s="168"/>
      <c r="D672" s="307"/>
    </row>
    <row r="673" spans="2:4" x14ac:dyDescent="0.25">
      <c r="B673" s="306"/>
      <c r="C673" s="168"/>
      <c r="D673" s="307"/>
    </row>
    <row r="674" spans="2:4" x14ac:dyDescent="0.25">
      <c r="B674" s="306"/>
      <c r="C674" s="168"/>
      <c r="D674" s="307"/>
    </row>
    <row r="675" spans="2:4" x14ac:dyDescent="0.25">
      <c r="B675" s="306"/>
      <c r="C675" s="168"/>
      <c r="D675" s="307"/>
    </row>
    <row r="676" spans="2:4" x14ac:dyDescent="0.25">
      <c r="B676" s="306"/>
      <c r="C676" s="168"/>
      <c r="D676" s="307"/>
    </row>
    <row r="677" spans="2:4" x14ac:dyDescent="0.25">
      <c r="B677" s="306"/>
      <c r="C677" s="168"/>
      <c r="D677" s="307"/>
    </row>
    <row r="678" spans="2:4" x14ac:dyDescent="0.25">
      <c r="B678" s="306"/>
      <c r="C678" s="168"/>
      <c r="D678" s="307"/>
    </row>
    <row r="679" spans="2:4" x14ac:dyDescent="0.25">
      <c r="B679" s="306"/>
      <c r="C679" s="168"/>
      <c r="D679" s="307"/>
    </row>
    <row r="680" spans="2:4" x14ac:dyDescent="0.25">
      <c r="B680" s="306"/>
      <c r="C680" s="168"/>
      <c r="D680" s="307"/>
    </row>
    <row r="681" spans="2:4" x14ac:dyDescent="0.25">
      <c r="B681" s="306"/>
      <c r="C681" s="168"/>
      <c r="D681" s="307"/>
    </row>
    <row r="682" spans="2:4" x14ac:dyDescent="0.25">
      <c r="B682" s="306"/>
      <c r="C682" s="168"/>
      <c r="D682" s="307"/>
    </row>
    <row r="683" spans="2:4" x14ac:dyDescent="0.25">
      <c r="B683" s="306"/>
      <c r="C683" s="168"/>
      <c r="D683" s="307"/>
    </row>
    <row r="684" spans="2:4" x14ac:dyDescent="0.25">
      <c r="B684" s="306"/>
      <c r="C684" s="168"/>
      <c r="D684" s="307"/>
    </row>
    <row r="685" spans="2:4" x14ac:dyDescent="0.25">
      <c r="B685" s="306"/>
      <c r="C685" s="168"/>
      <c r="D685" s="307"/>
    </row>
    <row r="686" spans="2:4" x14ac:dyDescent="0.25">
      <c r="B686" s="306"/>
      <c r="C686" s="168"/>
      <c r="D686" s="307"/>
    </row>
    <row r="687" spans="2:4" x14ac:dyDescent="0.25">
      <c r="B687" s="306"/>
      <c r="C687" s="168"/>
      <c r="D687" s="307"/>
    </row>
    <row r="688" spans="2:4" x14ac:dyDescent="0.25">
      <c r="B688" s="306"/>
      <c r="C688" s="168"/>
      <c r="D688" s="307"/>
    </row>
    <row r="689" spans="2:4" x14ac:dyDescent="0.25">
      <c r="B689" s="306"/>
      <c r="C689" s="168"/>
      <c r="D689" s="307"/>
    </row>
    <row r="690" spans="2:4" x14ac:dyDescent="0.25">
      <c r="B690" s="306"/>
      <c r="C690" s="168"/>
      <c r="D690" s="307"/>
    </row>
    <row r="691" spans="2:4" x14ac:dyDescent="0.25">
      <c r="B691" s="306"/>
      <c r="C691" s="168"/>
      <c r="D691" s="307"/>
    </row>
    <row r="692" spans="2:4" x14ac:dyDescent="0.25">
      <c r="B692" s="306"/>
      <c r="C692" s="168"/>
      <c r="D692" s="307"/>
    </row>
    <row r="693" spans="2:4" x14ac:dyDescent="0.25">
      <c r="B693" s="306"/>
      <c r="C693" s="168"/>
      <c r="D693" s="307"/>
    </row>
    <row r="694" spans="2:4" x14ac:dyDescent="0.25">
      <c r="B694" s="306"/>
      <c r="C694" s="168"/>
      <c r="D694" s="307"/>
    </row>
    <row r="695" spans="2:4" x14ac:dyDescent="0.25">
      <c r="B695" s="306"/>
      <c r="C695" s="168"/>
      <c r="D695" s="307"/>
    </row>
    <row r="696" spans="2:4" x14ac:dyDescent="0.25">
      <c r="B696" s="306"/>
      <c r="C696" s="168"/>
      <c r="D696" s="307"/>
    </row>
    <row r="697" spans="2:4" x14ac:dyDescent="0.25">
      <c r="B697" s="306"/>
      <c r="C697" s="168"/>
      <c r="D697" s="307"/>
    </row>
    <row r="698" spans="2:4" x14ac:dyDescent="0.25">
      <c r="B698" s="306"/>
      <c r="C698" s="168"/>
      <c r="D698" s="307"/>
    </row>
    <row r="699" spans="2:4" x14ac:dyDescent="0.25">
      <c r="B699" s="306"/>
      <c r="C699" s="168"/>
      <c r="D699" s="307"/>
    </row>
    <row r="700" spans="2:4" x14ac:dyDescent="0.25">
      <c r="B700" s="306"/>
      <c r="C700" s="168"/>
      <c r="D700" s="307"/>
    </row>
    <row r="701" spans="2:4" x14ac:dyDescent="0.25">
      <c r="B701" s="306"/>
      <c r="C701" s="168"/>
      <c r="D701" s="307"/>
    </row>
    <row r="702" spans="2:4" x14ac:dyDescent="0.25">
      <c r="B702" s="306"/>
      <c r="C702" s="168"/>
      <c r="D702" s="307"/>
    </row>
    <row r="703" spans="2:4" x14ac:dyDescent="0.25">
      <c r="B703" s="306"/>
      <c r="C703" s="168"/>
      <c r="D703" s="307"/>
    </row>
    <row r="704" spans="2:4" x14ac:dyDescent="0.25">
      <c r="B704" s="306"/>
      <c r="C704" s="168"/>
      <c r="D704" s="307"/>
    </row>
    <row r="705" spans="2:4" x14ac:dyDescent="0.25">
      <c r="B705" s="306"/>
      <c r="C705" s="168"/>
      <c r="D705" s="307"/>
    </row>
    <row r="706" spans="2:4" x14ac:dyDescent="0.25">
      <c r="B706" s="306"/>
      <c r="C706" s="168"/>
      <c r="D706" s="307"/>
    </row>
    <row r="707" spans="2:4" x14ac:dyDescent="0.25">
      <c r="B707" s="306"/>
      <c r="C707" s="168"/>
      <c r="D707" s="307"/>
    </row>
    <row r="708" spans="2:4" x14ac:dyDescent="0.25">
      <c r="B708" s="306"/>
      <c r="C708" s="168"/>
      <c r="D708" s="307"/>
    </row>
    <row r="709" spans="2:4" x14ac:dyDescent="0.25">
      <c r="B709" s="306"/>
      <c r="C709" s="168"/>
      <c r="D709" s="307"/>
    </row>
    <row r="710" spans="2:4" x14ac:dyDescent="0.25">
      <c r="B710" s="306"/>
      <c r="C710" s="168"/>
      <c r="D710" s="307"/>
    </row>
    <row r="711" spans="2:4" x14ac:dyDescent="0.25">
      <c r="B711" s="306"/>
      <c r="C711" s="168"/>
      <c r="D711" s="307"/>
    </row>
    <row r="712" spans="2:4" x14ac:dyDescent="0.25">
      <c r="B712" s="306"/>
      <c r="C712" s="168"/>
      <c r="D712" s="307"/>
    </row>
    <row r="713" spans="2:4" x14ac:dyDescent="0.25">
      <c r="B713" s="306"/>
      <c r="C713" s="168"/>
      <c r="D713" s="307"/>
    </row>
    <row r="714" spans="2:4" x14ac:dyDescent="0.25">
      <c r="B714" s="306"/>
      <c r="C714" s="168"/>
      <c r="D714" s="307"/>
    </row>
    <row r="715" spans="2:4" x14ac:dyDescent="0.25">
      <c r="B715" s="306"/>
      <c r="C715" s="168"/>
      <c r="D715" s="307"/>
    </row>
    <row r="716" spans="2:4" x14ac:dyDescent="0.25">
      <c r="B716" s="306"/>
      <c r="C716" s="168"/>
      <c r="D716" s="307"/>
    </row>
    <row r="717" spans="2:4" x14ac:dyDescent="0.25">
      <c r="B717" s="306"/>
      <c r="C717" s="168"/>
      <c r="D717" s="307"/>
    </row>
    <row r="718" spans="2:4" x14ac:dyDescent="0.25">
      <c r="B718" s="306"/>
      <c r="C718" s="168"/>
      <c r="D718" s="307"/>
    </row>
    <row r="719" spans="2:4" x14ac:dyDescent="0.25">
      <c r="B719" s="306"/>
      <c r="C719" s="168"/>
      <c r="D719" s="307"/>
    </row>
    <row r="720" spans="2:4" x14ac:dyDescent="0.25">
      <c r="B720" s="306"/>
      <c r="C720" s="168"/>
      <c r="D720" s="307"/>
    </row>
    <row r="721" spans="2:4" x14ac:dyDescent="0.25">
      <c r="B721" s="306"/>
      <c r="C721" s="168"/>
      <c r="D721" s="307"/>
    </row>
    <row r="722" spans="2:4" x14ac:dyDescent="0.25">
      <c r="B722" s="306"/>
      <c r="C722" s="168"/>
      <c r="D722" s="307"/>
    </row>
    <row r="723" spans="2:4" x14ac:dyDescent="0.25">
      <c r="B723" s="306"/>
      <c r="C723" s="168"/>
      <c r="D723" s="307"/>
    </row>
    <row r="724" spans="2:4" x14ac:dyDescent="0.25">
      <c r="B724" s="306"/>
      <c r="C724" s="168"/>
      <c r="D724" s="307"/>
    </row>
    <row r="725" spans="2:4" x14ac:dyDescent="0.25">
      <c r="B725" s="306"/>
      <c r="C725" s="168"/>
      <c r="D725" s="307"/>
    </row>
    <row r="726" spans="2:4" x14ac:dyDescent="0.25">
      <c r="B726" s="306"/>
      <c r="C726" s="168"/>
      <c r="D726" s="307"/>
    </row>
    <row r="727" spans="2:4" x14ac:dyDescent="0.25">
      <c r="B727" s="306"/>
      <c r="C727" s="168"/>
      <c r="D727" s="307"/>
    </row>
    <row r="728" spans="2:4" x14ac:dyDescent="0.25">
      <c r="B728" s="306"/>
      <c r="C728" s="168"/>
      <c r="D728" s="307"/>
    </row>
    <row r="729" spans="2:4" x14ac:dyDescent="0.25">
      <c r="B729" s="306"/>
      <c r="C729" s="168"/>
      <c r="D729" s="307"/>
    </row>
    <row r="730" spans="2:4" x14ac:dyDescent="0.25">
      <c r="B730" s="306"/>
      <c r="C730" s="168"/>
      <c r="D730" s="307"/>
    </row>
    <row r="731" spans="2:4" x14ac:dyDescent="0.25">
      <c r="B731" s="306"/>
      <c r="C731" s="168"/>
      <c r="D731" s="307"/>
    </row>
    <row r="732" spans="2:4" x14ac:dyDescent="0.25">
      <c r="B732" s="306"/>
      <c r="C732" s="168"/>
      <c r="D732" s="307"/>
    </row>
    <row r="733" spans="2:4" x14ac:dyDescent="0.25">
      <c r="B733" s="306"/>
      <c r="C733" s="168"/>
      <c r="D733" s="307"/>
    </row>
    <row r="734" spans="2:4" x14ac:dyDescent="0.25">
      <c r="B734" s="306"/>
      <c r="C734" s="168"/>
      <c r="D734" s="307"/>
    </row>
    <row r="735" spans="2:4" x14ac:dyDescent="0.25">
      <c r="B735" s="306"/>
      <c r="C735" s="168"/>
      <c r="D735" s="307"/>
    </row>
    <row r="736" spans="2:4" x14ac:dyDescent="0.25">
      <c r="B736" s="306"/>
      <c r="C736" s="168"/>
      <c r="D736" s="307"/>
    </row>
    <row r="737" spans="2:4" x14ac:dyDescent="0.25">
      <c r="B737" s="306"/>
      <c r="C737" s="168"/>
      <c r="D737" s="307"/>
    </row>
    <row r="738" spans="2:4" x14ac:dyDescent="0.25">
      <c r="B738" s="306"/>
      <c r="C738" s="168"/>
      <c r="D738" s="307"/>
    </row>
    <row r="739" spans="2:4" x14ac:dyDescent="0.25">
      <c r="B739" s="306"/>
      <c r="C739" s="168"/>
      <c r="D739" s="307"/>
    </row>
    <row r="740" spans="2:4" x14ac:dyDescent="0.25">
      <c r="B740" s="306"/>
      <c r="C740" s="168"/>
      <c r="D740" s="307"/>
    </row>
    <row r="741" spans="2:4" x14ac:dyDescent="0.25">
      <c r="B741" s="306"/>
      <c r="C741" s="168"/>
      <c r="D741" s="307"/>
    </row>
    <row r="742" spans="2:4" x14ac:dyDescent="0.25">
      <c r="B742" s="306"/>
      <c r="C742" s="168"/>
      <c r="D742" s="307"/>
    </row>
    <row r="743" spans="2:4" x14ac:dyDescent="0.25">
      <c r="B743" s="306"/>
      <c r="C743" s="168"/>
      <c r="D743" s="307"/>
    </row>
    <row r="744" spans="2:4" x14ac:dyDescent="0.25">
      <c r="B744" s="306"/>
      <c r="C744" s="168"/>
      <c r="D744" s="307"/>
    </row>
    <row r="745" spans="2:4" x14ac:dyDescent="0.25">
      <c r="B745" s="306"/>
      <c r="C745" s="168"/>
      <c r="D745" s="307"/>
    </row>
    <row r="746" spans="2:4" x14ac:dyDescent="0.25">
      <c r="B746" s="306"/>
      <c r="C746" s="168"/>
      <c r="D746" s="307"/>
    </row>
    <row r="747" spans="2:4" x14ac:dyDescent="0.25">
      <c r="B747" s="306"/>
      <c r="C747" s="168"/>
      <c r="D747" s="307"/>
    </row>
    <row r="748" spans="2:4" x14ac:dyDescent="0.25">
      <c r="B748" s="306"/>
      <c r="C748" s="168"/>
      <c r="D748" s="307"/>
    </row>
    <row r="749" spans="2:4" x14ac:dyDescent="0.25">
      <c r="B749" s="306"/>
      <c r="C749" s="168"/>
      <c r="D749" s="307"/>
    </row>
    <row r="750" spans="2:4" x14ac:dyDescent="0.25">
      <c r="B750" s="306"/>
      <c r="C750" s="168"/>
      <c r="D750" s="307"/>
    </row>
    <row r="751" spans="2:4" x14ac:dyDescent="0.25">
      <c r="B751" s="306"/>
      <c r="C751" s="168"/>
      <c r="D751" s="307"/>
    </row>
    <row r="752" spans="2:4" x14ac:dyDescent="0.25">
      <c r="B752" s="306"/>
      <c r="C752" s="168"/>
      <c r="D752" s="307"/>
    </row>
    <row r="753" spans="2:4" x14ac:dyDescent="0.25">
      <c r="B753" s="306"/>
      <c r="C753" s="168"/>
      <c r="D753" s="307"/>
    </row>
    <row r="754" spans="2:4" x14ac:dyDescent="0.25">
      <c r="B754" s="306"/>
      <c r="C754" s="168"/>
      <c r="D754" s="307"/>
    </row>
    <row r="755" spans="2:4" x14ac:dyDescent="0.25">
      <c r="B755" s="306"/>
      <c r="C755" s="168"/>
      <c r="D755" s="307"/>
    </row>
    <row r="756" spans="2:4" x14ac:dyDescent="0.25">
      <c r="B756" s="306"/>
      <c r="C756" s="168"/>
      <c r="D756" s="307"/>
    </row>
    <row r="757" spans="2:4" x14ac:dyDescent="0.25">
      <c r="B757" s="306"/>
      <c r="C757" s="168"/>
      <c r="D757" s="307"/>
    </row>
    <row r="758" spans="2:4" x14ac:dyDescent="0.25">
      <c r="B758" s="306"/>
      <c r="C758" s="168"/>
      <c r="D758" s="307"/>
    </row>
    <row r="759" spans="2:4" x14ac:dyDescent="0.25">
      <c r="B759" s="306"/>
      <c r="C759" s="168"/>
      <c r="D759" s="307"/>
    </row>
    <row r="760" spans="2:4" x14ac:dyDescent="0.25">
      <c r="B760" s="306"/>
      <c r="C760" s="168"/>
      <c r="D760" s="307"/>
    </row>
    <row r="761" spans="2:4" x14ac:dyDescent="0.25">
      <c r="B761" s="306"/>
      <c r="C761" s="168"/>
      <c r="D761" s="307"/>
    </row>
    <row r="762" spans="2:4" x14ac:dyDescent="0.25">
      <c r="B762" s="306"/>
      <c r="C762" s="168"/>
      <c r="D762" s="307"/>
    </row>
    <row r="763" spans="2:4" x14ac:dyDescent="0.25">
      <c r="B763" s="306"/>
      <c r="C763" s="168"/>
      <c r="D763" s="307"/>
    </row>
    <row r="764" spans="2:4" x14ac:dyDescent="0.25">
      <c r="B764" s="306"/>
      <c r="C764" s="168"/>
      <c r="D764" s="307"/>
    </row>
    <row r="765" spans="2:4" x14ac:dyDescent="0.25">
      <c r="B765" s="306"/>
      <c r="C765" s="168"/>
      <c r="D765" s="307"/>
    </row>
    <row r="766" spans="2:4" x14ac:dyDescent="0.25">
      <c r="B766" s="306"/>
      <c r="C766" s="168"/>
      <c r="D766" s="307"/>
    </row>
    <row r="767" spans="2:4" x14ac:dyDescent="0.25">
      <c r="B767" s="306"/>
      <c r="C767" s="168"/>
      <c r="D767" s="307"/>
    </row>
    <row r="768" spans="2:4" x14ac:dyDescent="0.25">
      <c r="B768" s="306"/>
      <c r="C768" s="168"/>
      <c r="D768" s="307"/>
    </row>
    <row r="769" spans="2:4" x14ac:dyDescent="0.25">
      <c r="B769" s="306"/>
      <c r="C769" s="168"/>
      <c r="D769" s="307"/>
    </row>
    <row r="770" spans="2:4" x14ac:dyDescent="0.25">
      <c r="B770" s="306"/>
      <c r="C770" s="168"/>
      <c r="D770" s="307"/>
    </row>
    <row r="771" spans="2:4" x14ac:dyDescent="0.25">
      <c r="B771" s="306"/>
      <c r="C771" s="168"/>
      <c r="D771" s="307"/>
    </row>
    <row r="772" spans="2:4" x14ac:dyDescent="0.25">
      <c r="B772" s="306"/>
      <c r="C772" s="168"/>
      <c r="D772" s="307"/>
    </row>
    <row r="773" spans="2:4" x14ac:dyDescent="0.25">
      <c r="B773" s="306"/>
      <c r="C773" s="168"/>
      <c r="D773" s="307"/>
    </row>
    <row r="774" spans="2:4" x14ac:dyDescent="0.25">
      <c r="B774" s="306"/>
      <c r="C774" s="168"/>
      <c r="D774" s="307"/>
    </row>
    <row r="775" spans="2:4" x14ac:dyDescent="0.25">
      <c r="B775" s="306"/>
      <c r="C775" s="168"/>
      <c r="D775" s="307"/>
    </row>
    <row r="776" spans="2:4" x14ac:dyDescent="0.25">
      <c r="B776" s="306"/>
      <c r="C776" s="168"/>
      <c r="D776" s="307"/>
    </row>
    <row r="777" spans="2:4" x14ac:dyDescent="0.25">
      <c r="B777" s="306"/>
      <c r="C777" s="168"/>
      <c r="D777" s="307"/>
    </row>
    <row r="778" spans="2:4" x14ac:dyDescent="0.25">
      <c r="B778" s="306"/>
      <c r="C778" s="168"/>
      <c r="D778" s="307"/>
    </row>
    <row r="779" spans="2:4" x14ac:dyDescent="0.25">
      <c r="B779" s="306"/>
      <c r="C779" s="168"/>
      <c r="D779" s="307"/>
    </row>
    <row r="780" spans="2:4" x14ac:dyDescent="0.25">
      <c r="B780" s="306"/>
      <c r="C780" s="168"/>
      <c r="D780" s="307"/>
    </row>
    <row r="781" spans="2:4" x14ac:dyDescent="0.25">
      <c r="B781" s="306"/>
      <c r="C781" s="168"/>
      <c r="D781" s="307"/>
    </row>
    <row r="782" spans="2:4" x14ac:dyDescent="0.25">
      <c r="B782" s="306"/>
      <c r="C782" s="168"/>
      <c r="D782" s="307"/>
    </row>
    <row r="783" spans="2:4" x14ac:dyDescent="0.25">
      <c r="B783" s="306"/>
      <c r="C783" s="168"/>
      <c r="D783" s="307"/>
    </row>
    <row r="784" spans="2:4" x14ac:dyDescent="0.25">
      <c r="B784" s="306"/>
      <c r="C784" s="168"/>
      <c r="D784" s="307"/>
    </row>
    <row r="785" spans="2:4" x14ac:dyDescent="0.25">
      <c r="B785" s="306"/>
      <c r="C785" s="168"/>
      <c r="D785" s="307"/>
    </row>
    <row r="786" spans="2:4" x14ac:dyDescent="0.25">
      <c r="B786" s="306"/>
      <c r="C786" s="168"/>
      <c r="D786" s="307"/>
    </row>
    <row r="787" spans="2:4" x14ac:dyDescent="0.25">
      <c r="B787" s="306"/>
      <c r="C787" s="168"/>
      <c r="D787" s="307"/>
    </row>
    <row r="788" spans="2:4" x14ac:dyDescent="0.25">
      <c r="B788" s="306"/>
      <c r="C788" s="168"/>
      <c r="D788" s="307"/>
    </row>
    <row r="789" spans="2:4" x14ac:dyDescent="0.25">
      <c r="B789" s="306"/>
      <c r="C789" s="168"/>
      <c r="D789" s="307"/>
    </row>
    <row r="790" spans="2:4" x14ac:dyDescent="0.25">
      <c r="B790" s="306"/>
      <c r="C790" s="168"/>
      <c r="D790" s="307"/>
    </row>
    <row r="791" spans="2:4" x14ac:dyDescent="0.25">
      <c r="B791" s="306"/>
      <c r="C791" s="168"/>
      <c r="D791" s="307"/>
    </row>
    <row r="792" spans="2:4" x14ac:dyDescent="0.25">
      <c r="B792" s="306"/>
      <c r="C792" s="168"/>
      <c r="D792" s="307"/>
    </row>
    <row r="793" spans="2:4" x14ac:dyDescent="0.25">
      <c r="B793" s="306"/>
      <c r="C793" s="168"/>
      <c r="D793" s="307"/>
    </row>
    <row r="794" spans="2:4" x14ac:dyDescent="0.25">
      <c r="B794" s="306"/>
      <c r="C794" s="168"/>
      <c r="D794" s="307"/>
    </row>
    <row r="795" spans="2:4" x14ac:dyDescent="0.25">
      <c r="B795" s="306"/>
      <c r="C795" s="168"/>
      <c r="D795" s="307"/>
    </row>
    <row r="796" spans="2:4" x14ac:dyDescent="0.25">
      <c r="B796" s="306"/>
      <c r="C796" s="168"/>
      <c r="D796" s="307"/>
    </row>
    <row r="797" spans="2:4" x14ac:dyDescent="0.25">
      <c r="B797" s="306"/>
      <c r="C797" s="168"/>
      <c r="D797" s="307"/>
    </row>
    <row r="798" spans="2:4" x14ac:dyDescent="0.25">
      <c r="B798" s="306"/>
      <c r="C798" s="168"/>
      <c r="D798" s="307"/>
    </row>
    <row r="799" spans="2:4" x14ac:dyDescent="0.25">
      <c r="B799" s="306"/>
      <c r="C799" s="168"/>
      <c r="D799" s="307"/>
    </row>
    <row r="800" spans="2:4" x14ac:dyDescent="0.25">
      <c r="B800" s="306"/>
      <c r="C800" s="168"/>
      <c r="D800" s="307"/>
    </row>
    <row r="801" spans="2:4" x14ac:dyDescent="0.25">
      <c r="B801" s="306"/>
      <c r="C801" s="168"/>
      <c r="D801" s="307"/>
    </row>
    <row r="802" spans="2:4" x14ac:dyDescent="0.25">
      <c r="B802" s="306"/>
      <c r="C802" s="168"/>
      <c r="D802" s="307"/>
    </row>
    <row r="803" spans="2:4" x14ac:dyDescent="0.25">
      <c r="B803" s="306"/>
      <c r="C803" s="168"/>
      <c r="D803" s="307"/>
    </row>
    <row r="804" spans="2:4" x14ac:dyDescent="0.25">
      <c r="B804" s="306"/>
      <c r="C804" s="168"/>
      <c r="D804" s="307"/>
    </row>
    <row r="805" spans="2:4" x14ac:dyDescent="0.25">
      <c r="B805" s="306"/>
      <c r="C805" s="168"/>
      <c r="D805" s="307"/>
    </row>
    <row r="806" spans="2:4" x14ac:dyDescent="0.25">
      <c r="B806" s="306"/>
      <c r="C806" s="168"/>
      <c r="D806" s="307"/>
    </row>
    <row r="807" spans="2:4" x14ac:dyDescent="0.25">
      <c r="B807" s="306"/>
      <c r="C807" s="168"/>
      <c r="D807" s="307"/>
    </row>
    <row r="808" spans="2:4" x14ac:dyDescent="0.25">
      <c r="B808" s="306"/>
      <c r="C808" s="168"/>
      <c r="D808" s="307"/>
    </row>
    <row r="809" spans="2:4" x14ac:dyDescent="0.25">
      <c r="B809" s="306"/>
      <c r="C809" s="168"/>
      <c r="D809" s="307"/>
    </row>
    <row r="810" spans="2:4" x14ac:dyDescent="0.25">
      <c r="B810" s="306"/>
      <c r="C810" s="168"/>
      <c r="D810" s="307"/>
    </row>
    <row r="811" spans="2:4" x14ac:dyDescent="0.25">
      <c r="B811" s="306"/>
      <c r="C811" s="168"/>
      <c r="D811" s="307"/>
    </row>
    <row r="812" spans="2:4" x14ac:dyDescent="0.25">
      <c r="B812" s="306"/>
      <c r="C812" s="168"/>
      <c r="D812" s="307"/>
    </row>
    <row r="813" spans="2:4" x14ac:dyDescent="0.25">
      <c r="B813" s="306"/>
      <c r="C813" s="168"/>
      <c r="D813" s="307"/>
    </row>
    <row r="814" spans="2:4" x14ac:dyDescent="0.25">
      <c r="B814" s="306"/>
      <c r="C814" s="168"/>
      <c r="D814" s="307"/>
    </row>
    <row r="815" spans="2:4" x14ac:dyDescent="0.25">
      <c r="B815" s="306"/>
      <c r="C815" s="168"/>
      <c r="D815" s="307"/>
    </row>
    <row r="816" spans="2:4" x14ac:dyDescent="0.25">
      <c r="B816" s="306"/>
      <c r="C816" s="168"/>
      <c r="D816" s="307"/>
    </row>
    <row r="817" spans="2:4" x14ac:dyDescent="0.25">
      <c r="B817" s="306"/>
      <c r="C817" s="168"/>
      <c r="D817" s="307"/>
    </row>
    <row r="818" spans="2:4" x14ac:dyDescent="0.25">
      <c r="B818" s="306"/>
      <c r="C818" s="168"/>
      <c r="D818" s="307"/>
    </row>
    <row r="819" spans="2:4" x14ac:dyDescent="0.25">
      <c r="B819" s="306"/>
      <c r="C819" s="168"/>
      <c r="D819" s="307"/>
    </row>
    <row r="820" spans="2:4" x14ac:dyDescent="0.25">
      <c r="B820" s="306"/>
      <c r="C820" s="168"/>
      <c r="D820" s="307"/>
    </row>
    <row r="821" spans="2:4" x14ac:dyDescent="0.25">
      <c r="B821" s="306"/>
      <c r="C821" s="168"/>
      <c r="D821" s="307"/>
    </row>
    <row r="822" spans="2:4" x14ac:dyDescent="0.25">
      <c r="B822" s="306"/>
      <c r="C822" s="168"/>
      <c r="D822" s="307"/>
    </row>
    <row r="823" spans="2:4" x14ac:dyDescent="0.25">
      <c r="B823" s="306"/>
      <c r="C823" s="168"/>
      <c r="D823" s="307"/>
    </row>
    <row r="824" spans="2:4" x14ac:dyDescent="0.25">
      <c r="B824" s="306"/>
      <c r="C824" s="168"/>
      <c r="D824" s="307"/>
    </row>
    <row r="825" spans="2:4" x14ac:dyDescent="0.25">
      <c r="B825" s="306"/>
      <c r="C825" s="168"/>
      <c r="D825" s="307"/>
    </row>
    <row r="826" spans="2:4" x14ac:dyDescent="0.25">
      <c r="B826" s="306"/>
      <c r="C826" s="168"/>
      <c r="D826" s="307"/>
    </row>
    <row r="827" spans="2:4" x14ac:dyDescent="0.25">
      <c r="B827" s="306"/>
      <c r="C827" s="168"/>
      <c r="D827" s="307"/>
    </row>
    <row r="828" spans="2:4" x14ac:dyDescent="0.25">
      <c r="B828" s="306"/>
      <c r="C828" s="168"/>
      <c r="D828" s="307"/>
    </row>
    <row r="829" spans="2:4" x14ac:dyDescent="0.25">
      <c r="B829" s="306"/>
      <c r="C829" s="168"/>
      <c r="D829" s="307"/>
    </row>
    <row r="830" spans="2:4" x14ac:dyDescent="0.25">
      <c r="B830" s="306"/>
      <c r="C830" s="168"/>
      <c r="D830" s="307"/>
    </row>
    <row r="831" spans="2:4" x14ac:dyDescent="0.25">
      <c r="B831" s="306"/>
      <c r="C831" s="168"/>
      <c r="D831" s="307"/>
    </row>
    <row r="832" spans="2:4" x14ac:dyDescent="0.25">
      <c r="B832" s="306"/>
      <c r="C832" s="168"/>
      <c r="D832" s="307"/>
    </row>
    <row r="833" spans="2:4" x14ac:dyDescent="0.25">
      <c r="B833" s="306"/>
      <c r="C833" s="168"/>
      <c r="D833" s="307"/>
    </row>
    <row r="834" spans="2:4" x14ac:dyDescent="0.25">
      <c r="B834" s="306"/>
      <c r="C834" s="168"/>
      <c r="D834" s="307"/>
    </row>
    <row r="835" spans="2:4" x14ac:dyDescent="0.25">
      <c r="B835" s="306"/>
      <c r="C835" s="168"/>
      <c r="D835" s="307"/>
    </row>
    <row r="836" spans="2:4" x14ac:dyDescent="0.25">
      <c r="B836" s="306"/>
      <c r="C836" s="168"/>
      <c r="D836" s="307"/>
    </row>
    <row r="837" spans="2:4" x14ac:dyDescent="0.25">
      <c r="B837" s="306"/>
      <c r="C837" s="168"/>
      <c r="D837" s="307"/>
    </row>
    <row r="838" spans="2:4" x14ac:dyDescent="0.25">
      <c r="B838" s="306"/>
      <c r="C838" s="168"/>
      <c r="D838" s="307"/>
    </row>
    <row r="839" spans="2:4" x14ac:dyDescent="0.25">
      <c r="B839" s="306"/>
      <c r="C839" s="168"/>
      <c r="D839" s="307"/>
    </row>
    <row r="840" spans="2:4" x14ac:dyDescent="0.25">
      <c r="B840" s="306"/>
      <c r="C840" s="168"/>
      <c r="D840" s="307"/>
    </row>
    <row r="841" spans="2:4" x14ac:dyDescent="0.25">
      <c r="B841" s="306"/>
      <c r="C841" s="168"/>
      <c r="D841" s="307"/>
    </row>
    <row r="842" spans="2:4" x14ac:dyDescent="0.25">
      <c r="B842" s="306"/>
      <c r="C842" s="168"/>
      <c r="D842" s="307"/>
    </row>
    <row r="843" spans="2:4" x14ac:dyDescent="0.25">
      <c r="B843" s="306"/>
      <c r="C843" s="168"/>
      <c r="D843" s="307"/>
    </row>
    <row r="844" spans="2:4" x14ac:dyDescent="0.25">
      <c r="B844" s="306"/>
      <c r="C844" s="168"/>
      <c r="D844" s="307"/>
    </row>
    <row r="845" spans="2:4" x14ac:dyDescent="0.25">
      <c r="B845" s="306"/>
      <c r="C845" s="168"/>
      <c r="D845" s="307"/>
    </row>
    <row r="846" spans="2:4" x14ac:dyDescent="0.25">
      <c r="B846" s="306"/>
      <c r="C846" s="168"/>
      <c r="D846" s="307"/>
    </row>
    <row r="847" spans="2:4" x14ac:dyDescent="0.25">
      <c r="B847" s="306"/>
      <c r="C847" s="168"/>
      <c r="D847" s="307"/>
    </row>
    <row r="848" spans="2:4" x14ac:dyDescent="0.25">
      <c r="B848" s="306"/>
      <c r="C848" s="168"/>
      <c r="D848" s="307"/>
    </row>
    <row r="849" spans="2:4" x14ac:dyDescent="0.25">
      <c r="B849" s="306"/>
      <c r="C849" s="168"/>
      <c r="D849" s="307"/>
    </row>
    <row r="850" spans="2:4" x14ac:dyDescent="0.25">
      <c r="B850" s="306"/>
      <c r="C850" s="168"/>
      <c r="D850" s="307"/>
    </row>
    <row r="851" spans="2:4" x14ac:dyDescent="0.25">
      <c r="B851" s="306"/>
      <c r="C851" s="168"/>
      <c r="D851" s="307"/>
    </row>
    <row r="852" spans="2:4" x14ac:dyDescent="0.25">
      <c r="B852" s="306"/>
      <c r="C852" s="168"/>
      <c r="D852" s="307"/>
    </row>
    <row r="853" spans="2:4" x14ac:dyDescent="0.25">
      <c r="B853" s="306"/>
      <c r="C853" s="168"/>
      <c r="D853" s="307"/>
    </row>
    <row r="854" spans="2:4" x14ac:dyDescent="0.25">
      <c r="B854" s="306"/>
      <c r="C854" s="168"/>
      <c r="D854" s="307"/>
    </row>
    <row r="855" spans="2:4" x14ac:dyDescent="0.25">
      <c r="B855" s="306"/>
      <c r="C855" s="168"/>
      <c r="D855" s="307"/>
    </row>
    <row r="856" spans="2:4" x14ac:dyDescent="0.25">
      <c r="B856" s="306"/>
      <c r="C856" s="168"/>
      <c r="D856" s="307"/>
    </row>
    <row r="857" spans="2:4" x14ac:dyDescent="0.25">
      <c r="B857" s="306"/>
      <c r="C857" s="168"/>
      <c r="D857" s="307"/>
    </row>
    <row r="858" spans="2:4" x14ac:dyDescent="0.25">
      <c r="B858" s="306"/>
      <c r="C858" s="168"/>
      <c r="D858" s="307"/>
    </row>
    <row r="859" spans="2:4" x14ac:dyDescent="0.25">
      <c r="B859" s="306"/>
      <c r="C859" s="168"/>
      <c r="D859" s="307"/>
    </row>
    <row r="860" spans="2:4" x14ac:dyDescent="0.25">
      <c r="B860" s="306"/>
      <c r="C860" s="168"/>
      <c r="D860" s="307"/>
    </row>
    <row r="861" spans="2:4" x14ac:dyDescent="0.25">
      <c r="B861" s="306"/>
      <c r="C861" s="168"/>
      <c r="D861" s="307"/>
    </row>
    <row r="862" spans="2:4" x14ac:dyDescent="0.25">
      <c r="B862" s="306"/>
      <c r="C862" s="168"/>
      <c r="D862" s="307"/>
    </row>
    <row r="863" spans="2:4" x14ac:dyDescent="0.25">
      <c r="B863" s="306"/>
      <c r="C863" s="168"/>
      <c r="D863" s="307"/>
    </row>
    <row r="864" spans="2:4" x14ac:dyDescent="0.25">
      <c r="B864" s="306"/>
      <c r="C864" s="168"/>
      <c r="D864" s="307"/>
    </row>
    <row r="865" spans="2:4" x14ac:dyDescent="0.25">
      <c r="B865" s="306"/>
      <c r="C865" s="168"/>
      <c r="D865" s="307"/>
    </row>
    <row r="866" spans="2:4" x14ac:dyDescent="0.25">
      <c r="B866" s="306"/>
      <c r="C866" s="168"/>
      <c r="D866" s="307"/>
    </row>
    <row r="867" spans="2:4" x14ac:dyDescent="0.25">
      <c r="B867" s="306"/>
      <c r="C867" s="168"/>
      <c r="D867" s="307"/>
    </row>
    <row r="868" spans="2:4" x14ac:dyDescent="0.25">
      <c r="B868" s="306"/>
      <c r="C868" s="168"/>
      <c r="D868" s="307"/>
    </row>
    <row r="869" spans="2:4" x14ac:dyDescent="0.25">
      <c r="B869" s="306"/>
      <c r="C869" s="168"/>
      <c r="D869" s="307"/>
    </row>
    <row r="870" spans="2:4" x14ac:dyDescent="0.25">
      <c r="B870" s="306"/>
      <c r="C870" s="168"/>
      <c r="D870" s="307"/>
    </row>
    <row r="871" spans="2:4" x14ac:dyDescent="0.25">
      <c r="B871" s="306"/>
      <c r="C871" s="168"/>
      <c r="D871" s="307"/>
    </row>
    <row r="872" spans="2:4" x14ac:dyDescent="0.25">
      <c r="B872" s="306"/>
      <c r="C872" s="168"/>
      <c r="D872" s="307"/>
    </row>
    <row r="873" spans="2:4" x14ac:dyDescent="0.25">
      <c r="B873" s="306"/>
      <c r="C873" s="168"/>
      <c r="D873" s="307"/>
    </row>
    <row r="874" spans="2:4" x14ac:dyDescent="0.25">
      <c r="B874" s="306"/>
      <c r="C874" s="168"/>
      <c r="D874" s="307"/>
    </row>
    <row r="875" spans="2:4" x14ac:dyDescent="0.25">
      <c r="B875" s="306"/>
      <c r="C875" s="168"/>
      <c r="D875" s="307"/>
    </row>
    <row r="876" spans="2:4" x14ac:dyDescent="0.25">
      <c r="B876" s="306"/>
      <c r="C876" s="168"/>
      <c r="D876" s="307"/>
    </row>
    <row r="877" spans="2:4" x14ac:dyDescent="0.25">
      <c r="B877" s="306"/>
      <c r="C877" s="168"/>
      <c r="D877" s="307"/>
    </row>
    <row r="878" spans="2:4" x14ac:dyDescent="0.25">
      <c r="B878" s="306"/>
      <c r="C878" s="168"/>
      <c r="D878" s="307"/>
    </row>
    <row r="879" spans="2:4" x14ac:dyDescent="0.25">
      <c r="B879" s="306"/>
      <c r="C879" s="168"/>
      <c r="D879" s="307"/>
    </row>
    <row r="880" spans="2:4" x14ac:dyDescent="0.25">
      <c r="B880" s="306"/>
      <c r="C880" s="168"/>
      <c r="D880" s="307"/>
    </row>
    <row r="881" spans="2:4" x14ac:dyDescent="0.25">
      <c r="B881" s="306"/>
      <c r="C881" s="168"/>
      <c r="D881" s="307"/>
    </row>
    <row r="882" spans="2:4" x14ac:dyDescent="0.25">
      <c r="B882" s="306"/>
      <c r="C882" s="168"/>
      <c r="D882" s="307"/>
    </row>
    <row r="883" spans="2:4" x14ac:dyDescent="0.25">
      <c r="B883" s="306"/>
      <c r="C883" s="168"/>
      <c r="D883" s="307"/>
    </row>
    <row r="884" spans="2:4" x14ac:dyDescent="0.25">
      <c r="B884" s="306"/>
      <c r="C884" s="168"/>
      <c r="D884" s="307"/>
    </row>
    <row r="885" spans="2:4" x14ac:dyDescent="0.25">
      <c r="B885" s="306"/>
      <c r="C885" s="168"/>
      <c r="D885" s="307"/>
    </row>
    <row r="886" spans="2:4" x14ac:dyDescent="0.25">
      <c r="B886" s="306"/>
      <c r="C886" s="168"/>
      <c r="D886" s="307"/>
    </row>
    <row r="887" spans="2:4" x14ac:dyDescent="0.25">
      <c r="B887" s="306"/>
      <c r="C887" s="168"/>
      <c r="D887" s="307"/>
    </row>
    <row r="888" spans="2:4" x14ac:dyDescent="0.25">
      <c r="B888" s="306"/>
      <c r="C888" s="168"/>
      <c r="D888" s="307"/>
    </row>
    <row r="889" spans="2:4" x14ac:dyDescent="0.25">
      <c r="B889" s="306"/>
      <c r="C889" s="168"/>
      <c r="D889" s="307"/>
    </row>
    <row r="890" spans="2:4" x14ac:dyDescent="0.25">
      <c r="B890" s="306"/>
      <c r="C890" s="168"/>
      <c r="D890" s="307"/>
    </row>
    <row r="891" spans="2:4" x14ac:dyDescent="0.25">
      <c r="B891" s="306"/>
      <c r="C891" s="168"/>
      <c r="D891" s="307"/>
    </row>
    <row r="892" spans="2:4" x14ac:dyDescent="0.25">
      <c r="B892" s="306"/>
      <c r="C892" s="168"/>
      <c r="D892" s="307"/>
    </row>
    <row r="893" spans="2:4" x14ac:dyDescent="0.25">
      <c r="B893" s="306"/>
      <c r="C893" s="168"/>
      <c r="D893" s="307"/>
    </row>
    <row r="894" spans="2:4" x14ac:dyDescent="0.25">
      <c r="B894" s="306"/>
      <c r="C894" s="168"/>
      <c r="D894" s="307"/>
    </row>
    <row r="895" spans="2:4" x14ac:dyDescent="0.25">
      <c r="B895" s="306"/>
      <c r="C895" s="168"/>
      <c r="D895" s="307"/>
    </row>
    <row r="896" spans="2:4" x14ac:dyDescent="0.25">
      <c r="B896" s="306"/>
      <c r="C896" s="168"/>
      <c r="D896" s="307"/>
    </row>
    <row r="897" spans="2:4" x14ac:dyDescent="0.25">
      <c r="B897" s="306"/>
      <c r="C897" s="168"/>
      <c r="D897" s="307"/>
    </row>
    <row r="898" spans="2:4" x14ac:dyDescent="0.25">
      <c r="B898" s="306"/>
      <c r="C898" s="168"/>
      <c r="D898" s="307"/>
    </row>
    <row r="899" spans="2:4" x14ac:dyDescent="0.25">
      <c r="B899" s="306"/>
      <c r="C899" s="168"/>
      <c r="D899" s="307"/>
    </row>
    <row r="900" spans="2:4" x14ac:dyDescent="0.25">
      <c r="B900" s="306"/>
      <c r="C900" s="168"/>
      <c r="D900" s="307"/>
    </row>
    <row r="901" spans="2:4" x14ac:dyDescent="0.25">
      <c r="B901" s="306"/>
      <c r="C901" s="168"/>
      <c r="D901" s="307"/>
    </row>
    <row r="902" spans="2:4" x14ac:dyDescent="0.25">
      <c r="B902" s="306"/>
      <c r="C902" s="168"/>
      <c r="D902" s="307"/>
    </row>
    <row r="903" spans="2:4" x14ac:dyDescent="0.25">
      <c r="B903" s="306"/>
      <c r="C903" s="168"/>
      <c r="D903" s="307"/>
    </row>
    <row r="904" spans="2:4" x14ac:dyDescent="0.25">
      <c r="B904" s="306"/>
      <c r="C904" s="168"/>
      <c r="D904" s="307"/>
    </row>
    <row r="905" spans="2:4" x14ac:dyDescent="0.25">
      <c r="B905" s="306"/>
      <c r="C905" s="168"/>
      <c r="D905" s="307"/>
    </row>
    <row r="906" spans="2:4" x14ac:dyDescent="0.25">
      <c r="B906" s="306"/>
      <c r="C906" s="168"/>
      <c r="D906" s="307"/>
    </row>
    <row r="907" spans="2:4" x14ac:dyDescent="0.25">
      <c r="B907" s="306"/>
      <c r="C907" s="168"/>
      <c r="D907" s="307"/>
    </row>
    <row r="908" spans="2:4" x14ac:dyDescent="0.25">
      <c r="B908" s="306"/>
      <c r="C908" s="168"/>
      <c r="D908" s="307"/>
    </row>
    <row r="909" spans="2:4" x14ac:dyDescent="0.25">
      <c r="B909" s="306"/>
      <c r="C909" s="168"/>
      <c r="D909" s="307"/>
    </row>
    <row r="910" spans="2:4" x14ac:dyDescent="0.25">
      <c r="B910" s="306"/>
      <c r="C910" s="168"/>
      <c r="D910" s="307"/>
    </row>
    <row r="911" spans="2:4" x14ac:dyDescent="0.25">
      <c r="B911" s="306"/>
      <c r="C911" s="168"/>
      <c r="D911" s="307"/>
    </row>
    <row r="912" spans="2:4" x14ac:dyDescent="0.25">
      <c r="B912" s="306"/>
      <c r="C912" s="168"/>
      <c r="D912" s="307"/>
    </row>
    <row r="913" spans="2:4" x14ac:dyDescent="0.25">
      <c r="B913" s="306"/>
      <c r="C913" s="168"/>
      <c r="D913" s="307"/>
    </row>
    <row r="914" spans="2:4" x14ac:dyDescent="0.25">
      <c r="B914" s="306"/>
      <c r="C914" s="168"/>
      <c r="D914" s="307"/>
    </row>
    <row r="915" spans="2:4" x14ac:dyDescent="0.25">
      <c r="B915" s="306"/>
      <c r="C915" s="168"/>
      <c r="D915" s="307"/>
    </row>
    <row r="916" spans="2:4" x14ac:dyDescent="0.25">
      <c r="B916" s="306"/>
      <c r="C916" s="168"/>
      <c r="D916" s="307"/>
    </row>
    <row r="917" spans="2:4" x14ac:dyDescent="0.25">
      <c r="B917" s="306"/>
      <c r="C917" s="168"/>
      <c r="D917" s="307"/>
    </row>
    <row r="918" spans="2:4" x14ac:dyDescent="0.25">
      <c r="B918" s="306"/>
      <c r="C918" s="168"/>
      <c r="D918" s="307"/>
    </row>
    <row r="919" spans="2:4" x14ac:dyDescent="0.25">
      <c r="B919" s="306"/>
      <c r="C919" s="168"/>
      <c r="D919" s="307"/>
    </row>
    <row r="920" spans="2:4" x14ac:dyDescent="0.25">
      <c r="B920" s="306"/>
      <c r="C920" s="168"/>
      <c r="D920" s="307"/>
    </row>
    <row r="921" spans="2:4" x14ac:dyDescent="0.25">
      <c r="B921" s="306"/>
      <c r="C921" s="168"/>
      <c r="D921" s="307"/>
    </row>
    <row r="922" spans="2:4" x14ac:dyDescent="0.25">
      <c r="B922" s="306"/>
      <c r="C922" s="168"/>
      <c r="D922" s="307"/>
    </row>
    <row r="923" spans="2:4" x14ac:dyDescent="0.25">
      <c r="B923" s="306"/>
      <c r="C923" s="168"/>
      <c r="D923" s="307"/>
    </row>
    <row r="924" spans="2:4" x14ac:dyDescent="0.25">
      <c r="B924" s="306"/>
      <c r="C924" s="168"/>
      <c r="D924" s="307"/>
    </row>
    <row r="925" spans="2:4" x14ac:dyDescent="0.25">
      <c r="B925" s="306"/>
      <c r="C925" s="168"/>
      <c r="D925" s="307"/>
    </row>
    <row r="926" spans="2:4" x14ac:dyDescent="0.25">
      <c r="B926" s="306"/>
      <c r="C926" s="168"/>
      <c r="D926" s="307"/>
    </row>
    <row r="927" spans="2:4" x14ac:dyDescent="0.25">
      <c r="B927" s="306"/>
      <c r="C927" s="168"/>
      <c r="D927" s="307"/>
    </row>
    <row r="928" spans="2:4" x14ac:dyDescent="0.25">
      <c r="B928" s="306"/>
      <c r="C928" s="168"/>
      <c r="D928" s="307"/>
    </row>
    <row r="929" spans="2:4" x14ac:dyDescent="0.25">
      <c r="B929" s="306"/>
      <c r="C929" s="168"/>
      <c r="D929" s="307"/>
    </row>
    <row r="930" spans="2:4" x14ac:dyDescent="0.25">
      <c r="B930" s="306"/>
      <c r="C930" s="168"/>
      <c r="D930" s="307"/>
    </row>
    <row r="931" spans="2:4" x14ac:dyDescent="0.25">
      <c r="B931" s="306"/>
      <c r="C931" s="168"/>
      <c r="D931" s="307"/>
    </row>
    <row r="932" spans="2:4" x14ac:dyDescent="0.25">
      <c r="B932" s="306"/>
      <c r="C932" s="168"/>
      <c r="D932" s="307"/>
    </row>
    <row r="933" spans="2:4" x14ac:dyDescent="0.25">
      <c r="B933" s="306"/>
      <c r="C933" s="168"/>
      <c r="D933" s="307"/>
    </row>
    <row r="934" spans="2:4" x14ac:dyDescent="0.25">
      <c r="B934" s="306"/>
      <c r="C934" s="168"/>
      <c r="D934" s="307"/>
    </row>
    <row r="935" spans="2:4" x14ac:dyDescent="0.25">
      <c r="B935" s="306"/>
      <c r="C935" s="168"/>
      <c r="D935" s="307"/>
    </row>
    <row r="936" spans="2:4" x14ac:dyDescent="0.25">
      <c r="B936" s="306"/>
      <c r="C936" s="168"/>
      <c r="D936" s="307"/>
    </row>
    <row r="937" spans="2:4" x14ac:dyDescent="0.25">
      <c r="B937" s="306"/>
      <c r="C937" s="168"/>
      <c r="D937" s="307"/>
    </row>
    <row r="938" spans="2:4" x14ac:dyDescent="0.25">
      <c r="B938" s="306"/>
      <c r="C938" s="168"/>
      <c r="D938" s="307"/>
    </row>
    <row r="939" spans="2:4" x14ac:dyDescent="0.25">
      <c r="B939" s="306"/>
      <c r="C939" s="168"/>
      <c r="D939" s="307"/>
    </row>
    <row r="940" spans="2:4" x14ac:dyDescent="0.25">
      <c r="B940" s="306"/>
      <c r="C940" s="168"/>
      <c r="D940" s="307"/>
    </row>
    <row r="941" spans="2:4" x14ac:dyDescent="0.25">
      <c r="B941" s="306"/>
      <c r="C941" s="168"/>
      <c r="D941" s="307"/>
    </row>
    <row r="942" spans="2:4" x14ac:dyDescent="0.25">
      <c r="B942" s="306"/>
      <c r="C942" s="168"/>
      <c r="D942" s="307"/>
    </row>
    <row r="943" spans="2:4" x14ac:dyDescent="0.25">
      <c r="B943" s="306"/>
      <c r="C943" s="168"/>
      <c r="D943" s="307"/>
    </row>
    <row r="944" spans="2:4" x14ac:dyDescent="0.25">
      <c r="B944" s="306"/>
      <c r="C944" s="168"/>
      <c r="D944" s="307"/>
    </row>
    <row r="945" spans="2:4" x14ac:dyDescent="0.25">
      <c r="B945" s="306"/>
      <c r="C945" s="168"/>
      <c r="D945" s="307"/>
    </row>
    <row r="946" spans="2:4" x14ac:dyDescent="0.25">
      <c r="B946" s="306"/>
      <c r="C946" s="168"/>
      <c r="D946" s="307"/>
    </row>
    <row r="947" spans="2:4" x14ac:dyDescent="0.25">
      <c r="B947" s="306"/>
      <c r="C947" s="168"/>
      <c r="D947" s="307"/>
    </row>
    <row r="948" spans="2:4" x14ac:dyDescent="0.25">
      <c r="B948" s="306"/>
      <c r="C948" s="168"/>
      <c r="D948" s="307"/>
    </row>
    <row r="949" spans="2:4" x14ac:dyDescent="0.25">
      <c r="B949" s="306"/>
      <c r="C949" s="168"/>
      <c r="D949" s="307"/>
    </row>
    <row r="950" spans="2:4" x14ac:dyDescent="0.25">
      <c r="B950" s="306"/>
      <c r="C950" s="168"/>
      <c r="D950" s="307"/>
    </row>
    <row r="951" spans="2:4" x14ac:dyDescent="0.25">
      <c r="B951" s="306"/>
      <c r="C951" s="168"/>
      <c r="D951" s="307"/>
    </row>
    <row r="952" spans="2:4" x14ac:dyDescent="0.25">
      <c r="B952" s="306"/>
      <c r="C952" s="168"/>
      <c r="D952" s="307"/>
    </row>
    <row r="953" spans="2:4" x14ac:dyDescent="0.25">
      <c r="B953" s="306"/>
      <c r="C953" s="168"/>
      <c r="D953" s="307"/>
    </row>
    <row r="954" spans="2:4" x14ac:dyDescent="0.25">
      <c r="B954" s="306"/>
      <c r="C954" s="168"/>
      <c r="D954" s="307"/>
    </row>
    <row r="955" spans="2:4" x14ac:dyDescent="0.25">
      <c r="B955" s="306"/>
      <c r="C955" s="168"/>
      <c r="D955" s="307"/>
    </row>
    <row r="956" spans="2:4" x14ac:dyDescent="0.25">
      <c r="B956" s="306"/>
      <c r="C956" s="168"/>
      <c r="D956" s="307"/>
    </row>
    <row r="957" spans="2:4" x14ac:dyDescent="0.25">
      <c r="B957" s="306"/>
      <c r="C957" s="168"/>
      <c r="D957" s="307"/>
    </row>
    <row r="958" spans="2:4" x14ac:dyDescent="0.25">
      <c r="B958" s="306"/>
      <c r="C958" s="168"/>
      <c r="D958" s="307"/>
    </row>
    <row r="959" spans="2:4" x14ac:dyDescent="0.25">
      <c r="B959" s="306"/>
      <c r="C959" s="168"/>
      <c r="D959" s="307"/>
    </row>
    <row r="960" spans="2:4" x14ac:dyDescent="0.25">
      <c r="B960" s="306"/>
      <c r="C960" s="168"/>
      <c r="D960" s="307"/>
    </row>
    <row r="961" spans="2:4" x14ac:dyDescent="0.25">
      <c r="B961" s="306"/>
      <c r="C961" s="168"/>
      <c r="D961" s="307"/>
    </row>
    <row r="962" spans="2:4" x14ac:dyDescent="0.25">
      <c r="B962" s="306"/>
      <c r="C962" s="168"/>
      <c r="D962" s="307"/>
    </row>
    <row r="963" spans="2:4" x14ac:dyDescent="0.25">
      <c r="B963" s="306"/>
      <c r="C963" s="168"/>
      <c r="D963" s="307"/>
    </row>
    <row r="964" spans="2:4" x14ac:dyDescent="0.25">
      <c r="B964" s="306"/>
      <c r="C964" s="168"/>
      <c r="D964" s="307"/>
    </row>
    <row r="965" spans="2:4" x14ac:dyDescent="0.25">
      <c r="B965" s="306"/>
      <c r="C965" s="168"/>
      <c r="D965" s="307"/>
    </row>
    <row r="966" spans="2:4" x14ac:dyDescent="0.25">
      <c r="B966" s="306"/>
      <c r="C966" s="168"/>
      <c r="D966" s="307"/>
    </row>
    <row r="967" spans="2:4" x14ac:dyDescent="0.25">
      <c r="B967" s="306"/>
      <c r="C967" s="168"/>
      <c r="D967" s="307"/>
    </row>
    <row r="968" spans="2:4" x14ac:dyDescent="0.25">
      <c r="B968" s="306"/>
      <c r="C968" s="168"/>
      <c r="D968" s="307"/>
    </row>
    <row r="969" spans="2:4" x14ac:dyDescent="0.25">
      <c r="B969" s="306"/>
      <c r="C969" s="168"/>
      <c r="D969" s="307"/>
    </row>
    <row r="970" spans="2:4" x14ac:dyDescent="0.25">
      <c r="B970" s="306"/>
      <c r="C970" s="168"/>
      <c r="D970" s="307"/>
    </row>
    <row r="971" spans="2:4" x14ac:dyDescent="0.25">
      <c r="B971" s="306"/>
      <c r="C971" s="168"/>
      <c r="D971" s="307"/>
    </row>
    <row r="972" spans="2:4" x14ac:dyDescent="0.25">
      <c r="B972" s="306"/>
      <c r="C972" s="168"/>
      <c r="D972" s="307"/>
    </row>
    <row r="973" spans="2:4" x14ac:dyDescent="0.25">
      <c r="B973" s="306"/>
      <c r="C973" s="168"/>
      <c r="D973" s="307"/>
    </row>
    <row r="974" spans="2:4" x14ac:dyDescent="0.25">
      <c r="B974" s="306"/>
      <c r="C974" s="168"/>
      <c r="D974" s="307"/>
    </row>
    <row r="975" spans="2:4" x14ac:dyDescent="0.25">
      <c r="B975" s="306"/>
      <c r="C975" s="168"/>
      <c r="D975" s="307"/>
    </row>
    <row r="976" spans="2:4" x14ac:dyDescent="0.25">
      <c r="B976" s="306"/>
      <c r="C976" s="168"/>
      <c r="D976" s="307"/>
    </row>
    <row r="977" spans="2:4" x14ac:dyDescent="0.25">
      <c r="B977" s="306"/>
      <c r="C977" s="168"/>
      <c r="D977" s="307"/>
    </row>
    <row r="978" spans="2:4" x14ac:dyDescent="0.25">
      <c r="B978" s="306"/>
      <c r="C978" s="168"/>
      <c r="D978" s="307"/>
    </row>
    <row r="979" spans="2:4" x14ac:dyDescent="0.25">
      <c r="B979" s="306"/>
      <c r="C979" s="168"/>
      <c r="D979" s="307"/>
    </row>
    <row r="980" spans="2:4" x14ac:dyDescent="0.25">
      <c r="B980" s="306"/>
      <c r="C980" s="168"/>
      <c r="D980" s="307"/>
    </row>
    <row r="981" spans="2:4" x14ac:dyDescent="0.25">
      <c r="B981" s="306"/>
      <c r="C981" s="168"/>
      <c r="D981" s="307"/>
    </row>
    <row r="982" spans="2:4" x14ac:dyDescent="0.25">
      <c r="B982" s="306"/>
      <c r="C982" s="168"/>
      <c r="D982" s="307"/>
    </row>
    <row r="983" spans="2:4" x14ac:dyDescent="0.25">
      <c r="B983" s="306"/>
      <c r="C983" s="168"/>
      <c r="D983" s="307"/>
    </row>
    <row r="984" spans="2:4" x14ac:dyDescent="0.25">
      <c r="B984" s="306"/>
      <c r="C984" s="168"/>
      <c r="D984" s="307"/>
    </row>
    <row r="985" spans="2:4" x14ac:dyDescent="0.25">
      <c r="B985" s="306"/>
      <c r="C985" s="168"/>
      <c r="D985" s="307"/>
    </row>
    <row r="986" spans="2:4" x14ac:dyDescent="0.25">
      <c r="B986" s="306"/>
      <c r="C986" s="168"/>
      <c r="D986" s="307"/>
    </row>
    <row r="987" spans="2:4" x14ac:dyDescent="0.25">
      <c r="B987" s="306"/>
      <c r="C987" s="168"/>
      <c r="D987" s="307"/>
    </row>
    <row r="988" spans="2:4" x14ac:dyDescent="0.25">
      <c r="B988" s="306"/>
      <c r="C988" s="168"/>
      <c r="D988" s="307"/>
    </row>
    <row r="989" spans="2:4" x14ac:dyDescent="0.25">
      <c r="B989" s="306"/>
      <c r="C989" s="168"/>
      <c r="D989" s="307"/>
    </row>
    <row r="990" spans="2:4" x14ac:dyDescent="0.25">
      <c r="B990" s="306"/>
      <c r="C990" s="168"/>
      <c r="D990" s="307"/>
    </row>
    <row r="991" spans="2:4" x14ac:dyDescent="0.25">
      <c r="B991" s="306"/>
      <c r="C991" s="168"/>
      <c r="D991" s="307"/>
    </row>
    <row r="992" spans="2:4" x14ac:dyDescent="0.25">
      <c r="B992" s="306"/>
      <c r="C992" s="168"/>
      <c r="D992" s="307"/>
    </row>
    <row r="993" spans="2:4" x14ac:dyDescent="0.25">
      <c r="B993" s="306"/>
      <c r="C993" s="168"/>
      <c r="D993" s="307"/>
    </row>
    <row r="994" spans="2:4" x14ac:dyDescent="0.25">
      <c r="B994" s="306"/>
      <c r="C994" s="168"/>
      <c r="D994" s="307"/>
    </row>
    <row r="995" spans="2:4" x14ac:dyDescent="0.25">
      <c r="B995" s="306"/>
      <c r="C995" s="168"/>
      <c r="D995" s="307"/>
    </row>
    <row r="996" spans="2:4" x14ac:dyDescent="0.25">
      <c r="B996" s="306"/>
      <c r="C996" s="168"/>
      <c r="D996" s="307"/>
    </row>
    <row r="997" spans="2:4" x14ac:dyDescent="0.25">
      <c r="B997" s="306"/>
      <c r="C997" s="168"/>
      <c r="D997" s="307"/>
    </row>
    <row r="998" spans="2:4" x14ac:dyDescent="0.25">
      <c r="B998" s="306"/>
      <c r="C998" s="168"/>
      <c r="D998" s="307"/>
    </row>
    <row r="999" spans="2:4" x14ac:dyDescent="0.25">
      <c r="B999" s="306"/>
      <c r="C999" s="168"/>
      <c r="D999" s="307"/>
    </row>
    <row r="1000" spans="2:4" x14ac:dyDescent="0.25">
      <c r="B1000" s="306"/>
      <c r="C1000" s="168"/>
      <c r="D1000" s="307"/>
    </row>
    <row r="1001" spans="2:4" x14ac:dyDescent="0.25">
      <c r="B1001" s="306"/>
      <c r="C1001" s="168"/>
      <c r="D1001" s="307"/>
    </row>
    <row r="1002" spans="2:4" x14ac:dyDescent="0.25">
      <c r="B1002" s="306"/>
      <c r="C1002" s="168"/>
      <c r="D1002" s="307"/>
    </row>
    <row r="1003" spans="2:4" x14ac:dyDescent="0.25">
      <c r="B1003" s="306"/>
      <c r="C1003" s="168"/>
      <c r="D1003" s="307"/>
    </row>
    <row r="1004" spans="2:4" x14ac:dyDescent="0.25">
      <c r="B1004" s="306"/>
      <c r="C1004" s="168"/>
      <c r="D1004" s="307"/>
    </row>
    <row r="1005" spans="2:4" x14ac:dyDescent="0.25">
      <c r="B1005" s="306"/>
      <c r="C1005" s="168"/>
      <c r="D1005" s="307"/>
    </row>
    <row r="1006" spans="2:4" x14ac:dyDescent="0.25">
      <c r="B1006" s="306"/>
      <c r="C1006" s="168"/>
      <c r="D1006" s="307"/>
    </row>
    <row r="1007" spans="2:4" x14ac:dyDescent="0.25">
      <c r="B1007" s="306"/>
      <c r="C1007" s="168"/>
      <c r="D1007" s="307"/>
    </row>
    <row r="1008" spans="2:4" x14ac:dyDescent="0.25">
      <c r="B1008" s="306"/>
      <c r="C1008" s="168"/>
      <c r="D1008" s="307"/>
    </row>
    <row r="1009" spans="2:4" x14ac:dyDescent="0.25">
      <c r="B1009" s="306"/>
      <c r="C1009" s="168"/>
      <c r="D1009" s="307"/>
    </row>
    <row r="1010" spans="2:4" x14ac:dyDescent="0.25">
      <c r="B1010" s="306"/>
      <c r="C1010" s="168"/>
      <c r="D1010" s="307"/>
    </row>
    <row r="1011" spans="2:4" x14ac:dyDescent="0.25">
      <c r="B1011" s="306"/>
      <c r="C1011" s="168"/>
      <c r="D1011" s="307"/>
    </row>
    <row r="1012" spans="2:4" x14ac:dyDescent="0.25">
      <c r="B1012" s="306"/>
      <c r="C1012" s="168"/>
      <c r="D1012" s="307"/>
    </row>
    <row r="1013" spans="2:4" x14ac:dyDescent="0.25">
      <c r="B1013" s="306"/>
      <c r="C1013" s="168"/>
      <c r="D1013" s="307"/>
    </row>
    <row r="1014" spans="2:4" x14ac:dyDescent="0.25">
      <c r="B1014" s="306"/>
      <c r="C1014" s="168"/>
      <c r="D1014" s="307"/>
    </row>
    <row r="1015" spans="2:4" x14ac:dyDescent="0.25">
      <c r="B1015" s="306"/>
      <c r="C1015" s="168"/>
      <c r="D1015" s="307"/>
    </row>
    <row r="1016" spans="2:4" x14ac:dyDescent="0.25">
      <c r="B1016" s="306"/>
      <c r="C1016" s="168"/>
      <c r="D1016" s="307"/>
    </row>
    <row r="1017" spans="2:4" x14ac:dyDescent="0.25">
      <c r="B1017" s="306"/>
      <c r="C1017" s="168"/>
      <c r="D1017" s="307"/>
    </row>
    <row r="1018" spans="2:4" x14ac:dyDescent="0.25">
      <c r="B1018" s="306"/>
      <c r="C1018" s="168"/>
      <c r="D1018" s="307"/>
    </row>
    <row r="1019" spans="2:4" x14ac:dyDescent="0.25">
      <c r="B1019" s="306"/>
      <c r="C1019" s="168"/>
      <c r="D1019" s="307"/>
    </row>
    <row r="1020" spans="2:4" x14ac:dyDescent="0.25">
      <c r="B1020" s="306"/>
      <c r="C1020" s="168"/>
      <c r="D1020" s="307"/>
    </row>
    <row r="1021" spans="2:4" x14ac:dyDescent="0.25">
      <c r="B1021" s="306"/>
      <c r="C1021" s="168"/>
      <c r="D1021" s="307"/>
    </row>
    <row r="1022" spans="2:4" x14ac:dyDescent="0.25">
      <c r="B1022" s="306"/>
      <c r="C1022" s="168"/>
      <c r="D1022" s="307"/>
    </row>
    <row r="1023" spans="2:4" x14ac:dyDescent="0.25">
      <c r="B1023" s="306"/>
      <c r="C1023" s="168"/>
      <c r="D1023" s="307"/>
    </row>
    <row r="1024" spans="2:4" x14ac:dyDescent="0.25">
      <c r="B1024" s="306"/>
      <c r="C1024" s="168"/>
      <c r="D1024" s="307"/>
    </row>
    <row r="1025" spans="2:4" x14ac:dyDescent="0.25">
      <c r="B1025" s="306"/>
      <c r="C1025" s="168"/>
      <c r="D1025" s="307"/>
    </row>
    <row r="1026" spans="2:4" x14ac:dyDescent="0.25">
      <c r="B1026" s="306"/>
      <c r="C1026" s="168"/>
      <c r="D1026" s="307"/>
    </row>
    <row r="1027" spans="2:4" x14ac:dyDescent="0.25">
      <c r="B1027" s="306"/>
      <c r="C1027" s="168"/>
      <c r="D1027" s="307"/>
    </row>
    <row r="1028" spans="2:4" x14ac:dyDescent="0.25">
      <c r="B1028" s="306"/>
      <c r="C1028" s="168"/>
      <c r="D1028" s="307"/>
    </row>
    <row r="1029" spans="2:4" x14ac:dyDescent="0.25">
      <c r="B1029" s="306"/>
      <c r="C1029" s="168"/>
      <c r="D1029" s="307"/>
    </row>
    <row r="1030" spans="2:4" x14ac:dyDescent="0.25">
      <c r="B1030" s="306"/>
      <c r="C1030" s="168"/>
      <c r="D1030" s="307"/>
    </row>
    <row r="1031" spans="2:4" x14ac:dyDescent="0.25">
      <c r="B1031" s="306"/>
      <c r="C1031" s="168"/>
      <c r="D1031" s="307"/>
    </row>
    <row r="1032" spans="2:4" x14ac:dyDescent="0.25">
      <c r="B1032" s="306"/>
      <c r="C1032" s="168"/>
      <c r="D1032" s="307"/>
    </row>
    <row r="1033" spans="2:4" x14ac:dyDescent="0.25">
      <c r="B1033" s="306"/>
      <c r="C1033" s="168"/>
      <c r="D1033" s="307"/>
    </row>
    <row r="1034" spans="2:4" x14ac:dyDescent="0.25">
      <c r="B1034" s="306"/>
      <c r="C1034" s="168"/>
      <c r="D1034" s="307"/>
    </row>
    <row r="1035" spans="2:4" x14ac:dyDescent="0.25">
      <c r="B1035" s="306"/>
      <c r="C1035" s="168"/>
      <c r="D1035" s="307"/>
    </row>
    <row r="1036" spans="2:4" x14ac:dyDescent="0.25">
      <c r="B1036" s="306"/>
      <c r="C1036" s="168"/>
      <c r="D1036" s="307"/>
    </row>
    <row r="1037" spans="2:4" x14ac:dyDescent="0.25">
      <c r="B1037" s="306"/>
      <c r="C1037" s="168"/>
      <c r="D1037" s="307"/>
    </row>
    <row r="1038" spans="2:4" x14ac:dyDescent="0.25">
      <c r="B1038" s="306"/>
      <c r="C1038" s="168"/>
      <c r="D1038" s="307"/>
    </row>
    <row r="1039" spans="2:4" x14ac:dyDescent="0.25">
      <c r="B1039" s="306"/>
      <c r="C1039" s="168"/>
      <c r="D1039" s="307"/>
    </row>
    <row r="1040" spans="2:4" x14ac:dyDescent="0.25">
      <c r="B1040" s="306"/>
      <c r="C1040" s="168"/>
      <c r="D1040" s="307"/>
    </row>
    <row r="1041" spans="2:4" x14ac:dyDescent="0.25">
      <c r="B1041" s="306"/>
      <c r="C1041" s="168"/>
      <c r="D1041" s="307"/>
    </row>
    <row r="1042" spans="2:4" x14ac:dyDescent="0.25">
      <c r="B1042" s="306"/>
      <c r="C1042" s="168"/>
      <c r="D1042" s="307"/>
    </row>
    <row r="1043" spans="2:4" x14ac:dyDescent="0.25">
      <c r="B1043" s="306"/>
      <c r="C1043" s="168"/>
      <c r="D1043" s="307"/>
    </row>
    <row r="1044" spans="2:4" x14ac:dyDescent="0.25">
      <c r="B1044" s="306"/>
      <c r="C1044" s="168"/>
      <c r="D1044" s="307"/>
    </row>
    <row r="1045" spans="2:4" x14ac:dyDescent="0.25">
      <c r="B1045" s="306"/>
      <c r="C1045" s="168"/>
      <c r="D1045" s="307"/>
    </row>
    <row r="1046" spans="2:4" x14ac:dyDescent="0.25">
      <c r="B1046" s="306"/>
      <c r="C1046" s="168"/>
      <c r="D1046" s="307"/>
    </row>
    <row r="1047" spans="2:4" x14ac:dyDescent="0.25">
      <c r="B1047" s="306"/>
      <c r="C1047" s="168"/>
      <c r="D1047" s="307"/>
    </row>
    <row r="1048" spans="2:4" x14ac:dyDescent="0.25">
      <c r="B1048" s="306"/>
      <c r="C1048" s="168"/>
      <c r="D1048" s="307"/>
    </row>
    <row r="1049" spans="2:4" x14ac:dyDescent="0.25">
      <c r="B1049" s="306"/>
      <c r="C1049" s="168"/>
      <c r="D1049" s="307"/>
    </row>
    <row r="1050" spans="2:4" x14ac:dyDescent="0.25">
      <c r="B1050" s="306"/>
      <c r="C1050" s="168"/>
      <c r="D1050" s="307"/>
    </row>
    <row r="1051" spans="2:4" x14ac:dyDescent="0.25">
      <c r="B1051" s="306"/>
      <c r="C1051" s="168"/>
      <c r="D1051" s="307"/>
    </row>
    <row r="1052" spans="2:4" x14ac:dyDescent="0.25">
      <c r="B1052" s="306"/>
      <c r="C1052" s="168"/>
      <c r="D1052" s="307"/>
    </row>
    <row r="1053" spans="2:4" x14ac:dyDescent="0.25">
      <c r="B1053" s="306"/>
      <c r="C1053" s="168"/>
      <c r="D1053" s="307"/>
    </row>
    <row r="1054" spans="2:4" x14ac:dyDescent="0.25">
      <c r="B1054" s="306"/>
      <c r="C1054" s="168"/>
      <c r="D1054" s="307"/>
    </row>
    <row r="1055" spans="2:4" x14ac:dyDescent="0.25">
      <c r="B1055" s="306"/>
      <c r="C1055" s="168"/>
      <c r="D1055" s="307"/>
    </row>
    <row r="1056" spans="2:4" x14ac:dyDescent="0.25">
      <c r="B1056" s="306"/>
      <c r="C1056" s="168"/>
      <c r="D1056" s="307"/>
    </row>
    <row r="1057" spans="2:4" x14ac:dyDescent="0.25">
      <c r="B1057" s="306"/>
      <c r="C1057" s="168"/>
      <c r="D1057" s="307"/>
    </row>
    <row r="1058" spans="2:4" x14ac:dyDescent="0.25">
      <c r="B1058" s="306"/>
      <c r="C1058" s="168"/>
      <c r="D1058" s="307"/>
    </row>
    <row r="1059" spans="2:4" x14ac:dyDescent="0.25">
      <c r="B1059" s="306"/>
      <c r="C1059" s="168"/>
      <c r="D1059" s="307"/>
    </row>
    <row r="1060" spans="2:4" x14ac:dyDescent="0.25">
      <c r="B1060" s="306"/>
      <c r="C1060" s="168"/>
      <c r="D1060" s="307"/>
    </row>
    <row r="1061" spans="2:4" x14ac:dyDescent="0.25">
      <c r="B1061" s="306"/>
      <c r="C1061" s="168"/>
      <c r="D1061" s="307"/>
    </row>
    <row r="1062" spans="2:4" x14ac:dyDescent="0.25">
      <c r="B1062" s="306"/>
      <c r="C1062" s="168"/>
      <c r="D1062" s="307"/>
    </row>
    <row r="1063" spans="2:4" x14ac:dyDescent="0.25">
      <c r="B1063" s="306"/>
      <c r="C1063" s="168"/>
      <c r="D1063" s="307"/>
    </row>
    <row r="1064" spans="2:4" x14ac:dyDescent="0.25">
      <c r="B1064" s="306"/>
      <c r="C1064" s="168"/>
      <c r="D1064" s="307"/>
    </row>
    <row r="1065" spans="2:4" x14ac:dyDescent="0.25">
      <c r="B1065" s="306"/>
      <c r="C1065" s="168"/>
      <c r="D1065" s="307"/>
    </row>
    <row r="1066" spans="2:4" x14ac:dyDescent="0.25">
      <c r="B1066" s="306"/>
      <c r="C1066" s="168"/>
      <c r="D1066" s="307"/>
    </row>
    <row r="1067" spans="2:4" x14ac:dyDescent="0.25">
      <c r="B1067" s="306"/>
      <c r="C1067" s="168"/>
      <c r="D1067" s="307"/>
    </row>
    <row r="1068" spans="2:4" x14ac:dyDescent="0.25">
      <c r="B1068" s="306"/>
      <c r="C1068" s="168"/>
      <c r="D1068" s="307"/>
    </row>
    <row r="1069" spans="2:4" x14ac:dyDescent="0.25">
      <c r="B1069" s="306"/>
      <c r="C1069" s="168"/>
      <c r="D1069" s="307"/>
    </row>
    <row r="1070" spans="2:4" x14ac:dyDescent="0.25">
      <c r="B1070" s="306"/>
      <c r="C1070" s="168"/>
      <c r="D1070" s="307"/>
    </row>
    <row r="1071" spans="2:4" x14ac:dyDescent="0.25">
      <c r="B1071" s="306"/>
      <c r="C1071" s="168"/>
      <c r="D1071" s="307"/>
    </row>
    <row r="1072" spans="2:4" x14ac:dyDescent="0.25">
      <c r="B1072" s="306"/>
      <c r="C1072" s="168"/>
      <c r="D1072" s="307"/>
    </row>
    <row r="1073" spans="2:4" x14ac:dyDescent="0.25">
      <c r="B1073" s="306"/>
      <c r="C1073" s="168"/>
      <c r="D1073" s="307"/>
    </row>
    <row r="1074" spans="2:4" x14ac:dyDescent="0.25">
      <c r="B1074" s="306"/>
      <c r="C1074" s="168"/>
      <c r="D1074" s="307"/>
    </row>
    <row r="1075" spans="2:4" x14ac:dyDescent="0.25">
      <c r="B1075" s="306"/>
      <c r="C1075" s="168"/>
      <c r="D1075" s="307"/>
    </row>
    <row r="1076" spans="2:4" x14ac:dyDescent="0.25">
      <c r="B1076" s="306"/>
      <c r="C1076" s="168"/>
      <c r="D1076" s="307"/>
    </row>
    <row r="1077" spans="2:4" x14ac:dyDescent="0.25">
      <c r="B1077" s="306"/>
      <c r="C1077" s="168"/>
      <c r="D1077" s="307"/>
    </row>
    <row r="1078" spans="2:4" x14ac:dyDescent="0.25">
      <c r="B1078" s="306"/>
      <c r="C1078" s="168"/>
      <c r="D1078" s="307"/>
    </row>
    <row r="1079" spans="2:4" x14ac:dyDescent="0.25">
      <c r="B1079" s="306"/>
      <c r="C1079" s="168"/>
      <c r="D1079" s="307"/>
    </row>
    <row r="1080" spans="2:4" x14ac:dyDescent="0.25">
      <c r="B1080" s="306"/>
      <c r="C1080" s="168"/>
      <c r="D1080" s="307"/>
    </row>
    <row r="1081" spans="2:4" x14ac:dyDescent="0.25">
      <c r="B1081" s="306"/>
      <c r="C1081" s="168"/>
      <c r="D1081" s="307"/>
    </row>
    <row r="1082" spans="2:4" x14ac:dyDescent="0.25">
      <c r="B1082" s="306"/>
      <c r="C1082" s="168"/>
      <c r="D1082" s="307"/>
    </row>
    <row r="1083" spans="2:4" x14ac:dyDescent="0.25">
      <c r="B1083" s="306"/>
      <c r="C1083" s="168"/>
      <c r="D1083" s="307"/>
    </row>
    <row r="1084" spans="2:4" x14ac:dyDescent="0.25">
      <c r="B1084" s="306"/>
      <c r="C1084" s="168"/>
      <c r="D1084" s="307"/>
    </row>
    <row r="1085" spans="2:4" x14ac:dyDescent="0.25">
      <c r="B1085" s="306"/>
      <c r="C1085" s="168"/>
      <c r="D1085" s="307"/>
    </row>
    <row r="1086" spans="2:4" x14ac:dyDescent="0.25">
      <c r="B1086" s="306"/>
      <c r="C1086" s="168"/>
      <c r="D1086" s="307"/>
    </row>
    <row r="1087" spans="2:4" x14ac:dyDescent="0.25">
      <c r="B1087" s="306"/>
      <c r="C1087" s="168"/>
      <c r="D1087" s="307"/>
    </row>
    <row r="1088" spans="2:4" x14ac:dyDescent="0.25">
      <c r="B1088" s="306"/>
      <c r="C1088" s="168"/>
      <c r="D1088" s="307"/>
    </row>
    <row r="1089" spans="2:4" x14ac:dyDescent="0.25">
      <c r="B1089" s="306"/>
      <c r="C1089" s="168"/>
      <c r="D1089" s="307"/>
    </row>
    <row r="1090" spans="2:4" x14ac:dyDescent="0.25">
      <c r="B1090" s="306"/>
      <c r="C1090" s="168"/>
      <c r="D1090" s="307"/>
    </row>
    <row r="1091" spans="2:4" x14ac:dyDescent="0.25">
      <c r="B1091" s="306"/>
      <c r="C1091" s="168"/>
      <c r="D1091" s="307"/>
    </row>
    <row r="1092" spans="2:4" x14ac:dyDescent="0.25">
      <c r="B1092" s="306"/>
      <c r="C1092" s="168"/>
      <c r="D1092" s="307"/>
    </row>
    <row r="1093" spans="2:4" x14ac:dyDescent="0.25">
      <c r="B1093" s="306"/>
      <c r="C1093" s="168"/>
      <c r="D1093" s="307"/>
    </row>
    <row r="1094" spans="2:4" x14ac:dyDescent="0.25">
      <c r="B1094" s="306"/>
      <c r="C1094" s="168"/>
      <c r="D1094" s="307"/>
    </row>
    <row r="1095" spans="2:4" x14ac:dyDescent="0.25">
      <c r="B1095" s="306"/>
      <c r="C1095" s="168"/>
      <c r="D1095" s="307"/>
    </row>
    <row r="1096" spans="2:4" x14ac:dyDescent="0.25">
      <c r="B1096" s="306"/>
      <c r="C1096" s="168"/>
      <c r="D1096" s="307"/>
    </row>
    <row r="1097" spans="2:4" x14ac:dyDescent="0.25">
      <c r="B1097" s="306"/>
      <c r="C1097" s="168"/>
      <c r="D1097" s="307"/>
    </row>
    <row r="1098" spans="2:4" x14ac:dyDescent="0.25">
      <c r="B1098" s="306"/>
      <c r="C1098" s="168"/>
      <c r="D1098" s="307"/>
    </row>
    <row r="1099" spans="2:4" x14ac:dyDescent="0.25">
      <c r="B1099" s="306"/>
      <c r="C1099" s="168"/>
      <c r="D1099" s="307"/>
    </row>
    <row r="1100" spans="2:4" x14ac:dyDescent="0.25">
      <c r="B1100" s="306"/>
      <c r="C1100" s="168"/>
      <c r="D1100" s="307"/>
    </row>
    <row r="1101" spans="2:4" x14ac:dyDescent="0.25">
      <c r="B1101" s="306"/>
      <c r="C1101" s="168"/>
      <c r="D1101" s="307"/>
    </row>
    <row r="1102" spans="2:4" x14ac:dyDescent="0.25">
      <c r="B1102" s="306"/>
      <c r="C1102" s="168"/>
      <c r="D1102" s="307"/>
    </row>
    <row r="1103" spans="2:4" x14ac:dyDescent="0.25">
      <c r="B1103" s="306"/>
      <c r="C1103" s="168"/>
      <c r="D1103" s="307"/>
    </row>
    <row r="1104" spans="2:4" x14ac:dyDescent="0.25">
      <c r="B1104" s="306"/>
      <c r="C1104" s="168"/>
      <c r="D1104" s="307"/>
    </row>
    <row r="1105" spans="2:4" x14ac:dyDescent="0.25">
      <c r="B1105" s="306"/>
      <c r="C1105" s="168"/>
      <c r="D1105" s="307"/>
    </row>
    <row r="1106" spans="2:4" x14ac:dyDescent="0.25">
      <c r="B1106" s="306"/>
      <c r="C1106" s="168"/>
      <c r="D1106" s="307"/>
    </row>
    <row r="1107" spans="2:4" x14ac:dyDescent="0.25">
      <c r="B1107" s="306"/>
      <c r="C1107" s="168"/>
      <c r="D1107" s="307"/>
    </row>
    <row r="1108" spans="2:4" x14ac:dyDescent="0.25">
      <c r="B1108" s="306"/>
      <c r="C1108" s="168"/>
      <c r="D1108" s="307"/>
    </row>
    <row r="1109" spans="2:4" x14ac:dyDescent="0.25">
      <c r="B1109" s="306"/>
      <c r="C1109" s="168"/>
      <c r="D1109" s="307"/>
    </row>
    <row r="1110" spans="2:4" x14ac:dyDescent="0.25">
      <c r="B1110" s="306"/>
      <c r="C1110" s="168"/>
      <c r="D1110" s="307"/>
    </row>
    <row r="1111" spans="2:4" x14ac:dyDescent="0.25">
      <c r="B1111" s="306"/>
      <c r="C1111" s="168"/>
      <c r="D1111" s="307"/>
    </row>
    <row r="1112" spans="2:4" x14ac:dyDescent="0.25">
      <c r="B1112" s="306"/>
      <c r="C1112" s="168"/>
      <c r="D1112" s="307"/>
    </row>
    <row r="1113" spans="2:4" x14ac:dyDescent="0.25">
      <c r="B1113" s="306"/>
      <c r="C1113" s="168"/>
      <c r="D1113" s="307"/>
    </row>
    <row r="1114" spans="2:4" x14ac:dyDescent="0.25">
      <c r="B1114" s="306"/>
      <c r="C1114" s="168"/>
      <c r="D1114" s="307"/>
    </row>
    <row r="1115" spans="2:4" x14ac:dyDescent="0.25">
      <c r="B1115" s="306"/>
      <c r="C1115" s="168"/>
      <c r="D1115" s="307"/>
    </row>
    <row r="1116" spans="2:4" x14ac:dyDescent="0.25">
      <c r="B1116" s="306"/>
      <c r="C1116" s="168"/>
      <c r="D1116" s="307"/>
    </row>
    <row r="1117" spans="2:4" x14ac:dyDescent="0.25">
      <c r="B1117" s="306"/>
      <c r="C1117" s="168"/>
      <c r="D1117" s="307"/>
    </row>
    <row r="1118" spans="2:4" x14ac:dyDescent="0.25">
      <c r="B1118" s="306"/>
      <c r="C1118" s="168"/>
      <c r="D1118" s="307"/>
    </row>
    <row r="1119" spans="2:4" x14ac:dyDescent="0.25">
      <c r="B1119" s="306"/>
      <c r="C1119" s="168"/>
      <c r="D1119" s="307"/>
    </row>
    <row r="1120" spans="2:4" x14ac:dyDescent="0.25">
      <c r="B1120" s="306"/>
      <c r="C1120" s="168"/>
      <c r="D1120" s="307"/>
    </row>
    <row r="1121" spans="2:4" x14ac:dyDescent="0.25">
      <c r="B1121" s="306"/>
      <c r="C1121" s="168"/>
      <c r="D1121" s="307"/>
    </row>
    <row r="1122" spans="2:4" x14ac:dyDescent="0.25">
      <c r="B1122" s="306"/>
      <c r="C1122" s="168"/>
      <c r="D1122" s="307"/>
    </row>
    <row r="1123" spans="2:4" x14ac:dyDescent="0.25">
      <c r="B1123" s="306"/>
      <c r="C1123" s="168"/>
      <c r="D1123" s="307"/>
    </row>
    <row r="1124" spans="2:4" x14ac:dyDescent="0.25">
      <c r="B1124" s="306"/>
      <c r="C1124" s="168"/>
      <c r="D1124" s="307"/>
    </row>
    <row r="1125" spans="2:4" x14ac:dyDescent="0.25">
      <c r="B1125" s="306"/>
      <c r="C1125" s="168"/>
      <c r="D1125" s="307"/>
    </row>
    <row r="1126" spans="2:4" x14ac:dyDescent="0.25">
      <c r="B1126" s="306"/>
      <c r="C1126" s="168"/>
      <c r="D1126" s="307"/>
    </row>
    <row r="1127" spans="2:4" x14ac:dyDescent="0.25">
      <c r="B1127" s="306"/>
      <c r="C1127" s="168"/>
      <c r="D1127" s="307"/>
    </row>
    <row r="1128" spans="2:4" x14ac:dyDescent="0.25">
      <c r="B1128" s="306"/>
      <c r="C1128" s="168"/>
      <c r="D1128" s="307"/>
    </row>
    <row r="1129" spans="2:4" x14ac:dyDescent="0.25">
      <c r="B1129" s="306"/>
      <c r="C1129" s="168"/>
      <c r="D1129" s="307"/>
    </row>
    <row r="1130" spans="2:4" x14ac:dyDescent="0.25">
      <c r="B1130" s="306"/>
      <c r="C1130" s="168"/>
      <c r="D1130" s="307"/>
    </row>
    <row r="1131" spans="2:4" x14ac:dyDescent="0.25">
      <c r="B1131" s="306"/>
      <c r="C1131" s="168"/>
      <c r="D1131" s="307"/>
    </row>
    <row r="1132" spans="2:4" x14ac:dyDescent="0.25">
      <c r="B1132" s="306"/>
      <c r="C1132" s="168"/>
      <c r="D1132" s="307"/>
    </row>
    <row r="1133" spans="2:4" x14ac:dyDescent="0.25">
      <c r="B1133" s="306"/>
      <c r="C1133" s="168"/>
      <c r="D1133" s="307"/>
    </row>
    <row r="1134" spans="2:4" x14ac:dyDescent="0.25">
      <c r="B1134" s="306"/>
      <c r="C1134" s="168"/>
      <c r="D1134" s="307"/>
    </row>
    <row r="1135" spans="2:4" x14ac:dyDescent="0.25">
      <c r="B1135" s="306"/>
      <c r="C1135" s="168"/>
      <c r="D1135" s="307"/>
    </row>
    <row r="1136" spans="2:4" x14ac:dyDescent="0.25">
      <c r="B1136" s="306"/>
      <c r="C1136" s="168"/>
      <c r="D1136" s="307"/>
    </row>
    <row r="1137" spans="2:4" x14ac:dyDescent="0.25">
      <c r="B1137" s="306"/>
      <c r="C1137" s="168"/>
      <c r="D1137" s="307"/>
    </row>
    <row r="1138" spans="2:4" x14ac:dyDescent="0.25">
      <c r="B1138" s="306"/>
      <c r="C1138" s="168"/>
      <c r="D1138" s="307"/>
    </row>
    <row r="1139" spans="2:4" x14ac:dyDescent="0.25">
      <c r="B1139" s="306"/>
      <c r="C1139" s="168"/>
      <c r="D1139" s="307"/>
    </row>
    <row r="1140" spans="2:4" x14ac:dyDescent="0.25">
      <c r="B1140" s="306"/>
      <c r="C1140" s="168"/>
      <c r="D1140" s="307"/>
    </row>
    <row r="1141" spans="2:4" x14ac:dyDescent="0.25">
      <c r="B1141" s="306"/>
      <c r="C1141" s="168"/>
      <c r="D1141" s="307"/>
    </row>
    <row r="1142" spans="2:4" x14ac:dyDescent="0.25">
      <c r="B1142" s="306"/>
      <c r="C1142" s="168"/>
      <c r="D1142" s="307"/>
    </row>
    <row r="1143" spans="2:4" x14ac:dyDescent="0.25">
      <c r="B1143" s="306"/>
      <c r="C1143" s="168"/>
      <c r="D1143" s="307"/>
    </row>
    <row r="1144" spans="2:4" x14ac:dyDescent="0.25">
      <c r="B1144" s="306"/>
      <c r="C1144" s="168"/>
      <c r="D1144" s="307"/>
    </row>
    <row r="1145" spans="2:4" x14ac:dyDescent="0.25">
      <c r="B1145" s="306"/>
      <c r="C1145" s="168"/>
      <c r="D1145" s="307"/>
    </row>
    <row r="1146" spans="2:4" x14ac:dyDescent="0.25">
      <c r="B1146" s="306"/>
      <c r="C1146" s="168"/>
      <c r="D1146" s="307"/>
    </row>
    <row r="1147" spans="2:4" x14ac:dyDescent="0.25">
      <c r="B1147" s="306"/>
      <c r="C1147" s="168"/>
      <c r="D1147" s="307"/>
    </row>
    <row r="1148" spans="2:4" x14ac:dyDescent="0.25">
      <c r="B1148" s="306"/>
      <c r="C1148" s="168"/>
      <c r="D1148" s="307"/>
    </row>
    <row r="1149" spans="2:4" x14ac:dyDescent="0.25">
      <c r="B1149" s="306"/>
      <c r="C1149" s="168"/>
      <c r="D1149" s="307"/>
    </row>
    <row r="1150" spans="2:4" x14ac:dyDescent="0.25">
      <c r="B1150" s="306"/>
      <c r="C1150" s="168"/>
      <c r="D1150" s="307"/>
    </row>
    <row r="1151" spans="2:4" x14ac:dyDescent="0.25">
      <c r="B1151" s="306"/>
      <c r="C1151" s="168"/>
      <c r="D1151" s="307"/>
    </row>
    <row r="1152" spans="2:4" x14ac:dyDescent="0.25">
      <c r="B1152" s="306"/>
      <c r="C1152" s="168"/>
      <c r="D1152" s="307"/>
    </row>
    <row r="1153" spans="2:4" x14ac:dyDescent="0.25">
      <c r="B1153" s="306"/>
      <c r="C1153" s="168"/>
      <c r="D1153" s="307"/>
    </row>
    <row r="1154" spans="2:4" x14ac:dyDescent="0.25">
      <c r="B1154" s="306"/>
      <c r="C1154" s="168"/>
      <c r="D1154" s="307"/>
    </row>
    <row r="1155" spans="2:4" x14ac:dyDescent="0.25">
      <c r="B1155" s="306"/>
      <c r="C1155" s="168"/>
      <c r="D1155" s="307"/>
    </row>
    <row r="1156" spans="2:4" x14ac:dyDescent="0.25">
      <c r="B1156" s="306"/>
      <c r="C1156" s="168"/>
      <c r="D1156" s="307"/>
    </row>
    <row r="1157" spans="2:4" x14ac:dyDescent="0.25">
      <c r="B1157" s="306"/>
      <c r="C1157" s="168"/>
      <c r="D1157" s="307"/>
    </row>
    <row r="1158" spans="2:4" x14ac:dyDescent="0.25">
      <c r="B1158" s="306"/>
      <c r="C1158" s="168"/>
      <c r="D1158" s="307"/>
    </row>
    <row r="1159" spans="2:4" x14ac:dyDescent="0.25">
      <c r="B1159" s="306"/>
      <c r="C1159" s="168"/>
      <c r="D1159" s="307"/>
    </row>
    <row r="1160" spans="2:4" x14ac:dyDescent="0.25">
      <c r="B1160" s="306"/>
      <c r="C1160" s="168"/>
      <c r="D1160" s="307"/>
    </row>
    <row r="1161" spans="2:4" x14ac:dyDescent="0.25">
      <c r="B1161" s="306"/>
      <c r="C1161" s="168"/>
      <c r="D1161" s="307"/>
    </row>
    <row r="1162" spans="2:4" x14ac:dyDescent="0.25">
      <c r="B1162" s="306"/>
      <c r="C1162" s="168"/>
      <c r="D1162" s="307"/>
    </row>
    <row r="1163" spans="2:4" x14ac:dyDescent="0.25">
      <c r="B1163" s="306"/>
      <c r="C1163" s="168"/>
      <c r="D1163" s="307"/>
    </row>
    <row r="1164" spans="2:4" x14ac:dyDescent="0.25">
      <c r="B1164" s="306"/>
      <c r="C1164" s="168"/>
      <c r="D1164" s="307"/>
    </row>
    <row r="1165" spans="2:4" x14ac:dyDescent="0.25">
      <c r="B1165" s="306"/>
      <c r="C1165" s="168"/>
      <c r="D1165" s="307"/>
    </row>
    <row r="1166" spans="2:4" x14ac:dyDescent="0.25">
      <c r="B1166" s="306"/>
      <c r="C1166" s="168"/>
      <c r="D1166" s="307"/>
    </row>
    <row r="1167" spans="2:4" x14ac:dyDescent="0.25">
      <c r="B1167" s="306"/>
      <c r="C1167" s="168"/>
      <c r="D1167" s="307"/>
    </row>
    <row r="1168" spans="2:4" x14ac:dyDescent="0.25">
      <c r="B1168" s="306"/>
      <c r="C1168" s="168"/>
      <c r="D1168" s="307"/>
    </row>
    <row r="1169" spans="2:4" x14ac:dyDescent="0.25">
      <c r="B1169" s="306"/>
      <c r="C1169" s="168"/>
      <c r="D1169" s="307"/>
    </row>
    <row r="1170" spans="2:4" x14ac:dyDescent="0.25">
      <c r="B1170" s="306"/>
      <c r="C1170" s="168"/>
      <c r="D1170" s="307"/>
    </row>
    <row r="1171" spans="2:4" x14ac:dyDescent="0.25">
      <c r="B1171" s="306"/>
      <c r="C1171" s="168"/>
      <c r="D1171" s="307"/>
    </row>
    <row r="1172" spans="2:4" x14ac:dyDescent="0.25">
      <c r="B1172" s="306"/>
      <c r="C1172" s="168"/>
      <c r="D1172" s="307"/>
    </row>
    <row r="1173" spans="2:4" x14ac:dyDescent="0.25">
      <c r="B1173" s="306"/>
      <c r="C1173" s="168"/>
      <c r="D1173" s="307"/>
    </row>
    <row r="1174" spans="2:4" x14ac:dyDescent="0.25">
      <c r="B1174" s="306"/>
      <c r="C1174" s="168"/>
      <c r="D1174" s="307"/>
    </row>
    <row r="1175" spans="2:4" x14ac:dyDescent="0.25">
      <c r="B1175" s="306"/>
      <c r="C1175" s="168"/>
      <c r="D1175" s="307"/>
    </row>
    <row r="1176" spans="2:4" x14ac:dyDescent="0.25">
      <c r="B1176" s="306"/>
      <c r="C1176" s="168"/>
      <c r="D1176" s="307"/>
    </row>
    <row r="1177" spans="2:4" x14ac:dyDescent="0.25">
      <c r="B1177" s="306"/>
      <c r="C1177" s="168"/>
      <c r="D1177" s="307"/>
    </row>
    <row r="1178" spans="2:4" x14ac:dyDescent="0.25">
      <c r="B1178" s="306"/>
      <c r="C1178" s="168"/>
      <c r="D1178" s="307"/>
    </row>
    <row r="1179" spans="2:4" x14ac:dyDescent="0.25">
      <c r="B1179" s="306"/>
      <c r="C1179" s="168"/>
      <c r="D1179" s="307"/>
    </row>
    <row r="1180" spans="2:4" x14ac:dyDescent="0.25">
      <c r="B1180" s="306"/>
      <c r="C1180" s="168"/>
      <c r="D1180" s="307"/>
    </row>
    <row r="1181" spans="2:4" x14ac:dyDescent="0.25">
      <c r="B1181" s="306"/>
      <c r="C1181" s="168"/>
      <c r="D1181" s="307"/>
    </row>
    <row r="1182" spans="2:4" x14ac:dyDescent="0.25">
      <c r="B1182" s="306"/>
      <c r="C1182" s="168"/>
      <c r="D1182" s="307"/>
    </row>
    <row r="1183" spans="2:4" x14ac:dyDescent="0.25">
      <c r="B1183" s="306"/>
      <c r="C1183" s="168"/>
      <c r="D1183" s="307"/>
    </row>
    <row r="1184" spans="2:4" x14ac:dyDescent="0.25">
      <c r="B1184" s="306"/>
      <c r="C1184" s="168"/>
      <c r="D1184" s="307"/>
    </row>
    <row r="1185" spans="2:4" x14ac:dyDescent="0.25">
      <c r="B1185" s="306"/>
      <c r="C1185" s="168"/>
      <c r="D1185" s="307"/>
    </row>
    <row r="1186" spans="2:4" x14ac:dyDescent="0.25">
      <c r="B1186" s="306"/>
      <c r="C1186" s="168"/>
      <c r="D1186" s="307"/>
    </row>
    <row r="1187" spans="2:4" x14ac:dyDescent="0.25">
      <c r="B1187" s="306"/>
      <c r="C1187" s="168"/>
      <c r="D1187" s="307"/>
    </row>
    <row r="1188" spans="2:4" x14ac:dyDescent="0.25">
      <c r="B1188" s="306"/>
      <c r="C1188" s="168"/>
      <c r="D1188" s="307"/>
    </row>
    <row r="1189" spans="2:4" x14ac:dyDescent="0.25">
      <c r="B1189" s="306"/>
      <c r="C1189" s="168"/>
      <c r="D1189" s="307"/>
    </row>
    <row r="1190" spans="2:4" x14ac:dyDescent="0.25">
      <c r="B1190" s="306"/>
      <c r="C1190" s="168"/>
      <c r="D1190" s="307"/>
    </row>
    <row r="1191" spans="2:4" x14ac:dyDescent="0.25">
      <c r="B1191" s="306"/>
      <c r="C1191" s="168"/>
      <c r="D1191" s="307"/>
    </row>
    <row r="1192" spans="2:4" x14ac:dyDescent="0.25">
      <c r="B1192" s="306"/>
      <c r="C1192" s="168"/>
      <c r="D1192" s="307"/>
    </row>
    <row r="1193" spans="2:4" x14ac:dyDescent="0.25">
      <c r="B1193" s="306"/>
      <c r="C1193" s="168"/>
      <c r="D1193" s="307"/>
    </row>
    <row r="1194" spans="2:4" x14ac:dyDescent="0.25">
      <c r="B1194" s="306"/>
      <c r="C1194" s="168"/>
      <c r="D1194" s="307"/>
    </row>
    <row r="1195" spans="2:4" x14ac:dyDescent="0.25">
      <c r="B1195" s="306"/>
      <c r="C1195" s="168"/>
      <c r="D1195" s="307"/>
    </row>
    <row r="1196" spans="2:4" x14ac:dyDescent="0.25">
      <c r="B1196" s="306"/>
      <c r="C1196" s="168"/>
      <c r="D1196" s="307"/>
    </row>
    <row r="1197" spans="2:4" x14ac:dyDescent="0.25">
      <c r="B1197" s="306"/>
      <c r="C1197" s="168"/>
      <c r="D1197" s="307"/>
    </row>
    <row r="1198" spans="2:4" x14ac:dyDescent="0.25">
      <c r="B1198" s="306"/>
      <c r="C1198" s="168"/>
      <c r="D1198" s="307"/>
    </row>
    <row r="1199" spans="2:4" x14ac:dyDescent="0.25">
      <c r="B1199" s="306"/>
      <c r="C1199" s="168"/>
      <c r="D1199" s="307"/>
    </row>
    <row r="1200" spans="2:4" x14ac:dyDescent="0.25">
      <c r="B1200" s="306"/>
      <c r="C1200" s="168"/>
      <c r="D1200" s="307"/>
    </row>
    <row r="1201" spans="2:4" x14ac:dyDescent="0.25">
      <c r="B1201" s="306"/>
      <c r="C1201" s="168"/>
      <c r="D1201" s="307"/>
    </row>
    <row r="1202" spans="2:4" x14ac:dyDescent="0.25">
      <c r="B1202" s="306"/>
      <c r="C1202" s="168"/>
      <c r="D1202" s="307"/>
    </row>
    <row r="1203" spans="2:4" x14ac:dyDescent="0.25">
      <c r="B1203" s="306"/>
      <c r="C1203" s="168"/>
      <c r="D1203" s="307"/>
    </row>
    <row r="1204" spans="2:4" x14ac:dyDescent="0.25">
      <c r="B1204" s="306"/>
      <c r="C1204" s="168"/>
      <c r="D1204" s="307"/>
    </row>
    <row r="1205" spans="2:4" x14ac:dyDescent="0.25">
      <c r="B1205" s="306"/>
      <c r="C1205" s="168"/>
      <c r="D1205" s="307"/>
    </row>
    <row r="1206" spans="2:4" x14ac:dyDescent="0.25">
      <c r="B1206" s="306"/>
      <c r="C1206" s="168"/>
      <c r="D1206" s="307"/>
    </row>
    <row r="1207" spans="2:4" x14ac:dyDescent="0.25">
      <c r="B1207" s="306"/>
      <c r="C1207" s="168"/>
      <c r="D1207" s="307"/>
    </row>
    <row r="1208" spans="2:4" x14ac:dyDescent="0.25">
      <c r="B1208" s="306"/>
      <c r="C1208" s="168"/>
      <c r="D1208" s="307"/>
    </row>
    <row r="1209" spans="2:4" x14ac:dyDescent="0.25">
      <c r="B1209" s="306"/>
      <c r="C1209" s="168"/>
      <c r="D1209" s="307"/>
    </row>
    <row r="1210" spans="2:4" x14ac:dyDescent="0.25">
      <c r="B1210" s="306"/>
      <c r="C1210" s="168"/>
      <c r="D1210" s="307"/>
    </row>
    <row r="1211" spans="2:4" x14ac:dyDescent="0.25">
      <c r="B1211" s="306"/>
      <c r="C1211" s="168"/>
      <c r="D1211" s="307"/>
    </row>
    <row r="1212" spans="2:4" x14ac:dyDescent="0.25">
      <c r="B1212" s="306"/>
      <c r="C1212" s="168"/>
      <c r="D1212" s="307"/>
    </row>
    <row r="1213" spans="2:4" x14ac:dyDescent="0.25">
      <c r="B1213" s="306"/>
      <c r="C1213" s="168"/>
      <c r="D1213" s="307"/>
    </row>
    <row r="1214" spans="2:4" x14ac:dyDescent="0.25">
      <c r="B1214" s="306"/>
      <c r="C1214" s="168"/>
      <c r="D1214" s="307"/>
    </row>
    <row r="1215" spans="2:4" x14ac:dyDescent="0.25">
      <c r="B1215" s="306"/>
      <c r="C1215" s="168"/>
      <c r="D1215" s="307"/>
    </row>
    <row r="1216" spans="2:4" x14ac:dyDescent="0.25">
      <c r="B1216" s="306"/>
      <c r="C1216" s="168"/>
      <c r="D1216" s="307"/>
    </row>
    <row r="1217" spans="2:4" x14ac:dyDescent="0.25">
      <c r="B1217" s="306"/>
      <c r="C1217" s="168"/>
      <c r="D1217" s="307"/>
    </row>
    <row r="1218" spans="2:4" x14ac:dyDescent="0.25">
      <c r="B1218" s="306"/>
      <c r="C1218" s="168"/>
      <c r="D1218" s="307"/>
    </row>
    <row r="1219" spans="2:4" x14ac:dyDescent="0.25">
      <c r="B1219" s="306"/>
      <c r="C1219" s="168"/>
      <c r="D1219" s="307"/>
    </row>
    <row r="1220" spans="2:4" x14ac:dyDescent="0.25">
      <c r="B1220" s="306"/>
      <c r="C1220" s="168"/>
      <c r="D1220" s="307"/>
    </row>
    <row r="1221" spans="2:4" x14ac:dyDescent="0.25">
      <c r="B1221" s="306"/>
      <c r="C1221" s="168"/>
      <c r="D1221" s="307"/>
    </row>
    <row r="1222" spans="2:4" x14ac:dyDescent="0.25">
      <c r="B1222" s="306"/>
      <c r="C1222" s="168"/>
      <c r="D1222" s="307"/>
    </row>
    <row r="1223" spans="2:4" x14ac:dyDescent="0.25">
      <c r="B1223" s="306"/>
      <c r="C1223" s="168"/>
      <c r="D1223" s="307"/>
    </row>
    <row r="1224" spans="2:4" x14ac:dyDescent="0.25">
      <c r="B1224" s="306"/>
      <c r="C1224" s="168"/>
      <c r="D1224" s="307"/>
    </row>
    <row r="1225" spans="2:4" x14ac:dyDescent="0.25">
      <c r="B1225" s="306"/>
      <c r="C1225" s="168"/>
      <c r="D1225" s="307"/>
    </row>
    <row r="1226" spans="2:4" x14ac:dyDescent="0.25">
      <c r="B1226" s="306"/>
      <c r="C1226" s="168"/>
      <c r="D1226" s="307"/>
    </row>
    <row r="1227" spans="2:4" x14ac:dyDescent="0.25">
      <c r="B1227" s="306"/>
      <c r="C1227" s="168"/>
      <c r="D1227" s="307"/>
    </row>
    <row r="1228" spans="2:4" x14ac:dyDescent="0.25">
      <c r="B1228" s="306"/>
      <c r="C1228" s="168"/>
      <c r="D1228" s="307"/>
    </row>
    <row r="1229" spans="2:4" x14ac:dyDescent="0.25">
      <c r="B1229" s="306"/>
      <c r="C1229" s="168"/>
      <c r="D1229" s="307"/>
    </row>
    <row r="1230" spans="2:4" x14ac:dyDescent="0.25">
      <c r="B1230" s="306"/>
      <c r="C1230" s="168"/>
      <c r="D1230" s="307"/>
    </row>
    <row r="1231" spans="2:4" x14ac:dyDescent="0.25">
      <c r="B1231" s="306"/>
      <c r="C1231" s="168"/>
      <c r="D1231" s="307"/>
    </row>
    <row r="1232" spans="2:4" x14ac:dyDescent="0.25">
      <c r="B1232" s="306"/>
      <c r="C1232" s="168"/>
      <c r="D1232" s="307"/>
    </row>
    <row r="1233" spans="2:4" x14ac:dyDescent="0.25">
      <c r="B1233" s="306"/>
      <c r="C1233" s="168"/>
      <c r="D1233" s="307"/>
    </row>
    <row r="1234" spans="2:4" x14ac:dyDescent="0.25">
      <c r="B1234" s="306"/>
      <c r="C1234" s="168"/>
      <c r="D1234" s="307"/>
    </row>
    <row r="1235" spans="2:4" x14ac:dyDescent="0.25">
      <c r="B1235" s="306"/>
      <c r="C1235" s="168"/>
      <c r="D1235" s="307"/>
    </row>
    <row r="1236" spans="2:4" x14ac:dyDescent="0.25">
      <c r="B1236" s="306"/>
      <c r="C1236" s="168"/>
      <c r="D1236" s="307"/>
    </row>
    <row r="1237" spans="2:4" x14ac:dyDescent="0.25">
      <c r="B1237" s="306"/>
      <c r="C1237" s="168"/>
      <c r="D1237" s="307"/>
    </row>
    <row r="1238" spans="2:4" x14ac:dyDescent="0.25">
      <c r="B1238" s="306"/>
      <c r="C1238" s="168"/>
      <c r="D1238" s="307"/>
    </row>
    <row r="1239" spans="2:4" x14ac:dyDescent="0.25">
      <c r="B1239" s="306"/>
      <c r="C1239" s="168"/>
      <c r="D1239" s="307"/>
    </row>
    <row r="1240" spans="2:4" x14ac:dyDescent="0.25">
      <c r="B1240" s="306"/>
      <c r="C1240" s="168"/>
      <c r="D1240" s="307"/>
    </row>
    <row r="1241" spans="2:4" x14ac:dyDescent="0.25">
      <c r="B1241" s="306"/>
      <c r="C1241" s="168"/>
      <c r="D1241" s="307"/>
    </row>
    <row r="1242" spans="2:4" x14ac:dyDescent="0.25">
      <c r="B1242" s="306"/>
      <c r="C1242" s="168"/>
      <c r="D1242" s="307"/>
    </row>
    <row r="1243" spans="2:4" x14ac:dyDescent="0.25">
      <c r="B1243" s="306"/>
      <c r="C1243" s="168"/>
      <c r="D1243" s="307"/>
    </row>
    <row r="1244" spans="2:4" x14ac:dyDescent="0.25">
      <c r="B1244" s="306"/>
      <c r="C1244" s="168"/>
      <c r="D1244" s="307"/>
    </row>
    <row r="1245" spans="2:4" x14ac:dyDescent="0.25">
      <c r="B1245" s="306"/>
      <c r="C1245" s="168"/>
      <c r="D1245" s="307"/>
    </row>
    <row r="1246" spans="2:4" x14ac:dyDescent="0.25">
      <c r="B1246" s="306"/>
      <c r="C1246" s="168"/>
      <c r="D1246" s="307"/>
    </row>
    <row r="1247" spans="2:4" x14ac:dyDescent="0.25">
      <c r="B1247" s="306"/>
      <c r="C1247" s="168"/>
      <c r="D1247" s="307"/>
    </row>
    <row r="1248" spans="2:4" x14ac:dyDescent="0.25">
      <c r="B1248" s="306"/>
      <c r="C1248" s="168"/>
      <c r="D1248" s="307"/>
    </row>
    <row r="1249" spans="2:4" x14ac:dyDescent="0.25">
      <c r="B1249" s="306"/>
      <c r="C1249" s="168"/>
      <c r="D1249" s="307"/>
    </row>
    <row r="1250" spans="2:4" x14ac:dyDescent="0.25">
      <c r="B1250" s="306"/>
      <c r="C1250" s="168"/>
      <c r="D1250" s="307"/>
    </row>
    <row r="1251" spans="2:4" x14ac:dyDescent="0.25">
      <c r="B1251" s="306"/>
      <c r="C1251" s="168"/>
      <c r="D1251" s="307"/>
    </row>
    <row r="1252" spans="2:4" x14ac:dyDescent="0.25">
      <c r="B1252" s="306"/>
      <c r="C1252" s="168"/>
      <c r="D1252" s="307"/>
    </row>
    <row r="1253" spans="2:4" x14ac:dyDescent="0.25">
      <c r="B1253" s="306"/>
      <c r="C1253" s="168"/>
      <c r="D1253" s="307"/>
    </row>
    <row r="1254" spans="2:4" x14ac:dyDescent="0.25">
      <c r="B1254" s="306"/>
      <c r="C1254" s="168"/>
      <c r="D1254" s="307"/>
    </row>
    <row r="1255" spans="2:4" x14ac:dyDescent="0.25">
      <c r="B1255" s="306"/>
      <c r="C1255" s="168"/>
      <c r="D1255" s="307"/>
    </row>
    <row r="1256" spans="2:4" x14ac:dyDescent="0.25">
      <c r="B1256" s="306"/>
      <c r="C1256" s="168"/>
      <c r="D1256" s="307"/>
    </row>
    <row r="1257" spans="2:4" x14ac:dyDescent="0.25">
      <c r="B1257" s="306"/>
      <c r="C1257" s="168"/>
      <c r="D1257" s="307"/>
    </row>
    <row r="1258" spans="2:4" x14ac:dyDescent="0.25">
      <c r="B1258" s="306"/>
      <c r="C1258" s="168"/>
      <c r="D1258" s="307"/>
    </row>
    <row r="1259" spans="2:4" x14ac:dyDescent="0.25">
      <c r="B1259" s="306"/>
      <c r="C1259" s="168"/>
      <c r="D1259" s="307"/>
    </row>
    <row r="1260" spans="2:4" x14ac:dyDescent="0.25">
      <c r="B1260" s="306"/>
      <c r="C1260" s="168"/>
      <c r="D1260" s="307"/>
    </row>
    <row r="1261" spans="2:4" x14ac:dyDescent="0.25">
      <c r="B1261" s="306"/>
      <c r="C1261" s="168"/>
      <c r="D1261" s="307"/>
    </row>
    <row r="1262" spans="2:4" x14ac:dyDescent="0.25">
      <c r="B1262" s="306"/>
      <c r="C1262" s="168"/>
      <c r="D1262" s="307"/>
    </row>
    <row r="1263" spans="2:4" x14ac:dyDescent="0.25">
      <c r="B1263" s="306"/>
      <c r="C1263" s="168"/>
      <c r="D1263" s="307"/>
    </row>
    <row r="1264" spans="2:4" x14ac:dyDescent="0.25">
      <c r="B1264" s="306"/>
      <c r="C1264" s="168"/>
      <c r="D1264" s="307"/>
    </row>
    <row r="1265" spans="2:4" x14ac:dyDescent="0.25">
      <c r="B1265" s="306"/>
      <c r="C1265" s="168"/>
      <c r="D1265" s="307"/>
    </row>
    <row r="1266" spans="2:4" x14ac:dyDescent="0.25">
      <c r="B1266" s="306"/>
      <c r="C1266" s="168"/>
      <c r="D1266" s="307"/>
    </row>
    <row r="1267" spans="2:4" x14ac:dyDescent="0.25">
      <c r="B1267" s="306"/>
      <c r="C1267" s="168"/>
      <c r="D1267" s="307"/>
    </row>
    <row r="1268" spans="2:4" x14ac:dyDescent="0.25">
      <c r="B1268" s="306"/>
      <c r="C1268" s="168"/>
      <c r="D1268" s="307"/>
    </row>
    <row r="1269" spans="2:4" x14ac:dyDescent="0.25">
      <c r="B1269" s="306"/>
      <c r="C1269" s="168"/>
      <c r="D1269" s="307"/>
    </row>
    <row r="1270" spans="2:4" x14ac:dyDescent="0.25">
      <c r="B1270" s="306"/>
      <c r="C1270" s="168"/>
      <c r="D1270" s="307"/>
    </row>
    <row r="1271" spans="2:4" x14ac:dyDescent="0.25">
      <c r="B1271" s="306"/>
      <c r="C1271" s="168"/>
      <c r="D1271" s="307"/>
    </row>
    <row r="1272" spans="2:4" x14ac:dyDescent="0.25">
      <c r="B1272" s="306"/>
      <c r="C1272" s="168"/>
      <c r="D1272" s="307"/>
    </row>
    <row r="1273" spans="2:4" x14ac:dyDescent="0.25">
      <c r="B1273" s="306"/>
      <c r="C1273" s="168"/>
      <c r="D1273" s="307"/>
    </row>
    <row r="1274" spans="2:4" x14ac:dyDescent="0.25">
      <c r="B1274" s="306"/>
      <c r="C1274" s="168"/>
      <c r="D1274" s="307"/>
    </row>
    <row r="1275" spans="2:4" x14ac:dyDescent="0.25">
      <c r="B1275" s="306"/>
      <c r="C1275" s="168"/>
      <c r="D1275" s="307"/>
    </row>
    <row r="1276" spans="2:4" x14ac:dyDescent="0.25">
      <c r="B1276" s="306"/>
      <c r="C1276" s="168"/>
      <c r="D1276" s="307"/>
    </row>
    <row r="1277" spans="2:4" x14ac:dyDescent="0.25">
      <c r="B1277" s="306"/>
      <c r="C1277" s="168"/>
      <c r="D1277" s="307"/>
    </row>
    <row r="1278" spans="2:4" x14ac:dyDescent="0.25">
      <c r="B1278" s="306"/>
      <c r="C1278" s="168"/>
      <c r="D1278" s="307"/>
    </row>
    <row r="1279" spans="2:4" x14ac:dyDescent="0.25">
      <c r="B1279" s="306"/>
      <c r="C1279" s="168"/>
      <c r="D1279" s="307"/>
    </row>
    <row r="1280" spans="2:4" x14ac:dyDescent="0.25">
      <c r="B1280" s="306"/>
      <c r="C1280" s="168"/>
      <c r="D1280" s="307"/>
    </row>
    <row r="1281" spans="2:4" x14ac:dyDescent="0.25">
      <c r="B1281" s="306"/>
      <c r="C1281" s="168"/>
      <c r="D1281" s="307"/>
    </row>
    <row r="1282" spans="2:4" x14ac:dyDescent="0.25">
      <c r="B1282" s="306"/>
      <c r="C1282" s="168"/>
      <c r="D1282" s="307"/>
    </row>
    <row r="1283" spans="2:4" x14ac:dyDescent="0.25">
      <c r="B1283" s="306"/>
      <c r="C1283" s="168"/>
      <c r="D1283" s="307"/>
    </row>
    <row r="1284" spans="2:4" x14ac:dyDescent="0.25">
      <c r="B1284" s="306"/>
      <c r="C1284" s="168"/>
      <c r="D1284" s="307"/>
    </row>
    <row r="1285" spans="2:4" x14ac:dyDescent="0.25">
      <c r="B1285" s="306"/>
      <c r="C1285" s="168"/>
      <c r="D1285" s="307"/>
    </row>
    <row r="1286" spans="2:4" x14ac:dyDescent="0.25">
      <c r="B1286" s="306"/>
      <c r="C1286" s="168"/>
      <c r="D1286" s="307"/>
    </row>
    <row r="1287" spans="2:4" x14ac:dyDescent="0.25">
      <c r="B1287" s="306"/>
      <c r="C1287" s="168"/>
      <c r="D1287" s="307"/>
    </row>
    <row r="1288" spans="2:4" x14ac:dyDescent="0.25">
      <c r="B1288" s="306"/>
      <c r="C1288" s="168"/>
      <c r="D1288" s="307"/>
    </row>
    <row r="1289" spans="2:4" x14ac:dyDescent="0.25">
      <c r="B1289" s="306"/>
      <c r="C1289" s="168"/>
      <c r="D1289" s="307"/>
    </row>
    <row r="1290" spans="2:4" x14ac:dyDescent="0.25">
      <c r="B1290" s="306"/>
      <c r="C1290" s="168"/>
      <c r="D1290" s="307"/>
    </row>
    <row r="1291" spans="2:4" x14ac:dyDescent="0.25">
      <c r="B1291" s="306"/>
      <c r="C1291" s="168"/>
      <c r="D1291" s="307"/>
    </row>
    <row r="1292" spans="2:4" x14ac:dyDescent="0.25">
      <c r="B1292" s="306"/>
      <c r="C1292" s="168"/>
      <c r="D1292" s="307"/>
    </row>
    <row r="1293" spans="2:4" x14ac:dyDescent="0.25">
      <c r="B1293" s="306"/>
      <c r="C1293" s="168"/>
      <c r="D1293" s="307"/>
    </row>
    <row r="1294" spans="2:4" x14ac:dyDescent="0.25">
      <c r="B1294" s="306"/>
      <c r="C1294" s="168"/>
      <c r="D1294" s="307"/>
    </row>
    <row r="1295" spans="2:4" x14ac:dyDescent="0.25">
      <c r="B1295" s="306"/>
      <c r="C1295" s="168"/>
      <c r="D1295" s="307"/>
    </row>
    <row r="1296" spans="2:4" x14ac:dyDescent="0.25">
      <c r="B1296" s="306"/>
      <c r="C1296" s="168"/>
      <c r="D1296" s="307"/>
    </row>
    <row r="1297" spans="2:4" x14ac:dyDescent="0.25">
      <c r="B1297" s="306"/>
      <c r="C1297" s="168"/>
      <c r="D1297" s="307"/>
    </row>
    <row r="1298" spans="2:4" x14ac:dyDescent="0.25">
      <c r="B1298" s="306"/>
      <c r="C1298" s="168"/>
      <c r="D1298" s="307"/>
    </row>
    <row r="1299" spans="2:4" x14ac:dyDescent="0.25">
      <c r="B1299" s="306"/>
      <c r="C1299" s="168"/>
      <c r="D1299" s="307"/>
    </row>
    <row r="1300" spans="2:4" x14ac:dyDescent="0.25">
      <c r="B1300" s="306"/>
      <c r="C1300" s="168"/>
      <c r="D1300" s="307"/>
    </row>
    <row r="1301" spans="2:4" x14ac:dyDescent="0.25">
      <c r="B1301" s="306"/>
      <c r="C1301" s="168"/>
      <c r="D1301" s="307"/>
    </row>
    <row r="1302" spans="2:4" x14ac:dyDescent="0.25">
      <c r="B1302" s="306"/>
      <c r="C1302" s="168"/>
      <c r="D1302" s="307"/>
    </row>
    <row r="1303" spans="2:4" x14ac:dyDescent="0.25">
      <c r="B1303" s="306"/>
      <c r="C1303" s="168"/>
      <c r="D1303" s="307"/>
    </row>
    <row r="1304" spans="2:4" x14ac:dyDescent="0.25">
      <c r="B1304" s="306"/>
      <c r="C1304" s="168"/>
      <c r="D1304" s="307"/>
    </row>
    <row r="1305" spans="2:4" x14ac:dyDescent="0.25">
      <c r="B1305" s="306"/>
      <c r="C1305" s="168"/>
      <c r="D1305" s="307"/>
    </row>
    <row r="1306" spans="2:4" x14ac:dyDescent="0.25">
      <c r="B1306" s="306"/>
      <c r="C1306" s="168"/>
      <c r="D1306" s="307"/>
    </row>
    <row r="1307" spans="2:4" x14ac:dyDescent="0.25">
      <c r="B1307" s="306"/>
      <c r="C1307" s="168"/>
      <c r="D1307" s="307"/>
    </row>
    <row r="1308" spans="2:4" x14ac:dyDescent="0.25">
      <c r="B1308" s="306"/>
      <c r="C1308" s="168"/>
      <c r="D1308" s="307"/>
    </row>
    <row r="1309" spans="2:4" x14ac:dyDescent="0.25">
      <c r="B1309" s="306"/>
      <c r="C1309" s="168"/>
      <c r="D1309" s="307"/>
    </row>
    <row r="1310" spans="2:4" x14ac:dyDescent="0.25">
      <c r="B1310" s="306"/>
      <c r="C1310" s="168"/>
      <c r="D1310" s="307"/>
    </row>
    <row r="1311" spans="2:4" x14ac:dyDescent="0.25">
      <c r="B1311" s="306"/>
      <c r="C1311" s="168"/>
      <c r="D1311" s="307"/>
    </row>
    <row r="1312" spans="2:4" x14ac:dyDescent="0.25">
      <c r="B1312" s="306"/>
      <c r="C1312" s="168"/>
      <c r="D1312" s="307"/>
    </row>
    <row r="1313" spans="2:4" x14ac:dyDescent="0.25">
      <c r="B1313" s="306"/>
      <c r="C1313" s="168"/>
      <c r="D1313" s="307"/>
    </row>
    <row r="1314" spans="2:4" x14ac:dyDescent="0.25">
      <c r="B1314" s="306"/>
      <c r="C1314" s="168"/>
      <c r="D1314" s="307"/>
    </row>
    <row r="1315" spans="2:4" x14ac:dyDescent="0.25">
      <c r="B1315" s="306"/>
      <c r="C1315" s="168"/>
      <c r="D1315" s="307"/>
    </row>
    <row r="1316" spans="2:4" x14ac:dyDescent="0.25">
      <c r="B1316" s="306"/>
      <c r="C1316" s="168"/>
      <c r="D1316" s="307"/>
    </row>
    <row r="1317" spans="2:4" x14ac:dyDescent="0.25">
      <c r="B1317" s="306"/>
      <c r="C1317" s="168"/>
      <c r="D1317" s="307"/>
    </row>
    <row r="1318" spans="2:4" x14ac:dyDescent="0.25">
      <c r="B1318" s="306"/>
      <c r="C1318" s="168"/>
      <c r="D1318" s="307"/>
    </row>
    <row r="1319" spans="2:4" x14ac:dyDescent="0.25">
      <c r="B1319" s="306"/>
      <c r="C1319" s="168"/>
      <c r="D1319" s="307"/>
    </row>
    <row r="1320" spans="2:4" x14ac:dyDescent="0.25">
      <c r="B1320" s="306"/>
      <c r="C1320" s="168"/>
      <c r="D1320" s="307"/>
    </row>
    <row r="1321" spans="2:4" x14ac:dyDescent="0.25">
      <c r="B1321" s="306"/>
      <c r="C1321" s="168"/>
      <c r="D1321" s="307"/>
    </row>
    <row r="1322" spans="2:4" x14ac:dyDescent="0.25">
      <c r="B1322" s="306"/>
      <c r="C1322" s="168"/>
      <c r="D1322" s="307"/>
    </row>
    <row r="1323" spans="2:4" x14ac:dyDescent="0.25">
      <c r="B1323" s="306"/>
      <c r="C1323" s="168"/>
      <c r="D1323" s="307"/>
    </row>
    <row r="1324" spans="2:4" x14ac:dyDescent="0.25">
      <c r="B1324" s="306"/>
      <c r="C1324" s="168"/>
      <c r="D1324" s="307"/>
    </row>
    <row r="1325" spans="2:4" x14ac:dyDescent="0.25">
      <c r="B1325" s="306"/>
      <c r="C1325" s="168"/>
      <c r="D1325" s="307"/>
    </row>
    <row r="1326" spans="2:4" x14ac:dyDescent="0.25">
      <c r="B1326" s="306"/>
      <c r="C1326" s="168"/>
      <c r="D1326" s="307"/>
    </row>
    <row r="1327" spans="2:4" x14ac:dyDescent="0.25">
      <c r="B1327" s="306"/>
      <c r="C1327" s="168"/>
      <c r="D1327" s="307"/>
    </row>
    <row r="1328" spans="2:4" x14ac:dyDescent="0.25">
      <c r="B1328" s="306"/>
      <c r="C1328" s="168"/>
      <c r="D1328" s="307"/>
    </row>
    <row r="1329" spans="2:4" x14ac:dyDescent="0.25">
      <c r="B1329" s="306"/>
      <c r="C1329" s="168"/>
      <c r="D1329" s="307"/>
    </row>
    <row r="1330" spans="2:4" x14ac:dyDescent="0.25">
      <c r="B1330" s="306"/>
      <c r="C1330" s="168"/>
      <c r="D1330" s="307"/>
    </row>
    <row r="1331" spans="2:4" x14ac:dyDescent="0.25">
      <c r="B1331" s="306"/>
      <c r="C1331" s="168"/>
      <c r="D1331" s="307"/>
    </row>
    <row r="1332" spans="2:4" x14ac:dyDescent="0.25">
      <c r="B1332" s="306"/>
      <c r="C1332" s="168"/>
      <c r="D1332" s="307"/>
    </row>
    <row r="1333" spans="2:4" x14ac:dyDescent="0.25">
      <c r="B1333" s="306"/>
      <c r="C1333" s="168"/>
      <c r="D1333" s="307"/>
    </row>
    <row r="1334" spans="2:4" x14ac:dyDescent="0.25">
      <c r="B1334" s="306"/>
      <c r="C1334" s="168"/>
      <c r="D1334" s="307"/>
    </row>
    <row r="1335" spans="2:4" x14ac:dyDescent="0.25">
      <c r="B1335" s="306"/>
      <c r="C1335" s="168"/>
      <c r="D1335" s="307"/>
    </row>
    <row r="1336" spans="2:4" x14ac:dyDescent="0.25">
      <c r="B1336" s="306"/>
      <c r="C1336" s="168"/>
      <c r="D1336" s="307"/>
    </row>
    <row r="1337" spans="2:4" x14ac:dyDescent="0.25">
      <c r="B1337" s="306"/>
      <c r="C1337" s="168"/>
      <c r="D1337" s="307"/>
    </row>
    <row r="1338" spans="2:4" x14ac:dyDescent="0.25">
      <c r="B1338" s="306"/>
      <c r="C1338" s="168"/>
      <c r="D1338" s="307"/>
    </row>
    <row r="1339" spans="2:4" x14ac:dyDescent="0.25">
      <c r="B1339" s="306"/>
      <c r="C1339" s="168"/>
      <c r="D1339" s="307"/>
    </row>
    <row r="1340" spans="2:4" x14ac:dyDescent="0.25">
      <c r="B1340" s="306"/>
      <c r="C1340" s="168"/>
      <c r="D1340" s="307"/>
    </row>
    <row r="1341" spans="2:4" x14ac:dyDescent="0.25">
      <c r="B1341" s="306"/>
      <c r="C1341" s="168"/>
      <c r="D1341" s="307"/>
    </row>
    <row r="1342" spans="2:4" x14ac:dyDescent="0.25">
      <c r="B1342" s="306"/>
      <c r="C1342" s="168"/>
      <c r="D1342" s="307"/>
    </row>
    <row r="1343" spans="2:4" x14ac:dyDescent="0.25">
      <c r="B1343" s="306"/>
      <c r="C1343" s="168"/>
      <c r="D1343" s="307"/>
    </row>
    <row r="1344" spans="2:4" x14ac:dyDescent="0.25">
      <c r="B1344" s="306"/>
      <c r="C1344" s="168"/>
      <c r="D1344" s="307"/>
    </row>
    <row r="1345" spans="2:4" x14ac:dyDescent="0.25">
      <c r="B1345" s="306"/>
      <c r="C1345" s="168"/>
      <c r="D1345" s="307"/>
    </row>
    <row r="1346" spans="2:4" x14ac:dyDescent="0.25">
      <c r="B1346" s="306"/>
      <c r="C1346" s="168"/>
      <c r="D1346" s="307"/>
    </row>
    <row r="1347" spans="2:4" x14ac:dyDescent="0.25">
      <c r="B1347" s="306"/>
      <c r="C1347" s="168"/>
      <c r="D1347" s="307"/>
    </row>
    <row r="1348" spans="2:4" x14ac:dyDescent="0.25">
      <c r="B1348" s="306"/>
      <c r="C1348" s="168"/>
      <c r="D1348" s="307"/>
    </row>
    <row r="1349" spans="2:4" x14ac:dyDescent="0.25">
      <c r="B1349" s="306"/>
      <c r="C1349" s="168"/>
      <c r="D1349" s="307"/>
    </row>
    <row r="1350" spans="2:4" x14ac:dyDescent="0.25">
      <c r="B1350" s="306"/>
      <c r="C1350" s="168"/>
      <c r="D1350" s="307"/>
    </row>
    <row r="1351" spans="2:4" x14ac:dyDescent="0.25">
      <c r="B1351" s="306"/>
      <c r="C1351" s="168"/>
      <c r="D1351" s="307"/>
    </row>
    <row r="1352" spans="2:4" x14ac:dyDescent="0.25">
      <c r="B1352" s="306"/>
      <c r="C1352" s="168"/>
      <c r="D1352" s="307"/>
    </row>
    <row r="1353" spans="2:4" x14ac:dyDescent="0.25">
      <c r="B1353" s="306"/>
      <c r="C1353" s="168"/>
      <c r="D1353" s="307"/>
    </row>
    <row r="1354" spans="2:4" x14ac:dyDescent="0.25">
      <c r="B1354" s="306"/>
      <c r="C1354" s="168"/>
      <c r="D1354" s="307"/>
    </row>
    <row r="1355" spans="2:4" x14ac:dyDescent="0.25">
      <c r="B1355" s="306"/>
      <c r="C1355" s="168"/>
      <c r="D1355" s="307"/>
    </row>
    <row r="1356" spans="2:4" x14ac:dyDescent="0.25">
      <c r="B1356" s="306"/>
      <c r="C1356" s="168"/>
      <c r="D1356" s="307"/>
    </row>
    <row r="1357" spans="2:4" x14ac:dyDescent="0.25">
      <c r="B1357" s="306"/>
      <c r="C1357" s="168"/>
      <c r="D1357" s="307"/>
    </row>
    <row r="1358" spans="2:4" x14ac:dyDescent="0.25">
      <c r="B1358" s="306"/>
      <c r="C1358" s="168"/>
      <c r="D1358" s="307"/>
    </row>
    <row r="1359" spans="2:4" x14ac:dyDescent="0.25">
      <c r="B1359" s="306"/>
      <c r="C1359" s="168"/>
      <c r="D1359" s="307"/>
    </row>
    <row r="1360" spans="2:4" x14ac:dyDescent="0.25">
      <c r="B1360" s="306"/>
      <c r="C1360" s="168"/>
      <c r="D1360" s="307"/>
    </row>
    <row r="1361" spans="2:4" x14ac:dyDescent="0.25">
      <c r="B1361" s="306"/>
      <c r="C1361" s="168"/>
      <c r="D1361" s="307"/>
    </row>
    <row r="1362" spans="2:4" x14ac:dyDescent="0.25">
      <c r="B1362" s="306"/>
      <c r="C1362" s="168"/>
      <c r="D1362" s="307"/>
    </row>
    <row r="1363" spans="2:4" x14ac:dyDescent="0.25">
      <c r="B1363" s="306"/>
      <c r="C1363" s="168"/>
      <c r="D1363" s="307"/>
    </row>
    <row r="1364" spans="2:4" x14ac:dyDescent="0.25">
      <c r="B1364" s="306"/>
      <c r="C1364" s="168"/>
      <c r="D1364" s="307"/>
    </row>
    <row r="1365" spans="2:4" x14ac:dyDescent="0.25">
      <c r="B1365" s="306"/>
      <c r="C1365" s="168"/>
      <c r="D1365" s="307"/>
    </row>
    <row r="1366" spans="2:4" x14ac:dyDescent="0.25">
      <c r="B1366" s="306"/>
      <c r="C1366" s="168"/>
      <c r="D1366" s="307"/>
    </row>
    <row r="1367" spans="2:4" x14ac:dyDescent="0.25">
      <c r="B1367" s="306"/>
      <c r="C1367" s="168"/>
      <c r="D1367" s="307"/>
    </row>
    <row r="1368" spans="2:4" x14ac:dyDescent="0.25">
      <c r="B1368" s="306"/>
      <c r="C1368" s="168"/>
      <c r="D1368" s="307"/>
    </row>
    <row r="1369" spans="2:4" x14ac:dyDescent="0.25">
      <c r="B1369" s="306"/>
      <c r="C1369" s="168"/>
      <c r="D1369" s="307"/>
    </row>
    <row r="1370" spans="2:4" x14ac:dyDescent="0.25">
      <c r="B1370" s="306"/>
      <c r="C1370" s="168"/>
      <c r="D1370" s="307"/>
    </row>
    <row r="1371" spans="2:4" x14ac:dyDescent="0.25">
      <c r="B1371" s="306"/>
      <c r="C1371" s="168"/>
      <c r="D1371" s="307"/>
    </row>
    <row r="1372" spans="2:4" x14ac:dyDescent="0.25">
      <c r="B1372" s="306"/>
      <c r="C1372" s="168"/>
      <c r="D1372" s="307"/>
    </row>
    <row r="1373" spans="2:4" x14ac:dyDescent="0.25">
      <c r="B1373" s="306"/>
      <c r="C1373" s="168"/>
      <c r="D1373" s="307"/>
    </row>
    <row r="1374" spans="2:4" x14ac:dyDescent="0.25">
      <c r="B1374" s="306"/>
      <c r="C1374" s="168"/>
      <c r="D1374" s="307"/>
    </row>
    <row r="1375" spans="2:4" x14ac:dyDescent="0.25">
      <c r="B1375" s="306"/>
      <c r="C1375" s="168"/>
      <c r="D1375" s="307"/>
    </row>
    <row r="1376" spans="2:4" x14ac:dyDescent="0.25">
      <c r="B1376" s="306"/>
      <c r="C1376" s="168"/>
      <c r="D1376" s="307"/>
    </row>
    <row r="1377" spans="2:4" x14ac:dyDescent="0.25">
      <c r="B1377" s="306"/>
      <c r="C1377" s="168"/>
      <c r="D1377" s="307"/>
    </row>
    <row r="1378" spans="2:4" x14ac:dyDescent="0.25">
      <c r="B1378" s="306"/>
      <c r="C1378" s="168"/>
      <c r="D1378" s="307"/>
    </row>
    <row r="1379" spans="2:4" x14ac:dyDescent="0.25">
      <c r="B1379" s="306"/>
      <c r="C1379" s="168"/>
      <c r="D1379" s="307"/>
    </row>
    <row r="1380" spans="2:4" x14ac:dyDescent="0.25">
      <c r="B1380" s="306"/>
      <c r="C1380" s="168"/>
      <c r="D1380" s="307"/>
    </row>
    <row r="1381" spans="2:4" x14ac:dyDescent="0.25">
      <c r="B1381" s="306"/>
      <c r="C1381" s="168"/>
      <c r="D1381" s="307"/>
    </row>
    <row r="1382" spans="2:4" x14ac:dyDescent="0.25">
      <c r="B1382" s="306"/>
      <c r="C1382" s="168"/>
      <c r="D1382" s="307"/>
    </row>
    <row r="1383" spans="2:4" x14ac:dyDescent="0.25">
      <c r="B1383" s="306"/>
      <c r="C1383" s="168"/>
      <c r="D1383" s="307"/>
    </row>
    <row r="1384" spans="2:4" x14ac:dyDescent="0.25">
      <c r="B1384" s="306"/>
      <c r="C1384" s="168"/>
      <c r="D1384" s="307"/>
    </row>
    <row r="1385" spans="2:4" x14ac:dyDescent="0.25">
      <c r="B1385" s="306"/>
      <c r="C1385" s="168"/>
      <c r="D1385" s="307"/>
    </row>
    <row r="1386" spans="2:4" x14ac:dyDescent="0.25">
      <c r="B1386" s="306"/>
      <c r="C1386" s="168"/>
      <c r="D1386" s="307"/>
    </row>
    <row r="1387" spans="2:4" x14ac:dyDescent="0.25">
      <c r="B1387" s="306"/>
      <c r="C1387" s="168"/>
      <c r="D1387" s="307"/>
    </row>
    <row r="1388" spans="2:4" x14ac:dyDescent="0.25">
      <c r="B1388" s="306"/>
      <c r="C1388" s="168"/>
      <c r="D1388" s="307"/>
    </row>
    <row r="1389" spans="2:4" x14ac:dyDescent="0.25">
      <c r="B1389" s="306"/>
      <c r="C1389" s="168"/>
      <c r="D1389" s="307"/>
    </row>
    <row r="1390" spans="2:4" x14ac:dyDescent="0.25">
      <c r="B1390" s="306"/>
      <c r="C1390" s="168"/>
      <c r="D1390" s="307"/>
    </row>
    <row r="1391" spans="2:4" x14ac:dyDescent="0.25">
      <c r="B1391" s="306"/>
      <c r="C1391" s="168"/>
      <c r="D1391" s="307"/>
    </row>
    <row r="1392" spans="2:4" x14ac:dyDescent="0.25">
      <c r="B1392" s="306"/>
      <c r="C1392" s="168"/>
      <c r="D1392" s="307"/>
    </row>
    <row r="1393" spans="2:4" x14ac:dyDescent="0.25">
      <c r="B1393" s="306"/>
      <c r="C1393" s="168"/>
      <c r="D1393" s="307"/>
    </row>
    <row r="1394" spans="2:4" x14ac:dyDescent="0.25">
      <c r="B1394" s="306"/>
      <c r="C1394" s="168"/>
      <c r="D1394" s="307"/>
    </row>
    <row r="1395" spans="2:4" x14ac:dyDescent="0.25">
      <c r="B1395" s="306"/>
      <c r="C1395" s="168"/>
      <c r="D1395" s="307"/>
    </row>
    <row r="1396" spans="2:4" x14ac:dyDescent="0.25">
      <c r="B1396" s="306"/>
      <c r="C1396" s="168"/>
      <c r="D1396" s="307"/>
    </row>
    <row r="1397" spans="2:4" x14ac:dyDescent="0.25">
      <c r="B1397" s="306"/>
      <c r="C1397" s="168"/>
      <c r="D1397" s="307"/>
    </row>
    <row r="1398" spans="2:4" x14ac:dyDescent="0.25">
      <c r="B1398" s="306"/>
      <c r="C1398" s="168"/>
      <c r="D1398" s="307"/>
    </row>
    <row r="1399" spans="2:4" x14ac:dyDescent="0.25">
      <c r="B1399" s="306"/>
      <c r="C1399" s="168"/>
      <c r="D1399" s="307"/>
    </row>
    <row r="1400" spans="2:4" x14ac:dyDescent="0.25">
      <c r="B1400" s="306"/>
      <c r="C1400" s="168"/>
      <c r="D1400" s="307"/>
    </row>
    <row r="1401" spans="2:4" x14ac:dyDescent="0.25">
      <c r="B1401" s="306"/>
      <c r="C1401" s="168"/>
      <c r="D1401" s="307"/>
    </row>
    <row r="1402" spans="2:4" x14ac:dyDescent="0.25">
      <c r="B1402" s="306"/>
      <c r="C1402" s="168"/>
      <c r="D1402" s="307"/>
    </row>
    <row r="1403" spans="2:4" x14ac:dyDescent="0.25">
      <c r="B1403" s="306"/>
      <c r="C1403" s="168"/>
      <c r="D1403" s="307"/>
    </row>
    <row r="1404" spans="2:4" x14ac:dyDescent="0.25">
      <c r="B1404" s="306"/>
      <c r="C1404" s="168"/>
      <c r="D1404" s="307"/>
    </row>
    <row r="1405" spans="2:4" x14ac:dyDescent="0.25">
      <c r="B1405" s="306"/>
      <c r="C1405" s="168"/>
      <c r="D1405" s="307"/>
    </row>
    <row r="1406" spans="2:4" x14ac:dyDescent="0.25">
      <c r="B1406" s="306"/>
      <c r="C1406" s="168"/>
      <c r="D1406" s="307"/>
    </row>
    <row r="1407" spans="2:4" x14ac:dyDescent="0.25">
      <c r="B1407" s="306"/>
      <c r="C1407" s="168"/>
      <c r="D1407" s="307"/>
    </row>
    <row r="1408" spans="2:4" x14ac:dyDescent="0.25">
      <c r="B1408" s="306"/>
      <c r="C1408" s="168"/>
      <c r="D1408" s="307"/>
    </row>
    <row r="1409" spans="2:4" x14ac:dyDescent="0.25">
      <c r="B1409" s="306"/>
      <c r="C1409" s="168"/>
      <c r="D1409" s="307"/>
    </row>
    <row r="1410" spans="2:4" x14ac:dyDescent="0.25">
      <c r="B1410" s="306"/>
      <c r="C1410" s="168"/>
      <c r="D1410" s="307"/>
    </row>
    <row r="1411" spans="2:4" x14ac:dyDescent="0.25">
      <c r="B1411" s="306"/>
      <c r="C1411" s="168"/>
      <c r="D1411" s="307"/>
    </row>
    <row r="1412" spans="2:4" x14ac:dyDescent="0.25">
      <c r="B1412" s="306"/>
      <c r="C1412" s="168"/>
      <c r="D1412" s="307"/>
    </row>
    <row r="1413" spans="2:4" x14ac:dyDescent="0.25">
      <c r="B1413" s="306"/>
      <c r="C1413" s="168"/>
      <c r="D1413" s="307"/>
    </row>
    <row r="1414" spans="2:4" x14ac:dyDescent="0.25">
      <c r="B1414" s="306"/>
      <c r="C1414" s="168"/>
      <c r="D1414" s="307"/>
    </row>
    <row r="1415" spans="2:4" x14ac:dyDescent="0.25">
      <c r="B1415" s="306"/>
      <c r="C1415" s="168"/>
      <c r="D1415" s="307"/>
    </row>
    <row r="1416" spans="2:4" x14ac:dyDescent="0.25">
      <c r="B1416" s="306"/>
      <c r="C1416" s="168"/>
      <c r="D1416" s="307"/>
    </row>
    <row r="1417" spans="2:4" x14ac:dyDescent="0.25">
      <c r="B1417" s="306"/>
      <c r="C1417" s="168"/>
      <c r="D1417" s="307"/>
    </row>
    <row r="1418" spans="2:4" x14ac:dyDescent="0.25">
      <c r="B1418" s="306"/>
      <c r="C1418" s="168"/>
      <c r="D1418" s="307"/>
    </row>
    <row r="1419" spans="2:4" x14ac:dyDescent="0.25">
      <c r="B1419" s="306"/>
      <c r="C1419" s="168"/>
      <c r="D1419" s="307"/>
    </row>
    <row r="1420" spans="2:4" x14ac:dyDescent="0.25">
      <c r="B1420" s="306"/>
      <c r="C1420" s="168"/>
      <c r="D1420" s="307"/>
    </row>
    <row r="1421" spans="2:4" x14ac:dyDescent="0.25">
      <c r="B1421" s="306"/>
      <c r="C1421" s="168"/>
      <c r="D1421" s="307"/>
    </row>
    <row r="1422" spans="2:4" x14ac:dyDescent="0.25">
      <c r="B1422" s="306"/>
      <c r="C1422" s="168"/>
      <c r="D1422" s="307"/>
    </row>
    <row r="1423" spans="2:4" x14ac:dyDescent="0.25">
      <c r="B1423" s="306"/>
      <c r="C1423" s="168"/>
      <c r="D1423" s="307"/>
    </row>
    <row r="1424" spans="2:4" x14ac:dyDescent="0.25">
      <c r="B1424" s="306"/>
      <c r="C1424" s="168"/>
      <c r="D1424" s="307"/>
    </row>
    <row r="1425" spans="2:4" x14ac:dyDescent="0.25">
      <c r="B1425" s="306"/>
      <c r="C1425" s="168"/>
      <c r="D1425" s="307"/>
    </row>
    <row r="1426" spans="2:4" x14ac:dyDescent="0.25">
      <c r="B1426" s="306"/>
      <c r="C1426" s="168"/>
      <c r="D1426" s="307"/>
    </row>
    <row r="1427" spans="2:4" x14ac:dyDescent="0.25">
      <c r="B1427" s="306"/>
      <c r="C1427" s="168"/>
      <c r="D1427" s="307"/>
    </row>
    <row r="1428" spans="2:4" x14ac:dyDescent="0.25">
      <c r="B1428" s="306"/>
      <c r="C1428" s="168"/>
      <c r="D1428" s="307"/>
    </row>
    <row r="1429" spans="2:4" x14ac:dyDescent="0.25">
      <c r="B1429" s="306"/>
      <c r="C1429" s="168"/>
      <c r="D1429" s="307"/>
    </row>
    <row r="1430" spans="2:4" x14ac:dyDescent="0.25">
      <c r="B1430" s="306"/>
      <c r="C1430" s="168"/>
      <c r="D1430" s="307"/>
    </row>
    <row r="1431" spans="2:4" x14ac:dyDescent="0.25">
      <c r="B1431" s="306"/>
      <c r="C1431" s="168"/>
      <c r="D1431" s="307"/>
    </row>
    <row r="1432" spans="2:4" x14ac:dyDescent="0.25">
      <c r="B1432" s="306"/>
      <c r="C1432" s="168"/>
      <c r="D1432" s="307"/>
    </row>
    <row r="1433" spans="2:4" x14ac:dyDescent="0.25">
      <c r="B1433" s="306"/>
      <c r="C1433" s="168"/>
      <c r="D1433" s="307"/>
    </row>
    <row r="1434" spans="2:4" x14ac:dyDescent="0.25">
      <c r="B1434" s="306"/>
      <c r="C1434" s="168"/>
      <c r="D1434" s="307"/>
    </row>
    <row r="1435" spans="2:4" x14ac:dyDescent="0.25">
      <c r="B1435" s="306"/>
      <c r="C1435" s="168"/>
      <c r="D1435" s="307"/>
    </row>
    <row r="1436" spans="2:4" x14ac:dyDescent="0.25">
      <c r="B1436" s="306"/>
      <c r="C1436" s="168"/>
      <c r="D1436" s="307"/>
    </row>
    <row r="1437" spans="2:4" x14ac:dyDescent="0.25">
      <c r="B1437" s="306"/>
      <c r="C1437" s="168"/>
      <c r="D1437" s="307"/>
    </row>
    <row r="1438" spans="2:4" x14ac:dyDescent="0.25">
      <c r="B1438" s="306"/>
      <c r="C1438" s="168"/>
      <c r="D1438" s="307"/>
    </row>
    <row r="1439" spans="2:4" x14ac:dyDescent="0.25">
      <c r="B1439" s="306"/>
      <c r="C1439" s="168"/>
      <c r="D1439" s="307"/>
    </row>
    <row r="1440" spans="2:4" x14ac:dyDescent="0.25">
      <c r="B1440" s="306"/>
      <c r="C1440" s="168"/>
      <c r="D1440" s="307"/>
    </row>
    <row r="1441" spans="2:4" x14ac:dyDescent="0.25">
      <c r="B1441" s="306"/>
      <c r="C1441" s="168"/>
      <c r="D1441" s="307"/>
    </row>
    <row r="1442" spans="2:4" x14ac:dyDescent="0.25">
      <c r="B1442" s="306"/>
      <c r="C1442" s="168"/>
      <c r="D1442" s="307"/>
    </row>
    <row r="1443" spans="2:4" x14ac:dyDescent="0.25">
      <c r="B1443" s="306"/>
      <c r="C1443" s="168"/>
      <c r="D1443" s="307"/>
    </row>
    <row r="1444" spans="2:4" x14ac:dyDescent="0.25">
      <c r="B1444" s="306"/>
      <c r="C1444" s="168"/>
      <c r="D1444" s="307"/>
    </row>
    <row r="1445" spans="2:4" x14ac:dyDescent="0.25">
      <c r="B1445" s="306"/>
      <c r="C1445" s="168"/>
      <c r="D1445" s="307"/>
    </row>
    <row r="1446" spans="2:4" x14ac:dyDescent="0.25">
      <c r="B1446" s="306"/>
      <c r="C1446" s="168"/>
      <c r="D1446" s="307"/>
    </row>
    <row r="1447" spans="2:4" x14ac:dyDescent="0.25">
      <c r="B1447" s="306"/>
      <c r="C1447" s="168"/>
      <c r="D1447" s="307"/>
    </row>
    <row r="1448" spans="2:4" x14ac:dyDescent="0.25">
      <c r="B1448" s="306"/>
      <c r="C1448" s="168"/>
      <c r="D1448" s="307"/>
    </row>
    <row r="1449" spans="2:4" x14ac:dyDescent="0.25">
      <c r="B1449" s="306"/>
      <c r="C1449" s="168"/>
      <c r="D1449" s="307"/>
    </row>
    <row r="1450" spans="2:4" x14ac:dyDescent="0.25">
      <c r="B1450" s="306"/>
      <c r="C1450" s="168"/>
      <c r="D1450" s="307"/>
    </row>
    <row r="1451" spans="2:4" x14ac:dyDescent="0.25">
      <c r="B1451" s="306"/>
      <c r="C1451" s="168"/>
      <c r="D1451" s="307"/>
    </row>
    <row r="1452" spans="2:4" x14ac:dyDescent="0.25">
      <c r="B1452" s="306"/>
      <c r="C1452" s="168"/>
      <c r="D1452" s="307"/>
    </row>
    <row r="1453" spans="2:4" x14ac:dyDescent="0.25">
      <c r="B1453" s="306"/>
      <c r="C1453" s="168"/>
      <c r="D1453" s="307"/>
    </row>
    <row r="1454" spans="2:4" x14ac:dyDescent="0.25">
      <c r="B1454" s="306"/>
      <c r="C1454" s="168"/>
      <c r="D1454" s="307"/>
    </row>
    <row r="1455" spans="2:4" x14ac:dyDescent="0.25">
      <c r="B1455" s="306"/>
      <c r="C1455" s="168"/>
      <c r="D1455" s="307"/>
    </row>
    <row r="1456" spans="2:4" x14ac:dyDescent="0.25">
      <c r="B1456" s="306"/>
      <c r="C1456" s="168"/>
      <c r="D1456" s="307"/>
    </row>
    <row r="1457" spans="2:4" x14ac:dyDescent="0.25">
      <c r="B1457" s="306"/>
      <c r="C1457" s="168"/>
      <c r="D1457" s="307"/>
    </row>
    <row r="1458" spans="2:4" x14ac:dyDescent="0.25">
      <c r="B1458" s="306"/>
      <c r="C1458" s="168"/>
      <c r="D1458" s="307"/>
    </row>
    <row r="1459" spans="2:4" x14ac:dyDescent="0.25">
      <c r="B1459" s="306"/>
      <c r="C1459" s="168"/>
      <c r="D1459" s="307"/>
    </row>
    <row r="1460" spans="2:4" x14ac:dyDescent="0.25">
      <c r="B1460" s="306"/>
      <c r="C1460" s="168"/>
      <c r="D1460" s="307"/>
    </row>
    <row r="1461" spans="2:4" x14ac:dyDescent="0.25">
      <c r="B1461" s="306"/>
      <c r="C1461" s="168"/>
      <c r="D1461" s="307"/>
    </row>
    <row r="1462" spans="2:4" x14ac:dyDescent="0.25">
      <c r="B1462" s="306"/>
      <c r="C1462" s="168"/>
      <c r="D1462" s="307"/>
    </row>
    <row r="1463" spans="2:4" x14ac:dyDescent="0.25">
      <c r="B1463" s="306"/>
      <c r="C1463" s="168"/>
      <c r="D1463" s="307"/>
    </row>
    <row r="1464" spans="2:4" x14ac:dyDescent="0.25">
      <c r="B1464" s="306"/>
      <c r="C1464" s="168"/>
      <c r="D1464" s="307"/>
    </row>
    <row r="1465" spans="2:4" x14ac:dyDescent="0.25">
      <c r="B1465" s="306"/>
      <c r="C1465" s="168"/>
      <c r="D1465" s="307"/>
    </row>
    <row r="1466" spans="2:4" x14ac:dyDescent="0.25">
      <c r="B1466" s="306"/>
      <c r="C1466" s="168"/>
      <c r="D1466" s="307"/>
    </row>
    <row r="1467" spans="2:4" x14ac:dyDescent="0.25">
      <c r="B1467" s="306"/>
      <c r="C1467" s="168"/>
      <c r="D1467" s="307"/>
    </row>
    <row r="1468" spans="2:4" x14ac:dyDescent="0.25">
      <c r="B1468" s="306"/>
      <c r="C1468" s="168"/>
      <c r="D1468" s="307"/>
    </row>
    <row r="1469" spans="2:4" x14ac:dyDescent="0.25">
      <c r="B1469" s="306"/>
      <c r="C1469" s="168"/>
      <c r="D1469" s="307"/>
    </row>
    <row r="1470" spans="2:4" x14ac:dyDescent="0.25">
      <c r="B1470" s="306"/>
      <c r="C1470" s="168"/>
      <c r="D1470" s="307"/>
    </row>
    <row r="1471" spans="2:4" x14ac:dyDescent="0.25">
      <c r="B1471" s="306"/>
      <c r="C1471" s="168"/>
      <c r="D1471" s="307"/>
    </row>
    <row r="1472" spans="2:4" x14ac:dyDescent="0.25">
      <c r="B1472" s="306"/>
      <c r="C1472" s="168"/>
      <c r="D1472" s="307"/>
    </row>
    <row r="1473" spans="2:4" x14ac:dyDescent="0.25">
      <c r="B1473" s="306"/>
      <c r="C1473" s="168"/>
      <c r="D1473" s="307"/>
    </row>
    <row r="1474" spans="2:4" x14ac:dyDescent="0.25">
      <c r="B1474" s="306"/>
      <c r="C1474" s="168"/>
      <c r="D1474" s="307"/>
    </row>
    <row r="1475" spans="2:4" x14ac:dyDescent="0.25">
      <c r="B1475" s="306"/>
      <c r="C1475" s="168"/>
      <c r="D1475" s="307"/>
    </row>
    <row r="1476" spans="2:4" x14ac:dyDescent="0.25">
      <c r="B1476" s="306"/>
      <c r="C1476" s="168"/>
      <c r="D1476" s="307"/>
    </row>
    <row r="1477" spans="2:4" x14ac:dyDescent="0.25">
      <c r="B1477" s="306"/>
      <c r="C1477" s="168"/>
      <c r="D1477" s="307"/>
    </row>
    <row r="1478" spans="2:4" x14ac:dyDescent="0.25">
      <c r="B1478" s="306"/>
      <c r="C1478" s="168"/>
      <c r="D1478" s="307"/>
    </row>
    <row r="1479" spans="2:4" x14ac:dyDescent="0.25">
      <c r="B1479" s="306"/>
      <c r="C1479" s="168"/>
      <c r="D1479" s="307"/>
    </row>
    <row r="1480" spans="2:4" x14ac:dyDescent="0.25">
      <c r="B1480" s="306"/>
      <c r="C1480" s="168"/>
      <c r="D1480" s="307"/>
    </row>
    <row r="1481" spans="2:4" x14ac:dyDescent="0.25">
      <c r="B1481" s="306"/>
      <c r="C1481" s="168"/>
      <c r="D1481" s="307"/>
    </row>
    <row r="1482" spans="2:4" x14ac:dyDescent="0.25">
      <c r="B1482" s="306"/>
      <c r="C1482" s="168"/>
      <c r="D1482" s="307"/>
    </row>
    <row r="1483" spans="2:4" x14ac:dyDescent="0.25">
      <c r="B1483" s="306"/>
      <c r="C1483" s="168"/>
      <c r="D1483" s="307"/>
    </row>
    <row r="1484" spans="2:4" x14ac:dyDescent="0.25">
      <c r="B1484" s="306"/>
      <c r="C1484" s="168"/>
      <c r="D1484" s="307"/>
    </row>
    <row r="1485" spans="2:4" x14ac:dyDescent="0.25">
      <c r="B1485" s="306"/>
      <c r="C1485" s="168"/>
      <c r="D1485" s="307"/>
    </row>
    <row r="1486" spans="2:4" x14ac:dyDescent="0.25">
      <c r="B1486" s="306"/>
      <c r="C1486" s="168"/>
      <c r="D1486" s="307"/>
    </row>
    <row r="1487" spans="2:4" x14ac:dyDescent="0.25">
      <c r="B1487" s="306"/>
      <c r="C1487" s="168"/>
      <c r="D1487" s="307"/>
    </row>
    <row r="1488" spans="2:4" x14ac:dyDescent="0.25">
      <c r="B1488" s="306"/>
      <c r="C1488" s="168"/>
      <c r="D1488" s="307"/>
    </row>
    <row r="1489" spans="2:4" x14ac:dyDescent="0.25">
      <c r="B1489" s="306"/>
      <c r="C1489" s="168"/>
      <c r="D1489" s="307"/>
    </row>
    <row r="1490" spans="2:4" x14ac:dyDescent="0.25">
      <c r="B1490" s="306"/>
      <c r="C1490" s="168"/>
      <c r="D1490" s="307"/>
    </row>
    <row r="1491" spans="2:4" x14ac:dyDescent="0.25">
      <c r="B1491" s="306"/>
      <c r="C1491" s="168"/>
      <c r="D1491" s="307"/>
    </row>
    <row r="1492" spans="2:4" x14ac:dyDescent="0.25">
      <c r="B1492" s="306"/>
      <c r="C1492" s="168"/>
      <c r="D1492" s="307"/>
    </row>
    <row r="1493" spans="2:4" x14ac:dyDescent="0.25">
      <c r="B1493" s="306"/>
      <c r="C1493" s="168"/>
      <c r="D1493" s="307"/>
    </row>
    <row r="1494" spans="2:4" x14ac:dyDescent="0.25">
      <c r="B1494" s="306"/>
      <c r="C1494" s="168"/>
      <c r="D1494" s="307"/>
    </row>
    <row r="1495" spans="2:4" x14ac:dyDescent="0.25">
      <c r="B1495" s="306"/>
      <c r="C1495" s="168"/>
      <c r="D1495" s="307"/>
    </row>
    <row r="1496" spans="2:4" x14ac:dyDescent="0.25">
      <c r="B1496" s="306"/>
      <c r="C1496" s="168"/>
      <c r="D1496" s="307"/>
    </row>
    <row r="1497" spans="2:4" x14ac:dyDescent="0.25">
      <c r="B1497" s="306"/>
      <c r="C1497" s="168"/>
      <c r="D1497" s="307"/>
    </row>
    <row r="1498" spans="2:4" x14ac:dyDescent="0.25">
      <c r="B1498" s="306"/>
      <c r="C1498" s="168"/>
      <c r="D1498" s="307"/>
    </row>
    <row r="1499" spans="2:4" x14ac:dyDescent="0.25">
      <c r="B1499" s="306"/>
      <c r="C1499" s="168"/>
      <c r="D1499" s="307"/>
    </row>
    <row r="1500" spans="2:4" x14ac:dyDescent="0.25">
      <c r="B1500" s="306"/>
      <c r="C1500" s="168"/>
      <c r="D1500" s="307"/>
    </row>
    <row r="1501" spans="2:4" x14ac:dyDescent="0.25">
      <c r="B1501" s="306"/>
      <c r="C1501" s="168"/>
      <c r="D1501" s="307"/>
    </row>
    <row r="1502" spans="2:4" x14ac:dyDescent="0.25">
      <c r="B1502" s="306"/>
      <c r="C1502" s="168"/>
      <c r="D1502" s="307"/>
    </row>
    <row r="1503" spans="2:4" x14ac:dyDescent="0.25">
      <c r="B1503" s="306"/>
      <c r="C1503" s="168"/>
      <c r="D1503" s="307"/>
    </row>
    <row r="1504" spans="2:4" x14ac:dyDescent="0.25">
      <c r="B1504" s="306"/>
      <c r="C1504" s="168"/>
      <c r="D1504" s="307"/>
    </row>
    <row r="1505" spans="2:4" x14ac:dyDescent="0.25">
      <c r="B1505" s="306"/>
      <c r="C1505" s="168"/>
      <c r="D1505" s="307"/>
    </row>
    <row r="1506" spans="2:4" x14ac:dyDescent="0.25">
      <c r="B1506" s="306"/>
      <c r="C1506" s="168"/>
      <c r="D1506" s="307"/>
    </row>
    <row r="1507" spans="2:4" x14ac:dyDescent="0.25">
      <c r="B1507" s="306"/>
      <c r="C1507" s="168"/>
      <c r="D1507" s="307"/>
    </row>
    <row r="1508" spans="2:4" x14ac:dyDescent="0.25">
      <c r="B1508" s="306"/>
      <c r="C1508" s="168"/>
      <c r="D1508" s="307"/>
    </row>
    <row r="1509" spans="2:4" x14ac:dyDescent="0.25">
      <c r="B1509" s="306"/>
      <c r="C1509" s="168"/>
      <c r="D1509" s="307"/>
    </row>
    <row r="1510" spans="2:4" x14ac:dyDescent="0.25">
      <c r="B1510" s="306"/>
      <c r="C1510" s="168"/>
      <c r="D1510" s="307"/>
    </row>
    <row r="1511" spans="2:4" x14ac:dyDescent="0.25">
      <c r="B1511" s="306"/>
      <c r="C1511" s="168"/>
      <c r="D1511" s="307"/>
    </row>
    <row r="1512" spans="2:4" x14ac:dyDescent="0.25">
      <c r="B1512" s="306"/>
      <c r="C1512" s="168"/>
      <c r="D1512" s="307"/>
    </row>
    <row r="1513" spans="2:4" x14ac:dyDescent="0.25">
      <c r="B1513" s="306"/>
      <c r="C1513" s="168"/>
      <c r="D1513" s="307"/>
    </row>
    <row r="1514" spans="2:4" x14ac:dyDescent="0.25">
      <c r="B1514" s="306"/>
      <c r="C1514" s="168"/>
      <c r="D1514" s="307"/>
    </row>
    <row r="1515" spans="2:4" x14ac:dyDescent="0.25">
      <c r="B1515" s="306"/>
      <c r="C1515" s="168"/>
      <c r="D1515" s="307"/>
    </row>
    <row r="1516" spans="2:4" x14ac:dyDescent="0.25">
      <c r="B1516" s="306"/>
      <c r="C1516" s="168"/>
      <c r="D1516" s="307"/>
    </row>
    <row r="1517" spans="2:4" x14ac:dyDescent="0.25">
      <c r="B1517" s="306"/>
      <c r="C1517" s="168"/>
      <c r="D1517" s="307"/>
    </row>
    <row r="1518" spans="2:4" x14ac:dyDescent="0.25">
      <c r="B1518" s="306"/>
      <c r="C1518" s="168"/>
      <c r="D1518" s="307"/>
    </row>
    <row r="1519" spans="2:4" x14ac:dyDescent="0.25">
      <c r="B1519" s="306"/>
      <c r="C1519" s="168"/>
      <c r="D1519" s="307"/>
    </row>
    <row r="1520" spans="2:4" x14ac:dyDescent="0.25">
      <c r="B1520" s="306"/>
      <c r="C1520" s="168"/>
      <c r="D1520" s="307"/>
    </row>
    <row r="1521" spans="2:4" x14ac:dyDescent="0.25">
      <c r="B1521" s="306"/>
      <c r="C1521" s="168"/>
      <c r="D1521" s="307"/>
    </row>
    <row r="1522" spans="2:4" x14ac:dyDescent="0.25">
      <c r="B1522" s="306"/>
      <c r="C1522" s="168"/>
      <c r="D1522" s="307"/>
    </row>
    <row r="1523" spans="2:4" x14ac:dyDescent="0.25">
      <c r="B1523" s="306"/>
      <c r="C1523" s="168"/>
      <c r="D1523" s="307"/>
    </row>
    <row r="1524" spans="2:4" x14ac:dyDescent="0.25">
      <c r="B1524" s="306"/>
      <c r="C1524" s="168"/>
      <c r="D1524" s="307"/>
    </row>
    <row r="1525" spans="2:4" x14ac:dyDescent="0.25">
      <c r="B1525" s="306"/>
      <c r="C1525" s="168"/>
      <c r="D1525" s="307"/>
    </row>
    <row r="1526" spans="2:4" x14ac:dyDescent="0.25">
      <c r="B1526" s="306"/>
      <c r="C1526" s="168"/>
      <c r="D1526" s="307"/>
    </row>
    <row r="1527" spans="2:4" x14ac:dyDescent="0.25">
      <c r="B1527" s="306"/>
      <c r="C1527" s="168"/>
      <c r="D1527" s="307"/>
    </row>
    <row r="1528" spans="2:4" x14ac:dyDescent="0.25">
      <c r="B1528" s="306"/>
      <c r="C1528" s="168"/>
      <c r="D1528" s="307"/>
    </row>
    <row r="1529" spans="2:4" x14ac:dyDescent="0.25">
      <c r="B1529" s="306"/>
      <c r="C1529" s="168"/>
      <c r="D1529" s="307"/>
    </row>
    <row r="1530" spans="2:4" x14ac:dyDescent="0.25">
      <c r="B1530" s="306"/>
      <c r="C1530" s="168"/>
      <c r="D1530" s="307"/>
    </row>
    <row r="1531" spans="2:4" x14ac:dyDescent="0.25">
      <c r="B1531" s="306"/>
      <c r="C1531" s="168"/>
      <c r="D1531" s="307"/>
    </row>
    <row r="1532" spans="2:4" x14ac:dyDescent="0.25">
      <c r="B1532" s="306"/>
      <c r="C1532" s="168"/>
      <c r="D1532" s="307"/>
    </row>
    <row r="1533" spans="2:4" x14ac:dyDescent="0.25">
      <c r="B1533" s="306"/>
      <c r="C1533" s="168"/>
      <c r="D1533" s="307"/>
    </row>
    <row r="1534" spans="2:4" x14ac:dyDescent="0.25">
      <c r="B1534" s="306"/>
      <c r="C1534" s="168"/>
      <c r="D1534" s="307"/>
    </row>
    <row r="1535" spans="2:4" x14ac:dyDescent="0.25">
      <c r="B1535" s="306"/>
      <c r="C1535" s="168"/>
      <c r="D1535" s="307"/>
    </row>
    <row r="1536" spans="2:4" x14ac:dyDescent="0.25">
      <c r="B1536" s="306"/>
      <c r="C1536" s="168"/>
      <c r="D1536" s="307"/>
    </row>
    <row r="1537" spans="2:4" x14ac:dyDescent="0.25">
      <c r="B1537" s="306"/>
      <c r="C1537" s="168"/>
      <c r="D1537" s="307"/>
    </row>
    <row r="1538" spans="2:4" x14ac:dyDescent="0.25">
      <c r="B1538" s="306"/>
      <c r="C1538" s="168"/>
      <c r="D1538" s="307"/>
    </row>
    <row r="1539" spans="2:4" x14ac:dyDescent="0.25">
      <c r="B1539" s="306"/>
      <c r="C1539" s="168"/>
      <c r="D1539" s="307"/>
    </row>
    <row r="1540" spans="2:4" x14ac:dyDescent="0.25">
      <c r="B1540" s="306"/>
      <c r="C1540" s="168"/>
      <c r="D1540" s="307"/>
    </row>
    <row r="1541" spans="2:4" x14ac:dyDescent="0.25">
      <c r="B1541" s="306"/>
      <c r="C1541" s="168"/>
      <c r="D1541" s="307"/>
    </row>
    <row r="1542" spans="2:4" x14ac:dyDescent="0.25">
      <c r="B1542" s="306"/>
      <c r="C1542" s="168"/>
      <c r="D1542" s="307"/>
    </row>
    <row r="1543" spans="2:4" x14ac:dyDescent="0.25">
      <c r="B1543" s="306"/>
      <c r="C1543" s="168"/>
      <c r="D1543" s="307"/>
    </row>
    <row r="1544" spans="2:4" x14ac:dyDescent="0.25">
      <c r="B1544" s="306"/>
      <c r="C1544" s="168"/>
      <c r="D1544" s="307"/>
    </row>
    <row r="1545" spans="2:4" x14ac:dyDescent="0.25">
      <c r="B1545" s="306"/>
      <c r="C1545" s="168"/>
      <c r="D1545" s="307"/>
    </row>
    <row r="1546" spans="2:4" x14ac:dyDescent="0.25">
      <c r="B1546" s="306"/>
      <c r="C1546" s="168"/>
      <c r="D1546" s="307"/>
    </row>
    <row r="1547" spans="2:4" x14ac:dyDescent="0.25">
      <c r="B1547" s="306"/>
      <c r="C1547" s="168"/>
      <c r="D1547" s="307"/>
    </row>
    <row r="1548" spans="2:4" x14ac:dyDescent="0.25">
      <c r="B1548" s="306"/>
      <c r="C1548" s="168"/>
      <c r="D1548" s="307"/>
    </row>
    <row r="1549" spans="2:4" x14ac:dyDescent="0.25">
      <c r="B1549" s="306"/>
      <c r="C1549" s="168"/>
      <c r="D1549" s="307"/>
    </row>
    <row r="1550" spans="2:4" x14ac:dyDescent="0.25">
      <c r="B1550" s="306"/>
      <c r="C1550" s="168"/>
      <c r="D1550" s="307"/>
    </row>
    <row r="1551" spans="2:4" x14ac:dyDescent="0.25">
      <c r="B1551" s="306"/>
      <c r="C1551" s="168"/>
      <c r="D1551" s="307"/>
    </row>
    <row r="1552" spans="2:4" x14ac:dyDescent="0.25">
      <c r="B1552" s="306"/>
      <c r="C1552" s="168"/>
      <c r="D1552" s="307"/>
    </row>
    <row r="1553" spans="2:4" x14ac:dyDescent="0.25">
      <c r="B1553" s="306"/>
      <c r="C1553" s="168"/>
      <c r="D1553" s="307"/>
    </row>
    <row r="1554" spans="2:4" x14ac:dyDescent="0.25">
      <c r="B1554" s="306"/>
      <c r="C1554" s="168"/>
      <c r="D1554" s="307"/>
    </row>
    <row r="1555" spans="2:4" x14ac:dyDescent="0.25">
      <c r="B1555" s="306"/>
      <c r="C1555" s="168"/>
      <c r="D1555" s="307"/>
    </row>
    <row r="1556" spans="2:4" x14ac:dyDescent="0.25">
      <c r="B1556" s="306"/>
      <c r="C1556" s="168"/>
      <c r="D1556" s="307"/>
    </row>
    <row r="1557" spans="2:4" x14ac:dyDescent="0.25">
      <c r="B1557" s="306"/>
      <c r="C1557" s="168"/>
      <c r="D1557" s="307"/>
    </row>
    <row r="1558" spans="2:4" x14ac:dyDescent="0.25">
      <c r="B1558" s="306"/>
      <c r="C1558" s="168"/>
      <c r="D1558" s="307"/>
    </row>
    <row r="1559" spans="2:4" x14ac:dyDescent="0.25">
      <c r="B1559" s="306"/>
      <c r="C1559" s="168"/>
      <c r="D1559" s="307"/>
    </row>
    <row r="1560" spans="2:4" x14ac:dyDescent="0.25">
      <c r="B1560" s="306"/>
      <c r="C1560" s="168"/>
      <c r="D1560" s="307"/>
    </row>
    <row r="1561" spans="2:4" x14ac:dyDescent="0.25">
      <c r="B1561" s="306"/>
      <c r="C1561" s="168"/>
      <c r="D1561" s="307"/>
    </row>
    <row r="1562" spans="2:4" x14ac:dyDescent="0.25">
      <c r="B1562" s="306"/>
      <c r="C1562" s="168"/>
      <c r="D1562" s="307"/>
    </row>
    <row r="1563" spans="2:4" x14ac:dyDescent="0.25">
      <c r="B1563" s="306"/>
      <c r="C1563" s="168"/>
      <c r="D1563" s="307"/>
    </row>
    <row r="1564" spans="2:4" x14ac:dyDescent="0.25">
      <c r="B1564" s="306"/>
      <c r="C1564" s="168"/>
      <c r="D1564" s="307"/>
    </row>
    <row r="1565" spans="2:4" x14ac:dyDescent="0.25">
      <c r="B1565" s="306"/>
      <c r="C1565" s="168"/>
      <c r="D1565" s="307"/>
    </row>
    <row r="1566" spans="2:4" x14ac:dyDescent="0.25">
      <c r="B1566" s="306"/>
      <c r="C1566" s="168"/>
      <c r="D1566" s="307"/>
    </row>
    <row r="1567" spans="2:4" x14ac:dyDescent="0.25">
      <c r="B1567" s="306"/>
      <c r="C1567" s="168"/>
      <c r="D1567" s="307"/>
    </row>
    <row r="1568" spans="2:4" x14ac:dyDescent="0.25">
      <c r="B1568" s="306"/>
      <c r="C1568" s="168"/>
      <c r="D1568" s="307"/>
    </row>
    <row r="1569" spans="2:4" x14ac:dyDescent="0.25">
      <c r="B1569" s="306"/>
      <c r="C1569" s="168"/>
      <c r="D1569" s="307"/>
    </row>
    <row r="1570" spans="2:4" x14ac:dyDescent="0.25">
      <c r="B1570" s="306"/>
      <c r="C1570" s="168"/>
      <c r="D1570" s="307"/>
    </row>
    <row r="1571" spans="2:4" x14ac:dyDescent="0.25">
      <c r="B1571" s="306"/>
      <c r="C1571" s="168"/>
      <c r="D1571" s="307"/>
    </row>
    <row r="1572" spans="2:4" x14ac:dyDescent="0.25">
      <c r="B1572" s="306"/>
      <c r="C1572" s="168"/>
      <c r="D1572" s="307"/>
    </row>
    <row r="1573" spans="2:4" x14ac:dyDescent="0.25">
      <c r="B1573" s="306"/>
      <c r="C1573" s="168"/>
      <c r="D1573" s="307"/>
    </row>
    <row r="1574" spans="2:4" x14ac:dyDescent="0.25">
      <c r="B1574" s="306"/>
      <c r="C1574" s="168"/>
      <c r="D1574" s="307"/>
    </row>
    <row r="1575" spans="2:4" x14ac:dyDescent="0.25">
      <c r="B1575" s="306"/>
      <c r="C1575" s="168"/>
      <c r="D1575" s="307"/>
    </row>
    <row r="1576" spans="2:4" x14ac:dyDescent="0.25">
      <c r="B1576" s="306"/>
      <c r="C1576" s="168"/>
      <c r="D1576" s="307"/>
    </row>
    <row r="1577" spans="2:4" x14ac:dyDescent="0.25">
      <c r="B1577" s="306"/>
      <c r="C1577" s="168"/>
      <c r="D1577" s="307"/>
    </row>
    <row r="1578" spans="2:4" x14ac:dyDescent="0.25">
      <c r="B1578" s="306"/>
      <c r="C1578" s="168"/>
      <c r="D1578" s="307"/>
    </row>
    <row r="1579" spans="2:4" x14ac:dyDescent="0.25">
      <c r="B1579" s="306"/>
      <c r="C1579" s="168"/>
      <c r="D1579" s="307"/>
    </row>
    <row r="1580" spans="2:4" x14ac:dyDescent="0.25">
      <c r="B1580" s="306"/>
      <c r="C1580" s="168"/>
      <c r="D1580" s="307"/>
    </row>
    <row r="1581" spans="2:4" x14ac:dyDescent="0.25">
      <c r="B1581" s="306"/>
      <c r="C1581" s="168"/>
      <c r="D1581" s="307"/>
    </row>
    <row r="1582" spans="2:4" x14ac:dyDescent="0.25">
      <c r="B1582" s="306"/>
      <c r="C1582" s="168"/>
      <c r="D1582" s="307"/>
    </row>
    <row r="1583" spans="2:4" x14ac:dyDescent="0.25">
      <c r="B1583" s="306"/>
      <c r="C1583" s="168"/>
      <c r="D1583" s="307"/>
    </row>
    <row r="1584" spans="2:4" x14ac:dyDescent="0.25">
      <c r="B1584" s="306"/>
      <c r="C1584" s="168"/>
      <c r="D1584" s="307"/>
    </row>
    <row r="1585" spans="2:4" x14ac:dyDescent="0.25">
      <c r="B1585" s="306"/>
      <c r="C1585" s="168"/>
      <c r="D1585" s="307"/>
    </row>
    <row r="1586" spans="2:4" x14ac:dyDescent="0.25">
      <c r="B1586" s="306"/>
      <c r="C1586" s="168"/>
      <c r="D1586" s="307"/>
    </row>
    <row r="1587" spans="2:4" x14ac:dyDescent="0.25">
      <c r="B1587" s="306"/>
      <c r="C1587" s="168"/>
      <c r="D1587" s="307"/>
    </row>
    <row r="1588" spans="2:4" x14ac:dyDescent="0.25">
      <c r="B1588" s="306"/>
      <c r="C1588" s="168"/>
      <c r="D1588" s="307"/>
    </row>
    <row r="1589" spans="2:4" x14ac:dyDescent="0.25">
      <c r="B1589" s="306"/>
      <c r="C1589" s="168"/>
      <c r="D1589" s="307"/>
    </row>
    <row r="1590" spans="2:4" x14ac:dyDescent="0.25">
      <c r="B1590" s="306"/>
      <c r="C1590" s="168"/>
      <c r="D1590" s="307"/>
    </row>
    <row r="1591" spans="2:4" x14ac:dyDescent="0.25">
      <c r="B1591" s="306"/>
      <c r="C1591" s="168"/>
      <c r="D1591" s="307"/>
    </row>
    <row r="1592" spans="2:4" x14ac:dyDescent="0.25">
      <c r="B1592" s="306"/>
      <c r="C1592" s="168"/>
      <c r="D1592" s="307"/>
    </row>
    <row r="1593" spans="2:4" x14ac:dyDescent="0.25">
      <c r="B1593" s="306"/>
      <c r="C1593" s="168"/>
      <c r="D1593" s="307"/>
    </row>
    <row r="1594" spans="2:4" x14ac:dyDescent="0.25">
      <c r="B1594" s="306"/>
      <c r="C1594" s="168"/>
      <c r="D1594" s="307"/>
    </row>
    <row r="1595" spans="2:4" x14ac:dyDescent="0.25">
      <c r="B1595" s="306"/>
      <c r="C1595" s="168"/>
      <c r="D1595" s="307"/>
    </row>
    <row r="1596" spans="2:4" x14ac:dyDescent="0.25">
      <c r="B1596" s="306"/>
      <c r="C1596" s="168"/>
      <c r="D1596" s="307"/>
    </row>
    <row r="1597" spans="2:4" x14ac:dyDescent="0.25">
      <c r="B1597" s="306"/>
      <c r="C1597" s="168"/>
      <c r="D1597" s="307"/>
    </row>
    <row r="1598" spans="2:4" x14ac:dyDescent="0.25">
      <c r="B1598" s="306"/>
      <c r="C1598" s="168"/>
      <c r="D1598" s="307"/>
    </row>
    <row r="1599" spans="2:4" x14ac:dyDescent="0.25">
      <c r="B1599" s="306"/>
      <c r="C1599" s="168"/>
      <c r="D1599" s="307"/>
    </row>
    <row r="1600" spans="2:4" x14ac:dyDescent="0.25">
      <c r="B1600" s="306"/>
      <c r="C1600" s="168"/>
      <c r="D1600" s="307"/>
    </row>
    <row r="1601" spans="2:4" x14ac:dyDescent="0.25">
      <c r="B1601" s="306"/>
      <c r="C1601" s="168"/>
      <c r="D1601" s="307"/>
    </row>
    <row r="1602" spans="2:4" x14ac:dyDescent="0.25">
      <c r="B1602" s="306"/>
      <c r="C1602" s="168"/>
      <c r="D1602" s="307"/>
    </row>
    <row r="1603" spans="2:4" x14ac:dyDescent="0.25">
      <c r="B1603" s="306"/>
      <c r="C1603" s="168"/>
      <c r="D1603" s="307"/>
    </row>
    <row r="1604" spans="2:4" x14ac:dyDescent="0.25">
      <c r="B1604" s="306"/>
      <c r="C1604" s="168"/>
      <c r="D1604" s="307"/>
    </row>
    <row r="1605" spans="2:4" x14ac:dyDescent="0.25">
      <c r="B1605" s="306"/>
      <c r="C1605" s="168"/>
      <c r="D1605" s="307"/>
    </row>
    <row r="1606" spans="2:4" x14ac:dyDescent="0.25">
      <c r="B1606" s="306"/>
      <c r="C1606" s="168"/>
      <c r="D1606" s="307"/>
    </row>
    <row r="1607" spans="2:4" x14ac:dyDescent="0.25">
      <c r="B1607" s="306"/>
      <c r="C1607" s="168"/>
      <c r="D1607" s="307"/>
    </row>
    <row r="1608" spans="2:4" x14ac:dyDescent="0.25">
      <c r="B1608" s="306"/>
      <c r="C1608" s="168"/>
      <c r="D1608" s="307"/>
    </row>
    <row r="1609" spans="2:4" x14ac:dyDescent="0.25">
      <c r="B1609" s="306"/>
      <c r="C1609" s="168"/>
      <c r="D1609" s="307"/>
    </row>
    <row r="1610" spans="2:4" x14ac:dyDescent="0.25">
      <c r="B1610" s="306"/>
      <c r="C1610" s="168"/>
      <c r="D1610" s="307"/>
    </row>
    <row r="1611" spans="2:4" x14ac:dyDescent="0.25">
      <c r="B1611" s="306"/>
      <c r="C1611" s="168"/>
      <c r="D1611" s="307"/>
    </row>
    <row r="1612" spans="2:4" x14ac:dyDescent="0.25">
      <c r="B1612" s="306"/>
      <c r="C1612" s="168"/>
      <c r="D1612" s="307"/>
    </row>
    <row r="1613" spans="2:4" x14ac:dyDescent="0.25">
      <c r="B1613" s="306"/>
      <c r="C1613" s="168"/>
      <c r="D1613" s="307"/>
    </row>
    <row r="1614" spans="2:4" x14ac:dyDescent="0.25">
      <c r="B1614" s="306"/>
      <c r="C1614" s="168"/>
      <c r="D1614" s="307"/>
    </row>
    <row r="1615" spans="2:4" x14ac:dyDescent="0.25">
      <c r="B1615" s="306"/>
      <c r="C1615" s="168"/>
      <c r="D1615" s="307"/>
    </row>
    <row r="1616" spans="2:4" x14ac:dyDescent="0.25">
      <c r="B1616" s="306"/>
      <c r="C1616" s="168"/>
      <c r="D1616" s="307"/>
    </row>
    <row r="1617" spans="2:4" x14ac:dyDescent="0.25">
      <c r="B1617" s="306"/>
      <c r="C1617" s="168"/>
      <c r="D1617" s="307"/>
    </row>
    <row r="1618" spans="2:4" x14ac:dyDescent="0.25">
      <c r="B1618" s="306"/>
      <c r="C1618" s="168"/>
      <c r="D1618" s="307"/>
    </row>
    <row r="1619" spans="2:4" x14ac:dyDescent="0.25">
      <c r="B1619" s="306"/>
      <c r="C1619" s="168"/>
      <c r="D1619" s="307"/>
    </row>
    <row r="1620" spans="2:4" x14ac:dyDescent="0.25">
      <c r="B1620" s="306"/>
      <c r="C1620" s="168"/>
      <c r="D1620" s="307"/>
    </row>
    <row r="1621" spans="2:4" x14ac:dyDescent="0.25">
      <c r="B1621" s="306"/>
      <c r="C1621" s="168"/>
      <c r="D1621" s="307"/>
    </row>
    <row r="1622" spans="2:4" x14ac:dyDescent="0.25">
      <c r="B1622" s="306"/>
      <c r="C1622" s="168"/>
      <c r="D1622" s="307"/>
    </row>
    <row r="1623" spans="2:4" x14ac:dyDescent="0.25">
      <c r="B1623" s="306"/>
      <c r="C1623" s="168"/>
      <c r="D1623" s="307"/>
    </row>
    <row r="1624" spans="2:4" x14ac:dyDescent="0.25">
      <c r="B1624" s="306"/>
      <c r="C1624" s="168"/>
      <c r="D1624" s="307"/>
    </row>
    <row r="1625" spans="2:4" x14ac:dyDescent="0.25">
      <c r="B1625" s="306"/>
      <c r="C1625" s="168"/>
      <c r="D1625" s="307"/>
    </row>
    <row r="1626" spans="2:4" x14ac:dyDescent="0.25">
      <c r="B1626" s="306"/>
      <c r="C1626" s="168"/>
      <c r="D1626" s="307"/>
    </row>
    <row r="1627" spans="2:4" x14ac:dyDescent="0.25">
      <c r="B1627" s="306"/>
      <c r="C1627" s="168"/>
      <c r="D1627" s="307"/>
    </row>
    <row r="1628" spans="2:4" x14ac:dyDescent="0.25">
      <c r="B1628" s="306"/>
      <c r="C1628" s="168"/>
      <c r="D1628" s="307"/>
    </row>
    <row r="1629" spans="2:4" x14ac:dyDescent="0.25">
      <c r="B1629" s="306"/>
      <c r="C1629" s="168"/>
      <c r="D1629" s="307"/>
    </row>
    <row r="1630" spans="2:4" x14ac:dyDescent="0.25">
      <c r="B1630" s="306"/>
      <c r="C1630" s="168"/>
      <c r="D1630" s="307"/>
    </row>
    <row r="1631" spans="2:4" x14ac:dyDescent="0.25">
      <c r="B1631" s="306"/>
      <c r="C1631" s="168"/>
      <c r="D1631" s="307"/>
    </row>
    <row r="1632" spans="2:4" x14ac:dyDescent="0.25">
      <c r="B1632" s="306"/>
      <c r="C1632" s="168"/>
      <c r="D1632" s="307"/>
    </row>
    <row r="1633" spans="2:4" x14ac:dyDescent="0.25">
      <c r="B1633" s="306"/>
      <c r="C1633" s="168"/>
      <c r="D1633" s="307"/>
    </row>
    <row r="1634" spans="2:4" x14ac:dyDescent="0.25">
      <c r="B1634" s="306"/>
      <c r="C1634" s="168"/>
      <c r="D1634" s="307"/>
    </row>
    <row r="1635" spans="2:4" x14ac:dyDescent="0.25">
      <c r="B1635" s="306"/>
      <c r="C1635" s="168"/>
      <c r="D1635" s="307"/>
    </row>
    <row r="1636" spans="2:4" x14ac:dyDescent="0.25">
      <c r="B1636" s="306"/>
      <c r="C1636" s="168"/>
      <c r="D1636" s="307"/>
    </row>
    <row r="1637" spans="2:4" x14ac:dyDescent="0.25">
      <c r="B1637" s="306"/>
      <c r="C1637" s="168"/>
      <c r="D1637" s="307"/>
    </row>
    <row r="1638" spans="2:4" x14ac:dyDescent="0.25">
      <c r="B1638" s="306"/>
      <c r="C1638" s="168"/>
      <c r="D1638" s="307"/>
    </row>
    <row r="1639" spans="2:4" x14ac:dyDescent="0.25">
      <c r="B1639" s="306"/>
      <c r="C1639" s="168"/>
      <c r="D1639" s="307"/>
    </row>
    <row r="1640" spans="2:4" x14ac:dyDescent="0.25">
      <c r="B1640" s="306"/>
      <c r="C1640" s="168"/>
      <c r="D1640" s="307"/>
    </row>
    <row r="1641" spans="2:4" x14ac:dyDescent="0.25">
      <c r="B1641" s="306"/>
      <c r="C1641" s="168"/>
      <c r="D1641" s="307"/>
    </row>
    <row r="1642" spans="2:4" x14ac:dyDescent="0.25">
      <c r="B1642" s="306"/>
      <c r="C1642" s="168"/>
      <c r="D1642" s="307"/>
    </row>
    <row r="1643" spans="2:4" x14ac:dyDescent="0.25">
      <c r="B1643" s="306"/>
      <c r="C1643" s="168"/>
      <c r="D1643" s="307"/>
    </row>
    <row r="1644" spans="2:4" x14ac:dyDescent="0.25">
      <c r="B1644" s="306"/>
      <c r="C1644" s="168"/>
      <c r="D1644" s="307"/>
    </row>
    <row r="1645" spans="2:4" x14ac:dyDescent="0.25">
      <c r="B1645" s="306"/>
      <c r="C1645" s="168"/>
      <c r="D1645" s="307"/>
    </row>
    <row r="1646" spans="2:4" x14ac:dyDescent="0.25">
      <c r="B1646" s="306"/>
      <c r="C1646" s="168"/>
      <c r="D1646" s="307"/>
    </row>
    <row r="1647" spans="2:4" x14ac:dyDescent="0.25">
      <c r="B1647" s="306"/>
      <c r="C1647" s="168"/>
      <c r="D1647" s="307"/>
    </row>
    <row r="1648" spans="2:4" x14ac:dyDescent="0.25">
      <c r="B1648" s="306"/>
      <c r="C1648" s="168"/>
      <c r="D1648" s="307"/>
    </row>
    <row r="1649" spans="2:4" x14ac:dyDescent="0.25">
      <c r="B1649" s="306"/>
      <c r="C1649" s="168"/>
      <c r="D1649" s="307"/>
    </row>
    <row r="1650" spans="2:4" x14ac:dyDescent="0.25">
      <c r="B1650" s="306"/>
      <c r="C1650" s="168"/>
      <c r="D1650" s="307"/>
    </row>
    <row r="1651" spans="2:4" x14ac:dyDescent="0.25">
      <c r="B1651" s="306"/>
      <c r="C1651" s="168"/>
      <c r="D1651" s="307"/>
    </row>
    <row r="1652" spans="2:4" x14ac:dyDescent="0.25">
      <c r="B1652" s="306"/>
      <c r="C1652" s="168"/>
      <c r="D1652" s="307"/>
    </row>
    <row r="1653" spans="2:4" x14ac:dyDescent="0.25">
      <c r="B1653" s="306"/>
      <c r="C1653" s="168"/>
      <c r="D1653" s="307"/>
    </row>
    <row r="1654" spans="2:4" x14ac:dyDescent="0.25">
      <c r="B1654" s="306"/>
      <c r="C1654" s="168"/>
      <c r="D1654" s="307"/>
    </row>
    <row r="1655" spans="2:4" x14ac:dyDescent="0.25">
      <c r="B1655" s="306"/>
      <c r="C1655" s="168"/>
      <c r="D1655" s="307"/>
    </row>
    <row r="1656" spans="2:4" x14ac:dyDescent="0.25">
      <c r="B1656" s="306"/>
      <c r="C1656" s="168"/>
      <c r="D1656" s="307"/>
    </row>
    <row r="1657" spans="2:4" x14ac:dyDescent="0.25">
      <c r="B1657" s="306"/>
      <c r="C1657" s="168"/>
      <c r="D1657" s="307"/>
    </row>
    <row r="1658" spans="2:4" x14ac:dyDescent="0.25">
      <c r="B1658" s="306"/>
      <c r="C1658" s="168"/>
      <c r="D1658" s="307"/>
    </row>
    <row r="1659" spans="2:4" x14ac:dyDescent="0.25">
      <c r="B1659" s="306"/>
      <c r="C1659" s="168"/>
      <c r="D1659" s="307"/>
    </row>
    <row r="1660" spans="2:4" x14ac:dyDescent="0.25">
      <c r="B1660" s="306"/>
      <c r="C1660" s="168"/>
      <c r="D1660" s="307"/>
    </row>
    <row r="1661" spans="2:4" x14ac:dyDescent="0.25">
      <c r="B1661" s="306"/>
      <c r="C1661" s="168"/>
      <c r="D1661" s="307"/>
    </row>
    <row r="1662" spans="2:4" x14ac:dyDescent="0.25">
      <c r="B1662" s="306"/>
      <c r="C1662" s="168"/>
      <c r="D1662" s="307"/>
    </row>
    <row r="1663" spans="2:4" x14ac:dyDescent="0.25">
      <c r="B1663" s="306"/>
      <c r="C1663" s="168"/>
      <c r="D1663" s="307"/>
    </row>
    <row r="1664" spans="2:4" x14ac:dyDescent="0.25">
      <c r="B1664" s="306"/>
      <c r="C1664" s="168"/>
      <c r="D1664" s="307"/>
    </row>
    <row r="1665" spans="2:4" x14ac:dyDescent="0.25">
      <c r="B1665" s="306"/>
      <c r="C1665" s="168"/>
      <c r="D1665" s="307"/>
    </row>
    <row r="1666" spans="2:4" x14ac:dyDescent="0.25">
      <c r="B1666" s="306"/>
      <c r="C1666" s="168"/>
      <c r="D1666" s="307"/>
    </row>
    <row r="1667" spans="2:4" x14ac:dyDescent="0.25">
      <c r="B1667" s="306"/>
      <c r="C1667" s="168"/>
      <c r="D1667" s="307"/>
    </row>
    <row r="1668" spans="2:4" x14ac:dyDescent="0.25">
      <c r="B1668" s="306"/>
      <c r="C1668" s="168"/>
      <c r="D1668" s="307"/>
    </row>
    <row r="1669" spans="2:4" x14ac:dyDescent="0.25">
      <c r="B1669" s="306"/>
      <c r="C1669" s="168"/>
      <c r="D1669" s="307"/>
    </row>
    <row r="1670" spans="2:4" x14ac:dyDescent="0.25">
      <c r="B1670" s="306"/>
      <c r="C1670" s="168"/>
      <c r="D1670" s="307"/>
    </row>
    <row r="1671" spans="2:4" x14ac:dyDescent="0.25">
      <c r="B1671" s="306"/>
      <c r="C1671" s="168"/>
      <c r="D1671" s="307"/>
    </row>
    <row r="1672" spans="2:4" x14ac:dyDescent="0.25">
      <c r="B1672" s="306"/>
      <c r="C1672" s="168"/>
      <c r="D1672" s="307"/>
    </row>
    <row r="1673" spans="2:4" x14ac:dyDescent="0.25">
      <c r="B1673" s="306"/>
      <c r="C1673" s="168"/>
      <c r="D1673" s="307"/>
    </row>
    <row r="1674" spans="2:4" x14ac:dyDescent="0.25">
      <c r="B1674" s="306"/>
      <c r="C1674" s="168"/>
      <c r="D1674" s="307"/>
    </row>
    <row r="1675" spans="2:4" x14ac:dyDescent="0.25">
      <c r="B1675" s="306"/>
      <c r="C1675" s="168"/>
      <c r="D1675" s="307"/>
    </row>
    <row r="1676" spans="2:4" x14ac:dyDescent="0.25">
      <c r="B1676" s="306"/>
      <c r="C1676" s="168"/>
      <c r="D1676" s="307"/>
    </row>
    <row r="1677" spans="2:4" x14ac:dyDescent="0.25">
      <c r="B1677" s="306"/>
      <c r="C1677" s="168"/>
      <c r="D1677" s="307"/>
    </row>
    <row r="1678" spans="2:4" x14ac:dyDescent="0.25">
      <c r="B1678" s="306"/>
      <c r="C1678" s="168"/>
      <c r="D1678" s="307"/>
    </row>
    <row r="1679" spans="2:4" x14ac:dyDescent="0.25">
      <c r="B1679" s="306"/>
      <c r="C1679" s="168"/>
      <c r="D1679" s="307"/>
    </row>
    <row r="1680" spans="2:4" x14ac:dyDescent="0.25">
      <c r="B1680" s="306"/>
      <c r="C1680" s="168"/>
      <c r="D1680" s="307"/>
    </row>
    <row r="1681" spans="2:4" x14ac:dyDescent="0.25">
      <c r="B1681" s="306"/>
      <c r="C1681" s="168"/>
      <c r="D1681" s="307"/>
    </row>
    <row r="1682" spans="2:4" x14ac:dyDescent="0.25">
      <c r="B1682" s="306"/>
      <c r="C1682" s="168"/>
      <c r="D1682" s="307"/>
    </row>
    <row r="1683" spans="2:4" x14ac:dyDescent="0.25">
      <c r="B1683" s="306"/>
      <c r="C1683" s="168"/>
      <c r="D1683" s="307"/>
    </row>
    <row r="1684" spans="2:4" x14ac:dyDescent="0.25">
      <c r="B1684" s="306"/>
      <c r="C1684" s="168"/>
      <c r="D1684" s="307"/>
    </row>
    <row r="1685" spans="2:4" x14ac:dyDescent="0.25">
      <c r="B1685" s="306"/>
      <c r="C1685" s="168"/>
      <c r="D1685" s="307"/>
    </row>
    <row r="1686" spans="2:4" x14ac:dyDescent="0.25">
      <c r="B1686" s="306"/>
      <c r="C1686" s="168"/>
      <c r="D1686" s="307"/>
    </row>
    <row r="1687" spans="2:4" x14ac:dyDescent="0.25">
      <c r="B1687" s="306"/>
      <c r="C1687" s="168"/>
      <c r="D1687" s="307"/>
    </row>
    <row r="1688" spans="2:4" x14ac:dyDescent="0.25">
      <c r="B1688" s="306"/>
      <c r="C1688" s="168"/>
      <c r="D1688" s="307"/>
    </row>
    <row r="1689" spans="2:4" x14ac:dyDescent="0.25">
      <c r="B1689" s="306"/>
      <c r="C1689" s="168"/>
      <c r="D1689" s="307"/>
    </row>
    <row r="1690" spans="2:4" x14ac:dyDescent="0.25">
      <c r="B1690" s="306"/>
      <c r="C1690" s="168"/>
      <c r="D1690" s="307"/>
    </row>
    <row r="1691" spans="2:4" x14ac:dyDescent="0.25">
      <c r="B1691" s="306"/>
      <c r="C1691" s="168"/>
      <c r="D1691" s="307"/>
    </row>
    <row r="1692" spans="2:4" x14ac:dyDescent="0.25">
      <c r="B1692" s="306"/>
      <c r="C1692" s="168"/>
      <c r="D1692" s="307"/>
    </row>
    <row r="1693" spans="2:4" x14ac:dyDescent="0.25">
      <c r="B1693" s="306"/>
      <c r="C1693" s="168"/>
      <c r="D1693" s="307"/>
    </row>
    <row r="1694" spans="2:4" x14ac:dyDescent="0.25">
      <c r="B1694" s="306"/>
      <c r="C1694" s="168"/>
      <c r="D1694" s="307"/>
    </row>
    <row r="1695" spans="2:4" x14ac:dyDescent="0.25">
      <c r="B1695" s="306"/>
      <c r="C1695" s="168"/>
      <c r="D1695" s="307"/>
    </row>
    <row r="1696" spans="2:4" x14ac:dyDescent="0.25">
      <c r="B1696" s="306"/>
      <c r="C1696" s="168"/>
      <c r="D1696" s="307"/>
    </row>
    <row r="1697" spans="2:4" x14ac:dyDescent="0.25">
      <c r="B1697" s="306"/>
      <c r="C1697" s="168"/>
      <c r="D1697" s="307"/>
    </row>
    <row r="1698" spans="2:4" x14ac:dyDescent="0.25">
      <c r="B1698" s="306"/>
      <c r="C1698" s="168"/>
      <c r="D1698" s="307"/>
    </row>
    <row r="1699" spans="2:4" x14ac:dyDescent="0.25">
      <c r="B1699" s="306"/>
      <c r="C1699" s="168"/>
      <c r="D1699" s="307"/>
    </row>
    <row r="1700" spans="2:4" x14ac:dyDescent="0.25">
      <c r="B1700" s="306"/>
      <c r="C1700" s="168"/>
      <c r="D1700" s="307"/>
    </row>
    <row r="1701" spans="2:4" x14ac:dyDescent="0.25">
      <c r="B1701" s="306"/>
      <c r="C1701" s="168"/>
      <c r="D1701" s="307"/>
    </row>
    <row r="1702" spans="2:4" x14ac:dyDescent="0.25">
      <c r="B1702" s="306"/>
      <c r="C1702" s="168"/>
      <c r="D1702" s="307"/>
    </row>
    <row r="1703" spans="2:4" x14ac:dyDescent="0.25">
      <c r="B1703" s="306"/>
      <c r="C1703" s="168"/>
      <c r="D1703" s="307"/>
    </row>
    <row r="1704" spans="2:4" x14ac:dyDescent="0.25">
      <c r="B1704" s="306"/>
      <c r="C1704" s="168"/>
      <c r="D1704" s="307"/>
    </row>
    <row r="1705" spans="2:4" x14ac:dyDescent="0.25">
      <c r="B1705" s="306"/>
      <c r="C1705" s="168"/>
      <c r="D1705" s="307"/>
    </row>
    <row r="1706" spans="2:4" x14ac:dyDescent="0.25">
      <c r="B1706" s="306"/>
      <c r="C1706" s="168"/>
      <c r="D1706" s="307"/>
    </row>
    <row r="1707" spans="2:4" x14ac:dyDescent="0.25">
      <c r="B1707" s="306"/>
      <c r="C1707" s="168"/>
      <c r="D1707" s="307"/>
    </row>
    <row r="1708" spans="2:4" x14ac:dyDescent="0.25">
      <c r="B1708" s="306"/>
      <c r="C1708" s="168"/>
      <c r="D1708" s="307"/>
    </row>
    <row r="1709" spans="2:4" x14ac:dyDescent="0.25">
      <c r="B1709" s="306"/>
      <c r="C1709" s="168"/>
      <c r="D1709" s="307"/>
    </row>
    <row r="1710" spans="2:4" x14ac:dyDescent="0.25">
      <c r="B1710" s="306"/>
      <c r="C1710" s="168"/>
      <c r="D1710" s="307"/>
    </row>
    <row r="1711" spans="2:4" x14ac:dyDescent="0.25">
      <c r="B1711" s="306"/>
      <c r="C1711" s="168"/>
      <c r="D1711" s="307"/>
    </row>
    <row r="1712" spans="2:4" x14ac:dyDescent="0.25">
      <c r="B1712" s="306"/>
      <c r="C1712" s="168"/>
      <c r="D1712" s="307"/>
    </row>
    <row r="1713" spans="2:4" x14ac:dyDescent="0.25">
      <c r="B1713" s="306"/>
      <c r="C1713" s="168"/>
      <c r="D1713" s="307"/>
    </row>
    <row r="1714" spans="2:4" x14ac:dyDescent="0.25">
      <c r="B1714" s="306"/>
      <c r="C1714" s="168"/>
      <c r="D1714" s="307"/>
    </row>
    <row r="1715" spans="2:4" x14ac:dyDescent="0.25">
      <c r="B1715" s="306"/>
      <c r="C1715" s="168"/>
      <c r="D1715" s="307"/>
    </row>
    <row r="1716" spans="2:4" x14ac:dyDescent="0.25">
      <c r="B1716" s="306"/>
      <c r="C1716" s="168"/>
      <c r="D1716" s="307"/>
    </row>
    <row r="1717" spans="2:4" x14ac:dyDescent="0.25">
      <c r="B1717" s="306"/>
      <c r="C1717" s="168"/>
      <c r="D1717" s="307"/>
    </row>
    <row r="1718" spans="2:4" x14ac:dyDescent="0.25">
      <c r="B1718" s="306"/>
      <c r="C1718" s="168"/>
      <c r="D1718" s="307"/>
    </row>
    <row r="1719" spans="2:4" x14ac:dyDescent="0.25">
      <c r="B1719" s="306"/>
      <c r="C1719" s="168"/>
      <c r="D1719" s="307"/>
    </row>
    <row r="1720" spans="2:4" x14ac:dyDescent="0.25">
      <c r="B1720" s="306"/>
      <c r="C1720" s="168"/>
      <c r="D1720" s="307"/>
    </row>
    <row r="1721" spans="2:4" x14ac:dyDescent="0.25">
      <c r="B1721" s="306"/>
      <c r="C1721" s="168"/>
      <c r="D1721" s="307"/>
    </row>
    <row r="1722" spans="2:4" x14ac:dyDescent="0.25">
      <c r="B1722" s="306"/>
      <c r="C1722" s="168"/>
      <c r="D1722" s="307"/>
    </row>
    <row r="1723" spans="2:4" x14ac:dyDescent="0.25">
      <c r="B1723" s="306"/>
      <c r="C1723" s="168"/>
      <c r="D1723" s="307"/>
    </row>
    <row r="1724" spans="2:4" x14ac:dyDescent="0.25">
      <c r="B1724" s="306"/>
      <c r="C1724" s="168"/>
      <c r="D1724" s="307"/>
    </row>
    <row r="1725" spans="2:4" x14ac:dyDescent="0.25">
      <c r="B1725" s="306"/>
      <c r="C1725" s="168"/>
      <c r="D1725" s="307"/>
    </row>
    <row r="1726" spans="2:4" x14ac:dyDescent="0.25">
      <c r="B1726" s="306"/>
      <c r="C1726" s="168"/>
      <c r="D1726" s="307"/>
    </row>
    <row r="1727" spans="2:4" x14ac:dyDescent="0.25">
      <c r="B1727" s="306"/>
      <c r="C1727" s="168"/>
      <c r="D1727" s="307"/>
    </row>
    <row r="1728" spans="2:4" x14ac:dyDescent="0.25">
      <c r="B1728" s="306"/>
      <c r="C1728" s="168"/>
      <c r="D1728" s="307"/>
    </row>
    <row r="1729" spans="2:4" x14ac:dyDescent="0.25">
      <c r="B1729" s="306"/>
      <c r="C1729" s="168"/>
      <c r="D1729" s="307"/>
    </row>
    <row r="1730" spans="2:4" x14ac:dyDescent="0.25">
      <c r="B1730" s="306"/>
      <c r="C1730" s="168"/>
      <c r="D1730" s="307"/>
    </row>
    <row r="1731" spans="2:4" x14ac:dyDescent="0.25">
      <c r="B1731" s="306"/>
      <c r="C1731" s="168"/>
      <c r="D1731" s="307"/>
    </row>
    <row r="1732" spans="2:4" x14ac:dyDescent="0.25">
      <c r="B1732" s="306"/>
      <c r="C1732" s="168"/>
      <c r="D1732" s="307"/>
    </row>
    <row r="1733" spans="2:4" x14ac:dyDescent="0.25">
      <c r="B1733" s="306"/>
      <c r="C1733" s="168"/>
      <c r="D1733" s="307"/>
    </row>
    <row r="1734" spans="2:4" x14ac:dyDescent="0.25">
      <c r="B1734" s="306"/>
      <c r="C1734" s="168"/>
      <c r="D1734" s="307"/>
    </row>
    <row r="1735" spans="2:4" x14ac:dyDescent="0.25">
      <c r="B1735" s="306"/>
      <c r="C1735" s="168"/>
      <c r="D1735" s="307"/>
    </row>
    <row r="1736" spans="2:4" x14ac:dyDescent="0.25">
      <c r="B1736" s="306"/>
      <c r="C1736" s="168"/>
      <c r="D1736" s="307"/>
    </row>
    <row r="1737" spans="2:4" x14ac:dyDescent="0.25">
      <c r="B1737" s="306"/>
      <c r="C1737" s="168"/>
      <c r="D1737" s="307"/>
    </row>
    <row r="1738" spans="2:4" x14ac:dyDescent="0.25">
      <c r="B1738" s="306"/>
      <c r="C1738" s="168"/>
      <c r="D1738" s="307"/>
    </row>
    <row r="1739" spans="2:4" x14ac:dyDescent="0.25">
      <c r="B1739" s="306"/>
      <c r="C1739" s="168"/>
      <c r="D1739" s="307"/>
    </row>
    <row r="1740" spans="2:4" x14ac:dyDescent="0.25">
      <c r="B1740" s="306"/>
      <c r="C1740" s="168"/>
      <c r="D1740" s="307"/>
    </row>
    <row r="1741" spans="2:4" x14ac:dyDescent="0.25">
      <c r="B1741" s="306"/>
      <c r="C1741" s="168"/>
      <c r="D1741" s="307"/>
    </row>
    <row r="1742" spans="2:4" x14ac:dyDescent="0.25">
      <c r="B1742" s="306"/>
      <c r="C1742" s="168"/>
      <c r="D1742" s="307"/>
    </row>
    <row r="1743" spans="2:4" x14ac:dyDescent="0.25">
      <c r="B1743" s="306"/>
      <c r="C1743" s="168"/>
      <c r="D1743" s="307"/>
    </row>
    <row r="1744" spans="2:4" x14ac:dyDescent="0.25">
      <c r="B1744" s="306"/>
      <c r="C1744" s="168"/>
      <c r="D1744" s="307"/>
    </row>
    <row r="1745" spans="2:4" x14ac:dyDescent="0.25">
      <c r="B1745" s="306"/>
      <c r="C1745" s="168"/>
      <c r="D1745" s="307"/>
    </row>
    <row r="1746" spans="2:4" x14ac:dyDescent="0.25">
      <c r="B1746" s="306"/>
      <c r="C1746" s="168"/>
      <c r="D1746" s="307"/>
    </row>
    <row r="1747" spans="2:4" x14ac:dyDescent="0.25">
      <c r="B1747" s="306"/>
      <c r="C1747" s="168"/>
      <c r="D1747" s="307"/>
    </row>
    <row r="1748" spans="2:4" x14ac:dyDescent="0.25">
      <c r="B1748" s="306"/>
      <c r="C1748" s="168"/>
      <c r="D1748" s="307"/>
    </row>
    <row r="1749" spans="2:4" x14ac:dyDescent="0.25">
      <c r="B1749" s="306"/>
      <c r="C1749" s="168"/>
      <c r="D1749" s="307"/>
    </row>
    <row r="1750" spans="2:4" x14ac:dyDescent="0.25">
      <c r="B1750" s="306"/>
      <c r="C1750" s="168"/>
      <c r="D1750" s="307"/>
    </row>
    <row r="1751" spans="2:4" x14ac:dyDescent="0.25">
      <c r="B1751" s="306"/>
      <c r="C1751" s="168"/>
      <c r="D1751" s="307"/>
    </row>
    <row r="1752" spans="2:4" x14ac:dyDescent="0.25">
      <c r="B1752" s="306"/>
      <c r="C1752" s="168"/>
      <c r="D1752" s="307"/>
    </row>
    <row r="1753" spans="2:4" x14ac:dyDescent="0.25">
      <c r="B1753" s="306"/>
      <c r="C1753" s="168"/>
      <c r="D1753" s="307"/>
    </row>
    <row r="1754" spans="2:4" x14ac:dyDescent="0.25">
      <c r="B1754" s="306"/>
      <c r="C1754" s="168"/>
      <c r="D1754" s="307"/>
    </row>
    <row r="1755" spans="2:4" x14ac:dyDescent="0.25">
      <c r="B1755" s="306"/>
      <c r="C1755" s="168"/>
      <c r="D1755" s="307"/>
    </row>
    <row r="1756" spans="2:4" x14ac:dyDescent="0.25">
      <c r="B1756" s="306"/>
      <c r="C1756" s="168"/>
      <c r="D1756" s="307"/>
    </row>
    <row r="1757" spans="2:4" x14ac:dyDescent="0.25">
      <c r="B1757" s="306"/>
      <c r="C1757" s="168"/>
      <c r="D1757" s="307"/>
    </row>
    <row r="1758" spans="2:4" x14ac:dyDescent="0.25">
      <c r="B1758" s="306"/>
      <c r="C1758" s="168"/>
      <c r="D1758" s="307"/>
    </row>
    <row r="1759" spans="2:4" x14ac:dyDescent="0.25">
      <c r="B1759" s="306"/>
      <c r="C1759" s="168"/>
      <c r="D1759" s="307"/>
    </row>
    <row r="1760" spans="2:4" x14ac:dyDescent="0.25">
      <c r="B1760" s="306"/>
      <c r="C1760" s="168"/>
      <c r="D1760" s="307"/>
    </row>
    <row r="1761" spans="2:4" x14ac:dyDescent="0.25">
      <c r="B1761" s="306"/>
      <c r="C1761" s="168"/>
      <c r="D1761" s="307"/>
    </row>
    <row r="1762" spans="2:4" x14ac:dyDescent="0.25">
      <c r="B1762" s="306"/>
      <c r="C1762" s="168"/>
      <c r="D1762" s="307"/>
    </row>
    <row r="1763" spans="2:4" x14ac:dyDescent="0.25">
      <c r="B1763" s="306"/>
      <c r="C1763" s="168"/>
      <c r="D1763" s="307"/>
    </row>
    <row r="1764" spans="2:4" x14ac:dyDescent="0.25">
      <c r="B1764" s="306"/>
      <c r="C1764" s="168"/>
      <c r="D1764" s="307"/>
    </row>
    <row r="1765" spans="2:4" x14ac:dyDescent="0.25">
      <c r="B1765" s="306"/>
      <c r="C1765" s="168"/>
      <c r="D1765" s="307"/>
    </row>
    <row r="1766" spans="2:4" x14ac:dyDescent="0.25">
      <c r="B1766" s="306"/>
      <c r="C1766" s="168"/>
      <c r="D1766" s="307"/>
    </row>
    <row r="1767" spans="2:4" x14ac:dyDescent="0.25">
      <c r="B1767" s="306"/>
      <c r="C1767" s="168"/>
      <c r="D1767" s="307"/>
    </row>
    <row r="1768" spans="2:4" x14ac:dyDescent="0.25">
      <c r="B1768" s="306"/>
      <c r="C1768" s="168"/>
      <c r="D1768" s="307"/>
    </row>
    <row r="1769" spans="2:4" x14ac:dyDescent="0.25">
      <c r="B1769" s="306"/>
      <c r="C1769" s="168"/>
      <c r="D1769" s="307"/>
    </row>
    <row r="1770" spans="2:4" x14ac:dyDescent="0.25">
      <c r="B1770" s="306"/>
      <c r="C1770" s="168"/>
      <c r="D1770" s="307"/>
    </row>
    <row r="1771" spans="2:4" x14ac:dyDescent="0.25">
      <c r="B1771" s="306"/>
      <c r="C1771" s="168"/>
      <c r="D1771" s="307"/>
    </row>
    <row r="1772" spans="2:4" x14ac:dyDescent="0.25">
      <c r="B1772" s="306"/>
      <c r="C1772" s="168"/>
      <c r="D1772" s="307"/>
    </row>
    <row r="1773" spans="2:4" x14ac:dyDescent="0.25">
      <c r="B1773" s="306"/>
      <c r="C1773" s="168"/>
      <c r="D1773" s="307"/>
    </row>
    <row r="1774" spans="2:4" x14ac:dyDescent="0.25">
      <c r="B1774" s="306"/>
      <c r="C1774" s="168"/>
      <c r="D1774" s="307"/>
    </row>
    <row r="1775" spans="2:4" x14ac:dyDescent="0.25">
      <c r="B1775" s="306"/>
      <c r="C1775" s="168"/>
      <c r="D1775" s="307"/>
    </row>
    <row r="1776" spans="2:4" x14ac:dyDescent="0.25">
      <c r="B1776" s="306"/>
      <c r="C1776" s="168"/>
      <c r="D1776" s="307"/>
    </row>
    <row r="1777" spans="2:4" x14ac:dyDescent="0.25">
      <c r="B1777" s="306"/>
      <c r="C1777" s="168"/>
      <c r="D1777" s="307"/>
    </row>
    <row r="1778" spans="2:4" x14ac:dyDescent="0.25">
      <c r="B1778" s="306"/>
      <c r="C1778" s="168"/>
      <c r="D1778" s="307"/>
    </row>
    <row r="1779" spans="2:4" x14ac:dyDescent="0.25">
      <c r="B1779" s="306"/>
      <c r="C1779" s="168"/>
      <c r="D1779" s="307"/>
    </row>
    <row r="1780" spans="2:4" x14ac:dyDescent="0.25">
      <c r="B1780" s="306"/>
      <c r="C1780" s="168"/>
      <c r="D1780" s="307"/>
    </row>
    <row r="1781" spans="2:4" x14ac:dyDescent="0.25">
      <c r="B1781" s="306"/>
      <c r="C1781" s="168"/>
      <c r="D1781" s="307"/>
    </row>
    <row r="1782" spans="2:4" x14ac:dyDescent="0.25">
      <c r="B1782" s="306"/>
      <c r="C1782" s="168"/>
      <c r="D1782" s="307"/>
    </row>
    <row r="1783" spans="2:4" x14ac:dyDescent="0.25">
      <c r="B1783" s="306"/>
      <c r="C1783" s="168"/>
      <c r="D1783" s="307"/>
    </row>
    <row r="1784" spans="2:4" x14ac:dyDescent="0.25">
      <c r="B1784" s="306"/>
      <c r="C1784" s="168"/>
      <c r="D1784" s="307"/>
    </row>
    <row r="1785" spans="2:4" x14ac:dyDescent="0.25">
      <c r="B1785" s="306"/>
      <c r="C1785" s="168"/>
      <c r="D1785" s="307"/>
    </row>
    <row r="1786" spans="2:4" x14ac:dyDescent="0.25">
      <c r="B1786" s="306"/>
      <c r="C1786" s="168"/>
      <c r="D1786" s="307"/>
    </row>
    <row r="1787" spans="2:4" x14ac:dyDescent="0.25">
      <c r="B1787" s="306"/>
      <c r="C1787" s="168"/>
      <c r="D1787" s="307"/>
    </row>
    <row r="1788" spans="2:4" x14ac:dyDescent="0.25">
      <c r="B1788" s="306"/>
      <c r="C1788" s="168"/>
      <c r="D1788" s="307"/>
    </row>
    <row r="1789" spans="2:4" x14ac:dyDescent="0.25">
      <c r="B1789" s="306"/>
      <c r="C1789" s="168"/>
      <c r="D1789" s="307"/>
    </row>
    <row r="1790" spans="2:4" x14ac:dyDescent="0.25">
      <c r="B1790" s="306"/>
      <c r="C1790" s="168"/>
      <c r="D1790" s="307"/>
    </row>
    <row r="1791" spans="2:4" x14ac:dyDescent="0.25">
      <c r="B1791" s="306"/>
      <c r="C1791" s="168"/>
      <c r="D1791" s="307"/>
    </row>
    <row r="1792" spans="2:4" x14ac:dyDescent="0.25">
      <c r="B1792" s="306"/>
      <c r="C1792" s="168"/>
      <c r="D1792" s="307"/>
    </row>
    <row r="1793" spans="2:4" x14ac:dyDescent="0.25">
      <c r="B1793" s="306"/>
      <c r="C1793" s="168"/>
      <c r="D1793" s="307"/>
    </row>
    <row r="1794" spans="2:4" x14ac:dyDescent="0.25">
      <c r="B1794" s="306"/>
      <c r="C1794" s="168"/>
      <c r="D1794" s="307"/>
    </row>
    <row r="1795" spans="2:4" x14ac:dyDescent="0.25">
      <c r="B1795" s="306"/>
      <c r="C1795" s="168"/>
      <c r="D1795" s="307"/>
    </row>
    <row r="1796" spans="2:4" x14ac:dyDescent="0.25">
      <c r="B1796" s="306"/>
      <c r="C1796" s="168"/>
      <c r="D1796" s="307"/>
    </row>
    <row r="1797" spans="2:4" x14ac:dyDescent="0.25">
      <c r="B1797" s="306"/>
      <c r="C1797" s="168"/>
      <c r="D1797" s="307"/>
    </row>
    <row r="1798" spans="2:4" x14ac:dyDescent="0.25">
      <c r="B1798" s="306"/>
      <c r="C1798" s="168"/>
      <c r="D1798" s="307"/>
    </row>
    <row r="1799" spans="2:4" x14ac:dyDescent="0.25">
      <c r="B1799" s="306"/>
      <c r="C1799" s="168"/>
      <c r="D1799" s="307"/>
    </row>
    <row r="1800" spans="2:4" x14ac:dyDescent="0.25">
      <c r="B1800" s="306"/>
      <c r="C1800" s="168"/>
      <c r="D1800" s="307"/>
    </row>
    <row r="1801" spans="2:4" x14ac:dyDescent="0.25">
      <c r="B1801" s="306"/>
      <c r="C1801" s="168"/>
      <c r="D1801" s="307"/>
    </row>
    <row r="1802" spans="2:4" x14ac:dyDescent="0.25">
      <c r="B1802" s="306"/>
      <c r="C1802" s="168"/>
      <c r="D1802" s="307"/>
    </row>
    <row r="1803" spans="2:4" x14ac:dyDescent="0.25">
      <c r="B1803" s="306"/>
      <c r="C1803" s="168"/>
      <c r="D1803" s="307"/>
    </row>
    <row r="1804" spans="2:4" x14ac:dyDescent="0.25">
      <c r="B1804" s="306"/>
      <c r="C1804" s="168"/>
      <c r="D1804" s="307"/>
    </row>
    <row r="1805" spans="2:4" x14ac:dyDescent="0.25">
      <c r="B1805" s="306"/>
      <c r="C1805" s="168"/>
      <c r="D1805" s="307"/>
    </row>
    <row r="1806" spans="2:4" x14ac:dyDescent="0.25">
      <c r="B1806" s="306"/>
      <c r="C1806" s="168"/>
      <c r="D1806" s="307"/>
    </row>
    <row r="1807" spans="2:4" x14ac:dyDescent="0.25">
      <c r="B1807" s="306"/>
      <c r="C1807" s="168"/>
      <c r="D1807" s="307"/>
    </row>
    <row r="1808" spans="2:4" x14ac:dyDescent="0.25">
      <c r="B1808" s="306"/>
      <c r="C1808" s="168"/>
      <c r="D1808" s="307"/>
    </row>
    <row r="1809" spans="2:4" x14ac:dyDescent="0.25">
      <c r="B1809" s="306"/>
      <c r="C1809" s="168"/>
      <c r="D1809" s="307"/>
    </row>
    <row r="1810" spans="2:4" x14ac:dyDescent="0.25">
      <c r="B1810" s="306"/>
      <c r="C1810" s="168"/>
      <c r="D1810" s="307"/>
    </row>
    <row r="1811" spans="2:4" x14ac:dyDescent="0.25">
      <c r="B1811" s="306"/>
      <c r="C1811" s="168"/>
      <c r="D1811" s="307"/>
    </row>
    <row r="1812" spans="2:4" x14ac:dyDescent="0.25">
      <c r="B1812" s="306"/>
      <c r="C1812" s="168"/>
      <c r="D1812" s="307"/>
    </row>
    <row r="1813" spans="2:4" x14ac:dyDescent="0.25">
      <c r="B1813" s="306"/>
      <c r="C1813" s="168"/>
      <c r="D1813" s="307"/>
    </row>
    <row r="1814" spans="2:4" x14ac:dyDescent="0.25">
      <c r="B1814" s="306"/>
      <c r="C1814" s="168"/>
      <c r="D1814" s="307"/>
    </row>
    <row r="1815" spans="2:4" x14ac:dyDescent="0.25">
      <c r="B1815" s="306"/>
      <c r="C1815" s="168"/>
      <c r="D1815" s="307"/>
    </row>
    <row r="1816" spans="2:4" x14ac:dyDescent="0.25">
      <c r="B1816" s="306"/>
      <c r="C1816" s="168"/>
      <c r="D1816" s="307"/>
    </row>
    <row r="1817" spans="2:4" x14ac:dyDescent="0.25">
      <c r="B1817" s="306"/>
      <c r="C1817" s="168"/>
      <c r="D1817" s="307"/>
    </row>
    <row r="1818" spans="2:4" x14ac:dyDescent="0.25">
      <c r="B1818" s="306"/>
      <c r="C1818" s="168"/>
      <c r="D1818" s="307"/>
    </row>
    <row r="1819" spans="2:4" x14ac:dyDescent="0.25">
      <c r="B1819" s="306"/>
      <c r="C1819" s="168"/>
      <c r="D1819" s="307"/>
    </row>
    <row r="1820" spans="2:4" x14ac:dyDescent="0.25">
      <c r="B1820" s="306"/>
      <c r="C1820" s="168"/>
      <c r="D1820" s="307"/>
    </row>
    <row r="1821" spans="2:4" x14ac:dyDescent="0.25">
      <c r="B1821" s="306"/>
      <c r="C1821" s="168"/>
      <c r="D1821" s="307"/>
    </row>
    <row r="1822" spans="2:4" x14ac:dyDescent="0.25">
      <c r="B1822" s="306"/>
      <c r="C1822" s="168"/>
      <c r="D1822" s="307"/>
    </row>
    <row r="1823" spans="2:4" x14ac:dyDescent="0.25">
      <c r="B1823" s="306"/>
      <c r="C1823" s="168"/>
      <c r="D1823" s="307"/>
    </row>
    <row r="1824" spans="2:4" x14ac:dyDescent="0.25">
      <c r="B1824" s="306"/>
      <c r="C1824" s="168"/>
      <c r="D1824" s="307"/>
    </row>
    <row r="1825" spans="2:4" x14ac:dyDescent="0.25">
      <c r="B1825" s="306"/>
      <c r="C1825" s="168"/>
      <c r="D1825" s="307"/>
    </row>
    <row r="1826" spans="2:4" x14ac:dyDescent="0.25">
      <c r="B1826" s="306"/>
      <c r="C1826" s="168"/>
      <c r="D1826" s="307"/>
    </row>
    <row r="1827" spans="2:4" x14ac:dyDescent="0.25">
      <c r="B1827" s="306"/>
      <c r="C1827" s="168"/>
      <c r="D1827" s="307"/>
    </row>
    <row r="1828" spans="2:4" x14ac:dyDescent="0.25">
      <c r="B1828" s="306"/>
      <c r="C1828" s="168"/>
      <c r="D1828" s="307"/>
    </row>
    <row r="1829" spans="2:4" x14ac:dyDescent="0.25">
      <c r="B1829" s="306"/>
      <c r="C1829" s="168"/>
      <c r="D1829" s="307"/>
    </row>
    <row r="1830" spans="2:4" x14ac:dyDescent="0.25">
      <c r="B1830" s="306"/>
      <c r="C1830" s="168"/>
      <c r="D1830" s="307"/>
    </row>
    <row r="1831" spans="2:4" x14ac:dyDescent="0.25">
      <c r="B1831" s="306"/>
      <c r="C1831" s="168"/>
      <c r="D1831" s="307"/>
    </row>
    <row r="1832" spans="2:4" x14ac:dyDescent="0.25">
      <c r="B1832" s="306"/>
      <c r="C1832" s="168"/>
      <c r="D1832" s="307"/>
    </row>
    <row r="1833" spans="2:4" x14ac:dyDescent="0.25">
      <c r="B1833" s="306"/>
      <c r="C1833" s="168"/>
      <c r="D1833" s="307"/>
    </row>
    <row r="1834" spans="2:4" x14ac:dyDescent="0.25">
      <c r="B1834" s="306"/>
      <c r="C1834" s="168"/>
      <c r="D1834" s="307"/>
    </row>
    <row r="1835" spans="2:4" x14ac:dyDescent="0.25">
      <c r="B1835" s="306"/>
      <c r="C1835" s="168"/>
      <c r="D1835" s="307"/>
    </row>
    <row r="1836" spans="2:4" x14ac:dyDescent="0.25">
      <c r="B1836" s="306"/>
      <c r="C1836" s="168"/>
      <c r="D1836" s="307"/>
    </row>
    <row r="1837" spans="2:4" x14ac:dyDescent="0.25">
      <c r="B1837" s="306"/>
      <c r="C1837" s="168"/>
      <c r="D1837" s="307"/>
    </row>
    <row r="1838" spans="2:4" x14ac:dyDescent="0.25">
      <c r="B1838" s="306"/>
      <c r="C1838" s="168"/>
      <c r="D1838" s="307"/>
    </row>
    <row r="1839" spans="2:4" x14ac:dyDescent="0.25">
      <c r="B1839" s="306"/>
      <c r="C1839" s="168"/>
      <c r="D1839" s="307"/>
    </row>
    <row r="1840" spans="2:4" x14ac:dyDescent="0.25">
      <c r="B1840" s="306"/>
      <c r="C1840" s="168"/>
      <c r="D1840" s="307"/>
    </row>
    <row r="1841" spans="2:4" x14ac:dyDescent="0.25">
      <c r="B1841" s="306"/>
      <c r="C1841" s="168"/>
      <c r="D1841" s="307"/>
    </row>
    <row r="1842" spans="2:4" x14ac:dyDescent="0.25">
      <c r="B1842" s="306"/>
      <c r="C1842" s="168"/>
      <c r="D1842" s="307"/>
    </row>
    <row r="1843" spans="2:4" x14ac:dyDescent="0.25">
      <c r="B1843" s="306"/>
      <c r="C1843" s="168"/>
      <c r="D1843" s="307"/>
    </row>
    <row r="1844" spans="2:4" x14ac:dyDescent="0.25">
      <c r="B1844" s="306"/>
      <c r="C1844" s="168"/>
      <c r="D1844" s="307"/>
    </row>
    <row r="1845" spans="2:4" x14ac:dyDescent="0.25">
      <c r="B1845" s="306"/>
      <c r="C1845" s="168"/>
      <c r="D1845" s="307"/>
    </row>
    <row r="1846" spans="2:4" x14ac:dyDescent="0.25">
      <c r="B1846" s="306"/>
      <c r="C1846" s="168"/>
      <c r="D1846" s="307"/>
    </row>
    <row r="1847" spans="2:4" x14ac:dyDescent="0.25">
      <c r="B1847" s="306"/>
      <c r="C1847" s="168"/>
      <c r="D1847" s="307"/>
    </row>
    <row r="1848" spans="2:4" x14ac:dyDescent="0.25">
      <c r="B1848" s="306"/>
      <c r="C1848" s="168"/>
      <c r="D1848" s="307"/>
    </row>
    <row r="1849" spans="2:4" x14ac:dyDescent="0.25">
      <c r="B1849" s="306"/>
      <c r="C1849" s="168"/>
      <c r="D1849" s="307"/>
    </row>
    <row r="1850" spans="2:4" x14ac:dyDescent="0.25">
      <c r="B1850" s="306"/>
      <c r="C1850" s="168"/>
      <c r="D1850" s="307"/>
    </row>
    <row r="1851" spans="2:4" x14ac:dyDescent="0.25">
      <c r="B1851" s="306"/>
      <c r="C1851" s="168"/>
      <c r="D1851" s="307"/>
    </row>
    <row r="1852" spans="2:4" x14ac:dyDescent="0.25">
      <c r="B1852" s="306"/>
      <c r="C1852" s="168"/>
      <c r="D1852" s="307"/>
    </row>
    <row r="1853" spans="2:4" x14ac:dyDescent="0.25">
      <c r="B1853" s="306"/>
      <c r="C1853" s="168"/>
      <c r="D1853" s="307"/>
    </row>
    <row r="1854" spans="2:4" x14ac:dyDescent="0.25">
      <c r="B1854" s="306"/>
      <c r="C1854" s="168"/>
      <c r="D1854" s="307"/>
    </row>
    <row r="1855" spans="2:4" x14ac:dyDescent="0.25">
      <c r="B1855" s="306"/>
      <c r="C1855" s="168"/>
      <c r="D1855" s="307"/>
    </row>
    <row r="1856" spans="2:4" x14ac:dyDescent="0.25">
      <c r="B1856" s="306"/>
      <c r="C1856" s="168"/>
      <c r="D1856" s="307"/>
    </row>
    <row r="1857" spans="2:4" x14ac:dyDescent="0.25">
      <c r="B1857" s="306"/>
      <c r="C1857" s="168"/>
      <c r="D1857" s="307"/>
    </row>
    <row r="1858" spans="2:4" x14ac:dyDescent="0.25">
      <c r="B1858" s="306"/>
      <c r="C1858" s="168"/>
      <c r="D1858" s="307"/>
    </row>
    <row r="1859" spans="2:4" x14ac:dyDescent="0.25">
      <c r="B1859" s="306"/>
      <c r="C1859" s="168"/>
      <c r="D1859" s="307"/>
    </row>
    <row r="1860" spans="2:4" x14ac:dyDescent="0.25">
      <c r="B1860" s="306"/>
      <c r="C1860" s="168"/>
      <c r="D1860" s="307"/>
    </row>
    <row r="1861" spans="2:4" x14ac:dyDescent="0.25">
      <c r="B1861" s="306"/>
      <c r="C1861" s="168"/>
      <c r="D1861" s="307"/>
    </row>
    <row r="1862" spans="2:4" x14ac:dyDescent="0.25">
      <c r="B1862" s="306"/>
      <c r="C1862" s="168"/>
      <c r="D1862" s="307"/>
    </row>
    <row r="1863" spans="2:4" x14ac:dyDescent="0.25">
      <c r="B1863" s="306"/>
      <c r="C1863" s="168"/>
      <c r="D1863" s="307"/>
    </row>
    <row r="1864" spans="2:4" x14ac:dyDescent="0.25">
      <c r="B1864" s="306"/>
      <c r="C1864" s="168"/>
      <c r="D1864" s="307"/>
    </row>
    <row r="1865" spans="2:4" x14ac:dyDescent="0.25">
      <c r="B1865" s="306"/>
      <c r="C1865" s="168"/>
      <c r="D1865" s="307"/>
    </row>
    <row r="1866" spans="2:4" x14ac:dyDescent="0.25">
      <c r="B1866" s="306"/>
      <c r="C1866" s="168"/>
      <c r="D1866" s="307"/>
    </row>
    <row r="1867" spans="2:4" x14ac:dyDescent="0.25">
      <c r="B1867" s="306"/>
      <c r="C1867" s="168"/>
      <c r="D1867" s="307"/>
    </row>
    <row r="1868" spans="2:4" x14ac:dyDescent="0.25">
      <c r="B1868" s="306"/>
      <c r="C1868" s="168"/>
      <c r="D1868" s="307"/>
    </row>
    <row r="1869" spans="2:4" x14ac:dyDescent="0.25">
      <c r="B1869" s="306"/>
      <c r="C1869" s="168"/>
      <c r="D1869" s="307"/>
    </row>
    <row r="1870" spans="2:4" x14ac:dyDescent="0.25">
      <c r="B1870" s="306"/>
      <c r="C1870" s="168"/>
      <c r="D1870" s="307"/>
    </row>
    <row r="1871" spans="2:4" x14ac:dyDescent="0.25">
      <c r="B1871" s="306"/>
      <c r="C1871" s="168"/>
      <c r="D1871" s="307"/>
    </row>
    <row r="1872" spans="2:4" x14ac:dyDescent="0.25">
      <c r="B1872" s="306"/>
      <c r="C1872" s="168"/>
      <c r="D1872" s="307"/>
    </row>
    <row r="1873" spans="2:4" x14ac:dyDescent="0.25">
      <c r="B1873" s="306"/>
      <c r="C1873" s="168"/>
      <c r="D1873" s="307"/>
    </row>
    <row r="1874" spans="2:4" x14ac:dyDescent="0.25">
      <c r="B1874" s="306"/>
      <c r="C1874" s="168"/>
      <c r="D1874" s="307"/>
    </row>
    <row r="1875" spans="2:4" x14ac:dyDescent="0.25">
      <c r="B1875" s="306"/>
      <c r="C1875" s="168"/>
      <c r="D1875" s="307"/>
    </row>
    <row r="1876" spans="2:4" x14ac:dyDescent="0.25">
      <c r="B1876" s="306"/>
      <c r="C1876" s="168"/>
      <c r="D1876" s="307"/>
    </row>
    <row r="1877" spans="2:4" x14ac:dyDescent="0.25">
      <c r="B1877" s="306"/>
      <c r="C1877" s="168"/>
      <c r="D1877" s="307"/>
    </row>
    <row r="1878" spans="2:4" x14ac:dyDescent="0.25">
      <c r="B1878" s="306"/>
      <c r="C1878" s="168"/>
      <c r="D1878" s="307"/>
    </row>
    <row r="1879" spans="2:4" x14ac:dyDescent="0.25">
      <c r="B1879" s="306"/>
      <c r="C1879" s="168"/>
      <c r="D1879" s="307"/>
    </row>
    <row r="1880" spans="2:4" x14ac:dyDescent="0.25">
      <c r="B1880" s="306"/>
      <c r="C1880" s="168"/>
      <c r="D1880" s="307"/>
    </row>
    <row r="1881" spans="2:4" x14ac:dyDescent="0.25">
      <c r="B1881" s="306"/>
      <c r="C1881" s="168"/>
      <c r="D1881" s="307"/>
    </row>
    <row r="1882" spans="2:4" x14ac:dyDescent="0.25">
      <c r="B1882" s="306"/>
      <c r="C1882" s="168"/>
      <c r="D1882" s="307"/>
    </row>
    <row r="1883" spans="2:4" x14ac:dyDescent="0.25">
      <c r="B1883" s="306"/>
      <c r="C1883" s="168"/>
      <c r="D1883" s="307"/>
    </row>
    <row r="1884" spans="2:4" x14ac:dyDescent="0.25">
      <c r="B1884" s="306"/>
      <c r="C1884" s="168"/>
      <c r="D1884" s="307"/>
    </row>
    <row r="1885" spans="2:4" x14ac:dyDescent="0.25">
      <c r="B1885" s="306"/>
      <c r="C1885" s="168"/>
      <c r="D1885" s="307"/>
    </row>
    <row r="1886" spans="2:4" x14ac:dyDescent="0.25">
      <c r="B1886" s="306"/>
      <c r="C1886" s="168"/>
      <c r="D1886" s="307"/>
    </row>
    <row r="1887" spans="2:4" x14ac:dyDescent="0.25">
      <c r="B1887" s="306"/>
      <c r="C1887" s="168"/>
      <c r="D1887" s="307"/>
    </row>
    <row r="1888" spans="2:4" x14ac:dyDescent="0.25">
      <c r="B1888" s="306"/>
      <c r="C1888" s="168"/>
      <c r="D1888" s="307"/>
    </row>
    <row r="1889" spans="2:4" x14ac:dyDescent="0.25">
      <c r="B1889" s="306"/>
      <c r="C1889" s="168"/>
      <c r="D1889" s="307"/>
    </row>
    <row r="1890" spans="2:4" x14ac:dyDescent="0.25">
      <c r="B1890" s="306"/>
      <c r="C1890" s="168"/>
      <c r="D1890" s="307"/>
    </row>
    <row r="1891" spans="2:4" x14ac:dyDescent="0.25">
      <c r="B1891" s="306"/>
      <c r="C1891" s="168"/>
      <c r="D1891" s="307"/>
    </row>
    <row r="1892" spans="2:4" x14ac:dyDescent="0.25">
      <c r="B1892" s="306"/>
      <c r="C1892" s="168"/>
      <c r="D1892" s="307"/>
    </row>
    <row r="1893" spans="2:4" x14ac:dyDescent="0.25">
      <c r="B1893" s="306"/>
      <c r="C1893" s="168"/>
      <c r="D1893" s="307"/>
    </row>
    <row r="1894" spans="2:4" x14ac:dyDescent="0.25">
      <c r="B1894" s="306"/>
      <c r="C1894" s="168"/>
      <c r="D1894" s="307"/>
    </row>
    <row r="1895" spans="2:4" x14ac:dyDescent="0.25">
      <c r="B1895" s="306"/>
      <c r="C1895" s="168"/>
      <c r="D1895" s="307"/>
    </row>
    <row r="1896" spans="2:4" x14ac:dyDescent="0.25">
      <c r="B1896" s="306"/>
      <c r="C1896" s="168"/>
      <c r="D1896" s="307"/>
    </row>
    <row r="1897" spans="2:4" x14ac:dyDescent="0.25">
      <c r="B1897" s="306"/>
      <c r="C1897" s="168"/>
      <c r="D1897" s="307"/>
    </row>
    <row r="1898" spans="2:4" x14ac:dyDescent="0.25">
      <c r="B1898" s="306"/>
      <c r="C1898" s="168"/>
      <c r="D1898" s="307"/>
    </row>
    <row r="1899" spans="2:4" x14ac:dyDescent="0.25">
      <c r="B1899" s="306"/>
      <c r="C1899" s="168"/>
      <c r="D1899" s="307"/>
    </row>
    <row r="1900" spans="2:4" x14ac:dyDescent="0.25">
      <c r="B1900" s="306"/>
      <c r="C1900" s="168"/>
      <c r="D1900" s="307"/>
    </row>
    <row r="1901" spans="2:4" x14ac:dyDescent="0.25">
      <c r="B1901" s="306"/>
      <c r="C1901" s="168"/>
      <c r="D1901" s="307"/>
    </row>
    <row r="1902" spans="2:4" x14ac:dyDescent="0.25">
      <c r="B1902" s="306"/>
      <c r="C1902" s="168"/>
      <c r="D1902" s="307"/>
    </row>
    <row r="1903" spans="2:4" x14ac:dyDescent="0.25">
      <c r="B1903" s="306"/>
      <c r="C1903" s="168"/>
      <c r="D1903" s="307"/>
    </row>
    <row r="1904" spans="2:4" x14ac:dyDescent="0.25">
      <c r="B1904" s="306"/>
      <c r="C1904" s="168"/>
      <c r="D1904" s="307"/>
    </row>
    <row r="1905" spans="2:4" x14ac:dyDescent="0.25">
      <c r="B1905" s="306"/>
      <c r="C1905" s="168"/>
      <c r="D1905" s="307"/>
    </row>
    <row r="1906" spans="2:4" x14ac:dyDescent="0.25">
      <c r="B1906" s="306"/>
      <c r="C1906" s="168"/>
      <c r="D1906" s="307"/>
    </row>
    <row r="1907" spans="2:4" x14ac:dyDescent="0.25">
      <c r="B1907" s="306"/>
      <c r="C1907" s="168"/>
      <c r="D1907" s="307"/>
    </row>
    <row r="1908" spans="2:4" x14ac:dyDescent="0.25">
      <c r="B1908" s="306"/>
      <c r="C1908" s="168"/>
      <c r="D1908" s="307"/>
    </row>
    <row r="1909" spans="2:4" x14ac:dyDescent="0.25">
      <c r="B1909" s="306"/>
      <c r="C1909" s="168"/>
      <c r="D1909" s="307"/>
    </row>
    <row r="1910" spans="2:4" x14ac:dyDescent="0.25">
      <c r="B1910" s="306"/>
      <c r="C1910" s="168"/>
      <c r="D1910" s="307"/>
    </row>
    <row r="1911" spans="2:4" x14ac:dyDescent="0.25">
      <c r="B1911" s="306"/>
      <c r="C1911" s="168"/>
      <c r="D1911" s="307"/>
    </row>
    <row r="1912" spans="2:4" x14ac:dyDescent="0.25">
      <c r="B1912" s="306"/>
      <c r="C1912" s="168"/>
      <c r="D1912" s="307"/>
    </row>
    <row r="1913" spans="2:4" x14ac:dyDescent="0.25">
      <c r="B1913" s="306"/>
      <c r="C1913" s="168"/>
      <c r="D1913" s="307"/>
    </row>
    <row r="1914" spans="2:4" x14ac:dyDescent="0.25">
      <c r="B1914" s="306"/>
      <c r="C1914" s="168"/>
      <c r="D1914" s="307"/>
    </row>
    <row r="1915" spans="2:4" x14ac:dyDescent="0.25">
      <c r="B1915" s="306"/>
      <c r="C1915" s="168"/>
      <c r="D1915" s="307"/>
    </row>
    <row r="1916" spans="2:4" x14ac:dyDescent="0.25">
      <c r="B1916" s="306"/>
      <c r="C1916" s="168"/>
      <c r="D1916" s="307"/>
    </row>
    <row r="1917" spans="2:4" x14ac:dyDescent="0.25">
      <c r="B1917" s="306"/>
      <c r="C1917" s="168"/>
      <c r="D1917" s="307"/>
    </row>
    <row r="1918" spans="2:4" x14ac:dyDescent="0.25">
      <c r="B1918" s="306"/>
      <c r="C1918" s="168"/>
      <c r="D1918" s="307"/>
    </row>
    <row r="1919" spans="2:4" x14ac:dyDescent="0.25">
      <c r="B1919" s="306"/>
      <c r="C1919" s="168"/>
      <c r="D1919" s="307"/>
    </row>
    <row r="1920" spans="2:4" x14ac:dyDescent="0.25">
      <c r="B1920" s="306"/>
      <c r="C1920" s="168"/>
      <c r="D1920" s="307"/>
    </row>
    <row r="1921" spans="2:4" x14ac:dyDescent="0.25">
      <c r="B1921" s="306"/>
      <c r="C1921" s="168"/>
      <c r="D1921" s="307"/>
    </row>
    <row r="1922" spans="2:4" x14ac:dyDescent="0.25">
      <c r="B1922" s="306"/>
      <c r="C1922" s="168"/>
      <c r="D1922" s="307"/>
    </row>
    <row r="1923" spans="2:4" x14ac:dyDescent="0.25">
      <c r="B1923" s="306"/>
      <c r="C1923" s="168"/>
      <c r="D1923" s="307"/>
    </row>
    <row r="1924" spans="2:4" x14ac:dyDescent="0.25">
      <c r="B1924" s="306"/>
      <c r="C1924" s="168"/>
      <c r="D1924" s="307"/>
    </row>
    <row r="1925" spans="2:4" x14ac:dyDescent="0.25">
      <c r="B1925" s="306"/>
      <c r="C1925" s="168"/>
      <c r="D1925" s="307"/>
    </row>
    <row r="1926" spans="2:4" x14ac:dyDescent="0.25">
      <c r="B1926" s="306"/>
      <c r="C1926" s="168"/>
      <c r="D1926" s="307"/>
    </row>
    <row r="1927" spans="2:4" x14ac:dyDescent="0.25">
      <c r="B1927" s="306"/>
      <c r="C1927" s="168"/>
      <c r="D1927" s="307"/>
    </row>
    <row r="1928" spans="2:4" x14ac:dyDescent="0.25">
      <c r="B1928" s="306"/>
      <c r="C1928" s="168"/>
      <c r="D1928" s="307"/>
    </row>
    <row r="1929" spans="2:4" x14ac:dyDescent="0.25">
      <c r="B1929" s="306"/>
      <c r="C1929" s="168"/>
      <c r="D1929" s="307"/>
    </row>
    <row r="1930" spans="2:4" x14ac:dyDescent="0.25">
      <c r="B1930" s="306"/>
      <c r="C1930" s="168"/>
      <c r="D1930" s="307"/>
    </row>
    <row r="1931" spans="2:4" x14ac:dyDescent="0.25">
      <c r="B1931" s="306"/>
      <c r="C1931" s="168"/>
      <c r="D1931" s="307"/>
    </row>
    <row r="1932" spans="2:4" x14ac:dyDescent="0.25">
      <c r="B1932" s="306"/>
      <c r="C1932" s="168"/>
      <c r="D1932" s="307"/>
    </row>
    <row r="1933" spans="2:4" x14ac:dyDescent="0.25">
      <c r="B1933" s="306"/>
      <c r="C1933" s="168"/>
      <c r="D1933" s="307"/>
    </row>
    <row r="1934" spans="2:4" x14ac:dyDescent="0.25">
      <c r="B1934" s="306"/>
      <c r="C1934" s="168"/>
      <c r="D1934" s="307"/>
    </row>
    <row r="1935" spans="2:4" x14ac:dyDescent="0.25">
      <c r="B1935" s="306"/>
      <c r="C1935" s="168"/>
      <c r="D1935" s="307"/>
    </row>
    <row r="1936" spans="2:4" x14ac:dyDescent="0.25">
      <c r="B1936" s="306"/>
      <c r="C1936" s="168"/>
      <c r="D1936" s="307"/>
    </row>
    <row r="1937" spans="2:4" x14ac:dyDescent="0.25">
      <c r="B1937" s="306"/>
      <c r="C1937" s="168"/>
      <c r="D1937" s="307"/>
    </row>
    <row r="1938" spans="2:4" x14ac:dyDescent="0.25">
      <c r="B1938" s="306"/>
      <c r="C1938" s="168"/>
      <c r="D1938" s="307"/>
    </row>
    <row r="1939" spans="2:4" x14ac:dyDescent="0.25">
      <c r="B1939" s="306"/>
      <c r="C1939" s="168"/>
      <c r="D1939" s="307"/>
    </row>
    <row r="1940" spans="2:4" x14ac:dyDescent="0.25">
      <c r="B1940" s="306"/>
      <c r="C1940" s="168"/>
      <c r="D1940" s="307"/>
    </row>
    <row r="1941" spans="2:4" x14ac:dyDescent="0.25">
      <c r="B1941" s="306"/>
      <c r="C1941" s="168"/>
      <c r="D1941" s="307"/>
    </row>
    <row r="1942" spans="2:4" x14ac:dyDescent="0.25">
      <c r="B1942" s="306"/>
      <c r="C1942" s="168"/>
      <c r="D1942" s="307"/>
    </row>
    <row r="1943" spans="2:4" x14ac:dyDescent="0.25">
      <c r="B1943" s="306"/>
      <c r="C1943" s="168"/>
      <c r="D1943" s="307"/>
    </row>
    <row r="1944" spans="2:4" x14ac:dyDescent="0.25">
      <c r="B1944" s="306"/>
      <c r="C1944" s="168"/>
      <c r="D1944" s="307"/>
    </row>
    <row r="1945" spans="2:4" x14ac:dyDescent="0.25">
      <c r="B1945" s="306"/>
      <c r="C1945" s="168"/>
      <c r="D1945" s="307"/>
    </row>
    <row r="1946" spans="2:4" x14ac:dyDescent="0.25">
      <c r="B1946" s="306"/>
      <c r="C1946" s="168"/>
      <c r="D1946" s="307"/>
    </row>
    <row r="1947" spans="2:4" x14ac:dyDescent="0.25">
      <c r="B1947" s="306"/>
      <c r="C1947" s="168"/>
      <c r="D1947" s="307"/>
    </row>
    <row r="1948" spans="2:4" x14ac:dyDescent="0.25">
      <c r="B1948" s="306"/>
      <c r="C1948" s="168"/>
      <c r="D1948" s="307"/>
    </row>
    <row r="1949" spans="2:4" x14ac:dyDescent="0.25">
      <c r="B1949" s="306"/>
      <c r="C1949" s="168"/>
      <c r="D1949" s="307"/>
    </row>
    <row r="1950" spans="2:4" x14ac:dyDescent="0.25">
      <c r="B1950" s="306"/>
      <c r="C1950" s="168"/>
      <c r="D1950" s="307"/>
    </row>
    <row r="1951" spans="2:4" x14ac:dyDescent="0.25">
      <c r="B1951" s="306"/>
      <c r="C1951" s="168"/>
      <c r="D1951" s="307"/>
    </row>
    <row r="1952" spans="2:4" x14ac:dyDescent="0.25">
      <c r="B1952" s="306"/>
      <c r="C1952" s="168"/>
      <c r="D1952" s="307"/>
    </row>
    <row r="1953" spans="2:4" x14ac:dyDescent="0.25">
      <c r="B1953" s="306"/>
      <c r="C1953" s="168"/>
      <c r="D1953" s="307"/>
    </row>
    <row r="1954" spans="2:4" x14ac:dyDescent="0.25">
      <c r="B1954" s="306"/>
      <c r="C1954" s="168"/>
      <c r="D1954" s="307"/>
    </row>
    <row r="1955" spans="2:4" x14ac:dyDescent="0.25">
      <c r="B1955" s="306"/>
      <c r="C1955" s="168"/>
      <c r="D1955" s="307"/>
    </row>
    <row r="1956" spans="2:4" x14ac:dyDescent="0.25">
      <c r="B1956" s="306"/>
      <c r="C1956" s="168"/>
      <c r="D1956" s="307"/>
    </row>
    <row r="1957" spans="2:4" x14ac:dyDescent="0.25">
      <c r="B1957" s="306"/>
      <c r="C1957" s="168"/>
      <c r="D1957" s="307"/>
    </row>
    <row r="1958" spans="2:4" x14ac:dyDescent="0.25">
      <c r="B1958" s="306"/>
      <c r="C1958" s="168"/>
      <c r="D1958" s="307"/>
    </row>
    <row r="1959" spans="2:4" x14ac:dyDescent="0.25">
      <c r="B1959" s="306"/>
      <c r="C1959" s="168"/>
      <c r="D1959" s="307"/>
    </row>
    <row r="1960" spans="2:4" x14ac:dyDescent="0.25">
      <c r="B1960" s="306"/>
      <c r="C1960" s="168"/>
      <c r="D1960" s="307"/>
    </row>
    <row r="1961" spans="2:4" x14ac:dyDescent="0.25">
      <c r="B1961" s="306"/>
      <c r="C1961" s="168"/>
      <c r="D1961" s="307"/>
    </row>
    <row r="1962" spans="2:4" x14ac:dyDescent="0.25">
      <c r="B1962" s="306"/>
      <c r="C1962" s="168"/>
      <c r="D1962" s="307"/>
    </row>
    <row r="1963" spans="2:4" x14ac:dyDescent="0.25">
      <c r="B1963" s="306"/>
      <c r="C1963" s="168"/>
      <c r="D1963" s="307"/>
    </row>
    <row r="1964" spans="2:4" x14ac:dyDescent="0.25">
      <c r="B1964" s="306"/>
      <c r="C1964" s="168"/>
      <c r="D1964" s="307"/>
    </row>
    <row r="1965" spans="2:4" x14ac:dyDescent="0.25">
      <c r="B1965" s="306"/>
      <c r="C1965" s="168"/>
      <c r="D1965" s="307"/>
    </row>
    <row r="1966" spans="2:4" x14ac:dyDescent="0.25">
      <c r="B1966" s="306"/>
      <c r="C1966" s="168"/>
      <c r="D1966" s="307"/>
    </row>
    <row r="1967" spans="2:4" x14ac:dyDescent="0.25">
      <c r="B1967" s="306"/>
      <c r="C1967" s="168"/>
      <c r="D1967" s="307"/>
    </row>
    <row r="1968" spans="2:4" x14ac:dyDescent="0.25">
      <c r="B1968" s="306"/>
      <c r="C1968" s="168"/>
      <c r="D1968" s="307"/>
    </row>
    <row r="1969" spans="2:4" x14ac:dyDescent="0.25">
      <c r="B1969" s="306"/>
      <c r="C1969" s="168"/>
      <c r="D1969" s="307"/>
    </row>
    <row r="1970" spans="2:4" x14ac:dyDescent="0.25">
      <c r="B1970" s="306"/>
      <c r="C1970" s="168"/>
      <c r="D1970" s="307"/>
    </row>
    <row r="1971" spans="2:4" x14ac:dyDescent="0.25">
      <c r="B1971" s="306"/>
      <c r="C1971" s="168"/>
      <c r="D1971" s="307"/>
    </row>
    <row r="1972" spans="2:4" x14ac:dyDescent="0.25">
      <c r="B1972" s="306"/>
      <c r="C1972" s="168"/>
      <c r="D1972" s="307"/>
    </row>
    <row r="1973" spans="2:4" x14ac:dyDescent="0.25">
      <c r="B1973" s="306"/>
      <c r="C1973" s="168"/>
      <c r="D1973" s="307"/>
    </row>
    <row r="1974" spans="2:4" x14ac:dyDescent="0.25">
      <c r="B1974" s="306"/>
      <c r="C1974" s="168"/>
      <c r="D1974" s="307"/>
    </row>
    <row r="1975" spans="2:4" x14ac:dyDescent="0.25">
      <c r="B1975" s="306"/>
      <c r="C1975" s="168"/>
      <c r="D1975" s="307"/>
    </row>
    <row r="1976" spans="2:4" x14ac:dyDescent="0.25">
      <c r="B1976" s="306"/>
      <c r="C1976" s="168"/>
      <c r="D1976" s="307"/>
    </row>
    <row r="1977" spans="2:4" x14ac:dyDescent="0.25">
      <c r="B1977" s="306"/>
      <c r="C1977" s="168"/>
      <c r="D1977" s="307"/>
    </row>
    <row r="1978" spans="2:4" x14ac:dyDescent="0.25">
      <c r="B1978" s="306"/>
      <c r="C1978" s="168"/>
      <c r="D1978" s="307"/>
    </row>
    <row r="1979" spans="2:4" x14ac:dyDescent="0.25">
      <c r="B1979" s="306"/>
      <c r="C1979" s="168"/>
      <c r="D1979" s="307"/>
    </row>
    <row r="1980" spans="2:4" x14ac:dyDescent="0.25">
      <c r="B1980" s="306"/>
      <c r="C1980" s="168"/>
      <c r="D1980" s="307"/>
    </row>
    <row r="1981" spans="2:4" x14ac:dyDescent="0.25">
      <c r="B1981" s="306"/>
      <c r="C1981" s="168"/>
      <c r="D1981" s="307"/>
    </row>
    <row r="1982" spans="2:4" x14ac:dyDescent="0.25">
      <c r="B1982" s="306"/>
      <c r="C1982" s="168"/>
      <c r="D1982" s="307"/>
    </row>
    <row r="1983" spans="2:4" x14ac:dyDescent="0.25">
      <c r="B1983" s="306"/>
      <c r="C1983" s="168"/>
      <c r="D1983" s="307"/>
    </row>
    <row r="1984" spans="2:4" x14ac:dyDescent="0.25">
      <c r="B1984" s="306"/>
      <c r="C1984" s="168"/>
      <c r="D1984" s="307"/>
    </row>
    <row r="1985" spans="2:4" x14ac:dyDescent="0.25">
      <c r="B1985" s="306"/>
      <c r="C1985" s="168"/>
      <c r="D1985" s="307"/>
    </row>
    <row r="1986" spans="2:4" x14ac:dyDescent="0.25">
      <c r="B1986" s="306"/>
      <c r="C1986" s="168"/>
      <c r="D1986" s="307"/>
    </row>
    <row r="1987" spans="2:4" x14ac:dyDescent="0.25">
      <c r="B1987" s="306"/>
      <c r="C1987" s="168"/>
      <c r="D1987" s="307"/>
    </row>
    <row r="1988" spans="2:4" x14ac:dyDescent="0.25">
      <c r="B1988" s="306"/>
      <c r="C1988" s="168"/>
      <c r="D1988" s="307"/>
    </row>
    <row r="1989" spans="2:4" x14ac:dyDescent="0.25">
      <c r="B1989" s="306"/>
      <c r="C1989" s="168"/>
      <c r="D1989" s="307"/>
    </row>
    <row r="1990" spans="2:4" x14ac:dyDescent="0.25">
      <c r="B1990" s="306"/>
      <c r="C1990" s="168"/>
      <c r="D1990" s="307"/>
    </row>
    <row r="1991" spans="2:4" x14ac:dyDescent="0.25">
      <c r="B1991" s="306"/>
      <c r="C1991" s="168"/>
      <c r="D1991" s="307"/>
    </row>
    <row r="1992" spans="2:4" x14ac:dyDescent="0.25">
      <c r="B1992" s="306"/>
      <c r="C1992" s="168"/>
      <c r="D1992" s="307"/>
    </row>
    <row r="1993" spans="2:4" x14ac:dyDescent="0.25">
      <c r="B1993" s="306"/>
      <c r="C1993" s="168"/>
      <c r="D1993" s="307"/>
    </row>
    <row r="1994" spans="2:4" x14ac:dyDescent="0.25">
      <c r="B1994" s="306"/>
      <c r="C1994" s="168"/>
      <c r="D1994" s="307"/>
    </row>
    <row r="1995" spans="2:4" x14ac:dyDescent="0.25">
      <c r="B1995" s="306"/>
      <c r="C1995" s="168"/>
      <c r="D1995" s="307"/>
    </row>
    <row r="1996" spans="2:4" x14ac:dyDescent="0.25">
      <c r="B1996" s="306"/>
      <c r="C1996" s="168"/>
      <c r="D1996" s="307"/>
    </row>
    <row r="1997" spans="2:4" x14ac:dyDescent="0.25">
      <c r="B1997" s="306"/>
      <c r="C1997" s="168"/>
      <c r="D1997" s="307"/>
    </row>
    <row r="1998" spans="2:4" x14ac:dyDescent="0.25">
      <c r="B1998" s="306"/>
      <c r="C1998" s="168"/>
      <c r="D1998" s="307"/>
    </row>
    <row r="1999" spans="2:4" x14ac:dyDescent="0.25">
      <c r="B1999" s="306"/>
      <c r="C1999" s="168"/>
      <c r="D1999" s="307"/>
    </row>
    <row r="2000" spans="2:4" x14ac:dyDescent="0.25">
      <c r="B2000" s="306"/>
      <c r="C2000" s="168"/>
      <c r="D2000" s="307"/>
    </row>
    <row r="2001" spans="2:4" x14ac:dyDescent="0.25">
      <c r="B2001" s="306"/>
      <c r="C2001" s="168"/>
      <c r="D2001" s="307"/>
    </row>
    <row r="2002" spans="2:4" x14ac:dyDescent="0.25">
      <c r="B2002" s="306"/>
      <c r="C2002" s="168"/>
      <c r="D2002" s="307"/>
    </row>
    <row r="2003" spans="2:4" x14ac:dyDescent="0.25">
      <c r="B2003" s="306"/>
      <c r="C2003" s="168"/>
      <c r="D2003" s="307"/>
    </row>
    <row r="2004" spans="2:4" x14ac:dyDescent="0.25">
      <c r="B2004" s="306"/>
      <c r="C2004" s="168"/>
      <c r="D2004" s="307"/>
    </row>
    <row r="2005" spans="2:4" x14ac:dyDescent="0.25">
      <c r="B2005" s="306"/>
      <c r="C2005" s="168"/>
      <c r="D2005" s="307"/>
    </row>
    <row r="2006" spans="2:4" x14ac:dyDescent="0.25">
      <c r="B2006" s="306"/>
      <c r="C2006" s="168"/>
      <c r="D2006" s="307"/>
    </row>
    <row r="2007" spans="2:4" x14ac:dyDescent="0.25">
      <c r="B2007" s="306"/>
      <c r="C2007" s="168"/>
      <c r="D2007" s="307"/>
    </row>
    <row r="2008" spans="2:4" x14ac:dyDescent="0.25">
      <c r="B2008" s="306"/>
      <c r="C2008" s="168"/>
      <c r="D2008" s="307"/>
    </row>
    <row r="2009" spans="2:4" x14ac:dyDescent="0.25">
      <c r="B2009" s="306"/>
      <c r="C2009" s="168"/>
      <c r="D2009" s="307"/>
    </row>
    <row r="2010" spans="2:4" x14ac:dyDescent="0.25">
      <c r="B2010" s="306"/>
      <c r="C2010" s="168"/>
      <c r="D2010" s="307"/>
    </row>
    <row r="2011" spans="2:4" x14ac:dyDescent="0.25">
      <c r="B2011" s="306"/>
      <c r="C2011" s="168"/>
      <c r="D2011" s="307"/>
    </row>
    <row r="2012" spans="2:4" x14ac:dyDescent="0.25">
      <c r="B2012" s="306"/>
      <c r="C2012" s="168"/>
      <c r="D2012" s="307"/>
    </row>
    <row r="2013" spans="2:4" x14ac:dyDescent="0.25">
      <c r="B2013" s="306"/>
      <c r="C2013" s="168"/>
      <c r="D2013" s="307"/>
    </row>
    <row r="2014" spans="2:4" x14ac:dyDescent="0.25">
      <c r="B2014" s="306"/>
      <c r="C2014" s="168"/>
      <c r="D2014" s="307"/>
    </row>
    <row r="2015" spans="2:4" x14ac:dyDescent="0.25">
      <c r="B2015" s="306"/>
      <c r="C2015" s="168"/>
      <c r="D2015" s="307"/>
    </row>
    <row r="2016" spans="2:4" x14ac:dyDescent="0.25">
      <c r="B2016" s="306"/>
      <c r="C2016" s="168"/>
      <c r="D2016" s="307"/>
    </row>
    <row r="2017" spans="2:4" x14ac:dyDescent="0.25">
      <c r="B2017" s="306"/>
      <c r="C2017" s="168"/>
      <c r="D2017" s="307"/>
    </row>
    <row r="2018" spans="2:4" x14ac:dyDescent="0.25">
      <c r="B2018" s="306"/>
      <c r="C2018" s="168"/>
      <c r="D2018" s="307"/>
    </row>
    <row r="2019" spans="2:4" x14ac:dyDescent="0.25">
      <c r="B2019" s="306"/>
      <c r="C2019" s="168"/>
      <c r="D2019" s="307"/>
    </row>
    <row r="2020" spans="2:4" x14ac:dyDescent="0.25">
      <c r="B2020" s="306"/>
      <c r="C2020" s="168"/>
      <c r="D2020" s="307"/>
    </row>
    <row r="2021" spans="2:4" x14ac:dyDescent="0.25">
      <c r="B2021" s="306"/>
      <c r="C2021" s="168"/>
      <c r="D2021" s="307"/>
    </row>
    <row r="2022" spans="2:4" x14ac:dyDescent="0.25">
      <c r="B2022" s="306"/>
      <c r="C2022" s="168"/>
      <c r="D2022" s="307"/>
    </row>
    <row r="2023" spans="2:4" x14ac:dyDescent="0.25">
      <c r="B2023" s="306"/>
      <c r="C2023" s="168"/>
      <c r="D2023" s="307"/>
    </row>
    <row r="2024" spans="2:4" x14ac:dyDescent="0.25">
      <c r="B2024" s="306"/>
      <c r="C2024" s="168"/>
      <c r="D2024" s="307"/>
    </row>
    <row r="2025" spans="2:4" x14ac:dyDescent="0.25">
      <c r="B2025" s="306"/>
      <c r="C2025" s="168"/>
      <c r="D2025" s="307"/>
    </row>
    <row r="2026" spans="2:4" x14ac:dyDescent="0.25">
      <c r="B2026" s="306"/>
      <c r="C2026" s="168"/>
      <c r="D2026" s="307"/>
    </row>
    <row r="2027" spans="2:4" x14ac:dyDescent="0.25">
      <c r="B2027" s="306"/>
      <c r="C2027" s="168"/>
      <c r="D2027" s="307"/>
    </row>
    <row r="2028" spans="2:4" x14ac:dyDescent="0.25">
      <c r="B2028" s="306"/>
      <c r="C2028" s="168"/>
      <c r="D2028" s="307"/>
    </row>
    <row r="2029" spans="2:4" x14ac:dyDescent="0.25">
      <c r="B2029" s="306"/>
      <c r="C2029" s="168"/>
      <c r="D2029" s="307"/>
    </row>
    <row r="2030" spans="2:4" x14ac:dyDescent="0.25">
      <c r="B2030" s="306"/>
      <c r="C2030" s="168"/>
      <c r="D2030" s="307"/>
    </row>
    <row r="2031" spans="2:4" x14ac:dyDescent="0.25">
      <c r="B2031" s="306"/>
      <c r="C2031" s="168"/>
      <c r="D2031" s="307"/>
    </row>
    <row r="2032" spans="2:4" x14ac:dyDescent="0.25">
      <c r="B2032" s="306"/>
      <c r="C2032" s="168"/>
      <c r="D2032" s="307"/>
    </row>
    <row r="2033" spans="2:4" x14ac:dyDescent="0.25">
      <c r="B2033" s="306"/>
      <c r="C2033" s="168"/>
      <c r="D2033" s="307"/>
    </row>
    <row r="2034" spans="2:4" x14ac:dyDescent="0.25">
      <c r="B2034" s="306"/>
      <c r="C2034" s="168"/>
      <c r="D2034" s="307"/>
    </row>
    <row r="2035" spans="2:4" x14ac:dyDescent="0.25">
      <c r="B2035" s="306"/>
      <c r="C2035" s="168"/>
      <c r="D2035" s="307"/>
    </row>
    <row r="2036" spans="2:4" x14ac:dyDescent="0.25">
      <c r="B2036" s="306"/>
      <c r="C2036" s="168"/>
      <c r="D2036" s="307"/>
    </row>
    <row r="2037" spans="2:4" x14ac:dyDescent="0.25">
      <c r="B2037" s="306"/>
      <c r="C2037" s="168"/>
      <c r="D2037" s="307"/>
    </row>
    <row r="2038" spans="2:4" x14ac:dyDescent="0.25">
      <c r="B2038" s="306"/>
      <c r="C2038" s="168"/>
      <c r="D2038" s="307"/>
    </row>
    <row r="2039" spans="2:4" x14ac:dyDescent="0.25">
      <c r="B2039" s="306"/>
      <c r="C2039" s="168"/>
      <c r="D2039" s="307"/>
    </row>
    <row r="2040" spans="2:4" x14ac:dyDescent="0.25">
      <c r="B2040" s="306"/>
      <c r="C2040" s="168"/>
      <c r="D2040" s="307"/>
    </row>
    <row r="2041" spans="2:4" x14ac:dyDescent="0.25">
      <c r="B2041" s="306"/>
      <c r="C2041" s="168"/>
      <c r="D2041" s="307"/>
    </row>
    <row r="2042" spans="2:4" x14ac:dyDescent="0.25">
      <c r="B2042" s="306"/>
      <c r="C2042" s="168"/>
      <c r="D2042" s="307"/>
    </row>
    <row r="2043" spans="2:4" x14ac:dyDescent="0.25">
      <c r="B2043" s="306"/>
      <c r="C2043" s="168"/>
      <c r="D2043" s="307"/>
    </row>
    <row r="2044" spans="2:4" x14ac:dyDescent="0.25">
      <c r="B2044" s="306"/>
      <c r="C2044" s="168"/>
      <c r="D2044" s="307"/>
    </row>
    <row r="2045" spans="2:4" x14ac:dyDescent="0.25">
      <c r="B2045" s="306"/>
      <c r="C2045" s="168"/>
      <c r="D2045" s="307"/>
    </row>
    <row r="2046" spans="2:4" x14ac:dyDescent="0.25">
      <c r="B2046" s="306"/>
      <c r="C2046" s="168"/>
      <c r="D2046" s="307"/>
    </row>
    <row r="2047" spans="2:4" x14ac:dyDescent="0.25">
      <c r="B2047" s="306"/>
      <c r="C2047" s="168"/>
      <c r="D2047" s="307"/>
    </row>
    <row r="2048" spans="2:4" x14ac:dyDescent="0.25">
      <c r="B2048" s="306"/>
      <c r="C2048" s="168"/>
      <c r="D2048" s="307"/>
    </row>
    <row r="2049" spans="2:4" x14ac:dyDescent="0.25">
      <c r="B2049" s="306"/>
      <c r="C2049" s="168"/>
      <c r="D2049" s="307"/>
    </row>
    <row r="2050" spans="2:4" x14ac:dyDescent="0.25">
      <c r="B2050" s="306"/>
      <c r="C2050" s="168"/>
      <c r="D2050" s="307"/>
    </row>
    <row r="2051" spans="2:4" x14ac:dyDescent="0.25">
      <c r="B2051" s="306"/>
      <c r="C2051" s="168"/>
      <c r="D2051" s="307"/>
    </row>
    <row r="2052" spans="2:4" x14ac:dyDescent="0.25">
      <c r="B2052" s="306"/>
      <c r="C2052" s="168"/>
      <c r="D2052" s="307"/>
    </row>
    <row r="2053" spans="2:4" x14ac:dyDescent="0.25">
      <c r="B2053" s="306"/>
      <c r="C2053" s="168"/>
      <c r="D2053" s="307"/>
    </row>
    <row r="2054" spans="2:4" x14ac:dyDescent="0.25">
      <c r="B2054" s="306"/>
      <c r="C2054" s="168"/>
      <c r="D2054" s="307"/>
    </row>
    <row r="2055" spans="2:4" x14ac:dyDescent="0.25">
      <c r="B2055" s="306"/>
      <c r="C2055" s="168"/>
      <c r="D2055" s="307"/>
    </row>
    <row r="2056" spans="2:4" x14ac:dyDescent="0.25">
      <c r="B2056" s="306"/>
      <c r="C2056" s="168"/>
      <c r="D2056" s="307"/>
    </row>
    <row r="2057" spans="2:4" x14ac:dyDescent="0.25">
      <c r="B2057" s="306"/>
      <c r="C2057" s="168"/>
      <c r="D2057" s="307"/>
    </row>
    <row r="2058" spans="2:4" x14ac:dyDescent="0.25">
      <c r="B2058" s="306"/>
      <c r="C2058" s="168"/>
      <c r="D2058" s="307"/>
    </row>
    <row r="2059" spans="2:4" x14ac:dyDescent="0.25">
      <c r="B2059" s="306"/>
      <c r="C2059" s="168"/>
      <c r="D2059" s="307"/>
    </row>
    <row r="2060" spans="2:4" x14ac:dyDescent="0.25">
      <c r="B2060" s="306"/>
      <c r="C2060" s="168"/>
      <c r="D2060" s="307"/>
    </row>
    <row r="2061" spans="2:4" x14ac:dyDescent="0.25">
      <c r="B2061" s="306"/>
      <c r="C2061" s="168"/>
      <c r="D2061" s="307"/>
    </row>
    <row r="2062" spans="2:4" x14ac:dyDescent="0.25">
      <c r="B2062" s="306"/>
      <c r="C2062" s="168"/>
      <c r="D2062" s="307"/>
    </row>
    <row r="2063" spans="2:4" x14ac:dyDescent="0.25">
      <c r="B2063" s="306"/>
      <c r="C2063" s="168"/>
      <c r="D2063" s="307"/>
    </row>
    <row r="2064" spans="2:4" x14ac:dyDescent="0.25">
      <c r="B2064" s="306"/>
      <c r="C2064" s="168"/>
      <c r="D2064" s="307"/>
    </row>
    <row r="2065" spans="2:4" x14ac:dyDescent="0.25">
      <c r="B2065" s="306"/>
      <c r="C2065" s="168"/>
      <c r="D2065" s="307"/>
    </row>
    <row r="2066" spans="2:4" x14ac:dyDescent="0.25">
      <c r="B2066" s="306"/>
      <c r="C2066" s="168"/>
      <c r="D2066" s="307"/>
    </row>
    <row r="2067" spans="2:4" x14ac:dyDescent="0.25">
      <c r="B2067" s="306"/>
      <c r="C2067" s="168"/>
      <c r="D2067" s="307"/>
    </row>
    <row r="2068" spans="2:4" x14ac:dyDescent="0.25">
      <c r="B2068" s="306"/>
      <c r="C2068" s="168"/>
      <c r="D2068" s="307"/>
    </row>
    <row r="2069" spans="2:4" x14ac:dyDescent="0.25">
      <c r="B2069" s="306"/>
      <c r="C2069" s="168"/>
      <c r="D2069" s="307"/>
    </row>
    <row r="2070" spans="2:4" x14ac:dyDescent="0.25">
      <c r="B2070" s="306"/>
      <c r="C2070" s="168"/>
      <c r="D2070" s="307"/>
    </row>
    <row r="2071" spans="2:4" x14ac:dyDescent="0.25">
      <c r="B2071" s="306"/>
      <c r="C2071" s="168"/>
      <c r="D2071" s="307"/>
    </row>
    <row r="2072" spans="2:4" x14ac:dyDescent="0.25">
      <c r="B2072" s="306"/>
      <c r="C2072" s="168"/>
      <c r="D2072" s="307"/>
    </row>
    <row r="2073" spans="2:4" x14ac:dyDescent="0.25">
      <c r="B2073" s="306"/>
      <c r="C2073" s="168"/>
      <c r="D2073" s="307"/>
    </row>
    <row r="2074" spans="2:4" x14ac:dyDescent="0.25">
      <c r="B2074" s="306"/>
      <c r="C2074" s="168"/>
      <c r="D2074" s="307"/>
    </row>
    <row r="2075" spans="2:4" x14ac:dyDescent="0.25">
      <c r="B2075" s="306"/>
      <c r="C2075" s="168"/>
      <c r="D2075" s="307"/>
    </row>
    <row r="2076" spans="2:4" x14ac:dyDescent="0.25">
      <c r="B2076" s="306"/>
      <c r="C2076" s="168"/>
      <c r="D2076" s="307"/>
    </row>
    <row r="2077" spans="2:4" x14ac:dyDescent="0.25">
      <c r="B2077" s="306"/>
      <c r="C2077" s="168"/>
      <c r="D2077" s="307"/>
    </row>
    <row r="2078" spans="2:4" x14ac:dyDescent="0.25">
      <c r="B2078" s="306"/>
      <c r="C2078" s="168"/>
      <c r="D2078" s="307"/>
    </row>
    <row r="2079" spans="2:4" x14ac:dyDescent="0.25">
      <c r="B2079" s="306"/>
      <c r="C2079" s="168"/>
      <c r="D2079" s="307"/>
    </row>
    <row r="2080" spans="2:4" x14ac:dyDescent="0.25">
      <c r="B2080" s="306"/>
      <c r="C2080" s="168"/>
      <c r="D2080" s="307"/>
    </row>
    <row r="2081" spans="2:4" x14ac:dyDescent="0.25">
      <c r="B2081" s="306"/>
      <c r="C2081" s="168"/>
      <c r="D2081" s="307"/>
    </row>
    <row r="2082" spans="2:4" x14ac:dyDescent="0.25">
      <c r="B2082" s="306"/>
      <c r="C2082" s="168"/>
      <c r="D2082" s="307"/>
    </row>
    <row r="2083" spans="2:4" x14ac:dyDescent="0.25">
      <c r="B2083" s="306"/>
      <c r="C2083" s="168"/>
      <c r="D2083" s="307"/>
    </row>
    <row r="2084" spans="2:4" x14ac:dyDescent="0.25">
      <c r="B2084" s="306"/>
      <c r="C2084" s="168"/>
      <c r="D2084" s="307"/>
    </row>
    <row r="2085" spans="2:4" x14ac:dyDescent="0.25">
      <c r="B2085" s="306"/>
      <c r="C2085" s="168"/>
      <c r="D2085" s="307"/>
    </row>
    <row r="2086" spans="2:4" x14ac:dyDescent="0.25">
      <c r="B2086" s="306"/>
      <c r="C2086" s="168"/>
      <c r="D2086" s="307"/>
    </row>
    <row r="2087" spans="2:4" x14ac:dyDescent="0.25">
      <c r="B2087" s="306"/>
      <c r="C2087" s="168"/>
      <c r="D2087" s="307"/>
    </row>
    <row r="2088" spans="2:4" x14ac:dyDescent="0.25">
      <c r="B2088" s="306"/>
      <c r="C2088" s="168"/>
      <c r="D2088" s="307"/>
    </row>
    <row r="2089" spans="2:4" x14ac:dyDescent="0.25">
      <c r="B2089" s="306"/>
      <c r="C2089" s="168"/>
      <c r="D2089" s="307"/>
    </row>
    <row r="2090" spans="2:4" x14ac:dyDescent="0.25">
      <c r="B2090" s="306"/>
      <c r="C2090" s="168"/>
      <c r="D2090" s="307"/>
    </row>
    <row r="2091" spans="2:4" x14ac:dyDescent="0.25">
      <c r="B2091" s="306"/>
      <c r="C2091" s="168"/>
      <c r="D2091" s="307"/>
    </row>
    <row r="2092" spans="2:4" x14ac:dyDescent="0.25">
      <c r="B2092" s="306"/>
      <c r="C2092" s="168"/>
      <c r="D2092" s="307"/>
    </row>
    <row r="2093" spans="2:4" x14ac:dyDescent="0.25">
      <c r="B2093" s="306"/>
      <c r="C2093" s="168"/>
      <c r="D2093" s="307"/>
    </row>
    <row r="2094" spans="2:4" x14ac:dyDescent="0.25">
      <c r="B2094" s="306"/>
      <c r="C2094" s="168"/>
      <c r="D2094" s="307"/>
    </row>
    <row r="2095" spans="2:4" x14ac:dyDescent="0.25">
      <c r="B2095" s="306"/>
      <c r="C2095" s="168"/>
      <c r="D2095" s="307"/>
    </row>
    <row r="2096" spans="2:4" x14ac:dyDescent="0.25">
      <c r="B2096" s="306"/>
      <c r="C2096" s="168"/>
      <c r="D2096" s="307"/>
    </row>
    <row r="2097" spans="2:4" x14ac:dyDescent="0.25">
      <c r="B2097" s="306"/>
      <c r="C2097" s="168"/>
      <c r="D2097" s="307"/>
    </row>
    <row r="2098" spans="2:4" x14ac:dyDescent="0.25">
      <c r="B2098" s="306"/>
      <c r="C2098" s="168"/>
      <c r="D2098" s="307"/>
    </row>
    <row r="2099" spans="2:4" x14ac:dyDescent="0.25">
      <c r="B2099" s="306"/>
      <c r="C2099" s="168"/>
      <c r="D2099" s="307"/>
    </row>
    <row r="2100" spans="2:4" x14ac:dyDescent="0.25">
      <c r="B2100" s="306"/>
      <c r="C2100" s="168"/>
      <c r="D2100" s="307"/>
    </row>
    <row r="2101" spans="2:4" x14ac:dyDescent="0.25">
      <c r="B2101" s="306"/>
      <c r="C2101" s="168"/>
      <c r="D2101" s="307"/>
    </row>
    <row r="2102" spans="2:4" x14ac:dyDescent="0.25">
      <c r="B2102" s="306"/>
      <c r="C2102" s="168"/>
      <c r="D2102" s="307"/>
    </row>
    <row r="2103" spans="2:4" x14ac:dyDescent="0.25">
      <c r="B2103" s="306"/>
      <c r="C2103" s="168"/>
      <c r="D2103" s="307"/>
    </row>
    <row r="2104" spans="2:4" x14ac:dyDescent="0.25">
      <c r="B2104" s="306"/>
      <c r="C2104" s="168"/>
      <c r="D2104" s="307"/>
    </row>
    <row r="2105" spans="2:4" x14ac:dyDescent="0.25">
      <c r="B2105" s="306"/>
      <c r="C2105" s="168"/>
      <c r="D2105" s="307"/>
    </row>
    <row r="2106" spans="2:4" x14ac:dyDescent="0.25">
      <c r="B2106" s="306"/>
      <c r="C2106" s="168"/>
      <c r="D2106" s="307"/>
    </row>
    <row r="2107" spans="2:4" x14ac:dyDescent="0.25">
      <c r="B2107" s="306"/>
      <c r="C2107" s="168"/>
      <c r="D2107" s="307"/>
    </row>
    <row r="2108" spans="2:4" x14ac:dyDescent="0.25">
      <c r="B2108" s="306"/>
      <c r="C2108" s="168"/>
      <c r="D2108" s="307"/>
    </row>
    <row r="2109" spans="2:4" x14ac:dyDescent="0.25">
      <c r="B2109" s="306"/>
      <c r="C2109" s="168"/>
      <c r="D2109" s="307"/>
    </row>
    <row r="2110" spans="2:4" x14ac:dyDescent="0.25">
      <c r="B2110" s="306"/>
      <c r="C2110" s="168"/>
      <c r="D2110" s="307"/>
    </row>
    <row r="2111" spans="2:4" x14ac:dyDescent="0.25">
      <c r="B2111" s="306"/>
      <c r="C2111" s="168"/>
      <c r="D2111" s="307"/>
    </row>
    <row r="2112" spans="2:4" x14ac:dyDescent="0.25">
      <c r="B2112" s="306"/>
      <c r="C2112" s="168"/>
      <c r="D2112" s="307"/>
    </row>
    <row r="2113" spans="2:4" x14ac:dyDescent="0.25">
      <c r="B2113" s="306"/>
      <c r="C2113" s="168"/>
      <c r="D2113" s="307"/>
    </row>
    <row r="2114" spans="2:4" x14ac:dyDescent="0.25">
      <c r="B2114" s="306"/>
      <c r="C2114" s="168"/>
      <c r="D2114" s="307"/>
    </row>
    <row r="2115" spans="2:4" x14ac:dyDescent="0.25">
      <c r="B2115" s="306"/>
      <c r="C2115" s="168"/>
      <c r="D2115" s="307"/>
    </row>
    <row r="2116" spans="2:4" x14ac:dyDescent="0.25">
      <c r="B2116" s="306"/>
      <c r="C2116" s="168"/>
      <c r="D2116" s="307"/>
    </row>
    <row r="2117" spans="2:4" x14ac:dyDescent="0.25">
      <c r="B2117" s="306"/>
      <c r="C2117" s="168"/>
      <c r="D2117" s="307"/>
    </row>
    <row r="2118" spans="2:4" x14ac:dyDescent="0.25">
      <c r="B2118" s="306"/>
      <c r="C2118" s="168"/>
      <c r="D2118" s="307"/>
    </row>
    <row r="2119" spans="2:4" x14ac:dyDescent="0.25">
      <c r="B2119" s="306"/>
      <c r="C2119" s="168"/>
      <c r="D2119" s="307"/>
    </row>
    <row r="2120" spans="2:4" x14ac:dyDescent="0.25">
      <c r="B2120" s="306"/>
      <c r="C2120" s="168"/>
      <c r="D2120" s="307"/>
    </row>
    <row r="2121" spans="2:4" x14ac:dyDescent="0.25">
      <c r="B2121" s="306"/>
      <c r="C2121" s="168"/>
      <c r="D2121" s="307"/>
    </row>
    <row r="2122" spans="2:4" x14ac:dyDescent="0.25">
      <c r="B2122" s="306"/>
      <c r="C2122" s="168"/>
      <c r="D2122" s="307"/>
    </row>
    <row r="2123" spans="2:4" x14ac:dyDescent="0.25">
      <c r="B2123" s="306"/>
      <c r="C2123" s="168"/>
      <c r="D2123" s="307"/>
    </row>
    <row r="2124" spans="2:4" x14ac:dyDescent="0.25">
      <c r="B2124" s="306"/>
      <c r="C2124" s="168"/>
      <c r="D2124" s="307"/>
    </row>
    <row r="2125" spans="2:4" x14ac:dyDescent="0.25">
      <c r="B2125" s="306"/>
      <c r="C2125" s="168"/>
      <c r="D2125" s="307"/>
    </row>
    <row r="2126" spans="2:4" x14ac:dyDescent="0.25">
      <c r="B2126" s="306"/>
      <c r="C2126" s="168"/>
      <c r="D2126" s="307"/>
    </row>
    <row r="2127" spans="2:4" x14ac:dyDescent="0.25">
      <c r="B2127" s="306"/>
      <c r="C2127" s="168"/>
      <c r="D2127" s="307"/>
    </row>
    <row r="2128" spans="2:4" x14ac:dyDescent="0.25">
      <c r="B2128" s="306"/>
      <c r="C2128" s="168"/>
      <c r="D2128" s="307"/>
    </row>
    <row r="2129" spans="2:4" x14ac:dyDescent="0.25">
      <c r="B2129" s="306"/>
      <c r="C2129" s="168"/>
      <c r="D2129" s="307"/>
    </row>
    <row r="2130" spans="2:4" x14ac:dyDescent="0.25">
      <c r="B2130" s="306"/>
      <c r="C2130" s="168"/>
      <c r="D2130" s="307"/>
    </row>
    <row r="2131" spans="2:4" x14ac:dyDescent="0.25">
      <c r="B2131" s="306"/>
      <c r="C2131" s="168"/>
      <c r="D2131" s="307"/>
    </row>
    <row r="2132" spans="2:4" x14ac:dyDescent="0.25">
      <c r="B2132" s="306"/>
      <c r="C2132" s="168"/>
      <c r="D2132" s="307"/>
    </row>
    <row r="2133" spans="2:4" x14ac:dyDescent="0.25">
      <c r="B2133" s="306"/>
      <c r="C2133" s="168"/>
      <c r="D2133" s="307"/>
    </row>
    <row r="2134" spans="2:4" x14ac:dyDescent="0.25">
      <c r="B2134" s="306"/>
      <c r="C2134" s="168"/>
      <c r="D2134" s="307"/>
    </row>
    <row r="2135" spans="2:4" x14ac:dyDescent="0.25">
      <c r="B2135" s="306"/>
      <c r="C2135" s="168"/>
      <c r="D2135" s="307"/>
    </row>
    <row r="2136" spans="2:4" x14ac:dyDescent="0.25">
      <c r="B2136" s="306"/>
      <c r="C2136" s="168"/>
      <c r="D2136" s="307"/>
    </row>
    <row r="2137" spans="2:4" x14ac:dyDescent="0.25">
      <c r="B2137" s="306"/>
      <c r="C2137" s="168"/>
      <c r="D2137" s="307"/>
    </row>
    <row r="2138" spans="2:4" x14ac:dyDescent="0.25">
      <c r="B2138" s="306"/>
      <c r="C2138" s="168"/>
      <c r="D2138" s="307"/>
    </row>
    <row r="2139" spans="2:4" x14ac:dyDescent="0.25">
      <c r="B2139" s="306"/>
      <c r="C2139" s="168"/>
      <c r="D2139" s="307"/>
    </row>
    <row r="2140" spans="2:4" x14ac:dyDescent="0.25">
      <c r="B2140" s="306"/>
      <c r="C2140" s="168"/>
      <c r="D2140" s="307"/>
    </row>
    <row r="2141" spans="2:4" x14ac:dyDescent="0.25">
      <c r="B2141" s="306"/>
      <c r="C2141" s="168"/>
      <c r="D2141" s="307"/>
    </row>
    <row r="2142" spans="2:4" x14ac:dyDescent="0.25">
      <c r="B2142" s="306"/>
      <c r="C2142" s="168"/>
      <c r="D2142" s="307"/>
    </row>
    <row r="2143" spans="2:4" x14ac:dyDescent="0.25">
      <c r="B2143" s="306"/>
      <c r="C2143" s="168"/>
      <c r="D2143" s="307"/>
    </row>
    <row r="2144" spans="2:4" x14ac:dyDescent="0.25">
      <c r="B2144" s="306"/>
      <c r="C2144" s="168"/>
      <c r="D2144" s="307"/>
    </row>
    <row r="2145" spans="2:4" x14ac:dyDescent="0.25">
      <c r="B2145" s="306"/>
      <c r="C2145" s="168"/>
      <c r="D2145" s="307"/>
    </row>
    <row r="2146" spans="2:4" x14ac:dyDescent="0.25">
      <c r="B2146" s="306"/>
      <c r="C2146" s="168"/>
      <c r="D2146" s="307"/>
    </row>
    <row r="2147" spans="2:4" x14ac:dyDescent="0.25">
      <c r="B2147" s="306"/>
      <c r="C2147" s="168"/>
      <c r="D2147" s="307"/>
    </row>
    <row r="2148" spans="2:4" x14ac:dyDescent="0.25">
      <c r="B2148" s="306"/>
      <c r="C2148" s="168"/>
      <c r="D2148" s="307"/>
    </row>
    <row r="2149" spans="2:4" x14ac:dyDescent="0.25">
      <c r="B2149" s="306"/>
      <c r="C2149" s="168"/>
      <c r="D2149" s="307"/>
    </row>
    <row r="2150" spans="2:4" x14ac:dyDescent="0.25">
      <c r="B2150" s="306"/>
      <c r="C2150" s="168"/>
      <c r="D2150" s="307"/>
    </row>
    <row r="2151" spans="2:4" x14ac:dyDescent="0.25">
      <c r="B2151" s="306"/>
      <c r="C2151" s="168"/>
      <c r="D2151" s="307"/>
    </row>
    <row r="2152" spans="2:4" x14ac:dyDescent="0.25">
      <c r="B2152" s="306"/>
      <c r="C2152" s="168"/>
      <c r="D2152" s="307"/>
    </row>
    <row r="2153" spans="2:4" x14ac:dyDescent="0.25">
      <c r="B2153" s="306"/>
      <c r="C2153" s="168"/>
      <c r="D2153" s="307"/>
    </row>
    <row r="2154" spans="2:4" x14ac:dyDescent="0.25">
      <c r="B2154" s="306"/>
      <c r="C2154" s="168"/>
      <c r="D2154" s="307"/>
    </row>
    <row r="2155" spans="2:4" x14ac:dyDescent="0.25">
      <c r="B2155" s="306"/>
      <c r="C2155" s="168"/>
      <c r="D2155" s="307"/>
    </row>
    <row r="2156" spans="2:4" x14ac:dyDescent="0.25">
      <c r="B2156" s="306"/>
      <c r="C2156" s="168"/>
      <c r="D2156" s="307"/>
    </row>
    <row r="2157" spans="2:4" x14ac:dyDescent="0.25">
      <c r="B2157" s="306"/>
      <c r="C2157" s="168"/>
      <c r="D2157" s="307"/>
    </row>
    <row r="2158" spans="2:4" x14ac:dyDescent="0.25">
      <c r="B2158" s="306"/>
      <c r="C2158" s="168"/>
      <c r="D2158" s="307"/>
    </row>
    <row r="2159" spans="2:4" x14ac:dyDescent="0.25">
      <c r="B2159" s="306"/>
      <c r="C2159" s="168"/>
      <c r="D2159" s="307"/>
    </row>
    <row r="2160" spans="2:4" x14ac:dyDescent="0.25">
      <c r="B2160" s="306"/>
      <c r="C2160" s="168"/>
      <c r="D2160" s="307"/>
    </row>
    <row r="2161" spans="2:4" x14ac:dyDescent="0.25">
      <c r="B2161" s="306"/>
      <c r="C2161" s="168"/>
      <c r="D2161" s="307"/>
    </row>
    <row r="2162" spans="2:4" x14ac:dyDescent="0.25">
      <c r="B2162" s="306"/>
      <c r="C2162" s="168"/>
      <c r="D2162" s="307"/>
    </row>
    <row r="2163" spans="2:4" x14ac:dyDescent="0.25">
      <c r="B2163" s="306"/>
      <c r="C2163" s="168"/>
      <c r="D2163" s="307"/>
    </row>
    <row r="2164" spans="2:4" x14ac:dyDescent="0.25">
      <c r="B2164" s="306"/>
      <c r="C2164" s="168"/>
      <c r="D2164" s="307"/>
    </row>
    <row r="2165" spans="2:4" x14ac:dyDescent="0.25">
      <c r="B2165" s="306"/>
      <c r="C2165" s="168"/>
      <c r="D2165" s="307"/>
    </row>
    <row r="2166" spans="2:4" x14ac:dyDescent="0.25">
      <c r="B2166" s="306"/>
      <c r="C2166" s="168"/>
      <c r="D2166" s="307"/>
    </row>
    <row r="2167" spans="2:4" x14ac:dyDescent="0.25">
      <c r="B2167" s="306"/>
      <c r="C2167" s="168"/>
      <c r="D2167" s="307"/>
    </row>
    <row r="2168" spans="2:4" x14ac:dyDescent="0.25">
      <c r="B2168" s="306"/>
      <c r="C2168" s="168"/>
      <c r="D2168" s="307"/>
    </row>
    <row r="2169" spans="2:4" x14ac:dyDescent="0.25">
      <c r="B2169" s="306"/>
      <c r="C2169" s="168"/>
      <c r="D2169" s="307"/>
    </row>
    <row r="2170" spans="2:4" x14ac:dyDescent="0.25">
      <c r="B2170" s="306"/>
      <c r="C2170" s="168"/>
      <c r="D2170" s="307"/>
    </row>
    <row r="2171" spans="2:4" x14ac:dyDescent="0.25">
      <c r="B2171" s="306"/>
      <c r="C2171" s="168"/>
      <c r="D2171" s="307"/>
    </row>
    <row r="2172" spans="2:4" x14ac:dyDescent="0.25">
      <c r="B2172" s="306"/>
      <c r="C2172" s="168"/>
      <c r="D2172" s="307"/>
    </row>
    <row r="2173" spans="2:4" x14ac:dyDescent="0.25">
      <c r="B2173" s="306"/>
      <c r="C2173" s="168"/>
      <c r="D2173" s="307"/>
    </row>
    <row r="2174" spans="2:4" x14ac:dyDescent="0.25">
      <c r="B2174" s="306"/>
      <c r="C2174" s="168"/>
      <c r="D2174" s="307"/>
    </row>
    <row r="2175" spans="2:4" x14ac:dyDescent="0.25">
      <c r="B2175" s="306"/>
      <c r="C2175" s="168"/>
      <c r="D2175" s="307"/>
    </row>
    <row r="2176" spans="2:4" x14ac:dyDescent="0.25">
      <c r="B2176" s="306"/>
      <c r="C2176" s="168"/>
      <c r="D2176" s="307"/>
    </row>
    <row r="2177" spans="2:4" x14ac:dyDescent="0.25">
      <c r="B2177" s="306"/>
      <c r="C2177" s="168"/>
      <c r="D2177" s="307"/>
    </row>
    <row r="2178" spans="2:4" x14ac:dyDescent="0.25">
      <c r="B2178" s="306"/>
      <c r="C2178" s="168"/>
      <c r="D2178" s="307"/>
    </row>
    <row r="2179" spans="2:4" x14ac:dyDescent="0.25">
      <c r="B2179" s="306"/>
      <c r="C2179" s="168"/>
      <c r="D2179" s="307"/>
    </row>
    <row r="2180" spans="2:4" x14ac:dyDescent="0.25">
      <c r="B2180" s="306"/>
      <c r="C2180" s="168"/>
      <c r="D2180" s="307"/>
    </row>
    <row r="2181" spans="2:4" x14ac:dyDescent="0.25">
      <c r="B2181" s="306"/>
      <c r="C2181" s="168"/>
      <c r="D2181" s="307"/>
    </row>
    <row r="2182" spans="2:4" x14ac:dyDescent="0.25">
      <c r="B2182" s="306"/>
      <c r="C2182" s="168"/>
      <c r="D2182" s="307"/>
    </row>
    <row r="2183" spans="2:4" x14ac:dyDescent="0.25">
      <c r="B2183" s="306"/>
      <c r="C2183" s="168"/>
      <c r="D2183" s="307"/>
    </row>
    <row r="2184" spans="2:4" x14ac:dyDescent="0.25">
      <c r="B2184" s="306"/>
      <c r="C2184" s="168"/>
      <c r="D2184" s="307"/>
    </row>
    <row r="2185" spans="2:4" x14ac:dyDescent="0.25">
      <c r="B2185" s="306"/>
      <c r="C2185" s="168"/>
      <c r="D2185" s="307"/>
    </row>
    <row r="2186" spans="2:4" x14ac:dyDescent="0.25">
      <c r="B2186" s="306"/>
      <c r="C2186" s="168"/>
      <c r="D2186" s="307"/>
    </row>
    <row r="2187" spans="2:4" x14ac:dyDescent="0.25">
      <c r="B2187" s="306"/>
      <c r="C2187" s="168"/>
      <c r="D2187" s="307"/>
    </row>
    <row r="2188" spans="2:4" x14ac:dyDescent="0.25">
      <c r="B2188" s="306"/>
      <c r="C2188" s="168"/>
      <c r="D2188" s="307"/>
    </row>
    <row r="2189" spans="2:4" x14ac:dyDescent="0.25">
      <c r="B2189" s="306"/>
      <c r="C2189" s="168"/>
      <c r="D2189" s="307"/>
    </row>
    <row r="2190" spans="2:4" x14ac:dyDescent="0.25">
      <c r="B2190" s="306"/>
      <c r="C2190" s="168"/>
      <c r="D2190" s="307"/>
    </row>
    <row r="2191" spans="2:4" x14ac:dyDescent="0.25">
      <c r="B2191" s="306"/>
      <c r="C2191" s="168"/>
      <c r="D2191" s="307"/>
    </row>
    <row r="2192" spans="2:4" x14ac:dyDescent="0.25">
      <c r="B2192" s="306"/>
      <c r="C2192" s="168"/>
      <c r="D2192" s="307"/>
    </row>
    <row r="2193" spans="2:4" x14ac:dyDescent="0.25">
      <c r="B2193" s="306"/>
      <c r="C2193" s="168"/>
      <c r="D2193" s="307"/>
    </row>
    <row r="2194" spans="2:4" x14ac:dyDescent="0.25">
      <c r="B2194" s="306"/>
      <c r="C2194" s="168"/>
      <c r="D2194" s="307"/>
    </row>
    <row r="2195" spans="2:4" x14ac:dyDescent="0.25">
      <c r="B2195" s="306"/>
      <c r="C2195" s="168"/>
      <c r="D2195" s="307"/>
    </row>
    <row r="2196" spans="2:4" x14ac:dyDescent="0.25">
      <c r="B2196" s="306"/>
      <c r="C2196" s="168"/>
      <c r="D2196" s="307"/>
    </row>
    <row r="2197" spans="2:4" x14ac:dyDescent="0.25">
      <c r="B2197" s="306"/>
      <c r="C2197" s="168"/>
      <c r="D2197" s="307"/>
    </row>
    <row r="2198" spans="2:4" x14ac:dyDescent="0.25">
      <c r="B2198" s="306"/>
      <c r="C2198" s="168"/>
      <c r="D2198" s="307"/>
    </row>
    <row r="2199" spans="2:4" x14ac:dyDescent="0.25">
      <c r="B2199" s="306"/>
      <c r="C2199" s="168"/>
      <c r="D2199" s="307"/>
    </row>
    <row r="2200" spans="2:4" x14ac:dyDescent="0.25">
      <c r="B2200" s="306"/>
      <c r="C2200" s="168"/>
      <c r="D2200" s="307"/>
    </row>
    <row r="2201" spans="2:4" x14ac:dyDescent="0.25">
      <c r="B2201" s="306"/>
      <c r="C2201" s="168"/>
      <c r="D2201" s="307"/>
    </row>
    <row r="2202" spans="2:4" x14ac:dyDescent="0.25">
      <c r="B2202" s="306"/>
      <c r="C2202" s="168"/>
      <c r="D2202" s="307"/>
    </row>
    <row r="2203" spans="2:4" x14ac:dyDescent="0.25">
      <c r="B2203" s="306"/>
      <c r="C2203" s="168"/>
      <c r="D2203" s="307"/>
    </row>
    <row r="2204" spans="2:4" x14ac:dyDescent="0.25">
      <c r="B2204" s="306"/>
      <c r="C2204" s="168"/>
      <c r="D2204" s="307"/>
    </row>
    <row r="2205" spans="2:4" x14ac:dyDescent="0.25">
      <c r="B2205" s="306"/>
      <c r="C2205" s="168"/>
      <c r="D2205" s="307"/>
    </row>
    <row r="2206" spans="2:4" x14ac:dyDescent="0.25">
      <c r="B2206" s="306"/>
      <c r="C2206" s="168"/>
      <c r="D2206" s="307"/>
    </row>
    <row r="2207" spans="2:4" x14ac:dyDescent="0.25">
      <c r="B2207" s="306"/>
      <c r="C2207" s="168"/>
      <c r="D2207" s="307"/>
    </row>
    <row r="2208" spans="2:4" x14ac:dyDescent="0.25">
      <c r="B2208" s="306"/>
      <c r="C2208" s="168"/>
      <c r="D2208" s="307"/>
    </row>
    <row r="2209" spans="2:4" x14ac:dyDescent="0.25">
      <c r="B2209" s="306"/>
      <c r="C2209" s="168"/>
      <c r="D2209" s="307"/>
    </row>
    <row r="2210" spans="2:4" x14ac:dyDescent="0.25">
      <c r="B2210" s="306"/>
      <c r="C2210" s="168"/>
      <c r="D2210" s="307"/>
    </row>
    <row r="2211" spans="2:4" x14ac:dyDescent="0.25">
      <c r="B2211" s="306"/>
      <c r="C2211" s="168"/>
      <c r="D2211" s="307"/>
    </row>
    <row r="2212" spans="2:4" x14ac:dyDescent="0.25">
      <c r="B2212" s="306"/>
      <c r="C2212" s="168"/>
      <c r="D2212" s="307"/>
    </row>
    <row r="2213" spans="2:4" x14ac:dyDescent="0.25">
      <c r="B2213" s="306"/>
      <c r="C2213" s="168"/>
      <c r="D2213" s="307"/>
    </row>
    <row r="2214" spans="2:4" x14ac:dyDescent="0.25">
      <c r="B2214" s="306"/>
      <c r="C2214" s="168"/>
      <c r="D2214" s="307"/>
    </row>
    <row r="2215" spans="2:4" x14ac:dyDescent="0.25">
      <c r="B2215" s="306"/>
      <c r="C2215" s="168"/>
      <c r="D2215" s="307"/>
    </row>
    <row r="2216" spans="2:4" x14ac:dyDescent="0.25">
      <c r="B2216" s="306"/>
      <c r="C2216" s="168"/>
      <c r="D2216" s="307"/>
    </row>
    <row r="2217" spans="2:4" x14ac:dyDescent="0.25">
      <c r="B2217" s="306"/>
      <c r="C2217" s="168"/>
      <c r="D2217" s="307"/>
    </row>
    <row r="2218" spans="2:4" x14ac:dyDescent="0.25">
      <c r="B2218" s="306"/>
      <c r="C2218" s="168"/>
      <c r="D2218" s="307"/>
    </row>
    <row r="2219" spans="2:4" x14ac:dyDescent="0.25">
      <c r="B2219" s="306"/>
      <c r="C2219" s="168"/>
      <c r="D2219" s="307"/>
    </row>
    <row r="2220" spans="2:4" x14ac:dyDescent="0.25">
      <c r="B2220" s="306"/>
      <c r="C2220" s="168"/>
      <c r="D2220" s="307"/>
    </row>
    <row r="2221" spans="2:4" x14ac:dyDescent="0.25">
      <c r="B2221" s="306"/>
      <c r="C2221" s="168"/>
      <c r="D2221" s="307"/>
    </row>
    <row r="2222" spans="2:4" x14ac:dyDescent="0.25">
      <c r="B2222" s="306"/>
      <c r="C2222" s="168"/>
      <c r="D2222" s="307"/>
    </row>
    <row r="2223" spans="2:4" x14ac:dyDescent="0.25">
      <c r="B2223" s="306"/>
      <c r="C2223" s="168"/>
      <c r="D2223" s="307"/>
    </row>
    <row r="2224" spans="2:4" x14ac:dyDescent="0.25">
      <c r="B2224" s="306"/>
      <c r="C2224" s="168"/>
      <c r="D2224" s="307"/>
    </row>
    <row r="2225" spans="2:4" x14ac:dyDescent="0.25">
      <c r="B2225" s="306"/>
      <c r="C2225" s="168"/>
      <c r="D2225" s="307"/>
    </row>
    <row r="2226" spans="2:4" x14ac:dyDescent="0.25">
      <c r="B2226" s="306"/>
      <c r="C2226" s="168"/>
      <c r="D2226" s="307"/>
    </row>
    <row r="2227" spans="2:4" x14ac:dyDescent="0.25">
      <c r="B2227" s="306"/>
      <c r="C2227" s="168"/>
      <c r="D2227" s="307"/>
    </row>
    <row r="2228" spans="2:4" x14ac:dyDescent="0.25">
      <c r="B2228" s="306"/>
      <c r="C2228" s="168"/>
      <c r="D2228" s="307"/>
    </row>
    <row r="2229" spans="2:4" x14ac:dyDescent="0.25">
      <c r="B2229" s="306"/>
      <c r="C2229" s="168"/>
      <c r="D2229" s="307"/>
    </row>
    <row r="2230" spans="2:4" x14ac:dyDescent="0.25">
      <c r="B2230" s="306"/>
      <c r="C2230" s="168"/>
      <c r="D2230" s="307"/>
    </row>
    <row r="2231" spans="2:4" x14ac:dyDescent="0.25">
      <c r="B2231" s="306"/>
      <c r="C2231" s="168"/>
      <c r="D2231" s="307"/>
    </row>
    <row r="2232" spans="2:4" x14ac:dyDescent="0.25">
      <c r="B2232" s="306"/>
      <c r="C2232" s="168"/>
      <c r="D2232" s="307"/>
    </row>
    <row r="2233" spans="2:4" x14ac:dyDescent="0.25">
      <c r="B2233" s="306"/>
      <c r="C2233" s="168"/>
      <c r="D2233" s="307"/>
    </row>
    <row r="2234" spans="2:4" x14ac:dyDescent="0.25">
      <c r="B2234" s="306"/>
      <c r="C2234" s="168"/>
      <c r="D2234" s="307"/>
    </row>
    <row r="2235" spans="2:4" x14ac:dyDescent="0.25">
      <c r="B2235" s="306"/>
      <c r="C2235" s="168"/>
      <c r="D2235" s="307"/>
    </row>
    <row r="2236" spans="2:4" x14ac:dyDescent="0.25">
      <c r="B2236" s="306"/>
      <c r="C2236" s="168"/>
      <c r="D2236" s="307"/>
    </row>
    <row r="2237" spans="2:4" x14ac:dyDescent="0.25">
      <c r="B2237" s="306"/>
      <c r="C2237" s="168"/>
      <c r="D2237" s="307"/>
    </row>
    <row r="2238" spans="2:4" x14ac:dyDescent="0.25">
      <c r="B2238" s="306"/>
      <c r="C2238" s="168"/>
      <c r="D2238" s="307"/>
    </row>
    <row r="2239" spans="2:4" x14ac:dyDescent="0.25">
      <c r="B2239" s="306"/>
      <c r="C2239" s="168"/>
      <c r="D2239" s="307"/>
    </row>
    <row r="2240" spans="2:4" x14ac:dyDescent="0.25">
      <c r="B2240" s="306"/>
      <c r="C2240" s="168"/>
      <c r="D2240" s="307"/>
    </row>
    <row r="2241" spans="2:4" x14ac:dyDescent="0.25">
      <c r="B2241" s="306"/>
      <c r="C2241" s="168"/>
      <c r="D2241" s="307"/>
    </row>
    <row r="2242" spans="2:4" x14ac:dyDescent="0.25">
      <c r="B2242" s="306"/>
      <c r="C2242" s="168"/>
      <c r="D2242" s="307"/>
    </row>
    <row r="2243" spans="2:4" x14ac:dyDescent="0.25">
      <c r="B2243" s="306"/>
      <c r="C2243" s="168"/>
      <c r="D2243" s="307"/>
    </row>
    <row r="2244" spans="2:4" x14ac:dyDescent="0.25">
      <c r="B2244" s="306"/>
      <c r="C2244" s="168"/>
      <c r="D2244" s="307"/>
    </row>
    <row r="2245" spans="2:4" x14ac:dyDescent="0.25">
      <c r="B2245" s="306"/>
      <c r="C2245" s="168"/>
      <c r="D2245" s="307"/>
    </row>
    <row r="2246" spans="2:4" x14ac:dyDescent="0.25">
      <c r="B2246" s="306"/>
      <c r="C2246" s="168"/>
      <c r="D2246" s="307"/>
    </row>
    <row r="2247" spans="2:4" x14ac:dyDescent="0.25">
      <c r="B2247" s="306"/>
      <c r="C2247" s="168"/>
      <c r="D2247" s="307"/>
    </row>
    <row r="2248" spans="2:4" x14ac:dyDescent="0.25">
      <c r="B2248" s="306"/>
      <c r="C2248" s="168"/>
      <c r="D2248" s="307"/>
    </row>
    <row r="2249" spans="2:4" x14ac:dyDescent="0.25">
      <c r="B2249" s="306"/>
      <c r="C2249" s="168"/>
      <c r="D2249" s="307"/>
    </row>
    <row r="2250" spans="2:4" x14ac:dyDescent="0.25">
      <c r="B2250" s="306"/>
      <c r="C2250" s="168"/>
      <c r="D2250" s="307"/>
    </row>
    <row r="2251" spans="2:4" x14ac:dyDescent="0.25">
      <c r="B2251" s="306"/>
      <c r="C2251" s="168"/>
      <c r="D2251" s="307"/>
    </row>
    <row r="2252" spans="2:4" x14ac:dyDescent="0.25">
      <c r="B2252" s="306"/>
      <c r="C2252" s="168"/>
      <c r="D2252" s="307"/>
    </row>
    <row r="2253" spans="2:4" x14ac:dyDescent="0.25">
      <c r="B2253" s="306"/>
      <c r="C2253" s="168"/>
      <c r="D2253" s="307"/>
    </row>
    <row r="2254" spans="2:4" x14ac:dyDescent="0.25">
      <c r="B2254" s="306"/>
      <c r="C2254" s="168"/>
      <c r="D2254" s="307"/>
    </row>
    <row r="2255" spans="2:4" x14ac:dyDescent="0.25">
      <c r="B2255" s="306"/>
      <c r="C2255" s="168"/>
      <c r="D2255" s="307"/>
    </row>
    <row r="2256" spans="2:4" x14ac:dyDescent="0.25">
      <c r="B2256" s="306"/>
      <c r="C2256" s="168"/>
      <c r="D2256" s="307"/>
    </row>
    <row r="2257" spans="2:4" x14ac:dyDescent="0.25">
      <c r="B2257" s="306"/>
      <c r="C2257" s="168"/>
      <c r="D2257" s="307"/>
    </row>
    <row r="2258" spans="2:4" x14ac:dyDescent="0.25">
      <c r="B2258" s="306"/>
      <c r="C2258" s="168"/>
      <c r="D2258" s="307"/>
    </row>
    <row r="2259" spans="2:4" x14ac:dyDescent="0.25">
      <c r="B2259" s="306"/>
      <c r="C2259" s="168"/>
      <c r="D2259" s="307"/>
    </row>
    <row r="2260" spans="2:4" x14ac:dyDescent="0.25">
      <c r="B2260" s="306"/>
      <c r="C2260" s="168"/>
      <c r="D2260" s="307"/>
    </row>
    <row r="2261" spans="2:4" x14ac:dyDescent="0.25">
      <c r="B2261" s="306"/>
      <c r="C2261" s="168"/>
      <c r="D2261" s="307"/>
    </row>
    <row r="2262" spans="2:4" x14ac:dyDescent="0.25">
      <c r="B2262" s="306"/>
      <c r="C2262" s="168"/>
      <c r="D2262" s="307"/>
    </row>
    <row r="2263" spans="2:4" x14ac:dyDescent="0.25">
      <c r="B2263" s="306"/>
      <c r="C2263" s="168"/>
      <c r="D2263" s="307"/>
    </row>
    <row r="2264" spans="2:4" x14ac:dyDescent="0.25">
      <c r="B2264" s="306"/>
      <c r="C2264" s="168"/>
      <c r="D2264" s="307"/>
    </row>
    <row r="2265" spans="2:4" x14ac:dyDescent="0.25">
      <c r="B2265" s="306"/>
      <c r="C2265" s="168"/>
      <c r="D2265" s="307"/>
    </row>
    <row r="2266" spans="2:4" x14ac:dyDescent="0.25">
      <c r="B2266" s="306"/>
      <c r="C2266" s="168"/>
      <c r="D2266" s="307"/>
    </row>
    <row r="2267" spans="2:4" x14ac:dyDescent="0.25">
      <c r="B2267" s="306"/>
      <c r="C2267" s="168"/>
      <c r="D2267" s="307"/>
    </row>
    <row r="2268" spans="2:4" x14ac:dyDescent="0.25">
      <c r="B2268" s="306"/>
      <c r="C2268" s="168"/>
      <c r="D2268" s="307"/>
    </row>
    <row r="2269" spans="2:4" x14ac:dyDescent="0.25">
      <c r="B2269" s="306"/>
      <c r="C2269" s="168"/>
      <c r="D2269" s="307"/>
    </row>
    <row r="2270" spans="2:4" x14ac:dyDescent="0.25">
      <c r="B2270" s="306"/>
      <c r="C2270" s="168"/>
      <c r="D2270" s="307"/>
    </row>
    <row r="2271" spans="2:4" x14ac:dyDescent="0.25">
      <c r="B2271" s="306"/>
      <c r="C2271" s="168"/>
      <c r="D2271" s="307"/>
    </row>
    <row r="2272" spans="2:4" x14ac:dyDescent="0.25">
      <c r="B2272" s="306"/>
      <c r="C2272" s="168"/>
      <c r="D2272" s="307"/>
    </row>
    <row r="2273" spans="2:4" x14ac:dyDescent="0.25">
      <c r="B2273" s="306"/>
      <c r="C2273" s="168"/>
      <c r="D2273" s="307"/>
    </row>
    <row r="2274" spans="2:4" x14ac:dyDescent="0.25">
      <c r="B2274" s="306"/>
      <c r="C2274" s="168"/>
      <c r="D2274" s="307"/>
    </row>
    <row r="2275" spans="2:4" x14ac:dyDescent="0.25">
      <c r="B2275" s="306"/>
      <c r="C2275" s="168"/>
      <c r="D2275" s="307"/>
    </row>
    <row r="2276" spans="2:4" x14ac:dyDescent="0.25">
      <c r="B2276" s="306"/>
      <c r="C2276" s="168"/>
      <c r="D2276" s="307"/>
    </row>
    <row r="2277" spans="2:4" x14ac:dyDescent="0.25">
      <c r="B2277" s="306"/>
      <c r="C2277" s="168"/>
      <c r="D2277" s="307"/>
    </row>
    <row r="2278" spans="2:4" x14ac:dyDescent="0.25">
      <c r="B2278" s="306"/>
      <c r="C2278" s="168"/>
      <c r="D2278" s="307"/>
    </row>
    <row r="2279" spans="2:4" x14ac:dyDescent="0.25">
      <c r="B2279" s="306"/>
      <c r="C2279" s="168"/>
      <c r="D2279" s="307"/>
    </row>
    <row r="2280" spans="2:4" x14ac:dyDescent="0.25">
      <c r="B2280" s="306"/>
      <c r="C2280" s="168"/>
      <c r="D2280" s="307"/>
    </row>
    <row r="2281" spans="2:4" x14ac:dyDescent="0.25">
      <c r="B2281" s="306"/>
      <c r="C2281" s="168"/>
      <c r="D2281" s="307"/>
    </row>
    <row r="2282" spans="2:4" x14ac:dyDescent="0.25">
      <c r="B2282" s="306"/>
      <c r="C2282" s="168"/>
      <c r="D2282" s="307"/>
    </row>
    <row r="2283" spans="2:4" x14ac:dyDescent="0.25">
      <c r="B2283" s="306"/>
      <c r="C2283" s="168"/>
      <c r="D2283" s="307"/>
    </row>
    <row r="2284" spans="2:4" x14ac:dyDescent="0.25">
      <c r="B2284" s="306"/>
      <c r="C2284" s="168"/>
      <c r="D2284" s="307"/>
    </row>
    <row r="2285" spans="2:4" x14ac:dyDescent="0.25">
      <c r="B2285" s="306"/>
      <c r="C2285" s="168"/>
      <c r="D2285" s="307"/>
    </row>
    <row r="2286" spans="2:4" x14ac:dyDescent="0.25">
      <c r="B2286" s="306"/>
      <c r="C2286" s="168"/>
      <c r="D2286" s="307"/>
    </row>
    <row r="2287" spans="2:4" x14ac:dyDescent="0.25">
      <c r="B2287" s="306"/>
      <c r="C2287" s="168"/>
      <c r="D2287" s="307"/>
    </row>
    <row r="2288" spans="2:4" x14ac:dyDescent="0.25">
      <c r="B2288" s="306"/>
      <c r="C2288" s="168"/>
      <c r="D2288" s="307"/>
    </row>
    <row r="2289" spans="2:4" x14ac:dyDescent="0.25">
      <c r="B2289" s="306"/>
      <c r="C2289" s="168"/>
      <c r="D2289" s="307"/>
    </row>
    <row r="2290" spans="2:4" x14ac:dyDescent="0.25">
      <c r="B2290" s="306"/>
      <c r="C2290" s="168"/>
      <c r="D2290" s="307"/>
    </row>
    <row r="2291" spans="2:4" x14ac:dyDescent="0.25">
      <c r="B2291" s="306"/>
      <c r="C2291" s="168"/>
      <c r="D2291" s="307"/>
    </row>
    <row r="2292" spans="2:4" x14ac:dyDescent="0.25">
      <c r="B2292" s="306"/>
      <c r="C2292" s="168"/>
      <c r="D2292" s="307"/>
    </row>
    <row r="2293" spans="2:4" x14ac:dyDescent="0.25">
      <c r="B2293" s="306"/>
      <c r="C2293" s="168"/>
      <c r="D2293" s="307"/>
    </row>
    <row r="2294" spans="2:4" x14ac:dyDescent="0.25">
      <c r="B2294" s="306"/>
      <c r="C2294" s="168"/>
      <c r="D2294" s="307"/>
    </row>
    <row r="2295" spans="2:4" x14ac:dyDescent="0.25">
      <c r="B2295" s="306"/>
      <c r="C2295" s="168"/>
      <c r="D2295" s="307"/>
    </row>
    <row r="2296" spans="2:4" x14ac:dyDescent="0.25">
      <c r="B2296" s="306"/>
      <c r="C2296" s="168"/>
      <c r="D2296" s="307"/>
    </row>
    <row r="2297" spans="2:4" x14ac:dyDescent="0.25">
      <c r="B2297" s="306"/>
      <c r="C2297" s="168"/>
      <c r="D2297" s="307"/>
    </row>
    <row r="2298" spans="2:4" x14ac:dyDescent="0.25">
      <c r="B2298" s="306"/>
      <c r="C2298" s="168"/>
      <c r="D2298" s="307"/>
    </row>
    <row r="2299" spans="2:4" x14ac:dyDescent="0.25">
      <c r="B2299" s="306"/>
      <c r="C2299" s="168"/>
      <c r="D2299" s="307"/>
    </row>
    <row r="2300" spans="2:4" x14ac:dyDescent="0.25">
      <c r="B2300" s="306"/>
      <c r="C2300" s="168"/>
      <c r="D2300" s="307"/>
    </row>
    <row r="2301" spans="2:4" x14ac:dyDescent="0.25">
      <c r="B2301" s="306"/>
      <c r="C2301" s="168"/>
      <c r="D2301" s="307"/>
    </row>
    <row r="2302" spans="2:4" x14ac:dyDescent="0.25">
      <c r="B2302" s="306"/>
      <c r="C2302" s="168"/>
      <c r="D2302" s="307"/>
    </row>
    <row r="2303" spans="2:4" x14ac:dyDescent="0.25">
      <c r="B2303" s="306"/>
      <c r="C2303" s="168"/>
      <c r="D2303" s="307"/>
    </row>
    <row r="2304" spans="2:4" x14ac:dyDescent="0.25">
      <c r="B2304" s="306"/>
      <c r="C2304" s="168"/>
      <c r="D2304" s="307"/>
    </row>
    <row r="2305" spans="2:4" x14ac:dyDescent="0.25">
      <c r="B2305" s="306"/>
      <c r="C2305" s="168"/>
      <c r="D2305" s="307"/>
    </row>
    <row r="2306" spans="2:4" x14ac:dyDescent="0.25">
      <c r="B2306" s="306"/>
      <c r="C2306" s="168"/>
      <c r="D2306" s="307"/>
    </row>
    <row r="2307" spans="2:4" x14ac:dyDescent="0.25">
      <c r="B2307" s="306"/>
      <c r="C2307" s="168"/>
      <c r="D2307" s="307"/>
    </row>
    <row r="2308" spans="2:4" x14ac:dyDescent="0.25">
      <c r="B2308" s="306"/>
      <c r="C2308" s="168"/>
      <c r="D2308" s="307"/>
    </row>
    <row r="2309" spans="2:4" x14ac:dyDescent="0.25">
      <c r="B2309" s="306"/>
      <c r="C2309" s="168"/>
      <c r="D2309" s="307"/>
    </row>
    <row r="2310" spans="2:4" x14ac:dyDescent="0.25">
      <c r="B2310" s="306"/>
      <c r="C2310" s="168"/>
      <c r="D2310" s="307"/>
    </row>
    <row r="2311" spans="2:4" x14ac:dyDescent="0.25">
      <c r="B2311" s="306"/>
      <c r="C2311" s="168"/>
      <c r="D2311" s="307"/>
    </row>
    <row r="2312" spans="2:4" x14ac:dyDescent="0.25">
      <c r="B2312" s="306"/>
      <c r="C2312" s="168"/>
      <c r="D2312" s="307"/>
    </row>
    <row r="2313" spans="2:4" x14ac:dyDescent="0.25">
      <c r="B2313" s="306"/>
      <c r="C2313" s="168"/>
      <c r="D2313" s="307"/>
    </row>
    <row r="2314" spans="2:4" x14ac:dyDescent="0.25">
      <c r="B2314" s="306"/>
      <c r="C2314" s="168"/>
      <c r="D2314" s="307"/>
    </row>
    <row r="2315" spans="2:4" x14ac:dyDescent="0.25">
      <c r="B2315" s="306"/>
      <c r="C2315" s="168"/>
      <c r="D2315" s="307"/>
    </row>
    <row r="2316" spans="2:4" x14ac:dyDescent="0.25">
      <c r="B2316" s="306"/>
      <c r="C2316" s="168"/>
      <c r="D2316" s="307"/>
    </row>
    <row r="2317" spans="2:4" x14ac:dyDescent="0.25">
      <c r="B2317" s="306"/>
      <c r="C2317" s="168"/>
      <c r="D2317" s="307"/>
    </row>
    <row r="2318" spans="2:4" x14ac:dyDescent="0.25">
      <c r="B2318" s="306"/>
      <c r="C2318" s="168"/>
      <c r="D2318" s="307"/>
    </row>
    <row r="2319" spans="2:4" x14ac:dyDescent="0.25">
      <c r="B2319" s="306"/>
      <c r="C2319" s="168"/>
      <c r="D2319" s="307"/>
    </row>
    <row r="2320" spans="2:4" x14ac:dyDescent="0.25">
      <c r="B2320" s="306"/>
      <c r="C2320" s="168"/>
      <c r="D2320" s="307"/>
    </row>
    <row r="2321" spans="2:4" x14ac:dyDescent="0.25">
      <c r="B2321" s="306"/>
      <c r="C2321" s="168"/>
      <c r="D2321" s="307"/>
    </row>
    <row r="2322" spans="2:4" x14ac:dyDescent="0.25">
      <c r="B2322" s="306"/>
      <c r="C2322" s="168"/>
      <c r="D2322" s="307"/>
    </row>
    <row r="2323" spans="2:4" x14ac:dyDescent="0.25">
      <c r="B2323" s="306"/>
      <c r="C2323" s="168"/>
      <c r="D2323" s="307"/>
    </row>
    <row r="2324" spans="2:4" x14ac:dyDescent="0.25">
      <c r="B2324" s="306"/>
      <c r="C2324" s="168"/>
      <c r="D2324" s="307"/>
    </row>
    <row r="2325" spans="2:4" x14ac:dyDescent="0.25">
      <c r="B2325" s="306"/>
      <c r="C2325" s="168"/>
      <c r="D2325" s="307"/>
    </row>
    <row r="2326" spans="2:4" x14ac:dyDescent="0.25">
      <c r="B2326" s="306"/>
      <c r="C2326" s="168"/>
      <c r="D2326" s="307"/>
    </row>
    <row r="2327" spans="2:4" x14ac:dyDescent="0.25">
      <c r="B2327" s="306"/>
      <c r="C2327" s="168"/>
      <c r="D2327" s="307"/>
    </row>
    <row r="2328" spans="2:4" x14ac:dyDescent="0.25">
      <c r="B2328" s="306"/>
      <c r="C2328" s="168"/>
      <c r="D2328" s="307"/>
    </row>
    <row r="2329" spans="2:4" x14ac:dyDescent="0.25">
      <c r="B2329" s="306"/>
      <c r="C2329" s="168"/>
      <c r="D2329" s="307"/>
    </row>
    <row r="2330" spans="2:4" x14ac:dyDescent="0.25">
      <c r="B2330" s="306"/>
      <c r="C2330" s="168"/>
      <c r="D2330" s="307"/>
    </row>
    <row r="2331" spans="2:4" x14ac:dyDescent="0.25">
      <c r="B2331" s="306"/>
      <c r="C2331" s="168"/>
      <c r="D2331" s="307"/>
    </row>
    <row r="2332" spans="2:4" x14ac:dyDescent="0.25">
      <c r="B2332" s="306"/>
      <c r="C2332" s="168"/>
      <c r="D2332" s="307"/>
    </row>
    <row r="2333" spans="2:4" x14ac:dyDescent="0.25">
      <c r="B2333" s="306"/>
      <c r="C2333" s="168"/>
      <c r="D2333" s="307"/>
    </row>
    <row r="2334" spans="2:4" x14ac:dyDescent="0.25">
      <c r="B2334" s="306"/>
      <c r="C2334" s="168"/>
      <c r="D2334" s="307"/>
    </row>
    <row r="2335" spans="2:4" x14ac:dyDescent="0.25">
      <c r="B2335" s="306"/>
      <c r="C2335" s="168"/>
      <c r="D2335" s="307"/>
    </row>
    <row r="2336" spans="2:4" x14ac:dyDescent="0.25">
      <c r="B2336" s="306"/>
      <c r="C2336" s="168"/>
      <c r="D2336" s="307"/>
    </row>
    <row r="2337" spans="2:4" x14ac:dyDescent="0.25">
      <c r="B2337" s="306"/>
      <c r="C2337" s="168"/>
      <c r="D2337" s="307"/>
    </row>
    <row r="2338" spans="2:4" x14ac:dyDescent="0.25">
      <c r="B2338" s="306"/>
      <c r="C2338" s="168"/>
      <c r="D2338" s="307"/>
    </row>
    <row r="2339" spans="2:4" x14ac:dyDescent="0.25">
      <c r="B2339" s="306"/>
      <c r="C2339" s="168"/>
      <c r="D2339" s="307"/>
    </row>
    <row r="2340" spans="2:4" x14ac:dyDescent="0.25">
      <c r="B2340" s="306"/>
      <c r="C2340" s="168"/>
      <c r="D2340" s="307"/>
    </row>
    <row r="2341" spans="2:4" x14ac:dyDescent="0.25">
      <c r="B2341" s="306"/>
      <c r="C2341" s="168"/>
      <c r="D2341" s="307"/>
    </row>
    <row r="2342" spans="2:4" x14ac:dyDescent="0.25">
      <c r="B2342" s="306"/>
      <c r="C2342" s="168"/>
      <c r="D2342" s="307"/>
    </row>
    <row r="2343" spans="2:4" x14ac:dyDescent="0.25">
      <c r="B2343" s="306"/>
      <c r="C2343" s="168"/>
      <c r="D2343" s="307"/>
    </row>
    <row r="2344" spans="2:4" x14ac:dyDescent="0.25">
      <c r="B2344" s="306"/>
      <c r="C2344" s="168"/>
      <c r="D2344" s="307"/>
    </row>
    <row r="2345" spans="2:4" x14ac:dyDescent="0.25">
      <c r="B2345" s="306"/>
      <c r="C2345" s="168"/>
      <c r="D2345" s="307"/>
    </row>
    <row r="2346" spans="2:4" x14ac:dyDescent="0.25">
      <c r="B2346" s="306"/>
      <c r="C2346" s="168"/>
      <c r="D2346" s="307"/>
    </row>
    <row r="2347" spans="2:4" x14ac:dyDescent="0.25">
      <c r="B2347" s="306"/>
      <c r="C2347" s="168"/>
      <c r="D2347" s="307"/>
    </row>
    <row r="2348" spans="2:4" x14ac:dyDescent="0.25">
      <c r="B2348" s="306"/>
      <c r="C2348" s="168"/>
      <c r="D2348" s="307"/>
    </row>
    <row r="2349" spans="2:4" x14ac:dyDescent="0.25">
      <c r="B2349" s="306"/>
      <c r="C2349" s="168"/>
      <c r="D2349" s="307"/>
    </row>
    <row r="2350" spans="2:4" x14ac:dyDescent="0.25">
      <c r="B2350" s="306"/>
      <c r="C2350" s="168"/>
      <c r="D2350" s="307"/>
    </row>
    <row r="2351" spans="2:4" x14ac:dyDescent="0.25">
      <c r="B2351" s="306"/>
      <c r="C2351" s="168"/>
      <c r="D2351" s="307"/>
    </row>
    <row r="2352" spans="2:4" x14ac:dyDescent="0.25">
      <c r="B2352" s="306"/>
      <c r="C2352" s="168"/>
      <c r="D2352" s="307"/>
    </row>
    <row r="2353" spans="2:4" x14ac:dyDescent="0.25">
      <c r="B2353" s="306"/>
      <c r="C2353" s="168"/>
      <c r="D2353" s="307"/>
    </row>
    <row r="2354" spans="2:4" x14ac:dyDescent="0.25">
      <c r="B2354" s="306"/>
      <c r="C2354" s="168"/>
      <c r="D2354" s="307"/>
    </row>
    <row r="2355" spans="2:4" x14ac:dyDescent="0.25">
      <c r="B2355" s="306"/>
      <c r="C2355" s="168"/>
      <c r="D2355" s="307"/>
    </row>
    <row r="2356" spans="2:4" x14ac:dyDescent="0.25">
      <c r="B2356" s="306"/>
      <c r="C2356" s="168"/>
      <c r="D2356" s="307"/>
    </row>
    <row r="2357" spans="2:4" x14ac:dyDescent="0.25">
      <c r="B2357" s="306"/>
      <c r="C2357" s="168"/>
      <c r="D2357" s="307"/>
    </row>
    <row r="2358" spans="2:4" x14ac:dyDescent="0.25">
      <c r="B2358" s="306"/>
      <c r="C2358" s="168"/>
      <c r="D2358" s="307"/>
    </row>
    <row r="2359" spans="2:4" x14ac:dyDescent="0.25">
      <c r="B2359" s="306"/>
      <c r="C2359" s="168"/>
      <c r="D2359" s="307"/>
    </row>
    <row r="2360" spans="2:4" x14ac:dyDescent="0.25">
      <c r="B2360" s="306"/>
      <c r="C2360" s="168"/>
      <c r="D2360" s="307"/>
    </row>
    <row r="2361" spans="2:4" x14ac:dyDescent="0.25">
      <c r="B2361" s="306"/>
      <c r="C2361" s="168"/>
      <c r="D2361" s="307"/>
    </row>
    <row r="2362" spans="2:4" x14ac:dyDescent="0.25">
      <c r="B2362" s="306"/>
      <c r="C2362" s="168"/>
      <c r="D2362" s="307"/>
    </row>
    <row r="2363" spans="2:4" x14ac:dyDescent="0.25">
      <c r="B2363" s="306"/>
      <c r="C2363" s="168"/>
      <c r="D2363" s="307"/>
    </row>
    <row r="2364" spans="2:4" x14ac:dyDescent="0.25">
      <c r="B2364" s="306"/>
      <c r="C2364" s="168"/>
      <c r="D2364" s="307"/>
    </row>
    <row r="2365" spans="2:4" x14ac:dyDescent="0.25">
      <c r="B2365" s="306"/>
      <c r="C2365" s="168"/>
      <c r="D2365" s="307"/>
    </row>
    <row r="2366" spans="2:4" x14ac:dyDescent="0.25">
      <c r="B2366" s="306"/>
      <c r="C2366" s="168"/>
      <c r="D2366" s="307"/>
    </row>
    <row r="2367" spans="2:4" x14ac:dyDescent="0.25">
      <c r="B2367" s="306"/>
      <c r="C2367" s="168"/>
      <c r="D2367" s="307"/>
    </row>
    <row r="2368" spans="2:4" x14ac:dyDescent="0.25">
      <c r="B2368" s="306"/>
      <c r="C2368" s="168"/>
      <c r="D2368" s="307"/>
    </row>
    <row r="2369" spans="2:4" x14ac:dyDescent="0.25">
      <c r="B2369" s="306"/>
      <c r="C2369" s="168"/>
      <c r="D2369" s="307"/>
    </row>
    <row r="2370" spans="2:4" x14ac:dyDescent="0.25">
      <c r="B2370" s="306"/>
      <c r="C2370" s="168"/>
      <c r="D2370" s="307"/>
    </row>
    <row r="2371" spans="2:4" x14ac:dyDescent="0.25">
      <c r="B2371" s="306"/>
      <c r="C2371" s="168"/>
      <c r="D2371" s="307"/>
    </row>
    <row r="2372" spans="2:4" x14ac:dyDescent="0.25">
      <c r="B2372" s="306"/>
      <c r="C2372" s="168"/>
      <c r="D2372" s="307"/>
    </row>
    <row r="2373" spans="2:4" x14ac:dyDescent="0.25">
      <c r="B2373" s="306"/>
      <c r="C2373" s="168"/>
      <c r="D2373" s="307"/>
    </row>
    <row r="2374" spans="2:4" x14ac:dyDescent="0.25">
      <c r="B2374" s="306"/>
      <c r="C2374" s="168"/>
      <c r="D2374" s="307"/>
    </row>
    <row r="2375" spans="2:4" x14ac:dyDescent="0.25">
      <c r="B2375" s="306"/>
      <c r="C2375" s="168"/>
      <c r="D2375" s="307"/>
    </row>
    <row r="2376" spans="2:4" x14ac:dyDescent="0.25">
      <c r="B2376" s="306"/>
      <c r="C2376" s="168"/>
      <c r="D2376" s="307"/>
    </row>
    <row r="2377" spans="2:4" x14ac:dyDescent="0.25">
      <c r="B2377" s="306"/>
      <c r="C2377" s="168"/>
      <c r="D2377" s="307"/>
    </row>
    <row r="2378" spans="2:4" x14ac:dyDescent="0.25">
      <c r="B2378" s="306"/>
      <c r="C2378" s="168"/>
      <c r="D2378" s="307"/>
    </row>
    <row r="2379" spans="2:4" x14ac:dyDescent="0.25">
      <c r="B2379" s="306"/>
      <c r="C2379" s="168"/>
      <c r="D2379" s="307"/>
    </row>
    <row r="2380" spans="2:4" x14ac:dyDescent="0.25">
      <c r="B2380" s="306"/>
      <c r="C2380" s="168"/>
      <c r="D2380" s="307"/>
    </row>
    <row r="2381" spans="2:4" x14ac:dyDescent="0.25">
      <c r="B2381" s="306"/>
      <c r="C2381" s="168"/>
      <c r="D2381" s="307"/>
    </row>
    <row r="2382" spans="2:4" x14ac:dyDescent="0.25">
      <c r="B2382" s="306"/>
      <c r="C2382" s="168"/>
      <c r="D2382" s="307"/>
    </row>
    <row r="2383" spans="2:4" x14ac:dyDescent="0.25">
      <c r="B2383" s="306"/>
      <c r="C2383" s="168"/>
      <c r="D2383" s="307"/>
    </row>
    <row r="2384" spans="2:4" x14ac:dyDescent="0.25">
      <c r="B2384" s="306"/>
      <c r="C2384" s="168"/>
      <c r="D2384" s="307"/>
    </row>
    <row r="2385" spans="2:4" x14ac:dyDescent="0.25">
      <c r="B2385" s="306"/>
      <c r="C2385" s="168"/>
      <c r="D2385" s="307"/>
    </row>
    <row r="2386" spans="2:4" x14ac:dyDescent="0.25">
      <c r="B2386" s="306"/>
      <c r="C2386" s="168"/>
      <c r="D2386" s="307"/>
    </row>
    <row r="2387" spans="2:4" x14ac:dyDescent="0.25">
      <c r="B2387" s="306"/>
      <c r="C2387" s="168"/>
      <c r="D2387" s="307"/>
    </row>
    <row r="2388" spans="2:4" x14ac:dyDescent="0.25">
      <c r="B2388" s="306"/>
      <c r="C2388" s="168"/>
      <c r="D2388" s="307"/>
    </row>
    <row r="2389" spans="2:4" x14ac:dyDescent="0.25">
      <c r="B2389" s="306"/>
      <c r="C2389" s="168"/>
      <c r="D2389" s="307"/>
    </row>
    <row r="2390" spans="2:4" x14ac:dyDescent="0.25">
      <c r="B2390" s="306"/>
      <c r="C2390" s="168"/>
      <c r="D2390" s="307"/>
    </row>
    <row r="2391" spans="2:4" x14ac:dyDescent="0.25">
      <c r="B2391" s="306"/>
      <c r="C2391" s="168"/>
      <c r="D2391" s="307"/>
    </row>
    <row r="2392" spans="2:4" x14ac:dyDescent="0.25">
      <c r="B2392" s="306"/>
      <c r="C2392" s="168"/>
      <c r="D2392" s="307"/>
    </row>
    <row r="2393" spans="2:4" x14ac:dyDescent="0.25">
      <c r="B2393" s="306"/>
      <c r="C2393" s="168"/>
      <c r="D2393" s="307"/>
    </row>
    <row r="2394" spans="2:4" x14ac:dyDescent="0.25">
      <c r="B2394" s="306"/>
      <c r="C2394" s="168"/>
      <c r="D2394" s="307"/>
    </row>
    <row r="2395" spans="2:4" x14ac:dyDescent="0.25">
      <c r="B2395" s="306"/>
      <c r="C2395" s="168"/>
      <c r="D2395" s="307"/>
    </row>
    <row r="2396" spans="2:4" x14ac:dyDescent="0.25">
      <c r="B2396" s="306"/>
      <c r="C2396" s="168"/>
      <c r="D2396" s="307"/>
    </row>
    <row r="2397" spans="2:4" x14ac:dyDescent="0.25">
      <c r="B2397" s="306"/>
      <c r="C2397" s="168"/>
      <c r="D2397" s="307"/>
    </row>
    <row r="2398" spans="2:4" x14ac:dyDescent="0.25">
      <c r="B2398" s="306"/>
      <c r="C2398" s="168"/>
      <c r="D2398" s="307"/>
    </row>
    <row r="2399" spans="2:4" x14ac:dyDescent="0.25">
      <c r="B2399" s="306"/>
      <c r="C2399" s="168"/>
      <c r="D2399" s="307"/>
    </row>
    <row r="2400" spans="2:4" x14ac:dyDescent="0.25">
      <c r="B2400" s="306"/>
      <c r="C2400" s="168"/>
      <c r="D2400" s="307"/>
    </row>
    <row r="2401" spans="2:4" x14ac:dyDescent="0.25">
      <c r="B2401" s="306"/>
      <c r="C2401" s="168"/>
      <c r="D2401" s="307"/>
    </row>
    <row r="2402" spans="2:4" x14ac:dyDescent="0.25">
      <c r="B2402" s="306"/>
      <c r="C2402" s="168"/>
      <c r="D2402" s="307"/>
    </row>
    <row r="2403" spans="2:4" x14ac:dyDescent="0.25">
      <c r="B2403" s="306"/>
      <c r="C2403" s="168"/>
      <c r="D2403" s="307"/>
    </row>
    <row r="2404" spans="2:4" x14ac:dyDescent="0.25">
      <c r="B2404" s="306"/>
      <c r="C2404" s="168"/>
      <c r="D2404" s="307"/>
    </row>
    <row r="2405" spans="2:4" x14ac:dyDescent="0.25">
      <c r="B2405" s="306"/>
      <c r="C2405" s="168"/>
      <c r="D2405" s="307"/>
    </row>
    <row r="2406" spans="2:4" x14ac:dyDescent="0.25">
      <c r="B2406" s="306"/>
      <c r="C2406" s="168"/>
      <c r="D2406" s="307"/>
    </row>
    <row r="2407" spans="2:4" x14ac:dyDescent="0.25">
      <c r="B2407" s="306"/>
      <c r="C2407" s="168"/>
      <c r="D2407" s="307"/>
    </row>
    <row r="2408" spans="2:4" x14ac:dyDescent="0.25">
      <c r="B2408" s="306"/>
      <c r="C2408" s="168"/>
      <c r="D2408" s="307"/>
    </row>
    <row r="2409" spans="2:4" x14ac:dyDescent="0.25">
      <c r="B2409" s="306"/>
      <c r="C2409" s="168"/>
      <c r="D2409" s="307"/>
    </row>
    <row r="2410" spans="2:4" x14ac:dyDescent="0.25">
      <c r="B2410" s="306"/>
      <c r="C2410" s="168"/>
      <c r="D2410" s="307"/>
    </row>
    <row r="2411" spans="2:4" x14ac:dyDescent="0.25">
      <c r="B2411" s="306"/>
      <c r="C2411" s="168"/>
      <c r="D2411" s="307"/>
    </row>
    <row r="2412" spans="2:4" x14ac:dyDescent="0.25">
      <c r="B2412" s="306"/>
      <c r="C2412" s="168"/>
      <c r="D2412" s="307"/>
    </row>
    <row r="2413" spans="2:4" x14ac:dyDescent="0.25">
      <c r="B2413" s="306"/>
      <c r="C2413" s="168"/>
      <c r="D2413" s="307"/>
    </row>
    <row r="2414" spans="2:4" x14ac:dyDescent="0.25">
      <c r="B2414" s="306"/>
      <c r="C2414" s="168"/>
      <c r="D2414" s="307"/>
    </row>
    <row r="2415" spans="2:4" x14ac:dyDescent="0.25">
      <c r="B2415" s="306"/>
      <c r="C2415" s="168"/>
      <c r="D2415" s="307"/>
    </row>
    <row r="2416" spans="2:4" x14ac:dyDescent="0.25">
      <c r="B2416" s="306"/>
      <c r="C2416" s="168"/>
      <c r="D2416" s="307"/>
    </row>
    <row r="2417" spans="2:4" x14ac:dyDescent="0.25">
      <c r="B2417" s="306"/>
      <c r="C2417" s="168"/>
      <c r="D2417" s="307"/>
    </row>
    <row r="2418" spans="2:4" x14ac:dyDescent="0.25">
      <c r="B2418" s="306"/>
      <c r="C2418" s="168"/>
      <c r="D2418" s="307"/>
    </row>
    <row r="2419" spans="2:4" x14ac:dyDescent="0.25">
      <c r="B2419" s="306"/>
      <c r="C2419" s="168"/>
      <c r="D2419" s="307"/>
    </row>
    <row r="2420" spans="2:4" x14ac:dyDescent="0.25">
      <c r="B2420" s="306"/>
      <c r="C2420" s="168"/>
      <c r="D2420" s="307"/>
    </row>
    <row r="2421" spans="2:4" x14ac:dyDescent="0.25">
      <c r="B2421" s="306"/>
      <c r="C2421" s="168"/>
      <c r="D2421" s="307"/>
    </row>
    <row r="2422" spans="2:4" x14ac:dyDescent="0.25">
      <c r="B2422" s="306"/>
      <c r="C2422" s="168"/>
      <c r="D2422" s="307"/>
    </row>
    <row r="2423" spans="2:4" x14ac:dyDescent="0.25">
      <c r="B2423" s="306"/>
      <c r="C2423" s="168"/>
      <c r="D2423" s="307"/>
    </row>
    <row r="2424" spans="2:4" x14ac:dyDescent="0.25">
      <c r="B2424" s="306"/>
      <c r="C2424" s="168"/>
      <c r="D2424" s="307"/>
    </row>
    <row r="2425" spans="2:4" x14ac:dyDescent="0.25">
      <c r="B2425" s="306"/>
      <c r="C2425" s="168"/>
      <c r="D2425" s="307"/>
    </row>
    <row r="2426" spans="2:4" x14ac:dyDescent="0.25">
      <c r="B2426" s="306"/>
      <c r="C2426" s="168"/>
      <c r="D2426" s="307"/>
    </row>
    <row r="2427" spans="2:4" x14ac:dyDescent="0.25">
      <c r="B2427" s="306"/>
      <c r="C2427" s="168"/>
      <c r="D2427" s="307"/>
    </row>
    <row r="2428" spans="2:4" x14ac:dyDescent="0.25">
      <c r="B2428" s="306"/>
      <c r="C2428" s="168"/>
      <c r="D2428" s="307"/>
    </row>
    <row r="2429" spans="2:4" x14ac:dyDescent="0.25">
      <c r="B2429" s="306"/>
      <c r="C2429" s="168"/>
      <c r="D2429" s="307"/>
    </row>
    <row r="2430" spans="2:4" x14ac:dyDescent="0.25">
      <c r="B2430" s="306"/>
      <c r="C2430" s="168"/>
      <c r="D2430" s="307"/>
    </row>
    <row r="2431" spans="2:4" x14ac:dyDescent="0.25">
      <c r="B2431" s="306"/>
      <c r="C2431" s="168"/>
      <c r="D2431" s="307"/>
    </row>
    <row r="2432" spans="2:4" x14ac:dyDescent="0.25">
      <c r="B2432" s="306"/>
      <c r="C2432" s="168"/>
      <c r="D2432" s="307"/>
    </row>
    <row r="2433" spans="2:4" x14ac:dyDescent="0.25">
      <c r="B2433" s="306"/>
      <c r="C2433" s="168"/>
      <c r="D2433" s="307"/>
    </row>
    <row r="2434" spans="2:4" x14ac:dyDescent="0.25">
      <c r="B2434" s="306"/>
      <c r="C2434" s="168"/>
      <c r="D2434" s="307"/>
    </row>
    <row r="2435" spans="2:4" x14ac:dyDescent="0.25">
      <c r="B2435" s="306"/>
      <c r="C2435" s="168"/>
      <c r="D2435" s="307"/>
    </row>
    <row r="2436" spans="2:4" x14ac:dyDescent="0.25">
      <c r="B2436" s="306"/>
      <c r="C2436" s="168"/>
      <c r="D2436" s="307"/>
    </row>
    <row r="2437" spans="2:4" x14ac:dyDescent="0.25">
      <c r="B2437" s="306"/>
      <c r="C2437" s="168"/>
      <c r="D2437" s="307"/>
    </row>
    <row r="2438" spans="2:4" x14ac:dyDescent="0.25">
      <c r="B2438" s="306"/>
      <c r="C2438" s="168"/>
      <c r="D2438" s="307"/>
    </row>
    <row r="2439" spans="2:4" x14ac:dyDescent="0.25">
      <c r="B2439" s="306"/>
      <c r="C2439" s="168"/>
      <c r="D2439" s="307"/>
    </row>
    <row r="2440" spans="2:4" x14ac:dyDescent="0.25">
      <c r="B2440" s="306"/>
      <c r="C2440" s="168"/>
      <c r="D2440" s="307"/>
    </row>
    <row r="2441" spans="2:4" x14ac:dyDescent="0.25">
      <c r="B2441" s="306"/>
      <c r="C2441" s="168"/>
      <c r="D2441" s="307"/>
    </row>
    <row r="2442" spans="2:4" x14ac:dyDescent="0.25">
      <c r="B2442" s="306"/>
      <c r="C2442" s="168"/>
      <c r="D2442" s="307"/>
    </row>
    <row r="2443" spans="2:4" x14ac:dyDescent="0.25">
      <c r="B2443" s="306"/>
      <c r="C2443" s="168"/>
      <c r="D2443" s="307"/>
    </row>
    <row r="2444" spans="2:4" x14ac:dyDescent="0.25">
      <c r="B2444" s="306"/>
      <c r="C2444" s="168"/>
      <c r="D2444" s="307"/>
    </row>
    <row r="2445" spans="2:4" x14ac:dyDescent="0.25">
      <c r="B2445" s="306"/>
      <c r="C2445" s="168"/>
      <c r="D2445" s="307"/>
    </row>
    <row r="2446" spans="2:4" x14ac:dyDescent="0.25">
      <c r="B2446" s="306"/>
      <c r="C2446" s="168"/>
      <c r="D2446" s="307"/>
    </row>
    <row r="2447" spans="2:4" x14ac:dyDescent="0.25">
      <c r="B2447" s="306"/>
      <c r="C2447" s="168"/>
      <c r="D2447" s="307"/>
    </row>
    <row r="2448" spans="2:4" x14ac:dyDescent="0.25">
      <c r="B2448" s="306"/>
      <c r="C2448" s="168"/>
      <c r="D2448" s="307"/>
    </row>
    <row r="2449" spans="2:4" x14ac:dyDescent="0.25">
      <c r="B2449" s="306"/>
      <c r="C2449" s="168"/>
      <c r="D2449" s="307"/>
    </row>
    <row r="2450" spans="2:4" x14ac:dyDescent="0.25">
      <c r="B2450" s="306"/>
      <c r="C2450" s="168"/>
      <c r="D2450" s="307"/>
    </row>
    <row r="2451" spans="2:4" x14ac:dyDescent="0.25">
      <c r="B2451" s="306"/>
      <c r="C2451" s="168"/>
      <c r="D2451" s="307"/>
    </row>
    <row r="2452" spans="2:4" x14ac:dyDescent="0.25">
      <c r="B2452" s="306"/>
      <c r="C2452" s="168"/>
      <c r="D2452" s="307"/>
    </row>
    <row r="2453" spans="2:4" x14ac:dyDescent="0.25">
      <c r="B2453" s="306"/>
      <c r="C2453" s="168"/>
      <c r="D2453" s="307"/>
    </row>
    <row r="2454" spans="2:4" x14ac:dyDescent="0.25">
      <c r="B2454" s="306"/>
      <c r="C2454" s="168"/>
      <c r="D2454" s="307"/>
    </row>
    <row r="2455" spans="2:4" x14ac:dyDescent="0.25">
      <c r="B2455" s="306"/>
      <c r="C2455" s="168"/>
      <c r="D2455" s="307"/>
    </row>
    <row r="2456" spans="2:4" x14ac:dyDescent="0.25">
      <c r="B2456" s="306"/>
      <c r="C2456" s="168"/>
      <c r="D2456" s="307"/>
    </row>
    <row r="2457" spans="2:4" x14ac:dyDescent="0.25">
      <c r="B2457" s="306"/>
      <c r="C2457" s="168"/>
      <c r="D2457" s="307"/>
    </row>
    <row r="2458" spans="2:4" x14ac:dyDescent="0.25">
      <c r="B2458" s="306"/>
      <c r="C2458" s="168"/>
      <c r="D2458" s="307"/>
    </row>
    <row r="2459" spans="2:4" x14ac:dyDescent="0.25">
      <c r="B2459" s="306"/>
      <c r="C2459" s="168"/>
      <c r="D2459" s="307"/>
    </row>
    <row r="2460" spans="2:4" x14ac:dyDescent="0.25">
      <c r="B2460" s="306"/>
      <c r="C2460" s="168"/>
      <c r="D2460" s="307"/>
    </row>
    <row r="2461" spans="2:4" x14ac:dyDescent="0.25">
      <c r="B2461" s="306"/>
      <c r="C2461" s="168"/>
      <c r="D2461" s="307"/>
    </row>
    <row r="2462" spans="2:4" x14ac:dyDescent="0.25">
      <c r="B2462" s="306"/>
      <c r="C2462" s="168"/>
      <c r="D2462" s="307"/>
    </row>
    <row r="2463" spans="2:4" x14ac:dyDescent="0.25">
      <c r="B2463" s="306"/>
      <c r="C2463" s="168"/>
      <c r="D2463" s="307"/>
    </row>
    <row r="2464" spans="2:4" x14ac:dyDescent="0.25">
      <c r="B2464" s="306"/>
      <c r="C2464" s="168"/>
      <c r="D2464" s="307"/>
    </row>
    <row r="2465" spans="2:4" x14ac:dyDescent="0.25">
      <c r="B2465" s="306"/>
      <c r="C2465" s="168"/>
      <c r="D2465" s="307"/>
    </row>
    <row r="2466" spans="2:4" x14ac:dyDescent="0.25">
      <c r="B2466" s="306"/>
      <c r="C2466" s="168"/>
      <c r="D2466" s="307"/>
    </row>
    <row r="2467" spans="2:4" x14ac:dyDescent="0.25">
      <c r="B2467" s="306"/>
      <c r="C2467" s="168"/>
      <c r="D2467" s="307"/>
    </row>
    <row r="2468" spans="2:4" x14ac:dyDescent="0.25">
      <c r="B2468" s="306"/>
      <c r="C2468" s="168"/>
      <c r="D2468" s="307"/>
    </row>
    <row r="2469" spans="2:4" x14ac:dyDescent="0.25">
      <c r="B2469" s="306"/>
      <c r="C2469" s="168"/>
      <c r="D2469" s="307"/>
    </row>
    <row r="2470" spans="2:4" x14ac:dyDescent="0.25">
      <c r="B2470" s="306"/>
      <c r="C2470" s="168"/>
      <c r="D2470" s="307"/>
    </row>
    <row r="2471" spans="2:4" x14ac:dyDescent="0.25">
      <c r="B2471" s="306"/>
      <c r="C2471" s="168"/>
      <c r="D2471" s="307"/>
    </row>
    <row r="2472" spans="2:4" x14ac:dyDescent="0.25">
      <c r="B2472" s="306"/>
      <c r="C2472" s="168"/>
      <c r="D2472" s="307"/>
    </row>
    <row r="2473" spans="2:4" x14ac:dyDescent="0.25">
      <c r="B2473" s="306"/>
      <c r="C2473" s="168"/>
      <c r="D2473" s="307"/>
    </row>
    <row r="2474" spans="2:4" x14ac:dyDescent="0.25">
      <c r="B2474" s="306"/>
      <c r="C2474" s="168"/>
      <c r="D2474" s="307"/>
    </row>
    <row r="2475" spans="2:4" x14ac:dyDescent="0.25">
      <c r="B2475" s="306"/>
      <c r="C2475" s="168"/>
      <c r="D2475" s="307"/>
    </row>
    <row r="2476" spans="2:4" x14ac:dyDescent="0.25">
      <c r="B2476" s="306"/>
      <c r="C2476" s="168"/>
      <c r="D2476" s="307"/>
    </row>
    <row r="2477" spans="2:4" x14ac:dyDescent="0.25">
      <c r="B2477" s="306"/>
      <c r="C2477" s="168"/>
      <c r="D2477" s="307"/>
    </row>
    <row r="2478" spans="2:4" x14ac:dyDescent="0.25">
      <c r="B2478" s="306"/>
      <c r="C2478" s="168"/>
      <c r="D2478" s="307"/>
    </row>
    <row r="2479" spans="2:4" x14ac:dyDescent="0.25">
      <c r="B2479" s="306"/>
      <c r="C2479" s="168"/>
      <c r="D2479" s="307"/>
    </row>
    <row r="2480" spans="2:4" x14ac:dyDescent="0.25">
      <c r="B2480" s="306"/>
      <c r="C2480" s="168"/>
      <c r="D2480" s="307"/>
    </row>
    <row r="2481" spans="2:4" x14ac:dyDescent="0.25">
      <c r="B2481" s="306"/>
      <c r="C2481" s="168"/>
      <c r="D2481" s="307"/>
    </row>
    <row r="2482" spans="2:4" x14ac:dyDescent="0.25">
      <c r="B2482" s="306"/>
      <c r="C2482" s="168"/>
      <c r="D2482" s="307"/>
    </row>
    <row r="2483" spans="2:4" x14ac:dyDescent="0.25">
      <c r="B2483" s="306"/>
      <c r="C2483" s="168"/>
      <c r="D2483" s="307"/>
    </row>
    <row r="2484" spans="2:4" x14ac:dyDescent="0.25">
      <c r="B2484" s="306"/>
      <c r="C2484" s="168"/>
      <c r="D2484" s="307"/>
    </row>
    <row r="2485" spans="2:4" x14ac:dyDescent="0.25">
      <c r="B2485" s="306"/>
      <c r="C2485" s="168"/>
      <c r="D2485" s="307"/>
    </row>
    <row r="2486" spans="2:4" x14ac:dyDescent="0.25">
      <c r="B2486" s="306"/>
      <c r="C2486" s="168"/>
      <c r="D2486" s="307"/>
    </row>
    <row r="2487" spans="2:4" x14ac:dyDescent="0.25">
      <c r="B2487" s="306"/>
      <c r="C2487" s="168"/>
      <c r="D2487" s="307"/>
    </row>
    <row r="2488" spans="2:4" x14ac:dyDescent="0.25">
      <c r="B2488" s="306"/>
      <c r="C2488" s="168"/>
      <c r="D2488" s="307"/>
    </row>
    <row r="2489" spans="2:4" x14ac:dyDescent="0.25">
      <c r="B2489" s="306"/>
      <c r="C2489" s="168"/>
      <c r="D2489" s="307"/>
    </row>
    <row r="2490" spans="2:4" x14ac:dyDescent="0.25">
      <c r="B2490" s="306"/>
      <c r="C2490" s="168"/>
      <c r="D2490" s="307"/>
    </row>
    <row r="2491" spans="2:4" x14ac:dyDescent="0.25">
      <c r="B2491" s="306"/>
      <c r="C2491" s="168"/>
      <c r="D2491" s="307"/>
    </row>
    <row r="2492" spans="2:4" x14ac:dyDescent="0.25">
      <c r="B2492" s="306"/>
      <c r="C2492" s="168"/>
      <c r="D2492" s="307"/>
    </row>
    <row r="2493" spans="2:4" x14ac:dyDescent="0.25">
      <c r="B2493" s="306"/>
      <c r="C2493" s="168"/>
      <c r="D2493" s="307"/>
    </row>
    <row r="2494" spans="2:4" x14ac:dyDescent="0.25">
      <c r="B2494" s="306"/>
      <c r="C2494" s="168"/>
      <c r="D2494" s="307"/>
    </row>
    <row r="2495" spans="2:4" x14ac:dyDescent="0.25">
      <c r="B2495" s="306"/>
      <c r="C2495" s="168"/>
      <c r="D2495" s="307"/>
    </row>
    <row r="2496" spans="2:4" x14ac:dyDescent="0.25">
      <c r="B2496" s="306"/>
      <c r="C2496" s="168"/>
      <c r="D2496" s="307"/>
    </row>
    <row r="2497" spans="2:4" x14ac:dyDescent="0.25">
      <c r="B2497" s="306"/>
      <c r="C2497" s="168"/>
      <c r="D2497" s="307"/>
    </row>
    <row r="2498" spans="2:4" x14ac:dyDescent="0.25">
      <c r="B2498" s="306"/>
      <c r="C2498" s="168"/>
      <c r="D2498" s="307"/>
    </row>
    <row r="2499" spans="2:4" x14ac:dyDescent="0.25">
      <c r="B2499" s="306"/>
      <c r="C2499" s="168"/>
      <c r="D2499" s="307"/>
    </row>
    <row r="2500" spans="2:4" x14ac:dyDescent="0.25">
      <c r="B2500" s="306"/>
      <c r="C2500" s="168"/>
      <c r="D2500" s="307"/>
    </row>
    <row r="2501" spans="2:4" x14ac:dyDescent="0.25">
      <c r="B2501" s="306"/>
      <c r="C2501" s="168"/>
      <c r="D2501" s="307"/>
    </row>
    <row r="2502" spans="2:4" x14ac:dyDescent="0.25">
      <c r="B2502" s="306"/>
      <c r="C2502" s="168"/>
      <c r="D2502" s="307"/>
    </row>
    <row r="2503" spans="2:4" x14ac:dyDescent="0.25">
      <c r="B2503" s="306"/>
      <c r="C2503" s="168"/>
      <c r="D2503" s="307"/>
    </row>
    <row r="2504" spans="2:4" x14ac:dyDescent="0.25">
      <c r="B2504" s="306"/>
      <c r="C2504" s="168"/>
      <c r="D2504" s="307"/>
    </row>
    <row r="2505" spans="2:4" x14ac:dyDescent="0.25">
      <c r="B2505" s="306"/>
      <c r="C2505" s="168"/>
      <c r="D2505" s="307"/>
    </row>
    <row r="2506" spans="2:4" x14ac:dyDescent="0.25">
      <c r="B2506" s="306"/>
      <c r="C2506" s="168"/>
      <c r="D2506" s="307"/>
    </row>
    <row r="2507" spans="2:4" x14ac:dyDescent="0.25">
      <c r="B2507" s="306"/>
      <c r="C2507" s="168"/>
      <c r="D2507" s="307"/>
    </row>
    <row r="2508" spans="2:4" x14ac:dyDescent="0.25">
      <c r="B2508" s="306"/>
      <c r="C2508" s="168"/>
      <c r="D2508" s="307"/>
    </row>
    <row r="2509" spans="2:4" x14ac:dyDescent="0.25">
      <c r="B2509" s="306"/>
      <c r="C2509" s="168"/>
      <c r="D2509" s="307"/>
    </row>
    <row r="2510" spans="2:4" x14ac:dyDescent="0.25">
      <c r="B2510" s="306"/>
      <c r="C2510" s="168"/>
      <c r="D2510" s="307"/>
    </row>
    <row r="2511" spans="2:4" x14ac:dyDescent="0.25">
      <c r="B2511" s="306"/>
      <c r="C2511" s="168"/>
      <c r="D2511" s="307"/>
    </row>
    <row r="2512" spans="2:4" x14ac:dyDescent="0.25">
      <c r="B2512" s="306"/>
      <c r="C2512" s="168"/>
      <c r="D2512" s="307"/>
    </row>
    <row r="2513" spans="2:4" x14ac:dyDescent="0.25">
      <c r="B2513" s="306"/>
      <c r="C2513" s="168"/>
      <c r="D2513" s="307"/>
    </row>
    <row r="2514" spans="2:4" x14ac:dyDescent="0.25">
      <c r="B2514" s="306"/>
      <c r="C2514" s="168"/>
      <c r="D2514" s="307"/>
    </row>
    <row r="2515" spans="2:4" x14ac:dyDescent="0.25">
      <c r="B2515" s="306"/>
      <c r="C2515" s="168"/>
      <c r="D2515" s="307"/>
    </row>
    <row r="2516" spans="2:4" x14ac:dyDescent="0.25">
      <c r="B2516" s="306"/>
      <c r="C2516" s="168"/>
      <c r="D2516" s="307"/>
    </row>
    <row r="2517" spans="2:4" x14ac:dyDescent="0.25">
      <c r="B2517" s="306"/>
      <c r="C2517" s="168"/>
      <c r="D2517" s="307"/>
    </row>
    <row r="2518" spans="2:4" x14ac:dyDescent="0.25">
      <c r="B2518" s="306"/>
      <c r="C2518" s="168"/>
      <c r="D2518" s="307"/>
    </row>
    <row r="2519" spans="2:4" x14ac:dyDescent="0.25">
      <c r="B2519" s="306"/>
      <c r="C2519" s="168"/>
      <c r="D2519" s="307"/>
    </row>
    <row r="2520" spans="2:4" x14ac:dyDescent="0.25">
      <c r="B2520" s="306"/>
      <c r="C2520" s="168"/>
      <c r="D2520" s="307"/>
    </row>
    <row r="2521" spans="2:4" x14ac:dyDescent="0.25">
      <c r="B2521" s="306"/>
      <c r="C2521" s="168"/>
      <c r="D2521" s="307"/>
    </row>
    <row r="2522" spans="2:4" x14ac:dyDescent="0.25">
      <c r="B2522" s="306"/>
      <c r="C2522" s="168"/>
      <c r="D2522" s="307"/>
    </row>
    <row r="2523" spans="2:4" x14ac:dyDescent="0.25">
      <c r="B2523" s="306"/>
      <c r="C2523" s="168"/>
      <c r="D2523" s="307"/>
    </row>
    <row r="2524" spans="2:4" x14ac:dyDescent="0.25">
      <c r="B2524" s="306"/>
      <c r="C2524" s="168"/>
      <c r="D2524" s="307"/>
    </row>
    <row r="2525" spans="2:4" x14ac:dyDescent="0.25">
      <c r="B2525" s="306"/>
      <c r="C2525" s="168"/>
      <c r="D2525" s="307"/>
    </row>
    <row r="2526" spans="2:4" x14ac:dyDescent="0.25">
      <c r="B2526" s="306"/>
      <c r="C2526" s="168"/>
      <c r="D2526" s="307"/>
    </row>
    <row r="2527" spans="2:4" x14ac:dyDescent="0.25">
      <c r="B2527" s="306"/>
      <c r="C2527" s="168"/>
      <c r="D2527" s="307"/>
    </row>
    <row r="2528" spans="2:4" x14ac:dyDescent="0.25">
      <c r="B2528" s="306"/>
      <c r="C2528" s="168"/>
      <c r="D2528" s="307"/>
    </row>
    <row r="2529" spans="2:4" x14ac:dyDescent="0.25">
      <c r="B2529" s="306"/>
      <c r="C2529" s="168"/>
      <c r="D2529" s="307"/>
    </row>
    <row r="2530" spans="2:4" x14ac:dyDescent="0.25">
      <c r="B2530" s="306"/>
      <c r="C2530" s="168"/>
      <c r="D2530" s="307"/>
    </row>
    <row r="2531" spans="2:4" x14ac:dyDescent="0.25">
      <c r="B2531" s="306"/>
      <c r="C2531" s="168"/>
      <c r="D2531" s="307"/>
    </row>
    <row r="2532" spans="2:4" x14ac:dyDescent="0.25">
      <c r="B2532" s="306"/>
      <c r="C2532" s="168"/>
      <c r="D2532" s="307"/>
    </row>
    <row r="2533" spans="2:4" x14ac:dyDescent="0.25">
      <c r="B2533" s="306"/>
      <c r="C2533" s="168"/>
      <c r="D2533" s="307"/>
    </row>
    <row r="2534" spans="2:4" x14ac:dyDescent="0.25">
      <c r="B2534" s="306"/>
      <c r="C2534" s="168"/>
      <c r="D2534" s="307"/>
    </row>
    <row r="2535" spans="2:4" x14ac:dyDescent="0.25">
      <c r="B2535" s="306"/>
      <c r="C2535" s="168"/>
      <c r="D2535" s="307"/>
    </row>
    <row r="2536" spans="2:4" x14ac:dyDescent="0.25">
      <c r="B2536" s="306"/>
      <c r="C2536" s="168"/>
      <c r="D2536" s="307"/>
    </row>
    <row r="2537" spans="2:4" x14ac:dyDescent="0.25">
      <c r="B2537" s="306"/>
      <c r="C2537" s="168"/>
      <c r="D2537" s="307"/>
    </row>
    <row r="2538" spans="2:4" x14ac:dyDescent="0.25">
      <c r="B2538" s="306"/>
      <c r="C2538" s="168"/>
      <c r="D2538" s="307"/>
    </row>
    <row r="2539" spans="2:4" x14ac:dyDescent="0.25">
      <c r="B2539" s="306"/>
      <c r="C2539" s="168"/>
      <c r="D2539" s="307"/>
    </row>
    <row r="2540" spans="2:4" x14ac:dyDescent="0.25">
      <c r="B2540" s="306"/>
      <c r="C2540" s="168"/>
      <c r="D2540" s="307"/>
    </row>
    <row r="2541" spans="2:4" x14ac:dyDescent="0.25">
      <c r="B2541" s="306"/>
      <c r="C2541" s="168"/>
      <c r="D2541" s="307"/>
    </row>
    <row r="2542" spans="2:4" x14ac:dyDescent="0.25">
      <c r="B2542" s="306"/>
      <c r="C2542" s="168"/>
      <c r="D2542" s="307"/>
    </row>
    <row r="2543" spans="2:4" x14ac:dyDescent="0.25">
      <c r="B2543" s="306"/>
      <c r="C2543" s="168"/>
      <c r="D2543" s="307"/>
    </row>
    <row r="2544" spans="2:4" x14ac:dyDescent="0.25">
      <c r="B2544" s="306"/>
      <c r="C2544" s="168"/>
      <c r="D2544" s="307"/>
    </row>
    <row r="2545" spans="2:4" x14ac:dyDescent="0.25">
      <c r="B2545" s="306"/>
      <c r="C2545" s="168"/>
      <c r="D2545" s="307"/>
    </row>
    <row r="2546" spans="2:4" x14ac:dyDescent="0.25">
      <c r="B2546" s="306"/>
      <c r="C2546" s="168"/>
      <c r="D2546" s="307"/>
    </row>
    <row r="2547" spans="2:4" x14ac:dyDescent="0.25">
      <c r="B2547" s="306"/>
      <c r="C2547" s="168"/>
      <c r="D2547" s="307"/>
    </row>
    <row r="2548" spans="2:4" x14ac:dyDescent="0.25">
      <c r="B2548" s="306"/>
      <c r="C2548" s="168"/>
      <c r="D2548" s="307"/>
    </row>
    <row r="2549" spans="2:4" x14ac:dyDescent="0.25">
      <c r="B2549" s="306"/>
      <c r="C2549" s="168"/>
      <c r="D2549" s="307"/>
    </row>
    <row r="2550" spans="2:4" x14ac:dyDescent="0.25">
      <c r="B2550" s="306"/>
      <c r="C2550" s="168"/>
      <c r="D2550" s="307"/>
    </row>
    <row r="2551" spans="2:4" x14ac:dyDescent="0.25">
      <c r="B2551" s="306"/>
      <c r="C2551" s="168"/>
      <c r="D2551" s="307"/>
    </row>
    <row r="2552" spans="2:4" x14ac:dyDescent="0.25">
      <c r="B2552" s="306"/>
      <c r="C2552" s="168"/>
      <c r="D2552" s="307"/>
    </row>
    <row r="2553" spans="2:4" x14ac:dyDescent="0.25">
      <c r="B2553" s="306"/>
      <c r="C2553" s="168"/>
      <c r="D2553" s="307"/>
    </row>
    <row r="2554" spans="2:4" x14ac:dyDescent="0.25">
      <c r="B2554" s="306"/>
      <c r="C2554" s="168"/>
      <c r="D2554" s="307"/>
    </row>
    <row r="2555" spans="2:4" x14ac:dyDescent="0.25">
      <c r="B2555" s="306"/>
      <c r="C2555" s="168"/>
      <c r="D2555" s="307"/>
    </row>
    <row r="2556" spans="2:4" x14ac:dyDescent="0.25">
      <c r="B2556" s="306"/>
      <c r="C2556" s="168"/>
      <c r="D2556" s="307"/>
    </row>
    <row r="2557" spans="2:4" x14ac:dyDescent="0.25">
      <c r="B2557" s="306"/>
      <c r="C2557" s="168"/>
      <c r="D2557" s="307"/>
    </row>
    <row r="2558" spans="2:4" x14ac:dyDescent="0.25">
      <c r="B2558" s="306"/>
      <c r="C2558" s="168"/>
      <c r="D2558" s="307"/>
    </row>
    <row r="2559" spans="2:4" x14ac:dyDescent="0.25">
      <c r="B2559" s="306"/>
      <c r="C2559" s="168"/>
      <c r="D2559" s="307"/>
    </row>
    <row r="2560" spans="2:4" x14ac:dyDescent="0.25">
      <c r="B2560" s="306"/>
      <c r="C2560" s="168"/>
      <c r="D2560" s="307"/>
    </row>
    <row r="2561" spans="2:4" x14ac:dyDescent="0.25">
      <c r="B2561" s="306"/>
      <c r="C2561" s="168"/>
      <c r="D2561" s="307"/>
    </row>
    <row r="2562" spans="2:4" x14ac:dyDescent="0.25">
      <c r="B2562" s="306"/>
      <c r="C2562" s="168"/>
      <c r="D2562" s="307"/>
    </row>
    <row r="2563" spans="2:4" x14ac:dyDescent="0.25">
      <c r="B2563" s="306"/>
      <c r="C2563" s="168"/>
      <c r="D2563" s="307"/>
    </row>
    <row r="2564" spans="2:4" x14ac:dyDescent="0.25">
      <c r="B2564" s="306"/>
      <c r="C2564" s="168"/>
      <c r="D2564" s="307"/>
    </row>
    <row r="2565" spans="2:4" x14ac:dyDescent="0.25">
      <c r="B2565" s="306"/>
      <c r="C2565" s="168"/>
      <c r="D2565" s="307"/>
    </row>
    <row r="2566" spans="2:4" x14ac:dyDescent="0.25">
      <c r="B2566" s="306"/>
      <c r="C2566" s="168"/>
      <c r="D2566" s="307"/>
    </row>
    <row r="2567" spans="2:4" x14ac:dyDescent="0.25">
      <c r="B2567" s="306"/>
      <c r="C2567" s="168"/>
      <c r="D2567" s="307"/>
    </row>
    <row r="2568" spans="2:4" x14ac:dyDescent="0.25">
      <c r="B2568" s="306"/>
      <c r="C2568" s="168"/>
      <c r="D2568" s="307"/>
    </row>
    <row r="2569" spans="2:4" x14ac:dyDescent="0.25">
      <c r="B2569" s="306"/>
      <c r="C2569" s="168"/>
      <c r="D2569" s="307"/>
    </row>
    <row r="2570" spans="2:4" x14ac:dyDescent="0.25">
      <c r="B2570" s="306"/>
      <c r="C2570" s="168"/>
      <c r="D2570" s="307"/>
    </row>
    <row r="2571" spans="2:4" x14ac:dyDescent="0.25">
      <c r="B2571" s="306"/>
      <c r="C2571" s="168"/>
      <c r="D2571" s="307"/>
    </row>
    <row r="2572" spans="2:4" x14ac:dyDescent="0.25">
      <c r="B2572" s="306"/>
      <c r="C2572" s="168"/>
      <c r="D2572" s="307"/>
    </row>
    <row r="2573" spans="2:4" x14ac:dyDescent="0.25">
      <c r="B2573" s="306"/>
      <c r="C2573" s="168"/>
      <c r="D2573" s="307"/>
    </row>
    <row r="2574" spans="2:4" x14ac:dyDescent="0.25">
      <c r="B2574" s="306"/>
      <c r="C2574" s="168"/>
      <c r="D2574" s="307"/>
    </row>
    <row r="2575" spans="2:4" x14ac:dyDescent="0.25">
      <c r="B2575" s="306"/>
      <c r="C2575" s="168"/>
      <c r="D2575" s="307"/>
    </row>
    <row r="2576" spans="2:4" x14ac:dyDescent="0.25">
      <c r="B2576" s="306"/>
      <c r="C2576" s="168"/>
      <c r="D2576" s="307"/>
    </row>
    <row r="2577" spans="2:4" x14ac:dyDescent="0.25">
      <c r="B2577" s="306"/>
      <c r="C2577" s="168"/>
      <c r="D2577" s="307"/>
    </row>
    <row r="2578" spans="2:4" x14ac:dyDescent="0.25">
      <c r="B2578" s="306"/>
      <c r="C2578" s="168"/>
      <c r="D2578" s="307"/>
    </row>
    <row r="2579" spans="2:4" x14ac:dyDescent="0.25">
      <c r="B2579" s="306"/>
      <c r="C2579" s="168"/>
      <c r="D2579" s="307"/>
    </row>
    <row r="2580" spans="2:4" x14ac:dyDescent="0.25">
      <c r="B2580" s="306"/>
      <c r="C2580" s="168"/>
      <c r="D2580" s="307"/>
    </row>
    <row r="2581" spans="2:4" x14ac:dyDescent="0.25">
      <c r="B2581" s="306"/>
      <c r="C2581" s="168"/>
      <c r="D2581" s="307"/>
    </row>
    <row r="2582" spans="2:4" x14ac:dyDescent="0.25">
      <c r="B2582" s="306"/>
      <c r="C2582" s="168"/>
      <c r="D2582" s="307"/>
    </row>
    <row r="2583" spans="2:4" x14ac:dyDescent="0.25">
      <c r="B2583" s="306"/>
      <c r="C2583" s="168"/>
      <c r="D2583" s="307"/>
    </row>
    <row r="2584" spans="2:4" x14ac:dyDescent="0.25">
      <c r="B2584" s="306"/>
      <c r="C2584" s="168"/>
      <c r="D2584" s="307"/>
    </row>
    <row r="2585" spans="2:4" x14ac:dyDescent="0.25">
      <c r="B2585" s="306"/>
      <c r="C2585" s="168"/>
      <c r="D2585" s="307"/>
    </row>
    <row r="2586" spans="2:4" x14ac:dyDescent="0.25">
      <c r="B2586" s="306"/>
      <c r="C2586" s="168"/>
      <c r="D2586" s="307"/>
    </row>
    <row r="2587" spans="2:4" x14ac:dyDescent="0.25">
      <c r="B2587" s="306"/>
      <c r="C2587" s="168"/>
      <c r="D2587" s="307"/>
    </row>
    <row r="2588" spans="2:4" x14ac:dyDescent="0.25">
      <c r="B2588" s="306"/>
      <c r="C2588" s="168"/>
      <c r="D2588" s="307"/>
    </row>
    <row r="2589" spans="2:4" x14ac:dyDescent="0.25">
      <c r="B2589" s="306"/>
      <c r="C2589" s="168"/>
      <c r="D2589" s="307"/>
    </row>
    <row r="2590" spans="2:4" x14ac:dyDescent="0.25">
      <c r="B2590" s="306"/>
      <c r="C2590" s="168"/>
      <c r="D2590" s="307"/>
    </row>
    <row r="2591" spans="2:4" x14ac:dyDescent="0.25">
      <c r="B2591" s="306"/>
      <c r="C2591" s="168"/>
      <c r="D2591" s="307"/>
    </row>
    <row r="2592" spans="2:4" x14ac:dyDescent="0.25">
      <c r="B2592" s="306"/>
      <c r="C2592" s="168"/>
      <c r="D2592" s="307"/>
    </row>
    <row r="2593" spans="2:4" x14ac:dyDescent="0.25">
      <c r="B2593" s="306"/>
      <c r="C2593" s="168"/>
      <c r="D2593" s="307"/>
    </row>
    <row r="2594" spans="2:4" x14ac:dyDescent="0.25">
      <c r="B2594" s="306"/>
      <c r="C2594" s="168"/>
      <c r="D2594" s="307"/>
    </row>
    <row r="2595" spans="2:4" x14ac:dyDescent="0.25">
      <c r="B2595" s="306"/>
      <c r="C2595" s="168"/>
      <c r="D2595" s="307"/>
    </row>
    <row r="2596" spans="2:4" x14ac:dyDescent="0.25">
      <c r="B2596" s="306"/>
      <c r="C2596" s="168"/>
      <c r="D2596" s="307"/>
    </row>
    <row r="2597" spans="2:4" x14ac:dyDescent="0.25">
      <c r="B2597" s="306"/>
      <c r="C2597" s="168"/>
      <c r="D2597" s="307"/>
    </row>
    <row r="2598" spans="2:4" x14ac:dyDescent="0.25">
      <c r="B2598" s="306"/>
      <c r="C2598" s="168"/>
      <c r="D2598" s="307"/>
    </row>
    <row r="2599" spans="2:4" x14ac:dyDescent="0.25">
      <c r="B2599" s="306"/>
      <c r="C2599" s="168"/>
      <c r="D2599" s="307"/>
    </row>
    <row r="2600" spans="2:4" x14ac:dyDescent="0.25">
      <c r="B2600" s="306"/>
      <c r="C2600" s="168"/>
      <c r="D2600" s="307"/>
    </row>
    <row r="2601" spans="2:4" x14ac:dyDescent="0.25">
      <c r="B2601" s="306"/>
      <c r="C2601" s="168"/>
      <c r="D2601" s="307"/>
    </row>
    <row r="2602" spans="2:4" x14ac:dyDescent="0.25">
      <c r="B2602" s="306"/>
      <c r="C2602" s="168"/>
      <c r="D2602" s="307"/>
    </row>
    <row r="2603" spans="2:4" x14ac:dyDescent="0.25">
      <c r="B2603" s="306"/>
      <c r="C2603" s="168"/>
      <c r="D2603" s="307"/>
    </row>
    <row r="2604" spans="2:4" x14ac:dyDescent="0.25">
      <c r="B2604" s="306"/>
      <c r="C2604" s="168"/>
      <c r="D2604" s="307"/>
    </row>
    <row r="2605" spans="2:4" x14ac:dyDescent="0.25">
      <c r="B2605" s="306"/>
      <c r="C2605" s="168"/>
      <c r="D2605" s="307"/>
    </row>
    <row r="2606" spans="2:4" x14ac:dyDescent="0.25">
      <c r="B2606" s="306"/>
      <c r="C2606" s="168"/>
      <c r="D2606" s="307"/>
    </row>
    <row r="2607" spans="2:4" x14ac:dyDescent="0.25">
      <c r="B2607" s="306"/>
      <c r="C2607" s="168"/>
      <c r="D2607" s="307"/>
    </row>
    <row r="2608" spans="2:4" x14ac:dyDescent="0.25">
      <c r="B2608" s="306"/>
      <c r="C2608" s="168"/>
      <c r="D2608" s="307"/>
    </row>
    <row r="2609" spans="2:4" x14ac:dyDescent="0.25">
      <c r="B2609" s="306"/>
      <c r="C2609" s="168"/>
      <c r="D2609" s="307"/>
    </row>
    <row r="2610" spans="2:4" x14ac:dyDescent="0.25">
      <c r="B2610" s="306"/>
      <c r="C2610" s="168"/>
      <c r="D2610" s="307"/>
    </row>
    <row r="2611" spans="2:4" x14ac:dyDescent="0.25">
      <c r="B2611" s="306"/>
      <c r="C2611" s="168"/>
      <c r="D2611" s="307"/>
    </row>
    <row r="2612" spans="2:4" x14ac:dyDescent="0.25">
      <c r="B2612" s="306"/>
      <c r="C2612" s="168"/>
      <c r="D2612" s="307"/>
    </row>
    <row r="2613" spans="2:4" x14ac:dyDescent="0.25">
      <c r="B2613" s="306"/>
      <c r="C2613" s="168"/>
      <c r="D2613" s="307"/>
    </row>
    <row r="2614" spans="2:4" x14ac:dyDescent="0.25">
      <c r="B2614" s="306"/>
      <c r="C2614" s="168"/>
      <c r="D2614" s="307"/>
    </row>
    <row r="2615" spans="2:4" x14ac:dyDescent="0.25">
      <c r="B2615" s="306"/>
      <c r="C2615" s="168"/>
      <c r="D2615" s="307"/>
    </row>
    <row r="2616" spans="2:4" x14ac:dyDescent="0.25">
      <c r="B2616" s="306"/>
      <c r="C2616" s="168"/>
      <c r="D2616" s="307"/>
    </row>
    <row r="2617" spans="2:4" x14ac:dyDescent="0.25">
      <c r="B2617" s="306"/>
      <c r="C2617" s="168"/>
      <c r="D2617" s="307"/>
    </row>
    <row r="2618" spans="2:4" x14ac:dyDescent="0.25">
      <c r="B2618" s="306"/>
      <c r="C2618" s="168"/>
      <c r="D2618" s="307"/>
    </row>
    <row r="2619" spans="2:4" x14ac:dyDescent="0.25">
      <c r="B2619" s="306"/>
      <c r="C2619" s="168"/>
      <c r="D2619" s="307"/>
    </row>
    <row r="2620" spans="2:4" x14ac:dyDescent="0.25">
      <c r="B2620" s="306"/>
      <c r="C2620" s="168"/>
      <c r="D2620" s="307"/>
    </row>
    <row r="2621" spans="2:4" x14ac:dyDescent="0.25">
      <c r="B2621" s="306"/>
      <c r="C2621" s="168"/>
      <c r="D2621" s="307"/>
    </row>
    <row r="2622" spans="2:4" x14ac:dyDescent="0.25">
      <c r="B2622" s="306"/>
      <c r="C2622" s="168"/>
      <c r="D2622" s="307"/>
    </row>
    <row r="2623" spans="2:4" x14ac:dyDescent="0.25">
      <c r="B2623" s="306"/>
      <c r="C2623" s="168"/>
      <c r="D2623" s="307"/>
    </row>
    <row r="2624" spans="2:4" x14ac:dyDescent="0.25">
      <c r="B2624" s="306"/>
      <c r="C2624" s="168"/>
      <c r="D2624" s="307"/>
    </row>
    <row r="2625" spans="2:4" x14ac:dyDescent="0.25">
      <c r="B2625" s="306"/>
      <c r="C2625" s="168"/>
      <c r="D2625" s="307"/>
    </row>
    <row r="2626" spans="2:4" x14ac:dyDescent="0.25">
      <c r="B2626" s="306"/>
      <c r="C2626" s="168"/>
      <c r="D2626" s="307"/>
    </row>
    <row r="2627" spans="2:4" x14ac:dyDescent="0.25">
      <c r="B2627" s="306"/>
      <c r="C2627" s="168"/>
      <c r="D2627" s="307"/>
    </row>
    <row r="2628" spans="2:4" x14ac:dyDescent="0.25">
      <c r="B2628" s="306"/>
      <c r="C2628" s="168"/>
      <c r="D2628" s="307"/>
    </row>
    <row r="2629" spans="2:4" x14ac:dyDescent="0.25">
      <c r="B2629" s="306"/>
      <c r="C2629" s="168"/>
      <c r="D2629" s="307"/>
    </row>
    <row r="2630" spans="2:4" x14ac:dyDescent="0.25">
      <c r="B2630" s="306"/>
      <c r="C2630" s="168"/>
      <c r="D2630" s="307"/>
    </row>
    <row r="2631" spans="2:4" x14ac:dyDescent="0.25">
      <c r="B2631" s="306"/>
      <c r="C2631" s="168"/>
      <c r="D2631" s="307"/>
    </row>
    <row r="2632" spans="2:4" x14ac:dyDescent="0.25">
      <c r="B2632" s="306"/>
      <c r="C2632" s="168"/>
      <c r="D2632" s="307"/>
    </row>
    <row r="2633" spans="2:4" x14ac:dyDescent="0.25">
      <c r="B2633" s="306"/>
      <c r="C2633" s="168"/>
      <c r="D2633" s="307"/>
    </row>
    <row r="2634" spans="2:4" x14ac:dyDescent="0.25">
      <c r="B2634" s="306"/>
      <c r="C2634" s="168"/>
      <c r="D2634" s="307"/>
    </row>
    <row r="2635" spans="2:4" x14ac:dyDescent="0.25">
      <c r="B2635" s="306"/>
      <c r="C2635" s="168"/>
      <c r="D2635" s="307"/>
    </row>
    <row r="2636" spans="2:4" x14ac:dyDescent="0.25">
      <c r="B2636" s="306"/>
      <c r="C2636" s="168"/>
      <c r="D2636" s="307"/>
    </row>
    <row r="2637" spans="2:4" x14ac:dyDescent="0.25">
      <c r="B2637" s="306"/>
      <c r="C2637" s="168"/>
      <c r="D2637" s="307"/>
    </row>
    <row r="2638" spans="2:4" x14ac:dyDescent="0.25">
      <c r="B2638" s="306"/>
      <c r="C2638" s="168"/>
      <c r="D2638" s="307"/>
    </row>
    <row r="2639" spans="2:4" x14ac:dyDescent="0.25">
      <c r="B2639" s="306"/>
      <c r="C2639" s="168"/>
      <c r="D2639" s="307"/>
    </row>
    <row r="2640" spans="2:4" x14ac:dyDescent="0.25">
      <c r="B2640" s="306"/>
      <c r="C2640" s="168"/>
      <c r="D2640" s="307"/>
    </row>
    <row r="2641" spans="2:4" x14ac:dyDescent="0.25">
      <c r="B2641" s="306"/>
      <c r="C2641" s="168"/>
      <c r="D2641" s="307"/>
    </row>
    <row r="2642" spans="2:4" x14ac:dyDescent="0.25">
      <c r="B2642" s="306"/>
      <c r="C2642" s="168"/>
      <c r="D2642" s="307"/>
    </row>
    <row r="2643" spans="2:4" x14ac:dyDescent="0.25">
      <c r="B2643" s="306"/>
      <c r="C2643" s="168"/>
      <c r="D2643" s="307"/>
    </row>
    <row r="2644" spans="2:4" x14ac:dyDescent="0.25">
      <c r="B2644" s="306"/>
      <c r="C2644" s="168"/>
      <c r="D2644" s="307"/>
    </row>
    <row r="2645" spans="2:4" x14ac:dyDescent="0.25">
      <c r="B2645" s="306"/>
      <c r="C2645" s="168"/>
      <c r="D2645" s="307"/>
    </row>
    <row r="2646" spans="2:4" x14ac:dyDescent="0.25">
      <c r="B2646" s="306"/>
      <c r="C2646" s="168"/>
      <c r="D2646" s="307"/>
    </row>
    <row r="2647" spans="2:4" x14ac:dyDescent="0.25">
      <c r="B2647" s="306"/>
      <c r="C2647" s="168"/>
      <c r="D2647" s="307"/>
    </row>
    <row r="2648" spans="2:4" x14ac:dyDescent="0.25">
      <c r="B2648" s="306"/>
      <c r="C2648" s="168"/>
      <c r="D2648" s="307"/>
    </row>
    <row r="2649" spans="2:4" x14ac:dyDescent="0.25">
      <c r="B2649" s="306"/>
      <c r="C2649" s="168"/>
      <c r="D2649" s="307"/>
    </row>
    <row r="2650" spans="2:4" x14ac:dyDescent="0.25">
      <c r="B2650" s="306"/>
      <c r="C2650" s="168"/>
      <c r="D2650" s="307"/>
    </row>
    <row r="2651" spans="2:4" x14ac:dyDescent="0.25">
      <c r="B2651" s="306"/>
      <c r="C2651" s="168"/>
      <c r="D2651" s="307"/>
    </row>
    <row r="2652" spans="2:4" x14ac:dyDescent="0.25">
      <c r="B2652" s="306"/>
      <c r="C2652" s="168"/>
      <c r="D2652" s="307"/>
    </row>
    <row r="2653" spans="2:4" x14ac:dyDescent="0.25">
      <c r="B2653" s="306"/>
      <c r="C2653" s="168"/>
      <c r="D2653" s="307"/>
    </row>
    <row r="2654" spans="2:4" x14ac:dyDescent="0.25">
      <c r="B2654" s="306"/>
      <c r="C2654" s="168"/>
      <c r="D2654" s="307"/>
    </row>
    <row r="2655" spans="2:4" x14ac:dyDescent="0.25">
      <c r="B2655" s="306"/>
      <c r="C2655" s="168"/>
      <c r="D2655" s="307"/>
    </row>
    <row r="2656" spans="2:4" x14ac:dyDescent="0.25">
      <c r="B2656" s="306"/>
      <c r="C2656" s="168"/>
      <c r="D2656" s="307"/>
    </row>
    <row r="2657" spans="2:4" x14ac:dyDescent="0.25">
      <c r="B2657" s="306"/>
      <c r="C2657" s="168"/>
      <c r="D2657" s="307"/>
    </row>
    <row r="2658" spans="2:4" x14ac:dyDescent="0.25">
      <c r="B2658" s="306"/>
      <c r="C2658" s="168"/>
      <c r="D2658" s="307"/>
    </row>
    <row r="2659" spans="2:4" x14ac:dyDescent="0.25">
      <c r="B2659" s="306"/>
      <c r="C2659" s="168"/>
      <c r="D2659" s="307"/>
    </row>
    <row r="2660" spans="2:4" x14ac:dyDescent="0.25">
      <c r="B2660" s="306"/>
      <c r="C2660" s="168"/>
      <c r="D2660" s="307"/>
    </row>
    <row r="2661" spans="2:4" x14ac:dyDescent="0.25">
      <c r="B2661" s="306"/>
      <c r="C2661" s="168"/>
      <c r="D2661" s="307"/>
    </row>
    <row r="2662" spans="2:4" x14ac:dyDescent="0.25">
      <c r="B2662" s="306"/>
      <c r="C2662" s="168"/>
      <c r="D2662" s="307"/>
    </row>
    <row r="2663" spans="2:4" x14ac:dyDescent="0.25">
      <c r="B2663" s="306"/>
      <c r="C2663" s="168"/>
      <c r="D2663" s="307"/>
    </row>
    <row r="2664" spans="2:4" x14ac:dyDescent="0.25">
      <c r="B2664" s="306"/>
      <c r="C2664" s="168"/>
      <c r="D2664" s="307"/>
    </row>
    <row r="2665" spans="2:4" x14ac:dyDescent="0.25">
      <c r="B2665" s="306"/>
      <c r="C2665" s="168"/>
      <c r="D2665" s="307"/>
    </row>
    <row r="2666" spans="2:4" x14ac:dyDescent="0.25">
      <c r="B2666" s="306"/>
      <c r="C2666" s="168"/>
      <c r="D2666" s="307"/>
    </row>
    <row r="2667" spans="2:4" x14ac:dyDescent="0.25">
      <c r="B2667" s="306"/>
      <c r="C2667" s="168"/>
      <c r="D2667" s="307"/>
    </row>
    <row r="2668" spans="2:4" x14ac:dyDescent="0.25">
      <c r="B2668" s="306"/>
      <c r="C2668" s="168"/>
      <c r="D2668" s="307"/>
    </row>
    <row r="2669" spans="2:4" x14ac:dyDescent="0.25">
      <c r="B2669" s="306"/>
      <c r="C2669" s="168"/>
      <c r="D2669" s="307"/>
    </row>
    <row r="2670" spans="2:4" x14ac:dyDescent="0.25">
      <c r="B2670" s="306"/>
      <c r="C2670" s="168"/>
      <c r="D2670" s="307"/>
    </row>
    <row r="2671" spans="2:4" x14ac:dyDescent="0.25">
      <c r="B2671" s="306"/>
      <c r="C2671" s="168"/>
      <c r="D2671" s="307"/>
    </row>
    <row r="2672" spans="2:4" x14ac:dyDescent="0.25">
      <c r="B2672" s="306"/>
      <c r="C2672" s="168"/>
      <c r="D2672" s="307"/>
    </row>
    <row r="2673" spans="2:4" x14ac:dyDescent="0.25">
      <c r="B2673" s="306"/>
      <c r="C2673" s="168"/>
      <c r="D2673" s="307"/>
    </row>
    <row r="2674" spans="2:4" x14ac:dyDescent="0.25">
      <c r="B2674" s="306"/>
      <c r="C2674" s="168"/>
      <c r="D2674" s="307"/>
    </row>
    <row r="2675" spans="2:4" x14ac:dyDescent="0.25">
      <c r="B2675" s="306"/>
      <c r="C2675" s="168"/>
      <c r="D2675" s="307"/>
    </row>
    <row r="2676" spans="2:4" x14ac:dyDescent="0.25">
      <c r="B2676" s="306"/>
      <c r="C2676" s="168"/>
      <c r="D2676" s="307"/>
    </row>
    <row r="2677" spans="2:4" x14ac:dyDescent="0.25">
      <c r="B2677" s="306"/>
      <c r="C2677" s="168"/>
      <c r="D2677" s="307"/>
    </row>
    <row r="2678" spans="2:4" x14ac:dyDescent="0.25">
      <c r="B2678" s="306"/>
      <c r="C2678" s="168"/>
      <c r="D2678" s="307"/>
    </row>
    <row r="2679" spans="2:4" x14ac:dyDescent="0.25">
      <c r="B2679" s="306"/>
      <c r="C2679" s="168"/>
      <c r="D2679" s="307"/>
    </row>
    <row r="2680" spans="2:4" x14ac:dyDescent="0.25">
      <c r="B2680" s="306"/>
      <c r="C2680" s="168"/>
      <c r="D2680" s="307"/>
    </row>
    <row r="2681" spans="2:4" x14ac:dyDescent="0.25">
      <c r="B2681" s="306"/>
      <c r="C2681" s="168"/>
      <c r="D2681" s="307"/>
    </row>
    <row r="2682" spans="2:4" x14ac:dyDescent="0.25">
      <c r="B2682" s="306"/>
      <c r="C2682" s="168"/>
      <c r="D2682" s="307"/>
    </row>
    <row r="2683" spans="2:4" x14ac:dyDescent="0.25">
      <c r="B2683" s="306"/>
      <c r="C2683" s="168"/>
      <c r="D2683" s="307"/>
    </row>
    <row r="2684" spans="2:4" x14ac:dyDescent="0.25">
      <c r="B2684" s="306"/>
      <c r="C2684" s="168"/>
      <c r="D2684" s="307"/>
    </row>
    <row r="2685" spans="2:4" x14ac:dyDescent="0.25">
      <c r="B2685" s="306"/>
      <c r="C2685" s="168"/>
      <c r="D2685" s="307"/>
    </row>
    <row r="2686" spans="2:4" x14ac:dyDescent="0.25">
      <c r="B2686" s="306"/>
      <c r="C2686" s="168"/>
      <c r="D2686" s="307"/>
    </row>
    <row r="2687" spans="2:4" x14ac:dyDescent="0.25">
      <c r="B2687" s="306"/>
      <c r="C2687" s="168"/>
      <c r="D2687" s="307"/>
    </row>
    <row r="2688" spans="2:4" x14ac:dyDescent="0.25">
      <c r="B2688" s="306"/>
      <c r="C2688" s="168"/>
      <c r="D2688" s="307"/>
    </row>
    <row r="2689" spans="2:4" x14ac:dyDescent="0.25">
      <c r="B2689" s="306"/>
      <c r="C2689" s="168"/>
      <c r="D2689" s="307"/>
    </row>
    <row r="2690" spans="2:4" x14ac:dyDescent="0.25">
      <c r="B2690" s="306"/>
      <c r="C2690" s="168"/>
      <c r="D2690" s="307"/>
    </row>
    <row r="2691" spans="2:4" x14ac:dyDescent="0.25">
      <c r="B2691" s="306"/>
      <c r="C2691" s="168"/>
      <c r="D2691" s="307"/>
    </row>
    <row r="2692" spans="2:4" x14ac:dyDescent="0.25">
      <c r="B2692" s="306"/>
      <c r="C2692" s="168"/>
      <c r="D2692" s="307"/>
    </row>
    <row r="2693" spans="2:4" x14ac:dyDescent="0.25">
      <c r="B2693" s="306"/>
      <c r="C2693" s="168"/>
      <c r="D2693" s="307"/>
    </row>
    <row r="2694" spans="2:4" x14ac:dyDescent="0.25">
      <c r="B2694" s="306"/>
      <c r="C2694" s="168"/>
      <c r="D2694" s="307"/>
    </row>
    <row r="2695" spans="2:4" x14ac:dyDescent="0.25">
      <c r="B2695" s="306"/>
      <c r="C2695" s="168"/>
      <c r="D2695" s="307"/>
    </row>
    <row r="2696" spans="2:4" x14ac:dyDescent="0.25">
      <c r="B2696" s="306"/>
      <c r="C2696" s="168"/>
      <c r="D2696" s="307"/>
    </row>
    <row r="2697" spans="2:4" x14ac:dyDescent="0.25">
      <c r="B2697" s="306"/>
      <c r="C2697" s="168"/>
      <c r="D2697" s="307"/>
    </row>
    <row r="2698" spans="2:4" x14ac:dyDescent="0.25">
      <c r="B2698" s="306"/>
      <c r="C2698" s="168"/>
      <c r="D2698" s="307"/>
    </row>
    <row r="2699" spans="2:4" x14ac:dyDescent="0.25">
      <c r="B2699" s="306"/>
      <c r="C2699" s="168"/>
      <c r="D2699" s="307"/>
    </row>
    <row r="2700" spans="2:4" x14ac:dyDescent="0.25">
      <c r="B2700" s="306"/>
      <c r="C2700" s="168"/>
      <c r="D2700" s="307"/>
    </row>
    <row r="2701" spans="2:4" x14ac:dyDescent="0.25">
      <c r="B2701" s="306"/>
      <c r="C2701" s="168"/>
      <c r="D2701" s="307"/>
    </row>
    <row r="2702" spans="2:4" x14ac:dyDescent="0.25">
      <c r="B2702" s="306"/>
      <c r="C2702" s="168"/>
      <c r="D2702" s="307"/>
    </row>
    <row r="2703" spans="2:4" x14ac:dyDescent="0.25">
      <c r="B2703" s="306"/>
      <c r="C2703" s="168"/>
      <c r="D2703" s="307"/>
    </row>
    <row r="2704" spans="2:4" x14ac:dyDescent="0.25">
      <c r="B2704" s="306"/>
      <c r="C2704" s="168"/>
      <c r="D2704" s="307"/>
    </row>
    <row r="2705" spans="2:4" x14ac:dyDescent="0.25">
      <c r="B2705" s="306"/>
      <c r="C2705" s="168"/>
      <c r="D2705" s="307"/>
    </row>
    <row r="2706" spans="2:4" x14ac:dyDescent="0.25">
      <c r="B2706" s="306"/>
      <c r="C2706" s="168"/>
      <c r="D2706" s="307"/>
    </row>
    <row r="2707" spans="2:4" x14ac:dyDescent="0.25">
      <c r="B2707" s="306"/>
      <c r="C2707" s="168"/>
      <c r="D2707" s="307"/>
    </row>
    <row r="2708" spans="2:4" x14ac:dyDescent="0.25">
      <c r="B2708" s="306"/>
      <c r="C2708" s="168"/>
      <c r="D2708" s="307"/>
    </row>
    <row r="2709" spans="2:4" x14ac:dyDescent="0.25">
      <c r="B2709" s="306"/>
      <c r="C2709" s="168"/>
      <c r="D2709" s="307"/>
    </row>
    <row r="2710" spans="2:4" x14ac:dyDescent="0.25">
      <c r="B2710" s="306"/>
      <c r="C2710" s="168"/>
      <c r="D2710" s="307"/>
    </row>
    <row r="2711" spans="2:4" x14ac:dyDescent="0.25">
      <c r="B2711" s="306"/>
      <c r="C2711" s="168"/>
      <c r="D2711" s="307"/>
    </row>
    <row r="2712" spans="2:4" x14ac:dyDescent="0.25">
      <c r="B2712" s="306"/>
      <c r="C2712" s="168"/>
      <c r="D2712" s="307"/>
    </row>
    <row r="2713" spans="2:4" x14ac:dyDescent="0.25">
      <c r="B2713" s="306"/>
      <c r="C2713" s="168"/>
      <c r="D2713" s="307"/>
    </row>
    <row r="2714" spans="2:4" x14ac:dyDescent="0.25">
      <c r="B2714" s="306"/>
      <c r="C2714" s="168"/>
      <c r="D2714" s="307"/>
    </row>
    <row r="2715" spans="2:4" x14ac:dyDescent="0.25">
      <c r="B2715" s="306"/>
      <c r="C2715" s="168"/>
      <c r="D2715" s="307"/>
    </row>
    <row r="2716" spans="2:4" x14ac:dyDescent="0.25">
      <c r="B2716" s="306"/>
      <c r="C2716" s="168"/>
      <c r="D2716" s="307"/>
    </row>
    <row r="2717" spans="2:4" x14ac:dyDescent="0.25">
      <c r="B2717" s="306"/>
      <c r="C2717" s="168"/>
      <c r="D2717" s="307"/>
    </row>
    <row r="2718" spans="2:4" x14ac:dyDescent="0.25">
      <c r="B2718" s="306"/>
      <c r="C2718" s="168"/>
      <c r="D2718" s="307"/>
    </row>
    <row r="2719" spans="2:4" x14ac:dyDescent="0.25">
      <c r="B2719" s="306"/>
      <c r="C2719" s="168"/>
      <c r="D2719" s="307"/>
    </row>
    <row r="2720" spans="2:4" x14ac:dyDescent="0.25">
      <c r="B2720" s="306"/>
      <c r="C2720" s="168"/>
      <c r="D2720" s="307"/>
    </row>
    <row r="2721" spans="2:4" x14ac:dyDescent="0.25">
      <c r="B2721" s="306"/>
      <c r="C2721" s="168"/>
      <c r="D2721" s="307"/>
    </row>
    <row r="2722" spans="2:4" x14ac:dyDescent="0.25">
      <c r="B2722" s="306"/>
      <c r="C2722" s="168"/>
      <c r="D2722" s="307"/>
    </row>
    <row r="2723" spans="2:4" x14ac:dyDescent="0.25">
      <c r="B2723" s="306"/>
      <c r="C2723" s="168"/>
      <c r="D2723" s="307"/>
    </row>
    <row r="2724" spans="2:4" x14ac:dyDescent="0.25">
      <c r="B2724" s="306"/>
      <c r="C2724" s="168"/>
      <c r="D2724" s="307"/>
    </row>
    <row r="2725" spans="2:4" x14ac:dyDescent="0.25">
      <c r="B2725" s="306"/>
      <c r="C2725" s="168"/>
      <c r="D2725" s="307"/>
    </row>
    <row r="2726" spans="2:4" x14ac:dyDescent="0.25">
      <c r="B2726" s="306"/>
      <c r="C2726" s="168"/>
      <c r="D2726" s="307"/>
    </row>
    <row r="2727" spans="2:4" x14ac:dyDescent="0.25">
      <c r="B2727" s="306"/>
      <c r="C2727" s="168"/>
      <c r="D2727" s="307"/>
    </row>
    <row r="2728" spans="2:4" x14ac:dyDescent="0.25">
      <c r="B2728" s="306"/>
      <c r="C2728" s="168"/>
      <c r="D2728" s="307"/>
    </row>
    <row r="2729" spans="2:4" x14ac:dyDescent="0.25">
      <c r="B2729" s="306"/>
      <c r="C2729" s="168"/>
      <c r="D2729" s="307"/>
    </row>
    <row r="2730" spans="2:4" x14ac:dyDescent="0.25">
      <c r="B2730" s="306"/>
      <c r="C2730" s="168"/>
      <c r="D2730" s="307"/>
    </row>
    <row r="2731" spans="2:4" x14ac:dyDescent="0.25">
      <c r="B2731" s="306"/>
      <c r="C2731" s="168"/>
      <c r="D2731" s="307"/>
    </row>
    <row r="2732" spans="2:4" x14ac:dyDescent="0.25">
      <c r="B2732" s="306"/>
      <c r="C2732" s="168"/>
      <c r="D2732" s="307"/>
    </row>
    <row r="2733" spans="2:4" x14ac:dyDescent="0.25">
      <c r="B2733" s="306"/>
      <c r="C2733" s="168"/>
      <c r="D2733" s="307"/>
    </row>
    <row r="2734" spans="2:4" x14ac:dyDescent="0.25">
      <c r="B2734" s="306"/>
      <c r="C2734" s="168"/>
      <c r="D2734" s="307"/>
    </row>
    <row r="2735" spans="2:4" x14ac:dyDescent="0.25">
      <c r="B2735" s="306"/>
      <c r="C2735" s="168"/>
      <c r="D2735" s="307"/>
    </row>
    <row r="2736" spans="2:4" x14ac:dyDescent="0.25">
      <c r="B2736" s="306"/>
      <c r="C2736" s="168"/>
      <c r="D2736" s="307"/>
    </row>
    <row r="2737" spans="2:4" x14ac:dyDescent="0.25">
      <c r="B2737" s="306"/>
      <c r="C2737" s="168"/>
      <c r="D2737" s="307"/>
    </row>
    <row r="2738" spans="2:4" x14ac:dyDescent="0.25">
      <c r="B2738" s="306"/>
      <c r="C2738" s="168"/>
      <c r="D2738" s="307"/>
    </row>
    <row r="2739" spans="2:4" x14ac:dyDescent="0.25">
      <c r="B2739" s="306"/>
      <c r="C2739" s="168"/>
      <c r="D2739" s="307"/>
    </row>
    <row r="2740" spans="2:4" x14ac:dyDescent="0.25">
      <c r="B2740" s="306"/>
      <c r="C2740" s="168"/>
      <c r="D2740" s="307"/>
    </row>
    <row r="2741" spans="2:4" x14ac:dyDescent="0.25">
      <c r="B2741" s="306"/>
      <c r="C2741" s="168"/>
      <c r="D2741" s="307"/>
    </row>
    <row r="2742" spans="2:4" x14ac:dyDescent="0.25">
      <c r="B2742" s="306"/>
      <c r="C2742" s="168"/>
      <c r="D2742" s="307"/>
    </row>
    <row r="2743" spans="2:4" x14ac:dyDescent="0.25">
      <c r="B2743" s="306"/>
      <c r="C2743" s="168"/>
      <c r="D2743" s="307"/>
    </row>
    <row r="2744" spans="2:4" x14ac:dyDescent="0.25">
      <c r="B2744" s="306"/>
      <c r="C2744" s="168"/>
      <c r="D2744" s="307"/>
    </row>
    <row r="2745" spans="2:4" x14ac:dyDescent="0.25">
      <c r="B2745" s="306"/>
      <c r="C2745" s="168"/>
      <c r="D2745" s="307"/>
    </row>
    <row r="2746" spans="2:4" x14ac:dyDescent="0.25">
      <c r="B2746" s="306"/>
      <c r="C2746" s="168"/>
      <c r="D2746" s="307"/>
    </row>
    <row r="2747" spans="2:4" x14ac:dyDescent="0.25">
      <c r="B2747" s="306"/>
      <c r="C2747" s="168"/>
      <c r="D2747" s="307"/>
    </row>
    <row r="2748" spans="2:4" x14ac:dyDescent="0.25">
      <c r="B2748" s="306"/>
      <c r="C2748" s="168"/>
      <c r="D2748" s="307"/>
    </row>
    <row r="2749" spans="2:4" x14ac:dyDescent="0.25">
      <c r="B2749" s="306"/>
      <c r="C2749" s="168"/>
      <c r="D2749" s="307"/>
    </row>
    <row r="2750" spans="2:4" x14ac:dyDescent="0.25">
      <c r="B2750" s="306"/>
      <c r="C2750" s="168"/>
      <c r="D2750" s="307"/>
    </row>
    <row r="2751" spans="2:4" x14ac:dyDescent="0.25">
      <c r="B2751" s="306"/>
      <c r="C2751" s="168"/>
      <c r="D2751" s="307"/>
    </row>
    <row r="2752" spans="2:4" x14ac:dyDescent="0.25">
      <c r="B2752" s="306"/>
      <c r="C2752" s="168"/>
      <c r="D2752" s="307"/>
    </row>
    <row r="2753" spans="2:4" x14ac:dyDescent="0.25">
      <c r="B2753" s="306"/>
      <c r="C2753" s="168"/>
      <c r="D2753" s="307"/>
    </row>
    <row r="2754" spans="2:4" x14ac:dyDescent="0.25">
      <c r="B2754" s="306"/>
      <c r="C2754" s="168"/>
      <c r="D2754" s="307"/>
    </row>
    <row r="2755" spans="2:4" x14ac:dyDescent="0.25">
      <c r="B2755" s="306"/>
      <c r="C2755" s="168"/>
      <c r="D2755" s="307"/>
    </row>
    <row r="2756" spans="2:4" x14ac:dyDescent="0.25">
      <c r="B2756" s="306"/>
      <c r="C2756" s="168"/>
      <c r="D2756" s="307"/>
    </row>
    <row r="2757" spans="2:4" x14ac:dyDescent="0.25">
      <c r="B2757" s="306"/>
      <c r="C2757" s="168"/>
      <c r="D2757" s="307"/>
    </row>
    <row r="2758" spans="2:4" x14ac:dyDescent="0.25">
      <c r="B2758" s="306"/>
      <c r="C2758" s="168"/>
      <c r="D2758" s="307"/>
    </row>
    <row r="2759" spans="2:4" x14ac:dyDescent="0.25">
      <c r="B2759" s="306"/>
      <c r="C2759" s="168"/>
      <c r="D2759" s="307"/>
    </row>
    <row r="2760" spans="2:4" x14ac:dyDescent="0.25">
      <c r="B2760" s="306"/>
      <c r="C2760" s="168"/>
      <c r="D2760" s="307"/>
    </row>
    <row r="2761" spans="2:4" x14ac:dyDescent="0.25">
      <c r="B2761" s="306"/>
      <c r="C2761" s="168"/>
      <c r="D2761" s="307"/>
    </row>
    <row r="2762" spans="2:4" x14ac:dyDescent="0.25">
      <c r="B2762" s="306"/>
      <c r="C2762" s="168"/>
      <c r="D2762" s="307"/>
    </row>
    <row r="2763" spans="2:4" x14ac:dyDescent="0.25">
      <c r="B2763" s="306"/>
      <c r="C2763" s="168"/>
      <c r="D2763" s="307"/>
    </row>
    <row r="2764" spans="2:4" x14ac:dyDescent="0.25">
      <c r="B2764" s="306"/>
      <c r="C2764" s="168"/>
      <c r="D2764" s="307"/>
    </row>
    <row r="2765" spans="2:4" x14ac:dyDescent="0.25">
      <c r="B2765" s="306"/>
      <c r="C2765" s="168"/>
      <c r="D2765" s="307"/>
    </row>
    <row r="2766" spans="2:4" x14ac:dyDescent="0.25">
      <c r="B2766" s="306"/>
      <c r="C2766" s="168"/>
      <c r="D2766" s="307"/>
    </row>
    <row r="2767" spans="2:4" x14ac:dyDescent="0.25">
      <c r="B2767" s="306"/>
      <c r="C2767" s="168"/>
      <c r="D2767" s="307"/>
    </row>
    <row r="2768" spans="2:4" x14ac:dyDescent="0.25">
      <c r="B2768" s="306"/>
      <c r="C2768" s="168"/>
      <c r="D2768" s="307"/>
    </row>
    <row r="2769" spans="2:4" x14ac:dyDescent="0.25">
      <c r="B2769" s="306"/>
      <c r="C2769" s="168"/>
      <c r="D2769" s="307"/>
    </row>
    <row r="2770" spans="2:4" x14ac:dyDescent="0.25">
      <c r="B2770" s="306"/>
      <c r="C2770" s="168"/>
      <c r="D2770" s="307"/>
    </row>
    <row r="2771" spans="2:4" x14ac:dyDescent="0.25">
      <c r="B2771" s="306"/>
      <c r="C2771" s="168"/>
      <c r="D2771" s="307"/>
    </row>
    <row r="2772" spans="2:4" x14ac:dyDescent="0.25">
      <c r="B2772" s="306"/>
      <c r="C2772" s="168"/>
      <c r="D2772" s="307"/>
    </row>
    <row r="2773" spans="2:4" x14ac:dyDescent="0.25">
      <c r="B2773" s="306"/>
      <c r="C2773" s="168"/>
      <c r="D2773" s="307"/>
    </row>
    <row r="2774" spans="2:4" x14ac:dyDescent="0.25">
      <c r="B2774" s="306"/>
      <c r="C2774" s="168"/>
      <c r="D2774" s="307"/>
    </row>
    <row r="2775" spans="2:4" x14ac:dyDescent="0.25">
      <c r="B2775" s="306"/>
      <c r="C2775" s="168"/>
      <c r="D2775" s="307"/>
    </row>
    <row r="2776" spans="2:4" x14ac:dyDescent="0.25">
      <c r="B2776" s="306"/>
      <c r="C2776" s="168"/>
      <c r="D2776" s="307"/>
    </row>
    <row r="2777" spans="2:4" x14ac:dyDescent="0.25">
      <c r="B2777" s="306"/>
      <c r="C2777" s="168"/>
      <c r="D2777" s="307"/>
    </row>
    <row r="2778" spans="2:4" x14ac:dyDescent="0.25">
      <c r="B2778" s="306"/>
      <c r="C2778" s="168"/>
      <c r="D2778" s="307"/>
    </row>
    <row r="2779" spans="2:4" x14ac:dyDescent="0.25">
      <c r="B2779" s="306"/>
      <c r="C2779" s="168"/>
      <c r="D2779" s="307"/>
    </row>
    <row r="2780" spans="2:4" x14ac:dyDescent="0.25">
      <c r="B2780" s="306"/>
      <c r="C2780" s="168"/>
      <c r="D2780" s="307"/>
    </row>
    <row r="2781" spans="2:4" x14ac:dyDescent="0.25">
      <c r="B2781" s="306"/>
      <c r="C2781" s="168"/>
      <c r="D2781" s="307"/>
    </row>
    <row r="2782" spans="2:4" x14ac:dyDescent="0.25">
      <c r="B2782" s="306"/>
      <c r="C2782" s="168"/>
      <c r="D2782" s="307"/>
    </row>
    <row r="2783" spans="2:4" x14ac:dyDescent="0.25">
      <c r="B2783" s="306"/>
      <c r="C2783" s="168"/>
      <c r="D2783" s="307"/>
    </row>
    <row r="2784" spans="2:4" x14ac:dyDescent="0.25">
      <c r="B2784" s="306"/>
      <c r="C2784" s="168"/>
      <c r="D2784" s="307"/>
    </row>
    <row r="2785" spans="2:4" x14ac:dyDescent="0.25">
      <c r="B2785" s="306"/>
      <c r="C2785" s="168"/>
      <c r="D2785" s="307"/>
    </row>
    <row r="2786" spans="2:4" x14ac:dyDescent="0.25">
      <c r="B2786" s="306"/>
      <c r="C2786" s="168"/>
      <c r="D2786" s="307"/>
    </row>
    <row r="2787" spans="2:4" x14ac:dyDescent="0.25">
      <c r="B2787" s="306"/>
      <c r="C2787" s="168"/>
      <c r="D2787" s="307"/>
    </row>
    <row r="2788" spans="2:4" x14ac:dyDescent="0.25">
      <c r="B2788" s="306"/>
      <c r="C2788" s="168"/>
      <c r="D2788" s="307"/>
    </row>
    <row r="2789" spans="2:4" x14ac:dyDescent="0.25">
      <c r="B2789" s="306"/>
      <c r="C2789" s="168"/>
      <c r="D2789" s="307"/>
    </row>
    <row r="2790" spans="2:4" x14ac:dyDescent="0.25">
      <c r="B2790" s="306"/>
      <c r="C2790" s="168"/>
      <c r="D2790" s="307"/>
    </row>
    <row r="2791" spans="2:4" x14ac:dyDescent="0.25">
      <c r="B2791" s="306"/>
      <c r="C2791" s="168"/>
      <c r="D2791" s="307"/>
    </row>
    <row r="2792" spans="2:4" x14ac:dyDescent="0.25">
      <c r="B2792" s="306"/>
      <c r="C2792" s="168"/>
      <c r="D2792" s="307"/>
    </row>
    <row r="2793" spans="2:4" x14ac:dyDescent="0.25">
      <c r="B2793" s="306"/>
      <c r="C2793" s="168"/>
      <c r="D2793" s="307"/>
    </row>
    <row r="2794" spans="2:4" x14ac:dyDescent="0.25">
      <c r="B2794" s="306"/>
      <c r="C2794" s="168"/>
      <c r="D2794" s="307"/>
    </row>
    <row r="2795" spans="2:4" x14ac:dyDescent="0.25">
      <c r="B2795" s="306"/>
      <c r="C2795" s="168"/>
      <c r="D2795" s="307"/>
    </row>
    <row r="2796" spans="2:4" x14ac:dyDescent="0.25">
      <c r="B2796" s="306"/>
      <c r="C2796" s="168"/>
      <c r="D2796" s="307"/>
    </row>
    <row r="2797" spans="2:4" x14ac:dyDescent="0.25">
      <c r="B2797" s="306"/>
      <c r="C2797" s="168"/>
      <c r="D2797" s="307"/>
    </row>
    <row r="2798" spans="2:4" x14ac:dyDescent="0.25">
      <c r="B2798" s="306"/>
      <c r="C2798" s="168"/>
      <c r="D2798" s="307"/>
    </row>
    <row r="2799" spans="2:4" x14ac:dyDescent="0.25">
      <c r="B2799" s="306"/>
      <c r="C2799" s="168"/>
      <c r="D2799" s="307"/>
    </row>
    <row r="2800" spans="2:4" x14ac:dyDescent="0.25">
      <c r="B2800" s="306"/>
      <c r="C2800" s="168"/>
      <c r="D2800" s="307"/>
    </row>
    <row r="2801" spans="2:4" x14ac:dyDescent="0.25">
      <c r="B2801" s="306"/>
      <c r="C2801" s="168"/>
      <c r="D2801" s="307"/>
    </row>
    <row r="2802" spans="2:4" x14ac:dyDescent="0.25">
      <c r="B2802" s="306"/>
      <c r="C2802" s="168"/>
      <c r="D2802" s="307"/>
    </row>
    <row r="2803" spans="2:4" x14ac:dyDescent="0.25">
      <c r="B2803" s="306"/>
      <c r="C2803" s="168"/>
      <c r="D2803" s="307"/>
    </row>
    <row r="2804" spans="2:4" x14ac:dyDescent="0.25">
      <c r="B2804" s="306"/>
      <c r="C2804" s="168"/>
      <c r="D2804" s="307"/>
    </row>
    <row r="2805" spans="2:4" x14ac:dyDescent="0.25">
      <c r="B2805" s="306"/>
      <c r="C2805" s="168"/>
      <c r="D2805" s="307"/>
    </row>
    <row r="2806" spans="2:4" x14ac:dyDescent="0.25">
      <c r="B2806" s="306"/>
      <c r="C2806" s="168"/>
      <c r="D2806" s="307"/>
    </row>
    <row r="2807" spans="2:4" x14ac:dyDescent="0.25">
      <c r="B2807" s="306"/>
      <c r="C2807" s="168"/>
      <c r="D2807" s="307"/>
    </row>
    <row r="2808" spans="2:4" x14ac:dyDescent="0.25">
      <c r="B2808" s="306"/>
      <c r="C2808" s="168"/>
      <c r="D2808" s="307"/>
    </row>
    <row r="2809" spans="2:4" x14ac:dyDescent="0.25">
      <c r="B2809" s="306"/>
      <c r="C2809" s="168"/>
      <c r="D2809" s="307"/>
    </row>
    <row r="2810" spans="2:4" x14ac:dyDescent="0.25">
      <c r="B2810" s="306"/>
      <c r="C2810" s="168"/>
      <c r="D2810" s="307"/>
    </row>
    <row r="2811" spans="2:4" x14ac:dyDescent="0.25">
      <c r="B2811" s="306"/>
      <c r="C2811" s="168"/>
      <c r="D2811" s="307"/>
    </row>
    <row r="2812" spans="2:4" x14ac:dyDescent="0.25">
      <c r="B2812" s="306"/>
      <c r="C2812" s="168"/>
      <c r="D2812" s="307"/>
    </row>
    <row r="2813" spans="2:4" x14ac:dyDescent="0.25">
      <c r="B2813" s="306"/>
      <c r="C2813" s="168"/>
      <c r="D2813" s="307"/>
    </row>
    <row r="2814" spans="2:4" x14ac:dyDescent="0.25">
      <c r="B2814" s="306"/>
      <c r="C2814" s="168"/>
      <c r="D2814" s="307"/>
    </row>
    <row r="2815" spans="2:4" x14ac:dyDescent="0.25">
      <c r="B2815" s="306"/>
      <c r="C2815" s="168"/>
      <c r="D2815" s="307"/>
    </row>
    <row r="2816" spans="2:4" x14ac:dyDescent="0.25">
      <c r="B2816" s="306"/>
      <c r="C2816" s="168"/>
      <c r="D2816" s="307"/>
    </row>
    <row r="2817" spans="2:4" x14ac:dyDescent="0.25">
      <c r="B2817" s="306"/>
      <c r="C2817" s="168"/>
      <c r="D2817" s="307"/>
    </row>
    <row r="2818" spans="2:4" x14ac:dyDescent="0.25">
      <c r="B2818" s="306"/>
      <c r="C2818" s="168"/>
      <c r="D2818" s="307"/>
    </row>
    <row r="2819" spans="2:4" x14ac:dyDescent="0.25">
      <c r="B2819" s="306"/>
      <c r="C2819" s="168"/>
      <c r="D2819" s="307"/>
    </row>
    <row r="2820" spans="2:4" x14ac:dyDescent="0.25">
      <c r="B2820" s="306"/>
      <c r="C2820" s="168"/>
      <c r="D2820" s="307"/>
    </row>
    <row r="2821" spans="2:4" x14ac:dyDescent="0.25">
      <c r="B2821" s="306"/>
      <c r="C2821" s="168"/>
      <c r="D2821" s="307"/>
    </row>
    <row r="2822" spans="2:4" x14ac:dyDescent="0.25">
      <c r="B2822" s="306"/>
      <c r="C2822" s="168"/>
      <c r="D2822" s="307"/>
    </row>
    <row r="2823" spans="2:4" x14ac:dyDescent="0.25">
      <c r="B2823" s="306"/>
      <c r="C2823" s="168"/>
      <c r="D2823" s="307"/>
    </row>
    <row r="2824" spans="2:4" x14ac:dyDescent="0.25">
      <c r="B2824" s="306"/>
      <c r="C2824" s="168"/>
      <c r="D2824" s="307"/>
    </row>
    <row r="2825" spans="2:4" x14ac:dyDescent="0.25">
      <c r="B2825" s="306"/>
      <c r="C2825" s="168"/>
      <c r="D2825" s="307"/>
    </row>
    <row r="2826" spans="2:4" x14ac:dyDescent="0.25">
      <c r="B2826" s="306"/>
      <c r="C2826" s="168"/>
      <c r="D2826" s="307"/>
    </row>
    <row r="2827" spans="2:4" x14ac:dyDescent="0.25">
      <c r="B2827" s="306"/>
      <c r="C2827" s="168"/>
      <c r="D2827" s="307"/>
    </row>
    <row r="2828" spans="2:4" x14ac:dyDescent="0.25">
      <c r="B2828" s="306"/>
      <c r="C2828" s="168"/>
      <c r="D2828" s="307"/>
    </row>
    <row r="2829" spans="2:4" x14ac:dyDescent="0.25">
      <c r="B2829" s="306"/>
      <c r="C2829" s="168"/>
      <c r="D2829" s="307"/>
    </row>
    <row r="2830" spans="2:4" x14ac:dyDescent="0.25">
      <c r="B2830" s="306"/>
      <c r="C2830" s="168"/>
      <c r="D2830" s="307"/>
    </row>
    <row r="2831" spans="2:4" x14ac:dyDescent="0.25">
      <c r="B2831" s="306"/>
      <c r="C2831" s="168"/>
      <c r="D2831" s="307"/>
    </row>
    <row r="2832" spans="2:4" x14ac:dyDescent="0.25">
      <c r="B2832" s="306"/>
      <c r="C2832" s="168"/>
      <c r="D2832" s="307"/>
    </row>
    <row r="2833" spans="2:4" x14ac:dyDescent="0.25">
      <c r="B2833" s="306"/>
      <c r="C2833" s="168"/>
      <c r="D2833" s="307"/>
    </row>
    <row r="2834" spans="2:4" x14ac:dyDescent="0.25">
      <c r="B2834" s="306"/>
      <c r="C2834" s="168"/>
      <c r="D2834" s="307"/>
    </row>
    <row r="2835" spans="2:4" x14ac:dyDescent="0.25">
      <c r="B2835" s="306"/>
      <c r="C2835" s="168"/>
      <c r="D2835" s="307"/>
    </row>
    <row r="2836" spans="2:4" x14ac:dyDescent="0.25">
      <c r="B2836" s="306"/>
      <c r="C2836" s="168"/>
      <c r="D2836" s="307"/>
    </row>
    <row r="2837" spans="2:4" x14ac:dyDescent="0.25">
      <c r="B2837" s="306"/>
      <c r="C2837" s="168"/>
      <c r="D2837" s="307"/>
    </row>
    <row r="2838" spans="2:4" x14ac:dyDescent="0.25">
      <c r="B2838" s="306"/>
      <c r="C2838" s="168"/>
      <c r="D2838" s="307"/>
    </row>
    <row r="2839" spans="2:4" x14ac:dyDescent="0.25">
      <c r="B2839" s="306"/>
      <c r="C2839" s="168"/>
      <c r="D2839" s="307"/>
    </row>
    <row r="2840" spans="2:4" x14ac:dyDescent="0.25">
      <c r="B2840" s="306"/>
      <c r="C2840" s="168"/>
      <c r="D2840" s="307"/>
    </row>
    <row r="2841" spans="2:4" x14ac:dyDescent="0.25">
      <c r="B2841" s="306"/>
      <c r="C2841" s="168"/>
      <c r="D2841" s="307"/>
    </row>
    <row r="2842" spans="2:4" x14ac:dyDescent="0.25">
      <c r="B2842" s="306"/>
      <c r="C2842" s="168"/>
      <c r="D2842" s="307"/>
    </row>
    <row r="2843" spans="2:4" x14ac:dyDescent="0.25">
      <c r="B2843" s="306"/>
      <c r="C2843" s="168"/>
      <c r="D2843" s="307"/>
    </row>
    <row r="2844" spans="2:4" x14ac:dyDescent="0.25">
      <c r="B2844" s="306"/>
      <c r="C2844" s="168"/>
      <c r="D2844" s="307"/>
    </row>
    <row r="2845" spans="2:4" x14ac:dyDescent="0.25">
      <c r="B2845" s="306"/>
      <c r="C2845" s="168"/>
      <c r="D2845" s="307"/>
    </row>
    <row r="2846" spans="2:4" x14ac:dyDescent="0.25">
      <c r="B2846" s="306"/>
      <c r="C2846" s="168"/>
      <c r="D2846" s="307"/>
    </row>
    <row r="2847" spans="2:4" x14ac:dyDescent="0.25">
      <c r="B2847" s="306"/>
      <c r="C2847" s="168"/>
      <c r="D2847" s="307"/>
    </row>
    <row r="2848" spans="2:4" x14ac:dyDescent="0.25">
      <c r="B2848" s="306"/>
      <c r="C2848" s="168"/>
      <c r="D2848" s="307"/>
    </row>
    <row r="2849" spans="2:4" x14ac:dyDescent="0.25">
      <c r="B2849" s="306"/>
      <c r="C2849" s="168"/>
      <c r="D2849" s="307"/>
    </row>
    <row r="2850" spans="2:4" x14ac:dyDescent="0.25">
      <c r="B2850" s="306"/>
      <c r="C2850" s="168"/>
      <c r="D2850" s="307"/>
    </row>
    <row r="2851" spans="2:4" x14ac:dyDescent="0.25">
      <c r="B2851" s="306"/>
      <c r="C2851" s="168"/>
      <c r="D2851" s="307"/>
    </row>
    <row r="2852" spans="2:4" x14ac:dyDescent="0.25">
      <c r="B2852" s="306"/>
      <c r="C2852" s="168"/>
      <c r="D2852" s="307"/>
    </row>
    <row r="2853" spans="2:4" x14ac:dyDescent="0.25">
      <c r="B2853" s="306"/>
      <c r="C2853" s="168"/>
      <c r="D2853" s="307"/>
    </row>
    <row r="2854" spans="2:4" x14ac:dyDescent="0.25">
      <c r="B2854" s="306"/>
      <c r="C2854" s="168"/>
      <c r="D2854" s="307"/>
    </row>
    <row r="2855" spans="2:4" x14ac:dyDescent="0.25">
      <c r="B2855" s="306"/>
      <c r="C2855" s="168"/>
      <c r="D2855" s="307"/>
    </row>
    <row r="2856" spans="2:4" x14ac:dyDescent="0.25">
      <c r="B2856" s="306"/>
      <c r="C2856" s="168"/>
      <c r="D2856" s="307"/>
    </row>
    <row r="2857" spans="2:4" x14ac:dyDescent="0.25">
      <c r="B2857" s="306"/>
      <c r="C2857" s="168"/>
      <c r="D2857" s="307"/>
    </row>
    <row r="2858" spans="2:4" x14ac:dyDescent="0.25">
      <c r="B2858" s="306"/>
      <c r="C2858" s="168"/>
      <c r="D2858" s="307"/>
    </row>
    <row r="2859" spans="2:4" x14ac:dyDescent="0.25">
      <c r="B2859" s="306"/>
      <c r="C2859" s="168"/>
      <c r="D2859" s="307"/>
    </row>
    <row r="2860" spans="2:4" x14ac:dyDescent="0.25">
      <c r="B2860" s="306"/>
      <c r="C2860" s="168"/>
      <c r="D2860" s="307"/>
    </row>
    <row r="2861" spans="2:4" x14ac:dyDescent="0.25">
      <c r="B2861" s="306"/>
      <c r="C2861" s="168"/>
      <c r="D2861" s="307"/>
    </row>
    <row r="2862" spans="2:4" x14ac:dyDescent="0.25">
      <c r="B2862" s="306"/>
      <c r="C2862" s="168"/>
      <c r="D2862" s="307"/>
    </row>
    <row r="2863" spans="2:4" x14ac:dyDescent="0.25">
      <c r="B2863" s="306"/>
      <c r="C2863" s="168"/>
      <c r="D2863" s="307"/>
    </row>
    <row r="2864" spans="2:4" x14ac:dyDescent="0.25">
      <c r="B2864" s="306"/>
      <c r="C2864" s="168"/>
      <c r="D2864" s="307"/>
    </row>
    <row r="2865" spans="2:4" x14ac:dyDescent="0.25">
      <c r="B2865" s="306"/>
      <c r="C2865" s="168"/>
      <c r="D2865" s="307"/>
    </row>
    <row r="2866" spans="2:4" x14ac:dyDescent="0.25">
      <c r="B2866" s="306"/>
      <c r="C2866" s="168"/>
      <c r="D2866" s="307"/>
    </row>
    <row r="2867" spans="2:4" x14ac:dyDescent="0.25">
      <c r="B2867" s="306"/>
      <c r="C2867" s="168"/>
      <c r="D2867" s="307"/>
    </row>
    <row r="2868" spans="2:4" x14ac:dyDescent="0.25">
      <c r="B2868" s="306"/>
      <c r="C2868" s="168"/>
      <c r="D2868" s="307"/>
    </row>
    <row r="2869" spans="2:4" x14ac:dyDescent="0.25">
      <c r="B2869" s="306"/>
      <c r="C2869" s="168"/>
      <c r="D2869" s="307"/>
    </row>
    <row r="2870" spans="2:4" x14ac:dyDescent="0.25">
      <c r="B2870" s="306"/>
      <c r="C2870" s="168"/>
      <c r="D2870" s="307"/>
    </row>
    <row r="2871" spans="2:4" x14ac:dyDescent="0.25">
      <c r="B2871" s="306"/>
      <c r="C2871" s="168"/>
      <c r="D2871" s="307"/>
    </row>
    <row r="2872" spans="2:4" x14ac:dyDescent="0.25">
      <c r="B2872" s="306"/>
      <c r="C2872" s="168"/>
      <c r="D2872" s="307"/>
    </row>
    <row r="2873" spans="2:4" x14ac:dyDescent="0.25">
      <c r="B2873" s="306"/>
      <c r="C2873" s="168"/>
      <c r="D2873" s="307"/>
    </row>
    <row r="2874" spans="2:4" x14ac:dyDescent="0.25">
      <c r="B2874" s="306"/>
      <c r="C2874" s="168"/>
      <c r="D2874" s="307"/>
    </row>
    <row r="2875" spans="2:4" x14ac:dyDescent="0.25">
      <c r="B2875" s="306"/>
      <c r="C2875" s="168"/>
      <c r="D2875" s="307"/>
    </row>
    <row r="2876" spans="2:4" x14ac:dyDescent="0.25">
      <c r="B2876" s="306"/>
      <c r="C2876" s="168"/>
      <c r="D2876" s="307"/>
    </row>
    <row r="2877" spans="2:4" x14ac:dyDescent="0.25">
      <c r="B2877" s="306"/>
      <c r="C2877" s="168"/>
      <c r="D2877" s="307"/>
    </row>
    <row r="2878" spans="2:4" x14ac:dyDescent="0.25">
      <c r="B2878" s="306"/>
      <c r="C2878" s="168"/>
      <c r="D2878" s="307"/>
    </row>
    <row r="2879" spans="2:4" x14ac:dyDescent="0.25">
      <c r="B2879" s="306"/>
      <c r="C2879" s="168"/>
      <c r="D2879" s="307"/>
    </row>
    <row r="2880" spans="2:4" x14ac:dyDescent="0.25">
      <c r="B2880" s="306"/>
      <c r="C2880" s="168"/>
      <c r="D2880" s="307"/>
    </row>
    <row r="2881" spans="2:4" x14ac:dyDescent="0.25">
      <c r="B2881" s="306"/>
      <c r="C2881" s="168"/>
      <c r="D2881" s="307"/>
    </row>
    <row r="2882" spans="2:4" x14ac:dyDescent="0.25">
      <c r="B2882" s="306"/>
      <c r="C2882" s="168"/>
      <c r="D2882" s="307"/>
    </row>
    <row r="2883" spans="2:4" x14ac:dyDescent="0.25">
      <c r="B2883" s="306"/>
      <c r="C2883" s="168"/>
      <c r="D2883" s="307"/>
    </row>
    <row r="2884" spans="2:4" x14ac:dyDescent="0.25">
      <c r="B2884" s="306"/>
      <c r="C2884" s="168"/>
      <c r="D2884" s="307"/>
    </row>
    <row r="2885" spans="2:4" x14ac:dyDescent="0.25">
      <c r="B2885" s="306"/>
      <c r="C2885" s="168"/>
      <c r="D2885" s="307"/>
    </row>
    <row r="2886" spans="2:4" x14ac:dyDescent="0.25">
      <c r="B2886" s="306"/>
      <c r="C2886" s="168"/>
      <c r="D2886" s="307"/>
    </row>
    <row r="2887" spans="2:4" x14ac:dyDescent="0.25">
      <c r="B2887" s="306"/>
      <c r="C2887" s="168"/>
      <c r="D2887" s="307"/>
    </row>
    <row r="2888" spans="2:4" x14ac:dyDescent="0.25">
      <c r="B2888" s="306"/>
      <c r="C2888" s="168"/>
      <c r="D2888" s="307"/>
    </row>
    <row r="2889" spans="2:4" x14ac:dyDescent="0.25">
      <c r="B2889" s="306"/>
      <c r="C2889" s="168"/>
      <c r="D2889" s="307"/>
    </row>
    <row r="2890" spans="2:4" x14ac:dyDescent="0.25">
      <c r="B2890" s="306"/>
      <c r="C2890" s="168"/>
      <c r="D2890" s="307"/>
    </row>
    <row r="2891" spans="2:4" x14ac:dyDescent="0.25">
      <c r="B2891" s="306"/>
      <c r="C2891" s="168"/>
      <c r="D2891" s="307"/>
    </row>
    <row r="2892" spans="2:4" x14ac:dyDescent="0.25">
      <c r="B2892" s="306"/>
      <c r="C2892" s="168"/>
      <c r="D2892" s="307"/>
    </row>
    <row r="2893" spans="2:4" x14ac:dyDescent="0.25">
      <c r="B2893" s="306"/>
      <c r="C2893" s="168"/>
      <c r="D2893" s="307"/>
    </row>
    <row r="2894" spans="2:4" x14ac:dyDescent="0.25">
      <c r="B2894" s="306"/>
      <c r="C2894" s="168"/>
      <c r="D2894" s="307"/>
    </row>
    <row r="2895" spans="2:4" x14ac:dyDescent="0.25">
      <c r="B2895" s="306"/>
      <c r="C2895" s="168"/>
      <c r="D2895" s="307"/>
    </row>
    <row r="2896" spans="2:4" x14ac:dyDescent="0.25">
      <c r="B2896" s="306"/>
      <c r="C2896" s="168"/>
      <c r="D2896" s="307"/>
    </row>
    <row r="2897" spans="2:4" x14ac:dyDescent="0.25">
      <c r="B2897" s="306"/>
      <c r="C2897" s="168"/>
      <c r="D2897" s="307"/>
    </row>
    <row r="2898" spans="2:4" x14ac:dyDescent="0.25">
      <c r="B2898" s="306"/>
      <c r="C2898" s="168"/>
      <c r="D2898" s="307"/>
    </row>
    <row r="2899" spans="2:4" x14ac:dyDescent="0.25">
      <c r="B2899" s="306"/>
      <c r="C2899" s="168"/>
      <c r="D2899" s="307"/>
    </row>
    <row r="2900" spans="2:4" x14ac:dyDescent="0.25">
      <c r="B2900" s="306"/>
      <c r="C2900" s="168"/>
      <c r="D2900" s="307"/>
    </row>
    <row r="2901" spans="2:4" x14ac:dyDescent="0.25">
      <c r="B2901" s="306"/>
      <c r="C2901" s="168"/>
      <c r="D2901" s="307"/>
    </row>
    <row r="2902" spans="2:4" x14ac:dyDescent="0.25">
      <c r="B2902" s="306"/>
      <c r="C2902" s="168"/>
      <c r="D2902" s="307"/>
    </row>
    <row r="2903" spans="2:4" x14ac:dyDescent="0.25">
      <c r="B2903" s="306"/>
      <c r="C2903" s="168"/>
      <c r="D2903" s="307"/>
    </row>
    <row r="2904" spans="2:4" x14ac:dyDescent="0.25">
      <c r="B2904" s="306"/>
      <c r="C2904" s="168"/>
      <c r="D2904" s="307"/>
    </row>
    <row r="2905" spans="2:4" x14ac:dyDescent="0.25">
      <c r="B2905" s="306"/>
      <c r="C2905" s="168"/>
      <c r="D2905" s="307"/>
    </row>
    <row r="2906" spans="2:4" x14ac:dyDescent="0.25">
      <c r="B2906" s="306"/>
      <c r="C2906" s="168"/>
      <c r="D2906" s="307"/>
    </row>
    <row r="2907" spans="2:4" x14ac:dyDescent="0.25">
      <c r="B2907" s="306"/>
      <c r="C2907" s="168"/>
      <c r="D2907" s="307"/>
    </row>
    <row r="2908" spans="2:4" x14ac:dyDescent="0.25">
      <c r="B2908" s="306"/>
      <c r="C2908" s="168"/>
      <c r="D2908" s="307"/>
    </row>
    <row r="2909" spans="2:4" x14ac:dyDescent="0.25">
      <c r="B2909" s="306"/>
      <c r="C2909" s="168"/>
      <c r="D2909" s="307"/>
    </row>
    <row r="2910" spans="2:4" x14ac:dyDescent="0.25">
      <c r="B2910" s="306"/>
      <c r="C2910" s="168"/>
      <c r="D2910" s="307"/>
    </row>
    <row r="2911" spans="2:4" x14ac:dyDescent="0.25">
      <c r="B2911" s="306"/>
      <c r="C2911" s="168"/>
      <c r="D2911" s="307"/>
    </row>
    <row r="2912" spans="2:4" x14ac:dyDescent="0.25">
      <c r="B2912" s="306"/>
      <c r="C2912" s="168"/>
      <c r="D2912" s="307"/>
    </row>
    <row r="2913" spans="2:4" x14ac:dyDescent="0.25">
      <c r="B2913" s="306"/>
      <c r="C2913" s="168"/>
      <c r="D2913" s="307"/>
    </row>
    <row r="2914" spans="2:4" x14ac:dyDescent="0.25">
      <c r="B2914" s="306"/>
      <c r="C2914" s="168"/>
      <c r="D2914" s="307"/>
    </row>
    <row r="2915" spans="2:4" x14ac:dyDescent="0.25">
      <c r="B2915" s="306"/>
      <c r="C2915" s="168"/>
      <c r="D2915" s="307"/>
    </row>
    <row r="2916" spans="2:4" x14ac:dyDescent="0.25">
      <c r="B2916" s="306"/>
      <c r="C2916" s="168"/>
      <c r="D2916" s="307"/>
    </row>
    <row r="2917" spans="2:4" x14ac:dyDescent="0.25">
      <c r="B2917" s="306"/>
      <c r="C2917" s="168"/>
      <c r="D2917" s="307"/>
    </row>
    <row r="2918" spans="2:4" x14ac:dyDescent="0.25">
      <c r="B2918" s="306"/>
      <c r="C2918" s="168"/>
      <c r="D2918" s="307"/>
    </row>
    <row r="2919" spans="2:4" x14ac:dyDescent="0.25">
      <c r="B2919" s="306"/>
      <c r="C2919" s="168"/>
      <c r="D2919" s="307"/>
    </row>
    <row r="2920" spans="2:4" x14ac:dyDescent="0.25">
      <c r="B2920" s="306"/>
      <c r="C2920" s="168"/>
      <c r="D2920" s="307"/>
    </row>
    <row r="2921" spans="2:4" x14ac:dyDescent="0.25">
      <c r="B2921" s="306"/>
      <c r="C2921" s="168"/>
      <c r="D2921" s="307"/>
    </row>
    <row r="2922" spans="2:4" x14ac:dyDescent="0.25">
      <c r="B2922" s="306"/>
      <c r="C2922" s="168"/>
      <c r="D2922" s="307"/>
    </row>
    <row r="2923" spans="2:4" x14ac:dyDescent="0.25">
      <c r="B2923" s="306"/>
      <c r="C2923" s="168"/>
      <c r="D2923" s="307"/>
    </row>
    <row r="2924" spans="2:4" x14ac:dyDescent="0.25">
      <c r="B2924" s="306"/>
      <c r="C2924" s="168"/>
      <c r="D2924" s="307"/>
    </row>
    <row r="2925" spans="2:4" x14ac:dyDescent="0.25">
      <c r="B2925" s="306"/>
      <c r="C2925" s="168"/>
      <c r="D2925" s="307"/>
    </row>
    <row r="2926" spans="2:4" x14ac:dyDescent="0.25">
      <c r="B2926" s="306"/>
      <c r="C2926" s="168"/>
      <c r="D2926" s="307"/>
    </row>
    <row r="2927" spans="2:4" x14ac:dyDescent="0.25">
      <c r="B2927" s="306"/>
      <c r="C2927" s="168"/>
      <c r="D2927" s="307"/>
    </row>
    <row r="2928" spans="2:4" x14ac:dyDescent="0.25">
      <c r="B2928" s="306"/>
      <c r="C2928" s="168"/>
      <c r="D2928" s="307"/>
    </row>
    <row r="2929" spans="2:4" x14ac:dyDescent="0.25">
      <c r="B2929" s="306"/>
      <c r="C2929" s="168"/>
      <c r="D2929" s="307"/>
    </row>
    <row r="2930" spans="2:4" x14ac:dyDescent="0.25">
      <c r="B2930" s="306"/>
      <c r="C2930" s="168"/>
      <c r="D2930" s="307"/>
    </row>
    <row r="2931" spans="2:4" x14ac:dyDescent="0.25">
      <c r="B2931" s="306"/>
      <c r="C2931" s="168"/>
      <c r="D2931" s="307"/>
    </row>
    <row r="2932" spans="2:4" x14ac:dyDescent="0.25">
      <c r="B2932" s="306"/>
      <c r="C2932" s="168"/>
      <c r="D2932" s="307"/>
    </row>
    <row r="2933" spans="2:4" x14ac:dyDescent="0.25">
      <c r="B2933" s="306"/>
      <c r="C2933" s="168"/>
      <c r="D2933" s="307"/>
    </row>
    <row r="2934" spans="2:4" x14ac:dyDescent="0.25">
      <c r="B2934" s="306"/>
      <c r="C2934" s="168"/>
      <c r="D2934" s="307"/>
    </row>
    <row r="2935" spans="2:4" x14ac:dyDescent="0.25">
      <c r="B2935" s="306"/>
      <c r="C2935" s="168"/>
      <c r="D2935" s="307"/>
    </row>
    <row r="2936" spans="2:4" x14ac:dyDescent="0.25">
      <c r="B2936" s="306"/>
      <c r="C2936" s="168"/>
      <c r="D2936" s="307"/>
    </row>
    <row r="2937" spans="2:4" x14ac:dyDescent="0.25">
      <c r="B2937" s="306"/>
      <c r="C2937" s="168"/>
      <c r="D2937" s="307"/>
    </row>
    <row r="2938" spans="2:4" x14ac:dyDescent="0.25">
      <c r="B2938" s="306"/>
      <c r="C2938" s="168"/>
      <c r="D2938" s="307"/>
    </row>
    <row r="2939" spans="2:4" x14ac:dyDescent="0.25">
      <c r="B2939" s="306"/>
      <c r="C2939" s="168"/>
      <c r="D2939" s="307"/>
    </row>
    <row r="2940" spans="2:4" x14ac:dyDescent="0.25">
      <c r="B2940" s="306"/>
      <c r="C2940" s="168"/>
      <c r="D2940" s="307"/>
    </row>
    <row r="2941" spans="2:4" x14ac:dyDescent="0.25">
      <c r="B2941" s="306"/>
      <c r="C2941" s="168"/>
      <c r="D2941" s="307"/>
    </row>
    <row r="2942" spans="2:4" x14ac:dyDescent="0.25">
      <c r="B2942" s="306"/>
      <c r="C2942" s="168"/>
      <c r="D2942" s="307"/>
    </row>
    <row r="2943" spans="2:4" x14ac:dyDescent="0.25">
      <c r="B2943" s="306"/>
      <c r="C2943" s="168"/>
      <c r="D2943" s="307"/>
    </row>
    <row r="2944" spans="2:4" x14ac:dyDescent="0.25">
      <c r="B2944" s="306"/>
      <c r="C2944" s="168"/>
      <c r="D2944" s="307"/>
    </row>
    <row r="2945" spans="2:4" x14ac:dyDescent="0.25">
      <c r="B2945" s="306"/>
      <c r="C2945" s="168"/>
      <c r="D2945" s="307"/>
    </row>
    <row r="2946" spans="2:4" x14ac:dyDescent="0.25">
      <c r="B2946" s="306"/>
      <c r="C2946" s="168"/>
      <c r="D2946" s="307"/>
    </row>
    <row r="2947" spans="2:4" x14ac:dyDescent="0.25">
      <c r="B2947" s="306"/>
      <c r="C2947" s="168"/>
      <c r="D2947" s="307"/>
    </row>
    <row r="2948" spans="2:4" x14ac:dyDescent="0.25">
      <c r="B2948" s="306"/>
      <c r="C2948" s="168"/>
      <c r="D2948" s="307"/>
    </row>
    <row r="2949" spans="2:4" x14ac:dyDescent="0.25">
      <c r="B2949" s="306"/>
      <c r="C2949" s="168"/>
      <c r="D2949" s="307"/>
    </row>
    <row r="2950" spans="2:4" x14ac:dyDescent="0.25">
      <c r="B2950" s="306"/>
      <c r="C2950" s="168"/>
      <c r="D2950" s="307"/>
    </row>
    <row r="2951" spans="2:4" x14ac:dyDescent="0.25">
      <c r="B2951" s="306"/>
      <c r="C2951" s="168"/>
      <c r="D2951" s="307"/>
    </row>
    <row r="2952" spans="2:4" x14ac:dyDescent="0.25">
      <c r="B2952" s="306"/>
      <c r="C2952" s="168"/>
      <c r="D2952" s="307"/>
    </row>
    <row r="2953" spans="2:4" x14ac:dyDescent="0.25">
      <c r="B2953" s="306"/>
      <c r="C2953" s="168"/>
      <c r="D2953" s="307"/>
    </row>
    <row r="2954" spans="2:4" x14ac:dyDescent="0.25">
      <c r="B2954" s="306"/>
      <c r="C2954" s="168"/>
      <c r="D2954" s="307"/>
    </row>
    <row r="2955" spans="2:4" x14ac:dyDescent="0.25">
      <c r="B2955" s="306"/>
      <c r="C2955" s="168"/>
      <c r="D2955" s="307"/>
    </row>
    <row r="2956" spans="2:4" x14ac:dyDescent="0.25">
      <c r="B2956" s="306"/>
      <c r="C2956" s="168"/>
      <c r="D2956" s="307"/>
    </row>
    <row r="2957" spans="2:4" x14ac:dyDescent="0.25">
      <c r="B2957" s="306"/>
      <c r="C2957" s="168"/>
      <c r="D2957" s="307"/>
    </row>
    <row r="2958" spans="2:4" x14ac:dyDescent="0.25">
      <c r="B2958" s="306"/>
      <c r="C2958" s="168"/>
      <c r="D2958" s="307"/>
    </row>
    <row r="2959" spans="2:4" x14ac:dyDescent="0.25">
      <c r="B2959" s="306"/>
      <c r="C2959" s="168"/>
      <c r="D2959" s="307"/>
    </row>
    <row r="2960" spans="2:4" x14ac:dyDescent="0.25">
      <c r="B2960" s="306"/>
      <c r="C2960" s="168"/>
      <c r="D2960" s="307"/>
    </row>
    <row r="2961" spans="2:4" x14ac:dyDescent="0.25">
      <c r="B2961" s="306"/>
      <c r="C2961" s="168"/>
      <c r="D2961" s="307"/>
    </row>
    <row r="2962" spans="2:4" x14ac:dyDescent="0.25">
      <c r="B2962" s="306"/>
      <c r="C2962" s="168"/>
      <c r="D2962" s="307"/>
    </row>
    <row r="2963" spans="2:4" x14ac:dyDescent="0.25">
      <c r="B2963" s="306"/>
      <c r="C2963" s="168"/>
      <c r="D2963" s="307"/>
    </row>
    <row r="2964" spans="2:4" x14ac:dyDescent="0.25">
      <c r="B2964" s="306"/>
      <c r="C2964" s="168"/>
      <c r="D2964" s="307"/>
    </row>
    <row r="2965" spans="2:4" x14ac:dyDescent="0.25">
      <c r="B2965" s="306"/>
      <c r="C2965" s="168"/>
      <c r="D2965" s="307"/>
    </row>
    <row r="2966" spans="2:4" x14ac:dyDescent="0.25">
      <c r="B2966" s="306"/>
      <c r="C2966" s="168"/>
      <c r="D2966" s="307"/>
    </row>
    <row r="2967" spans="2:4" x14ac:dyDescent="0.25">
      <c r="B2967" s="306"/>
      <c r="C2967" s="168"/>
      <c r="D2967" s="307"/>
    </row>
    <row r="2968" spans="2:4" x14ac:dyDescent="0.25">
      <c r="B2968" s="306"/>
      <c r="C2968" s="168"/>
      <c r="D2968" s="307"/>
    </row>
    <row r="2969" spans="2:4" x14ac:dyDescent="0.25">
      <c r="B2969" s="306"/>
      <c r="C2969" s="168"/>
      <c r="D2969" s="307"/>
    </row>
    <row r="2970" spans="2:4" x14ac:dyDescent="0.25">
      <c r="B2970" s="306"/>
      <c r="C2970" s="168"/>
      <c r="D2970" s="307"/>
    </row>
    <row r="2971" spans="2:4" x14ac:dyDescent="0.25">
      <c r="B2971" s="306"/>
      <c r="C2971" s="168"/>
      <c r="D2971" s="307"/>
    </row>
    <row r="2972" spans="2:4" x14ac:dyDescent="0.25">
      <c r="B2972" s="306"/>
      <c r="C2972" s="168"/>
      <c r="D2972" s="307"/>
    </row>
    <row r="2973" spans="2:4" x14ac:dyDescent="0.25">
      <c r="B2973" s="306"/>
      <c r="C2973" s="168"/>
      <c r="D2973" s="307"/>
    </row>
    <row r="2974" spans="2:4" x14ac:dyDescent="0.25">
      <c r="B2974" s="306"/>
      <c r="C2974" s="168"/>
      <c r="D2974" s="307"/>
    </row>
    <row r="2975" spans="2:4" x14ac:dyDescent="0.25">
      <c r="B2975" s="306"/>
      <c r="C2975" s="168"/>
      <c r="D2975" s="307"/>
    </row>
    <row r="2976" spans="2:4" x14ac:dyDescent="0.25">
      <c r="B2976" s="306"/>
      <c r="C2976" s="168"/>
      <c r="D2976" s="307"/>
    </row>
    <row r="2977" spans="2:4" x14ac:dyDescent="0.25">
      <c r="B2977" s="306"/>
      <c r="C2977" s="168"/>
      <c r="D2977" s="307"/>
    </row>
    <row r="2978" spans="2:4" x14ac:dyDescent="0.25">
      <c r="B2978" s="306"/>
      <c r="C2978" s="168"/>
      <c r="D2978" s="307"/>
    </row>
    <row r="2979" spans="2:4" x14ac:dyDescent="0.25">
      <c r="B2979" s="306"/>
      <c r="C2979" s="168"/>
      <c r="D2979" s="307"/>
    </row>
    <row r="2980" spans="2:4" x14ac:dyDescent="0.25">
      <c r="B2980" s="306"/>
      <c r="C2980" s="168"/>
      <c r="D2980" s="307"/>
    </row>
    <row r="2981" spans="2:4" x14ac:dyDescent="0.25">
      <c r="B2981" s="306"/>
      <c r="C2981" s="168"/>
      <c r="D2981" s="307"/>
    </row>
    <row r="2982" spans="2:4" x14ac:dyDescent="0.25">
      <c r="B2982" s="306"/>
      <c r="C2982" s="168"/>
      <c r="D2982" s="307"/>
    </row>
    <row r="2983" spans="2:4" x14ac:dyDescent="0.25">
      <c r="B2983" s="306"/>
      <c r="C2983" s="168"/>
      <c r="D2983" s="307"/>
    </row>
    <row r="2984" spans="2:4" x14ac:dyDescent="0.25">
      <c r="B2984" s="306"/>
      <c r="C2984" s="168"/>
      <c r="D2984" s="307"/>
    </row>
    <row r="2985" spans="2:4" x14ac:dyDescent="0.25">
      <c r="B2985" s="306"/>
      <c r="C2985" s="168"/>
      <c r="D2985" s="307"/>
    </row>
    <row r="2986" spans="2:4" x14ac:dyDescent="0.25">
      <c r="B2986" s="306"/>
      <c r="C2986" s="168"/>
      <c r="D2986" s="307"/>
    </row>
    <row r="2987" spans="2:4" x14ac:dyDescent="0.25">
      <c r="B2987" s="306"/>
      <c r="C2987" s="168"/>
      <c r="D2987" s="307"/>
    </row>
    <row r="2988" spans="2:4" x14ac:dyDescent="0.25">
      <c r="B2988" s="306"/>
      <c r="C2988" s="168"/>
      <c r="D2988" s="307"/>
    </row>
    <row r="2989" spans="2:4" x14ac:dyDescent="0.25">
      <c r="B2989" s="306"/>
      <c r="C2989" s="168"/>
      <c r="D2989" s="307"/>
    </row>
    <row r="2990" spans="2:4" x14ac:dyDescent="0.25">
      <c r="B2990" s="306"/>
      <c r="C2990" s="168"/>
      <c r="D2990" s="307"/>
    </row>
    <row r="2991" spans="2:4" x14ac:dyDescent="0.25">
      <c r="B2991" s="306"/>
      <c r="C2991" s="168"/>
      <c r="D2991" s="307"/>
    </row>
    <row r="2992" spans="2:4" x14ac:dyDescent="0.25">
      <c r="B2992" s="306"/>
      <c r="C2992" s="168"/>
      <c r="D2992" s="307"/>
    </row>
    <row r="2993" spans="2:4" x14ac:dyDescent="0.25">
      <c r="B2993" s="306"/>
      <c r="C2993" s="168"/>
      <c r="D2993" s="307"/>
    </row>
    <row r="2994" spans="2:4" x14ac:dyDescent="0.25">
      <c r="B2994" s="306"/>
      <c r="C2994" s="168"/>
      <c r="D2994" s="307"/>
    </row>
    <row r="2995" spans="2:4" x14ac:dyDescent="0.25">
      <c r="B2995" s="306"/>
      <c r="C2995" s="168"/>
      <c r="D2995" s="307"/>
    </row>
    <row r="2996" spans="2:4" x14ac:dyDescent="0.25">
      <c r="B2996" s="306"/>
      <c r="C2996" s="168"/>
      <c r="D2996" s="307"/>
    </row>
    <row r="2997" spans="2:4" x14ac:dyDescent="0.25">
      <c r="B2997" s="306"/>
      <c r="C2997" s="168"/>
      <c r="D2997" s="307"/>
    </row>
    <row r="2998" spans="2:4" x14ac:dyDescent="0.25">
      <c r="B2998" s="306"/>
      <c r="C2998" s="168"/>
      <c r="D2998" s="307"/>
    </row>
    <row r="2999" spans="2:4" x14ac:dyDescent="0.25">
      <c r="B2999" s="306"/>
      <c r="C2999" s="168"/>
      <c r="D2999" s="307"/>
    </row>
    <row r="3000" spans="2:4" x14ac:dyDescent="0.25">
      <c r="B3000" s="306"/>
      <c r="C3000" s="168"/>
      <c r="D3000" s="307"/>
    </row>
    <row r="3001" spans="2:4" x14ac:dyDescent="0.25">
      <c r="B3001" s="306"/>
      <c r="C3001" s="168"/>
      <c r="D3001" s="307"/>
    </row>
    <row r="3002" spans="2:4" x14ac:dyDescent="0.25">
      <c r="B3002" s="306"/>
      <c r="C3002" s="168"/>
      <c r="D3002" s="307"/>
    </row>
    <row r="3003" spans="2:4" x14ac:dyDescent="0.25">
      <c r="B3003" s="306"/>
      <c r="C3003" s="168"/>
      <c r="D3003" s="307"/>
    </row>
    <row r="3004" spans="2:4" x14ac:dyDescent="0.25">
      <c r="B3004" s="306"/>
      <c r="C3004" s="168"/>
      <c r="D3004" s="307"/>
    </row>
    <row r="3005" spans="2:4" x14ac:dyDescent="0.25">
      <c r="B3005" s="306"/>
      <c r="C3005" s="168"/>
      <c r="D3005" s="307"/>
    </row>
    <row r="3006" spans="2:4" x14ac:dyDescent="0.25">
      <c r="B3006" s="306"/>
      <c r="C3006" s="168"/>
      <c r="D3006" s="307"/>
    </row>
    <row r="3007" spans="2:4" x14ac:dyDescent="0.25">
      <c r="B3007" s="306"/>
      <c r="C3007" s="168"/>
      <c r="D3007" s="307"/>
    </row>
    <row r="3008" spans="2:4" x14ac:dyDescent="0.25">
      <c r="B3008" s="306"/>
      <c r="C3008" s="168"/>
      <c r="D3008" s="307"/>
    </row>
    <row r="3009" spans="2:4" x14ac:dyDescent="0.25">
      <c r="B3009" s="306"/>
      <c r="C3009" s="168"/>
      <c r="D3009" s="307"/>
    </row>
    <row r="3010" spans="2:4" x14ac:dyDescent="0.25">
      <c r="B3010" s="306"/>
      <c r="C3010" s="168"/>
      <c r="D3010" s="307"/>
    </row>
    <row r="3011" spans="2:4" x14ac:dyDescent="0.25">
      <c r="B3011" s="306"/>
      <c r="C3011" s="168"/>
      <c r="D3011" s="307"/>
    </row>
    <row r="3012" spans="2:4" x14ac:dyDescent="0.25">
      <c r="B3012" s="306"/>
      <c r="C3012" s="168"/>
      <c r="D3012" s="307"/>
    </row>
    <row r="3013" spans="2:4" x14ac:dyDescent="0.25">
      <c r="B3013" s="306"/>
      <c r="C3013" s="168"/>
      <c r="D3013" s="307"/>
    </row>
    <row r="3014" spans="2:4" x14ac:dyDescent="0.25">
      <c r="B3014" s="306"/>
      <c r="C3014" s="168"/>
      <c r="D3014" s="307"/>
    </row>
    <row r="3015" spans="2:4" x14ac:dyDescent="0.25">
      <c r="B3015" s="306"/>
      <c r="C3015" s="168"/>
      <c r="D3015" s="307"/>
    </row>
    <row r="3016" spans="2:4" x14ac:dyDescent="0.25">
      <c r="B3016" s="306"/>
      <c r="C3016" s="168"/>
      <c r="D3016" s="307"/>
    </row>
    <row r="3017" spans="2:4" x14ac:dyDescent="0.25">
      <c r="B3017" s="306"/>
      <c r="C3017" s="168"/>
      <c r="D3017" s="307"/>
    </row>
    <row r="3018" spans="2:4" x14ac:dyDescent="0.25">
      <c r="B3018" s="306"/>
      <c r="C3018" s="168"/>
      <c r="D3018" s="307"/>
    </row>
    <row r="3019" spans="2:4" x14ac:dyDescent="0.25">
      <c r="B3019" s="306"/>
      <c r="C3019" s="168"/>
      <c r="D3019" s="307"/>
    </row>
    <row r="3020" spans="2:4" x14ac:dyDescent="0.25">
      <c r="B3020" s="306"/>
      <c r="C3020" s="168"/>
      <c r="D3020" s="307"/>
    </row>
    <row r="3021" spans="2:4" x14ac:dyDescent="0.25">
      <c r="B3021" s="306"/>
      <c r="C3021" s="168"/>
      <c r="D3021" s="307"/>
    </row>
    <row r="3022" spans="2:4" x14ac:dyDescent="0.25">
      <c r="B3022" s="306"/>
      <c r="C3022" s="168"/>
      <c r="D3022" s="307"/>
    </row>
    <row r="3023" spans="2:4" x14ac:dyDescent="0.25">
      <c r="B3023" s="306"/>
      <c r="C3023" s="168"/>
      <c r="D3023" s="307"/>
    </row>
    <row r="3024" spans="2:4" x14ac:dyDescent="0.25">
      <c r="B3024" s="306"/>
      <c r="C3024" s="168"/>
      <c r="D3024" s="307"/>
    </row>
    <row r="3025" spans="2:4" x14ac:dyDescent="0.25">
      <c r="B3025" s="306"/>
      <c r="C3025" s="168"/>
      <c r="D3025" s="307"/>
    </row>
    <row r="3026" spans="2:4" x14ac:dyDescent="0.25">
      <c r="B3026" s="306"/>
      <c r="C3026" s="168"/>
      <c r="D3026" s="307"/>
    </row>
    <row r="3027" spans="2:4" x14ac:dyDescent="0.25">
      <c r="B3027" s="306"/>
      <c r="C3027" s="168"/>
      <c r="D3027" s="307"/>
    </row>
    <row r="3028" spans="2:4" x14ac:dyDescent="0.25">
      <c r="B3028" s="306"/>
      <c r="C3028" s="168"/>
      <c r="D3028" s="307"/>
    </row>
    <row r="3029" spans="2:4" x14ac:dyDescent="0.25">
      <c r="B3029" s="306"/>
      <c r="C3029" s="168"/>
      <c r="D3029" s="307"/>
    </row>
    <row r="3030" spans="2:4" x14ac:dyDescent="0.25">
      <c r="B3030" s="306"/>
      <c r="C3030" s="168"/>
      <c r="D3030" s="307"/>
    </row>
    <row r="3031" spans="2:4" x14ac:dyDescent="0.25">
      <c r="B3031" s="306"/>
      <c r="C3031" s="168"/>
      <c r="D3031" s="307"/>
    </row>
    <row r="3032" spans="2:4" x14ac:dyDescent="0.25">
      <c r="B3032" s="306"/>
      <c r="C3032" s="168"/>
      <c r="D3032" s="307"/>
    </row>
    <row r="3033" spans="2:4" x14ac:dyDescent="0.25">
      <c r="B3033" s="306"/>
      <c r="C3033" s="168"/>
      <c r="D3033" s="307"/>
    </row>
    <row r="3034" spans="2:4" x14ac:dyDescent="0.25">
      <c r="B3034" s="306"/>
      <c r="C3034" s="168"/>
      <c r="D3034" s="307"/>
    </row>
    <row r="3035" spans="2:4" x14ac:dyDescent="0.25">
      <c r="B3035" s="306"/>
      <c r="C3035" s="168"/>
      <c r="D3035" s="307"/>
    </row>
    <row r="3036" spans="2:4" x14ac:dyDescent="0.25">
      <c r="B3036" s="306"/>
      <c r="C3036" s="168"/>
      <c r="D3036" s="307"/>
    </row>
    <row r="3037" spans="2:4" x14ac:dyDescent="0.25">
      <c r="B3037" s="306"/>
      <c r="C3037" s="168"/>
      <c r="D3037" s="307"/>
    </row>
    <row r="3038" spans="2:4" x14ac:dyDescent="0.25">
      <c r="B3038" s="306"/>
      <c r="C3038" s="168"/>
      <c r="D3038" s="307"/>
    </row>
    <row r="3039" spans="2:4" x14ac:dyDescent="0.25">
      <c r="B3039" s="306"/>
      <c r="C3039" s="168"/>
      <c r="D3039" s="307"/>
    </row>
    <row r="3040" spans="2:4" x14ac:dyDescent="0.25">
      <c r="B3040" s="306"/>
      <c r="C3040" s="168"/>
      <c r="D3040" s="307"/>
    </row>
    <row r="3041" spans="2:4" x14ac:dyDescent="0.25">
      <c r="B3041" s="306"/>
      <c r="C3041" s="168"/>
      <c r="D3041" s="307"/>
    </row>
    <row r="3042" spans="2:4" x14ac:dyDescent="0.25">
      <c r="B3042" s="306"/>
      <c r="C3042" s="168"/>
      <c r="D3042" s="307"/>
    </row>
    <row r="3043" spans="2:4" x14ac:dyDescent="0.25">
      <c r="B3043" s="306"/>
      <c r="C3043" s="168"/>
      <c r="D3043" s="307"/>
    </row>
    <row r="3044" spans="2:4" x14ac:dyDescent="0.25">
      <c r="B3044" s="306"/>
      <c r="C3044" s="168"/>
      <c r="D3044" s="307"/>
    </row>
    <row r="3045" spans="2:4" x14ac:dyDescent="0.25">
      <c r="B3045" s="306"/>
      <c r="C3045" s="168"/>
      <c r="D3045" s="307"/>
    </row>
    <row r="3046" spans="2:4" x14ac:dyDescent="0.25">
      <c r="B3046" s="306"/>
      <c r="C3046" s="168"/>
      <c r="D3046" s="307"/>
    </row>
    <row r="3047" spans="2:4" x14ac:dyDescent="0.25">
      <c r="B3047" s="306"/>
      <c r="C3047" s="168"/>
      <c r="D3047" s="307"/>
    </row>
    <row r="3048" spans="2:4" x14ac:dyDescent="0.25">
      <c r="B3048" s="306"/>
      <c r="C3048" s="168"/>
      <c r="D3048" s="307"/>
    </row>
    <row r="3049" spans="2:4" x14ac:dyDescent="0.25">
      <c r="B3049" s="306"/>
      <c r="C3049" s="168"/>
      <c r="D3049" s="307"/>
    </row>
    <row r="3050" spans="2:4" x14ac:dyDescent="0.25">
      <c r="B3050" s="306"/>
      <c r="C3050" s="168"/>
      <c r="D3050" s="307"/>
    </row>
    <row r="3051" spans="2:4" x14ac:dyDescent="0.25">
      <c r="B3051" s="306"/>
      <c r="C3051" s="168"/>
      <c r="D3051" s="307"/>
    </row>
    <row r="3052" spans="2:4" x14ac:dyDescent="0.25">
      <c r="B3052" s="306"/>
      <c r="C3052" s="168"/>
      <c r="D3052" s="307"/>
    </row>
    <row r="3053" spans="2:4" x14ac:dyDescent="0.25">
      <c r="B3053" s="306"/>
      <c r="C3053" s="168"/>
      <c r="D3053" s="307"/>
    </row>
    <row r="3054" spans="2:4" x14ac:dyDescent="0.25">
      <c r="B3054" s="306"/>
      <c r="C3054" s="168"/>
      <c r="D3054" s="307"/>
    </row>
    <row r="3055" spans="2:4" x14ac:dyDescent="0.25">
      <c r="B3055" s="306"/>
      <c r="C3055" s="168"/>
      <c r="D3055" s="307"/>
    </row>
    <row r="3056" spans="2:4" x14ac:dyDescent="0.25">
      <c r="B3056" s="306"/>
      <c r="C3056" s="168"/>
      <c r="D3056" s="307"/>
    </row>
    <row r="3057" spans="2:4" x14ac:dyDescent="0.25">
      <c r="B3057" s="306"/>
      <c r="C3057" s="168"/>
      <c r="D3057" s="307"/>
    </row>
    <row r="3058" spans="2:4" x14ac:dyDescent="0.25">
      <c r="B3058" s="306"/>
      <c r="C3058" s="168"/>
      <c r="D3058" s="307"/>
    </row>
    <row r="3059" spans="2:4" x14ac:dyDescent="0.25">
      <c r="B3059" s="306"/>
      <c r="C3059" s="168"/>
      <c r="D3059" s="307"/>
    </row>
    <row r="3060" spans="2:4" x14ac:dyDescent="0.25">
      <c r="B3060" s="306"/>
      <c r="C3060" s="168"/>
      <c r="D3060" s="307"/>
    </row>
    <row r="3061" spans="2:4" x14ac:dyDescent="0.25">
      <c r="B3061" s="306"/>
      <c r="C3061" s="168"/>
      <c r="D3061" s="307"/>
    </row>
    <row r="3062" spans="2:4" x14ac:dyDescent="0.25">
      <c r="B3062" s="306"/>
      <c r="C3062" s="168"/>
      <c r="D3062" s="307"/>
    </row>
    <row r="3063" spans="2:4" x14ac:dyDescent="0.25">
      <c r="B3063" s="306"/>
      <c r="C3063" s="168"/>
      <c r="D3063" s="307"/>
    </row>
    <row r="3064" spans="2:4" x14ac:dyDescent="0.25">
      <c r="B3064" s="306"/>
      <c r="C3064" s="168"/>
      <c r="D3064" s="307"/>
    </row>
    <row r="3065" spans="2:4" x14ac:dyDescent="0.25">
      <c r="B3065" s="306"/>
      <c r="C3065" s="168"/>
      <c r="D3065" s="307"/>
    </row>
    <row r="3066" spans="2:4" x14ac:dyDescent="0.25">
      <c r="B3066" s="306"/>
      <c r="C3066" s="168"/>
      <c r="D3066" s="307"/>
    </row>
    <row r="3067" spans="2:4" x14ac:dyDescent="0.25">
      <c r="B3067" s="306"/>
      <c r="C3067" s="168"/>
      <c r="D3067" s="307"/>
    </row>
    <row r="3068" spans="2:4" x14ac:dyDescent="0.25">
      <c r="B3068" s="306"/>
      <c r="C3068" s="168"/>
      <c r="D3068" s="307"/>
    </row>
    <row r="3069" spans="2:4" x14ac:dyDescent="0.25">
      <c r="B3069" s="306"/>
      <c r="C3069" s="168"/>
      <c r="D3069" s="307"/>
    </row>
    <row r="3070" spans="2:4" x14ac:dyDescent="0.25">
      <c r="B3070" s="306"/>
      <c r="C3070" s="168"/>
      <c r="D3070" s="307"/>
    </row>
    <row r="3071" spans="2:4" x14ac:dyDescent="0.25">
      <c r="B3071" s="306"/>
      <c r="C3071" s="168"/>
      <c r="D3071" s="307"/>
    </row>
    <row r="3072" spans="2:4" x14ac:dyDescent="0.25">
      <c r="B3072" s="306"/>
      <c r="C3072" s="168"/>
      <c r="D3072" s="307"/>
    </row>
    <row r="3073" spans="2:4" x14ac:dyDescent="0.25">
      <c r="B3073" s="306"/>
      <c r="C3073" s="168"/>
      <c r="D3073" s="307"/>
    </row>
    <row r="3074" spans="2:4" x14ac:dyDescent="0.25">
      <c r="B3074" s="306"/>
      <c r="C3074" s="168"/>
      <c r="D3074" s="307"/>
    </row>
    <row r="3075" spans="2:4" x14ac:dyDescent="0.25">
      <c r="B3075" s="306"/>
      <c r="C3075" s="168"/>
      <c r="D3075" s="307"/>
    </row>
    <row r="3076" spans="2:4" x14ac:dyDescent="0.25">
      <c r="B3076" s="306"/>
      <c r="C3076" s="168"/>
      <c r="D3076" s="307"/>
    </row>
    <row r="3077" spans="2:4" x14ac:dyDescent="0.25">
      <c r="B3077" s="306"/>
      <c r="C3077" s="168"/>
      <c r="D3077" s="307"/>
    </row>
    <row r="3078" spans="2:4" x14ac:dyDescent="0.25">
      <c r="B3078" s="306"/>
      <c r="C3078" s="168"/>
      <c r="D3078" s="307"/>
    </row>
    <row r="3079" spans="2:4" x14ac:dyDescent="0.25">
      <c r="B3079" s="306"/>
      <c r="C3079" s="168"/>
      <c r="D3079" s="307"/>
    </row>
    <row r="3080" spans="2:4" x14ac:dyDescent="0.25">
      <c r="B3080" s="306"/>
      <c r="C3080" s="168"/>
      <c r="D3080" s="307"/>
    </row>
    <row r="3081" spans="2:4" x14ac:dyDescent="0.25">
      <c r="B3081" s="306"/>
      <c r="C3081" s="168"/>
      <c r="D3081" s="307"/>
    </row>
    <row r="3082" spans="2:4" x14ac:dyDescent="0.25">
      <c r="B3082" s="306"/>
      <c r="C3082" s="168"/>
      <c r="D3082" s="307"/>
    </row>
    <row r="3083" spans="2:4" x14ac:dyDescent="0.25">
      <c r="B3083" s="306"/>
      <c r="C3083" s="168"/>
      <c r="D3083" s="307"/>
    </row>
    <row r="3084" spans="2:4" x14ac:dyDescent="0.25">
      <c r="B3084" s="306"/>
      <c r="C3084" s="168"/>
      <c r="D3084" s="307"/>
    </row>
    <row r="3085" spans="2:4" x14ac:dyDescent="0.25">
      <c r="B3085" s="306"/>
      <c r="C3085" s="168"/>
      <c r="D3085" s="307"/>
    </row>
    <row r="3086" spans="2:4" x14ac:dyDescent="0.25">
      <c r="B3086" s="306"/>
      <c r="C3086" s="168"/>
      <c r="D3086" s="307"/>
    </row>
    <row r="3087" spans="2:4" x14ac:dyDescent="0.25">
      <c r="B3087" s="306"/>
      <c r="C3087" s="168"/>
      <c r="D3087" s="307"/>
    </row>
    <row r="3088" spans="2:4" x14ac:dyDescent="0.25">
      <c r="B3088" s="306"/>
      <c r="C3088" s="168"/>
      <c r="D3088" s="307"/>
    </row>
    <row r="3089" spans="2:4" x14ac:dyDescent="0.25">
      <c r="B3089" s="306"/>
      <c r="C3089" s="168"/>
      <c r="D3089" s="307"/>
    </row>
    <row r="3090" spans="2:4" x14ac:dyDescent="0.25">
      <c r="B3090" s="306"/>
      <c r="C3090" s="168"/>
      <c r="D3090" s="307"/>
    </row>
    <row r="3091" spans="2:4" x14ac:dyDescent="0.25">
      <c r="B3091" s="306"/>
      <c r="C3091" s="168"/>
      <c r="D3091" s="307"/>
    </row>
    <row r="3092" spans="2:4" x14ac:dyDescent="0.25">
      <c r="B3092" s="306"/>
      <c r="C3092" s="168"/>
      <c r="D3092" s="307"/>
    </row>
    <row r="3093" spans="2:4" x14ac:dyDescent="0.25">
      <c r="B3093" s="306"/>
      <c r="C3093" s="168"/>
      <c r="D3093" s="307"/>
    </row>
    <row r="3094" spans="2:4" x14ac:dyDescent="0.25">
      <c r="B3094" s="306"/>
      <c r="C3094" s="168"/>
      <c r="D3094" s="307"/>
    </row>
    <row r="3095" spans="2:4" x14ac:dyDescent="0.25">
      <c r="B3095" s="306"/>
      <c r="C3095" s="168"/>
      <c r="D3095" s="307"/>
    </row>
    <row r="3096" spans="2:4" x14ac:dyDescent="0.25">
      <c r="B3096" s="306"/>
      <c r="C3096" s="168"/>
      <c r="D3096" s="307"/>
    </row>
    <row r="3097" spans="2:4" x14ac:dyDescent="0.25">
      <c r="B3097" s="306"/>
      <c r="C3097" s="168"/>
      <c r="D3097" s="307"/>
    </row>
    <row r="3098" spans="2:4" x14ac:dyDescent="0.25">
      <c r="B3098" s="306"/>
      <c r="C3098" s="168"/>
      <c r="D3098" s="307"/>
    </row>
    <row r="3099" spans="2:4" x14ac:dyDescent="0.25">
      <c r="B3099" s="306"/>
      <c r="C3099" s="168"/>
      <c r="D3099" s="307"/>
    </row>
    <row r="3100" spans="2:4" x14ac:dyDescent="0.25">
      <c r="B3100" s="306"/>
      <c r="C3100" s="168"/>
      <c r="D3100" s="307"/>
    </row>
    <row r="3101" spans="2:4" x14ac:dyDescent="0.25">
      <c r="B3101" s="306"/>
      <c r="C3101" s="168"/>
      <c r="D3101" s="307"/>
    </row>
    <row r="3102" spans="2:4" x14ac:dyDescent="0.25">
      <c r="B3102" s="306"/>
      <c r="C3102" s="168"/>
      <c r="D3102" s="307"/>
    </row>
    <row r="3103" spans="2:4" x14ac:dyDescent="0.25">
      <c r="B3103" s="306"/>
      <c r="C3103" s="168"/>
      <c r="D3103" s="307"/>
    </row>
    <row r="3104" spans="2:4" x14ac:dyDescent="0.25">
      <c r="B3104" s="306"/>
      <c r="C3104" s="168"/>
      <c r="D3104" s="307"/>
    </row>
    <row r="3105" spans="2:4" x14ac:dyDescent="0.25">
      <c r="B3105" s="306"/>
      <c r="C3105" s="168"/>
      <c r="D3105" s="307"/>
    </row>
    <row r="3106" spans="2:4" x14ac:dyDescent="0.25">
      <c r="B3106" s="306"/>
      <c r="C3106" s="168"/>
      <c r="D3106" s="307"/>
    </row>
    <row r="3107" spans="2:4" x14ac:dyDescent="0.25">
      <c r="B3107" s="306"/>
      <c r="C3107" s="168"/>
      <c r="D3107" s="307"/>
    </row>
    <row r="3108" spans="2:4" x14ac:dyDescent="0.25">
      <c r="B3108" s="306"/>
      <c r="C3108" s="168"/>
      <c r="D3108" s="307"/>
    </row>
    <row r="3109" spans="2:4" x14ac:dyDescent="0.25">
      <c r="B3109" s="306"/>
      <c r="C3109" s="168"/>
      <c r="D3109" s="307"/>
    </row>
    <row r="3110" spans="2:4" x14ac:dyDescent="0.25">
      <c r="B3110" s="306"/>
      <c r="C3110" s="168"/>
      <c r="D3110" s="307"/>
    </row>
    <row r="3111" spans="2:4" x14ac:dyDescent="0.25">
      <c r="B3111" s="306"/>
      <c r="C3111" s="168"/>
      <c r="D3111" s="307"/>
    </row>
    <row r="3112" spans="2:4" x14ac:dyDescent="0.25">
      <c r="B3112" s="306"/>
      <c r="C3112" s="168"/>
      <c r="D3112" s="307"/>
    </row>
    <row r="3113" spans="2:4" x14ac:dyDescent="0.25">
      <c r="B3113" s="306"/>
      <c r="C3113" s="168"/>
      <c r="D3113" s="307"/>
    </row>
    <row r="3114" spans="2:4" x14ac:dyDescent="0.25">
      <c r="B3114" s="306"/>
      <c r="C3114" s="168"/>
      <c r="D3114" s="307"/>
    </row>
    <row r="3115" spans="2:4" x14ac:dyDescent="0.25">
      <c r="B3115" s="306"/>
      <c r="C3115" s="168"/>
      <c r="D3115" s="307"/>
    </row>
    <row r="3116" spans="2:4" x14ac:dyDescent="0.25">
      <c r="B3116" s="306"/>
      <c r="C3116" s="168"/>
      <c r="D3116" s="307"/>
    </row>
    <row r="3117" spans="2:4" x14ac:dyDescent="0.25">
      <c r="B3117" s="306"/>
      <c r="C3117" s="168"/>
      <c r="D3117" s="307"/>
    </row>
    <row r="3118" spans="2:4" x14ac:dyDescent="0.25">
      <c r="B3118" s="306"/>
      <c r="C3118" s="168"/>
      <c r="D3118" s="307"/>
    </row>
    <row r="3119" spans="2:4" x14ac:dyDescent="0.25">
      <c r="B3119" s="306"/>
      <c r="C3119" s="168"/>
      <c r="D3119" s="307"/>
    </row>
    <row r="3120" spans="2:4" x14ac:dyDescent="0.25">
      <c r="B3120" s="306"/>
      <c r="C3120" s="168"/>
      <c r="D3120" s="307"/>
    </row>
    <row r="3121" spans="2:4" x14ac:dyDescent="0.25">
      <c r="B3121" s="306"/>
      <c r="C3121" s="168"/>
      <c r="D3121" s="307"/>
    </row>
    <row r="3122" spans="2:4" x14ac:dyDescent="0.25">
      <c r="B3122" s="306"/>
      <c r="C3122" s="168"/>
      <c r="D3122" s="307"/>
    </row>
    <row r="3123" spans="2:4" x14ac:dyDescent="0.25">
      <c r="B3123" s="306"/>
      <c r="C3123" s="168"/>
      <c r="D3123" s="307"/>
    </row>
    <row r="3124" spans="2:4" x14ac:dyDescent="0.25">
      <c r="B3124" s="306"/>
      <c r="C3124" s="168"/>
      <c r="D3124" s="307"/>
    </row>
    <row r="3125" spans="2:4" x14ac:dyDescent="0.25">
      <c r="B3125" s="306"/>
      <c r="C3125" s="168"/>
      <c r="D3125" s="307"/>
    </row>
    <row r="3126" spans="2:4" x14ac:dyDescent="0.25">
      <c r="B3126" s="306"/>
      <c r="C3126" s="168"/>
      <c r="D3126" s="307"/>
    </row>
    <row r="3127" spans="2:4" x14ac:dyDescent="0.25">
      <c r="B3127" s="306"/>
      <c r="C3127" s="168"/>
      <c r="D3127" s="307"/>
    </row>
    <row r="3128" spans="2:4" x14ac:dyDescent="0.25">
      <c r="B3128" s="306"/>
      <c r="C3128" s="168"/>
      <c r="D3128" s="307"/>
    </row>
    <row r="3129" spans="2:4" x14ac:dyDescent="0.25">
      <c r="B3129" s="306"/>
      <c r="C3129" s="168"/>
      <c r="D3129" s="307"/>
    </row>
    <row r="3130" spans="2:4" x14ac:dyDescent="0.25">
      <c r="B3130" s="306"/>
      <c r="C3130" s="168"/>
      <c r="D3130" s="307"/>
    </row>
    <row r="3131" spans="2:4" x14ac:dyDescent="0.25">
      <c r="B3131" s="306"/>
      <c r="C3131" s="168"/>
      <c r="D3131" s="307"/>
    </row>
    <row r="3132" spans="2:4" x14ac:dyDescent="0.25">
      <c r="B3132" s="306"/>
      <c r="C3132" s="168"/>
      <c r="D3132" s="307"/>
    </row>
    <row r="3133" spans="2:4" x14ac:dyDescent="0.25">
      <c r="B3133" s="306"/>
      <c r="C3133" s="168"/>
      <c r="D3133" s="307"/>
    </row>
    <row r="3134" spans="2:4" x14ac:dyDescent="0.25">
      <c r="B3134" s="306"/>
      <c r="C3134" s="168"/>
      <c r="D3134" s="307"/>
    </row>
    <row r="3135" spans="2:4" x14ac:dyDescent="0.25">
      <c r="B3135" s="306"/>
      <c r="C3135" s="168"/>
      <c r="D3135" s="307"/>
    </row>
    <row r="3136" spans="2:4" x14ac:dyDescent="0.25">
      <c r="B3136" s="306"/>
      <c r="C3136" s="168"/>
      <c r="D3136" s="307"/>
    </row>
    <row r="3137" spans="2:4" x14ac:dyDescent="0.25">
      <c r="B3137" s="306"/>
      <c r="C3137" s="168"/>
      <c r="D3137" s="307"/>
    </row>
    <row r="3138" spans="2:4" x14ac:dyDescent="0.25">
      <c r="B3138" s="306"/>
      <c r="C3138" s="168"/>
      <c r="D3138" s="307"/>
    </row>
    <row r="3139" spans="2:4" x14ac:dyDescent="0.25">
      <c r="B3139" s="306"/>
      <c r="C3139" s="168"/>
      <c r="D3139" s="307"/>
    </row>
    <row r="3140" spans="2:4" x14ac:dyDescent="0.25">
      <c r="B3140" s="306"/>
      <c r="C3140" s="168"/>
      <c r="D3140" s="307"/>
    </row>
    <row r="3141" spans="2:4" x14ac:dyDescent="0.25">
      <c r="B3141" s="306"/>
      <c r="C3141" s="168"/>
      <c r="D3141" s="307"/>
    </row>
    <row r="3142" spans="2:4" x14ac:dyDescent="0.25">
      <c r="B3142" s="306"/>
      <c r="C3142" s="168"/>
      <c r="D3142" s="307"/>
    </row>
    <row r="3143" spans="2:4" x14ac:dyDescent="0.25">
      <c r="B3143" s="306"/>
      <c r="C3143" s="168"/>
      <c r="D3143" s="307"/>
    </row>
    <row r="3144" spans="2:4" x14ac:dyDescent="0.25">
      <c r="B3144" s="306"/>
      <c r="C3144" s="168"/>
      <c r="D3144" s="307"/>
    </row>
    <row r="3145" spans="2:4" x14ac:dyDescent="0.25">
      <c r="B3145" s="306"/>
      <c r="C3145" s="168"/>
      <c r="D3145" s="307"/>
    </row>
    <row r="3146" spans="2:4" x14ac:dyDescent="0.25">
      <c r="B3146" s="306"/>
      <c r="C3146" s="168"/>
      <c r="D3146" s="307"/>
    </row>
    <row r="3147" spans="2:4" x14ac:dyDescent="0.25">
      <c r="B3147" s="306"/>
      <c r="C3147" s="168"/>
      <c r="D3147" s="307"/>
    </row>
    <row r="3148" spans="2:4" x14ac:dyDescent="0.25">
      <c r="B3148" s="306"/>
      <c r="C3148" s="168"/>
      <c r="D3148" s="307"/>
    </row>
    <row r="3149" spans="2:4" x14ac:dyDescent="0.25">
      <c r="B3149" s="306"/>
      <c r="C3149" s="168"/>
      <c r="D3149" s="307"/>
    </row>
    <row r="3150" spans="2:4" x14ac:dyDescent="0.25">
      <c r="B3150" s="306"/>
      <c r="C3150" s="168"/>
      <c r="D3150" s="307"/>
    </row>
    <row r="3151" spans="2:4" x14ac:dyDescent="0.25">
      <c r="B3151" s="306"/>
      <c r="C3151" s="168"/>
      <c r="D3151" s="307"/>
    </row>
    <row r="3152" spans="2:4" x14ac:dyDescent="0.25">
      <c r="B3152" s="306"/>
      <c r="C3152" s="168"/>
      <c r="D3152" s="307"/>
    </row>
    <row r="3153" spans="2:4" x14ac:dyDescent="0.25">
      <c r="B3153" s="306"/>
      <c r="C3153" s="168"/>
      <c r="D3153" s="307"/>
    </row>
    <row r="3154" spans="2:4" x14ac:dyDescent="0.25">
      <c r="B3154" s="306"/>
      <c r="C3154" s="168"/>
      <c r="D3154" s="307"/>
    </row>
    <row r="3155" spans="2:4" x14ac:dyDescent="0.25">
      <c r="B3155" s="306"/>
      <c r="C3155" s="168"/>
      <c r="D3155" s="307"/>
    </row>
    <row r="3156" spans="2:4" x14ac:dyDescent="0.25">
      <c r="B3156" s="306"/>
      <c r="C3156" s="168"/>
      <c r="D3156" s="307"/>
    </row>
    <row r="3157" spans="2:4" x14ac:dyDescent="0.25">
      <c r="B3157" s="306"/>
      <c r="C3157" s="168"/>
      <c r="D3157" s="307"/>
    </row>
    <row r="3158" spans="2:4" x14ac:dyDescent="0.25">
      <c r="B3158" s="306"/>
      <c r="C3158" s="168"/>
      <c r="D3158" s="307"/>
    </row>
    <row r="3159" spans="2:4" x14ac:dyDescent="0.25">
      <c r="B3159" s="306"/>
      <c r="C3159" s="168"/>
      <c r="D3159" s="307"/>
    </row>
    <row r="3160" spans="2:4" x14ac:dyDescent="0.25">
      <c r="B3160" s="306"/>
      <c r="C3160" s="168"/>
      <c r="D3160" s="307"/>
    </row>
    <row r="3161" spans="2:4" x14ac:dyDescent="0.25">
      <c r="B3161" s="306"/>
      <c r="C3161" s="168"/>
      <c r="D3161" s="307"/>
    </row>
    <row r="3162" spans="2:4" x14ac:dyDescent="0.25">
      <c r="B3162" s="306"/>
      <c r="C3162" s="168"/>
      <c r="D3162" s="307"/>
    </row>
    <row r="3163" spans="2:4" x14ac:dyDescent="0.25">
      <c r="B3163" s="306"/>
      <c r="C3163" s="168"/>
      <c r="D3163" s="307"/>
    </row>
    <row r="3164" spans="2:4" x14ac:dyDescent="0.25">
      <c r="B3164" s="306"/>
      <c r="C3164" s="168"/>
      <c r="D3164" s="307"/>
    </row>
    <row r="3165" spans="2:4" x14ac:dyDescent="0.25">
      <c r="B3165" s="306"/>
      <c r="C3165" s="168"/>
      <c r="D3165" s="307"/>
    </row>
    <row r="3166" spans="2:4" x14ac:dyDescent="0.25">
      <c r="B3166" s="306"/>
      <c r="C3166" s="168"/>
      <c r="D3166" s="307"/>
    </row>
    <row r="3167" spans="2:4" x14ac:dyDescent="0.25">
      <c r="B3167" s="306"/>
      <c r="C3167" s="168"/>
      <c r="D3167" s="307"/>
    </row>
    <row r="3168" spans="2:4" x14ac:dyDescent="0.25">
      <c r="B3168" s="306"/>
      <c r="C3168" s="168"/>
      <c r="D3168" s="307"/>
    </row>
    <row r="3169" spans="2:4" x14ac:dyDescent="0.25">
      <c r="B3169" s="306"/>
      <c r="C3169" s="168"/>
      <c r="D3169" s="307"/>
    </row>
    <row r="3170" spans="2:4" x14ac:dyDescent="0.25">
      <c r="B3170" s="306"/>
      <c r="C3170" s="168"/>
      <c r="D3170" s="307"/>
    </row>
    <row r="3171" spans="2:4" x14ac:dyDescent="0.25">
      <c r="B3171" s="306"/>
      <c r="C3171" s="168"/>
      <c r="D3171" s="307"/>
    </row>
    <row r="3172" spans="2:4" x14ac:dyDescent="0.25">
      <c r="B3172" s="306"/>
      <c r="C3172" s="168"/>
      <c r="D3172" s="307"/>
    </row>
    <row r="3173" spans="2:4" x14ac:dyDescent="0.25">
      <c r="B3173" s="306"/>
      <c r="C3173" s="168"/>
      <c r="D3173" s="307"/>
    </row>
    <row r="3174" spans="2:4" x14ac:dyDescent="0.25">
      <c r="B3174" s="306"/>
      <c r="C3174" s="168"/>
      <c r="D3174" s="307"/>
    </row>
    <row r="3175" spans="2:4" x14ac:dyDescent="0.25">
      <c r="B3175" s="306"/>
      <c r="C3175" s="168"/>
      <c r="D3175" s="307"/>
    </row>
    <row r="3176" spans="2:4" x14ac:dyDescent="0.25">
      <c r="B3176" s="306"/>
      <c r="C3176" s="168"/>
      <c r="D3176" s="307"/>
    </row>
    <row r="3177" spans="2:4" x14ac:dyDescent="0.25">
      <c r="B3177" s="306"/>
      <c r="C3177" s="168"/>
      <c r="D3177" s="307"/>
    </row>
    <row r="3178" spans="2:4" x14ac:dyDescent="0.25">
      <c r="B3178" s="306"/>
      <c r="C3178" s="168"/>
      <c r="D3178" s="307"/>
    </row>
    <row r="3179" spans="2:4" x14ac:dyDescent="0.25">
      <c r="B3179" s="306"/>
      <c r="C3179" s="168"/>
      <c r="D3179" s="307"/>
    </row>
    <row r="3180" spans="2:4" x14ac:dyDescent="0.25">
      <c r="B3180" s="306"/>
      <c r="C3180" s="168"/>
      <c r="D3180" s="307"/>
    </row>
    <row r="3181" spans="2:4" x14ac:dyDescent="0.25">
      <c r="B3181" s="306"/>
      <c r="C3181" s="168"/>
      <c r="D3181" s="307"/>
    </row>
    <row r="3182" spans="2:4" x14ac:dyDescent="0.25">
      <c r="B3182" s="306"/>
      <c r="C3182" s="168"/>
      <c r="D3182" s="307"/>
    </row>
    <row r="3183" spans="2:4" x14ac:dyDescent="0.25">
      <c r="B3183" s="306"/>
      <c r="C3183" s="168"/>
      <c r="D3183" s="307"/>
    </row>
    <row r="3184" spans="2:4" x14ac:dyDescent="0.25">
      <c r="B3184" s="306"/>
      <c r="C3184" s="168"/>
      <c r="D3184" s="307"/>
    </row>
    <row r="3185" spans="2:4" x14ac:dyDescent="0.25">
      <c r="B3185" s="306"/>
      <c r="C3185" s="168"/>
      <c r="D3185" s="307"/>
    </row>
    <row r="3186" spans="2:4" x14ac:dyDescent="0.25">
      <c r="B3186" s="306"/>
      <c r="C3186" s="168"/>
      <c r="D3186" s="307"/>
    </row>
    <row r="3187" spans="2:4" x14ac:dyDescent="0.25">
      <c r="B3187" s="306"/>
      <c r="C3187" s="168"/>
      <c r="D3187" s="307"/>
    </row>
    <row r="3188" spans="2:4" x14ac:dyDescent="0.25">
      <c r="B3188" s="306"/>
      <c r="C3188" s="168"/>
      <c r="D3188" s="307"/>
    </row>
    <row r="3189" spans="2:4" x14ac:dyDescent="0.25">
      <c r="B3189" s="306"/>
      <c r="C3189" s="168"/>
      <c r="D3189" s="307"/>
    </row>
    <row r="3190" spans="2:4" x14ac:dyDescent="0.25">
      <c r="B3190" s="306"/>
      <c r="C3190" s="168"/>
      <c r="D3190" s="307"/>
    </row>
    <row r="3191" spans="2:4" x14ac:dyDescent="0.25">
      <c r="B3191" s="306"/>
      <c r="C3191" s="168"/>
      <c r="D3191" s="307"/>
    </row>
    <row r="3192" spans="2:4" x14ac:dyDescent="0.25">
      <c r="B3192" s="306"/>
      <c r="C3192" s="168"/>
      <c r="D3192" s="307"/>
    </row>
    <row r="3193" spans="2:4" x14ac:dyDescent="0.25">
      <c r="B3193" s="306"/>
      <c r="C3193" s="168"/>
      <c r="D3193" s="307"/>
    </row>
    <row r="3194" spans="2:4" x14ac:dyDescent="0.25">
      <c r="B3194" s="306"/>
      <c r="C3194" s="168"/>
      <c r="D3194" s="307"/>
    </row>
    <row r="3195" spans="2:4" x14ac:dyDescent="0.25">
      <c r="B3195" s="306"/>
      <c r="C3195" s="168"/>
      <c r="D3195" s="307"/>
    </row>
    <row r="3196" spans="2:4" x14ac:dyDescent="0.25">
      <c r="B3196" s="306"/>
      <c r="C3196" s="168"/>
      <c r="D3196" s="307"/>
    </row>
    <row r="3197" spans="2:4" x14ac:dyDescent="0.25">
      <c r="B3197" s="306"/>
      <c r="C3197" s="168"/>
      <c r="D3197" s="307"/>
    </row>
    <row r="3198" spans="2:4" x14ac:dyDescent="0.25">
      <c r="B3198" s="306"/>
      <c r="C3198" s="168"/>
      <c r="D3198" s="307"/>
    </row>
    <row r="3199" spans="2:4" x14ac:dyDescent="0.25">
      <c r="B3199" s="306"/>
      <c r="C3199" s="168"/>
      <c r="D3199" s="307"/>
    </row>
    <row r="3200" spans="2:4" x14ac:dyDescent="0.25">
      <c r="B3200" s="306"/>
      <c r="C3200" s="168"/>
      <c r="D3200" s="307"/>
    </row>
    <row r="3201" spans="2:4" x14ac:dyDescent="0.25">
      <c r="B3201" s="306"/>
      <c r="C3201" s="168"/>
      <c r="D3201" s="307"/>
    </row>
    <row r="3202" spans="2:4" x14ac:dyDescent="0.25">
      <c r="B3202" s="306"/>
      <c r="C3202" s="168"/>
      <c r="D3202" s="307"/>
    </row>
    <row r="3203" spans="2:4" x14ac:dyDescent="0.25">
      <c r="B3203" s="306"/>
      <c r="C3203" s="168"/>
      <c r="D3203" s="307"/>
    </row>
    <row r="3204" spans="2:4" x14ac:dyDescent="0.25">
      <c r="B3204" s="306"/>
      <c r="C3204" s="168"/>
      <c r="D3204" s="307"/>
    </row>
    <row r="3205" spans="2:4" x14ac:dyDescent="0.25">
      <c r="B3205" s="306"/>
      <c r="C3205" s="168"/>
      <c r="D3205" s="307"/>
    </row>
    <row r="3206" spans="2:4" x14ac:dyDescent="0.25">
      <c r="B3206" s="306"/>
      <c r="C3206" s="168"/>
      <c r="D3206" s="307"/>
    </row>
    <row r="3207" spans="2:4" x14ac:dyDescent="0.25">
      <c r="B3207" s="306"/>
      <c r="C3207" s="168"/>
      <c r="D3207" s="307"/>
    </row>
    <row r="3208" spans="2:4" x14ac:dyDescent="0.25">
      <c r="B3208" s="306"/>
      <c r="C3208" s="168"/>
      <c r="D3208" s="307"/>
    </row>
    <row r="3209" spans="2:4" x14ac:dyDescent="0.25">
      <c r="B3209" s="306"/>
      <c r="C3209" s="168"/>
      <c r="D3209" s="307"/>
    </row>
    <row r="3210" spans="2:4" x14ac:dyDescent="0.25">
      <c r="B3210" s="306"/>
      <c r="C3210" s="168"/>
      <c r="D3210" s="307"/>
    </row>
    <row r="3211" spans="2:4" x14ac:dyDescent="0.25">
      <c r="B3211" s="306"/>
      <c r="C3211" s="168"/>
      <c r="D3211" s="307"/>
    </row>
    <row r="3212" spans="2:4" x14ac:dyDescent="0.25">
      <c r="B3212" s="306"/>
      <c r="C3212" s="168"/>
      <c r="D3212" s="307"/>
    </row>
    <row r="3213" spans="2:4" x14ac:dyDescent="0.25">
      <c r="B3213" s="306"/>
      <c r="C3213" s="168"/>
      <c r="D3213" s="307"/>
    </row>
    <row r="3214" spans="2:4" x14ac:dyDescent="0.25">
      <c r="B3214" s="306"/>
      <c r="C3214" s="168"/>
      <c r="D3214" s="307"/>
    </row>
    <row r="3215" spans="2:4" x14ac:dyDescent="0.25">
      <c r="B3215" s="306"/>
      <c r="C3215" s="168"/>
      <c r="D3215" s="307"/>
    </row>
    <row r="3216" spans="2:4" x14ac:dyDescent="0.25">
      <c r="B3216" s="306"/>
      <c r="C3216" s="168"/>
      <c r="D3216" s="307"/>
    </row>
    <row r="3217" spans="2:4" x14ac:dyDescent="0.25">
      <c r="B3217" s="306"/>
      <c r="C3217" s="168"/>
      <c r="D3217" s="307"/>
    </row>
    <row r="3218" spans="2:4" x14ac:dyDescent="0.25">
      <c r="B3218" s="306"/>
      <c r="C3218" s="168"/>
      <c r="D3218" s="307"/>
    </row>
    <row r="3219" spans="2:4" x14ac:dyDescent="0.25">
      <c r="B3219" s="306"/>
      <c r="C3219" s="168"/>
      <c r="D3219" s="307"/>
    </row>
    <row r="3220" spans="2:4" x14ac:dyDescent="0.25">
      <c r="B3220" s="306"/>
      <c r="C3220" s="168"/>
      <c r="D3220" s="307"/>
    </row>
    <row r="3221" spans="2:4" x14ac:dyDescent="0.25">
      <c r="B3221" s="306"/>
      <c r="C3221" s="168"/>
      <c r="D3221" s="307"/>
    </row>
    <row r="3222" spans="2:4" x14ac:dyDescent="0.25">
      <c r="B3222" s="306"/>
      <c r="C3222" s="168"/>
      <c r="D3222" s="307"/>
    </row>
    <row r="3223" spans="2:4" x14ac:dyDescent="0.25">
      <c r="B3223" s="306"/>
      <c r="C3223" s="168"/>
      <c r="D3223" s="307"/>
    </row>
    <row r="3224" spans="2:4" x14ac:dyDescent="0.25">
      <c r="B3224" s="306"/>
      <c r="C3224" s="168"/>
      <c r="D3224" s="307"/>
    </row>
    <row r="3225" spans="2:4" x14ac:dyDescent="0.25">
      <c r="B3225" s="306"/>
      <c r="C3225" s="168"/>
      <c r="D3225" s="307"/>
    </row>
    <row r="3226" spans="2:4" x14ac:dyDescent="0.25">
      <c r="B3226" s="306"/>
      <c r="C3226" s="168"/>
      <c r="D3226" s="307"/>
    </row>
    <row r="3227" spans="2:4" x14ac:dyDescent="0.25">
      <c r="B3227" s="306"/>
      <c r="C3227" s="168"/>
      <c r="D3227" s="307"/>
    </row>
    <row r="3228" spans="2:4" x14ac:dyDescent="0.25">
      <c r="B3228" s="306"/>
      <c r="C3228" s="168"/>
      <c r="D3228" s="307"/>
    </row>
    <row r="3229" spans="2:4" x14ac:dyDescent="0.25">
      <c r="B3229" s="306"/>
      <c r="C3229" s="168"/>
      <c r="D3229" s="307"/>
    </row>
    <row r="3230" spans="2:4" x14ac:dyDescent="0.25">
      <c r="B3230" s="306"/>
      <c r="C3230" s="168"/>
      <c r="D3230" s="307"/>
    </row>
    <row r="3231" spans="2:4" x14ac:dyDescent="0.25">
      <c r="B3231" s="306"/>
      <c r="C3231" s="168"/>
      <c r="D3231" s="307"/>
    </row>
    <row r="3232" spans="2:4" x14ac:dyDescent="0.25">
      <c r="B3232" s="306"/>
      <c r="C3232" s="168"/>
      <c r="D3232" s="307"/>
    </row>
    <row r="3233" spans="2:4" x14ac:dyDescent="0.25">
      <c r="B3233" s="306"/>
      <c r="C3233" s="168"/>
      <c r="D3233" s="307"/>
    </row>
    <row r="3234" spans="2:4" x14ac:dyDescent="0.25">
      <c r="B3234" s="306"/>
      <c r="C3234" s="168"/>
      <c r="D3234" s="307"/>
    </row>
    <row r="3235" spans="2:4" x14ac:dyDescent="0.25">
      <c r="B3235" s="306"/>
      <c r="C3235" s="168"/>
      <c r="D3235" s="307"/>
    </row>
    <row r="3236" spans="2:4" x14ac:dyDescent="0.25">
      <c r="B3236" s="306"/>
      <c r="C3236" s="168"/>
      <c r="D3236" s="307"/>
    </row>
    <row r="3237" spans="2:4" x14ac:dyDescent="0.25">
      <c r="B3237" s="306"/>
      <c r="C3237" s="168"/>
      <c r="D3237" s="307"/>
    </row>
    <row r="3238" spans="2:4" x14ac:dyDescent="0.25">
      <c r="B3238" s="306"/>
      <c r="C3238" s="168"/>
      <c r="D3238" s="307"/>
    </row>
    <row r="3239" spans="2:4" x14ac:dyDescent="0.25">
      <c r="B3239" s="306"/>
      <c r="C3239" s="168"/>
      <c r="D3239" s="307"/>
    </row>
    <row r="3240" spans="2:4" x14ac:dyDescent="0.25">
      <c r="B3240" s="306"/>
      <c r="C3240" s="168"/>
      <c r="D3240" s="307"/>
    </row>
    <row r="3241" spans="2:4" x14ac:dyDescent="0.25">
      <c r="B3241" s="306"/>
      <c r="C3241" s="168"/>
      <c r="D3241" s="307"/>
    </row>
    <row r="3242" spans="2:4" x14ac:dyDescent="0.25">
      <c r="B3242" s="306"/>
      <c r="C3242" s="168"/>
      <c r="D3242" s="307"/>
    </row>
    <row r="3243" spans="2:4" x14ac:dyDescent="0.25">
      <c r="B3243" s="306"/>
      <c r="C3243" s="168"/>
      <c r="D3243" s="307"/>
    </row>
    <row r="3244" spans="2:4" x14ac:dyDescent="0.25">
      <c r="B3244" s="306"/>
      <c r="C3244" s="168"/>
      <c r="D3244" s="307"/>
    </row>
    <row r="3245" spans="2:4" x14ac:dyDescent="0.25">
      <c r="B3245" s="306"/>
      <c r="C3245" s="168"/>
      <c r="D3245" s="307"/>
    </row>
    <row r="3246" spans="2:4" x14ac:dyDescent="0.25">
      <c r="B3246" s="306"/>
      <c r="C3246" s="168"/>
      <c r="D3246" s="307"/>
    </row>
    <row r="3247" spans="2:4" x14ac:dyDescent="0.25">
      <c r="B3247" s="306"/>
      <c r="C3247" s="168"/>
      <c r="D3247" s="307"/>
    </row>
    <row r="3248" spans="2:4" x14ac:dyDescent="0.25">
      <c r="B3248" s="306"/>
      <c r="C3248" s="168"/>
      <c r="D3248" s="307"/>
    </row>
    <row r="3249" spans="2:4" x14ac:dyDescent="0.25">
      <c r="B3249" s="306"/>
      <c r="C3249" s="168"/>
      <c r="D3249" s="307"/>
    </row>
    <row r="3250" spans="2:4" x14ac:dyDescent="0.25">
      <c r="B3250" s="306"/>
      <c r="C3250" s="168"/>
      <c r="D3250" s="307"/>
    </row>
    <row r="3251" spans="2:4" x14ac:dyDescent="0.25">
      <c r="B3251" s="306"/>
      <c r="C3251" s="168"/>
      <c r="D3251" s="307"/>
    </row>
    <row r="3252" spans="2:4" x14ac:dyDescent="0.25">
      <c r="B3252" s="306"/>
      <c r="C3252" s="168"/>
      <c r="D3252" s="307"/>
    </row>
    <row r="3253" spans="2:4" x14ac:dyDescent="0.25">
      <c r="B3253" s="306"/>
      <c r="C3253" s="168"/>
      <c r="D3253" s="307"/>
    </row>
    <row r="3254" spans="2:4" x14ac:dyDescent="0.25">
      <c r="B3254" s="306"/>
      <c r="C3254" s="168"/>
      <c r="D3254" s="307"/>
    </row>
    <row r="3255" spans="2:4" x14ac:dyDescent="0.25">
      <c r="B3255" s="306"/>
      <c r="C3255" s="168"/>
      <c r="D3255" s="307"/>
    </row>
    <row r="3256" spans="2:4" x14ac:dyDescent="0.25">
      <c r="B3256" s="306"/>
      <c r="C3256" s="168"/>
      <c r="D3256" s="307"/>
    </row>
    <row r="3257" spans="2:4" x14ac:dyDescent="0.25">
      <c r="B3257" s="306"/>
      <c r="C3257" s="168"/>
      <c r="D3257" s="307"/>
    </row>
    <row r="3258" spans="2:4" x14ac:dyDescent="0.25">
      <c r="B3258" s="306"/>
      <c r="C3258" s="168"/>
      <c r="D3258" s="307"/>
    </row>
    <row r="3259" spans="2:4" x14ac:dyDescent="0.25">
      <c r="B3259" s="306"/>
      <c r="C3259" s="168"/>
      <c r="D3259" s="307"/>
    </row>
    <row r="3260" spans="2:4" x14ac:dyDescent="0.25">
      <c r="B3260" s="306"/>
      <c r="C3260" s="168"/>
      <c r="D3260" s="307"/>
    </row>
    <row r="3261" spans="2:4" x14ac:dyDescent="0.25">
      <c r="B3261" s="306"/>
      <c r="C3261" s="168"/>
      <c r="D3261" s="307"/>
    </row>
    <row r="3262" spans="2:4" x14ac:dyDescent="0.25">
      <c r="B3262" s="306"/>
      <c r="C3262" s="168"/>
      <c r="D3262" s="307"/>
    </row>
    <row r="3263" spans="2:4" x14ac:dyDescent="0.25">
      <c r="B3263" s="306"/>
      <c r="C3263" s="168"/>
      <c r="D3263" s="307"/>
    </row>
    <row r="3264" spans="2:4" x14ac:dyDescent="0.25">
      <c r="B3264" s="306"/>
      <c r="C3264" s="168"/>
      <c r="D3264" s="307"/>
    </row>
    <row r="3265" spans="2:4" x14ac:dyDescent="0.25">
      <c r="B3265" s="306"/>
      <c r="C3265" s="168"/>
      <c r="D3265" s="307"/>
    </row>
    <row r="3266" spans="2:4" x14ac:dyDescent="0.25">
      <c r="B3266" s="306"/>
      <c r="C3266" s="168"/>
      <c r="D3266" s="307"/>
    </row>
    <row r="3267" spans="2:4" x14ac:dyDescent="0.25">
      <c r="B3267" s="306"/>
      <c r="C3267" s="168"/>
      <c r="D3267" s="307"/>
    </row>
    <row r="3268" spans="2:4" x14ac:dyDescent="0.25">
      <c r="B3268" s="306"/>
      <c r="C3268" s="168"/>
      <c r="D3268" s="307"/>
    </row>
    <row r="3269" spans="2:4" x14ac:dyDescent="0.25">
      <c r="B3269" s="306"/>
      <c r="C3269" s="168"/>
      <c r="D3269" s="307"/>
    </row>
    <row r="3270" spans="2:4" x14ac:dyDescent="0.25">
      <c r="B3270" s="306"/>
      <c r="C3270" s="168"/>
      <c r="D3270" s="307"/>
    </row>
    <row r="3271" spans="2:4" x14ac:dyDescent="0.25">
      <c r="B3271" s="306"/>
      <c r="C3271" s="168"/>
      <c r="D3271" s="307"/>
    </row>
    <row r="3272" spans="2:4" x14ac:dyDescent="0.25">
      <c r="B3272" s="306"/>
      <c r="C3272" s="168"/>
      <c r="D3272" s="307"/>
    </row>
    <row r="3273" spans="2:4" x14ac:dyDescent="0.25">
      <c r="B3273" s="306"/>
      <c r="C3273" s="168"/>
      <c r="D3273" s="307"/>
    </row>
    <row r="3274" spans="2:4" x14ac:dyDescent="0.25">
      <c r="B3274" s="306"/>
      <c r="C3274" s="168"/>
      <c r="D3274" s="307"/>
    </row>
    <row r="3275" spans="2:4" x14ac:dyDescent="0.25">
      <c r="B3275" s="306"/>
      <c r="C3275" s="168"/>
      <c r="D3275" s="307"/>
    </row>
    <row r="3276" spans="2:4" x14ac:dyDescent="0.25">
      <c r="B3276" s="306"/>
      <c r="C3276" s="168"/>
      <c r="D3276" s="307"/>
    </row>
    <row r="3277" spans="2:4" x14ac:dyDescent="0.25">
      <c r="B3277" s="306"/>
      <c r="C3277" s="168"/>
      <c r="D3277" s="307"/>
    </row>
    <row r="3278" spans="2:4" x14ac:dyDescent="0.25">
      <c r="B3278" s="306"/>
      <c r="C3278" s="168"/>
      <c r="D3278" s="307"/>
    </row>
    <row r="3279" spans="2:4" x14ac:dyDescent="0.25">
      <c r="B3279" s="306"/>
      <c r="C3279" s="168"/>
      <c r="D3279" s="307"/>
    </row>
    <row r="3280" spans="2:4" x14ac:dyDescent="0.25">
      <c r="B3280" s="306"/>
      <c r="C3280" s="168"/>
      <c r="D3280" s="307"/>
    </row>
    <row r="3281" spans="2:4" x14ac:dyDescent="0.25">
      <c r="B3281" s="306"/>
      <c r="C3281" s="168"/>
      <c r="D3281" s="307"/>
    </row>
    <row r="3282" spans="2:4" x14ac:dyDescent="0.25">
      <c r="B3282" s="306"/>
      <c r="C3282" s="168"/>
      <c r="D3282" s="307"/>
    </row>
    <row r="3283" spans="2:4" x14ac:dyDescent="0.25">
      <c r="B3283" s="306"/>
      <c r="C3283" s="168"/>
      <c r="D3283" s="307"/>
    </row>
    <row r="3284" spans="2:4" x14ac:dyDescent="0.25">
      <c r="B3284" s="306"/>
      <c r="C3284" s="168"/>
      <c r="D3284" s="307"/>
    </row>
    <row r="3285" spans="2:4" x14ac:dyDescent="0.25">
      <c r="B3285" s="306"/>
      <c r="C3285" s="168"/>
      <c r="D3285" s="307"/>
    </row>
    <row r="3286" spans="2:4" x14ac:dyDescent="0.25">
      <c r="B3286" s="306"/>
      <c r="C3286" s="168"/>
      <c r="D3286" s="307"/>
    </row>
    <row r="3287" spans="2:4" x14ac:dyDescent="0.25">
      <c r="B3287" s="306"/>
      <c r="C3287" s="168"/>
      <c r="D3287" s="307"/>
    </row>
    <row r="3288" spans="2:4" x14ac:dyDescent="0.25">
      <c r="B3288" s="306"/>
      <c r="C3288" s="168"/>
      <c r="D3288" s="307"/>
    </row>
    <row r="3289" spans="2:4" x14ac:dyDescent="0.25">
      <c r="B3289" s="306"/>
      <c r="C3289" s="168"/>
      <c r="D3289" s="307"/>
    </row>
    <row r="3290" spans="2:4" x14ac:dyDescent="0.25">
      <c r="B3290" s="306"/>
      <c r="C3290" s="168"/>
      <c r="D3290" s="307"/>
    </row>
    <row r="3291" spans="2:4" x14ac:dyDescent="0.25">
      <c r="B3291" s="306"/>
      <c r="C3291" s="168"/>
      <c r="D3291" s="307"/>
    </row>
    <row r="3292" spans="2:4" x14ac:dyDescent="0.25">
      <c r="B3292" s="306"/>
      <c r="C3292" s="168"/>
      <c r="D3292" s="307"/>
    </row>
    <row r="3293" spans="2:4" x14ac:dyDescent="0.25">
      <c r="B3293" s="306"/>
      <c r="C3293" s="168"/>
      <c r="D3293" s="307"/>
    </row>
    <row r="3294" spans="2:4" x14ac:dyDescent="0.25">
      <c r="B3294" s="306"/>
      <c r="C3294" s="168"/>
      <c r="D3294" s="307"/>
    </row>
    <row r="3295" spans="2:4" x14ac:dyDescent="0.25">
      <c r="B3295" s="306"/>
      <c r="C3295" s="168"/>
      <c r="D3295" s="307"/>
    </row>
    <row r="3296" spans="2:4" x14ac:dyDescent="0.25">
      <c r="B3296" s="306"/>
      <c r="C3296" s="168"/>
      <c r="D3296" s="307"/>
    </row>
    <row r="3297" spans="2:4" x14ac:dyDescent="0.25">
      <c r="B3297" s="306"/>
      <c r="C3297" s="168"/>
      <c r="D3297" s="307"/>
    </row>
    <row r="3298" spans="2:4" x14ac:dyDescent="0.25">
      <c r="B3298" s="306"/>
      <c r="C3298" s="168"/>
      <c r="D3298" s="307"/>
    </row>
    <row r="3299" spans="2:4" x14ac:dyDescent="0.25">
      <c r="B3299" s="306"/>
      <c r="C3299" s="168"/>
      <c r="D3299" s="307"/>
    </row>
    <row r="3300" spans="2:4" x14ac:dyDescent="0.25">
      <c r="B3300" s="306"/>
      <c r="C3300" s="168"/>
      <c r="D3300" s="307"/>
    </row>
    <row r="3301" spans="2:4" x14ac:dyDescent="0.25">
      <c r="B3301" s="306"/>
      <c r="C3301" s="168"/>
      <c r="D3301" s="307"/>
    </row>
    <row r="3302" spans="2:4" x14ac:dyDescent="0.25">
      <c r="B3302" s="306"/>
      <c r="C3302" s="168"/>
      <c r="D3302" s="307"/>
    </row>
    <row r="3303" spans="2:4" x14ac:dyDescent="0.25">
      <c r="B3303" s="306"/>
      <c r="C3303" s="168"/>
      <c r="D3303" s="307"/>
    </row>
    <row r="3304" spans="2:4" x14ac:dyDescent="0.25">
      <c r="B3304" s="306"/>
      <c r="C3304" s="168"/>
      <c r="D3304" s="307"/>
    </row>
    <row r="3305" spans="2:4" x14ac:dyDescent="0.25">
      <c r="B3305" s="306"/>
      <c r="C3305" s="168"/>
      <c r="D3305" s="307"/>
    </row>
    <row r="3306" spans="2:4" x14ac:dyDescent="0.25">
      <c r="B3306" s="306"/>
      <c r="C3306" s="168"/>
      <c r="D3306" s="307"/>
    </row>
    <row r="3307" spans="2:4" x14ac:dyDescent="0.25">
      <c r="B3307" s="306"/>
      <c r="C3307" s="168"/>
      <c r="D3307" s="307"/>
    </row>
    <row r="3308" spans="2:4" x14ac:dyDescent="0.25">
      <c r="B3308" s="306"/>
      <c r="C3308" s="168"/>
      <c r="D3308" s="307"/>
    </row>
    <row r="3309" spans="2:4" x14ac:dyDescent="0.25">
      <c r="B3309" s="306"/>
      <c r="C3309" s="168"/>
      <c r="D3309" s="307"/>
    </row>
    <row r="3310" spans="2:4" x14ac:dyDescent="0.25">
      <c r="B3310" s="306"/>
      <c r="C3310" s="168"/>
      <c r="D3310" s="307"/>
    </row>
    <row r="3311" spans="2:4" x14ac:dyDescent="0.25">
      <c r="B3311" s="306"/>
      <c r="C3311" s="168"/>
      <c r="D3311" s="307"/>
    </row>
    <row r="3312" spans="2:4" x14ac:dyDescent="0.25">
      <c r="B3312" s="306"/>
      <c r="C3312" s="168"/>
      <c r="D3312" s="307"/>
    </row>
    <row r="3313" spans="2:4" x14ac:dyDescent="0.25">
      <c r="B3313" s="306"/>
      <c r="C3313" s="168"/>
      <c r="D3313" s="307"/>
    </row>
    <row r="3314" spans="2:4" x14ac:dyDescent="0.25">
      <c r="B3314" s="306"/>
      <c r="C3314" s="168"/>
      <c r="D3314" s="307"/>
    </row>
    <row r="3315" spans="2:4" x14ac:dyDescent="0.25">
      <c r="B3315" s="306"/>
      <c r="C3315" s="168"/>
      <c r="D3315" s="307"/>
    </row>
    <row r="3316" spans="2:4" x14ac:dyDescent="0.25">
      <c r="B3316" s="306"/>
      <c r="C3316" s="168"/>
      <c r="D3316" s="307"/>
    </row>
    <row r="3317" spans="2:4" x14ac:dyDescent="0.25">
      <c r="B3317" s="306"/>
      <c r="C3317" s="168"/>
      <c r="D3317" s="307"/>
    </row>
    <row r="3318" spans="2:4" x14ac:dyDescent="0.25">
      <c r="B3318" s="306"/>
      <c r="C3318" s="168"/>
      <c r="D3318" s="307"/>
    </row>
    <row r="3319" spans="2:4" x14ac:dyDescent="0.25">
      <c r="B3319" s="306"/>
      <c r="C3319" s="168"/>
      <c r="D3319" s="307"/>
    </row>
    <row r="3320" spans="2:4" x14ac:dyDescent="0.25">
      <c r="B3320" s="306"/>
      <c r="C3320" s="168"/>
      <c r="D3320" s="307"/>
    </row>
    <row r="3321" spans="2:4" x14ac:dyDescent="0.25">
      <c r="B3321" s="306"/>
      <c r="C3321" s="168"/>
      <c r="D3321" s="307"/>
    </row>
    <row r="3322" spans="2:4" x14ac:dyDescent="0.25">
      <c r="B3322" s="306"/>
      <c r="C3322" s="168"/>
      <c r="D3322" s="307"/>
    </row>
    <row r="3323" spans="2:4" x14ac:dyDescent="0.25">
      <c r="B3323" s="306"/>
      <c r="C3323" s="168"/>
      <c r="D3323" s="307"/>
    </row>
    <row r="3324" spans="2:4" x14ac:dyDescent="0.25">
      <c r="B3324" s="306"/>
      <c r="C3324" s="168"/>
      <c r="D3324" s="307"/>
    </row>
    <row r="3325" spans="2:4" x14ac:dyDescent="0.25">
      <c r="B3325" s="306"/>
      <c r="C3325" s="168"/>
      <c r="D3325" s="307"/>
    </row>
    <row r="3326" spans="2:4" x14ac:dyDescent="0.25">
      <c r="B3326" s="306"/>
      <c r="C3326" s="168"/>
      <c r="D3326" s="307"/>
    </row>
    <row r="3327" spans="2:4" x14ac:dyDescent="0.25">
      <c r="B3327" s="306"/>
      <c r="C3327" s="168"/>
      <c r="D3327" s="307"/>
    </row>
    <row r="3328" spans="2:4" x14ac:dyDescent="0.25">
      <c r="B3328" s="306"/>
      <c r="C3328" s="168"/>
      <c r="D3328" s="307"/>
    </row>
    <row r="3329" spans="2:4" x14ac:dyDescent="0.25">
      <c r="B3329" s="306"/>
      <c r="C3329" s="168"/>
      <c r="D3329" s="307"/>
    </row>
    <row r="3330" spans="2:4" x14ac:dyDescent="0.25">
      <c r="B3330" s="306"/>
      <c r="C3330" s="168"/>
      <c r="D3330" s="307"/>
    </row>
    <row r="3331" spans="2:4" x14ac:dyDescent="0.25">
      <c r="B3331" s="306"/>
      <c r="C3331" s="168"/>
      <c r="D3331" s="307"/>
    </row>
    <row r="3332" spans="2:4" x14ac:dyDescent="0.25">
      <c r="B3332" s="306"/>
      <c r="C3332" s="168"/>
      <c r="D3332" s="307"/>
    </row>
    <row r="3333" spans="2:4" x14ac:dyDescent="0.25">
      <c r="B3333" s="306"/>
      <c r="C3333" s="168"/>
      <c r="D3333" s="307"/>
    </row>
    <row r="3334" spans="2:4" x14ac:dyDescent="0.25">
      <c r="B3334" s="306"/>
      <c r="C3334" s="168"/>
      <c r="D3334" s="307"/>
    </row>
    <row r="3335" spans="2:4" x14ac:dyDescent="0.25">
      <c r="B3335" s="306"/>
      <c r="C3335" s="168"/>
      <c r="D3335" s="307"/>
    </row>
    <row r="3336" spans="2:4" x14ac:dyDescent="0.25">
      <c r="B3336" s="306"/>
      <c r="C3336" s="168"/>
      <c r="D3336" s="307"/>
    </row>
    <row r="3337" spans="2:4" x14ac:dyDescent="0.25">
      <c r="B3337" s="306"/>
      <c r="C3337" s="168"/>
      <c r="D3337" s="307"/>
    </row>
    <row r="3338" spans="2:4" x14ac:dyDescent="0.25">
      <c r="B3338" s="306"/>
      <c r="C3338" s="168"/>
      <c r="D3338" s="307"/>
    </row>
    <row r="3339" spans="2:4" x14ac:dyDescent="0.25">
      <c r="B3339" s="306"/>
      <c r="C3339" s="168"/>
      <c r="D3339" s="307"/>
    </row>
    <row r="3340" spans="2:4" x14ac:dyDescent="0.25">
      <c r="B3340" s="306"/>
      <c r="C3340" s="168"/>
      <c r="D3340" s="307"/>
    </row>
    <row r="3341" spans="2:4" x14ac:dyDescent="0.25">
      <c r="B3341" s="306"/>
      <c r="C3341" s="168"/>
      <c r="D3341" s="307"/>
    </row>
    <row r="3342" spans="2:4" x14ac:dyDescent="0.25">
      <c r="B3342" s="306"/>
      <c r="C3342" s="168"/>
      <c r="D3342" s="307"/>
    </row>
    <row r="3343" spans="2:4" x14ac:dyDescent="0.25">
      <c r="B3343" s="306"/>
      <c r="C3343" s="168"/>
      <c r="D3343" s="307"/>
    </row>
    <row r="3344" spans="2:4" x14ac:dyDescent="0.25">
      <c r="B3344" s="306"/>
      <c r="C3344" s="168"/>
      <c r="D3344" s="307"/>
    </row>
    <row r="3345" spans="2:4" x14ac:dyDescent="0.25">
      <c r="B3345" s="306"/>
      <c r="C3345" s="168"/>
      <c r="D3345" s="307"/>
    </row>
    <row r="3346" spans="2:4" x14ac:dyDescent="0.25">
      <c r="B3346" s="306"/>
      <c r="C3346" s="168"/>
      <c r="D3346" s="307"/>
    </row>
    <row r="3347" spans="2:4" x14ac:dyDescent="0.25">
      <c r="B3347" s="306"/>
      <c r="C3347" s="168"/>
      <c r="D3347" s="307"/>
    </row>
    <row r="3348" spans="2:4" x14ac:dyDescent="0.25">
      <c r="B3348" s="306"/>
      <c r="C3348" s="168"/>
      <c r="D3348" s="307"/>
    </row>
    <row r="3349" spans="2:4" x14ac:dyDescent="0.25">
      <c r="B3349" s="306"/>
      <c r="C3349" s="168"/>
      <c r="D3349" s="307"/>
    </row>
    <row r="3350" spans="2:4" x14ac:dyDescent="0.25">
      <c r="B3350" s="306"/>
      <c r="C3350" s="168"/>
      <c r="D3350" s="307"/>
    </row>
    <row r="3351" spans="2:4" x14ac:dyDescent="0.25">
      <c r="B3351" s="306"/>
      <c r="C3351" s="168"/>
      <c r="D3351" s="307"/>
    </row>
    <row r="3352" spans="2:4" x14ac:dyDescent="0.25">
      <c r="B3352" s="306"/>
      <c r="C3352" s="168"/>
      <c r="D3352" s="307"/>
    </row>
    <row r="3353" spans="2:4" x14ac:dyDescent="0.25">
      <c r="B3353" s="306"/>
      <c r="C3353" s="168"/>
      <c r="D3353" s="307"/>
    </row>
    <row r="3354" spans="2:4" x14ac:dyDescent="0.25">
      <c r="B3354" s="306"/>
      <c r="C3354" s="168"/>
      <c r="D3354" s="307"/>
    </row>
    <row r="3355" spans="2:4" x14ac:dyDescent="0.25">
      <c r="B3355" s="306"/>
      <c r="C3355" s="168"/>
      <c r="D3355" s="307"/>
    </row>
    <row r="3356" spans="2:4" x14ac:dyDescent="0.25">
      <c r="B3356" s="306"/>
      <c r="C3356" s="168"/>
      <c r="D3356" s="307"/>
    </row>
    <row r="3357" spans="2:4" x14ac:dyDescent="0.25">
      <c r="B3357" s="306"/>
      <c r="C3357" s="168"/>
      <c r="D3357" s="307"/>
    </row>
    <row r="3358" spans="2:4" x14ac:dyDescent="0.25">
      <c r="B3358" s="306"/>
      <c r="C3358" s="168"/>
      <c r="D3358" s="307"/>
    </row>
    <row r="3359" spans="2:4" x14ac:dyDescent="0.25">
      <c r="B3359" s="306"/>
      <c r="C3359" s="168"/>
      <c r="D3359" s="307"/>
    </row>
    <row r="3360" spans="2:4" x14ac:dyDescent="0.25">
      <c r="B3360" s="306"/>
      <c r="C3360" s="168"/>
      <c r="D3360" s="307"/>
    </row>
    <row r="3361" spans="2:4" x14ac:dyDescent="0.25">
      <c r="B3361" s="306"/>
      <c r="C3361" s="168"/>
      <c r="D3361" s="307"/>
    </row>
    <row r="3362" spans="2:4" x14ac:dyDescent="0.25">
      <c r="B3362" s="306"/>
      <c r="C3362" s="168"/>
      <c r="D3362" s="307"/>
    </row>
    <row r="3363" spans="2:4" x14ac:dyDescent="0.25">
      <c r="B3363" s="306"/>
      <c r="C3363" s="168"/>
      <c r="D3363" s="307"/>
    </row>
    <row r="3364" spans="2:4" x14ac:dyDescent="0.25">
      <c r="B3364" s="306"/>
      <c r="C3364" s="168"/>
      <c r="D3364" s="307"/>
    </row>
    <row r="3365" spans="2:4" x14ac:dyDescent="0.25">
      <c r="B3365" s="306"/>
      <c r="C3365" s="168"/>
      <c r="D3365" s="307"/>
    </row>
    <row r="3366" spans="2:4" x14ac:dyDescent="0.25">
      <c r="B3366" s="306"/>
      <c r="C3366" s="168"/>
      <c r="D3366" s="307"/>
    </row>
    <row r="3367" spans="2:4" x14ac:dyDescent="0.25">
      <c r="B3367" s="306"/>
      <c r="C3367" s="168"/>
      <c r="D3367" s="307"/>
    </row>
    <row r="3368" spans="2:4" x14ac:dyDescent="0.25">
      <c r="B3368" s="306"/>
      <c r="C3368" s="168"/>
      <c r="D3368" s="307"/>
    </row>
    <row r="3369" spans="2:4" x14ac:dyDescent="0.25">
      <c r="B3369" s="306"/>
      <c r="C3369" s="168"/>
      <c r="D3369" s="307"/>
    </row>
    <row r="3370" spans="2:4" x14ac:dyDescent="0.25">
      <c r="B3370" s="306"/>
      <c r="C3370" s="168"/>
      <c r="D3370" s="307"/>
    </row>
    <row r="3371" spans="2:4" x14ac:dyDescent="0.25">
      <c r="B3371" s="306"/>
      <c r="C3371" s="168"/>
      <c r="D3371" s="307"/>
    </row>
    <row r="3372" spans="2:4" x14ac:dyDescent="0.25">
      <c r="B3372" s="306"/>
      <c r="C3372" s="168"/>
      <c r="D3372" s="307"/>
    </row>
    <row r="3373" spans="2:4" x14ac:dyDescent="0.25">
      <c r="B3373" s="306"/>
      <c r="C3373" s="168"/>
      <c r="D3373" s="307"/>
    </row>
    <row r="3374" spans="2:4" x14ac:dyDescent="0.25">
      <c r="B3374" s="306"/>
      <c r="C3374" s="168"/>
      <c r="D3374" s="307"/>
    </row>
    <row r="3375" spans="2:4" x14ac:dyDescent="0.25">
      <c r="B3375" s="306"/>
      <c r="C3375" s="168"/>
      <c r="D3375" s="307"/>
    </row>
    <row r="3376" spans="2:4" x14ac:dyDescent="0.25">
      <c r="B3376" s="306"/>
      <c r="C3376" s="168"/>
      <c r="D3376" s="307"/>
    </row>
    <row r="3377" spans="2:4" x14ac:dyDescent="0.25">
      <c r="B3377" s="306"/>
      <c r="C3377" s="168"/>
      <c r="D3377" s="307"/>
    </row>
    <row r="3378" spans="2:4" x14ac:dyDescent="0.25">
      <c r="B3378" s="306"/>
      <c r="C3378" s="168"/>
      <c r="D3378" s="307"/>
    </row>
    <row r="3379" spans="2:4" x14ac:dyDescent="0.25">
      <c r="B3379" s="306"/>
      <c r="C3379" s="168"/>
      <c r="D3379" s="307"/>
    </row>
    <row r="3380" spans="2:4" x14ac:dyDescent="0.25">
      <c r="B3380" s="306"/>
      <c r="C3380" s="168"/>
      <c r="D3380" s="307"/>
    </row>
    <row r="3381" spans="2:4" x14ac:dyDescent="0.25">
      <c r="B3381" s="306"/>
      <c r="C3381" s="168"/>
      <c r="D3381" s="307"/>
    </row>
    <row r="3382" spans="2:4" x14ac:dyDescent="0.25">
      <c r="B3382" s="306"/>
      <c r="C3382" s="168"/>
      <c r="D3382" s="307"/>
    </row>
    <row r="3383" spans="2:4" x14ac:dyDescent="0.25">
      <c r="B3383" s="306"/>
      <c r="C3383" s="168"/>
      <c r="D3383" s="307"/>
    </row>
    <row r="3384" spans="2:4" x14ac:dyDescent="0.25">
      <c r="B3384" s="306"/>
      <c r="C3384" s="168"/>
      <c r="D3384" s="307"/>
    </row>
    <row r="3385" spans="2:4" x14ac:dyDescent="0.25">
      <c r="B3385" s="306"/>
      <c r="C3385" s="168"/>
      <c r="D3385" s="307"/>
    </row>
    <row r="3386" spans="2:4" x14ac:dyDescent="0.25">
      <c r="B3386" s="306"/>
      <c r="C3386" s="168"/>
      <c r="D3386" s="307"/>
    </row>
    <row r="3387" spans="2:4" x14ac:dyDescent="0.25">
      <c r="B3387" s="306"/>
      <c r="C3387" s="168"/>
      <c r="D3387" s="307"/>
    </row>
    <row r="3388" spans="2:4" x14ac:dyDescent="0.25">
      <c r="B3388" s="306"/>
      <c r="C3388" s="168"/>
      <c r="D3388" s="307"/>
    </row>
    <row r="3389" spans="2:4" x14ac:dyDescent="0.25">
      <c r="B3389" s="306"/>
      <c r="C3389" s="168"/>
      <c r="D3389" s="307"/>
    </row>
    <row r="3390" spans="2:4" x14ac:dyDescent="0.25">
      <c r="B3390" s="306"/>
      <c r="C3390" s="168"/>
      <c r="D3390" s="307"/>
    </row>
    <row r="3391" spans="2:4" x14ac:dyDescent="0.25">
      <c r="B3391" s="306"/>
      <c r="C3391" s="168"/>
      <c r="D3391" s="307"/>
    </row>
    <row r="3392" spans="2:4" x14ac:dyDescent="0.25">
      <c r="B3392" s="306"/>
      <c r="C3392" s="168"/>
      <c r="D3392" s="307"/>
    </row>
    <row r="3393" spans="2:4" x14ac:dyDescent="0.25">
      <c r="B3393" s="306"/>
      <c r="C3393" s="168"/>
      <c r="D3393" s="307"/>
    </row>
    <row r="3394" spans="2:4" x14ac:dyDescent="0.25">
      <c r="B3394" s="306"/>
      <c r="C3394" s="168"/>
      <c r="D3394" s="307"/>
    </row>
    <row r="3395" spans="2:4" x14ac:dyDescent="0.25">
      <c r="B3395" s="306"/>
      <c r="C3395" s="168"/>
      <c r="D3395" s="307"/>
    </row>
    <row r="3396" spans="2:4" x14ac:dyDescent="0.25">
      <c r="B3396" s="306"/>
      <c r="C3396" s="168"/>
      <c r="D3396" s="307"/>
    </row>
    <row r="3397" spans="2:4" x14ac:dyDescent="0.25">
      <c r="B3397" s="306"/>
      <c r="C3397" s="168"/>
      <c r="D3397" s="307"/>
    </row>
    <row r="3398" spans="2:4" x14ac:dyDescent="0.25">
      <c r="B3398" s="306"/>
      <c r="C3398" s="168"/>
      <c r="D3398" s="307"/>
    </row>
    <row r="3399" spans="2:4" x14ac:dyDescent="0.25">
      <c r="B3399" s="306"/>
      <c r="C3399" s="168"/>
      <c r="D3399" s="307"/>
    </row>
    <row r="3400" spans="2:4" x14ac:dyDescent="0.25">
      <c r="B3400" s="306"/>
      <c r="C3400" s="168"/>
      <c r="D3400" s="307"/>
    </row>
    <row r="3401" spans="2:4" x14ac:dyDescent="0.25">
      <c r="B3401" s="306"/>
      <c r="C3401" s="168"/>
      <c r="D3401" s="307"/>
    </row>
    <row r="3402" spans="2:4" x14ac:dyDescent="0.25">
      <c r="B3402" s="306"/>
      <c r="C3402" s="168"/>
      <c r="D3402" s="307"/>
    </row>
    <row r="3403" spans="2:4" x14ac:dyDescent="0.25">
      <c r="B3403" s="306"/>
      <c r="C3403" s="168"/>
      <c r="D3403" s="307"/>
    </row>
    <row r="3404" spans="2:4" x14ac:dyDescent="0.25">
      <c r="B3404" s="306"/>
      <c r="C3404" s="168"/>
      <c r="D3404" s="307"/>
    </row>
    <row r="3405" spans="2:4" x14ac:dyDescent="0.25">
      <c r="B3405" s="306"/>
      <c r="C3405" s="168"/>
      <c r="D3405" s="307"/>
    </row>
    <row r="3406" spans="2:4" x14ac:dyDescent="0.25">
      <c r="B3406" s="306"/>
      <c r="C3406" s="168"/>
      <c r="D3406" s="307"/>
    </row>
    <row r="3407" spans="2:4" x14ac:dyDescent="0.25">
      <c r="B3407" s="306"/>
      <c r="C3407" s="168"/>
      <c r="D3407" s="307"/>
    </row>
    <row r="3408" spans="2:4" x14ac:dyDescent="0.25">
      <c r="B3408" s="306"/>
      <c r="C3408" s="168"/>
      <c r="D3408" s="307"/>
    </row>
    <row r="3409" spans="2:4" x14ac:dyDescent="0.25">
      <c r="B3409" s="306"/>
      <c r="C3409" s="168"/>
      <c r="D3409" s="307"/>
    </row>
    <row r="3410" spans="2:4" x14ac:dyDescent="0.25">
      <c r="B3410" s="306"/>
      <c r="C3410" s="168"/>
      <c r="D3410" s="307"/>
    </row>
    <row r="3411" spans="2:4" x14ac:dyDescent="0.25">
      <c r="B3411" s="306"/>
      <c r="C3411" s="168"/>
      <c r="D3411" s="307"/>
    </row>
    <row r="3412" spans="2:4" x14ac:dyDescent="0.25">
      <c r="B3412" s="306"/>
      <c r="C3412" s="168"/>
      <c r="D3412" s="307"/>
    </row>
    <row r="3413" spans="2:4" x14ac:dyDescent="0.25">
      <c r="B3413" s="306"/>
      <c r="C3413" s="168"/>
      <c r="D3413" s="307"/>
    </row>
    <row r="3414" spans="2:4" x14ac:dyDescent="0.25">
      <c r="B3414" s="306"/>
      <c r="C3414" s="168"/>
      <c r="D3414" s="307"/>
    </row>
    <row r="3415" spans="2:4" x14ac:dyDescent="0.25">
      <c r="B3415" s="306"/>
      <c r="C3415" s="168"/>
      <c r="D3415" s="307"/>
    </row>
    <row r="3416" spans="2:4" x14ac:dyDescent="0.25">
      <c r="B3416" s="306"/>
      <c r="C3416" s="168"/>
      <c r="D3416" s="307"/>
    </row>
    <row r="3417" spans="2:4" x14ac:dyDescent="0.25">
      <c r="B3417" s="306"/>
      <c r="C3417" s="168"/>
      <c r="D3417" s="307"/>
    </row>
    <row r="3418" spans="2:4" x14ac:dyDescent="0.25">
      <c r="B3418" s="306"/>
      <c r="C3418" s="168"/>
      <c r="D3418" s="307"/>
    </row>
    <row r="3419" spans="2:4" x14ac:dyDescent="0.25">
      <c r="B3419" s="306"/>
      <c r="C3419" s="168"/>
      <c r="D3419" s="307"/>
    </row>
    <row r="3420" spans="2:4" x14ac:dyDescent="0.25">
      <c r="B3420" s="306"/>
      <c r="C3420" s="168"/>
      <c r="D3420" s="307"/>
    </row>
    <row r="3421" spans="2:4" x14ac:dyDescent="0.25">
      <c r="B3421" s="306"/>
      <c r="C3421" s="168"/>
      <c r="D3421" s="307"/>
    </row>
    <row r="3422" spans="2:4" x14ac:dyDescent="0.25">
      <c r="B3422" s="306"/>
      <c r="C3422" s="168"/>
      <c r="D3422" s="307"/>
    </row>
    <row r="3423" spans="2:4" x14ac:dyDescent="0.25">
      <c r="B3423" s="306"/>
      <c r="C3423" s="168"/>
      <c r="D3423" s="307"/>
    </row>
    <row r="3424" spans="2:4" x14ac:dyDescent="0.25">
      <c r="B3424" s="306"/>
      <c r="C3424" s="168"/>
      <c r="D3424" s="307"/>
    </row>
    <row r="3425" spans="2:4" x14ac:dyDescent="0.25">
      <c r="B3425" s="306"/>
      <c r="C3425" s="168"/>
      <c r="D3425" s="307"/>
    </row>
    <row r="3426" spans="2:4" x14ac:dyDescent="0.25">
      <c r="B3426" s="306"/>
      <c r="C3426" s="168"/>
      <c r="D3426" s="307"/>
    </row>
    <row r="3427" spans="2:4" x14ac:dyDescent="0.25">
      <c r="B3427" s="306"/>
      <c r="C3427" s="168"/>
      <c r="D3427" s="307"/>
    </row>
    <row r="3428" spans="2:4" x14ac:dyDescent="0.25">
      <c r="B3428" s="306"/>
      <c r="C3428" s="168"/>
      <c r="D3428" s="307"/>
    </row>
    <row r="3429" spans="2:4" x14ac:dyDescent="0.25">
      <c r="B3429" s="306"/>
      <c r="C3429" s="168"/>
      <c r="D3429" s="307"/>
    </row>
    <row r="3430" spans="2:4" x14ac:dyDescent="0.25">
      <c r="B3430" s="306"/>
      <c r="C3430" s="168"/>
      <c r="D3430" s="307"/>
    </row>
    <row r="3431" spans="2:4" x14ac:dyDescent="0.25">
      <c r="B3431" s="306"/>
      <c r="C3431" s="168"/>
      <c r="D3431" s="307"/>
    </row>
    <row r="3432" spans="2:4" x14ac:dyDescent="0.25">
      <c r="B3432" s="306"/>
      <c r="C3432" s="168"/>
      <c r="D3432" s="307"/>
    </row>
    <row r="3433" spans="2:4" x14ac:dyDescent="0.25">
      <c r="B3433" s="306"/>
      <c r="C3433" s="168"/>
      <c r="D3433" s="307"/>
    </row>
    <row r="3434" spans="2:4" x14ac:dyDescent="0.25">
      <c r="B3434" s="306"/>
      <c r="C3434" s="168"/>
      <c r="D3434" s="307"/>
    </row>
    <row r="3435" spans="2:4" x14ac:dyDescent="0.25">
      <c r="B3435" s="306"/>
      <c r="C3435" s="168"/>
      <c r="D3435" s="307"/>
    </row>
    <row r="3436" spans="2:4" x14ac:dyDescent="0.25">
      <c r="B3436" s="306"/>
      <c r="C3436" s="168"/>
      <c r="D3436" s="307"/>
    </row>
    <row r="3437" spans="2:4" x14ac:dyDescent="0.25">
      <c r="B3437" s="306"/>
      <c r="C3437" s="168"/>
      <c r="D3437" s="307"/>
    </row>
    <row r="3438" spans="2:4" x14ac:dyDescent="0.25">
      <c r="B3438" s="306"/>
      <c r="C3438" s="168"/>
      <c r="D3438" s="307"/>
    </row>
    <row r="3439" spans="2:4" x14ac:dyDescent="0.25">
      <c r="B3439" s="306"/>
      <c r="C3439" s="168"/>
      <c r="D3439" s="307"/>
    </row>
    <row r="3440" spans="2:4" x14ac:dyDescent="0.25">
      <c r="B3440" s="306"/>
      <c r="C3440" s="168"/>
      <c r="D3440" s="307"/>
    </row>
    <row r="3441" spans="2:4" x14ac:dyDescent="0.25">
      <c r="B3441" s="306"/>
      <c r="C3441" s="168"/>
      <c r="D3441" s="307"/>
    </row>
    <row r="3442" spans="2:4" x14ac:dyDescent="0.25">
      <c r="B3442" s="306"/>
      <c r="C3442" s="168"/>
      <c r="D3442" s="307"/>
    </row>
    <row r="3443" spans="2:4" x14ac:dyDescent="0.25">
      <c r="B3443" s="306"/>
      <c r="C3443" s="168"/>
      <c r="D3443" s="307"/>
    </row>
    <row r="3444" spans="2:4" x14ac:dyDescent="0.25">
      <c r="B3444" s="306"/>
      <c r="C3444" s="168"/>
      <c r="D3444" s="307"/>
    </row>
    <row r="3445" spans="2:4" x14ac:dyDescent="0.25">
      <c r="B3445" s="306"/>
      <c r="C3445" s="168"/>
      <c r="D3445" s="307"/>
    </row>
    <row r="3446" spans="2:4" x14ac:dyDescent="0.25">
      <c r="B3446" s="306"/>
      <c r="C3446" s="168"/>
      <c r="D3446" s="307"/>
    </row>
    <row r="3447" spans="2:4" x14ac:dyDescent="0.25">
      <c r="B3447" s="306"/>
      <c r="C3447" s="168"/>
      <c r="D3447" s="307"/>
    </row>
    <row r="3448" spans="2:4" x14ac:dyDescent="0.25">
      <c r="B3448" s="306"/>
      <c r="C3448" s="168"/>
      <c r="D3448" s="307"/>
    </row>
    <row r="3449" spans="2:4" x14ac:dyDescent="0.25">
      <c r="B3449" s="306"/>
      <c r="C3449" s="168"/>
      <c r="D3449" s="307"/>
    </row>
    <row r="3450" spans="2:4" x14ac:dyDescent="0.25">
      <c r="B3450" s="306"/>
      <c r="C3450" s="168"/>
      <c r="D3450" s="307"/>
    </row>
    <row r="3451" spans="2:4" x14ac:dyDescent="0.25">
      <c r="B3451" s="306"/>
      <c r="C3451" s="168"/>
      <c r="D3451" s="307"/>
    </row>
    <row r="3452" spans="2:4" x14ac:dyDescent="0.25">
      <c r="B3452" s="306"/>
      <c r="C3452" s="168"/>
      <c r="D3452" s="307"/>
    </row>
    <row r="3453" spans="2:4" x14ac:dyDescent="0.25">
      <c r="B3453" s="306"/>
      <c r="C3453" s="168"/>
      <c r="D3453" s="307"/>
    </row>
    <row r="3454" spans="2:4" x14ac:dyDescent="0.25">
      <c r="B3454" s="306"/>
      <c r="C3454" s="168"/>
      <c r="D3454" s="307"/>
    </row>
    <row r="3455" spans="2:4" x14ac:dyDescent="0.25">
      <c r="B3455" s="306"/>
      <c r="C3455" s="168"/>
      <c r="D3455" s="307"/>
    </row>
    <row r="3456" spans="2:4" x14ac:dyDescent="0.25">
      <c r="B3456" s="306"/>
      <c r="C3456" s="168"/>
      <c r="D3456" s="307"/>
    </row>
    <row r="3457" spans="2:4" x14ac:dyDescent="0.25">
      <c r="B3457" s="306"/>
      <c r="C3457" s="168"/>
      <c r="D3457" s="307"/>
    </row>
    <row r="3458" spans="2:4" x14ac:dyDescent="0.25">
      <c r="B3458" s="306"/>
      <c r="C3458" s="168"/>
      <c r="D3458" s="307"/>
    </row>
    <row r="3459" spans="2:4" x14ac:dyDescent="0.25">
      <c r="B3459" s="306"/>
      <c r="C3459" s="168"/>
      <c r="D3459" s="307"/>
    </row>
    <row r="3460" spans="2:4" x14ac:dyDescent="0.25">
      <c r="B3460" s="306"/>
      <c r="C3460" s="168"/>
      <c r="D3460" s="307"/>
    </row>
    <row r="3461" spans="2:4" x14ac:dyDescent="0.25">
      <c r="B3461" s="306"/>
      <c r="C3461" s="168"/>
      <c r="D3461" s="307"/>
    </row>
    <row r="3462" spans="2:4" x14ac:dyDescent="0.25">
      <c r="B3462" s="306"/>
      <c r="C3462" s="168"/>
      <c r="D3462" s="307"/>
    </row>
    <row r="3463" spans="2:4" x14ac:dyDescent="0.25">
      <c r="B3463" s="306"/>
      <c r="C3463" s="168"/>
      <c r="D3463" s="307"/>
    </row>
    <row r="3464" spans="2:4" x14ac:dyDescent="0.25">
      <c r="B3464" s="306"/>
      <c r="C3464" s="168"/>
      <c r="D3464" s="307"/>
    </row>
    <row r="3465" spans="2:4" x14ac:dyDescent="0.25">
      <c r="B3465" s="306"/>
      <c r="C3465" s="168"/>
      <c r="D3465" s="307"/>
    </row>
    <row r="3466" spans="2:4" x14ac:dyDescent="0.25">
      <c r="B3466" s="306"/>
      <c r="C3466" s="168"/>
      <c r="D3466" s="307"/>
    </row>
    <row r="3467" spans="2:4" x14ac:dyDescent="0.25">
      <c r="B3467" s="306"/>
      <c r="C3467" s="168"/>
      <c r="D3467" s="307"/>
    </row>
    <row r="3468" spans="2:4" x14ac:dyDescent="0.25">
      <c r="B3468" s="306"/>
      <c r="C3468" s="168"/>
      <c r="D3468" s="307"/>
    </row>
    <row r="3469" spans="2:4" x14ac:dyDescent="0.25">
      <c r="B3469" s="306"/>
      <c r="C3469" s="168"/>
      <c r="D3469" s="307"/>
    </row>
    <row r="3470" spans="2:4" x14ac:dyDescent="0.25">
      <c r="B3470" s="306"/>
      <c r="C3470" s="168"/>
      <c r="D3470" s="307"/>
    </row>
    <row r="3471" spans="2:4" x14ac:dyDescent="0.25">
      <c r="B3471" s="306"/>
      <c r="C3471" s="168"/>
      <c r="D3471" s="307"/>
    </row>
    <row r="3472" spans="2:4" x14ac:dyDescent="0.25">
      <c r="B3472" s="306"/>
      <c r="C3472" s="168"/>
      <c r="D3472" s="307"/>
    </row>
    <row r="3473" spans="2:4" x14ac:dyDescent="0.25">
      <c r="B3473" s="306"/>
      <c r="C3473" s="168"/>
      <c r="D3473" s="307"/>
    </row>
    <row r="3474" spans="2:4" x14ac:dyDescent="0.25">
      <c r="B3474" s="306"/>
      <c r="C3474" s="168"/>
      <c r="D3474" s="307"/>
    </row>
    <row r="3475" spans="2:4" x14ac:dyDescent="0.25">
      <c r="B3475" s="306"/>
      <c r="C3475" s="168"/>
      <c r="D3475" s="307"/>
    </row>
    <row r="3476" spans="2:4" x14ac:dyDescent="0.25">
      <c r="B3476" s="306"/>
      <c r="C3476" s="168"/>
      <c r="D3476" s="307"/>
    </row>
    <row r="3477" spans="2:4" x14ac:dyDescent="0.25">
      <c r="B3477" s="306"/>
      <c r="C3477" s="168"/>
      <c r="D3477" s="307"/>
    </row>
    <row r="3478" spans="2:4" x14ac:dyDescent="0.25">
      <c r="B3478" s="306"/>
      <c r="C3478" s="168"/>
      <c r="D3478" s="307"/>
    </row>
    <row r="3479" spans="2:4" x14ac:dyDescent="0.25">
      <c r="B3479" s="306"/>
      <c r="C3479" s="168"/>
      <c r="D3479" s="307"/>
    </row>
    <row r="3480" spans="2:4" x14ac:dyDescent="0.25">
      <c r="B3480" s="306"/>
      <c r="C3480" s="168"/>
      <c r="D3480" s="307"/>
    </row>
    <row r="3481" spans="2:4" x14ac:dyDescent="0.25">
      <c r="B3481" s="306"/>
      <c r="C3481" s="168"/>
      <c r="D3481" s="307"/>
    </row>
    <row r="3482" spans="2:4" x14ac:dyDescent="0.25">
      <c r="B3482" s="306"/>
      <c r="C3482" s="168"/>
      <c r="D3482" s="307"/>
    </row>
    <row r="3483" spans="2:4" x14ac:dyDescent="0.25">
      <c r="B3483" s="306"/>
      <c r="C3483" s="168"/>
      <c r="D3483" s="307"/>
    </row>
    <row r="3484" spans="2:4" x14ac:dyDescent="0.25">
      <c r="B3484" s="306"/>
      <c r="C3484" s="168"/>
      <c r="D3484" s="307"/>
    </row>
    <row r="3485" spans="2:4" x14ac:dyDescent="0.25">
      <c r="B3485" s="306"/>
      <c r="C3485" s="168"/>
      <c r="D3485" s="307"/>
    </row>
    <row r="3486" spans="2:4" x14ac:dyDescent="0.25">
      <c r="B3486" s="306"/>
      <c r="C3486" s="168"/>
      <c r="D3486" s="307"/>
    </row>
    <row r="3487" spans="2:4" x14ac:dyDescent="0.25">
      <c r="B3487" s="306"/>
      <c r="C3487" s="168"/>
      <c r="D3487" s="307"/>
    </row>
    <row r="3488" spans="2:4" x14ac:dyDescent="0.25">
      <c r="B3488" s="306"/>
      <c r="C3488" s="168"/>
      <c r="D3488" s="307"/>
    </row>
    <row r="3489" spans="2:4" x14ac:dyDescent="0.25">
      <c r="B3489" s="306"/>
      <c r="C3489" s="168"/>
      <c r="D3489" s="307"/>
    </row>
    <row r="3490" spans="2:4" x14ac:dyDescent="0.25">
      <c r="B3490" s="306"/>
      <c r="C3490" s="168"/>
      <c r="D3490" s="307"/>
    </row>
    <row r="3491" spans="2:4" x14ac:dyDescent="0.25">
      <c r="B3491" s="306"/>
      <c r="C3491" s="168"/>
      <c r="D3491" s="307"/>
    </row>
    <row r="3492" spans="2:4" x14ac:dyDescent="0.25">
      <c r="B3492" s="306"/>
      <c r="C3492" s="168"/>
      <c r="D3492" s="307"/>
    </row>
    <row r="3493" spans="2:4" x14ac:dyDescent="0.25">
      <c r="B3493" s="306"/>
      <c r="C3493" s="168"/>
      <c r="D3493" s="307"/>
    </row>
    <row r="3494" spans="2:4" x14ac:dyDescent="0.25">
      <c r="B3494" s="306"/>
      <c r="C3494" s="168"/>
      <c r="D3494" s="307"/>
    </row>
    <row r="3495" spans="2:4" x14ac:dyDescent="0.25">
      <c r="B3495" s="306"/>
      <c r="C3495" s="168"/>
      <c r="D3495" s="307"/>
    </row>
    <row r="3496" spans="2:4" x14ac:dyDescent="0.25">
      <c r="B3496" s="306"/>
      <c r="C3496" s="168"/>
      <c r="D3496" s="307"/>
    </row>
    <row r="3497" spans="2:4" x14ac:dyDescent="0.25">
      <c r="B3497" s="306"/>
      <c r="C3497" s="168"/>
      <c r="D3497" s="307"/>
    </row>
    <row r="3498" spans="2:4" x14ac:dyDescent="0.25">
      <c r="B3498" s="306"/>
      <c r="C3498" s="168"/>
      <c r="D3498" s="307"/>
    </row>
    <row r="3499" spans="2:4" x14ac:dyDescent="0.25">
      <c r="B3499" s="306"/>
      <c r="C3499" s="168"/>
      <c r="D3499" s="307"/>
    </row>
    <row r="3500" spans="2:4" x14ac:dyDescent="0.25">
      <c r="B3500" s="306"/>
      <c r="C3500" s="168"/>
      <c r="D3500" s="307"/>
    </row>
    <row r="3501" spans="2:4" x14ac:dyDescent="0.25">
      <c r="B3501" s="306"/>
      <c r="C3501" s="168"/>
      <c r="D3501" s="307"/>
    </row>
    <row r="3502" spans="2:4" x14ac:dyDescent="0.25">
      <c r="B3502" s="306"/>
      <c r="C3502" s="168"/>
      <c r="D3502" s="307"/>
    </row>
    <row r="3503" spans="2:4" x14ac:dyDescent="0.25">
      <c r="B3503" s="306"/>
      <c r="C3503" s="168"/>
      <c r="D3503" s="307"/>
    </row>
    <row r="3504" spans="2:4" x14ac:dyDescent="0.25">
      <c r="B3504" s="306"/>
      <c r="C3504" s="168"/>
      <c r="D3504" s="307"/>
    </row>
    <row r="3505" spans="2:4" x14ac:dyDescent="0.25">
      <c r="B3505" s="306"/>
      <c r="C3505" s="168"/>
      <c r="D3505" s="307"/>
    </row>
    <row r="3506" spans="2:4" x14ac:dyDescent="0.25">
      <c r="B3506" s="306"/>
      <c r="C3506" s="168"/>
      <c r="D3506" s="307"/>
    </row>
    <row r="3507" spans="2:4" x14ac:dyDescent="0.25">
      <c r="B3507" s="306"/>
      <c r="C3507" s="168"/>
      <c r="D3507" s="307"/>
    </row>
    <row r="3508" spans="2:4" x14ac:dyDescent="0.25">
      <c r="B3508" s="306"/>
      <c r="C3508" s="168"/>
      <c r="D3508" s="307"/>
    </row>
    <row r="3509" spans="2:4" x14ac:dyDescent="0.25">
      <c r="B3509" s="306"/>
      <c r="C3509" s="168"/>
      <c r="D3509" s="307"/>
    </row>
    <row r="3510" spans="2:4" x14ac:dyDescent="0.25">
      <c r="B3510" s="306"/>
      <c r="C3510" s="168"/>
      <c r="D3510" s="307"/>
    </row>
    <row r="3511" spans="2:4" x14ac:dyDescent="0.25">
      <c r="B3511" s="306"/>
      <c r="C3511" s="168"/>
      <c r="D3511" s="307"/>
    </row>
    <row r="3512" spans="2:4" x14ac:dyDescent="0.25">
      <c r="B3512" s="306"/>
      <c r="C3512" s="168"/>
      <c r="D3512" s="307"/>
    </row>
    <row r="3513" spans="2:4" x14ac:dyDescent="0.25">
      <c r="B3513" s="306"/>
      <c r="C3513" s="168"/>
      <c r="D3513" s="307"/>
    </row>
    <row r="3514" spans="2:4" x14ac:dyDescent="0.25">
      <c r="B3514" s="306"/>
      <c r="C3514" s="168"/>
      <c r="D3514" s="307"/>
    </row>
    <row r="3515" spans="2:4" x14ac:dyDescent="0.25">
      <c r="B3515" s="306"/>
      <c r="C3515" s="168"/>
      <c r="D3515" s="307"/>
    </row>
    <row r="3516" spans="2:4" x14ac:dyDescent="0.25">
      <c r="B3516" s="306"/>
      <c r="C3516" s="168"/>
      <c r="D3516" s="307"/>
    </row>
    <row r="3517" spans="2:4" x14ac:dyDescent="0.25">
      <c r="B3517" s="306"/>
      <c r="C3517" s="168"/>
      <c r="D3517" s="307"/>
    </row>
    <row r="3518" spans="2:4" x14ac:dyDescent="0.25">
      <c r="B3518" s="306"/>
      <c r="C3518" s="168"/>
      <c r="D3518" s="307"/>
    </row>
    <row r="3519" spans="2:4" x14ac:dyDescent="0.25">
      <c r="B3519" s="306"/>
      <c r="C3519" s="168"/>
      <c r="D3519" s="307"/>
    </row>
    <row r="3520" spans="2:4" x14ac:dyDescent="0.25">
      <c r="B3520" s="306"/>
      <c r="C3520" s="168"/>
      <c r="D3520" s="307"/>
    </row>
    <row r="3521" spans="2:4" x14ac:dyDescent="0.25">
      <c r="B3521" s="306"/>
      <c r="C3521" s="168"/>
      <c r="D3521" s="307"/>
    </row>
    <row r="3522" spans="2:4" x14ac:dyDescent="0.25">
      <c r="B3522" s="306"/>
      <c r="C3522" s="168"/>
      <c r="D3522" s="307"/>
    </row>
    <row r="3523" spans="2:4" x14ac:dyDescent="0.25">
      <c r="B3523" s="306"/>
      <c r="C3523" s="168"/>
      <c r="D3523" s="307"/>
    </row>
    <row r="3524" spans="2:4" x14ac:dyDescent="0.25">
      <c r="B3524" s="306"/>
      <c r="C3524" s="168"/>
      <c r="D3524" s="307"/>
    </row>
    <row r="3525" spans="2:4" x14ac:dyDescent="0.25">
      <c r="B3525" s="306"/>
      <c r="C3525" s="168"/>
      <c r="D3525" s="307"/>
    </row>
    <row r="3526" spans="2:4" x14ac:dyDescent="0.25">
      <c r="B3526" s="306"/>
      <c r="C3526" s="168"/>
      <c r="D3526" s="307"/>
    </row>
    <row r="3527" spans="2:4" x14ac:dyDescent="0.25">
      <c r="B3527" s="306"/>
      <c r="C3527" s="168"/>
      <c r="D3527" s="307"/>
    </row>
    <row r="3528" spans="2:4" x14ac:dyDescent="0.25">
      <c r="B3528" s="306"/>
      <c r="C3528" s="168"/>
      <c r="D3528" s="307"/>
    </row>
    <row r="3529" spans="2:4" x14ac:dyDescent="0.25">
      <c r="B3529" s="306"/>
      <c r="C3529" s="168"/>
      <c r="D3529" s="307"/>
    </row>
    <row r="3530" spans="2:4" x14ac:dyDescent="0.25">
      <c r="B3530" s="306"/>
      <c r="C3530" s="168"/>
      <c r="D3530" s="307"/>
    </row>
    <row r="3531" spans="2:4" x14ac:dyDescent="0.25">
      <c r="B3531" s="306"/>
      <c r="C3531" s="168"/>
      <c r="D3531" s="307"/>
    </row>
    <row r="3532" spans="2:4" x14ac:dyDescent="0.25">
      <c r="B3532" s="306"/>
      <c r="C3532" s="168"/>
      <c r="D3532" s="307"/>
    </row>
    <row r="3533" spans="2:4" x14ac:dyDescent="0.25">
      <c r="B3533" s="306"/>
      <c r="C3533" s="168"/>
      <c r="D3533" s="307"/>
    </row>
    <row r="3534" spans="2:4" x14ac:dyDescent="0.25">
      <c r="B3534" s="306"/>
      <c r="C3534" s="168"/>
      <c r="D3534" s="307"/>
    </row>
    <row r="3535" spans="2:4" x14ac:dyDescent="0.25">
      <c r="B3535" s="306"/>
      <c r="C3535" s="168"/>
      <c r="D3535" s="307"/>
    </row>
    <row r="3536" spans="2:4" x14ac:dyDescent="0.25">
      <c r="B3536" s="306"/>
      <c r="C3536" s="168"/>
      <c r="D3536" s="307"/>
    </row>
    <row r="3537" spans="2:4" x14ac:dyDescent="0.25">
      <c r="B3537" s="306"/>
      <c r="C3537" s="168"/>
      <c r="D3537" s="307"/>
    </row>
    <row r="3538" spans="2:4" x14ac:dyDescent="0.25">
      <c r="B3538" s="306"/>
      <c r="C3538" s="168"/>
      <c r="D3538" s="307"/>
    </row>
    <row r="3539" spans="2:4" x14ac:dyDescent="0.25">
      <c r="B3539" s="306"/>
      <c r="C3539" s="168"/>
      <c r="D3539" s="307"/>
    </row>
    <row r="3540" spans="2:4" x14ac:dyDescent="0.25">
      <c r="B3540" s="306"/>
      <c r="C3540" s="168"/>
      <c r="D3540" s="307"/>
    </row>
    <row r="3541" spans="2:4" x14ac:dyDescent="0.25">
      <c r="B3541" s="306"/>
      <c r="C3541" s="168"/>
      <c r="D3541" s="307"/>
    </row>
    <row r="3542" spans="2:4" x14ac:dyDescent="0.25">
      <c r="B3542" s="306"/>
      <c r="C3542" s="168"/>
      <c r="D3542" s="307"/>
    </row>
    <row r="3543" spans="2:4" x14ac:dyDescent="0.25">
      <c r="B3543" s="306"/>
      <c r="C3543" s="168"/>
      <c r="D3543" s="307"/>
    </row>
    <row r="3544" spans="2:4" x14ac:dyDescent="0.25">
      <c r="B3544" s="306"/>
      <c r="C3544" s="168"/>
      <c r="D3544" s="307"/>
    </row>
    <row r="3545" spans="2:4" x14ac:dyDescent="0.25">
      <c r="B3545" s="306"/>
      <c r="C3545" s="168"/>
      <c r="D3545" s="307"/>
    </row>
    <row r="3546" spans="2:4" x14ac:dyDescent="0.25">
      <c r="B3546" s="306"/>
      <c r="C3546" s="168"/>
      <c r="D3546" s="307"/>
    </row>
    <row r="3547" spans="2:4" x14ac:dyDescent="0.25">
      <c r="B3547" s="306"/>
      <c r="C3547" s="168"/>
      <c r="D3547" s="307"/>
    </row>
    <row r="3548" spans="2:4" x14ac:dyDescent="0.25">
      <c r="B3548" s="306"/>
      <c r="C3548" s="168"/>
      <c r="D3548" s="307"/>
    </row>
    <row r="3549" spans="2:4" x14ac:dyDescent="0.25">
      <c r="B3549" s="306"/>
      <c r="C3549" s="168"/>
      <c r="D3549" s="307"/>
    </row>
    <row r="3550" spans="2:4" x14ac:dyDescent="0.25">
      <c r="B3550" s="306"/>
      <c r="C3550" s="168"/>
      <c r="D3550" s="307"/>
    </row>
    <row r="3551" spans="2:4" x14ac:dyDescent="0.25">
      <c r="B3551" s="306"/>
      <c r="C3551" s="168"/>
      <c r="D3551" s="307"/>
    </row>
    <row r="3552" spans="2:4" x14ac:dyDescent="0.25">
      <c r="B3552" s="306"/>
      <c r="C3552" s="168"/>
      <c r="D3552" s="307"/>
    </row>
    <row r="3553" spans="2:4" x14ac:dyDescent="0.25">
      <c r="B3553" s="306"/>
      <c r="C3553" s="168"/>
      <c r="D3553" s="307"/>
    </row>
    <row r="3554" spans="2:4" x14ac:dyDescent="0.25">
      <c r="B3554" s="306"/>
      <c r="C3554" s="168"/>
      <c r="D3554" s="307"/>
    </row>
    <row r="3555" spans="2:4" x14ac:dyDescent="0.25">
      <c r="B3555" s="306"/>
      <c r="C3555" s="168"/>
      <c r="D3555" s="307"/>
    </row>
    <row r="3556" spans="2:4" x14ac:dyDescent="0.25">
      <c r="B3556" s="306"/>
      <c r="C3556" s="168"/>
      <c r="D3556" s="307"/>
    </row>
    <row r="3557" spans="2:4" x14ac:dyDescent="0.25">
      <c r="B3557" s="306"/>
      <c r="C3557" s="168"/>
      <c r="D3557" s="307"/>
    </row>
    <row r="3558" spans="2:4" x14ac:dyDescent="0.25">
      <c r="B3558" s="306"/>
      <c r="C3558" s="168"/>
      <c r="D3558" s="307"/>
    </row>
    <row r="3559" spans="2:4" x14ac:dyDescent="0.25">
      <c r="B3559" s="306"/>
      <c r="C3559" s="168"/>
      <c r="D3559" s="307"/>
    </row>
    <row r="3560" spans="2:4" x14ac:dyDescent="0.25">
      <c r="B3560" s="306"/>
      <c r="C3560" s="168"/>
      <c r="D3560" s="307"/>
    </row>
    <row r="3561" spans="2:4" x14ac:dyDescent="0.25">
      <c r="B3561" s="306"/>
      <c r="C3561" s="168"/>
      <c r="D3561" s="307"/>
    </row>
    <row r="3562" spans="2:4" x14ac:dyDescent="0.25">
      <c r="B3562" s="306"/>
      <c r="C3562" s="168"/>
      <c r="D3562" s="307"/>
    </row>
    <row r="3563" spans="2:4" x14ac:dyDescent="0.25">
      <c r="B3563" s="306"/>
      <c r="C3563" s="168"/>
      <c r="D3563" s="307"/>
    </row>
    <row r="3564" spans="2:4" x14ac:dyDescent="0.25">
      <c r="B3564" s="306"/>
      <c r="C3564" s="168"/>
      <c r="D3564" s="307"/>
    </row>
    <row r="3565" spans="2:4" x14ac:dyDescent="0.25">
      <c r="B3565" s="306"/>
      <c r="C3565" s="168"/>
      <c r="D3565" s="307"/>
    </row>
    <row r="3566" spans="2:4" x14ac:dyDescent="0.25">
      <c r="B3566" s="306"/>
      <c r="C3566" s="168"/>
      <c r="D3566" s="307"/>
    </row>
    <row r="3567" spans="2:4" x14ac:dyDescent="0.25">
      <c r="B3567" s="306"/>
      <c r="C3567" s="168"/>
      <c r="D3567" s="307"/>
    </row>
    <row r="3568" spans="2:4" x14ac:dyDescent="0.25">
      <c r="B3568" s="306"/>
      <c r="C3568" s="168"/>
      <c r="D3568" s="307"/>
    </row>
    <row r="3569" spans="2:4" x14ac:dyDescent="0.25">
      <c r="B3569" s="306"/>
      <c r="C3569" s="168"/>
      <c r="D3569" s="307"/>
    </row>
    <row r="3570" spans="2:4" x14ac:dyDescent="0.25">
      <c r="B3570" s="306"/>
      <c r="C3570" s="168"/>
      <c r="D3570" s="307"/>
    </row>
    <row r="3571" spans="2:4" x14ac:dyDescent="0.25">
      <c r="B3571" s="306"/>
      <c r="C3571" s="168"/>
      <c r="D3571" s="307"/>
    </row>
    <row r="3572" spans="2:4" x14ac:dyDescent="0.25">
      <c r="B3572" s="306"/>
      <c r="C3572" s="168"/>
      <c r="D3572" s="307"/>
    </row>
    <row r="3573" spans="2:4" x14ac:dyDescent="0.25">
      <c r="B3573" s="306"/>
      <c r="C3573" s="168"/>
      <c r="D3573" s="307"/>
    </row>
    <row r="3574" spans="2:4" x14ac:dyDescent="0.25">
      <c r="B3574" s="306"/>
      <c r="C3574" s="168"/>
      <c r="D3574" s="307"/>
    </row>
    <row r="3575" spans="2:4" x14ac:dyDescent="0.25">
      <c r="B3575" s="306"/>
      <c r="C3575" s="168"/>
      <c r="D3575" s="307"/>
    </row>
    <row r="3576" spans="2:4" x14ac:dyDescent="0.25">
      <c r="B3576" s="306"/>
      <c r="C3576" s="168"/>
      <c r="D3576" s="307"/>
    </row>
    <row r="3577" spans="2:4" x14ac:dyDescent="0.25">
      <c r="B3577" s="306"/>
      <c r="C3577" s="168"/>
      <c r="D3577" s="307"/>
    </row>
    <row r="3578" spans="2:4" x14ac:dyDescent="0.25">
      <c r="B3578" s="306"/>
      <c r="C3578" s="168"/>
      <c r="D3578" s="307"/>
    </row>
    <row r="3579" spans="2:4" x14ac:dyDescent="0.25">
      <c r="B3579" s="306"/>
      <c r="C3579" s="168"/>
      <c r="D3579" s="307"/>
    </row>
    <row r="3580" spans="2:4" x14ac:dyDescent="0.25">
      <c r="B3580" s="306"/>
      <c r="C3580" s="168"/>
      <c r="D3580" s="307"/>
    </row>
    <row r="3581" spans="2:4" x14ac:dyDescent="0.25">
      <c r="B3581" s="306"/>
      <c r="C3581" s="168"/>
      <c r="D3581" s="307"/>
    </row>
    <row r="3582" spans="2:4" x14ac:dyDescent="0.25">
      <c r="B3582" s="306"/>
      <c r="C3582" s="168"/>
      <c r="D3582" s="307"/>
    </row>
    <row r="3583" spans="2:4" x14ac:dyDescent="0.25">
      <c r="B3583" s="306"/>
      <c r="C3583" s="168"/>
      <c r="D3583" s="307"/>
    </row>
    <row r="3584" spans="2:4" x14ac:dyDescent="0.25">
      <c r="B3584" s="306"/>
      <c r="C3584" s="168"/>
      <c r="D3584" s="307"/>
    </row>
    <row r="3585" spans="2:4" x14ac:dyDescent="0.25">
      <c r="B3585" s="306"/>
      <c r="C3585" s="168"/>
      <c r="D3585" s="307"/>
    </row>
    <row r="3586" spans="2:4" x14ac:dyDescent="0.25">
      <c r="B3586" s="306"/>
      <c r="C3586" s="168"/>
      <c r="D3586" s="307"/>
    </row>
    <row r="3587" spans="2:4" x14ac:dyDescent="0.25">
      <c r="B3587" s="306"/>
      <c r="C3587" s="168"/>
      <c r="D3587" s="307"/>
    </row>
    <row r="3588" spans="2:4" x14ac:dyDescent="0.25">
      <c r="B3588" s="306"/>
      <c r="C3588" s="168"/>
      <c r="D3588" s="307"/>
    </row>
    <row r="3589" spans="2:4" x14ac:dyDescent="0.25">
      <c r="B3589" s="306"/>
      <c r="C3589" s="168"/>
      <c r="D3589" s="307"/>
    </row>
    <row r="3590" spans="2:4" x14ac:dyDescent="0.25">
      <c r="B3590" s="306"/>
      <c r="C3590" s="168"/>
      <c r="D3590" s="307"/>
    </row>
    <row r="3591" spans="2:4" x14ac:dyDescent="0.25">
      <c r="B3591" s="306"/>
      <c r="C3591" s="168"/>
      <c r="D3591" s="307"/>
    </row>
    <row r="3592" spans="2:4" x14ac:dyDescent="0.25">
      <c r="B3592" s="306"/>
      <c r="C3592" s="168"/>
      <c r="D3592" s="307"/>
    </row>
    <row r="3593" spans="2:4" x14ac:dyDescent="0.25">
      <c r="B3593" s="306"/>
      <c r="C3593" s="168"/>
      <c r="D3593" s="307"/>
    </row>
    <row r="3594" spans="2:4" x14ac:dyDescent="0.25">
      <c r="B3594" s="306"/>
      <c r="C3594" s="168"/>
      <c r="D3594" s="307"/>
    </row>
    <row r="3595" spans="2:4" x14ac:dyDescent="0.25">
      <c r="B3595" s="306"/>
      <c r="C3595" s="168"/>
      <c r="D3595" s="307"/>
    </row>
    <row r="3596" spans="2:4" x14ac:dyDescent="0.25">
      <c r="B3596" s="306"/>
      <c r="C3596" s="168"/>
      <c r="D3596" s="307"/>
    </row>
    <row r="3597" spans="2:4" x14ac:dyDescent="0.25">
      <c r="B3597" s="306"/>
      <c r="C3597" s="168"/>
      <c r="D3597" s="307"/>
    </row>
    <row r="3598" spans="2:4" x14ac:dyDescent="0.25">
      <c r="B3598" s="306"/>
      <c r="C3598" s="168"/>
      <c r="D3598" s="307"/>
    </row>
    <row r="3599" spans="2:4" x14ac:dyDescent="0.25">
      <c r="B3599" s="306"/>
      <c r="C3599" s="168"/>
      <c r="D3599" s="307"/>
    </row>
    <row r="3600" spans="2:4" x14ac:dyDescent="0.25">
      <c r="B3600" s="306"/>
      <c r="C3600" s="168"/>
      <c r="D3600" s="307"/>
    </row>
    <row r="3601" spans="2:4" x14ac:dyDescent="0.25">
      <c r="B3601" s="306"/>
      <c r="C3601" s="168"/>
      <c r="D3601" s="307"/>
    </row>
    <row r="3602" spans="2:4" x14ac:dyDescent="0.25">
      <c r="B3602" s="306"/>
      <c r="C3602" s="168"/>
      <c r="D3602" s="307"/>
    </row>
    <row r="3603" spans="2:4" x14ac:dyDescent="0.25">
      <c r="B3603" s="306"/>
      <c r="C3603" s="168"/>
      <c r="D3603" s="307"/>
    </row>
    <row r="3604" spans="2:4" x14ac:dyDescent="0.25">
      <c r="B3604" s="306"/>
      <c r="C3604" s="168"/>
      <c r="D3604" s="307"/>
    </row>
    <row r="3605" spans="2:4" x14ac:dyDescent="0.25">
      <c r="B3605" s="306"/>
      <c r="C3605" s="168"/>
      <c r="D3605" s="307"/>
    </row>
    <row r="3606" spans="2:4" x14ac:dyDescent="0.25">
      <c r="B3606" s="306"/>
      <c r="C3606" s="168"/>
      <c r="D3606" s="307"/>
    </row>
    <row r="3607" spans="2:4" x14ac:dyDescent="0.25">
      <c r="B3607" s="306"/>
      <c r="C3607" s="168"/>
      <c r="D3607" s="307"/>
    </row>
    <row r="3608" spans="2:4" x14ac:dyDescent="0.25">
      <c r="B3608" s="306"/>
      <c r="C3608" s="168"/>
      <c r="D3608" s="307"/>
    </row>
    <row r="3609" spans="2:4" x14ac:dyDescent="0.25">
      <c r="B3609" s="306"/>
      <c r="C3609" s="168"/>
      <c r="D3609" s="307"/>
    </row>
    <row r="3610" spans="2:4" x14ac:dyDescent="0.25">
      <c r="B3610" s="306"/>
      <c r="C3610" s="168"/>
      <c r="D3610" s="307"/>
    </row>
    <row r="3611" spans="2:4" x14ac:dyDescent="0.25">
      <c r="B3611" s="306"/>
      <c r="C3611" s="168"/>
      <c r="D3611" s="307"/>
    </row>
    <row r="3612" spans="2:4" x14ac:dyDescent="0.25">
      <c r="B3612" s="306"/>
      <c r="C3612" s="168"/>
      <c r="D3612" s="307"/>
    </row>
    <row r="3613" spans="2:4" x14ac:dyDescent="0.25">
      <c r="B3613" s="306"/>
      <c r="C3613" s="168"/>
      <c r="D3613" s="307"/>
    </row>
    <row r="3614" spans="2:4" x14ac:dyDescent="0.25">
      <c r="B3614" s="306"/>
      <c r="C3614" s="168"/>
      <c r="D3614" s="307"/>
    </row>
    <row r="3615" spans="2:4" x14ac:dyDescent="0.25">
      <c r="B3615" s="306"/>
      <c r="C3615" s="168"/>
      <c r="D3615" s="307"/>
    </row>
    <row r="3616" spans="2:4" x14ac:dyDescent="0.25">
      <c r="B3616" s="306"/>
      <c r="C3616" s="168"/>
      <c r="D3616" s="307"/>
    </row>
    <row r="3617" spans="2:4" x14ac:dyDescent="0.25">
      <c r="B3617" s="306"/>
      <c r="C3617" s="168"/>
      <c r="D3617" s="307"/>
    </row>
    <row r="3618" spans="2:4" x14ac:dyDescent="0.25">
      <c r="B3618" s="306"/>
      <c r="C3618" s="168"/>
      <c r="D3618" s="307"/>
    </row>
    <row r="3619" spans="2:4" x14ac:dyDescent="0.25">
      <c r="B3619" s="306"/>
      <c r="C3619" s="168"/>
      <c r="D3619" s="307"/>
    </row>
    <row r="3620" spans="2:4" x14ac:dyDescent="0.25">
      <c r="B3620" s="306"/>
      <c r="C3620" s="168"/>
      <c r="D3620" s="307"/>
    </row>
    <row r="3621" spans="2:4" x14ac:dyDescent="0.25">
      <c r="B3621" s="306"/>
      <c r="C3621" s="168"/>
      <c r="D3621" s="307"/>
    </row>
    <row r="3622" spans="2:4" x14ac:dyDescent="0.25">
      <c r="B3622" s="306"/>
      <c r="C3622" s="168"/>
      <c r="D3622" s="307"/>
    </row>
    <row r="3623" spans="2:4" x14ac:dyDescent="0.25">
      <c r="B3623" s="306"/>
      <c r="C3623" s="168"/>
      <c r="D3623" s="307"/>
    </row>
    <row r="3624" spans="2:4" x14ac:dyDescent="0.25">
      <c r="B3624" s="306"/>
      <c r="C3624" s="168"/>
      <c r="D3624" s="307"/>
    </row>
    <row r="3625" spans="2:4" x14ac:dyDescent="0.25">
      <c r="B3625" s="306"/>
      <c r="C3625" s="168"/>
      <c r="D3625" s="307"/>
    </row>
    <row r="3626" spans="2:4" x14ac:dyDescent="0.25">
      <c r="B3626" s="306"/>
      <c r="C3626" s="168"/>
      <c r="D3626" s="307"/>
    </row>
    <row r="3627" spans="2:4" x14ac:dyDescent="0.25">
      <c r="B3627" s="306"/>
      <c r="C3627" s="168"/>
      <c r="D3627" s="307"/>
    </row>
    <row r="3628" spans="2:4" x14ac:dyDescent="0.25">
      <c r="B3628" s="306"/>
      <c r="C3628" s="168"/>
      <c r="D3628" s="307"/>
    </row>
    <row r="3629" spans="2:4" x14ac:dyDescent="0.25">
      <c r="B3629" s="306"/>
      <c r="C3629" s="168"/>
      <c r="D3629" s="307"/>
    </row>
    <row r="3630" spans="2:4" x14ac:dyDescent="0.25">
      <c r="B3630" s="306"/>
      <c r="C3630" s="168"/>
      <c r="D3630" s="307"/>
    </row>
    <row r="3631" spans="2:4" x14ac:dyDescent="0.25">
      <c r="B3631" s="306"/>
      <c r="C3631" s="168"/>
      <c r="D3631" s="307"/>
    </row>
    <row r="3632" spans="2:4" x14ac:dyDescent="0.25">
      <c r="B3632" s="306"/>
      <c r="C3632" s="168"/>
      <c r="D3632" s="307"/>
    </row>
    <row r="3633" spans="2:4" x14ac:dyDescent="0.25">
      <c r="B3633" s="306"/>
      <c r="C3633" s="168"/>
      <c r="D3633" s="307"/>
    </row>
    <row r="3634" spans="2:4" x14ac:dyDescent="0.25">
      <c r="B3634" s="306"/>
      <c r="C3634" s="168"/>
      <c r="D3634" s="307"/>
    </row>
    <row r="3635" spans="2:4" x14ac:dyDescent="0.25">
      <c r="B3635" s="306"/>
      <c r="C3635" s="168"/>
      <c r="D3635" s="307"/>
    </row>
    <row r="3636" spans="2:4" x14ac:dyDescent="0.25">
      <c r="B3636" s="306"/>
      <c r="C3636" s="168"/>
      <c r="D3636" s="307"/>
    </row>
    <row r="3637" spans="2:4" x14ac:dyDescent="0.25">
      <c r="B3637" s="306"/>
      <c r="C3637" s="168"/>
      <c r="D3637" s="307"/>
    </row>
    <row r="3638" spans="2:4" x14ac:dyDescent="0.25">
      <c r="B3638" s="306"/>
      <c r="C3638" s="168"/>
      <c r="D3638" s="307"/>
    </row>
    <row r="3639" spans="2:4" x14ac:dyDescent="0.25">
      <c r="B3639" s="306"/>
      <c r="C3639" s="168"/>
      <c r="D3639" s="307"/>
    </row>
    <row r="3640" spans="2:4" x14ac:dyDescent="0.25">
      <c r="B3640" s="306"/>
      <c r="C3640" s="168"/>
      <c r="D3640" s="307"/>
    </row>
    <row r="3641" spans="2:4" x14ac:dyDescent="0.25">
      <c r="B3641" s="306"/>
      <c r="C3641" s="168"/>
      <c r="D3641" s="307"/>
    </row>
    <row r="3642" spans="2:4" x14ac:dyDescent="0.25">
      <c r="B3642" s="306"/>
      <c r="C3642" s="168"/>
      <c r="D3642" s="307"/>
    </row>
    <row r="3643" spans="2:4" x14ac:dyDescent="0.25">
      <c r="B3643" s="306"/>
      <c r="C3643" s="168"/>
      <c r="D3643" s="307"/>
    </row>
    <row r="3644" spans="2:4" x14ac:dyDescent="0.25">
      <c r="B3644" s="306"/>
      <c r="C3644" s="168"/>
      <c r="D3644" s="307"/>
    </row>
    <row r="3645" spans="2:4" x14ac:dyDescent="0.25">
      <c r="B3645" s="306"/>
      <c r="C3645" s="168"/>
      <c r="D3645" s="307"/>
    </row>
    <row r="3646" spans="2:4" x14ac:dyDescent="0.25">
      <c r="B3646" s="306"/>
      <c r="C3646" s="168"/>
      <c r="D3646" s="307"/>
    </row>
    <row r="3647" spans="2:4" x14ac:dyDescent="0.25">
      <c r="B3647" s="306"/>
      <c r="C3647" s="168"/>
      <c r="D3647" s="307"/>
    </row>
    <row r="3648" spans="2:4" x14ac:dyDescent="0.25">
      <c r="B3648" s="306"/>
      <c r="C3648" s="168"/>
      <c r="D3648" s="307"/>
    </row>
    <row r="3649" spans="2:4" x14ac:dyDescent="0.25">
      <c r="B3649" s="306"/>
      <c r="C3649" s="168"/>
      <c r="D3649" s="307"/>
    </row>
    <row r="3650" spans="2:4" x14ac:dyDescent="0.25">
      <c r="B3650" s="306"/>
      <c r="C3650" s="168"/>
      <c r="D3650" s="307"/>
    </row>
    <row r="3651" spans="2:4" x14ac:dyDescent="0.25">
      <c r="B3651" s="306"/>
      <c r="C3651" s="168"/>
      <c r="D3651" s="307"/>
    </row>
    <row r="3652" spans="2:4" x14ac:dyDescent="0.25">
      <c r="B3652" s="306"/>
      <c r="C3652" s="168"/>
      <c r="D3652" s="307"/>
    </row>
    <row r="3653" spans="2:4" x14ac:dyDescent="0.25">
      <c r="B3653" s="306"/>
      <c r="C3653" s="168"/>
      <c r="D3653" s="307"/>
    </row>
    <row r="3654" spans="2:4" x14ac:dyDescent="0.25">
      <c r="B3654" s="306"/>
      <c r="C3654" s="168"/>
      <c r="D3654" s="307"/>
    </row>
    <row r="3655" spans="2:4" x14ac:dyDescent="0.25">
      <c r="B3655" s="306"/>
      <c r="C3655" s="168"/>
      <c r="D3655" s="307"/>
    </row>
    <row r="3656" spans="2:4" x14ac:dyDescent="0.25">
      <c r="B3656" s="306"/>
      <c r="C3656" s="168"/>
      <c r="D3656" s="307"/>
    </row>
    <row r="3657" spans="2:4" x14ac:dyDescent="0.25">
      <c r="B3657" s="306"/>
      <c r="C3657" s="168"/>
      <c r="D3657" s="307"/>
    </row>
    <row r="3658" spans="2:4" x14ac:dyDescent="0.25">
      <c r="B3658" s="306"/>
      <c r="C3658" s="168"/>
      <c r="D3658" s="307"/>
    </row>
    <row r="3659" spans="2:4" x14ac:dyDescent="0.25">
      <c r="B3659" s="306"/>
      <c r="C3659" s="168"/>
      <c r="D3659" s="307"/>
    </row>
    <row r="3660" spans="2:4" x14ac:dyDescent="0.25">
      <c r="B3660" s="306"/>
      <c r="C3660" s="168"/>
      <c r="D3660" s="307"/>
    </row>
    <row r="3661" spans="2:4" x14ac:dyDescent="0.25">
      <c r="B3661" s="306"/>
      <c r="C3661" s="168"/>
      <c r="D3661" s="307"/>
    </row>
    <row r="3662" spans="2:4" x14ac:dyDescent="0.25">
      <c r="B3662" s="306"/>
      <c r="C3662" s="168"/>
      <c r="D3662" s="307"/>
    </row>
    <row r="3663" spans="2:4" x14ac:dyDescent="0.25">
      <c r="B3663" s="306"/>
      <c r="C3663" s="168"/>
      <c r="D3663" s="307"/>
    </row>
    <row r="3664" spans="2:4" x14ac:dyDescent="0.25">
      <c r="B3664" s="306"/>
      <c r="C3664" s="168"/>
      <c r="D3664" s="307"/>
    </row>
    <row r="3665" spans="2:4" x14ac:dyDescent="0.25">
      <c r="B3665" s="306"/>
      <c r="C3665" s="168"/>
      <c r="D3665" s="307"/>
    </row>
    <row r="3666" spans="2:4" x14ac:dyDescent="0.25">
      <c r="B3666" s="306"/>
      <c r="C3666" s="168"/>
      <c r="D3666" s="307"/>
    </row>
    <row r="3667" spans="2:4" x14ac:dyDescent="0.25">
      <c r="B3667" s="306"/>
      <c r="C3667" s="168"/>
      <c r="D3667" s="307"/>
    </row>
    <row r="3668" spans="2:4" x14ac:dyDescent="0.25">
      <c r="B3668" s="306"/>
      <c r="C3668" s="168"/>
      <c r="D3668" s="307"/>
    </row>
    <row r="3669" spans="2:4" x14ac:dyDescent="0.25">
      <c r="B3669" s="306"/>
      <c r="C3669" s="168"/>
      <c r="D3669" s="307"/>
    </row>
    <row r="3670" spans="2:4" x14ac:dyDescent="0.25">
      <c r="B3670" s="306"/>
      <c r="C3670" s="168"/>
      <c r="D3670" s="307"/>
    </row>
    <row r="3671" spans="2:4" x14ac:dyDescent="0.25">
      <c r="B3671" s="306"/>
      <c r="C3671" s="168"/>
      <c r="D3671" s="307"/>
    </row>
    <row r="3672" spans="2:4" x14ac:dyDescent="0.25">
      <c r="B3672" s="306"/>
      <c r="C3672" s="168"/>
      <c r="D3672" s="307"/>
    </row>
    <row r="3673" spans="2:4" x14ac:dyDescent="0.25">
      <c r="B3673" s="306"/>
      <c r="C3673" s="168"/>
      <c r="D3673" s="307"/>
    </row>
    <row r="3674" spans="2:4" x14ac:dyDescent="0.25">
      <c r="B3674" s="306"/>
      <c r="C3674" s="168"/>
      <c r="D3674" s="307"/>
    </row>
    <row r="3675" spans="2:4" x14ac:dyDescent="0.25">
      <c r="B3675" s="306"/>
      <c r="C3675" s="168"/>
      <c r="D3675" s="307"/>
    </row>
    <row r="3676" spans="2:4" x14ac:dyDescent="0.25">
      <c r="B3676" s="306"/>
      <c r="C3676" s="168"/>
      <c r="D3676" s="307"/>
    </row>
    <row r="3677" spans="2:4" x14ac:dyDescent="0.25">
      <c r="B3677" s="306"/>
      <c r="C3677" s="168"/>
      <c r="D3677" s="307"/>
    </row>
    <row r="3678" spans="2:4" x14ac:dyDescent="0.25">
      <c r="B3678" s="306"/>
      <c r="C3678" s="168"/>
      <c r="D3678" s="307"/>
    </row>
    <row r="3679" spans="2:4" x14ac:dyDescent="0.25">
      <c r="B3679" s="306"/>
      <c r="C3679" s="168"/>
      <c r="D3679" s="307"/>
    </row>
    <row r="3680" spans="2:4" x14ac:dyDescent="0.25">
      <c r="B3680" s="306"/>
      <c r="C3680" s="168"/>
      <c r="D3680" s="307"/>
    </row>
    <row r="3681" spans="2:4" x14ac:dyDescent="0.25">
      <c r="B3681" s="306"/>
      <c r="C3681" s="168"/>
      <c r="D3681" s="307"/>
    </row>
    <row r="3682" spans="2:4" x14ac:dyDescent="0.25">
      <c r="B3682" s="306"/>
      <c r="C3682" s="168"/>
      <c r="D3682" s="307"/>
    </row>
    <row r="3683" spans="2:4" x14ac:dyDescent="0.25">
      <c r="B3683" s="306"/>
      <c r="C3683" s="168"/>
      <c r="D3683" s="307"/>
    </row>
    <row r="3684" spans="2:4" x14ac:dyDescent="0.25">
      <c r="B3684" s="306"/>
      <c r="C3684" s="168"/>
      <c r="D3684" s="307"/>
    </row>
    <row r="3685" spans="2:4" x14ac:dyDescent="0.25">
      <c r="B3685" s="306"/>
      <c r="C3685" s="168"/>
      <c r="D3685" s="307"/>
    </row>
    <row r="3686" spans="2:4" x14ac:dyDescent="0.25">
      <c r="B3686" s="306"/>
      <c r="C3686" s="168"/>
      <c r="D3686" s="307"/>
    </row>
    <row r="3687" spans="2:4" x14ac:dyDescent="0.25">
      <c r="B3687" s="306"/>
      <c r="C3687" s="168"/>
      <c r="D3687" s="307"/>
    </row>
    <row r="3688" spans="2:4" x14ac:dyDescent="0.25">
      <c r="B3688" s="306"/>
      <c r="C3688" s="168"/>
      <c r="D3688" s="307"/>
    </row>
    <row r="3689" spans="2:4" x14ac:dyDescent="0.25">
      <c r="B3689" s="306"/>
      <c r="C3689" s="168"/>
      <c r="D3689" s="307"/>
    </row>
    <row r="3690" spans="2:4" x14ac:dyDescent="0.25">
      <c r="B3690" s="306"/>
      <c r="C3690" s="168"/>
      <c r="D3690" s="307"/>
    </row>
    <row r="3691" spans="2:4" x14ac:dyDescent="0.25">
      <c r="B3691" s="306"/>
      <c r="C3691" s="168"/>
      <c r="D3691" s="307"/>
    </row>
    <row r="3692" spans="2:4" x14ac:dyDescent="0.25">
      <c r="B3692" s="306"/>
      <c r="C3692" s="168"/>
      <c r="D3692" s="307"/>
    </row>
    <row r="3693" spans="2:4" x14ac:dyDescent="0.25">
      <c r="B3693" s="306"/>
      <c r="C3693" s="168"/>
      <c r="D3693" s="307"/>
    </row>
    <row r="3694" spans="2:4" x14ac:dyDescent="0.25">
      <c r="B3694" s="306"/>
      <c r="C3694" s="168"/>
      <c r="D3694" s="307"/>
    </row>
    <row r="3695" spans="2:4" x14ac:dyDescent="0.25">
      <c r="B3695" s="306"/>
      <c r="C3695" s="168"/>
      <c r="D3695" s="307"/>
    </row>
    <row r="3696" spans="2:4" x14ac:dyDescent="0.25">
      <c r="B3696" s="306"/>
      <c r="C3696" s="168"/>
      <c r="D3696" s="307"/>
    </row>
    <row r="3697" spans="2:4" x14ac:dyDescent="0.25">
      <c r="B3697" s="306"/>
      <c r="C3697" s="168"/>
      <c r="D3697" s="307"/>
    </row>
    <row r="3698" spans="2:4" x14ac:dyDescent="0.25">
      <c r="B3698" s="306"/>
      <c r="C3698" s="168"/>
      <c r="D3698" s="307"/>
    </row>
    <row r="3699" spans="2:4" x14ac:dyDescent="0.25">
      <c r="B3699" s="306"/>
      <c r="C3699" s="168"/>
      <c r="D3699" s="307"/>
    </row>
    <row r="3700" spans="2:4" x14ac:dyDescent="0.25">
      <c r="B3700" s="306"/>
      <c r="C3700" s="168"/>
      <c r="D3700" s="307"/>
    </row>
    <row r="3701" spans="2:4" x14ac:dyDescent="0.25">
      <c r="B3701" s="306"/>
      <c r="C3701" s="168"/>
      <c r="D3701" s="307"/>
    </row>
    <row r="3702" spans="2:4" x14ac:dyDescent="0.25">
      <c r="B3702" s="306"/>
      <c r="C3702" s="168"/>
      <c r="D3702" s="307"/>
    </row>
    <row r="3703" spans="2:4" x14ac:dyDescent="0.25">
      <c r="B3703" s="306"/>
      <c r="C3703" s="168"/>
      <c r="D3703" s="307"/>
    </row>
    <row r="3704" spans="2:4" x14ac:dyDescent="0.25">
      <c r="B3704" s="306"/>
      <c r="C3704" s="168"/>
      <c r="D3704" s="307"/>
    </row>
    <row r="3705" spans="2:4" x14ac:dyDescent="0.25">
      <c r="B3705" s="306"/>
      <c r="C3705" s="168"/>
      <c r="D3705" s="307"/>
    </row>
    <row r="3706" spans="2:4" x14ac:dyDescent="0.25">
      <c r="B3706" s="306"/>
      <c r="C3706" s="168"/>
      <c r="D3706" s="307"/>
    </row>
    <row r="3707" spans="2:4" x14ac:dyDescent="0.25">
      <c r="B3707" s="306"/>
      <c r="C3707" s="168"/>
      <c r="D3707" s="307"/>
    </row>
    <row r="3708" spans="2:4" x14ac:dyDescent="0.25">
      <c r="B3708" s="306"/>
      <c r="C3708" s="168"/>
      <c r="D3708" s="307"/>
    </row>
    <row r="3709" spans="2:4" x14ac:dyDescent="0.25">
      <c r="B3709" s="306"/>
      <c r="C3709" s="168"/>
      <c r="D3709" s="307"/>
    </row>
    <row r="3710" spans="2:4" x14ac:dyDescent="0.25">
      <c r="B3710" s="306"/>
      <c r="C3710" s="168"/>
      <c r="D3710" s="307"/>
    </row>
    <row r="3711" spans="2:4" x14ac:dyDescent="0.25">
      <c r="B3711" s="306"/>
      <c r="C3711" s="168"/>
      <c r="D3711" s="307"/>
    </row>
    <row r="3712" spans="2:4" x14ac:dyDescent="0.25">
      <c r="B3712" s="306"/>
      <c r="C3712" s="168"/>
      <c r="D3712" s="307"/>
    </row>
    <row r="3713" spans="2:4" x14ac:dyDescent="0.25">
      <c r="B3713" s="306"/>
      <c r="C3713" s="168"/>
      <c r="D3713" s="307"/>
    </row>
    <row r="3714" spans="2:4" x14ac:dyDescent="0.25">
      <c r="B3714" s="306"/>
      <c r="C3714" s="168"/>
      <c r="D3714" s="307"/>
    </row>
    <row r="3715" spans="2:4" x14ac:dyDescent="0.25">
      <c r="B3715" s="306"/>
      <c r="C3715" s="168"/>
      <c r="D3715" s="307"/>
    </row>
    <row r="3716" spans="2:4" x14ac:dyDescent="0.25">
      <c r="B3716" s="306"/>
      <c r="C3716" s="168"/>
      <c r="D3716" s="307"/>
    </row>
    <row r="3717" spans="2:4" x14ac:dyDescent="0.25">
      <c r="B3717" s="306"/>
      <c r="C3717" s="168"/>
      <c r="D3717" s="307"/>
    </row>
    <row r="3718" spans="2:4" x14ac:dyDescent="0.25">
      <c r="B3718" s="306"/>
      <c r="C3718" s="168"/>
      <c r="D3718" s="307"/>
    </row>
    <row r="3719" spans="2:4" x14ac:dyDescent="0.25">
      <c r="B3719" s="306"/>
      <c r="C3719" s="168"/>
      <c r="D3719" s="307"/>
    </row>
    <row r="3720" spans="2:4" x14ac:dyDescent="0.25">
      <c r="B3720" s="306"/>
      <c r="C3720" s="168"/>
      <c r="D3720" s="307"/>
    </row>
    <row r="3721" spans="2:4" x14ac:dyDescent="0.25">
      <c r="B3721" s="306"/>
      <c r="C3721" s="168"/>
      <c r="D3721" s="307"/>
    </row>
    <row r="3722" spans="2:4" x14ac:dyDescent="0.25">
      <c r="B3722" s="306"/>
      <c r="C3722" s="168"/>
      <c r="D3722" s="307"/>
    </row>
    <row r="3723" spans="2:4" x14ac:dyDescent="0.25">
      <c r="B3723" s="306"/>
      <c r="C3723" s="168"/>
      <c r="D3723" s="307"/>
    </row>
    <row r="3724" spans="2:4" x14ac:dyDescent="0.25">
      <c r="B3724" s="306"/>
      <c r="C3724" s="168"/>
      <c r="D3724" s="307"/>
    </row>
    <row r="3725" spans="2:4" x14ac:dyDescent="0.25">
      <c r="B3725" s="306"/>
      <c r="C3725" s="168"/>
      <c r="D3725" s="307"/>
    </row>
    <row r="3726" spans="2:4" x14ac:dyDescent="0.25">
      <c r="B3726" s="306"/>
      <c r="C3726" s="168"/>
      <c r="D3726" s="307"/>
    </row>
    <row r="3727" spans="2:4" x14ac:dyDescent="0.25">
      <c r="B3727" s="306"/>
      <c r="C3727" s="168"/>
      <c r="D3727" s="307"/>
    </row>
    <row r="3728" spans="2:4" x14ac:dyDescent="0.25">
      <c r="B3728" s="306"/>
      <c r="C3728" s="168"/>
      <c r="D3728" s="307"/>
    </row>
    <row r="3729" spans="2:4" x14ac:dyDescent="0.25">
      <c r="B3729" s="306"/>
      <c r="C3729" s="168"/>
      <c r="D3729" s="307"/>
    </row>
    <row r="3730" spans="2:4" x14ac:dyDescent="0.25">
      <c r="B3730" s="306"/>
      <c r="C3730" s="168"/>
      <c r="D3730" s="307"/>
    </row>
    <row r="3731" spans="2:4" x14ac:dyDescent="0.25">
      <c r="B3731" s="306"/>
      <c r="C3731" s="168"/>
      <c r="D3731" s="307"/>
    </row>
    <row r="3732" spans="2:4" x14ac:dyDescent="0.25">
      <c r="B3732" s="306"/>
      <c r="C3732" s="168"/>
      <c r="D3732" s="307"/>
    </row>
    <row r="3733" spans="2:4" x14ac:dyDescent="0.25">
      <c r="B3733" s="306"/>
      <c r="C3733" s="168"/>
      <c r="D3733" s="307"/>
    </row>
    <row r="3734" spans="2:4" x14ac:dyDescent="0.25">
      <c r="B3734" s="306"/>
      <c r="C3734" s="168"/>
      <c r="D3734" s="307"/>
    </row>
    <row r="3735" spans="2:4" x14ac:dyDescent="0.25">
      <c r="B3735" s="306"/>
      <c r="C3735" s="168"/>
      <c r="D3735" s="307"/>
    </row>
    <row r="3736" spans="2:4" x14ac:dyDescent="0.25">
      <c r="B3736" s="306"/>
      <c r="C3736" s="168"/>
      <c r="D3736" s="307"/>
    </row>
    <row r="3737" spans="2:4" x14ac:dyDescent="0.25">
      <c r="B3737" s="306"/>
      <c r="C3737" s="168"/>
      <c r="D3737" s="307"/>
    </row>
    <row r="3738" spans="2:4" x14ac:dyDescent="0.25">
      <c r="B3738" s="306"/>
      <c r="C3738" s="168"/>
      <c r="D3738" s="307"/>
    </row>
    <row r="3739" spans="2:4" x14ac:dyDescent="0.25">
      <c r="B3739" s="306"/>
      <c r="C3739" s="168"/>
      <c r="D3739" s="307"/>
    </row>
    <row r="3740" spans="2:4" x14ac:dyDescent="0.25">
      <c r="B3740" s="306"/>
      <c r="C3740" s="168"/>
      <c r="D3740" s="307"/>
    </row>
    <row r="3741" spans="2:4" x14ac:dyDescent="0.25">
      <c r="B3741" s="306"/>
      <c r="C3741" s="168"/>
      <c r="D3741" s="307"/>
    </row>
    <row r="3742" spans="2:4" x14ac:dyDescent="0.25">
      <c r="B3742" s="306"/>
      <c r="C3742" s="168"/>
      <c r="D3742" s="307"/>
    </row>
    <row r="3743" spans="2:4" x14ac:dyDescent="0.25">
      <c r="B3743" s="306"/>
      <c r="C3743" s="168"/>
      <c r="D3743" s="307"/>
    </row>
    <row r="3744" spans="2:4" x14ac:dyDescent="0.25">
      <c r="B3744" s="306"/>
      <c r="C3744" s="168"/>
      <c r="D3744" s="307"/>
    </row>
    <row r="3745" spans="2:4" x14ac:dyDescent="0.25">
      <c r="B3745" s="306"/>
      <c r="C3745" s="168"/>
      <c r="D3745" s="307"/>
    </row>
    <row r="3746" spans="2:4" x14ac:dyDescent="0.25">
      <c r="B3746" s="306"/>
      <c r="C3746" s="168"/>
      <c r="D3746" s="307"/>
    </row>
    <row r="3747" spans="2:4" x14ac:dyDescent="0.25">
      <c r="B3747" s="306"/>
      <c r="C3747" s="168"/>
      <c r="D3747" s="307"/>
    </row>
    <row r="3748" spans="2:4" x14ac:dyDescent="0.25">
      <c r="B3748" s="306"/>
      <c r="C3748" s="168"/>
      <c r="D3748" s="307"/>
    </row>
    <row r="3749" spans="2:4" x14ac:dyDescent="0.25">
      <c r="B3749" s="306"/>
      <c r="C3749" s="168"/>
      <c r="D3749" s="307"/>
    </row>
    <row r="3750" spans="2:4" x14ac:dyDescent="0.25">
      <c r="B3750" s="306"/>
      <c r="C3750" s="168"/>
      <c r="D3750" s="307"/>
    </row>
    <row r="3751" spans="2:4" x14ac:dyDescent="0.25">
      <c r="B3751" s="306"/>
      <c r="C3751" s="168"/>
      <c r="D3751" s="307"/>
    </row>
    <row r="3752" spans="2:4" x14ac:dyDescent="0.25">
      <c r="B3752" s="306"/>
      <c r="C3752" s="168"/>
      <c r="D3752" s="307"/>
    </row>
    <row r="3753" spans="2:4" x14ac:dyDescent="0.25">
      <c r="B3753" s="306"/>
      <c r="C3753" s="168"/>
      <c r="D3753" s="307"/>
    </row>
    <row r="3754" spans="2:4" x14ac:dyDescent="0.25">
      <c r="B3754" s="306"/>
      <c r="C3754" s="168"/>
      <c r="D3754" s="307"/>
    </row>
    <row r="3755" spans="2:4" x14ac:dyDescent="0.25">
      <c r="B3755" s="306"/>
      <c r="C3755" s="168"/>
      <c r="D3755" s="307"/>
    </row>
    <row r="3756" spans="2:4" x14ac:dyDescent="0.25">
      <c r="B3756" s="306"/>
      <c r="C3756" s="168"/>
      <c r="D3756" s="307"/>
    </row>
    <row r="3757" spans="2:4" x14ac:dyDescent="0.25">
      <c r="B3757" s="306"/>
      <c r="C3757" s="168"/>
      <c r="D3757" s="307"/>
    </row>
    <row r="3758" spans="2:4" x14ac:dyDescent="0.25">
      <c r="B3758" s="306"/>
      <c r="C3758" s="168"/>
      <c r="D3758" s="307"/>
    </row>
    <row r="3759" spans="2:4" x14ac:dyDescent="0.25">
      <c r="B3759" s="306"/>
      <c r="C3759" s="168"/>
      <c r="D3759" s="307"/>
    </row>
    <row r="3760" spans="2:4" x14ac:dyDescent="0.25">
      <c r="B3760" s="306"/>
      <c r="C3760" s="168"/>
      <c r="D3760" s="307"/>
    </row>
    <row r="3761" spans="2:4" x14ac:dyDescent="0.25">
      <c r="B3761" s="306"/>
      <c r="C3761" s="168"/>
      <c r="D3761" s="307"/>
    </row>
    <row r="3762" spans="2:4" x14ac:dyDescent="0.25">
      <c r="B3762" s="306"/>
      <c r="C3762" s="168"/>
      <c r="D3762" s="307"/>
    </row>
    <row r="3763" spans="2:4" x14ac:dyDescent="0.25">
      <c r="B3763" s="306"/>
      <c r="C3763" s="168"/>
      <c r="D3763" s="307"/>
    </row>
    <row r="3764" spans="2:4" x14ac:dyDescent="0.25">
      <c r="B3764" s="306"/>
      <c r="C3764" s="168"/>
      <c r="D3764" s="307"/>
    </row>
    <row r="3765" spans="2:4" x14ac:dyDescent="0.25">
      <c r="B3765" s="306"/>
      <c r="C3765" s="168"/>
      <c r="D3765" s="307"/>
    </row>
    <row r="3766" spans="2:4" x14ac:dyDescent="0.25">
      <c r="B3766" s="306"/>
      <c r="C3766" s="168"/>
      <c r="D3766" s="307"/>
    </row>
    <row r="3767" spans="2:4" x14ac:dyDescent="0.25">
      <c r="B3767" s="306"/>
      <c r="C3767" s="168"/>
      <c r="D3767" s="307"/>
    </row>
    <row r="3768" spans="2:4" x14ac:dyDescent="0.25">
      <c r="B3768" s="306"/>
      <c r="C3768" s="168"/>
      <c r="D3768" s="307"/>
    </row>
    <row r="3769" spans="2:4" x14ac:dyDescent="0.25">
      <c r="B3769" s="306"/>
      <c r="C3769" s="168"/>
      <c r="D3769" s="307"/>
    </row>
    <row r="3770" spans="2:4" x14ac:dyDescent="0.25">
      <c r="B3770" s="306"/>
      <c r="C3770" s="168"/>
      <c r="D3770" s="307"/>
    </row>
    <row r="3771" spans="2:4" x14ac:dyDescent="0.25">
      <c r="B3771" s="306"/>
      <c r="C3771" s="168"/>
      <c r="D3771" s="307"/>
    </row>
    <row r="3772" spans="2:4" x14ac:dyDescent="0.25">
      <c r="B3772" s="306"/>
      <c r="C3772" s="168"/>
      <c r="D3772" s="307"/>
    </row>
    <row r="3773" spans="2:4" x14ac:dyDescent="0.25">
      <c r="B3773" s="306"/>
      <c r="C3773" s="168"/>
      <c r="D3773" s="307"/>
    </row>
    <row r="3774" spans="2:4" x14ac:dyDescent="0.25">
      <c r="B3774" s="306"/>
      <c r="C3774" s="168"/>
      <c r="D3774" s="307"/>
    </row>
    <row r="3775" spans="2:4" x14ac:dyDescent="0.25">
      <c r="B3775" s="306"/>
      <c r="C3775" s="168"/>
      <c r="D3775" s="307"/>
    </row>
    <row r="3776" spans="2:4" x14ac:dyDescent="0.25">
      <c r="B3776" s="306"/>
      <c r="C3776" s="168"/>
      <c r="D3776" s="307"/>
    </row>
    <row r="3777" spans="2:4" x14ac:dyDescent="0.25">
      <c r="B3777" s="306"/>
      <c r="C3777" s="168"/>
      <c r="D3777" s="307"/>
    </row>
    <row r="3778" spans="2:4" x14ac:dyDescent="0.25">
      <c r="B3778" s="306"/>
      <c r="C3778" s="168"/>
      <c r="D3778" s="307"/>
    </row>
    <row r="3779" spans="2:4" x14ac:dyDescent="0.25">
      <c r="B3779" s="306"/>
      <c r="C3779" s="168"/>
      <c r="D3779" s="307"/>
    </row>
    <row r="3780" spans="2:4" x14ac:dyDescent="0.25">
      <c r="B3780" s="306"/>
      <c r="C3780" s="168"/>
      <c r="D3780" s="307"/>
    </row>
    <row r="3781" spans="2:4" x14ac:dyDescent="0.25">
      <c r="B3781" s="306"/>
      <c r="C3781" s="168"/>
      <c r="D3781" s="307"/>
    </row>
    <row r="3782" spans="2:4" x14ac:dyDescent="0.25">
      <c r="B3782" s="306"/>
      <c r="C3782" s="168"/>
      <c r="D3782" s="307"/>
    </row>
    <row r="3783" spans="2:4" x14ac:dyDescent="0.25">
      <c r="B3783" s="306"/>
      <c r="C3783" s="168"/>
      <c r="D3783" s="307"/>
    </row>
    <row r="3784" spans="2:4" x14ac:dyDescent="0.25">
      <c r="B3784" s="306"/>
      <c r="C3784" s="168"/>
      <c r="D3784" s="307"/>
    </row>
    <row r="3785" spans="2:4" x14ac:dyDescent="0.25">
      <c r="B3785" s="306"/>
      <c r="C3785" s="168"/>
      <c r="D3785" s="307"/>
    </row>
    <row r="3786" spans="2:4" x14ac:dyDescent="0.25">
      <c r="B3786" s="306"/>
      <c r="C3786" s="168"/>
      <c r="D3786" s="307"/>
    </row>
    <row r="3787" spans="2:4" x14ac:dyDescent="0.25">
      <c r="B3787" s="306"/>
      <c r="C3787" s="168"/>
      <c r="D3787" s="307"/>
    </row>
    <row r="3788" spans="2:4" x14ac:dyDescent="0.25">
      <c r="B3788" s="306"/>
      <c r="C3788" s="168"/>
      <c r="D3788" s="307"/>
    </row>
    <row r="3789" spans="2:4" x14ac:dyDescent="0.25">
      <c r="B3789" s="306"/>
      <c r="C3789" s="168"/>
      <c r="D3789" s="307"/>
    </row>
    <row r="3790" spans="2:4" x14ac:dyDescent="0.25">
      <c r="B3790" s="306"/>
      <c r="C3790" s="168"/>
      <c r="D3790" s="307"/>
    </row>
    <row r="3791" spans="2:4" x14ac:dyDescent="0.25">
      <c r="B3791" s="306"/>
      <c r="C3791" s="168"/>
      <c r="D3791" s="307"/>
    </row>
    <row r="3792" spans="2:4" x14ac:dyDescent="0.25">
      <c r="B3792" s="306"/>
      <c r="C3792" s="168"/>
      <c r="D3792" s="307"/>
    </row>
    <row r="3793" spans="2:4" x14ac:dyDescent="0.25">
      <c r="B3793" s="306"/>
      <c r="C3793" s="168"/>
      <c r="D3793" s="307"/>
    </row>
    <row r="3794" spans="2:4" x14ac:dyDescent="0.25">
      <c r="B3794" s="306"/>
      <c r="C3794" s="168"/>
      <c r="D3794" s="307"/>
    </row>
    <row r="3795" spans="2:4" x14ac:dyDescent="0.25">
      <c r="B3795" s="306"/>
      <c r="C3795" s="168"/>
      <c r="D3795" s="307"/>
    </row>
    <row r="3796" spans="2:4" x14ac:dyDescent="0.25">
      <c r="B3796" s="306"/>
      <c r="C3796" s="168"/>
      <c r="D3796" s="307"/>
    </row>
    <row r="3797" spans="2:4" x14ac:dyDescent="0.25">
      <c r="B3797" s="306"/>
      <c r="C3797" s="168"/>
      <c r="D3797" s="307"/>
    </row>
    <row r="3798" spans="2:4" x14ac:dyDescent="0.25">
      <c r="B3798" s="306"/>
      <c r="C3798" s="168"/>
      <c r="D3798" s="307"/>
    </row>
    <row r="3799" spans="2:4" x14ac:dyDescent="0.25">
      <c r="B3799" s="306"/>
      <c r="C3799" s="168"/>
      <c r="D3799" s="307"/>
    </row>
    <row r="3800" spans="2:4" x14ac:dyDescent="0.25">
      <c r="B3800" s="306"/>
      <c r="C3800" s="168"/>
      <c r="D3800" s="307"/>
    </row>
    <row r="3801" spans="2:4" x14ac:dyDescent="0.25">
      <c r="B3801" s="306"/>
      <c r="C3801" s="168"/>
      <c r="D3801" s="307"/>
    </row>
    <row r="3802" spans="2:4" x14ac:dyDescent="0.25">
      <c r="B3802" s="306"/>
      <c r="C3802" s="168"/>
      <c r="D3802" s="307"/>
    </row>
    <row r="3803" spans="2:4" x14ac:dyDescent="0.25">
      <c r="B3803" s="306"/>
      <c r="C3803" s="168"/>
      <c r="D3803" s="307"/>
    </row>
    <row r="3804" spans="2:4" x14ac:dyDescent="0.25">
      <c r="B3804" s="306"/>
      <c r="C3804" s="168"/>
      <c r="D3804" s="307"/>
    </row>
    <row r="3805" spans="2:4" x14ac:dyDescent="0.25">
      <c r="B3805" s="306"/>
      <c r="C3805" s="168"/>
      <c r="D3805" s="307"/>
    </row>
    <row r="3806" spans="2:4" x14ac:dyDescent="0.25">
      <c r="B3806" s="306"/>
      <c r="C3806" s="168"/>
      <c r="D3806" s="307"/>
    </row>
    <row r="3807" spans="2:4" x14ac:dyDescent="0.25">
      <c r="B3807" s="306"/>
      <c r="C3807" s="168"/>
      <c r="D3807" s="307"/>
    </row>
    <row r="3808" spans="2:4" x14ac:dyDescent="0.25">
      <c r="B3808" s="306"/>
      <c r="C3808" s="168"/>
      <c r="D3808" s="307"/>
    </row>
    <row r="3809" spans="2:4" x14ac:dyDescent="0.25">
      <c r="B3809" s="306"/>
      <c r="C3809" s="168"/>
      <c r="D3809" s="307"/>
    </row>
    <row r="3810" spans="2:4" x14ac:dyDescent="0.25">
      <c r="B3810" s="306"/>
      <c r="C3810" s="168"/>
      <c r="D3810" s="307"/>
    </row>
    <row r="3811" spans="2:4" x14ac:dyDescent="0.25">
      <c r="B3811" s="306"/>
      <c r="C3811" s="168"/>
      <c r="D3811" s="307"/>
    </row>
    <row r="3812" spans="2:4" x14ac:dyDescent="0.25">
      <c r="B3812" s="306"/>
      <c r="C3812" s="168"/>
      <c r="D3812" s="307"/>
    </row>
    <row r="3813" spans="2:4" x14ac:dyDescent="0.25">
      <c r="B3813" s="306"/>
      <c r="C3813" s="168"/>
      <c r="D3813" s="307"/>
    </row>
    <row r="3814" spans="2:4" x14ac:dyDescent="0.25">
      <c r="B3814" s="306"/>
      <c r="C3814" s="168"/>
      <c r="D3814" s="307"/>
    </row>
    <row r="3815" spans="2:4" x14ac:dyDescent="0.25">
      <c r="B3815" s="306"/>
      <c r="C3815" s="168"/>
      <c r="D3815" s="307"/>
    </row>
    <row r="3816" spans="2:4" x14ac:dyDescent="0.25">
      <c r="B3816" s="306"/>
      <c r="C3816" s="168"/>
      <c r="D3816" s="307"/>
    </row>
    <row r="3817" spans="2:4" x14ac:dyDescent="0.25">
      <c r="B3817" s="306"/>
      <c r="C3817" s="168"/>
      <c r="D3817" s="307"/>
    </row>
    <row r="3818" spans="2:4" x14ac:dyDescent="0.25">
      <c r="B3818" s="306"/>
      <c r="C3818" s="168"/>
      <c r="D3818" s="307"/>
    </row>
    <row r="3819" spans="2:4" x14ac:dyDescent="0.25">
      <c r="B3819" s="306"/>
      <c r="C3819" s="168"/>
      <c r="D3819" s="307"/>
    </row>
    <row r="3820" spans="2:4" x14ac:dyDescent="0.25">
      <c r="B3820" s="306"/>
      <c r="C3820" s="168"/>
      <c r="D3820" s="307"/>
    </row>
    <row r="3821" spans="2:4" x14ac:dyDescent="0.25">
      <c r="B3821" s="306"/>
      <c r="C3821" s="168"/>
      <c r="D3821" s="307"/>
    </row>
    <row r="3822" spans="2:4" x14ac:dyDescent="0.25">
      <c r="B3822" s="306"/>
      <c r="C3822" s="168"/>
      <c r="D3822" s="307"/>
    </row>
    <row r="3823" spans="2:4" x14ac:dyDescent="0.25">
      <c r="B3823" s="306"/>
      <c r="C3823" s="168"/>
      <c r="D3823" s="307"/>
    </row>
    <row r="3824" spans="2:4" x14ac:dyDescent="0.25">
      <c r="B3824" s="306"/>
      <c r="C3824" s="168"/>
      <c r="D3824" s="307"/>
    </row>
    <row r="3825" spans="2:4" x14ac:dyDescent="0.25">
      <c r="B3825" s="306"/>
      <c r="C3825" s="168"/>
      <c r="D3825" s="307"/>
    </row>
    <row r="3826" spans="2:4" x14ac:dyDescent="0.25">
      <c r="B3826" s="306"/>
      <c r="C3826" s="168"/>
      <c r="D3826" s="307"/>
    </row>
    <row r="3827" spans="2:4" x14ac:dyDescent="0.25">
      <c r="B3827" s="306"/>
      <c r="C3827" s="168"/>
      <c r="D3827" s="307"/>
    </row>
    <row r="3828" spans="2:4" x14ac:dyDescent="0.25">
      <c r="B3828" s="306"/>
      <c r="C3828" s="168"/>
      <c r="D3828" s="307"/>
    </row>
    <row r="3829" spans="2:4" x14ac:dyDescent="0.25">
      <c r="B3829" s="306"/>
      <c r="C3829" s="168"/>
      <c r="D3829" s="307"/>
    </row>
    <row r="3830" spans="2:4" x14ac:dyDescent="0.25">
      <c r="B3830" s="306"/>
      <c r="C3830" s="168"/>
      <c r="D3830" s="307"/>
    </row>
    <row r="3831" spans="2:4" x14ac:dyDescent="0.25">
      <c r="B3831" s="306"/>
      <c r="C3831" s="168"/>
      <c r="D3831" s="307"/>
    </row>
    <row r="3832" spans="2:4" x14ac:dyDescent="0.25">
      <c r="B3832" s="306"/>
      <c r="C3832" s="168"/>
      <c r="D3832" s="307"/>
    </row>
    <row r="3833" spans="2:4" x14ac:dyDescent="0.25">
      <c r="B3833" s="306"/>
      <c r="C3833" s="168"/>
      <c r="D3833" s="307"/>
    </row>
    <row r="3834" spans="2:4" x14ac:dyDescent="0.25">
      <c r="B3834" s="306"/>
      <c r="C3834" s="168"/>
      <c r="D3834" s="307"/>
    </row>
    <row r="3835" spans="2:4" x14ac:dyDescent="0.25">
      <c r="B3835" s="306"/>
      <c r="C3835" s="168"/>
      <c r="D3835" s="307"/>
    </row>
    <row r="3836" spans="2:4" x14ac:dyDescent="0.25">
      <c r="B3836" s="306"/>
      <c r="C3836" s="168"/>
      <c r="D3836" s="307"/>
    </row>
    <row r="3837" spans="2:4" x14ac:dyDescent="0.25">
      <c r="B3837" s="306"/>
      <c r="C3837" s="168"/>
      <c r="D3837" s="307"/>
    </row>
    <row r="3838" spans="2:4" x14ac:dyDescent="0.25">
      <c r="B3838" s="306"/>
      <c r="C3838" s="168"/>
      <c r="D3838" s="307"/>
    </row>
    <row r="3839" spans="2:4" x14ac:dyDescent="0.25">
      <c r="B3839" s="306"/>
      <c r="C3839" s="168"/>
      <c r="D3839" s="307"/>
    </row>
    <row r="3840" spans="2:4" x14ac:dyDescent="0.25">
      <c r="B3840" s="306"/>
      <c r="C3840" s="168"/>
      <c r="D3840" s="307"/>
    </row>
    <row r="3841" spans="2:4" x14ac:dyDescent="0.25">
      <c r="B3841" s="306"/>
      <c r="C3841" s="168"/>
      <c r="D3841" s="307"/>
    </row>
    <row r="3842" spans="2:4" x14ac:dyDescent="0.25">
      <c r="B3842" s="306"/>
      <c r="C3842" s="168"/>
      <c r="D3842" s="307"/>
    </row>
    <row r="3843" spans="2:4" x14ac:dyDescent="0.25">
      <c r="B3843" s="306"/>
      <c r="C3843" s="168"/>
      <c r="D3843" s="307"/>
    </row>
    <row r="3844" spans="2:4" x14ac:dyDescent="0.25">
      <c r="B3844" s="306"/>
      <c r="C3844" s="168"/>
      <c r="D3844" s="307"/>
    </row>
    <row r="3845" spans="2:4" x14ac:dyDescent="0.25">
      <c r="B3845" s="306"/>
      <c r="C3845" s="168"/>
      <c r="D3845" s="307"/>
    </row>
    <row r="3846" spans="2:4" x14ac:dyDescent="0.25">
      <c r="B3846" s="306"/>
      <c r="C3846" s="168"/>
      <c r="D3846" s="307"/>
    </row>
    <row r="3847" spans="2:4" x14ac:dyDescent="0.25">
      <c r="B3847" s="306"/>
      <c r="C3847" s="168"/>
      <c r="D3847" s="307"/>
    </row>
    <row r="3848" spans="2:4" x14ac:dyDescent="0.25">
      <c r="B3848" s="306"/>
      <c r="C3848" s="168"/>
      <c r="D3848" s="307"/>
    </row>
    <row r="3849" spans="2:4" x14ac:dyDescent="0.25">
      <c r="B3849" s="306"/>
      <c r="C3849" s="168"/>
      <c r="D3849" s="307"/>
    </row>
    <row r="3850" spans="2:4" x14ac:dyDescent="0.25">
      <c r="B3850" s="306"/>
      <c r="C3850" s="168"/>
      <c r="D3850" s="307"/>
    </row>
    <row r="3851" spans="2:4" x14ac:dyDescent="0.25">
      <c r="B3851" s="306"/>
      <c r="C3851" s="168"/>
      <c r="D3851" s="307"/>
    </row>
    <row r="3852" spans="2:4" x14ac:dyDescent="0.25">
      <c r="B3852" s="306"/>
      <c r="C3852" s="168"/>
      <c r="D3852" s="307"/>
    </row>
    <row r="3853" spans="2:4" x14ac:dyDescent="0.25">
      <c r="B3853" s="306"/>
      <c r="C3853" s="168"/>
      <c r="D3853" s="307"/>
    </row>
    <row r="3854" spans="2:4" x14ac:dyDescent="0.25">
      <c r="B3854" s="306"/>
      <c r="C3854" s="168"/>
      <c r="D3854" s="307"/>
    </row>
    <row r="3855" spans="2:4" x14ac:dyDescent="0.25">
      <c r="B3855" s="306"/>
      <c r="C3855" s="168"/>
      <c r="D3855" s="307"/>
    </row>
    <row r="3856" spans="2:4" x14ac:dyDescent="0.25">
      <c r="B3856" s="306"/>
      <c r="C3856" s="168"/>
      <c r="D3856" s="307"/>
    </row>
    <row r="3857" spans="2:4" x14ac:dyDescent="0.25">
      <c r="B3857" s="306"/>
      <c r="C3857" s="168"/>
      <c r="D3857" s="307"/>
    </row>
    <row r="3858" spans="2:4" x14ac:dyDescent="0.25">
      <c r="B3858" s="306"/>
      <c r="C3858" s="168"/>
      <c r="D3858" s="307"/>
    </row>
    <row r="3859" spans="2:4" x14ac:dyDescent="0.25">
      <c r="B3859" s="306"/>
      <c r="C3859" s="168"/>
      <c r="D3859" s="307"/>
    </row>
    <row r="3860" spans="2:4" x14ac:dyDescent="0.25">
      <c r="B3860" s="306"/>
      <c r="C3860" s="168"/>
      <c r="D3860" s="307"/>
    </row>
    <row r="3861" spans="2:4" x14ac:dyDescent="0.25">
      <c r="B3861" s="306"/>
      <c r="C3861" s="168"/>
      <c r="D3861" s="307"/>
    </row>
    <row r="3862" spans="2:4" x14ac:dyDescent="0.25">
      <c r="B3862" s="306"/>
      <c r="C3862" s="168"/>
      <c r="D3862" s="307"/>
    </row>
    <row r="3863" spans="2:4" x14ac:dyDescent="0.25">
      <c r="B3863" s="306"/>
      <c r="C3863" s="168"/>
      <c r="D3863" s="307"/>
    </row>
    <row r="3864" spans="2:4" x14ac:dyDescent="0.25">
      <c r="B3864" s="306"/>
      <c r="C3864" s="168"/>
      <c r="D3864" s="307"/>
    </row>
    <row r="3865" spans="2:4" x14ac:dyDescent="0.25">
      <c r="B3865" s="306"/>
      <c r="C3865" s="168"/>
      <c r="D3865" s="307"/>
    </row>
    <row r="3866" spans="2:4" x14ac:dyDescent="0.25">
      <c r="B3866" s="306"/>
      <c r="C3866" s="168"/>
      <c r="D3866" s="307"/>
    </row>
    <row r="3867" spans="2:4" x14ac:dyDescent="0.25">
      <c r="B3867" s="306"/>
      <c r="C3867" s="168"/>
      <c r="D3867" s="307"/>
    </row>
    <row r="3868" spans="2:4" x14ac:dyDescent="0.25">
      <c r="B3868" s="306"/>
      <c r="C3868" s="168"/>
      <c r="D3868" s="307"/>
    </row>
    <row r="3869" spans="2:4" x14ac:dyDescent="0.25">
      <c r="B3869" s="306"/>
      <c r="C3869" s="168"/>
      <c r="D3869" s="307"/>
    </row>
    <row r="3870" spans="2:4" x14ac:dyDescent="0.25">
      <c r="B3870" s="306"/>
      <c r="C3870" s="168"/>
      <c r="D3870" s="307"/>
    </row>
    <row r="3871" spans="2:4" x14ac:dyDescent="0.25">
      <c r="B3871" s="306"/>
      <c r="C3871" s="168"/>
      <c r="D3871" s="307"/>
    </row>
    <row r="3872" spans="2:4" x14ac:dyDescent="0.25">
      <c r="B3872" s="306"/>
      <c r="C3872" s="168"/>
      <c r="D3872" s="307"/>
    </row>
    <row r="3873" spans="2:4" x14ac:dyDescent="0.25">
      <c r="B3873" s="306"/>
      <c r="C3873" s="168"/>
      <c r="D3873" s="307"/>
    </row>
    <row r="3874" spans="2:4" x14ac:dyDescent="0.25">
      <c r="B3874" s="306"/>
      <c r="C3874" s="168"/>
      <c r="D3874" s="307"/>
    </row>
    <row r="3875" spans="2:4" x14ac:dyDescent="0.25">
      <c r="B3875" s="306"/>
      <c r="C3875" s="168"/>
      <c r="D3875" s="307"/>
    </row>
    <row r="3876" spans="2:4" x14ac:dyDescent="0.25">
      <c r="B3876" s="306"/>
      <c r="C3876" s="168"/>
      <c r="D3876" s="307"/>
    </row>
    <row r="3877" spans="2:4" x14ac:dyDescent="0.25">
      <c r="B3877" s="306"/>
      <c r="C3877" s="168"/>
      <c r="D3877" s="307"/>
    </row>
    <row r="3878" spans="2:4" x14ac:dyDescent="0.25">
      <c r="B3878" s="306"/>
      <c r="C3878" s="168"/>
      <c r="D3878" s="307"/>
    </row>
    <row r="3879" spans="2:4" x14ac:dyDescent="0.25">
      <c r="B3879" s="306"/>
      <c r="C3879" s="168"/>
      <c r="D3879" s="307"/>
    </row>
    <row r="3880" spans="2:4" x14ac:dyDescent="0.25">
      <c r="B3880" s="306"/>
      <c r="C3880" s="168"/>
      <c r="D3880" s="307"/>
    </row>
    <row r="3881" spans="2:4" x14ac:dyDescent="0.25">
      <c r="B3881" s="306"/>
      <c r="C3881" s="168"/>
      <c r="D3881" s="307"/>
    </row>
    <row r="3882" spans="2:4" x14ac:dyDescent="0.25">
      <c r="B3882" s="306"/>
      <c r="C3882" s="168"/>
      <c r="D3882" s="307"/>
    </row>
    <row r="3883" spans="2:4" x14ac:dyDescent="0.25">
      <c r="B3883" s="306"/>
      <c r="C3883" s="168"/>
      <c r="D3883" s="307"/>
    </row>
    <row r="3884" spans="2:4" x14ac:dyDescent="0.25">
      <c r="B3884" s="306"/>
      <c r="C3884" s="168"/>
      <c r="D3884" s="307"/>
    </row>
    <row r="3885" spans="2:4" x14ac:dyDescent="0.25">
      <c r="B3885" s="306"/>
      <c r="C3885" s="168"/>
      <c r="D3885" s="307"/>
    </row>
    <row r="3886" spans="2:4" x14ac:dyDescent="0.25">
      <c r="B3886" s="306"/>
      <c r="C3886" s="168"/>
      <c r="D3886" s="307"/>
    </row>
    <row r="3887" spans="2:4" x14ac:dyDescent="0.25">
      <c r="B3887" s="306"/>
      <c r="C3887" s="168"/>
      <c r="D3887" s="307"/>
    </row>
    <row r="3888" spans="2:4" x14ac:dyDescent="0.25">
      <c r="B3888" s="306"/>
      <c r="C3888" s="168"/>
      <c r="D3888" s="307"/>
    </row>
    <row r="3889" spans="2:4" x14ac:dyDescent="0.25">
      <c r="B3889" s="306"/>
      <c r="C3889" s="168"/>
      <c r="D3889" s="307"/>
    </row>
    <row r="3890" spans="2:4" x14ac:dyDescent="0.25">
      <c r="B3890" s="306"/>
      <c r="C3890" s="168"/>
      <c r="D3890" s="307"/>
    </row>
    <row r="3891" spans="2:4" x14ac:dyDescent="0.25">
      <c r="B3891" s="306"/>
      <c r="C3891" s="168"/>
      <c r="D3891" s="307"/>
    </row>
    <row r="3892" spans="2:4" x14ac:dyDescent="0.25">
      <c r="B3892" s="306"/>
      <c r="C3892" s="168"/>
      <c r="D3892" s="307"/>
    </row>
    <row r="3893" spans="2:4" x14ac:dyDescent="0.25">
      <c r="B3893" s="306"/>
      <c r="C3893" s="168"/>
      <c r="D3893" s="307"/>
    </row>
    <row r="3894" spans="2:4" x14ac:dyDescent="0.25">
      <c r="B3894" s="306"/>
      <c r="C3894" s="168"/>
      <c r="D3894" s="307"/>
    </row>
    <row r="3895" spans="2:4" x14ac:dyDescent="0.25">
      <c r="B3895" s="306"/>
      <c r="C3895" s="168"/>
      <c r="D3895" s="307"/>
    </row>
    <row r="3896" spans="2:4" x14ac:dyDescent="0.25">
      <c r="B3896" s="306"/>
      <c r="C3896" s="168"/>
      <c r="D3896" s="307"/>
    </row>
    <row r="3897" spans="2:4" x14ac:dyDescent="0.25">
      <c r="B3897" s="306"/>
      <c r="C3897" s="168"/>
      <c r="D3897" s="307"/>
    </row>
    <row r="3898" spans="2:4" x14ac:dyDescent="0.25">
      <c r="B3898" s="306"/>
      <c r="C3898" s="168"/>
      <c r="D3898" s="307"/>
    </row>
    <row r="3899" spans="2:4" x14ac:dyDescent="0.25">
      <c r="B3899" s="306"/>
      <c r="C3899" s="168"/>
      <c r="D3899" s="307"/>
    </row>
    <row r="3900" spans="2:4" x14ac:dyDescent="0.25">
      <c r="B3900" s="306"/>
      <c r="C3900" s="168"/>
      <c r="D3900" s="307"/>
    </row>
    <row r="3901" spans="2:4" x14ac:dyDescent="0.25">
      <c r="B3901" s="306"/>
      <c r="C3901" s="168"/>
      <c r="D3901" s="307"/>
    </row>
    <row r="3902" spans="2:4" x14ac:dyDescent="0.25">
      <c r="B3902" s="306"/>
      <c r="C3902" s="168"/>
      <c r="D3902" s="307"/>
    </row>
    <row r="3903" spans="2:4" x14ac:dyDescent="0.25">
      <c r="B3903" s="306"/>
      <c r="C3903" s="168"/>
      <c r="D3903" s="307"/>
    </row>
    <row r="3904" spans="2:4" x14ac:dyDescent="0.25">
      <c r="B3904" s="306"/>
      <c r="C3904" s="168"/>
      <c r="D3904" s="307"/>
    </row>
    <row r="3905" spans="2:4" x14ac:dyDescent="0.25">
      <c r="B3905" s="306"/>
      <c r="C3905" s="168"/>
      <c r="D3905" s="307"/>
    </row>
    <row r="3906" spans="2:4" x14ac:dyDescent="0.25">
      <c r="B3906" s="306"/>
      <c r="C3906" s="168"/>
      <c r="D3906" s="307"/>
    </row>
    <row r="3907" spans="2:4" x14ac:dyDescent="0.25">
      <c r="B3907" s="306"/>
      <c r="C3907" s="168"/>
      <c r="D3907" s="307"/>
    </row>
    <row r="3908" spans="2:4" x14ac:dyDescent="0.25">
      <c r="B3908" s="306"/>
      <c r="C3908" s="168"/>
      <c r="D3908" s="307"/>
    </row>
    <row r="3909" spans="2:4" x14ac:dyDescent="0.25">
      <c r="B3909" s="306"/>
      <c r="C3909" s="168"/>
      <c r="D3909" s="307"/>
    </row>
    <row r="3910" spans="2:4" x14ac:dyDescent="0.25">
      <c r="B3910" s="306"/>
      <c r="C3910" s="168"/>
      <c r="D3910" s="307"/>
    </row>
    <row r="3911" spans="2:4" x14ac:dyDescent="0.25">
      <c r="B3911" s="306"/>
      <c r="C3911" s="168"/>
      <c r="D3911" s="307"/>
    </row>
    <row r="3912" spans="2:4" x14ac:dyDescent="0.25">
      <c r="B3912" s="306"/>
      <c r="C3912" s="168"/>
      <c r="D3912" s="307"/>
    </row>
    <row r="3913" spans="2:4" x14ac:dyDescent="0.25">
      <c r="B3913" s="306"/>
      <c r="C3913" s="168"/>
      <c r="D3913" s="307"/>
    </row>
    <row r="3914" spans="2:4" x14ac:dyDescent="0.25">
      <c r="B3914" s="306"/>
      <c r="C3914" s="168"/>
      <c r="D3914" s="307"/>
    </row>
    <row r="3915" spans="2:4" x14ac:dyDescent="0.25">
      <c r="B3915" s="306"/>
      <c r="C3915" s="168"/>
      <c r="D3915" s="307"/>
    </row>
    <row r="3916" spans="2:4" x14ac:dyDescent="0.25">
      <c r="B3916" s="306"/>
      <c r="C3916" s="168"/>
      <c r="D3916" s="307"/>
    </row>
    <row r="3917" spans="2:4" x14ac:dyDescent="0.25">
      <c r="B3917" s="306"/>
      <c r="C3917" s="168"/>
      <c r="D3917" s="307"/>
    </row>
    <row r="3918" spans="2:4" x14ac:dyDescent="0.25">
      <c r="B3918" s="306"/>
      <c r="C3918" s="168"/>
      <c r="D3918" s="307"/>
    </row>
    <row r="3919" spans="2:4" x14ac:dyDescent="0.25">
      <c r="B3919" s="306"/>
      <c r="C3919" s="168"/>
      <c r="D3919" s="307"/>
    </row>
    <row r="3920" spans="2:4" x14ac:dyDescent="0.25">
      <c r="B3920" s="306"/>
      <c r="C3920" s="168"/>
      <c r="D3920" s="307"/>
    </row>
    <row r="3921" spans="2:4" x14ac:dyDescent="0.25">
      <c r="B3921" s="306"/>
      <c r="C3921" s="168"/>
      <c r="D3921" s="307"/>
    </row>
    <row r="3922" spans="2:4" x14ac:dyDescent="0.25">
      <c r="B3922" s="306"/>
      <c r="C3922" s="168"/>
      <c r="D3922" s="307"/>
    </row>
    <row r="3923" spans="2:4" x14ac:dyDescent="0.25">
      <c r="B3923" s="306"/>
      <c r="C3923" s="168"/>
      <c r="D3923" s="307"/>
    </row>
    <row r="3924" spans="2:4" x14ac:dyDescent="0.25">
      <c r="B3924" s="306"/>
      <c r="C3924" s="168"/>
      <c r="D3924" s="307"/>
    </row>
    <row r="3925" spans="2:4" x14ac:dyDescent="0.25">
      <c r="B3925" s="306"/>
      <c r="C3925" s="168"/>
      <c r="D3925" s="307"/>
    </row>
    <row r="3926" spans="2:4" x14ac:dyDescent="0.25">
      <c r="B3926" s="306"/>
      <c r="C3926" s="168"/>
      <c r="D3926" s="307"/>
    </row>
    <row r="3927" spans="2:4" x14ac:dyDescent="0.25">
      <c r="B3927" s="306"/>
      <c r="C3927" s="168"/>
      <c r="D3927" s="307"/>
    </row>
    <row r="3928" spans="2:4" x14ac:dyDescent="0.25">
      <c r="B3928" s="306"/>
      <c r="C3928" s="168"/>
      <c r="D3928" s="307"/>
    </row>
    <row r="3929" spans="2:4" x14ac:dyDescent="0.25">
      <c r="B3929" s="306"/>
      <c r="C3929" s="168"/>
      <c r="D3929" s="307"/>
    </row>
    <row r="3930" spans="2:4" x14ac:dyDescent="0.25">
      <c r="B3930" s="306"/>
      <c r="C3930" s="168"/>
      <c r="D3930" s="307"/>
    </row>
    <row r="3931" spans="2:4" x14ac:dyDescent="0.25">
      <c r="B3931" s="306"/>
      <c r="C3931" s="168"/>
      <c r="D3931" s="307"/>
    </row>
    <row r="3932" spans="2:4" x14ac:dyDescent="0.25">
      <c r="B3932" s="306"/>
      <c r="C3932" s="168"/>
      <c r="D3932" s="307"/>
    </row>
    <row r="3933" spans="2:4" x14ac:dyDescent="0.25">
      <c r="B3933" s="306"/>
      <c r="C3933" s="168"/>
      <c r="D3933" s="307"/>
    </row>
    <row r="3934" spans="2:4" x14ac:dyDescent="0.25">
      <c r="B3934" s="306"/>
      <c r="C3934" s="168"/>
      <c r="D3934" s="307"/>
    </row>
    <row r="3935" spans="2:4" x14ac:dyDescent="0.25">
      <c r="B3935" s="306"/>
      <c r="C3935" s="168"/>
      <c r="D3935" s="307"/>
    </row>
    <row r="3936" spans="2:4" x14ac:dyDescent="0.25">
      <c r="B3936" s="306"/>
      <c r="C3936" s="168"/>
      <c r="D3936" s="307"/>
    </row>
    <row r="3937" spans="2:4" x14ac:dyDescent="0.25">
      <c r="B3937" s="306"/>
      <c r="C3937" s="168"/>
      <c r="D3937" s="307"/>
    </row>
    <row r="3938" spans="2:4" x14ac:dyDescent="0.25">
      <c r="B3938" s="306"/>
      <c r="C3938" s="168"/>
      <c r="D3938" s="307"/>
    </row>
    <row r="3939" spans="2:4" x14ac:dyDescent="0.25">
      <c r="B3939" s="306"/>
      <c r="C3939" s="168"/>
      <c r="D3939" s="307"/>
    </row>
    <row r="3940" spans="2:4" x14ac:dyDescent="0.25">
      <c r="B3940" s="306"/>
      <c r="C3940" s="168"/>
      <c r="D3940" s="307"/>
    </row>
    <row r="3941" spans="2:4" x14ac:dyDescent="0.25">
      <c r="B3941" s="306"/>
      <c r="C3941" s="168"/>
      <c r="D3941" s="307"/>
    </row>
    <row r="3942" spans="2:4" x14ac:dyDescent="0.25">
      <c r="B3942" s="306"/>
      <c r="C3942" s="168"/>
      <c r="D3942" s="307"/>
    </row>
    <row r="3943" spans="2:4" x14ac:dyDescent="0.25">
      <c r="B3943" s="306"/>
      <c r="C3943" s="168"/>
      <c r="D3943" s="307"/>
    </row>
    <row r="3944" spans="2:4" x14ac:dyDescent="0.25">
      <c r="B3944" s="306"/>
      <c r="C3944" s="168"/>
      <c r="D3944" s="307"/>
    </row>
    <row r="3945" spans="2:4" x14ac:dyDescent="0.25">
      <c r="B3945" s="306"/>
      <c r="C3945" s="168"/>
      <c r="D3945" s="307"/>
    </row>
    <row r="3946" spans="2:4" x14ac:dyDescent="0.25">
      <c r="B3946" s="306"/>
      <c r="C3946" s="168"/>
      <c r="D3946" s="307"/>
    </row>
    <row r="3947" spans="2:4" x14ac:dyDescent="0.25">
      <c r="B3947" s="306"/>
      <c r="C3947" s="168"/>
      <c r="D3947" s="307"/>
    </row>
    <row r="3948" spans="2:4" x14ac:dyDescent="0.25">
      <c r="B3948" s="306"/>
      <c r="C3948" s="168"/>
      <c r="D3948" s="307"/>
    </row>
    <row r="3949" spans="2:4" x14ac:dyDescent="0.25">
      <c r="B3949" s="306"/>
      <c r="C3949" s="168"/>
      <c r="D3949" s="307"/>
    </row>
    <row r="3950" spans="2:4" x14ac:dyDescent="0.25">
      <c r="B3950" s="306"/>
      <c r="C3950" s="168"/>
      <c r="D3950" s="307"/>
    </row>
    <row r="3951" spans="2:4" x14ac:dyDescent="0.25">
      <c r="B3951" s="306"/>
      <c r="C3951" s="168"/>
      <c r="D3951" s="307"/>
    </row>
    <row r="3952" spans="2:4" x14ac:dyDescent="0.25">
      <c r="B3952" s="306"/>
      <c r="C3952" s="168"/>
      <c r="D3952" s="307"/>
    </row>
    <row r="3953" spans="2:4" x14ac:dyDescent="0.25">
      <c r="B3953" s="306"/>
      <c r="C3953" s="168"/>
      <c r="D3953" s="307"/>
    </row>
    <row r="3954" spans="2:4" x14ac:dyDescent="0.25">
      <c r="B3954" s="306"/>
      <c r="C3954" s="168"/>
      <c r="D3954" s="307"/>
    </row>
    <row r="3955" spans="2:4" x14ac:dyDescent="0.25">
      <c r="B3955" s="306"/>
      <c r="C3955" s="168"/>
      <c r="D3955" s="307"/>
    </row>
    <row r="3956" spans="2:4" x14ac:dyDescent="0.25">
      <c r="B3956" s="306"/>
      <c r="C3956" s="168"/>
      <c r="D3956" s="307"/>
    </row>
    <row r="3957" spans="2:4" x14ac:dyDescent="0.25">
      <c r="B3957" s="306"/>
      <c r="C3957" s="168"/>
      <c r="D3957" s="307"/>
    </row>
    <row r="3958" spans="2:4" x14ac:dyDescent="0.25">
      <c r="B3958" s="306"/>
      <c r="C3958" s="168"/>
      <c r="D3958" s="307"/>
    </row>
    <row r="3959" spans="2:4" x14ac:dyDescent="0.25">
      <c r="B3959" s="306"/>
      <c r="C3959" s="168"/>
      <c r="D3959" s="307"/>
    </row>
    <row r="3960" spans="2:4" x14ac:dyDescent="0.25">
      <c r="B3960" s="306"/>
      <c r="C3960" s="168"/>
      <c r="D3960" s="307"/>
    </row>
    <row r="3961" spans="2:4" x14ac:dyDescent="0.25">
      <c r="B3961" s="306"/>
      <c r="C3961" s="168"/>
      <c r="D3961" s="307"/>
    </row>
    <row r="3962" spans="2:4" x14ac:dyDescent="0.25">
      <c r="B3962" s="306"/>
      <c r="C3962" s="168"/>
      <c r="D3962" s="307"/>
    </row>
    <row r="3963" spans="2:4" x14ac:dyDescent="0.25">
      <c r="B3963" s="306"/>
      <c r="C3963" s="168"/>
      <c r="D3963" s="307"/>
    </row>
    <row r="3964" spans="2:4" x14ac:dyDescent="0.25">
      <c r="B3964" s="306"/>
      <c r="C3964" s="168"/>
      <c r="D3964" s="307"/>
    </row>
    <row r="3965" spans="2:4" x14ac:dyDescent="0.25">
      <c r="B3965" s="306"/>
      <c r="C3965" s="168"/>
      <c r="D3965" s="307"/>
    </row>
    <row r="3966" spans="2:4" x14ac:dyDescent="0.25">
      <c r="B3966" s="306"/>
      <c r="C3966" s="168"/>
      <c r="D3966" s="307"/>
    </row>
    <row r="3967" spans="2:4" x14ac:dyDescent="0.25">
      <c r="B3967" s="306"/>
      <c r="C3967" s="168"/>
      <c r="D3967" s="307"/>
    </row>
    <row r="3968" spans="2:4" x14ac:dyDescent="0.25">
      <c r="B3968" s="306"/>
      <c r="C3968" s="168"/>
      <c r="D3968" s="307"/>
    </row>
    <row r="3969" spans="2:4" x14ac:dyDescent="0.25">
      <c r="B3969" s="306"/>
      <c r="C3969" s="168"/>
      <c r="D3969" s="307"/>
    </row>
    <row r="3970" spans="2:4" x14ac:dyDescent="0.25">
      <c r="B3970" s="306"/>
      <c r="C3970" s="168"/>
      <c r="D3970" s="307"/>
    </row>
    <row r="3971" spans="2:4" x14ac:dyDescent="0.25">
      <c r="B3971" s="306"/>
      <c r="C3971" s="168"/>
      <c r="D3971" s="307"/>
    </row>
    <row r="3972" spans="2:4" x14ac:dyDescent="0.25">
      <c r="B3972" s="306"/>
      <c r="C3972" s="168"/>
      <c r="D3972" s="307"/>
    </row>
    <row r="3973" spans="2:4" x14ac:dyDescent="0.25">
      <c r="B3973" s="306"/>
      <c r="C3973" s="168"/>
      <c r="D3973" s="307"/>
    </row>
    <row r="3974" spans="2:4" x14ac:dyDescent="0.25">
      <c r="B3974" s="306"/>
      <c r="C3974" s="168"/>
      <c r="D3974" s="307"/>
    </row>
    <row r="3975" spans="2:4" x14ac:dyDescent="0.25">
      <c r="B3975" s="306"/>
      <c r="C3975" s="168"/>
      <c r="D3975" s="307"/>
    </row>
    <row r="3976" spans="2:4" x14ac:dyDescent="0.25">
      <c r="B3976" s="306"/>
      <c r="C3976" s="168"/>
      <c r="D3976" s="307"/>
    </row>
    <row r="3977" spans="2:4" x14ac:dyDescent="0.25">
      <c r="B3977" s="306"/>
      <c r="C3977" s="168"/>
      <c r="D3977" s="307"/>
    </row>
    <row r="3978" spans="2:4" x14ac:dyDescent="0.25">
      <c r="B3978" s="306"/>
      <c r="C3978" s="168"/>
      <c r="D3978" s="307"/>
    </row>
    <row r="3979" spans="2:4" x14ac:dyDescent="0.25">
      <c r="B3979" s="306"/>
      <c r="C3979" s="168"/>
      <c r="D3979" s="307"/>
    </row>
    <row r="3980" spans="2:4" x14ac:dyDescent="0.25">
      <c r="B3980" s="306"/>
      <c r="C3980" s="168"/>
      <c r="D3980" s="307"/>
    </row>
    <row r="3981" spans="2:4" x14ac:dyDescent="0.25">
      <c r="B3981" s="306"/>
      <c r="C3981" s="168"/>
      <c r="D3981" s="307"/>
    </row>
    <row r="3982" spans="2:4" x14ac:dyDescent="0.25">
      <c r="B3982" s="306"/>
      <c r="C3982" s="168"/>
      <c r="D3982" s="307"/>
    </row>
    <row r="3983" spans="2:4" x14ac:dyDescent="0.25">
      <c r="B3983" s="306"/>
      <c r="C3983" s="168"/>
      <c r="D3983" s="307"/>
    </row>
    <row r="3984" spans="2:4" x14ac:dyDescent="0.25">
      <c r="B3984" s="306"/>
      <c r="C3984" s="168"/>
      <c r="D3984" s="307"/>
    </row>
    <row r="3985" spans="2:4" x14ac:dyDescent="0.25">
      <c r="B3985" s="306"/>
      <c r="C3985" s="168"/>
      <c r="D3985" s="307"/>
    </row>
    <row r="3986" spans="2:4" x14ac:dyDescent="0.25">
      <c r="B3986" s="306"/>
      <c r="C3986" s="168"/>
      <c r="D3986" s="307"/>
    </row>
    <row r="3987" spans="2:4" x14ac:dyDescent="0.25">
      <c r="B3987" s="306"/>
      <c r="C3987" s="168"/>
      <c r="D3987" s="307"/>
    </row>
    <row r="3988" spans="2:4" x14ac:dyDescent="0.25">
      <c r="B3988" s="306"/>
      <c r="C3988" s="168"/>
      <c r="D3988" s="307"/>
    </row>
    <row r="3989" spans="2:4" x14ac:dyDescent="0.25">
      <c r="B3989" s="306"/>
      <c r="C3989" s="168"/>
      <c r="D3989" s="307"/>
    </row>
    <row r="3990" spans="2:4" x14ac:dyDescent="0.25">
      <c r="B3990" s="306"/>
      <c r="C3990" s="168"/>
      <c r="D3990" s="307"/>
    </row>
    <row r="3991" spans="2:4" x14ac:dyDescent="0.25">
      <c r="B3991" s="306"/>
      <c r="C3991" s="168"/>
      <c r="D3991" s="307"/>
    </row>
    <row r="3992" spans="2:4" x14ac:dyDescent="0.25">
      <c r="B3992" s="306"/>
      <c r="C3992" s="168"/>
      <c r="D3992" s="307"/>
    </row>
    <row r="3993" spans="2:4" x14ac:dyDescent="0.25">
      <c r="B3993" s="306"/>
      <c r="C3993" s="168"/>
      <c r="D3993" s="307"/>
    </row>
    <row r="3994" spans="2:4" x14ac:dyDescent="0.25">
      <c r="B3994" s="306"/>
      <c r="C3994" s="168"/>
      <c r="D3994" s="307"/>
    </row>
    <row r="3995" spans="2:4" x14ac:dyDescent="0.25">
      <c r="B3995" s="306"/>
      <c r="C3995" s="168"/>
      <c r="D3995" s="307"/>
    </row>
    <row r="3996" spans="2:4" x14ac:dyDescent="0.25">
      <c r="B3996" s="306"/>
      <c r="C3996" s="168"/>
      <c r="D3996" s="307"/>
    </row>
    <row r="3997" spans="2:4" x14ac:dyDescent="0.25">
      <c r="B3997" s="306"/>
      <c r="C3997" s="168"/>
      <c r="D3997" s="307"/>
    </row>
    <row r="3998" spans="2:4" x14ac:dyDescent="0.25">
      <c r="B3998" s="306"/>
      <c r="C3998" s="168"/>
      <c r="D3998" s="307"/>
    </row>
    <row r="3999" spans="2:4" x14ac:dyDescent="0.25">
      <c r="B3999" s="306"/>
      <c r="C3999" s="168"/>
      <c r="D3999" s="307"/>
    </row>
    <row r="4000" spans="2:4" x14ac:dyDescent="0.25">
      <c r="B4000" s="306"/>
      <c r="C4000" s="168"/>
      <c r="D4000" s="307"/>
    </row>
    <row r="4001" spans="2:4" x14ac:dyDescent="0.25">
      <c r="B4001" s="306"/>
      <c r="C4001" s="168"/>
      <c r="D4001" s="307"/>
    </row>
    <row r="4002" spans="2:4" x14ac:dyDescent="0.25">
      <c r="B4002" s="306"/>
      <c r="C4002" s="168"/>
      <c r="D4002" s="307"/>
    </row>
    <row r="4003" spans="2:4" x14ac:dyDescent="0.25">
      <c r="B4003" s="306"/>
      <c r="C4003" s="168"/>
      <c r="D4003" s="307"/>
    </row>
    <row r="4004" spans="2:4" x14ac:dyDescent="0.25">
      <c r="B4004" s="306"/>
      <c r="C4004" s="168"/>
      <c r="D4004" s="307"/>
    </row>
    <row r="4005" spans="2:4" x14ac:dyDescent="0.25">
      <c r="B4005" s="306"/>
      <c r="C4005" s="168"/>
      <c r="D4005" s="307"/>
    </row>
    <row r="4006" spans="2:4" x14ac:dyDescent="0.25">
      <c r="B4006" s="306"/>
      <c r="C4006" s="168"/>
      <c r="D4006" s="307"/>
    </row>
    <row r="4007" spans="2:4" x14ac:dyDescent="0.25">
      <c r="B4007" s="306"/>
      <c r="C4007" s="168"/>
      <c r="D4007" s="307"/>
    </row>
    <row r="4008" spans="2:4" x14ac:dyDescent="0.25">
      <c r="B4008" s="306"/>
      <c r="C4008" s="168"/>
      <c r="D4008" s="307"/>
    </row>
    <row r="4009" spans="2:4" x14ac:dyDescent="0.25">
      <c r="B4009" s="306"/>
      <c r="C4009" s="168"/>
      <c r="D4009" s="307"/>
    </row>
    <row r="4010" spans="2:4" x14ac:dyDescent="0.25">
      <c r="B4010" s="306"/>
      <c r="C4010" s="168"/>
      <c r="D4010" s="307"/>
    </row>
    <row r="4011" spans="2:4" x14ac:dyDescent="0.25">
      <c r="B4011" s="306"/>
      <c r="C4011" s="168"/>
      <c r="D4011" s="307"/>
    </row>
    <row r="4012" spans="2:4" x14ac:dyDescent="0.25">
      <c r="B4012" s="306"/>
      <c r="C4012" s="168"/>
      <c r="D4012" s="307"/>
    </row>
    <row r="4013" spans="2:4" x14ac:dyDescent="0.25">
      <c r="B4013" s="306"/>
      <c r="C4013" s="168"/>
      <c r="D4013" s="307"/>
    </row>
    <row r="4014" spans="2:4" x14ac:dyDescent="0.25">
      <c r="B4014" s="306"/>
      <c r="C4014" s="168"/>
      <c r="D4014" s="307"/>
    </row>
    <row r="4015" spans="2:4" x14ac:dyDescent="0.25">
      <c r="B4015" s="306"/>
      <c r="C4015" s="168"/>
      <c r="D4015" s="307"/>
    </row>
    <row r="4016" spans="2:4" x14ac:dyDescent="0.25">
      <c r="B4016" s="306"/>
      <c r="C4016" s="168"/>
      <c r="D4016" s="307"/>
    </row>
    <row r="4017" spans="2:4" x14ac:dyDescent="0.25">
      <c r="B4017" s="306"/>
      <c r="C4017" s="168"/>
      <c r="D4017" s="307"/>
    </row>
    <row r="4018" spans="2:4" x14ac:dyDescent="0.25">
      <c r="B4018" s="306"/>
      <c r="C4018" s="168"/>
      <c r="D4018" s="307"/>
    </row>
    <row r="4019" spans="2:4" x14ac:dyDescent="0.25">
      <c r="B4019" s="306"/>
      <c r="C4019" s="168"/>
      <c r="D4019" s="307"/>
    </row>
    <row r="4020" spans="2:4" x14ac:dyDescent="0.25">
      <c r="B4020" s="306"/>
      <c r="C4020" s="168"/>
      <c r="D4020" s="307"/>
    </row>
    <row r="4021" spans="2:4" x14ac:dyDescent="0.25">
      <c r="B4021" s="306"/>
      <c r="C4021" s="168"/>
      <c r="D4021" s="307"/>
    </row>
    <row r="4022" spans="2:4" x14ac:dyDescent="0.25">
      <c r="B4022" s="306"/>
      <c r="C4022" s="168"/>
      <c r="D4022" s="307"/>
    </row>
    <row r="4023" spans="2:4" x14ac:dyDescent="0.25">
      <c r="B4023" s="306"/>
      <c r="C4023" s="168"/>
      <c r="D4023" s="307"/>
    </row>
    <row r="4024" spans="2:4" x14ac:dyDescent="0.25">
      <c r="B4024" s="306"/>
      <c r="C4024" s="168"/>
      <c r="D4024" s="307"/>
    </row>
    <row r="4025" spans="2:4" x14ac:dyDescent="0.25">
      <c r="B4025" s="306"/>
      <c r="C4025" s="168"/>
      <c r="D4025" s="307"/>
    </row>
    <row r="4026" spans="2:4" x14ac:dyDescent="0.25">
      <c r="B4026" s="306"/>
      <c r="C4026" s="168"/>
      <c r="D4026" s="307"/>
    </row>
    <row r="4027" spans="2:4" x14ac:dyDescent="0.25">
      <c r="B4027" s="306"/>
      <c r="C4027" s="168"/>
      <c r="D4027" s="307"/>
    </row>
    <row r="4028" spans="2:4" x14ac:dyDescent="0.25">
      <c r="B4028" s="306"/>
      <c r="C4028" s="168"/>
      <c r="D4028" s="307"/>
    </row>
    <row r="4029" spans="2:4" x14ac:dyDescent="0.25">
      <c r="B4029" s="306"/>
      <c r="C4029" s="168"/>
      <c r="D4029" s="307"/>
    </row>
    <row r="4030" spans="2:4" x14ac:dyDescent="0.25">
      <c r="B4030" s="306"/>
      <c r="C4030" s="168"/>
      <c r="D4030" s="307"/>
    </row>
    <row r="4031" spans="2:4" x14ac:dyDescent="0.25">
      <c r="B4031" s="306"/>
      <c r="C4031" s="168"/>
      <c r="D4031" s="307"/>
    </row>
    <row r="4032" spans="2:4" x14ac:dyDescent="0.25">
      <c r="B4032" s="306"/>
      <c r="C4032" s="168"/>
      <c r="D4032" s="307"/>
    </row>
    <row r="4033" spans="2:4" x14ac:dyDescent="0.25">
      <c r="B4033" s="306"/>
      <c r="C4033" s="168"/>
      <c r="D4033" s="307"/>
    </row>
    <row r="4034" spans="2:4" x14ac:dyDescent="0.25">
      <c r="B4034" s="306"/>
      <c r="C4034" s="168"/>
      <c r="D4034" s="307"/>
    </row>
    <row r="4035" spans="2:4" x14ac:dyDescent="0.25">
      <c r="B4035" s="306"/>
      <c r="C4035" s="168"/>
      <c r="D4035" s="307"/>
    </row>
    <row r="4036" spans="2:4" x14ac:dyDescent="0.25">
      <c r="B4036" s="306"/>
      <c r="C4036" s="168"/>
      <c r="D4036" s="307"/>
    </row>
    <row r="4037" spans="2:4" x14ac:dyDescent="0.25">
      <c r="B4037" s="306"/>
      <c r="C4037" s="168"/>
      <c r="D4037" s="307"/>
    </row>
    <row r="4038" spans="2:4" x14ac:dyDescent="0.25">
      <c r="B4038" s="306"/>
      <c r="C4038" s="168"/>
      <c r="D4038" s="307"/>
    </row>
    <row r="4039" spans="2:4" x14ac:dyDescent="0.25">
      <c r="B4039" s="306"/>
      <c r="C4039" s="168"/>
      <c r="D4039" s="307"/>
    </row>
    <row r="4040" spans="2:4" x14ac:dyDescent="0.25">
      <c r="B4040" s="306"/>
      <c r="C4040" s="168"/>
      <c r="D4040" s="307"/>
    </row>
    <row r="4041" spans="2:4" x14ac:dyDescent="0.25">
      <c r="B4041" s="306"/>
      <c r="C4041" s="168"/>
      <c r="D4041" s="307"/>
    </row>
    <row r="4042" spans="2:4" x14ac:dyDescent="0.25">
      <c r="B4042" s="306"/>
      <c r="C4042" s="168"/>
      <c r="D4042" s="307"/>
    </row>
    <row r="4043" spans="2:4" x14ac:dyDescent="0.25">
      <c r="B4043" s="306"/>
      <c r="C4043" s="168"/>
      <c r="D4043" s="307"/>
    </row>
    <row r="4044" spans="2:4" x14ac:dyDescent="0.25">
      <c r="B4044" s="306"/>
      <c r="C4044" s="168"/>
      <c r="D4044" s="307"/>
    </row>
    <row r="4045" spans="2:4" x14ac:dyDescent="0.25">
      <c r="B4045" s="306"/>
      <c r="C4045" s="168"/>
      <c r="D4045" s="307"/>
    </row>
    <row r="4046" spans="2:4" x14ac:dyDescent="0.25">
      <c r="B4046" s="306"/>
      <c r="C4046" s="168"/>
      <c r="D4046" s="307"/>
    </row>
    <row r="4047" spans="2:4" x14ac:dyDescent="0.25">
      <c r="B4047" s="306"/>
      <c r="C4047" s="168"/>
      <c r="D4047" s="307"/>
    </row>
    <row r="4048" spans="2:4" x14ac:dyDescent="0.25">
      <c r="B4048" s="306"/>
      <c r="C4048" s="168"/>
      <c r="D4048" s="307"/>
    </row>
    <row r="4049" spans="2:4" x14ac:dyDescent="0.25">
      <c r="B4049" s="306"/>
      <c r="C4049" s="168"/>
      <c r="D4049" s="307"/>
    </row>
    <row r="4050" spans="2:4" x14ac:dyDescent="0.25">
      <c r="B4050" s="306"/>
      <c r="C4050" s="168"/>
      <c r="D4050" s="307"/>
    </row>
    <row r="4051" spans="2:4" x14ac:dyDescent="0.25">
      <c r="B4051" s="306"/>
      <c r="C4051" s="168"/>
      <c r="D4051" s="307"/>
    </row>
    <row r="4052" spans="2:4" x14ac:dyDescent="0.25">
      <c r="B4052" s="306"/>
      <c r="C4052" s="168"/>
      <c r="D4052" s="307"/>
    </row>
    <row r="4053" spans="2:4" x14ac:dyDescent="0.25">
      <c r="B4053" s="306"/>
      <c r="C4053" s="168"/>
      <c r="D4053" s="307"/>
    </row>
    <row r="4054" spans="2:4" x14ac:dyDescent="0.25">
      <c r="B4054" s="306"/>
      <c r="C4054" s="168"/>
      <c r="D4054" s="307"/>
    </row>
    <row r="4055" spans="2:4" x14ac:dyDescent="0.25">
      <c r="B4055" s="306"/>
      <c r="C4055" s="168"/>
      <c r="D4055" s="307"/>
    </row>
    <row r="4056" spans="2:4" x14ac:dyDescent="0.25">
      <c r="B4056" s="306"/>
      <c r="C4056" s="168"/>
      <c r="D4056" s="307"/>
    </row>
    <row r="4057" spans="2:4" x14ac:dyDescent="0.25">
      <c r="B4057" s="306"/>
      <c r="C4057" s="168"/>
      <c r="D4057" s="307"/>
    </row>
    <row r="4058" spans="2:4" x14ac:dyDescent="0.25">
      <c r="B4058" s="306"/>
      <c r="C4058" s="168"/>
      <c r="D4058" s="307"/>
    </row>
    <row r="4059" spans="2:4" x14ac:dyDescent="0.25">
      <c r="B4059" s="306"/>
      <c r="C4059" s="168"/>
      <c r="D4059" s="307"/>
    </row>
    <row r="4060" spans="2:4" x14ac:dyDescent="0.25">
      <c r="B4060" s="306"/>
      <c r="C4060" s="168"/>
      <c r="D4060" s="307"/>
    </row>
    <row r="4061" spans="2:4" x14ac:dyDescent="0.25">
      <c r="B4061" s="306"/>
      <c r="C4061" s="168"/>
      <c r="D4061" s="307"/>
    </row>
    <row r="4062" spans="2:4" x14ac:dyDescent="0.25">
      <c r="B4062" s="306"/>
      <c r="C4062" s="168"/>
      <c r="D4062" s="307"/>
    </row>
    <row r="4063" spans="2:4" x14ac:dyDescent="0.25">
      <c r="B4063" s="306"/>
      <c r="C4063" s="168"/>
      <c r="D4063" s="307"/>
    </row>
    <row r="4064" spans="2:4" x14ac:dyDescent="0.25">
      <c r="B4064" s="306"/>
      <c r="C4064" s="168"/>
      <c r="D4064" s="307"/>
    </row>
    <row r="4065" spans="2:4" x14ac:dyDescent="0.25">
      <c r="B4065" s="306"/>
      <c r="C4065" s="168"/>
      <c r="D4065" s="307"/>
    </row>
    <row r="4066" spans="2:4" x14ac:dyDescent="0.25">
      <c r="B4066" s="306"/>
      <c r="C4066" s="168"/>
      <c r="D4066" s="307"/>
    </row>
    <row r="4067" spans="2:4" x14ac:dyDescent="0.25">
      <c r="B4067" s="306"/>
      <c r="C4067" s="168"/>
      <c r="D4067" s="307"/>
    </row>
    <row r="4068" spans="2:4" x14ac:dyDescent="0.25">
      <c r="B4068" s="306"/>
      <c r="C4068" s="168"/>
      <c r="D4068" s="307"/>
    </row>
    <row r="4069" spans="2:4" x14ac:dyDescent="0.25">
      <c r="B4069" s="306"/>
      <c r="C4069" s="168"/>
      <c r="D4069" s="307"/>
    </row>
    <row r="4070" spans="2:4" x14ac:dyDescent="0.25">
      <c r="B4070" s="306"/>
      <c r="C4070" s="168"/>
      <c r="D4070" s="307"/>
    </row>
    <row r="4071" spans="2:4" x14ac:dyDescent="0.25">
      <c r="B4071" s="306"/>
      <c r="C4071" s="168"/>
      <c r="D4071" s="307"/>
    </row>
    <row r="4072" spans="2:4" x14ac:dyDescent="0.25">
      <c r="B4072" s="306"/>
      <c r="C4072" s="168"/>
      <c r="D4072" s="307"/>
    </row>
    <row r="4073" spans="2:4" x14ac:dyDescent="0.25">
      <c r="B4073" s="306"/>
      <c r="C4073" s="168"/>
      <c r="D4073" s="307"/>
    </row>
    <row r="4074" spans="2:4" x14ac:dyDescent="0.25">
      <c r="B4074" s="306"/>
      <c r="C4074" s="168"/>
      <c r="D4074" s="307"/>
    </row>
    <row r="4075" spans="2:4" x14ac:dyDescent="0.25">
      <c r="B4075" s="306"/>
      <c r="C4075" s="168"/>
      <c r="D4075" s="307"/>
    </row>
    <row r="4076" spans="2:4" x14ac:dyDescent="0.25">
      <c r="B4076" s="306"/>
      <c r="C4076" s="168"/>
      <c r="D4076" s="307"/>
    </row>
    <row r="4077" spans="2:4" x14ac:dyDescent="0.25">
      <c r="B4077" s="306"/>
      <c r="C4077" s="168"/>
      <c r="D4077" s="307"/>
    </row>
    <row r="4078" spans="2:4" x14ac:dyDescent="0.25">
      <c r="B4078" s="306"/>
      <c r="C4078" s="168"/>
      <c r="D4078" s="307"/>
    </row>
    <row r="4079" spans="2:4" x14ac:dyDescent="0.25">
      <c r="B4079" s="306"/>
      <c r="C4079" s="168"/>
      <c r="D4079" s="307"/>
    </row>
    <row r="4080" spans="2:4" x14ac:dyDescent="0.25">
      <c r="B4080" s="306"/>
      <c r="C4080" s="168"/>
      <c r="D4080" s="307"/>
    </row>
    <row r="4081" spans="2:4" x14ac:dyDescent="0.25">
      <c r="B4081" s="306"/>
      <c r="C4081" s="168"/>
      <c r="D4081" s="307"/>
    </row>
    <row r="4082" spans="2:4" x14ac:dyDescent="0.25">
      <c r="B4082" s="306"/>
      <c r="C4082" s="168"/>
      <c r="D4082" s="307"/>
    </row>
    <row r="4083" spans="2:4" x14ac:dyDescent="0.25">
      <c r="B4083" s="306"/>
      <c r="C4083" s="168"/>
      <c r="D4083" s="307"/>
    </row>
    <row r="4084" spans="2:4" x14ac:dyDescent="0.25">
      <c r="B4084" s="306"/>
      <c r="C4084" s="168"/>
      <c r="D4084" s="307"/>
    </row>
    <row r="4085" spans="2:4" x14ac:dyDescent="0.25">
      <c r="B4085" s="306"/>
      <c r="C4085" s="168"/>
      <c r="D4085" s="307"/>
    </row>
    <row r="4086" spans="2:4" x14ac:dyDescent="0.25">
      <c r="B4086" s="306"/>
      <c r="C4086" s="168"/>
      <c r="D4086" s="307"/>
    </row>
    <row r="4087" spans="2:4" x14ac:dyDescent="0.25">
      <c r="B4087" s="306"/>
      <c r="C4087" s="168"/>
      <c r="D4087" s="307"/>
    </row>
    <row r="4088" spans="2:4" x14ac:dyDescent="0.25">
      <c r="B4088" s="306"/>
      <c r="C4088" s="168"/>
      <c r="D4088" s="307"/>
    </row>
    <row r="4089" spans="2:4" x14ac:dyDescent="0.25">
      <c r="B4089" s="306"/>
      <c r="C4089" s="168"/>
      <c r="D4089" s="307"/>
    </row>
    <row r="4090" spans="2:4" x14ac:dyDescent="0.25">
      <c r="B4090" s="306"/>
      <c r="C4090" s="168"/>
      <c r="D4090" s="307"/>
    </row>
    <row r="4091" spans="2:4" x14ac:dyDescent="0.25">
      <c r="B4091" s="306"/>
      <c r="C4091" s="168"/>
      <c r="D4091" s="307"/>
    </row>
    <row r="4092" spans="2:4" x14ac:dyDescent="0.25">
      <c r="B4092" s="306"/>
      <c r="C4092" s="168"/>
      <c r="D4092" s="307"/>
    </row>
    <row r="4093" spans="2:4" x14ac:dyDescent="0.25">
      <c r="B4093" s="306"/>
      <c r="C4093" s="168"/>
      <c r="D4093" s="307"/>
    </row>
    <row r="4094" spans="2:4" x14ac:dyDescent="0.25">
      <c r="B4094" s="306"/>
      <c r="C4094" s="168"/>
      <c r="D4094" s="307"/>
    </row>
    <row r="4095" spans="2:4" x14ac:dyDescent="0.25">
      <c r="B4095" s="306"/>
      <c r="C4095" s="168"/>
      <c r="D4095" s="307"/>
    </row>
    <row r="4096" spans="2:4" x14ac:dyDescent="0.25">
      <c r="B4096" s="306"/>
      <c r="C4096" s="168"/>
      <c r="D4096" s="307"/>
    </row>
    <row r="4097" spans="2:4" x14ac:dyDescent="0.25">
      <c r="B4097" s="306"/>
      <c r="C4097" s="168"/>
      <c r="D4097" s="307"/>
    </row>
    <row r="4098" spans="2:4" x14ac:dyDescent="0.25">
      <c r="B4098" s="306"/>
      <c r="C4098" s="168"/>
      <c r="D4098" s="307"/>
    </row>
    <row r="4099" spans="2:4" x14ac:dyDescent="0.25">
      <c r="B4099" s="306"/>
      <c r="C4099" s="168"/>
      <c r="D4099" s="307"/>
    </row>
    <row r="4100" spans="2:4" x14ac:dyDescent="0.25">
      <c r="B4100" s="306"/>
      <c r="C4100" s="168"/>
      <c r="D4100" s="307"/>
    </row>
    <row r="4101" spans="2:4" x14ac:dyDescent="0.25">
      <c r="B4101" s="306"/>
      <c r="C4101" s="168"/>
      <c r="D4101" s="307"/>
    </row>
    <row r="4102" spans="2:4" x14ac:dyDescent="0.25">
      <c r="B4102" s="306"/>
      <c r="C4102" s="168"/>
      <c r="D4102" s="307"/>
    </row>
    <row r="4103" spans="2:4" x14ac:dyDescent="0.25">
      <c r="B4103" s="306"/>
      <c r="C4103" s="168"/>
      <c r="D4103" s="307"/>
    </row>
    <row r="4104" spans="2:4" x14ac:dyDescent="0.25">
      <c r="B4104" s="306"/>
      <c r="C4104" s="168"/>
      <c r="D4104" s="307"/>
    </row>
    <row r="4105" spans="2:4" x14ac:dyDescent="0.25">
      <c r="B4105" s="306"/>
      <c r="C4105" s="168"/>
      <c r="D4105" s="307"/>
    </row>
    <row r="4106" spans="2:4" x14ac:dyDescent="0.25">
      <c r="B4106" s="306"/>
      <c r="C4106" s="168"/>
      <c r="D4106" s="307"/>
    </row>
    <row r="4107" spans="2:4" x14ac:dyDescent="0.25">
      <c r="B4107" s="306"/>
      <c r="C4107" s="168"/>
      <c r="D4107" s="307"/>
    </row>
    <row r="4108" spans="2:4" x14ac:dyDescent="0.25">
      <c r="B4108" s="306"/>
      <c r="C4108" s="168"/>
      <c r="D4108" s="307"/>
    </row>
    <row r="4109" spans="2:4" x14ac:dyDescent="0.25">
      <c r="B4109" s="306"/>
      <c r="C4109" s="168"/>
      <c r="D4109" s="307"/>
    </row>
    <row r="4110" spans="2:4" x14ac:dyDescent="0.25">
      <c r="B4110" s="306"/>
      <c r="C4110" s="168"/>
      <c r="D4110" s="307"/>
    </row>
    <row r="4111" spans="2:4" x14ac:dyDescent="0.25">
      <c r="B4111" s="306"/>
      <c r="C4111" s="168"/>
      <c r="D4111" s="307"/>
    </row>
    <row r="4112" spans="2:4" x14ac:dyDescent="0.25">
      <c r="B4112" s="306"/>
      <c r="C4112" s="168"/>
      <c r="D4112" s="307"/>
    </row>
    <row r="4113" spans="2:4" x14ac:dyDescent="0.25">
      <c r="B4113" s="306"/>
      <c r="C4113" s="168"/>
      <c r="D4113" s="307"/>
    </row>
    <row r="4114" spans="2:4" x14ac:dyDescent="0.25">
      <c r="B4114" s="306"/>
      <c r="C4114" s="168"/>
      <c r="D4114" s="307"/>
    </row>
    <row r="4115" spans="2:4" x14ac:dyDescent="0.25">
      <c r="B4115" s="306"/>
      <c r="C4115" s="168"/>
      <c r="D4115" s="307"/>
    </row>
    <row r="4116" spans="2:4" x14ac:dyDescent="0.25">
      <c r="B4116" s="306"/>
      <c r="C4116" s="168"/>
      <c r="D4116" s="307"/>
    </row>
    <row r="4117" spans="2:4" x14ac:dyDescent="0.25">
      <c r="B4117" s="306"/>
      <c r="C4117" s="168"/>
      <c r="D4117" s="307"/>
    </row>
    <row r="4118" spans="2:4" x14ac:dyDescent="0.25">
      <c r="B4118" s="306"/>
      <c r="C4118" s="168"/>
      <c r="D4118" s="307"/>
    </row>
    <row r="4119" spans="2:4" x14ac:dyDescent="0.25">
      <c r="B4119" s="306"/>
      <c r="C4119" s="168"/>
      <c r="D4119" s="307"/>
    </row>
    <row r="4120" spans="2:4" x14ac:dyDescent="0.25">
      <c r="B4120" s="306"/>
      <c r="C4120" s="168"/>
      <c r="D4120" s="307"/>
    </row>
    <row r="4121" spans="2:4" x14ac:dyDescent="0.25">
      <c r="B4121" s="306"/>
      <c r="C4121" s="168"/>
      <c r="D4121" s="307"/>
    </row>
    <row r="4122" spans="2:4" x14ac:dyDescent="0.25">
      <c r="B4122" s="306"/>
      <c r="C4122" s="168"/>
      <c r="D4122" s="307"/>
    </row>
    <row r="4123" spans="2:4" x14ac:dyDescent="0.25">
      <c r="B4123" s="306"/>
      <c r="C4123" s="168"/>
      <c r="D4123" s="307"/>
    </row>
    <row r="4124" spans="2:4" x14ac:dyDescent="0.25">
      <c r="B4124" s="306"/>
      <c r="C4124" s="168"/>
      <c r="D4124" s="307"/>
    </row>
    <row r="4125" spans="2:4" x14ac:dyDescent="0.25">
      <c r="B4125" s="306"/>
      <c r="C4125" s="168"/>
      <c r="D4125" s="307"/>
    </row>
    <row r="4126" spans="2:4" x14ac:dyDescent="0.25">
      <c r="B4126" s="306"/>
      <c r="C4126" s="168"/>
      <c r="D4126" s="307"/>
    </row>
    <row r="4127" spans="2:4" x14ac:dyDescent="0.25">
      <c r="B4127" s="306"/>
      <c r="C4127" s="168"/>
      <c r="D4127" s="307"/>
    </row>
    <row r="4128" spans="2:4" x14ac:dyDescent="0.25">
      <c r="B4128" s="306"/>
      <c r="C4128" s="168"/>
      <c r="D4128" s="307"/>
    </row>
    <row r="4129" spans="2:4" x14ac:dyDescent="0.25">
      <c r="B4129" s="306"/>
      <c r="C4129" s="168"/>
      <c r="D4129" s="307"/>
    </row>
    <row r="4130" spans="2:4" x14ac:dyDescent="0.25">
      <c r="B4130" s="306"/>
      <c r="C4130" s="168"/>
      <c r="D4130" s="307"/>
    </row>
    <row r="4131" spans="2:4" x14ac:dyDescent="0.25">
      <c r="B4131" s="306"/>
      <c r="C4131" s="168"/>
      <c r="D4131" s="307"/>
    </row>
    <row r="4132" spans="2:4" x14ac:dyDescent="0.25">
      <c r="B4132" s="306"/>
      <c r="C4132" s="168"/>
      <c r="D4132" s="307"/>
    </row>
    <row r="4133" spans="2:4" x14ac:dyDescent="0.25">
      <c r="B4133" s="306"/>
      <c r="C4133" s="168"/>
      <c r="D4133" s="307"/>
    </row>
    <row r="4134" spans="2:4" x14ac:dyDescent="0.25">
      <c r="B4134" s="306"/>
      <c r="C4134" s="168"/>
      <c r="D4134" s="307"/>
    </row>
    <row r="4135" spans="2:4" x14ac:dyDescent="0.25">
      <c r="B4135" s="306"/>
      <c r="C4135" s="168"/>
      <c r="D4135" s="307"/>
    </row>
    <row r="4136" spans="2:4" x14ac:dyDescent="0.25">
      <c r="B4136" s="306"/>
      <c r="C4136" s="168"/>
      <c r="D4136" s="307"/>
    </row>
    <row r="4137" spans="2:4" x14ac:dyDescent="0.25">
      <c r="B4137" s="306"/>
      <c r="C4137" s="168"/>
      <c r="D4137" s="307"/>
    </row>
    <row r="4138" spans="2:4" x14ac:dyDescent="0.25">
      <c r="B4138" s="306"/>
      <c r="C4138" s="168"/>
      <c r="D4138" s="307"/>
    </row>
    <row r="4139" spans="2:4" x14ac:dyDescent="0.25">
      <c r="B4139" s="306"/>
      <c r="C4139" s="168"/>
      <c r="D4139" s="307"/>
    </row>
    <row r="4140" spans="2:4" x14ac:dyDescent="0.25">
      <c r="B4140" s="306"/>
      <c r="C4140" s="168"/>
      <c r="D4140" s="307"/>
    </row>
    <row r="4141" spans="2:4" x14ac:dyDescent="0.25">
      <c r="B4141" s="306"/>
      <c r="C4141" s="168"/>
      <c r="D4141" s="307"/>
    </row>
    <row r="4142" spans="2:4" x14ac:dyDescent="0.25">
      <c r="B4142" s="306"/>
      <c r="C4142" s="168"/>
      <c r="D4142" s="307"/>
    </row>
    <row r="4143" spans="2:4" x14ac:dyDescent="0.25">
      <c r="B4143" s="306"/>
      <c r="C4143" s="168"/>
      <c r="D4143" s="307"/>
    </row>
    <row r="4144" spans="2:4" x14ac:dyDescent="0.25">
      <c r="B4144" s="306"/>
      <c r="C4144" s="168"/>
      <c r="D4144" s="307"/>
    </row>
    <row r="4145" spans="2:4" x14ac:dyDescent="0.25">
      <c r="B4145" s="306"/>
      <c r="C4145" s="168"/>
      <c r="D4145" s="307"/>
    </row>
    <row r="4146" spans="2:4" x14ac:dyDescent="0.25">
      <c r="B4146" s="306"/>
      <c r="C4146" s="168"/>
      <c r="D4146" s="307"/>
    </row>
    <row r="4147" spans="2:4" x14ac:dyDescent="0.25">
      <c r="B4147" s="306"/>
      <c r="C4147" s="168"/>
      <c r="D4147" s="307"/>
    </row>
    <row r="4148" spans="2:4" x14ac:dyDescent="0.25">
      <c r="B4148" s="306"/>
      <c r="C4148" s="168"/>
      <c r="D4148" s="307"/>
    </row>
    <row r="4149" spans="2:4" x14ac:dyDescent="0.25">
      <c r="B4149" s="306"/>
      <c r="C4149" s="168"/>
      <c r="D4149" s="307"/>
    </row>
    <row r="4150" spans="2:4" x14ac:dyDescent="0.25">
      <c r="B4150" s="306"/>
      <c r="C4150" s="168"/>
      <c r="D4150" s="307"/>
    </row>
    <row r="4151" spans="2:4" x14ac:dyDescent="0.25">
      <c r="B4151" s="306"/>
      <c r="C4151" s="168"/>
      <c r="D4151" s="307"/>
    </row>
    <row r="4152" spans="2:4" x14ac:dyDescent="0.25">
      <c r="B4152" s="306"/>
      <c r="C4152" s="168"/>
      <c r="D4152" s="307"/>
    </row>
    <row r="4153" spans="2:4" x14ac:dyDescent="0.25">
      <c r="B4153" s="306"/>
      <c r="C4153" s="168"/>
      <c r="D4153" s="307"/>
    </row>
    <row r="4154" spans="2:4" x14ac:dyDescent="0.25">
      <c r="B4154" s="306"/>
      <c r="C4154" s="168"/>
      <c r="D4154" s="307"/>
    </row>
    <row r="4155" spans="2:4" x14ac:dyDescent="0.25">
      <c r="B4155" s="306"/>
      <c r="C4155" s="168"/>
      <c r="D4155" s="307"/>
    </row>
    <row r="4156" spans="2:4" x14ac:dyDescent="0.25">
      <c r="B4156" s="306"/>
      <c r="C4156" s="168"/>
      <c r="D4156" s="307"/>
    </row>
    <row r="4157" spans="2:4" x14ac:dyDescent="0.25">
      <c r="B4157" s="306"/>
      <c r="C4157" s="168"/>
      <c r="D4157" s="307"/>
    </row>
    <row r="4158" spans="2:4" x14ac:dyDescent="0.25">
      <c r="B4158" s="306"/>
      <c r="C4158" s="168"/>
      <c r="D4158" s="307"/>
    </row>
    <row r="4159" spans="2:4" x14ac:dyDescent="0.25">
      <c r="B4159" s="306"/>
      <c r="C4159" s="168"/>
      <c r="D4159" s="307"/>
    </row>
    <row r="4160" spans="2:4" x14ac:dyDescent="0.25">
      <c r="B4160" s="306"/>
      <c r="C4160" s="168"/>
      <c r="D4160" s="307"/>
    </row>
    <row r="4161" spans="2:4" x14ac:dyDescent="0.25">
      <c r="B4161" s="306"/>
      <c r="C4161" s="168"/>
      <c r="D4161" s="307"/>
    </row>
    <row r="4162" spans="2:4" x14ac:dyDescent="0.25">
      <c r="B4162" s="306"/>
      <c r="C4162" s="168"/>
      <c r="D4162" s="307"/>
    </row>
    <row r="4163" spans="2:4" x14ac:dyDescent="0.25">
      <c r="B4163" s="306"/>
      <c r="C4163" s="168"/>
      <c r="D4163" s="307"/>
    </row>
    <row r="4164" spans="2:4" x14ac:dyDescent="0.25">
      <c r="B4164" s="306"/>
      <c r="C4164" s="168"/>
      <c r="D4164" s="307"/>
    </row>
    <row r="4165" spans="2:4" x14ac:dyDescent="0.25">
      <c r="B4165" s="306"/>
      <c r="C4165" s="168"/>
      <c r="D4165" s="307"/>
    </row>
    <row r="4166" spans="2:4" x14ac:dyDescent="0.25">
      <c r="B4166" s="306"/>
      <c r="C4166" s="168"/>
      <c r="D4166" s="307"/>
    </row>
    <row r="4167" spans="2:4" x14ac:dyDescent="0.25">
      <c r="B4167" s="306"/>
      <c r="C4167" s="168"/>
      <c r="D4167" s="307"/>
    </row>
    <row r="4168" spans="2:4" x14ac:dyDescent="0.25">
      <c r="B4168" s="306"/>
      <c r="C4168" s="168"/>
      <c r="D4168" s="307"/>
    </row>
    <row r="4169" spans="2:4" x14ac:dyDescent="0.25">
      <c r="B4169" s="306"/>
      <c r="C4169" s="168"/>
      <c r="D4169" s="307"/>
    </row>
    <row r="4170" spans="2:4" x14ac:dyDescent="0.25">
      <c r="B4170" s="306"/>
      <c r="C4170" s="168"/>
      <c r="D4170" s="307"/>
    </row>
    <row r="4171" spans="2:4" x14ac:dyDescent="0.25">
      <c r="B4171" s="306"/>
      <c r="C4171" s="168"/>
      <c r="D4171" s="307"/>
    </row>
    <row r="4172" spans="2:4" x14ac:dyDescent="0.25">
      <c r="B4172" s="306"/>
      <c r="C4172" s="168"/>
      <c r="D4172" s="307"/>
    </row>
    <row r="4173" spans="2:4" x14ac:dyDescent="0.25">
      <c r="B4173" s="306"/>
      <c r="C4173" s="168"/>
      <c r="D4173" s="307"/>
    </row>
    <row r="4174" spans="2:4" x14ac:dyDescent="0.25">
      <c r="B4174" s="306"/>
      <c r="C4174" s="168"/>
      <c r="D4174" s="307"/>
    </row>
    <row r="4175" spans="2:4" x14ac:dyDescent="0.25">
      <c r="B4175" s="306"/>
      <c r="C4175" s="168"/>
      <c r="D4175" s="307"/>
    </row>
    <row r="4176" spans="2:4" x14ac:dyDescent="0.25">
      <c r="B4176" s="306"/>
      <c r="C4176" s="168"/>
      <c r="D4176" s="307"/>
    </row>
    <row r="4177" spans="2:4" x14ac:dyDescent="0.25">
      <c r="B4177" s="306"/>
      <c r="C4177" s="168"/>
      <c r="D4177" s="307"/>
    </row>
    <row r="4178" spans="2:4" x14ac:dyDescent="0.25">
      <c r="B4178" s="306"/>
      <c r="C4178" s="168"/>
      <c r="D4178" s="307"/>
    </row>
    <row r="4179" spans="2:4" x14ac:dyDescent="0.25">
      <c r="B4179" s="306"/>
      <c r="C4179" s="168"/>
      <c r="D4179" s="307"/>
    </row>
    <row r="4180" spans="2:4" x14ac:dyDescent="0.25">
      <c r="B4180" s="306"/>
      <c r="C4180" s="168"/>
      <c r="D4180" s="307"/>
    </row>
    <row r="4181" spans="2:4" x14ac:dyDescent="0.25">
      <c r="B4181" s="306"/>
      <c r="C4181" s="168"/>
      <c r="D4181" s="307"/>
    </row>
    <row r="4182" spans="2:4" x14ac:dyDescent="0.25">
      <c r="B4182" s="306"/>
      <c r="C4182" s="168"/>
      <c r="D4182" s="307"/>
    </row>
    <row r="4183" spans="2:4" x14ac:dyDescent="0.25">
      <c r="B4183" s="306"/>
      <c r="C4183" s="168"/>
      <c r="D4183" s="307"/>
    </row>
    <row r="4184" spans="2:4" x14ac:dyDescent="0.25">
      <c r="B4184" s="306"/>
      <c r="C4184" s="168"/>
      <c r="D4184" s="307"/>
    </row>
    <row r="4185" spans="2:4" x14ac:dyDescent="0.25">
      <c r="B4185" s="306"/>
      <c r="C4185" s="168"/>
      <c r="D4185" s="307"/>
    </row>
    <row r="4186" spans="2:4" x14ac:dyDescent="0.25">
      <c r="B4186" s="306"/>
      <c r="C4186" s="168"/>
      <c r="D4186" s="307"/>
    </row>
    <row r="4187" spans="2:4" x14ac:dyDescent="0.25">
      <c r="B4187" s="306"/>
      <c r="C4187" s="168"/>
      <c r="D4187" s="307"/>
    </row>
    <row r="4188" spans="2:4" x14ac:dyDescent="0.25">
      <c r="B4188" s="306"/>
      <c r="C4188" s="168"/>
      <c r="D4188" s="307"/>
    </row>
    <row r="4189" spans="2:4" x14ac:dyDescent="0.25">
      <c r="B4189" s="306"/>
      <c r="C4189" s="168"/>
      <c r="D4189" s="307"/>
    </row>
    <row r="4190" spans="2:4" x14ac:dyDescent="0.25">
      <c r="B4190" s="306"/>
      <c r="C4190" s="168"/>
      <c r="D4190" s="307"/>
    </row>
    <row r="4191" spans="2:4" x14ac:dyDescent="0.25">
      <c r="B4191" s="306"/>
      <c r="C4191" s="168"/>
      <c r="D4191" s="307"/>
    </row>
    <row r="4192" spans="2:4" x14ac:dyDescent="0.25">
      <c r="B4192" s="306"/>
      <c r="C4192" s="168"/>
      <c r="D4192" s="307"/>
    </row>
    <row r="4193" spans="2:4" x14ac:dyDescent="0.25">
      <c r="B4193" s="306"/>
      <c r="C4193" s="168"/>
      <c r="D4193" s="307"/>
    </row>
    <row r="4194" spans="2:4" x14ac:dyDescent="0.25">
      <c r="B4194" s="306"/>
      <c r="C4194" s="168"/>
      <c r="D4194" s="307"/>
    </row>
    <row r="4195" spans="2:4" x14ac:dyDescent="0.25">
      <c r="B4195" s="306"/>
      <c r="C4195" s="168"/>
      <c r="D4195" s="307"/>
    </row>
    <row r="4196" spans="2:4" x14ac:dyDescent="0.25">
      <c r="B4196" s="306"/>
      <c r="C4196" s="168"/>
      <c r="D4196" s="307"/>
    </row>
    <row r="4197" spans="2:4" x14ac:dyDescent="0.25">
      <c r="B4197" s="306"/>
      <c r="C4197" s="168"/>
      <c r="D4197" s="307"/>
    </row>
    <row r="4198" spans="2:4" x14ac:dyDescent="0.25">
      <c r="B4198" s="306"/>
      <c r="C4198" s="168"/>
      <c r="D4198" s="307"/>
    </row>
    <row r="4199" spans="2:4" x14ac:dyDescent="0.25">
      <c r="B4199" s="306"/>
      <c r="C4199" s="168"/>
      <c r="D4199" s="307"/>
    </row>
    <row r="4200" spans="2:4" x14ac:dyDescent="0.25">
      <c r="B4200" s="306"/>
      <c r="C4200" s="168"/>
      <c r="D4200" s="307"/>
    </row>
    <row r="4201" spans="2:4" x14ac:dyDescent="0.25">
      <c r="B4201" s="306"/>
      <c r="C4201" s="168"/>
      <c r="D4201" s="307"/>
    </row>
    <row r="4202" spans="2:4" x14ac:dyDescent="0.25">
      <c r="B4202" s="306"/>
      <c r="C4202" s="168"/>
      <c r="D4202" s="307"/>
    </row>
    <row r="4203" spans="2:4" x14ac:dyDescent="0.25">
      <c r="B4203" s="306"/>
      <c r="C4203" s="168"/>
      <c r="D4203" s="307"/>
    </row>
    <row r="4204" spans="2:4" x14ac:dyDescent="0.25">
      <c r="B4204" s="306"/>
      <c r="C4204" s="168"/>
      <c r="D4204" s="307"/>
    </row>
    <row r="4205" spans="2:4" x14ac:dyDescent="0.25">
      <c r="B4205" s="306"/>
      <c r="C4205" s="168"/>
      <c r="D4205" s="307"/>
    </row>
    <row r="4206" spans="2:4" x14ac:dyDescent="0.25">
      <c r="B4206" s="306"/>
      <c r="C4206" s="168"/>
      <c r="D4206" s="307"/>
    </row>
    <row r="4207" spans="2:4" x14ac:dyDescent="0.25">
      <c r="B4207" s="306"/>
      <c r="C4207" s="168"/>
      <c r="D4207" s="307"/>
    </row>
    <row r="4208" spans="2:4" x14ac:dyDescent="0.25">
      <c r="B4208" s="306"/>
      <c r="C4208" s="168"/>
      <c r="D4208" s="307"/>
    </row>
    <row r="4209" spans="2:4" x14ac:dyDescent="0.25">
      <c r="B4209" s="306"/>
      <c r="C4209" s="168"/>
      <c r="D4209" s="307"/>
    </row>
    <row r="4210" spans="2:4" x14ac:dyDescent="0.25">
      <c r="B4210" s="306"/>
      <c r="C4210" s="168"/>
      <c r="D4210" s="307"/>
    </row>
    <row r="4211" spans="2:4" x14ac:dyDescent="0.25">
      <c r="B4211" s="306"/>
      <c r="C4211" s="168"/>
      <c r="D4211" s="307"/>
    </row>
    <row r="4212" spans="2:4" x14ac:dyDescent="0.25">
      <c r="B4212" s="306"/>
      <c r="C4212" s="168"/>
      <c r="D4212" s="307"/>
    </row>
    <row r="4213" spans="2:4" x14ac:dyDescent="0.25">
      <c r="B4213" s="306"/>
      <c r="C4213" s="168"/>
      <c r="D4213" s="307"/>
    </row>
    <row r="4214" spans="2:4" x14ac:dyDescent="0.25">
      <c r="B4214" s="306"/>
      <c r="C4214" s="168"/>
      <c r="D4214" s="307"/>
    </row>
    <row r="4215" spans="2:4" x14ac:dyDescent="0.25">
      <c r="B4215" s="306"/>
      <c r="C4215" s="168"/>
      <c r="D4215" s="307"/>
    </row>
    <row r="4216" spans="2:4" x14ac:dyDescent="0.25">
      <c r="B4216" s="306"/>
      <c r="C4216" s="168"/>
      <c r="D4216" s="307"/>
    </row>
    <row r="4217" spans="2:4" x14ac:dyDescent="0.25">
      <c r="B4217" s="306"/>
      <c r="C4217" s="168"/>
      <c r="D4217" s="307"/>
    </row>
    <row r="4218" spans="2:4" x14ac:dyDescent="0.25">
      <c r="B4218" s="306"/>
      <c r="C4218" s="168"/>
      <c r="D4218" s="307"/>
    </row>
    <row r="4219" spans="2:4" x14ac:dyDescent="0.25">
      <c r="B4219" s="306"/>
      <c r="C4219" s="168"/>
      <c r="D4219" s="307"/>
    </row>
    <row r="4220" spans="2:4" x14ac:dyDescent="0.25">
      <c r="B4220" s="306"/>
      <c r="C4220" s="168"/>
      <c r="D4220" s="307"/>
    </row>
    <row r="4221" spans="2:4" x14ac:dyDescent="0.25">
      <c r="B4221" s="306"/>
      <c r="C4221" s="168"/>
      <c r="D4221" s="307"/>
    </row>
    <row r="4222" spans="2:4" x14ac:dyDescent="0.25">
      <c r="B4222" s="306"/>
      <c r="C4222" s="168"/>
      <c r="D4222" s="307"/>
    </row>
    <row r="4223" spans="2:4" x14ac:dyDescent="0.25">
      <c r="B4223" s="306"/>
      <c r="C4223" s="168"/>
      <c r="D4223" s="307"/>
    </row>
    <row r="4224" spans="2:4" x14ac:dyDescent="0.25">
      <c r="B4224" s="306"/>
      <c r="C4224" s="168"/>
      <c r="D4224" s="307"/>
    </row>
    <row r="4225" spans="2:4" x14ac:dyDescent="0.25">
      <c r="B4225" s="306"/>
      <c r="C4225" s="168"/>
      <c r="D4225" s="307"/>
    </row>
    <row r="4226" spans="2:4" x14ac:dyDescent="0.25">
      <c r="B4226" s="306"/>
      <c r="C4226" s="168"/>
      <c r="D4226" s="307"/>
    </row>
    <row r="4227" spans="2:4" x14ac:dyDescent="0.25">
      <c r="B4227" s="306"/>
      <c r="C4227" s="168"/>
      <c r="D4227" s="307"/>
    </row>
    <row r="4228" spans="2:4" x14ac:dyDescent="0.25">
      <c r="B4228" s="306"/>
      <c r="C4228" s="168"/>
      <c r="D4228" s="307"/>
    </row>
    <row r="4229" spans="2:4" x14ac:dyDescent="0.25">
      <c r="B4229" s="306"/>
      <c r="C4229" s="168"/>
      <c r="D4229" s="307"/>
    </row>
    <row r="4230" spans="2:4" x14ac:dyDescent="0.25">
      <c r="B4230" s="306"/>
      <c r="C4230" s="168"/>
      <c r="D4230" s="307"/>
    </row>
    <row r="4231" spans="2:4" x14ac:dyDescent="0.25">
      <c r="B4231" s="306"/>
      <c r="C4231" s="168"/>
      <c r="D4231" s="307"/>
    </row>
    <row r="4232" spans="2:4" x14ac:dyDescent="0.25">
      <c r="B4232" s="306"/>
      <c r="C4232" s="168"/>
      <c r="D4232" s="307"/>
    </row>
    <row r="4233" spans="2:4" x14ac:dyDescent="0.25">
      <c r="B4233" s="306"/>
      <c r="C4233" s="168"/>
      <c r="D4233" s="307"/>
    </row>
    <row r="4234" spans="2:4" x14ac:dyDescent="0.25">
      <c r="B4234" s="306"/>
      <c r="C4234" s="168"/>
      <c r="D4234" s="307"/>
    </row>
    <row r="4235" spans="2:4" x14ac:dyDescent="0.25">
      <c r="B4235" s="306"/>
      <c r="C4235" s="168"/>
      <c r="D4235" s="307"/>
    </row>
    <row r="4236" spans="2:4" x14ac:dyDescent="0.25">
      <c r="B4236" s="306"/>
      <c r="C4236" s="168"/>
      <c r="D4236" s="307"/>
    </row>
    <row r="4237" spans="2:4" x14ac:dyDescent="0.25">
      <c r="B4237" s="306"/>
      <c r="C4237" s="168"/>
      <c r="D4237" s="307"/>
    </row>
    <row r="4238" spans="2:4" x14ac:dyDescent="0.25">
      <c r="B4238" s="306"/>
      <c r="C4238" s="168"/>
      <c r="D4238" s="307"/>
    </row>
    <row r="4239" spans="2:4" x14ac:dyDescent="0.25">
      <c r="B4239" s="306"/>
      <c r="C4239" s="168"/>
      <c r="D4239" s="307"/>
    </row>
    <row r="4240" spans="2:4" x14ac:dyDescent="0.25">
      <c r="B4240" s="306"/>
      <c r="C4240" s="168"/>
      <c r="D4240" s="307"/>
    </row>
    <row r="4241" spans="2:4" x14ac:dyDescent="0.25">
      <c r="B4241" s="306"/>
      <c r="C4241" s="168"/>
      <c r="D4241" s="307"/>
    </row>
    <row r="4242" spans="2:4" x14ac:dyDescent="0.25">
      <c r="B4242" s="306"/>
      <c r="C4242" s="168"/>
      <c r="D4242" s="307"/>
    </row>
    <row r="4243" spans="2:4" x14ac:dyDescent="0.25">
      <c r="B4243" s="306"/>
      <c r="C4243" s="168"/>
      <c r="D4243" s="307"/>
    </row>
    <row r="4244" spans="2:4" x14ac:dyDescent="0.25">
      <c r="B4244" s="306"/>
      <c r="C4244" s="168"/>
      <c r="D4244" s="307"/>
    </row>
    <row r="4245" spans="2:4" x14ac:dyDescent="0.25">
      <c r="B4245" s="306"/>
      <c r="C4245" s="168"/>
      <c r="D4245" s="307"/>
    </row>
    <row r="4246" spans="2:4" x14ac:dyDescent="0.25">
      <c r="B4246" s="306"/>
      <c r="C4246" s="168"/>
      <c r="D4246" s="307"/>
    </row>
    <row r="4247" spans="2:4" x14ac:dyDescent="0.25">
      <c r="B4247" s="306"/>
      <c r="C4247" s="168"/>
      <c r="D4247" s="307"/>
    </row>
    <row r="4248" spans="2:4" x14ac:dyDescent="0.25">
      <c r="B4248" s="306"/>
      <c r="C4248" s="168"/>
      <c r="D4248" s="307"/>
    </row>
    <row r="4249" spans="2:4" x14ac:dyDescent="0.25">
      <c r="B4249" s="306"/>
      <c r="C4249" s="168"/>
      <c r="D4249" s="307"/>
    </row>
    <row r="4250" spans="2:4" x14ac:dyDescent="0.25">
      <c r="B4250" s="306"/>
      <c r="C4250" s="168"/>
      <c r="D4250" s="307"/>
    </row>
    <row r="4251" spans="2:4" x14ac:dyDescent="0.25">
      <c r="B4251" s="306"/>
      <c r="C4251" s="168"/>
      <c r="D4251" s="307"/>
    </row>
    <row r="4252" spans="2:4" x14ac:dyDescent="0.25">
      <c r="B4252" s="306"/>
      <c r="C4252" s="168"/>
      <c r="D4252" s="307"/>
    </row>
    <row r="4253" spans="2:4" x14ac:dyDescent="0.25">
      <c r="B4253" s="306"/>
      <c r="C4253" s="168"/>
      <c r="D4253" s="307"/>
    </row>
    <row r="4254" spans="2:4" x14ac:dyDescent="0.25">
      <c r="B4254" s="306"/>
      <c r="C4254" s="168"/>
      <c r="D4254" s="307"/>
    </row>
    <row r="4255" spans="2:4" x14ac:dyDescent="0.25">
      <c r="B4255" s="306"/>
      <c r="C4255" s="168"/>
      <c r="D4255" s="307"/>
    </row>
    <row r="4256" spans="2:4" x14ac:dyDescent="0.25">
      <c r="B4256" s="306"/>
      <c r="C4256" s="168"/>
      <c r="D4256" s="307"/>
    </row>
    <row r="4257" spans="2:4" x14ac:dyDescent="0.25">
      <c r="B4257" s="306"/>
      <c r="C4257" s="168"/>
      <c r="D4257" s="307"/>
    </row>
    <row r="4258" spans="2:4" x14ac:dyDescent="0.25">
      <c r="B4258" s="306"/>
      <c r="C4258" s="168"/>
      <c r="D4258" s="307"/>
    </row>
    <row r="4259" spans="2:4" x14ac:dyDescent="0.25">
      <c r="B4259" s="306"/>
      <c r="C4259" s="168"/>
      <c r="D4259" s="307"/>
    </row>
    <row r="4260" spans="2:4" x14ac:dyDescent="0.25">
      <c r="B4260" s="306"/>
      <c r="C4260" s="168"/>
      <c r="D4260" s="307"/>
    </row>
    <row r="4261" spans="2:4" x14ac:dyDescent="0.25">
      <c r="B4261" s="306"/>
      <c r="C4261" s="168"/>
      <c r="D4261" s="307"/>
    </row>
    <row r="4262" spans="2:4" x14ac:dyDescent="0.25">
      <c r="B4262" s="306"/>
      <c r="C4262" s="168"/>
      <c r="D4262" s="307"/>
    </row>
    <row r="4263" spans="2:4" x14ac:dyDescent="0.25">
      <c r="B4263" s="306"/>
      <c r="C4263" s="168"/>
      <c r="D4263" s="307"/>
    </row>
    <row r="4264" spans="2:4" x14ac:dyDescent="0.25">
      <c r="B4264" s="306"/>
      <c r="C4264" s="168"/>
      <c r="D4264" s="307"/>
    </row>
    <row r="4265" spans="2:4" x14ac:dyDescent="0.25">
      <c r="B4265" s="306"/>
      <c r="C4265" s="168"/>
      <c r="D4265" s="307"/>
    </row>
    <row r="4266" spans="2:4" x14ac:dyDescent="0.25">
      <c r="B4266" s="306"/>
      <c r="C4266" s="168"/>
      <c r="D4266" s="307"/>
    </row>
    <row r="4267" spans="2:4" x14ac:dyDescent="0.25">
      <c r="B4267" s="306"/>
      <c r="C4267" s="168"/>
      <c r="D4267" s="307"/>
    </row>
    <row r="4268" spans="2:4" x14ac:dyDescent="0.25">
      <c r="B4268" s="306"/>
      <c r="C4268" s="168"/>
      <c r="D4268" s="307"/>
    </row>
    <row r="4269" spans="2:4" x14ac:dyDescent="0.25">
      <c r="B4269" s="306"/>
      <c r="C4269" s="168"/>
      <c r="D4269" s="307"/>
    </row>
    <row r="4270" spans="2:4" x14ac:dyDescent="0.25">
      <c r="B4270" s="306"/>
      <c r="C4270" s="168"/>
      <c r="D4270" s="307"/>
    </row>
    <row r="4271" spans="2:4" x14ac:dyDescent="0.25">
      <c r="B4271" s="306"/>
      <c r="C4271" s="168"/>
      <c r="D4271" s="307"/>
    </row>
    <row r="4272" spans="2:4" x14ac:dyDescent="0.25">
      <c r="B4272" s="306"/>
      <c r="C4272" s="168"/>
      <c r="D4272" s="307"/>
    </row>
    <row r="4273" spans="2:4" x14ac:dyDescent="0.25">
      <c r="B4273" s="306"/>
      <c r="C4273" s="168"/>
      <c r="D4273" s="307"/>
    </row>
    <row r="4274" spans="2:4" x14ac:dyDescent="0.25">
      <c r="B4274" s="306"/>
      <c r="C4274" s="168"/>
      <c r="D4274" s="307"/>
    </row>
    <row r="4275" spans="2:4" x14ac:dyDescent="0.25">
      <c r="B4275" s="306"/>
      <c r="C4275" s="168"/>
      <c r="D4275" s="307"/>
    </row>
    <row r="4276" spans="2:4" x14ac:dyDescent="0.25">
      <c r="B4276" s="306"/>
      <c r="C4276" s="168"/>
      <c r="D4276" s="307"/>
    </row>
    <row r="4277" spans="2:4" x14ac:dyDescent="0.25">
      <c r="B4277" s="306"/>
      <c r="C4277" s="168"/>
      <c r="D4277" s="307"/>
    </row>
    <row r="4278" spans="2:4" x14ac:dyDescent="0.25">
      <c r="B4278" s="306"/>
      <c r="C4278" s="168"/>
      <c r="D4278" s="307"/>
    </row>
    <row r="4279" spans="2:4" x14ac:dyDescent="0.25">
      <c r="B4279" s="306"/>
      <c r="C4279" s="168"/>
      <c r="D4279" s="307"/>
    </row>
    <row r="4280" spans="2:4" x14ac:dyDescent="0.25">
      <c r="B4280" s="306"/>
      <c r="C4280" s="168"/>
      <c r="D4280" s="307"/>
    </row>
    <row r="4281" spans="2:4" x14ac:dyDescent="0.25">
      <c r="B4281" s="306"/>
      <c r="C4281" s="168"/>
      <c r="D4281" s="307"/>
    </row>
    <row r="4282" spans="2:4" x14ac:dyDescent="0.25">
      <c r="B4282" s="306"/>
      <c r="C4282" s="168"/>
      <c r="D4282" s="307"/>
    </row>
    <row r="4283" spans="2:4" x14ac:dyDescent="0.25">
      <c r="B4283" s="306"/>
      <c r="C4283" s="168"/>
      <c r="D4283" s="307"/>
    </row>
    <row r="4284" spans="2:4" x14ac:dyDescent="0.25">
      <c r="B4284" s="306"/>
      <c r="C4284" s="168"/>
      <c r="D4284" s="307"/>
    </row>
    <row r="4285" spans="2:4" x14ac:dyDescent="0.25">
      <c r="B4285" s="306"/>
      <c r="C4285" s="168"/>
      <c r="D4285" s="307"/>
    </row>
    <row r="4286" spans="2:4" x14ac:dyDescent="0.25">
      <c r="B4286" s="306"/>
      <c r="C4286" s="168"/>
      <c r="D4286" s="307"/>
    </row>
    <row r="4287" spans="2:4" x14ac:dyDescent="0.25">
      <c r="B4287" s="306"/>
      <c r="C4287" s="168"/>
      <c r="D4287" s="307"/>
    </row>
    <row r="4288" spans="2:4" x14ac:dyDescent="0.25">
      <c r="B4288" s="306"/>
      <c r="C4288" s="168"/>
      <c r="D4288" s="307"/>
    </row>
    <row r="4289" spans="2:4" x14ac:dyDescent="0.25">
      <c r="B4289" s="306"/>
      <c r="C4289" s="168"/>
      <c r="D4289" s="307"/>
    </row>
    <row r="4290" spans="2:4" x14ac:dyDescent="0.25">
      <c r="B4290" s="306"/>
      <c r="C4290" s="168"/>
      <c r="D4290" s="307"/>
    </row>
    <row r="4291" spans="2:4" x14ac:dyDescent="0.25">
      <c r="B4291" s="306"/>
      <c r="C4291" s="168"/>
      <c r="D4291" s="307"/>
    </row>
    <row r="4292" spans="2:4" x14ac:dyDescent="0.25">
      <c r="B4292" s="306"/>
      <c r="C4292" s="168"/>
      <c r="D4292" s="307"/>
    </row>
    <row r="4293" spans="2:4" x14ac:dyDescent="0.25">
      <c r="B4293" s="306"/>
      <c r="C4293" s="168"/>
      <c r="D4293" s="307"/>
    </row>
    <row r="4294" spans="2:4" x14ac:dyDescent="0.25">
      <c r="B4294" s="306"/>
      <c r="C4294" s="168"/>
      <c r="D4294" s="307"/>
    </row>
    <row r="4295" spans="2:4" x14ac:dyDescent="0.25">
      <c r="B4295" s="306"/>
      <c r="C4295" s="168"/>
      <c r="D4295" s="307"/>
    </row>
    <row r="4296" spans="2:4" x14ac:dyDescent="0.25">
      <c r="B4296" s="306"/>
      <c r="C4296" s="168"/>
      <c r="D4296" s="307"/>
    </row>
    <row r="4297" spans="2:4" x14ac:dyDescent="0.25">
      <c r="B4297" s="306"/>
      <c r="C4297" s="168"/>
      <c r="D4297" s="307"/>
    </row>
    <row r="4298" spans="2:4" x14ac:dyDescent="0.25">
      <c r="B4298" s="306"/>
      <c r="C4298" s="168"/>
      <c r="D4298" s="307"/>
    </row>
    <row r="4299" spans="2:4" x14ac:dyDescent="0.25">
      <c r="B4299" s="306"/>
      <c r="C4299" s="168"/>
      <c r="D4299" s="307"/>
    </row>
    <row r="4300" spans="2:4" x14ac:dyDescent="0.25">
      <c r="B4300" s="306"/>
      <c r="C4300" s="168"/>
      <c r="D4300" s="307"/>
    </row>
    <row r="4301" spans="2:4" x14ac:dyDescent="0.25">
      <c r="B4301" s="306"/>
      <c r="C4301" s="168"/>
      <c r="D4301" s="307"/>
    </row>
    <row r="4302" spans="2:4" x14ac:dyDescent="0.25">
      <c r="B4302" s="306"/>
      <c r="C4302" s="168"/>
      <c r="D4302" s="307"/>
    </row>
    <row r="4303" spans="2:4" x14ac:dyDescent="0.25">
      <c r="B4303" s="306"/>
      <c r="C4303" s="168"/>
      <c r="D4303" s="307"/>
    </row>
    <row r="4304" spans="2:4" x14ac:dyDescent="0.25">
      <c r="B4304" s="306"/>
      <c r="C4304" s="168"/>
      <c r="D4304" s="307"/>
    </row>
    <row r="4305" spans="2:4" x14ac:dyDescent="0.25">
      <c r="B4305" s="306"/>
      <c r="C4305" s="168"/>
      <c r="D4305" s="307"/>
    </row>
    <row r="4306" spans="2:4" x14ac:dyDescent="0.25">
      <c r="B4306" s="306"/>
      <c r="C4306" s="168"/>
      <c r="D4306" s="307"/>
    </row>
    <row r="4307" spans="2:4" x14ac:dyDescent="0.25">
      <c r="B4307" s="306"/>
      <c r="C4307" s="168"/>
      <c r="D4307" s="307"/>
    </row>
    <row r="4308" spans="2:4" x14ac:dyDescent="0.25">
      <c r="B4308" s="306"/>
      <c r="C4308" s="168"/>
      <c r="D4308" s="307"/>
    </row>
    <row r="4309" spans="2:4" x14ac:dyDescent="0.25">
      <c r="B4309" s="306"/>
      <c r="C4309" s="168"/>
      <c r="D4309" s="307"/>
    </row>
    <row r="4310" spans="2:4" x14ac:dyDescent="0.25">
      <c r="B4310" s="306"/>
      <c r="C4310" s="168"/>
      <c r="D4310" s="307"/>
    </row>
    <row r="4311" spans="2:4" x14ac:dyDescent="0.25">
      <c r="B4311" s="306"/>
      <c r="C4311" s="168"/>
      <c r="D4311" s="307"/>
    </row>
    <row r="4312" spans="2:4" x14ac:dyDescent="0.25">
      <c r="B4312" s="306"/>
      <c r="C4312" s="168"/>
      <c r="D4312" s="307"/>
    </row>
    <row r="4313" spans="2:4" x14ac:dyDescent="0.25">
      <c r="B4313" s="306"/>
      <c r="C4313" s="168"/>
      <c r="D4313" s="307"/>
    </row>
    <row r="4314" spans="2:4" x14ac:dyDescent="0.25">
      <c r="B4314" s="306"/>
      <c r="C4314" s="168"/>
      <c r="D4314" s="307"/>
    </row>
    <row r="4315" spans="2:4" x14ac:dyDescent="0.25">
      <c r="B4315" s="306"/>
      <c r="C4315" s="168"/>
      <c r="D4315" s="307"/>
    </row>
    <row r="4316" spans="2:4" x14ac:dyDescent="0.25">
      <c r="B4316" s="306"/>
      <c r="C4316" s="168"/>
      <c r="D4316" s="307"/>
    </row>
    <row r="4317" spans="2:4" x14ac:dyDescent="0.25">
      <c r="B4317" s="306"/>
      <c r="C4317" s="168"/>
      <c r="D4317" s="307"/>
    </row>
    <row r="4318" spans="2:4" x14ac:dyDescent="0.25">
      <c r="B4318" s="306"/>
      <c r="C4318" s="168"/>
      <c r="D4318" s="307"/>
    </row>
    <row r="4319" spans="2:4" x14ac:dyDescent="0.25">
      <c r="B4319" s="306"/>
      <c r="C4319" s="168"/>
      <c r="D4319" s="307"/>
    </row>
    <row r="4320" spans="2:4" x14ac:dyDescent="0.25">
      <c r="B4320" s="306"/>
      <c r="C4320" s="168"/>
      <c r="D4320" s="307"/>
    </row>
    <row r="4321" spans="2:4" x14ac:dyDescent="0.25">
      <c r="B4321" s="306"/>
      <c r="C4321" s="168"/>
      <c r="D4321" s="307"/>
    </row>
    <row r="4322" spans="2:4" x14ac:dyDescent="0.25">
      <c r="B4322" s="306"/>
      <c r="C4322" s="168"/>
      <c r="D4322" s="307"/>
    </row>
    <row r="4323" spans="2:4" x14ac:dyDescent="0.25">
      <c r="B4323" s="306"/>
      <c r="C4323" s="168"/>
      <c r="D4323" s="307"/>
    </row>
    <row r="4324" spans="2:4" x14ac:dyDescent="0.25">
      <c r="B4324" s="306"/>
      <c r="C4324" s="168"/>
      <c r="D4324" s="307"/>
    </row>
    <row r="4325" spans="2:4" x14ac:dyDescent="0.25">
      <c r="B4325" s="306"/>
      <c r="C4325" s="168"/>
      <c r="D4325" s="307"/>
    </row>
    <row r="4326" spans="2:4" x14ac:dyDescent="0.25">
      <c r="B4326" s="306"/>
      <c r="C4326" s="168"/>
      <c r="D4326" s="307"/>
    </row>
    <row r="4327" spans="2:4" x14ac:dyDescent="0.25">
      <c r="B4327" s="306"/>
      <c r="C4327" s="168"/>
      <c r="D4327" s="307"/>
    </row>
    <row r="4328" spans="2:4" x14ac:dyDescent="0.25">
      <c r="B4328" s="306"/>
      <c r="C4328" s="168"/>
      <c r="D4328" s="307"/>
    </row>
    <row r="4329" spans="2:4" x14ac:dyDescent="0.25">
      <c r="B4329" s="306"/>
      <c r="C4329" s="168"/>
      <c r="D4329" s="307"/>
    </row>
    <row r="4330" spans="2:4" x14ac:dyDescent="0.25">
      <c r="B4330" s="306"/>
      <c r="C4330" s="168"/>
      <c r="D4330" s="307"/>
    </row>
    <row r="4331" spans="2:4" x14ac:dyDescent="0.25">
      <c r="B4331" s="306"/>
      <c r="C4331" s="168"/>
      <c r="D4331" s="307"/>
    </row>
    <row r="4332" spans="2:4" x14ac:dyDescent="0.25">
      <c r="B4332" s="306"/>
      <c r="C4332" s="168"/>
      <c r="D4332" s="307"/>
    </row>
    <row r="4333" spans="2:4" x14ac:dyDescent="0.25">
      <c r="B4333" s="306"/>
      <c r="C4333" s="168"/>
      <c r="D4333" s="307"/>
    </row>
    <row r="4334" spans="2:4" x14ac:dyDescent="0.25">
      <c r="B4334" s="306"/>
      <c r="C4334" s="168"/>
      <c r="D4334" s="307"/>
    </row>
    <row r="4335" spans="2:4" x14ac:dyDescent="0.25">
      <c r="B4335" s="306"/>
      <c r="C4335" s="168"/>
      <c r="D4335" s="307"/>
    </row>
    <row r="4336" spans="2:4" x14ac:dyDescent="0.25">
      <c r="B4336" s="306"/>
      <c r="C4336" s="168"/>
      <c r="D4336" s="307"/>
    </row>
    <row r="4337" spans="2:4" x14ac:dyDescent="0.25">
      <c r="B4337" s="306"/>
      <c r="C4337" s="168"/>
      <c r="D4337" s="307"/>
    </row>
    <row r="4338" spans="2:4" x14ac:dyDescent="0.25">
      <c r="B4338" s="306"/>
      <c r="C4338" s="168"/>
      <c r="D4338" s="307"/>
    </row>
    <row r="4339" spans="2:4" x14ac:dyDescent="0.25">
      <c r="B4339" s="306"/>
      <c r="C4339" s="168"/>
      <c r="D4339" s="307"/>
    </row>
    <row r="4340" spans="2:4" x14ac:dyDescent="0.25">
      <c r="B4340" s="306"/>
      <c r="C4340" s="168"/>
      <c r="D4340" s="307"/>
    </row>
    <row r="4341" spans="2:4" x14ac:dyDescent="0.25">
      <c r="B4341" s="306"/>
      <c r="C4341" s="168"/>
      <c r="D4341" s="307"/>
    </row>
    <row r="4342" spans="2:4" x14ac:dyDescent="0.25">
      <c r="B4342" s="306"/>
      <c r="C4342" s="168"/>
      <c r="D4342" s="307"/>
    </row>
    <row r="4343" spans="2:4" x14ac:dyDescent="0.25">
      <c r="B4343" s="306"/>
      <c r="C4343" s="168"/>
      <c r="D4343" s="307"/>
    </row>
    <row r="4344" spans="2:4" x14ac:dyDescent="0.25">
      <c r="B4344" s="306"/>
      <c r="C4344" s="168"/>
      <c r="D4344" s="307"/>
    </row>
    <row r="4345" spans="2:4" x14ac:dyDescent="0.25">
      <c r="B4345" s="306"/>
      <c r="C4345" s="168"/>
      <c r="D4345" s="307"/>
    </row>
    <row r="4346" spans="2:4" x14ac:dyDescent="0.25">
      <c r="B4346" s="306"/>
      <c r="C4346" s="168"/>
      <c r="D4346" s="307"/>
    </row>
    <row r="4347" spans="2:4" x14ac:dyDescent="0.25">
      <c r="B4347" s="306"/>
      <c r="C4347" s="168"/>
      <c r="D4347" s="307"/>
    </row>
    <row r="4348" spans="2:4" x14ac:dyDescent="0.25">
      <c r="B4348" s="306"/>
      <c r="C4348" s="168"/>
      <c r="D4348" s="307"/>
    </row>
    <row r="4349" spans="2:4" x14ac:dyDescent="0.25">
      <c r="B4349" s="306"/>
      <c r="C4349" s="168"/>
      <c r="D4349" s="307"/>
    </row>
    <row r="4350" spans="2:4" x14ac:dyDescent="0.25">
      <c r="B4350" s="306"/>
      <c r="C4350" s="168"/>
      <c r="D4350" s="307"/>
    </row>
    <row r="4351" spans="2:4" x14ac:dyDescent="0.25">
      <c r="B4351" s="306"/>
      <c r="C4351" s="168"/>
      <c r="D4351" s="307"/>
    </row>
    <row r="4352" spans="2:4" x14ac:dyDescent="0.25">
      <c r="B4352" s="306"/>
      <c r="C4352" s="168"/>
      <c r="D4352" s="307"/>
    </row>
    <row r="4353" spans="2:4" x14ac:dyDescent="0.25">
      <c r="B4353" s="306"/>
      <c r="C4353" s="168"/>
      <c r="D4353" s="307"/>
    </row>
    <row r="4354" spans="2:4" x14ac:dyDescent="0.25">
      <c r="B4354" s="306"/>
      <c r="C4354" s="168"/>
      <c r="D4354" s="307"/>
    </row>
    <row r="4355" spans="2:4" x14ac:dyDescent="0.25">
      <c r="B4355" s="306"/>
      <c r="C4355" s="168"/>
      <c r="D4355" s="307"/>
    </row>
    <row r="4356" spans="2:4" x14ac:dyDescent="0.25">
      <c r="B4356" s="306"/>
      <c r="C4356" s="168"/>
      <c r="D4356" s="307"/>
    </row>
    <row r="4357" spans="2:4" x14ac:dyDescent="0.25">
      <c r="B4357" s="306"/>
      <c r="C4357" s="168"/>
      <c r="D4357" s="307"/>
    </row>
    <row r="4358" spans="2:4" x14ac:dyDescent="0.25">
      <c r="B4358" s="306"/>
      <c r="C4358" s="168"/>
      <c r="D4358" s="307"/>
    </row>
    <row r="4359" spans="2:4" x14ac:dyDescent="0.25">
      <c r="B4359" s="306"/>
      <c r="C4359" s="168"/>
      <c r="D4359" s="307"/>
    </row>
    <row r="4360" spans="2:4" x14ac:dyDescent="0.25">
      <c r="B4360" s="306"/>
      <c r="C4360" s="168"/>
      <c r="D4360" s="307"/>
    </row>
    <row r="4361" spans="2:4" x14ac:dyDescent="0.25">
      <c r="B4361" s="306"/>
      <c r="C4361" s="168"/>
      <c r="D4361" s="307"/>
    </row>
    <row r="4362" spans="2:4" x14ac:dyDescent="0.25">
      <c r="B4362" s="306"/>
      <c r="C4362" s="168"/>
      <c r="D4362" s="307"/>
    </row>
    <row r="4363" spans="2:4" x14ac:dyDescent="0.25">
      <c r="B4363" s="306"/>
      <c r="C4363" s="168"/>
      <c r="D4363" s="307"/>
    </row>
    <row r="4364" spans="2:4" x14ac:dyDescent="0.25">
      <c r="B4364" s="306"/>
      <c r="C4364" s="168"/>
      <c r="D4364" s="307"/>
    </row>
    <row r="4365" spans="2:4" x14ac:dyDescent="0.25">
      <c r="B4365" s="306"/>
      <c r="C4365" s="168"/>
      <c r="D4365" s="307"/>
    </row>
    <row r="4366" spans="2:4" x14ac:dyDescent="0.25">
      <c r="B4366" s="306"/>
      <c r="C4366" s="168"/>
      <c r="D4366" s="307"/>
    </row>
    <row r="4367" spans="2:4" x14ac:dyDescent="0.25">
      <c r="B4367" s="306"/>
      <c r="C4367" s="168"/>
      <c r="D4367" s="307"/>
    </row>
    <row r="4368" spans="2:4" x14ac:dyDescent="0.25">
      <c r="B4368" s="306"/>
      <c r="C4368" s="168"/>
      <c r="D4368" s="307"/>
    </row>
    <row r="4369" spans="2:4" x14ac:dyDescent="0.25">
      <c r="B4369" s="306"/>
      <c r="C4369" s="168"/>
      <c r="D4369" s="307"/>
    </row>
    <row r="4370" spans="2:4" x14ac:dyDescent="0.25">
      <c r="B4370" s="306"/>
      <c r="C4370" s="168"/>
      <c r="D4370" s="307"/>
    </row>
    <row r="4371" spans="2:4" x14ac:dyDescent="0.25">
      <c r="B4371" s="306"/>
      <c r="C4371" s="168"/>
      <c r="D4371" s="307"/>
    </row>
    <row r="4372" spans="2:4" x14ac:dyDescent="0.25">
      <c r="B4372" s="306"/>
      <c r="C4372" s="168"/>
      <c r="D4372" s="307"/>
    </row>
    <row r="4373" spans="2:4" x14ac:dyDescent="0.25">
      <c r="B4373" s="306"/>
      <c r="C4373" s="168"/>
      <c r="D4373" s="307"/>
    </row>
    <row r="4374" spans="2:4" x14ac:dyDescent="0.25">
      <c r="B4374" s="306"/>
      <c r="C4374" s="168"/>
      <c r="D4374" s="307"/>
    </row>
    <row r="4375" spans="2:4" x14ac:dyDescent="0.25">
      <c r="B4375" s="306"/>
      <c r="C4375" s="168"/>
      <c r="D4375" s="307"/>
    </row>
    <row r="4376" spans="2:4" x14ac:dyDescent="0.25">
      <c r="B4376" s="306"/>
      <c r="C4376" s="168"/>
      <c r="D4376" s="307"/>
    </row>
    <row r="4377" spans="2:4" x14ac:dyDescent="0.25">
      <c r="B4377" s="306"/>
      <c r="C4377" s="168"/>
      <c r="D4377" s="307"/>
    </row>
    <row r="4378" spans="2:4" x14ac:dyDescent="0.25">
      <c r="B4378" s="306"/>
      <c r="C4378" s="168"/>
      <c r="D4378" s="307"/>
    </row>
    <row r="4379" spans="2:4" x14ac:dyDescent="0.25">
      <c r="B4379" s="306"/>
      <c r="C4379" s="168"/>
      <c r="D4379" s="307"/>
    </row>
    <row r="4380" spans="2:4" x14ac:dyDescent="0.25">
      <c r="B4380" s="306"/>
      <c r="C4380" s="168"/>
      <c r="D4380" s="307"/>
    </row>
    <row r="4381" spans="2:4" x14ac:dyDescent="0.25">
      <c r="B4381" s="306"/>
      <c r="C4381" s="168"/>
      <c r="D4381" s="307"/>
    </row>
    <row r="4382" spans="2:4" x14ac:dyDescent="0.25">
      <c r="B4382" s="306"/>
      <c r="C4382" s="168"/>
      <c r="D4382" s="307"/>
    </row>
    <row r="4383" spans="2:4" x14ac:dyDescent="0.25">
      <c r="B4383" s="306"/>
      <c r="C4383" s="168"/>
      <c r="D4383" s="307"/>
    </row>
    <row r="4384" spans="2:4" x14ac:dyDescent="0.25">
      <c r="B4384" s="306"/>
      <c r="C4384" s="168"/>
      <c r="D4384" s="307"/>
    </row>
    <row r="4385" spans="2:4" x14ac:dyDescent="0.25">
      <c r="B4385" s="306"/>
      <c r="C4385" s="168"/>
      <c r="D4385" s="307"/>
    </row>
    <row r="4386" spans="2:4" x14ac:dyDescent="0.25">
      <c r="B4386" s="306"/>
      <c r="C4386" s="168"/>
      <c r="D4386" s="307"/>
    </row>
    <row r="4387" spans="2:4" x14ac:dyDescent="0.25">
      <c r="B4387" s="306"/>
      <c r="C4387" s="168"/>
      <c r="D4387" s="307"/>
    </row>
    <row r="4388" spans="2:4" x14ac:dyDescent="0.25">
      <c r="B4388" s="306"/>
      <c r="C4388" s="168"/>
      <c r="D4388" s="307"/>
    </row>
    <row r="4389" spans="2:4" x14ac:dyDescent="0.25">
      <c r="B4389" s="306"/>
      <c r="C4389" s="168"/>
      <c r="D4389" s="307"/>
    </row>
    <row r="4390" spans="2:4" x14ac:dyDescent="0.25">
      <c r="B4390" s="306"/>
      <c r="C4390" s="168"/>
      <c r="D4390" s="307"/>
    </row>
    <row r="4391" spans="2:4" x14ac:dyDescent="0.25">
      <c r="B4391" s="306"/>
      <c r="C4391" s="168"/>
      <c r="D4391" s="307"/>
    </row>
    <row r="4392" spans="2:4" x14ac:dyDescent="0.25">
      <c r="B4392" s="306"/>
      <c r="C4392" s="168"/>
      <c r="D4392" s="307"/>
    </row>
    <row r="4393" spans="2:4" x14ac:dyDescent="0.25">
      <c r="B4393" s="306"/>
      <c r="C4393" s="168"/>
      <c r="D4393" s="307"/>
    </row>
    <row r="4394" spans="2:4" x14ac:dyDescent="0.25">
      <c r="B4394" s="306"/>
      <c r="C4394" s="168"/>
      <c r="D4394" s="307"/>
    </row>
    <row r="4395" spans="2:4" x14ac:dyDescent="0.25">
      <c r="B4395" s="306"/>
      <c r="C4395" s="168"/>
      <c r="D4395" s="307"/>
    </row>
    <row r="4396" spans="2:4" x14ac:dyDescent="0.25">
      <c r="B4396" s="306"/>
      <c r="C4396" s="168"/>
      <c r="D4396" s="307"/>
    </row>
    <row r="4397" spans="2:4" x14ac:dyDescent="0.25">
      <c r="B4397" s="306"/>
      <c r="C4397" s="168"/>
      <c r="D4397" s="307"/>
    </row>
    <row r="4398" spans="2:4" x14ac:dyDescent="0.25">
      <c r="B4398" s="306"/>
      <c r="C4398" s="168"/>
      <c r="D4398" s="307"/>
    </row>
    <row r="4399" spans="2:4" x14ac:dyDescent="0.25">
      <c r="B4399" s="306"/>
      <c r="C4399" s="168"/>
      <c r="D4399" s="307"/>
    </row>
    <row r="4400" spans="2:4" x14ac:dyDescent="0.25">
      <c r="B4400" s="306"/>
      <c r="C4400" s="168"/>
      <c r="D4400" s="307"/>
    </row>
    <row r="4401" spans="2:4" x14ac:dyDescent="0.25">
      <c r="B4401" s="306"/>
      <c r="C4401" s="168"/>
      <c r="D4401" s="307"/>
    </row>
    <row r="4402" spans="2:4" x14ac:dyDescent="0.25">
      <c r="B4402" s="306"/>
      <c r="C4402" s="168"/>
      <c r="D4402" s="307"/>
    </row>
    <row r="4403" spans="2:4" x14ac:dyDescent="0.25">
      <c r="B4403" s="306"/>
      <c r="C4403" s="168"/>
      <c r="D4403" s="307"/>
    </row>
    <row r="4404" spans="2:4" x14ac:dyDescent="0.25">
      <c r="B4404" s="306"/>
      <c r="C4404" s="168"/>
      <c r="D4404" s="307"/>
    </row>
    <row r="4405" spans="2:4" x14ac:dyDescent="0.25">
      <c r="B4405" s="306"/>
      <c r="C4405" s="168"/>
      <c r="D4405" s="307"/>
    </row>
    <row r="4406" spans="2:4" x14ac:dyDescent="0.25">
      <c r="B4406" s="306"/>
      <c r="C4406" s="168"/>
      <c r="D4406" s="307"/>
    </row>
    <row r="4407" spans="2:4" x14ac:dyDescent="0.25">
      <c r="B4407" s="306"/>
      <c r="C4407" s="168"/>
      <c r="D4407" s="307"/>
    </row>
    <row r="4408" spans="2:4" x14ac:dyDescent="0.25">
      <c r="B4408" s="306"/>
      <c r="C4408" s="168"/>
      <c r="D4408" s="307"/>
    </row>
    <row r="4409" spans="2:4" x14ac:dyDescent="0.25">
      <c r="B4409" s="306"/>
      <c r="C4409" s="168"/>
      <c r="D4409" s="307"/>
    </row>
    <row r="4410" spans="2:4" x14ac:dyDescent="0.25">
      <c r="B4410" s="306"/>
      <c r="C4410" s="168"/>
      <c r="D4410" s="307"/>
    </row>
    <row r="4411" spans="2:4" x14ac:dyDescent="0.25">
      <c r="B4411" s="306"/>
      <c r="C4411" s="168"/>
      <c r="D4411" s="307"/>
    </row>
    <row r="4412" spans="2:4" x14ac:dyDescent="0.25">
      <c r="B4412" s="306"/>
      <c r="C4412" s="168"/>
      <c r="D4412" s="307"/>
    </row>
    <row r="4413" spans="2:4" x14ac:dyDescent="0.25">
      <c r="B4413" s="306"/>
      <c r="C4413" s="168"/>
      <c r="D4413" s="307"/>
    </row>
    <row r="4414" spans="2:4" x14ac:dyDescent="0.25">
      <c r="B4414" s="306"/>
      <c r="C4414" s="168"/>
      <c r="D4414" s="307"/>
    </row>
    <row r="4415" spans="2:4" x14ac:dyDescent="0.25">
      <c r="B4415" s="306"/>
      <c r="C4415" s="168"/>
      <c r="D4415" s="307"/>
    </row>
    <row r="4416" spans="2:4" x14ac:dyDescent="0.25">
      <c r="B4416" s="306"/>
      <c r="C4416" s="168"/>
      <c r="D4416" s="307"/>
    </row>
    <row r="4417" spans="2:4" x14ac:dyDescent="0.25">
      <c r="B4417" s="306"/>
      <c r="C4417" s="168"/>
      <c r="D4417" s="307"/>
    </row>
    <row r="4418" spans="2:4" x14ac:dyDescent="0.25">
      <c r="B4418" s="306"/>
      <c r="C4418" s="168"/>
      <c r="D4418" s="307"/>
    </row>
    <row r="4419" spans="2:4" x14ac:dyDescent="0.25">
      <c r="B4419" s="306"/>
      <c r="C4419" s="168"/>
      <c r="D4419" s="307"/>
    </row>
    <row r="4420" spans="2:4" x14ac:dyDescent="0.25">
      <c r="B4420" s="306"/>
      <c r="C4420" s="168"/>
      <c r="D4420" s="307"/>
    </row>
    <row r="4421" spans="2:4" x14ac:dyDescent="0.25">
      <c r="B4421" s="306"/>
      <c r="C4421" s="168"/>
      <c r="D4421" s="307"/>
    </row>
    <row r="4422" spans="2:4" x14ac:dyDescent="0.25">
      <c r="B4422" s="306"/>
      <c r="C4422" s="168"/>
      <c r="D4422" s="307"/>
    </row>
    <row r="4423" spans="2:4" x14ac:dyDescent="0.25">
      <c r="B4423" s="306"/>
      <c r="C4423" s="168"/>
      <c r="D4423" s="307"/>
    </row>
    <row r="4424" spans="2:4" x14ac:dyDescent="0.25">
      <c r="B4424" s="306"/>
      <c r="C4424" s="168"/>
      <c r="D4424" s="307"/>
    </row>
    <row r="4425" spans="2:4" x14ac:dyDescent="0.25">
      <c r="B4425" s="306"/>
      <c r="C4425" s="168"/>
      <c r="D4425" s="307"/>
    </row>
    <row r="4426" spans="2:4" x14ac:dyDescent="0.25">
      <c r="B4426" s="306"/>
      <c r="C4426" s="168"/>
      <c r="D4426" s="307"/>
    </row>
    <row r="4427" spans="2:4" x14ac:dyDescent="0.25">
      <c r="B4427" s="306"/>
      <c r="C4427" s="168"/>
      <c r="D4427" s="307"/>
    </row>
    <row r="4428" spans="2:4" x14ac:dyDescent="0.25">
      <c r="B4428" s="306"/>
      <c r="C4428" s="168"/>
      <c r="D4428" s="307"/>
    </row>
    <row r="4429" spans="2:4" x14ac:dyDescent="0.25">
      <c r="B4429" s="306"/>
      <c r="C4429" s="168"/>
      <c r="D4429" s="307"/>
    </row>
    <row r="4430" spans="2:4" x14ac:dyDescent="0.25">
      <c r="B4430" s="306"/>
      <c r="C4430" s="168"/>
      <c r="D4430" s="307"/>
    </row>
    <row r="4431" spans="2:4" x14ac:dyDescent="0.25">
      <c r="B4431" s="306"/>
      <c r="C4431" s="168"/>
      <c r="D4431" s="307"/>
    </row>
    <row r="4432" spans="2:4" x14ac:dyDescent="0.25">
      <c r="B4432" s="306"/>
      <c r="C4432" s="168"/>
      <c r="D4432" s="307"/>
    </row>
    <row r="4433" spans="2:4" x14ac:dyDescent="0.25">
      <c r="B4433" s="306"/>
      <c r="C4433" s="168"/>
      <c r="D4433" s="307"/>
    </row>
    <row r="4434" spans="2:4" x14ac:dyDescent="0.25">
      <c r="B4434" s="306"/>
      <c r="C4434" s="168"/>
      <c r="D4434" s="307"/>
    </row>
    <row r="4435" spans="2:4" x14ac:dyDescent="0.25">
      <c r="B4435" s="306"/>
      <c r="C4435" s="168"/>
      <c r="D4435" s="307"/>
    </row>
    <row r="4436" spans="2:4" x14ac:dyDescent="0.25">
      <c r="B4436" s="306"/>
      <c r="C4436" s="168"/>
      <c r="D4436" s="307"/>
    </row>
    <row r="4437" spans="2:4" x14ac:dyDescent="0.25">
      <c r="B4437" s="306"/>
      <c r="C4437" s="168"/>
      <c r="D4437" s="307"/>
    </row>
    <row r="4438" spans="2:4" x14ac:dyDescent="0.25">
      <c r="B4438" s="306"/>
      <c r="C4438" s="168"/>
      <c r="D4438" s="307"/>
    </row>
    <row r="4439" spans="2:4" x14ac:dyDescent="0.25">
      <c r="B4439" s="306"/>
      <c r="C4439" s="168"/>
      <c r="D4439" s="307"/>
    </row>
    <row r="4440" spans="2:4" x14ac:dyDescent="0.25">
      <c r="B4440" s="306"/>
      <c r="C4440" s="168"/>
      <c r="D4440" s="307"/>
    </row>
    <row r="4441" spans="2:4" x14ac:dyDescent="0.25">
      <c r="B4441" s="306"/>
      <c r="C4441" s="168"/>
      <c r="D4441" s="307"/>
    </row>
    <row r="4442" spans="2:4" x14ac:dyDescent="0.25">
      <c r="B4442" s="306"/>
      <c r="C4442" s="168"/>
      <c r="D4442" s="307"/>
    </row>
    <row r="4443" spans="2:4" x14ac:dyDescent="0.25">
      <c r="B4443" s="306"/>
      <c r="C4443" s="168"/>
      <c r="D4443" s="307"/>
    </row>
    <row r="4444" spans="2:4" x14ac:dyDescent="0.25">
      <c r="B4444" s="306"/>
      <c r="C4444" s="168"/>
      <c r="D4444" s="307"/>
    </row>
    <row r="4445" spans="2:4" x14ac:dyDescent="0.25">
      <c r="B4445" s="306"/>
      <c r="C4445" s="168"/>
      <c r="D4445" s="307"/>
    </row>
    <row r="4446" spans="2:4" x14ac:dyDescent="0.25">
      <c r="B4446" s="306"/>
      <c r="C4446" s="168"/>
      <c r="D4446" s="307"/>
    </row>
    <row r="4447" spans="2:4" x14ac:dyDescent="0.25">
      <c r="B4447" s="306"/>
      <c r="C4447" s="168"/>
      <c r="D4447" s="307"/>
    </row>
    <row r="4448" spans="2:4" x14ac:dyDescent="0.25">
      <c r="B4448" s="306"/>
      <c r="C4448" s="168"/>
      <c r="D4448" s="307"/>
    </row>
    <row r="4449" spans="2:4" x14ac:dyDescent="0.25">
      <c r="B4449" s="306"/>
      <c r="C4449" s="168"/>
      <c r="D4449" s="307"/>
    </row>
    <row r="4450" spans="2:4" x14ac:dyDescent="0.25">
      <c r="B4450" s="306"/>
      <c r="C4450" s="168"/>
      <c r="D4450" s="307"/>
    </row>
    <row r="4451" spans="2:4" x14ac:dyDescent="0.25">
      <c r="B4451" s="306"/>
      <c r="C4451" s="168"/>
      <c r="D4451" s="307"/>
    </row>
    <row r="4452" spans="2:4" x14ac:dyDescent="0.25">
      <c r="B4452" s="306"/>
      <c r="C4452" s="168"/>
      <c r="D4452" s="307"/>
    </row>
    <row r="4453" spans="2:4" x14ac:dyDescent="0.25">
      <c r="B4453" s="306"/>
      <c r="C4453" s="168"/>
      <c r="D4453" s="307"/>
    </row>
    <row r="4454" spans="2:4" x14ac:dyDescent="0.25">
      <c r="B4454" s="306"/>
      <c r="C4454" s="168"/>
      <c r="D4454" s="307"/>
    </row>
    <row r="4455" spans="2:4" x14ac:dyDescent="0.25">
      <c r="B4455" s="306"/>
      <c r="C4455" s="168"/>
      <c r="D4455" s="307"/>
    </row>
    <row r="4456" spans="2:4" x14ac:dyDescent="0.25">
      <c r="B4456" s="306"/>
      <c r="C4456" s="168"/>
      <c r="D4456" s="307"/>
    </row>
    <row r="4457" spans="2:4" x14ac:dyDescent="0.25">
      <c r="B4457" s="306"/>
      <c r="C4457" s="168"/>
      <c r="D4457" s="307"/>
    </row>
    <row r="4458" spans="2:4" x14ac:dyDescent="0.25">
      <c r="B4458" s="306"/>
      <c r="C4458" s="168"/>
      <c r="D4458" s="307"/>
    </row>
    <row r="4459" spans="2:4" x14ac:dyDescent="0.25">
      <c r="B4459" s="306"/>
      <c r="C4459" s="168"/>
      <c r="D4459" s="307"/>
    </row>
    <row r="4460" spans="2:4" x14ac:dyDescent="0.25">
      <c r="B4460" s="306"/>
      <c r="C4460" s="168"/>
      <c r="D4460" s="307"/>
    </row>
    <row r="4461" spans="2:4" x14ac:dyDescent="0.25">
      <c r="B4461" s="306"/>
      <c r="C4461" s="168"/>
      <c r="D4461" s="307"/>
    </row>
    <row r="4462" spans="2:4" x14ac:dyDescent="0.25">
      <c r="B4462" s="306"/>
      <c r="C4462" s="168"/>
      <c r="D4462" s="307"/>
    </row>
    <row r="4463" spans="2:4" x14ac:dyDescent="0.25">
      <c r="B4463" s="306"/>
      <c r="C4463" s="168"/>
      <c r="D4463" s="307"/>
    </row>
    <row r="4464" spans="2:4" x14ac:dyDescent="0.25">
      <c r="B4464" s="306"/>
      <c r="C4464" s="168"/>
      <c r="D4464" s="307"/>
    </row>
    <row r="4465" spans="2:4" x14ac:dyDescent="0.25">
      <c r="B4465" s="306"/>
      <c r="C4465" s="168"/>
      <c r="D4465" s="307"/>
    </row>
    <row r="4466" spans="2:4" x14ac:dyDescent="0.25">
      <c r="B4466" s="306"/>
      <c r="C4466" s="168"/>
      <c r="D4466" s="307"/>
    </row>
    <row r="4467" spans="2:4" x14ac:dyDescent="0.25">
      <c r="B4467" s="306"/>
      <c r="C4467" s="168"/>
      <c r="D4467" s="307"/>
    </row>
    <row r="4468" spans="2:4" x14ac:dyDescent="0.25">
      <c r="B4468" s="306"/>
      <c r="C4468" s="168"/>
      <c r="D4468" s="307"/>
    </row>
    <row r="4469" spans="2:4" x14ac:dyDescent="0.25">
      <c r="B4469" s="306"/>
      <c r="C4469" s="168"/>
      <c r="D4469" s="307"/>
    </row>
    <row r="4470" spans="2:4" x14ac:dyDescent="0.25">
      <c r="B4470" s="306"/>
      <c r="C4470" s="168"/>
      <c r="D4470" s="307"/>
    </row>
    <row r="4471" spans="2:4" x14ac:dyDescent="0.25">
      <c r="B4471" s="306"/>
      <c r="C4471" s="168"/>
      <c r="D4471" s="307"/>
    </row>
    <row r="4472" spans="2:4" x14ac:dyDescent="0.25">
      <c r="B4472" s="306"/>
      <c r="C4472" s="168"/>
      <c r="D4472" s="307"/>
    </row>
    <row r="4473" spans="2:4" x14ac:dyDescent="0.25">
      <c r="B4473" s="306"/>
      <c r="C4473" s="168"/>
      <c r="D4473" s="307"/>
    </row>
    <row r="4474" spans="2:4" x14ac:dyDescent="0.25">
      <c r="B4474" s="306"/>
      <c r="C4474" s="168"/>
      <c r="D4474" s="307"/>
    </row>
    <row r="4475" spans="2:4" x14ac:dyDescent="0.25">
      <c r="B4475" s="306"/>
      <c r="C4475" s="168"/>
      <c r="D4475" s="307"/>
    </row>
    <row r="4476" spans="2:4" x14ac:dyDescent="0.25">
      <c r="B4476" s="306"/>
      <c r="C4476" s="168"/>
      <c r="D4476" s="307"/>
    </row>
    <row r="4477" spans="2:4" x14ac:dyDescent="0.25">
      <c r="B4477" s="306"/>
      <c r="C4477" s="168"/>
      <c r="D4477" s="307"/>
    </row>
    <row r="4478" spans="2:4" x14ac:dyDescent="0.25">
      <c r="B4478" s="306"/>
      <c r="C4478" s="168"/>
      <c r="D4478" s="307"/>
    </row>
    <row r="4479" spans="2:4" x14ac:dyDescent="0.25">
      <c r="B4479" s="306"/>
      <c r="C4479" s="168"/>
      <c r="D4479" s="307"/>
    </row>
    <row r="4480" spans="2:4" x14ac:dyDescent="0.25">
      <c r="B4480" s="306"/>
      <c r="C4480" s="168"/>
      <c r="D4480" s="307"/>
    </row>
    <row r="4481" spans="2:4" x14ac:dyDescent="0.25">
      <c r="B4481" s="306"/>
      <c r="C4481" s="168"/>
      <c r="D4481" s="307"/>
    </row>
    <row r="4482" spans="2:4" x14ac:dyDescent="0.25">
      <c r="B4482" s="306"/>
      <c r="C4482" s="168"/>
      <c r="D4482" s="307"/>
    </row>
    <row r="4483" spans="2:4" x14ac:dyDescent="0.25">
      <c r="B4483" s="306"/>
      <c r="C4483" s="168"/>
      <c r="D4483" s="307"/>
    </row>
    <row r="4484" spans="2:4" x14ac:dyDescent="0.25">
      <c r="B4484" s="306"/>
      <c r="C4484" s="168"/>
      <c r="D4484" s="307"/>
    </row>
    <row r="4485" spans="2:4" x14ac:dyDescent="0.25">
      <c r="B4485" s="306"/>
      <c r="C4485" s="168"/>
      <c r="D4485" s="307"/>
    </row>
    <row r="4486" spans="2:4" x14ac:dyDescent="0.25">
      <c r="B4486" s="306"/>
      <c r="C4486" s="168"/>
      <c r="D4486" s="307"/>
    </row>
    <row r="4487" spans="2:4" x14ac:dyDescent="0.25">
      <c r="B4487" s="306"/>
      <c r="C4487" s="168"/>
      <c r="D4487" s="307"/>
    </row>
    <row r="4488" spans="2:4" x14ac:dyDescent="0.25">
      <c r="B4488" s="306"/>
      <c r="C4488" s="168"/>
      <c r="D4488" s="307"/>
    </row>
    <row r="4489" spans="2:4" x14ac:dyDescent="0.25">
      <c r="B4489" s="306"/>
      <c r="C4489" s="168"/>
      <c r="D4489" s="307"/>
    </row>
    <row r="4490" spans="2:4" x14ac:dyDescent="0.25">
      <c r="B4490" s="306"/>
      <c r="C4490" s="168"/>
      <c r="D4490" s="307"/>
    </row>
    <row r="4491" spans="2:4" x14ac:dyDescent="0.25">
      <c r="B4491" s="306"/>
      <c r="C4491" s="168"/>
      <c r="D4491" s="307"/>
    </row>
    <row r="4492" spans="2:4" x14ac:dyDescent="0.25">
      <c r="B4492" s="306"/>
      <c r="C4492" s="168"/>
      <c r="D4492" s="307"/>
    </row>
    <row r="4493" spans="2:4" x14ac:dyDescent="0.25">
      <c r="B4493" s="306"/>
      <c r="C4493" s="168"/>
      <c r="D4493" s="307"/>
    </row>
    <row r="4494" spans="2:4" x14ac:dyDescent="0.25">
      <c r="B4494" s="306"/>
      <c r="C4494" s="168"/>
      <c r="D4494" s="307"/>
    </row>
    <row r="4495" spans="2:4" x14ac:dyDescent="0.25">
      <c r="B4495" s="306"/>
      <c r="C4495" s="168"/>
      <c r="D4495" s="307"/>
    </row>
    <row r="4496" spans="2:4" x14ac:dyDescent="0.25">
      <c r="B4496" s="306"/>
      <c r="C4496" s="168"/>
      <c r="D4496" s="307"/>
    </row>
    <row r="4497" spans="2:4" x14ac:dyDescent="0.25">
      <c r="B4497" s="306"/>
      <c r="C4497" s="168"/>
      <c r="D4497" s="307"/>
    </row>
    <row r="4498" spans="2:4" x14ac:dyDescent="0.25">
      <c r="B4498" s="306"/>
      <c r="C4498" s="168"/>
      <c r="D4498" s="307"/>
    </row>
    <row r="4499" spans="2:4" x14ac:dyDescent="0.25">
      <c r="B4499" s="306"/>
      <c r="C4499" s="168"/>
      <c r="D4499" s="307"/>
    </row>
    <row r="4500" spans="2:4" x14ac:dyDescent="0.25">
      <c r="B4500" s="306"/>
      <c r="C4500" s="168"/>
      <c r="D4500" s="307"/>
    </row>
    <row r="4501" spans="2:4" x14ac:dyDescent="0.25">
      <c r="B4501" s="306"/>
      <c r="C4501" s="168"/>
      <c r="D4501" s="307"/>
    </row>
    <row r="4502" spans="2:4" x14ac:dyDescent="0.25">
      <c r="B4502" s="306"/>
      <c r="C4502" s="168"/>
      <c r="D4502" s="307"/>
    </row>
    <row r="4503" spans="2:4" x14ac:dyDescent="0.25">
      <c r="B4503" s="306"/>
      <c r="C4503" s="168"/>
      <c r="D4503" s="307"/>
    </row>
    <row r="4504" spans="2:4" x14ac:dyDescent="0.25">
      <c r="B4504" s="306"/>
      <c r="C4504" s="168"/>
      <c r="D4504" s="307"/>
    </row>
    <row r="4505" spans="2:4" x14ac:dyDescent="0.25">
      <c r="B4505" s="306"/>
      <c r="C4505" s="168"/>
      <c r="D4505" s="307"/>
    </row>
    <row r="4506" spans="2:4" x14ac:dyDescent="0.25">
      <c r="B4506" s="306"/>
      <c r="C4506" s="168"/>
      <c r="D4506" s="307"/>
    </row>
    <row r="4507" spans="2:4" x14ac:dyDescent="0.25">
      <c r="B4507" s="306"/>
      <c r="C4507" s="168"/>
      <c r="D4507" s="307"/>
    </row>
    <row r="4508" spans="2:4" x14ac:dyDescent="0.25">
      <c r="B4508" s="306"/>
      <c r="C4508" s="168"/>
      <c r="D4508" s="307"/>
    </row>
    <row r="4509" spans="2:4" x14ac:dyDescent="0.25">
      <c r="B4509" s="306"/>
      <c r="C4509" s="168"/>
      <c r="D4509" s="307"/>
    </row>
    <row r="4510" spans="2:4" x14ac:dyDescent="0.25">
      <c r="B4510" s="306"/>
      <c r="C4510" s="168"/>
      <c r="D4510" s="307"/>
    </row>
    <row r="4511" spans="2:4" x14ac:dyDescent="0.25">
      <c r="B4511" s="306"/>
      <c r="C4511" s="168"/>
      <c r="D4511" s="307"/>
    </row>
    <row r="4512" spans="2:4" x14ac:dyDescent="0.25">
      <c r="B4512" s="306"/>
      <c r="C4512" s="168"/>
      <c r="D4512" s="307"/>
    </row>
    <row r="4513" spans="2:4" x14ac:dyDescent="0.25">
      <c r="B4513" s="306"/>
      <c r="C4513" s="168"/>
      <c r="D4513" s="307"/>
    </row>
    <row r="4514" spans="2:4" x14ac:dyDescent="0.25">
      <c r="B4514" s="306"/>
      <c r="C4514" s="168"/>
      <c r="D4514" s="307"/>
    </row>
    <row r="4515" spans="2:4" x14ac:dyDescent="0.25">
      <c r="B4515" s="306"/>
      <c r="C4515" s="168"/>
      <c r="D4515" s="307"/>
    </row>
    <row r="4516" spans="2:4" x14ac:dyDescent="0.25">
      <c r="B4516" s="306"/>
      <c r="C4516" s="168"/>
      <c r="D4516" s="307"/>
    </row>
    <row r="4517" spans="2:4" x14ac:dyDescent="0.25">
      <c r="B4517" s="306"/>
      <c r="C4517" s="168"/>
      <c r="D4517" s="307"/>
    </row>
    <row r="4518" spans="2:4" x14ac:dyDescent="0.25">
      <c r="B4518" s="306"/>
      <c r="C4518" s="168"/>
      <c r="D4518" s="307"/>
    </row>
    <row r="4519" spans="2:4" x14ac:dyDescent="0.25">
      <c r="B4519" s="306"/>
      <c r="C4519" s="168"/>
      <c r="D4519" s="307"/>
    </row>
    <row r="4520" spans="2:4" x14ac:dyDescent="0.25">
      <c r="B4520" s="306"/>
      <c r="C4520" s="168"/>
      <c r="D4520" s="307"/>
    </row>
    <row r="4521" spans="2:4" x14ac:dyDescent="0.25">
      <c r="B4521" s="306"/>
      <c r="C4521" s="168"/>
      <c r="D4521" s="307"/>
    </row>
    <row r="4522" spans="2:4" x14ac:dyDescent="0.25">
      <c r="B4522" s="306"/>
      <c r="C4522" s="168"/>
      <c r="D4522" s="307"/>
    </row>
    <row r="4523" spans="2:4" x14ac:dyDescent="0.25">
      <c r="B4523" s="306"/>
      <c r="C4523" s="168"/>
      <c r="D4523" s="307"/>
    </row>
    <row r="4524" spans="2:4" x14ac:dyDescent="0.25">
      <c r="B4524" s="306"/>
      <c r="C4524" s="168"/>
      <c r="D4524" s="307"/>
    </row>
    <row r="4525" spans="2:4" x14ac:dyDescent="0.25">
      <c r="B4525" s="306"/>
      <c r="C4525" s="168"/>
      <c r="D4525" s="307"/>
    </row>
    <row r="4526" spans="2:4" x14ac:dyDescent="0.25">
      <c r="B4526" s="306"/>
      <c r="C4526" s="168"/>
      <c r="D4526" s="307"/>
    </row>
    <row r="4527" spans="2:4" x14ac:dyDescent="0.25">
      <c r="B4527" s="306"/>
      <c r="C4527" s="168"/>
      <c r="D4527" s="307"/>
    </row>
    <row r="4528" spans="2:4" x14ac:dyDescent="0.25">
      <c r="B4528" s="306"/>
      <c r="C4528" s="168"/>
      <c r="D4528" s="307"/>
    </row>
    <row r="4529" spans="2:4" x14ac:dyDescent="0.25">
      <c r="B4529" s="306"/>
      <c r="C4529" s="168"/>
      <c r="D4529" s="307"/>
    </row>
    <row r="4530" spans="2:4" x14ac:dyDescent="0.25">
      <c r="B4530" s="306"/>
      <c r="C4530" s="168"/>
      <c r="D4530" s="307"/>
    </row>
    <row r="4531" spans="2:4" x14ac:dyDescent="0.25">
      <c r="B4531" s="306"/>
      <c r="C4531" s="168"/>
      <c r="D4531" s="307"/>
    </row>
    <row r="4532" spans="2:4" x14ac:dyDescent="0.25">
      <c r="B4532" s="306"/>
      <c r="C4532" s="168"/>
      <c r="D4532" s="307"/>
    </row>
    <row r="4533" spans="2:4" x14ac:dyDescent="0.25">
      <c r="B4533" s="306"/>
      <c r="C4533" s="168"/>
      <c r="D4533" s="307"/>
    </row>
    <row r="4534" spans="2:4" x14ac:dyDescent="0.25">
      <c r="B4534" s="306"/>
      <c r="C4534" s="168"/>
      <c r="D4534" s="307"/>
    </row>
    <row r="4535" spans="2:4" x14ac:dyDescent="0.25">
      <c r="B4535" s="306"/>
      <c r="C4535" s="168"/>
      <c r="D4535" s="307"/>
    </row>
    <row r="4536" spans="2:4" x14ac:dyDescent="0.25">
      <c r="B4536" s="306"/>
      <c r="C4536" s="168"/>
      <c r="D4536" s="307"/>
    </row>
    <row r="4537" spans="2:4" x14ac:dyDescent="0.25">
      <c r="B4537" s="306"/>
      <c r="C4537" s="168"/>
      <c r="D4537" s="307"/>
    </row>
    <row r="4538" spans="2:4" x14ac:dyDescent="0.25">
      <c r="B4538" s="306"/>
      <c r="C4538" s="168"/>
      <c r="D4538" s="307"/>
    </row>
    <row r="4539" spans="2:4" x14ac:dyDescent="0.25">
      <c r="B4539" s="306"/>
      <c r="C4539" s="168"/>
      <c r="D4539" s="307"/>
    </row>
    <row r="4540" spans="2:4" x14ac:dyDescent="0.25">
      <c r="B4540" s="306"/>
      <c r="C4540" s="168"/>
      <c r="D4540" s="307"/>
    </row>
    <row r="4541" spans="2:4" x14ac:dyDescent="0.25">
      <c r="B4541" s="306"/>
      <c r="C4541" s="168"/>
      <c r="D4541" s="307"/>
    </row>
    <row r="4542" spans="2:4" x14ac:dyDescent="0.25">
      <c r="B4542" s="306"/>
      <c r="C4542" s="168"/>
      <c r="D4542" s="307"/>
    </row>
    <row r="4543" spans="2:4" x14ac:dyDescent="0.25">
      <c r="B4543" s="306"/>
      <c r="C4543" s="168"/>
      <c r="D4543" s="307"/>
    </row>
    <row r="4544" spans="2:4" x14ac:dyDescent="0.25">
      <c r="B4544" s="306"/>
      <c r="C4544" s="168"/>
      <c r="D4544" s="307"/>
    </row>
    <row r="4545" spans="2:4" x14ac:dyDescent="0.25">
      <c r="B4545" s="306"/>
      <c r="C4545" s="168"/>
      <c r="D4545" s="307"/>
    </row>
    <row r="4546" spans="2:4" x14ac:dyDescent="0.25">
      <c r="B4546" s="306"/>
      <c r="C4546" s="168"/>
      <c r="D4546" s="307"/>
    </row>
    <row r="4547" spans="2:4" x14ac:dyDescent="0.25">
      <c r="B4547" s="306"/>
      <c r="C4547" s="168"/>
      <c r="D4547" s="307"/>
    </row>
    <row r="4548" spans="2:4" x14ac:dyDescent="0.25">
      <c r="B4548" s="306"/>
      <c r="C4548" s="168"/>
      <c r="D4548" s="307"/>
    </row>
    <row r="4549" spans="2:4" x14ac:dyDescent="0.25">
      <c r="B4549" s="306"/>
      <c r="C4549" s="168"/>
      <c r="D4549" s="307"/>
    </row>
    <row r="4550" spans="2:4" x14ac:dyDescent="0.25">
      <c r="B4550" s="306"/>
      <c r="C4550" s="168"/>
      <c r="D4550" s="307"/>
    </row>
    <row r="4551" spans="2:4" x14ac:dyDescent="0.25">
      <c r="B4551" s="306"/>
      <c r="C4551" s="168"/>
      <c r="D4551" s="307"/>
    </row>
    <row r="4552" spans="2:4" x14ac:dyDescent="0.25">
      <c r="B4552" s="306"/>
      <c r="C4552" s="168"/>
      <c r="D4552" s="307"/>
    </row>
    <row r="4553" spans="2:4" x14ac:dyDescent="0.25">
      <c r="B4553" s="306"/>
      <c r="C4553" s="168"/>
      <c r="D4553" s="307"/>
    </row>
    <row r="4554" spans="2:4" x14ac:dyDescent="0.25">
      <c r="B4554" s="306"/>
      <c r="C4554" s="168"/>
      <c r="D4554" s="307"/>
    </row>
    <row r="4555" spans="2:4" x14ac:dyDescent="0.25">
      <c r="B4555" s="306"/>
      <c r="C4555" s="168"/>
      <c r="D4555" s="307"/>
    </row>
    <row r="4556" spans="2:4" x14ac:dyDescent="0.25">
      <c r="B4556" s="306"/>
      <c r="C4556" s="168"/>
      <c r="D4556" s="307"/>
    </row>
    <row r="4557" spans="2:4" x14ac:dyDescent="0.25">
      <c r="B4557" s="306"/>
      <c r="C4557" s="168"/>
      <c r="D4557" s="307"/>
    </row>
    <row r="4558" spans="2:4" x14ac:dyDescent="0.25">
      <c r="B4558" s="306"/>
      <c r="C4558" s="168"/>
      <c r="D4558" s="307"/>
    </row>
    <row r="4559" spans="2:4" x14ac:dyDescent="0.25">
      <c r="B4559" s="306"/>
      <c r="C4559" s="168"/>
      <c r="D4559" s="307"/>
    </row>
    <row r="4560" spans="2:4" x14ac:dyDescent="0.25">
      <c r="B4560" s="306"/>
      <c r="C4560" s="168"/>
      <c r="D4560" s="307"/>
    </row>
    <row r="4561" spans="2:4" x14ac:dyDescent="0.25">
      <c r="B4561" s="306"/>
      <c r="C4561" s="168"/>
      <c r="D4561" s="307"/>
    </row>
    <row r="4562" spans="2:4" x14ac:dyDescent="0.25">
      <c r="B4562" s="306"/>
      <c r="C4562" s="168"/>
      <c r="D4562" s="307"/>
    </row>
    <row r="4563" spans="2:4" x14ac:dyDescent="0.25">
      <c r="B4563" s="306"/>
      <c r="C4563" s="168"/>
      <c r="D4563" s="307"/>
    </row>
    <row r="4564" spans="2:4" x14ac:dyDescent="0.25">
      <c r="B4564" s="306"/>
      <c r="C4564" s="168"/>
      <c r="D4564" s="307"/>
    </row>
    <row r="4565" spans="2:4" x14ac:dyDescent="0.25">
      <c r="B4565" s="306"/>
      <c r="C4565" s="168"/>
      <c r="D4565" s="307"/>
    </row>
    <row r="4566" spans="2:4" x14ac:dyDescent="0.25">
      <c r="B4566" s="306"/>
      <c r="C4566" s="168"/>
      <c r="D4566" s="307"/>
    </row>
    <row r="4567" spans="2:4" x14ac:dyDescent="0.25">
      <c r="B4567" s="306"/>
      <c r="C4567" s="168"/>
      <c r="D4567" s="307"/>
    </row>
    <row r="4568" spans="2:4" x14ac:dyDescent="0.25">
      <c r="B4568" s="306"/>
      <c r="C4568" s="168"/>
      <c r="D4568" s="307"/>
    </row>
    <row r="4569" spans="2:4" x14ac:dyDescent="0.25">
      <c r="B4569" s="306"/>
      <c r="C4569" s="168"/>
      <c r="D4569" s="307"/>
    </row>
    <row r="4570" spans="2:4" x14ac:dyDescent="0.25">
      <c r="B4570" s="306"/>
      <c r="C4570" s="168"/>
      <c r="D4570" s="307"/>
    </row>
    <row r="4571" spans="2:4" x14ac:dyDescent="0.25">
      <c r="B4571" s="306"/>
      <c r="C4571" s="168"/>
      <c r="D4571" s="307"/>
    </row>
    <row r="4572" spans="2:4" x14ac:dyDescent="0.25">
      <c r="B4572" s="306"/>
      <c r="C4572" s="168"/>
      <c r="D4572" s="307"/>
    </row>
    <row r="4573" spans="2:4" x14ac:dyDescent="0.25">
      <c r="B4573" s="306"/>
      <c r="C4573" s="168"/>
      <c r="D4573" s="307"/>
    </row>
    <row r="4574" spans="2:4" x14ac:dyDescent="0.25">
      <c r="B4574" s="306"/>
      <c r="C4574" s="168"/>
      <c r="D4574" s="307"/>
    </row>
    <row r="4575" spans="2:4" x14ac:dyDescent="0.25">
      <c r="B4575" s="306"/>
      <c r="C4575" s="168"/>
      <c r="D4575" s="307"/>
    </row>
    <row r="4576" spans="2:4" x14ac:dyDescent="0.25">
      <c r="B4576" s="306"/>
      <c r="C4576" s="168"/>
      <c r="D4576" s="307"/>
    </row>
    <row r="4577" spans="2:4" x14ac:dyDescent="0.25">
      <c r="B4577" s="306"/>
      <c r="C4577" s="168"/>
      <c r="D4577" s="307"/>
    </row>
    <row r="4578" spans="2:4" x14ac:dyDescent="0.25">
      <c r="B4578" s="306"/>
      <c r="C4578" s="168"/>
      <c r="D4578" s="307"/>
    </row>
    <row r="4579" spans="2:4" x14ac:dyDescent="0.25">
      <c r="B4579" s="306"/>
      <c r="C4579" s="168"/>
      <c r="D4579" s="307"/>
    </row>
    <row r="4580" spans="2:4" x14ac:dyDescent="0.25">
      <c r="B4580" s="306"/>
      <c r="C4580" s="168"/>
      <c r="D4580" s="307"/>
    </row>
    <row r="4581" spans="2:4" x14ac:dyDescent="0.25">
      <c r="B4581" s="306"/>
      <c r="C4581" s="168"/>
      <c r="D4581" s="307"/>
    </row>
    <row r="4582" spans="2:4" x14ac:dyDescent="0.25">
      <c r="B4582" s="306"/>
      <c r="C4582" s="168"/>
      <c r="D4582" s="307"/>
    </row>
    <row r="4583" spans="2:4" x14ac:dyDescent="0.25">
      <c r="B4583" s="306"/>
      <c r="C4583" s="168"/>
      <c r="D4583" s="307"/>
    </row>
    <row r="4584" spans="2:4" x14ac:dyDescent="0.25">
      <c r="B4584" s="306"/>
      <c r="C4584" s="168"/>
      <c r="D4584" s="307"/>
    </row>
    <row r="4585" spans="2:4" x14ac:dyDescent="0.25">
      <c r="B4585" s="306"/>
      <c r="C4585" s="168"/>
      <c r="D4585" s="307"/>
    </row>
    <row r="4586" spans="2:4" x14ac:dyDescent="0.25">
      <c r="B4586" s="306"/>
      <c r="C4586" s="168"/>
      <c r="D4586" s="307"/>
    </row>
    <row r="4587" spans="2:4" x14ac:dyDescent="0.25">
      <c r="B4587" s="306"/>
      <c r="C4587" s="168"/>
      <c r="D4587" s="307"/>
    </row>
    <row r="4588" spans="2:4" x14ac:dyDescent="0.25">
      <c r="B4588" s="306"/>
      <c r="C4588" s="168"/>
      <c r="D4588" s="307"/>
    </row>
    <row r="4589" spans="2:4" x14ac:dyDescent="0.25">
      <c r="B4589" s="306"/>
      <c r="C4589" s="168"/>
      <c r="D4589" s="307"/>
    </row>
    <row r="4590" spans="2:4" x14ac:dyDescent="0.25">
      <c r="B4590" s="306"/>
      <c r="C4590" s="168"/>
      <c r="D4590" s="307"/>
    </row>
    <row r="4591" spans="2:4" x14ac:dyDescent="0.25">
      <c r="B4591" s="306"/>
      <c r="C4591" s="168"/>
      <c r="D4591" s="307"/>
    </row>
    <row r="4592" spans="2:4" x14ac:dyDescent="0.25">
      <c r="B4592" s="306"/>
      <c r="C4592" s="168"/>
      <c r="D4592" s="307"/>
    </row>
    <row r="4593" spans="2:4" x14ac:dyDescent="0.25">
      <c r="B4593" s="306"/>
      <c r="C4593" s="168"/>
      <c r="D4593" s="307"/>
    </row>
    <row r="4594" spans="2:4" x14ac:dyDescent="0.25">
      <c r="B4594" s="306"/>
      <c r="C4594" s="168"/>
      <c r="D4594" s="307"/>
    </row>
    <row r="4595" spans="2:4" x14ac:dyDescent="0.25">
      <c r="B4595" s="306"/>
      <c r="C4595" s="168"/>
      <c r="D4595" s="307"/>
    </row>
    <row r="4596" spans="2:4" x14ac:dyDescent="0.25">
      <c r="B4596" s="306"/>
      <c r="C4596" s="168"/>
      <c r="D4596" s="307"/>
    </row>
    <row r="4597" spans="2:4" x14ac:dyDescent="0.25">
      <c r="B4597" s="306"/>
      <c r="C4597" s="168"/>
      <c r="D4597" s="307"/>
    </row>
    <row r="4598" spans="2:4" x14ac:dyDescent="0.25">
      <c r="B4598" s="306"/>
      <c r="C4598" s="168"/>
      <c r="D4598" s="307"/>
    </row>
    <row r="4599" spans="2:4" x14ac:dyDescent="0.25">
      <c r="B4599" s="306"/>
      <c r="C4599" s="168"/>
      <c r="D4599" s="307"/>
    </row>
    <row r="4600" spans="2:4" x14ac:dyDescent="0.25">
      <c r="B4600" s="306"/>
      <c r="C4600" s="168"/>
      <c r="D4600" s="307"/>
    </row>
    <row r="4601" spans="2:4" x14ac:dyDescent="0.25">
      <c r="B4601" s="306"/>
      <c r="C4601" s="168"/>
      <c r="D4601" s="307"/>
    </row>
    <row r="4602" spans="2:4" x14ac:dyDescent="0.25">
      <c r="B4602" s="306"/>
      <c r="C4602" s="168"/>
      <c r="D4602" s="307"/>
    </row>
    <row r="4603" spans="2:4" x14ac:dyDescent="0.25">
      <c r="B4603" s="306"/>
      <c r="C4603" s="168"/>
      <c r="D4603" s="307"/>
    </row>
    <row r="4604" spans="2:4" x14ac:dyDescent="0.25">
      <c r="B4604" s="306"/>
      <c r="C4604" s="168"/>
      <c r="D4604" s="307"/>
    </row>
    <row r="4605" spans="2:4" x14ac:dyDescent="0.25">
      <c r="B4605" s="306"/>
      <c r="C4605" s="168"/>
      <c r="D4605" s="307"/>
    </row>
    <row r="4606" spans="2:4" x14ac:dyDescent="0.25">
      <c r="B4606" s="306"/>
      <c r="C4606" s="168"/>
      <c r="D4606" s="307"/>
    </row>
    <row r="4607" spans="2:4" x14ac:dyDescent="0.25">
      <c r="B4607" s="306"/>
      <c r="C4607" s="168"/>
      <c r="D4607" s="307"/>
    </row>
    <row r="4608" spans="2:4" x14ac:dyDescent="0.25">
      <c r="B4608" s="306"/>
      <c r="C4608" s="168"/>
      <c r="D4608" s="307"/>
    </row>
    <row r="4609" spans="2:4" x14ac:dyDescent="0.25">
      <c r="B4609" s="306"/>
      <c r="C4609" s="168"/>
      <c r="D4609" s="307"/>
    </row>
    <row r="4610" spans="2:4" x14ac:dyDescent="0.25">
      <c r="B4610" s="306"/>
      <c r="C4610" s="168"/>
      <c r="D4610" s="307"/>
    </row>
    <row r="4611" spans="2:4" x14ac:dyDescent="0.25">
      <c r="B4611" s="306"/>
      <c r="C4611" s="168"/>
      <c r="D4611" s="307"/>
    </row>
    <row r="4612" spans="2:4" x14ac:dyDescent="0.25">
      <c r="B4612" s="306"/>
      <c r="C4612" s="168"/>
      <c r="D4612" s="307"/>
    </row>
    <row r="4613" spans="2:4" x14ac:dyDescent="0.25">
      <c r="B4613" s="306"/>
      <c r="C4613" s="168"/>
      <c r="D4613" s="307"/>
    </row>
    <row r="4614" spans="2:4" x14ac:dyDescent="0.25">
      <c r="B4614" s="306"/>
      <c r="C4614" s="168"/>
      <c r="D4614" s="307"/>
    </row>
    <row r="4615" spans="2:4" x14ac:dyDescent="0.25">
      <c r="B4615" s="306"/>
      <c r="C4615" s="168"/>
      <c r="D4615" s="307"/>
    </row>
    <row r="4616" spans="2:4" x14ac:dyDescent="0.25">
      <c r="B4616" s="306"/>
      <c r="C4616" s="168"/>
      <c r="D4616" s="307"/>
    </row>
    <row r="4617" spans="2:4" x14ac:dyDescent="0.25">
      <c r="B4617" s="306"/>
      <c r="C4617" s="168"/>
      <c r="D4617" s="307"/>
    </row>
    <row r="4618" spans="2:4" x14ac:dyDescent="0.25">
      <c r="B4618" s="306"/>
      <c r="C4618" s="168"/>
      <c r="D4618" s="307"/>
    </row>
    <row r="4619" spans="2:4" x14ac:dyDescent="0.25">
      <c r="B4619" s="306"/>
      <c r="C4619" s="168"/>
      <c r="D4619" s="307"/>
    </row>
    <row r="4620" spans="2:4" x14ac:dyDescent="0.25">
      <c r="B4620" s="306"/>
      <c r="C4620" s="168"/>
      <c r="D4620" s="307"/>
    </row>
    <row r="4621" spans="2:4" x14ac:dyDescent="0.25">
      <c r="B4621" s="306"/>
      <c r="C4621" s="168"/>
      <c r="D4621" s="307"/>
    </row>
    <row r="4622" spans="2:4" x14ac:dyDescent="0.25">
      <c r="B4622" s="306"/>
      <c r="C4622" s="168"/>
      <c r="D4622" s="307"/>
    </row>
    <row r="4623" spans="2:4" x14ac:dyDescent="0.25">
      <c r="B4623" s="306"/>
      <c r="C4623" s="168"/>
      <c r="D4623" s="307"/>
    </row>
    <row r="4624" spans="2:4" x14ac:dyDescent="0.25">
      <c r="B4624" s="306"/>
      <c r="C4624" s="168"/>
      <c r="D4624" s="307"/>
    </row>
    <row r="4625" spans="2:4" x14ac:dyDescent="0.25">
      <c r="B4625" s="306"/>
      <c r="C4625" s="168"/>
      <c r="D4625" s="307"/>
    </row>
    <row r="4626" spans="2:4" x14ac:dyDescent="0.25">
      <c r="B4626" s="306"/>
      <c r="C4626" s="168"/>
      <c r="D4626" s="307"/>
    </row>
    <row r="4627" spans="2:4" x14ac:dyDescent="0.25">
      <c r="B4627" s="306"/>
      <c r="C4627" s="168"/>
      <c r="D4627" s="307"/>
    </row>
    <row r="4628" spans="2:4" x14ac:dyDescent="0.25">
      <c r="B4628" s="306"/>
      <c r="C4628" s="168"/>
      <c r="D4628" s="307"/>
    </row>
    <row r="4629" spans="2:4" x14ac:dyDescent="0.25">
      <c r="B4629" s="306"/>
      <c r="C4629" s="168"/>
      <c r="D4629" s="307"/>
    </row>
    <row r="4630" spans="2:4" x14ac:dyDescent="0.25">
      <c r="B4630" s="306"/>
      <c r="C4630" s="168"/>
      <c r="D4630" s="307"/>
    </row>
    <row r="4631" spans="2:4" x14ac:dyDescent="0.25">
      <c r="B4631" s="306"/>
      <c r="C4631" s="168"/>
      <c r="D4631" s="307"/>
    </row>
    <row r="4632" spans="2:4" x14ac:dyDescent="0.25">
      <c r="B4632" s="306"/>
      <c r="C4632" s="168"/>
      <c r="D4632" s="307"/>
    </row>
    <row r="4633" spans="2:4" x14ac:dyDescent="0.25">
      <c r="B4633" s="306"/>
      <c r="C4633" s="168"/>
      <c r="D4633" s="307"/>
    </row>
    <row r="4634" spans="2:4" x14ac:dyDescent="0.25">
      <c r="B4634" s="306"/>
      <c r="C4634" s="168"/>
      <c r="D4634" s="307"/>
    </row>
    <row r="4635" spans="2:4" x14ac:dyDescent="0.25">
      <c r="B4635" s="306"/>
      <c r="C4635" s="168"/>
      <c r="D4635" s="307"/>
    </row>
    <row r="4636" spans="2:4" x14ac:dyDescent="0.25">
      <c r="B4636" s="306"/>
      <c r="C4636" s="168"/>
      <c r="D4636" s="307"/>
    </row>
    <row r="4637" spans="2:4" x14ac:dyDescent="0.25">
      <c r="B4637" s="306"/>
      <c r="C4637" s="168"/>
      <c r="D4637" s="307"/>
    </row>
    <row r="4638" spans="2:4" x14ac:dyDescent="0.25">
      <c r="B4638" s="306"/>
      <c r="C4638" s="168"/>
      <c r="D4638" s="307"/>
    </row>
    <row r="4639" spans="2:4" x14ac:dyDescent="0.25">
      <c r="B4639" s="306"/>
      <c r="C4639" s="168"/>
      <c r="D4639" s="307"/>
    </row>
    <row r="4640" spans="2:4" x14ac:dyDescent="0.25">
      <c r="B4640" s="306"/>
      <c r="C4640" s="168"/>
      <c r="D4640" s="307"/>
    </row>
    <row r="4641" spans="2:4" x14ac:dyDescent="0.25">
      <c r="B4641" s="306"/>
      <c r="C4641" s="168"/>
      <c r="D4641" s="307"/>
    </row>
    <row r="4642" spans="2:4" x14ac:dyDescent="0.25">
      <c r="B4642" s="306"/>
      <c r="C4642" s="168"/>
      <c r="D4642" s="307"/>
    </row>
    <row r="4643" spans="2:4" x14ac:dyDescent="0.25">
      <c r="B4643" s="306"/>
      <c r="C4643" s="168"/>
      <c r="D4643" s="307"/>
    </row>
    <row r="4644" spans="2:4" x14ac:dyDescent="0.25">
      <c r="B4644" s="306"/>
      <c r="C4644" s="168"/>
      <c r="D4644" s="307"/>
    </row>
    <row r="4645" spans="2:4" x14ac:dyDescent="0.25">
      <c r="B4645" s="306"/>
      <c r="C4645" s="168"/>
      <c r="D4645" s="307"/>
    </row>
    <row r="4646" spans="2:4" x14ac:dyDescent="0.25">
      <c r="B4646" s="306"/>
      <c r="C4646" s="168"/>
      <c r="D4646" s="307"/>
    </row>
    <row r="4647" spans="2:4" x14ac:dyDescent="0.25">
      <c r="B4647" s="306"/>
      <c r="C4647" s="168"/>
      <c r="D4647" s="307"/>
    </row>
    <row r="4648" spans="2:4" x14ac:dyDescent="0.25">
      <c r="B4648" s="306"/>
      <c r="C4648" s="168"/>
      <c r="D4648" s="307"/>
    </row>
    <row r="4649" spans="2:4" x14ac:dyDescent="0.25">
      <c r="B4649" s="306"/>
      <c r="C4649" s="168"/>
      <c r="D4649" s="307"/>
    </row>
    <row r="4650" spans="2:4" x14ac:dyDescent="0.25">
      <c r="B4650" s="306"/>
      <c r="C4650" s="168"/>
      <c r="D4650" s="307"/>
    </row>
    <row r="4651" spans="2:4" x14ac:dyDescent="0.25">
      <c r="B4651" s="306"/>
      <c r="C4651" s="168"/>
      <c r="D4651" s="307"/>
    </row>
    <row r="4652" spans="2:4" x14ac:dyDescent="0.25">
      <c r="B4652" s="306"/>
      <c r="C4652" s="168"/>
      <c r="D4652" s="307"/>
    </row>
    <row r="4653" spans="2:4" x14ac:dyDescent="0.25">
      <c r="B4653" s="306"/>
      <c r="C4653" s="168"/>
      <c r="D4653" s="307"/>
    </row>
    <row r="4654" spans="2:4" x14ac:dyDescent="0.25">
      <c r="B4654" s="306"/>
      <c r="C4654" s="168"/>
      <c r="D4654" s="307"/>
    </row>
    <row r="4655" spans="2:4" x14ac:dyDescent="0.25">
      <c r="B4655" s="306"/>
      <c r="C4655" s="168"/>
      <c r="D4655" s="307"/>
    </row>
    <row r="4656" spans="2:4" x14ac:dyDescent="0.25">
      <c r="B4656" s="306"/>
      <c r="C4656" s="168"/>
      <c r="D4656" s="307"/>
    </row>
    <row r="4657" spans="2:4" x14ac:dyDescent="0.25">
      <c r="B4657" s="306"/>
      <c r="C4657" s="168"/>
      <c r="D4657" s="307"/>
    </row>
    <row r="4658" spans="2:4" x14ac:dyDescent="0.25">
      <c r="B4658" s="306"/>
      <c r="C4658" s="168"/>
      <c r="D4658" s="307"/>
    </row>
    <row r="4659" spans="2:4" x14ac:dyDescent="0.25">
      <c r="B4659" s="306"/>
      <c r="C4659" s="168"/>
      <c r="D4659" s="307"/>
    </row>
    <row r="4660" spans="2:4" x14ac:dyDescent="0.25">
      <c r="B4660" s="306"/>
      <c r="C4660" s="168"/>
      <c r="D4660" s="307"/>
    </row>
    <row r="4661" spans="2:4" x14ac:dyDescent="0.25">
      <c r="B4661" s="306"/>
      <c r="C4661" s="168"/>
      <c r="D4661" s="307"/>
    </row>
    <row r="4662" spans="2:4" x14ac:dyDescent="0.25">
      <c r="B4662" s="306"/>
      <c r="C4662" s="168"/>
      <c r="D4662" s="307"/>
    </row>
    <row r="4663" spans="2:4" x14ac:dyDescent="0.25">
      <c r="B4663" s="306"/>
      <c r="C4663" s="168"/>
      <c r="D4663" s="307"/>
    </row>
    <row r="4664" spans="2:4" x14ac:dyDescent="0.25">
      <c r="B4664" s="306"/>
      <c r="C4664" s="168"/>
      <c r="D4664" s="307"/>
    </row>
    <row r="4665" spans="2:4" x14ac:dyDescent="0.25">
      <c r="B4665" s="306"/>
      <c r="C4665" s="168"/>
      <c r="D4665" s="307"/>
    </row>
    <row r="4666" spans="2:4" x14ac:dyDescent="0.25">
      <c r="B4666" s="306"/>
      <c r="C4666" s="168"/>
      <c r="D4666" s="307"/>
    </row>
    <row r="4667" spans="2:4" x14ac:dyDescent="0.25">
      <c r="B4667" s="306"/>
      <c r="C4667" s="168"/>
      <c r="D4667" s="307"/>
    </row>
    <row r="4668" spans="2:4" x14ac:dyDescent="0.25">
      <c r="B4668" s="306"/>
      <c r="C4668" s="168"/>
      <c r="D4668" s="307"/>
    </row>
    <row r="4669" spans="2:4" x14ac:dyDescent="0.25">
      <c r="B4669" s="306"/>
      <c r="C4669" s="168"/>
      <c r="D4669" s="307"/>
    </row>
    <row r="4670" spans="2:4" x14ac:dyDescent="0.25">
      <c r="B4670" s="306"/>
      <c r="C4670" s="168"/>
      <c r="D4670" s="307"/>
    </row>
    <row r="4671" spans="2:4" x14ac:dyDescent="0.25">
      <c r="B4671" s="306"/>
      <c r="C4671" s="168"/>
      <c r="D4671" s="307"/>
    </row>
    <row r="4672" spans="2:4" x14ac:dyDescent="0.25">
      <c r="B4672" s="306"/>
      <c r="C4672" s="168"/>
      <c r="D4672" s="307"/>
    </row>
    <row r="4673" spans="2:4" x14ac:dyDescent="0.25">
      <c r="B4673" s="306"/>
      <c r="C4673" s="168"/>
      <c r="D4673" s="307"/>
    </row>
    <row r="4674" spans="2:4" x14ac:dyDescent="0.25">
      <c r="B4674" s="306"/>
      <c r="C4674" s="168"/>
      <c r="D4674" s="307"/>
    </row>
    <row r="4675" spans="2:4" x14ac:dyDescent="0.25">
      <c r="B4675" s="306"/>
      <c r="C4675" s="168"/>
      <c r="D4675" s="307"/>
    </row>
    <row r="4676" spans="2:4" x14ac:dyDescent="0.25">
      <c r="B4676" s="306"/>
      <c r="C4676" s="168"/>
      <c r="D4676" s="307"/>
    </row>
    <row r="4677" spans="2:4" x14ac:dyDescent="0.25">
      <c r="B4677" s="306"/>
      <c r="C4677" s="168"/>
      <c r="D4677" s="307"/>
    </row>
    <row r="4678" spans="2:4" x14ac:dyDescent="0.25">
      <c r="B4678" s="306"/>
      <c r="C4678" s="168"/>
      <c r="D4678" s="307"/>
    </row>
    <row r="4679" spans="2:4" x14ac:dyDescent="0.25">
      <c r="B4679" s="306"/>
      <c r="C4679" s="168"/>
      <c r="D4679" s="307"/>
    </row>
    <row r="4680" spans="2:4" x14ac:dyDescent="0.25">
      <c r="B4680" s="306"/>
      <c r="C4680" s="168"/>
      <c r="D4680" s="307"/>
    </row>
    <row r="4681" spans="2:4" x14ac:dyDescent="0.25">
      <c r="B4681" s="306"/>
      <c r="C4681" s="168"/>
      <c r="D4681" s="307"/>
    </row>
    <row r="4682" spans="2:4" x14ac:dyDescent="0.25">
      <c r="B4682" s="306"/>
      <c r="C4682" s="168"/>
      <c r="D4682" s="307"/>
    </row>
    <row r="4683" spans="2:4" x14ac:dyDescent="0.25">
      <c r="B4683" s="306"/>
      <c r="C4683" s="168"/>
      <c r="D4683" s="307"/>
    </row>
    <row r="4684" spans="2:4" x14ac:dyDescent="0.25">
      <c r="B4684" s="306"/>
      <c r="C4684" s="168"/>
      <c r="D4684" s="307"/>
    </row>
    <row r="4685" spans="2:4" x14ac:dyDescent="0.25">
      <c r="B4685" s="306"/>
      <c r="C4685" s="168"/>
      <c r="D4685" s="307"/>
    </row>
    <row r="4686" spans="2:4" x14ac:dyDescent="0.25">
      <c r="B4686" s="306"/>
      <c r="C4686" s="168"/>
      <c r="D4686" s="307"/>
    </row>
    <row r="4687" spans="2:4" x14ac:dyDescent="0.25">
      <c r="B4687" s="306"/>
      <c r="C4687" s="168"/>
      <c r="D4687" s="307"/>
    </row>
    <row r="4688" spans="2:4" x14ac:dyDescent="0.25">
      <c r="B4688" s="306"/>
      <c r="C4688" s="168"/>
      <c r="D4688" s="307"/>
    </row>
    <row r="4689" spans="2:4" x14ac:dyDescent="0.25">
      <c r="B4689" s="306"/>
      <c r="C4689" s="168"/>
      <c r="D4689" s="307"/>
    </row>
    <row r="4690" spans="2:4" x14ac:dyDescent="0.25">
      <c r="B4690" s="306"/>
      <c r="C4690" s="168"/>
      <c r="D4690" s="307"/>
    </row>
    <row r="4691" spans="2:4" x14ac:dyDescent="0.25">
      <c r="B4691" s="306"/>
      <c r="C4691" s="168"/>
      <c r="D4691" s="307"/>
    </row>
    <row r="4692" spans="2:4" x14ac:dyDescent="0.25">
      <c r="B4692" s="306"/>
      <c r="C4692" s="168"/>
      <c r="D4692" s="307"/>
    </row>
    <row r="4693" spans="2:4" x14ac:dyDescent="0.25">
      <c r="B4693" s="306"/>
      <c r="C4693" s="168"/>
      <c r="D4693" s="307"/>
    </row>
    <row r="4694" spans="2:4" x14ac:dyDescent="0.25">
      <c r="B4694" s="306"/>
      <c r="C4694" s="168"/>
      <c r="D4694" s="307"/>
    </row>
    <row r="4695" spans="2:4" x14ac:dyDescent="0.25">
      <c r="B4695" s="306"/>
      <c r="C4695" s="168"/>
      <c r="D4695" s="307"/>
    </row>
    <row r="4696" spans="2:4" x14ac:dyDescent="0.25">
      <c r="B4696" s="306"/>
      <c r="C4696" s="168"/>
      <c r="D4696" s="307"/>
    </row>
    <row r="4697" spans="2:4" x14ac:dyDescent="0.25">
      <c r="B4697" s="306"/>
      <c r="C4697" s="168"/>
      <c r="D4697" s="307"/>
    </row>
    <row r="4698" spans="2:4" x14ac:dyDescent="0.25">
      <c r="B4698" s="306"/>
      <c r="C4698" s="168"/>
      <c r="D4698" s="307"/>
    </row>
    <row r="4699" spans="2:4" x14ac:dyDescent="0.25">
      <c r="B4699" s="306"/>
      <c r="C4699" s="168"/>
      <c r="D4699" s="307"/>
    </row>
    <row r="4700" spans="2:4" x14ac:dyDescent="0.25">
      <c r="B4700" s="306"/>
      <c r="C4700" s="168"/>
      <c r="D4700" s="307"/>
    </row>
    <row r="4701" spans="2:4" x14ac:dyDescent="0.25">
      <c r="B4701" s="306"/>
      <c r="C4701" s="168"/>
      <c r="D4701" s="307"/>
    </row>
    <row r="4702" spans="2:4" x14ac:dyDescent="0.25">
      <c r="B4702" s="306"/>
      <c r="C4702" s="168"/>
      <c r="D4702" s="307"/>
    </row>
    <row r="4703" spans="2:4" x14ac:dyDescent="0.25">
      <c r="B4703" s="306"/>
      <c r="C4703" s="168"/>
      <c r="D4703" s="307"/>
    </row>
    <row r="4704" spans="2:4" x14ac:dyDescent="0.25">
      <c r="B4704" s="306"/>
      <c r="C4704" s="168"/>
      <c r="D4704" s="307"/>
    </row>
    <row r="4705" spans="2:4" x14ac:dyDescent="0.25">
      <c r="B4705" s="306"/>
      <c r="C4705" s="168"/>
      <c r="D4705" s="307"/>
    </row>
    <row r="4706" spans="2:4" x14ac:dyDescent="0.25">
      <c r="B4706" s="306"/>
      <c r="C4706" s="168"/>
      <c r="D4706" s="307"/>
    </row>
    <row r="4707" spans="2:4" x14ac:dyDescent="0.25">
      <c r="B4707" s="306"/>
      <c r="C4707" s="168"/>
      <c r="D4707" s="307"/>
    </row>
    <row r="4708" spans="2:4" x14ac:dyDescent="0.25">
      <c r="B4708" s="306"/>
      <c r="C4708" s="168"/>
      <c r="D4708" s="307"/>
    </row>
    <row r="4709" spans="2:4" x14ac:dyDescent="0.25">
      <c r="B4709" s="306"/>
      <c r="C4709" s="168"/>
      <c r="D4709" s="307"/>
    </row>
    <row r="4710" spans="2:4" x14ac:dyDescent="0.25">
      <c r="B4710" s="306"/>
      <c r="C4710" s="168"/>
      <c r="D4710" s="307"/>
    </row>
    <row r="4711" spans="2:4" x14ac:dyDescent="0.25">
      <c r="B4711" s="306"/>
      <c r="C4711" s="168"/>
      <c r="D4711" s="307"/>
    </row>
    <row r="4712" spans="2:4" x14ac:dyDescent="0.25">
      <c r="B4712" s="306"/>
      <c r="C4712" s="168"/>
      <c r="D4712" s="307"/>
    </row>
    <row r="4713" spans="2:4" x14ac:dyDescent="0.25">
      <c r="B4713" s="306"/>
      <c r="C4713" s="168"/>
      <c r="D4713" s="307"/>
    </row>
    <row r="4714" spans="2:4" x14ac:dyDescent="0.25">
      <c r="B4714" s="306"/>
      <c r="C4714" s="168"/>
      <c r="D4714" s="307"/>
    </row>
    <row r="4715" spans="2:4" x14ac:dyDescent="0.25">
      <c r="B4715" s="306"/>
      <c r="C4715" s="168"/>
      <c r="D4715" s="307"/>
    </row>
    <row r="4716" spans="2:4" x14ac:dyDescent="0.25">
      <c r="B4716" s="306"/>
      <c r="C4716" s="168"/>
      <c r="D4716" s="307"/>
    </row>
    <row r="4717" spans="2:4" x14ac:dyDescent="0.25">
      <c r="B4717" s="306"/>
      <c r="C4717" s="168"/>
      <c r="D4717" s="307"/>
    </row>
    <row r="4718" spans="2:4" x14ac:dyDescent="0.25">
      <c r="B4718" s="306"/>
      <c r="C4718" s="168"/>
      <c r="D4718" s="307"/>
    </row>
    <row r="4719" spans="2:4" x14ac:dyDescent="0.25">
      <c r="B4719" s="306"/>
      <c r="C4719" s="168"/>
      <c r="D4719" s="307"/>
    </row>
    <row r="4720" spans="2:4" x14ac:dyDescent="0.25">
      <c r="B4720" s="306"/>
      <c r="C4720" s="168"/>
      <c r="D4720" s="307"/>
    </row>
    <row r="4721" spans="2:4" x14ac:dyDescent="0.25">
      <c r="B4721" s="306"/>
      <c r="C4721" s="168"/>
      <c r="D4721" s="307"/>
    </row>
    <row r="4722" spans="2:4" x14ac:dyDescent="0.25">
      <c r="B4722" s="306"/>
      <c r="C4722" s="168"/>
      <c r="D4722" s="307"/>
    </row>
    <row r="4723" spans="2:4" x14ac:dyDescent="0.25">
      <c r="B4723" s="306"/>
      <c r="C4723" s="168"/>
      <c r="D4723" s="307"/>
    </row>
    <row r="4724" spans="2:4" x14ac:dyDescent="0.25">
      <c r="B4724" s="306"/>
      <c r="C4724" s="168"/>
      <c r="D4724" s="307"/>
    </row>
    <row r="4725" spans="2:4" x14ac:dyDescent="0.25">
      <c r="B4725" s="306"/>
      <c r="C4725" s="168"/>
      <c r="D4725" s="307"/>
    </row>
    <row r="4726" spans="2:4" x14ac:dyDescent="0.25">
      <c r="B4726" s="306"/>
      <c r="C4726" s="168"/>
      <c r="D4726" s="307"/>
    </row>
    <row r="4727" spans="2:4" x14ac:dyDescent="0.25">
      <c r="B4727" s="306"/>
      <c r="C4727" s="168"/>
      <c r="D4727" s="307"/>
    </row>
    <row r="4728" spans="2:4" x14ac:dyDescent="0.25">
      <c r="B4728" s="306"/>
      <c r="C4728" s="168"/>
      <c r="D4728" s="307"/>
    </row>
    <row r="4729" spans="2:4" x14ac:dyDescent="0.25">
      <c r="B4729" s="306"/>
      <c r="C4729" s="168"/>
      <c r="D4729" s="307"/>
    </row>
    <row r="4730" spans="2:4" x14ac:dyDescent="0.25">
      <c r="B4730" s="306"/>
      <c r="C4730" s="168"/>
      <c r="D4730" s="307"/>
    </row>
    <row r="4731" spans="2:4" x14ac:dyDescent="0.25">
      <c r="B4731" s="306"/>
      <c r="C4731" s="168"/>
      <c r="D4731" s="307"/>
    </row>
    <row r="4732" spans="2:4" x14ac:dyDescent="0.25">
      <c r="B4732" s="306"/>
      <c r="C4732" s="168"/>
      <c r="D4732" s="307"/>
    </row>
    <row r="4733" spans="2:4" x14ac:dyDescent="0.25">
      <c r="B4733" s="306"/>
      <c r="C4733" s="168"/>
      <c r="D4733" s="307"/>
    </row>
    <row r="4734" spans="2:4" x14ac:dyDescent="0.25">
      <c r="B4734" s="306"/>
      <c r="C4734" s="168"/>
      <c r="D4734" s="307"/>
    </row>
    <row r="4735" spans="2:4" x14ac:dyDescent="0.25">
      <c r="B4735" s="306"/>
      <c r="C4735" s="168"/>
      <c r="D4735" s="307"/>
    </row>
    <row r="4736" spans="2:4" x14ac:dyDescent="0.25">
      <c r="B4736" s="306"/>
      <c r="C4736" s="168"/>
      <c r="D4736" s="307"/>
    </row>
    <row r="4737" spans="2:4" x14ac:dyDescent="0.25">
      <c r="B4737" s="306"/>
      <c r="C4737" s="168"/>
      <c r="D4737" s="307"/>
    </row>
    <row r="4738" spans="2:4" x14ac:dyDescent="0.25">
      <c r="B4738" s="306"/>
      <c r="C4738" s="168"/>
      <c r="D4738" s="307"/>
    </row>
    <row r="4739" spans="2:4" x14ac:dyDescent="0.25">
      <c r="B4739" s="306"/>
      <c r="C4739" s="168"/>
      <c r="D4739" s="307"/>
    </row>
    <row r="4740" spans="2:4" x14ac:dyDescent="0.25">
      <c r="B4740" s="306"/>
      <c r="C4740" s="168"/>
      <c r="D4740" s="307"/>
    </row>
    <row r="4741" spans="2:4" x14ac:dyDescent="0.25">
      <c r="B4741" s="306"/>
      <c r="C4741" s="168"/>
      <c r="D4741" s="307"/>
    </row>
    <row r="4742" spans="2:4" x14ac:dyDescent="0.25">
      <c r="B4742" s="306"/>
      <c r="C4742" s="168"/>
      <c r="D4742" s="307"/>
    </row>
    <row r="4743" spans="2:4" x14ac:dyDescent="0.25">
      <c r="B4743" s="306"/>
      <c r="C4743" s="168"/>
      <c r="D4743" s="307"/>
    </row>
    <row r="4744" spans="2:4" x14ac:dyDescent="0.25">
      <c r="B4744" s="306"/>
      <c r="C4744" s="168"/>
      <c r="D4744" s="307"/>
    </row>
    <row r="4745" spans="2:4" x14ac:dyDescent="0.25">
      <c r="B4745" s="306"/>
      <c r="C4745" s="168"/>
      <c r="D4745" s="307"/>
    </row>
    <row r="4746" spans="2:4" x14ac:dyDescent="0.25">
      <c r="B4746" s="306"/>
      <c r="C4746" s="168"/>
      <c r="D4746" s="307"/>
    </row>
    <row r="4747" spans="2:4" x14ac:dyDescent="0.25">
      <c r="B4747" s="306"/>
      <c r="C4747" s="168"/>
      <c r="D4747" s="307"/>
    </row>
    <row r="4748" spans="2:4" x14ac:dyDescent="0.25">
      <c r="B4748" s="306"/>
      <c r="C4748" s="168"/>
      <c r="D4748" s="307"/>
    </row>
    <row r="4749" spans="2:4" x14ac:dyDescent="0.25">
      <c r="B4749" s="306"/>
      <c r="C4749" s="168"/>
      <c r="D4749" s="307"/>
    </row>
    <row r="4750" spans="2:4" x14ac:dyDescent="0.25">
      <c r="B4750" s="306"/>
      <c r="C4750" s="168"/>
      <c r="D4750" s="307"/>
    </row>
    <row r="4751" spans="2:4" x14ac:dyDescent="0.25">
      <c r="B4751" s="306"/>
      <c r="C4751" s="168"/>
      <c r="D4751" s="307"/>
    </row>
    <row r="4752" spans="2:4" x14ac:dyDescent="0.25">
      <c r="B4752" s="306"/>
      <c r="C4752" s="168"/>
      <c r="D4752" s="307"/>
    </row>
    <row r="4753" spans="2:4" x14ac:dyDescent="0.25">
      <c r="B4753" s="306"/>
      <c r="C4753" s="168"/>
      <c r="D4753" s="307"/>
    </row>
    <row r="4754" spans="2:4" x14ac:dyDescent="0.25">
      <c r="B4754" s="306"/>
      <c r="C4754" s="168"/>
      <c r="D4754" s="307"/>
    </row>
    <row r="4755" spans="2:4" x14ac:dyDescent="0.25">
      <c r="B4755" s="306"/>
      <c r="C4755" s="168"/>
      <c r="D4755" s="307"/>
    </row>
    <row r="4756" spans="2:4" x14ac:dyDescent="0.25">
      <c r="B4756" s="306"/>
      <c r="C4756" s="168"/>
      <c r="D4756" s="307"/>
    </row>
    <row r="4757" spans="2:4" x14ac:dyDescent="0.25">
      <c r="B4757" s="306"/>
      <c r="C4757" s="168"/>
      <c r="D4757" s="307"/>
    </row>
    <row r="4758" spans="2:4" x14ac:dyDescent="0.25">
      <c r="B4758" s="306"/>
      <c r="C4758" s="168"/>
      <c r="D4758" s="307"/>
    </row>
    <row r="4759" spans="2:4" x14ac:dyDescent="0.25">
      <c r="B4759" s="306"/>
      <c r="C4759" s="168"/>
      <c r="D4759" s="307"/>
    </row>
    <row r="4760" spans="2:4" x14ac:dyDescent="0.25">
      <c r="B4760" s="306"/>
      <c r="C4760" s="168"/>
      <c r="D4760" s="307"/>
    </row>
    <row r="4761" spans="2:4" x14ac:dyDescent="0.25">
      <c r="B4761" s="306"/>
      <c r="C4761" s="168"/>
      <c r="D4761" s="307"/>
    </row>
    <row r="4762" spans="2:4" x14ac:dyDescent="0.25">
      <c r="B4762" s="306"/>
      <c r="C4762" s="168"/>
      <c r="D4762" s="307"/>
    </row>
    <row r="4763" spans="2:4" x14ac:dyDescent="0.25">
      <c r="B4763" s="306"/>
      <c r="C4763" s="168"/>
      <c r="D4763" s="307"/>
    </row>
    <row r="4764" spans="2:4" x14ac:dyDescent="0.25">
      <c r="B4764" s="306"/>
      <c r="C4764" s="168"/>
      <c r="D4764" s="307"/>
    </row>
    <row r="4765" spans="2:4" x14ac:dyDescent="0.25">
      <c r="B4765" s="306"/>
      <c r="C4765" s="168"/>
      <c r="D4765" s="307"/>
    </row>
    <row r="4766" spans="2:4" x14ac:dyDescent="0.25">
      <c r="B4766" s="306"/>
      <c r="C4766" s="168"/>
      <c r="D4766" s="307"/>
    </row>
    <row r="4767" spans="2:4" x14ac:dyDescent="0.25">
      <c r="B4767" s="306"/>
      <c r="C4767" s="168"/>
      <c r="D4767" s="307"/>
    </row>
    <row r="4768" spans="2:4" x14ac:dyDescent="0.25">
      <c r="B4768" s="306"/>
      <c r="C4768" s="168"/>
      <c r="D4768" s="307"/>
    </row>
    <row r="4769" spans="2:4" x14ac:dyDescent="0.25">
      <c r="B4769" s="306"/>
      <c r="C4769" s="168"/>
      <c r="D4769" s="307"/>
    </row>
    <row r="4770" spans="2:4" x14ac:dyDescent="0.25">
      <c r="B4770" s="306"/>
      <c r="C4770" s="168"/>
      <c r="D4770" s="307"/>
    </row>
    <row r="4771" spans="2:4" x14ac:dyDescent="0.25">
      <c r="B4771" s="306"/>
      <c r="C4771" s="168"/>
      <c r="D4771" s="307"/>
    </row>
    <row r="4772" spans="2:4" x14ac:dyDescent="0.25">
      <c r="B4772" s="306"/>
      <c r="C4772" s="168"/>
      <c r="D4772" s="307"/>
    </row>
    <row r="4773" spans="2:4" x14ac:dyDescent="0.25">
      <c r="B4773" s="306"/>
      <c r="C4773" s="168"/>
      <c r="D4773" s="307"/>
    </row>
    <row r="4774" spans="2:4" x14ac:dyDescent="0.25">
      <c r="B4774" s="306"/>
      <c r="C4774" s="168"/>
      <c r="D4774" s="307"/>
    </row>
    <row r="4775" spans="2:4" x14ac:dyDescent="0.25">
      <c r="B4775" s="306"/>
      <c r="C4775" s="168"/>
      <c r="D4775" s="307"/>
    </row>
    <row r="4776" spans="2:4" x14ac:dyDescent="0.25">
      <c r="B4776" s="306"/>
      <c r="C4776" s="168"/>
      <c r="D4776" s="307"/>
    </row>
    <row r="4777" spans="2:4" x14ac:dyDescent="0.25">
      <c r="B4777" s="306"/>
      <c r="C4777" s="168"/>
      <c r="D4777" s="307"/>
    </row>
    <row r="4778" spans="2:4" x14ac:dyDescent="0.25">
      <c r="B4778" s="306"/>
      <c r="C4778" s="168"/>
      <c r="D4778" s="307"/>
    </row>
    <row r="4779" spans="2:4" x14ac:dyDescent="0.25">
      <c r="B4779" s="306"/>
      <c r="C4779" s="168"/>
      <c r="D4779" s="307"/>
    </row>
    <row r="4780" spans="2:4" x14ac:dyDescent="0.25">
      <c r="B4780" s="306"/>
      <c r="C4780" s="168"/>
      <c r="D4780" s="307"/>
    </row>
    <row r="4781" spans="2:4" x14ac:dyDescent="0.25">
      <c r="B4781" s="306"/>
      <c r="C4781" s="168"/>
      <c r="D4781" s="307"/>
    </row>
    <row r="4782" spans="2:4" x14ac:dyDescent="0.25">
      <c r="B4782" s="306"/>
      <c r="C4782" s="168"/>
      <c r="D4782" s="307"/>
    </row>
    <row r="4783" spans="2:4" x14ac:dyDescent="0.25">
      <c r="B4783" s="306"/>
      <c r="C4783" s="168"/>
      <c r="D4783" s="307"/>
    </row>
    <row r="4784" spans="2:4" x14ac:dyDescent="0.25">
      <c r="B4784" s="306"/>
      <c r="C4784" s="168"/>
      <c r="D4784" s="307"/>
    </row>
    <row r="4785" spans="2:4" x14ac:dyDescent="0.25">
      <c r="B4785" s="306"/>
      <c r="C4785" s="168"/>
      <c r="D4785" s="307"/>
    </row>
    <row r="4786" spans="2:4" x14ac:dyDescent="0.25">
      <c r="B4786" s="306"/>
      <c r="C4786" s="168"/>
      <c r="D4786" s="307"/>
    </row>
    <row r="4787" spans="2:4" x14ac:dyDescent="0.25">
      <c r="B4787" s="306"/>
      <c r="C4787" s="168"/>
      <c r="D4787" s="307"/>
    </row>
    <row r="4788" spans="2:4" x14ac:dyDescent="0.25">
      <c r="B4788" s="306"/>
      <c r="C4788" s="168"/>
      <c r="D4788" s="307"/>
    </row>
    <row r="4789" spans="2:4" x14ac:dyDescent="0.25">
      <c r="B4789" s="306"/>
      <c r="C4789" s="168"/>
      <c r="D4789" s="307"/>
    </row>
    <row r="4790" spans="2:4" x14ac:dyDescent="0.25">
      <c r="B4790" s="306"/>
      <c r="C4790" s="168"/>
      <c r="D4790" s="307"/>
    </row>
    <row r="4791" spans="2:4" x14ac:dyDescent="0.25">
      <c r="B4791" s="306"/>
      <c r="C4791" s="168"/>
      <c r="D4791" s="307"/>
    </row>
    <row r="4792" spans="2:4" x14ac:dyDescent="0.25">
      <c r="B4792" s="306"/>
      <c r="C4792" s="168"/>
      <c r="D4792" s="307"/>
    </row>
    <row r="4793" spans="2:4" x14ac:dyDescent="0.25">
      <c r="B4793" s="306"/>
      <c r="C4793" s="168"/>
      <c r="D4793" s="307"/>
    </row>
    <row r="4794" spans="2:4" x14ac:dyDescent="0.25">
      <c r="B4794" s="306"/>
      <c r="C4794" s="168"/>
      <c r="D4794" s="307"/>
    </row>
    <row r="4795" spans="2:4" x14ac:dyDescent="0.25">
      <c r="B4795" s="306"/>
      <c r="C4795" s="168"/>
      <c r="D4795" s="307"/>
    </row>
    <row r="4796" spans="2:4" x14ac:dyDescent="0.25">
      <c r="B4796" s="306"/>
      <c r="C4796" s="168"/>
      <c r="D4796" s="307"/>
    </row>
    <row r="4797" spans="2:4" x14ac:dyDescent="0.25">
      <c r="B4797" s="306"/>
      <c r="C4797" s="168"/>
      <c r="D4797" s="307"/>
    </row>
    <row r="4798" spans="2:4" x14ac:dyDescent="0.25">
      <c r="B4798" s="306"/>
      <c r="C4798" s="168"/>
      <c r="D4798" s="307"/>
    </row>
    <row r="4799" spans="2:4" x14ac:dyDescent="0.25">
      <c r="B4799" s="306"/>
      <c r="C4799" s="168"/>
      <c r="D4799" s="307"/>
    </row>
    <row r="4800" spans="2:4" x14ac:dyDescent="0.25">
      <c r="B4800" s="306"/>
      <c r="C4800" s="168"/>
      <c r="D4800" s="307"/>
    </row>
    <row r="4801" spans="2:4" x14ac:dyDescent="0.25">
      <c r="B4801" s="306"/>
      <c r="C4801" s="168"/>
      <c r="D4801" s="307"/>
    </row>
    <row r="4802" spans="2:4" x14ac:dyDescent="0.25">
      <c r="B4802" s="306"/>
      <c r="C4802" s="168"/>
      <c r="D4802" s="307"/>
    </row>
    <row r="4803" spans="2:4" x14ac:dyDescent="0.25">
      <c r="B4803" s="306"/>
      <c r="C4803" s="168"/>
      <c r="D4803" s="307"/>
    </row>
    <row r="4804" spans="2:4" x14ac:dyDescent="0.25">
      <c r="B4804" s="306"/>
      <c r="C4804" s="168"/>
      <c r="D4804" s="307"/>
    </row>
    <row r="4805" spans="2:4" x14ac:dyDescent="0.25">
      <c r="B4805" s="306"/>
      <c r="C4805" s="168"/>
      <c r="D4805" s="307"/>
    </row>
    <row r="4806" spans="2:4" x14ac:dyDescent="0.25">
      <c r="B4806" s="306"/>
      <c r="C4806" s="168"/>
      <c r="D4806" s="307"/>
    </row>
    <row r="4807" spans="2:4" x14ac:dyDescent="0.25">
      <c r="B4807" s="306"/>
      <c r="C4807" s="168"/>
      <c r="D4807" s="307"/>
    </row>
    <row r="4808" spans="2:4" x14ac:dyDescent="0.25">
      <c r="B4808" s="306"/>
      <c r="C4808" s="168"/>
      <c r="D4808" s="307"/>
    </row>
    <row r="4809" spans="2:4" x14ac:dyDescent="0.25">
      <c r="B4809" s="306"/>
      <c r="C4809" s="168"/>
      <c r="D4809" s="307"/>
    </row>
    <row r="4810" spans="2:4" x14ac:dyDescent="0.25">
      <c r="B4810" s="306"/>
      <c r="C4810" s="168"/>
      <c r="D4810" s="307"/>
    </row>
    <row r="4811" spans="2:4" x14ac:dyDescent="0.25">
      <c r="B4811" s="306"/>
      <c r="C4811" s="168"/>
      <c r="D4811" s="307"/>
    </row>
    <row r="4812" spans="2:4" x14ac:dyDescent="0.25">
      <c r="B4812" s="306"/>
      <c r="C4812" s="168"/>
      <c r="D4812" s="307"/>
    </row>
    <row r="4813" spans="2:4" x14ac:dyDescent="0.25">
      <c r="B4813" s="306"/>
      <c r="C4813" s="168"/>
      <c r="D4813" s="307"/>
    </row>
    <row r="4814" spans="2:4" x14ac:dyDescent="0.25">
      <c r="B4814" s="306"/>
      <c r="C4814" s="168"/>
      <c r="D4814" s="307"/>
    </row>
    <row r="4815" spans="2:4" x14ac:dyDescent="0.25">
      <c r="B4815" s="306"/>
      <c r="C4815" s="168"/>
      <c r="D4815" s="307"/>
    </row>
    <row r="4816" spans="2:4" x14ac:dyDescent="0.25">
      <c r="B4816" s="306"/>
      <c r="C4816" s="168"/>
      <c r="D4816" s="307"/>
    </row>
    <row r="4817" spans="2:4" x14ac:dyDescent="0.25">
      <c r="B4817" s="306"/>
      <c r="C4817" s="168"/>
      <c r="D4817" s="307"/>
    </row>
    <row r="4818" spans="2:4" x14ac:dyDescent="0.25">
      <c r="B4818" s="306"/>
      <c r="C4818" s="168"/>
      <c r="D4818" s="307"/>
    </row>
    <row r="4819" spans="2:4" x14ac:dyDescent="0.25">
      <c r="B4819" s="306"/>
      <c r="C4819" s="168"/>
      <c r="D4819" s="307"/>
    </row>
    <row r="4820" spans="2:4" x14ac:dyDescent="0.25">
      <c r="B4820" s="306"/>
      <c r="C4820" s="168"/>
      <c r="D4820" s="307"/>
    </row>
    <row r="4821" spans="2:4" x14ac:dyDescent="0.25">
      <c r="B4821" s="306"/>
      <c r="C4821" s="168"/>
      <c r="D4821" s="307"/>
    </row>
    <row r="4822" spans="2:4" x14ac:dyDescent="0.25">
      <c r="B4822" s="306"/>
      <c r="C4822" s="168"/>
      <c r="D4822" s="307"/>
    </row>
    <row r="4823" spans="2:4" x14ac:dyDescent="0.25">
      <c r="B4823" s="306"/>
      <c r="C4823" s="168"/>
      <c r="D4823" s="307"/>
    </row>
    <row r="4824" spans="2:4" x14ac:dyDescent="0.25">
      <c r="B4824" s="306"/>
      <c r="C4824" s="168"/>
      <c r="D4824" s="307"/>
    </row>
    <row r="4825" spans="2:4" x14ac:dyDescent="0.25">
      <c r="B4825" s="306"/>
      <c r="C4825" s="168"/>
      <c r="D4825" s="307"/>
    </row>
    <row r="4826" spans="2:4" x14ac:dyDescent="0.25">
      <c r="B4826" s="306"/>
      <c r="C4826" s="168"/>
      <c r="D4826" s="307"/>
    </row>
    <row r="4827" spans="2:4" x14ac:dyDescent="0.25">
      <c r="B4827" s="306"/>
      <c r="C4827" s="168"/>
      <c r="D4827" s="307"/>
    </row>
    <row r="4828" spans="2:4" x14ac:dyDescent="0.25">
      <c r="B4828" s="306"/>
      <c r="C4828" s="168"/>
      <c r="D4828" s="307"/>
    </row>
    <row r="4829" spans="2:4" x14ac:dyDescent="0.25">
      <c r="B4829" s="306"/>
      <c r="C4829" s="168"/>
      <c r="D4829" s="307"/>
    </row>
    <row r="4830" spans="2:4" x14ac:dyDescent="0.25">
      <c r="B4830" s="306"/>
      <c r="C4830" s="168"/>
      <c r="D4830" s="307"/>
    </row>
    <row r="4831" spans="2:4" x14ac:dyDescent="0.25">
      <c r="B4831" s="306"/>
      <c r="C4831" s="168"/>
      <c r="D4831" s="307"/>
    </row>
    <row r="4832" spans="2:4" x14ac:dyDescent="0.25">
      <c r="B4832" s="306"/>
      <c r="C4832" s="168"/>
      <c r="D4832" s="307"/>
    </row>
    <row r="4833" spans="2:4" x14ac:dyDescent="0.25">
      <c r="B4833" s="306"/>
      <c r="C4833" s="168"/>
      <c r="D4833" s="307"/>
    </row>
    <row r="4834" spans="2:4" x14ac:dyDescent="0.25">
      <c r="B4834" s="306"/>
      <c r="C4834" s="168"/>
      <c r="D4834" s="307"/>
    </row>
    <row r="4835" spans="2:4" x14ac:dyDescent="0.25">
      <c r="B4835" s="306"/>
      <c r="C4835" s="168"/>
      <c r="D4835" s="307"/>
    </row>
    <row r="4836" spans="2:4" x14ac:dyDescent="0.25">
      <c r="B4836" s="306"/>
      <c r="C4836" s="168"/>
      <c r="D4836" s="307"/>
    </row>
    <row r="4837" spans="2:4" x14ac:dyDescent="0.25">
      <c r="B4837" s="306"/>
      <c r="C4837" s="168"/>
      <c r="D4837" s="307"/>
    </row>
    <row r="4838" spans="2:4" x14ac:dyDescent="0.25">
      <c r="B4838" s="306"/>
      <c r="C4838" s="168"/>
      <c r="D4838" s="307"/>
    </row>
    <row r="4839" spans="2:4" x14ac:dyDescent="0.25">
      <c r="B4839" s="306"/>
      <c r="C4839" s="168"/>
      <c r="D4839" s="307"/>
    </row>
    <row r="4840" spans="2:4" x14ac:dyDescent="0.25">
      <c r="B4840" s="306"/>
      <c r="C4840" s="168"/>
      <c r="D4840" s="307"/>
    </row>
    <row r="4841" spans="2:4" x14ac:dyDescent="0.25">
      <c r="B4841" s="306"/>
      <c r="C4841" s="168"/>
      <c r="D4841" s="307"/>
    </row>
    <row r="4842" spans="2:4" x14ac:dyDescent="0.25">
      <c r="B4842" s="306"/>
      <c r="C4842" s="168"/>
      <c r="D4842" s="307"/>
    </row>
    <row r="4843" spans="2:4" x14ac:dyDescent="0.25">
      <c r="B4843" s="306"/>
      <c r="C4843" s="168"/>
      <c r="D4843" s="307"/>
    </row>
    <row r="4844" spans="2:4" x14ac:dyDescent="0.25">
      <c r="B4844" s="306"/>
      <c r="C4844" s="168"/>
      <c r="D4844" s="307"/>
    </row>
    <row r="4845" spans="2:4" x14ac:dyDescent="0.25">
      <c r="B4845" s="306"/>
      <c r="C4845" s="168"/>
      <c r="D4845" s="307"/>
    </row>
    <row r="4846" spans="2:4" x14ac:dyDescent="0.25">
      <c r="B4846" s="306"/>
      <c r="C4846" s="168"/>
      <c r="D4846" s="307"/>
    </row>
    <row r="4847" spans="2:4" x14ac:dyDescent="0.25">
      <c r="B4847" s="306"/>
      <c r="C4847" s="168"/>
      <c r="D4847" s="307"/>
    </row>
    <row r="4848" spans="2:4" x14ac:dyDescent="0.25">
      <c r="B4848" s="306"/>
      <c r="C4848" s="168"/>
      <c r="D4848" s="307"/>
    </row>
    <row r="4849" spans="2:4" x14ac:dyDescent="0.25">
      <c r="B4849" s="306"/>
      <c r="C4849" s="168"/>
      <c r="D4849" s="307"/>
    </row>
    <row r="4850" spans="2:4" x14ac:dyDescent="0.25">
      <c r="B4850" s="306"/>
      <c r="C4850" s="168"/>
      <c r="D4850" s="307"/>
    </row>
    <row r="4851" spans="2:4" x14ac:dyDescent="0.25">
      <c r="B4851" s="306"/>
      <c r="C4851" s="168"/>
      <c r="D4851" s="307"/>
    </row>
    <row r="4852" spans="2:4" x14ac:dyDescent="0.25">
      <c r="B4852" s="306"/>
      <c r="C4852" s="168"/>
      <c r="D4852" s="307"/>
    </row>
    <row r="4853" spans="2:4" x14ac:dyDescent="0.25">
      <c r="B4853" s="306"/>
      <c r="C4853" s="168"/>
      <c r="D4853" s="307"/>
    </row>
    <row r="4854" spans="2:4" x14ac:dyDescent="0.25">
      <c r="B4854" s="306"/>
      <c r="C4854" s="168"/>
      <c r="D4854" s="307"/>
    </row>
    <row r="4855" spans="2:4" x14ac:dyDescent="0.25">
      <c r="B4855" s="306"/>
      <c r="C4855" s="168"/>
      <c r="D4855" s="307"/>
    </row>
    <row r="4856" spans="2:4" x14ac:dyDescent="0.25">
      <c r="B4856" s="306"/>
      <c r="C4856" s="168"/>
      <c r="D4856" s="307"/>
    </row>
    <row r="4857" spans="2:4" x14ac:dyDescent="0.25">
      <c r="B4857" s="306"/>
      <c r="C4857" s="168"/>
      <c r="D4857" s="307"/>
    </row>
    <row r="4858" spans="2:4" x14ac:dyDescent="0.25">
      <c r="B4858" s="306"/>
      <c r="C4858" s="168"/>
      <c r="D4858" s="307"/>
    </row>
    <row r="4859" spans="2:4" x14ac:dyDescent="0.25">
      <c r="B4859" s="306"/>
      <c r="C4859" s="168"/>
      <c r="D4859" s="307"/>
    </row>
    <row r="4860" spans="2:4" x14ac:dyDescent="0.25">
      <c r="B4860" s="306"/>
      <c r="C4860" s="168"/>
      <c r="D4860" s="307"/>
    </row>
    <row r="4861" spans="2:4" x14ac:dyDescent="0.25">
      <c r="B4861" s="306"/>
      <c r="C4861" s="168"/>
      <c r="D4861" s="307"/>
    </row>
    <row r="4862" spans="2:4" x14ac:dyDescent="0.25">
      <c r="B4862" s="306"/>
      <c r="C4862" s="168"/>
      <c r="D4862" s="307"/>
    </row>
    <row r="4863" spans="2:4" x14ac:dyDescent="0.25">
      <c r="B4863" s="306"/>
      <c r="C4863" s="168"/>
      <c r="D4863" s="307"/>
    </row>
    <row r="4864" spans="2:4" x14ac:dyDescent="0.25">
      <c r="B4864" s="306"/>
      <c r="C4864" s="168"/>
      <c r="D4864" s="307"/>
    </row>
    <row r="4865" spans="2:4" x14ac:dyDescent="0.25">
      <c r="B4865" s="306"/>
      <c r="C4865" s="168"/>
      <c r="D4865" s="307"/>
    </row>
    <row r="4866" spans="2:4" x14ac:dyDescent="0.25">
      <c r="B4866" s="306"/>
      <c r="C4866" s="168"/>
      <c r="D4866" s="307"/>
    </row>
    <row r="4867" spans="2:4" x14ac:dyDescent="0.25">
      <c r="B4867" s="306"/>
      <c r="C4867" s="168"/>
      <c r="D4867" s="307"/>
    </row>
    <row r="4868" spans="2:4" x14ac:dyDescent="0.25">
      <c r="B4868" s="306"/>
      <c r="C4868" s="168"/>
      <c r="D4868" s="307"/>
    </row>
    <row r="4869" spans="2:4" x14ac:dyDescent="0.25">
      <c r="B4869" s="306"/>
      <c r="C4869" s="168"/>
      <c r="D4869" s="307"/>
    </row>
    <row r="4870" spans="2:4" x14ac:dyDescent="0.25">
      <c r="B4870" s="306"/>
      <c r="C4870" s="168"/>
      <c r="D4870" s="307"/>
    </row>
    <row r="4871" spans="2:4" x14ac:dyDescent="0.25">
      <c r="B4871" s="306"/>
      <c r="C4871" s="168"/>
      <c r="D4871" s="307"/>
    </row>
    <row r="4872" spans="2:4" x14ac:dyDescent="0.25">
      <c r="B4872" s="306"/>
      <c r="C4872" s="168"/>
      <c r="D4872" s="307"/>
    </row>
    <row r="4873" spans="2:4" x14ac:dyDescent="0.25">
      <c r="B4873" s="306"/>
      <c r="C4873" s="168"/>
      <c r="D4873" s="307"/>
    </row>
    <row r="4874" spans="2:4" x14ac:dyDescent="0.25">
      <c r="B4874" s="306"/>
      <c r="C4874" s="168"/>
      <c r="D4874" s="307"/>
    </row>
    <row r="4875" spans="2:4" x14ac:dyDescent="0.25">
      <c r="B4875" s="306"/>
      <c r="C4875" s="168"/>
      <c r="D4875" s="307"/>
    </row>
    <row r="4876" spans="2:4" x14ac:dyDescent="0.25">
      <c r="B4876" s="306"/>
      <c r="C4876" s="168"/>
      <c r="D4876" s="307"/>
    </row>
    <row r="4877" spans="2:4" x14ac:dyDescent="0.25">
      <c r="B4877" s="306"/>
      <c r="C4877" s="168"/>
      <c r="D4877" s="307"/>
    </row>
    <row r="4878" spans="2:4" x14ac:dyDescent="0.25">
      <c r="B4878" s="306"/>
      <c r="C4878" s="168"/>
      <c r="D4878" s="307"/>
    </row>
    <row r="4879" spans="2:4" x14ac:dyDescent="0.25">
      <c r="B4879" s="306"/>
      <c r="C4879" s="168"/>
      <c r="D4879" s="307"/>
    </row>
    <row r="4880" spans="2:4" x14ac:dyDescent="0.25">
      <c r="B4880" s="306"/>
      <c r="C4880" s="168"/>
      <c r="D4880" s="307"/>
    </row>
    <row r="4881" spans="2:4" x14ac:dyDescent="0.25">
      <c r="B4881" s="306"/>
      <c r="C4881" s="168"/>
      <c r="D4881" s="307"/>
    </row>
    <row r="4882" spans="2:4" x14ac:dyDescent="0.25">
      <c r="B4882" s="306"/>
      <c r="C4882" s="168"/>
      <c r="D4882" s="307"/>
    </row>
    <row r="4883" spans="2:4" x14ac:dyDescent="0.25">
      <c r="B4883" s="306"/>
      <c r="C4883" s="168"/>
      <c r="D4883" s="307"/>
    </row>
    <row r="4884" spans="2:4" x14ac:dyDescent="0.25">
      <c r="B4884" s="306"/>
      <c r="C4884" s="168"/>
      <c r="D4884" s="307"/>
    </row>
    <row r="4885" spans="2:4" x14ac:dyDescent="0.25">
      <c r="B4885" s="306"/>
      <c r="C4885" s="168"/>
      <c r="D4885" s="307"/>
    </row>
    <row r="4886" spans="2:4" x14ac:dyDescent="0.25">
      <c r="B4886" s="306"/>
      <c r="C4886" s="168"/>
      <c r="D4886" s="307"/>
    </row>
    <row r="4887" spans="2:4" x14ac:dyDescent="0.25">
      <c r="B4887" s="306"/>
      <c r="C4887" s="168"/>
      <c r="D4887" s="307"/>
    </row>
    <row r="4888" spans="2:4" x14ac:dyDescent="0.25">
      <c r="B4888" s="306"/>
      <c r="C4888" s="168"/>
      <c r="D4888" s="307"/>
    </row>
    <row r="4889" spans="2:4" x14ac:dyDescent="0.25">
      <c r="B4889" s="306"/>
      <c r="C4889" s="168"/>
      <c r="D4889" s="307"/>
    </row>
    <row r="4890" spans="2:4" x14ac:dyDescent="0.25">
      <c r="B4890" s="306"/>
      <c r="C4890" s="168"/>
      <c r="D4890" s="307"/>
    </row>
    <row r="4891" spans="2:4" x14ac:dyDescent="0.25">
      <c r="B4891" s="306"/>
      <c r="C4891" s="168"/>
      <c r="D4891" s="307"/>
    </row>
    <row r="4892" spans="2:4" x14ac:dyDescent="0.25">
      <c r="B4892" s="306"/>
      <c r="C4892" s="168"/>
      <c r="D4892" s="307"/>
    </row>
    <row r="4893" spans="2:4" x14ac:dyDescent="0.25">
      <c r="B4893" s="306"/>
      <c r="C4893" s="168"/>
      <c r="D4893" s="307"/>
    </row>
    <row r="4894" spans="2:4" x14ac:dyDescent="0.25">
      <c r="B4894" s="306"/>
      <c r="C4894" s="168"/>
      <c r="D4894" s="307"/>
    </row>
    <row r="4895" spans="2:4" x14ac:dyDescent="0.25">
      <c r="B4895" s="306"/>
      <c r="C4895" s="168"/>
      <c r="D4895" s="307"/>
    </row>
    <row r="4896" spans="2:4" x14ac:dyDescent="0.25">
      <c r="B4896" s="306"/>
      <c r="C4896" s="168"/>
      <c r="D4896" s="307"/>
    </row>
    <row r="4897" spans="2:4" x14ac:dyDescent="0.25">
      <c r="B4897" s="306"/>
      <c r="C4897" s="168"/>
      <c r="D4897" s="307"/>
    </row>
    <row r="4898" spans="2:4" x14ac:dyDescent="0.25">
      <c r="B4898" s="306"/>
      <c r="C4898" s="168"/>
      <c r="D4898" s="307"/>
    </row>
    <row r="4899" spans="2:4" x14ac:dyDescent="0.25">
      <c r="B4899" s="306"/>
      <c r="C4899" s="168"/>
      <c r="D4899" s="307"/>
    </row>
    <row r="4900" spans="2:4" x14ac:dyDescent="0.25">
      <c r="B4900" s="306"/>
      <c r="C4900" s="168"/>
      <c r="D4900" s="307"/>
    </row>
    <row r="4901" spans="2:4" x14ac:dyDescent="0.25">
      <c r="B4901" s="306"/>
      <c r="C4901" s="168"/>
      <c r="D4901" s="307"/>
    </row>
    <row r="4902" spans="2:4" x14ac:dyDescent="0.25">
      <c r="B4902" s="306"/>
      <c r="C4902" s="168"/>
      <c r="D4902" s="307"/>
    </row>
    <row r="4903" spans="2:4" x14ac:dyDescent="0.25">
      <c r="B4903" s="306"/>
      <c r="C4903" s="168"/>
      <c r="D4903" s="307"/>
    </row>
    <row r="4904" spans="2:4" x14ac:dyDescent="0.25">
      <c r="B4904" s="306"/>
      <c r="C4904" s="168"/>
      <c r="D4904" s="307"/>
    </row>
    <row r="4905" spans="2:4" x14ac:dyDescent="0.25">
      <c r="B4905" s="306"/>
      <c r="C4905" s="168"/>
      <c r="D4905" s="307"/>
    </row>
    <row r="4906" spans="2:4" x14ac:dyDescent="0.25">
      <c r="B4906" s="306"/>
      <c r="C4906" s="168"/>
      <c r="D4906" s="307"/>
    </row>
    <row r="4907" spans="2:4" x14ac:dyDescent="0.25">
      <c r="B4907" s="306"/>
      <c r="C4907" s="168"/>
      <c r="D4907" s="307"/>
    </row>
    <row r="4908" spans="2:4" x14ac:dyDescent="0.25">
      <c r="B4908" s="306"/>
      <c r="C4908" s="168"/>
      <c r="D4908" s="307"/>
    </row>
    <row r="4909" spans="2:4" x14ac:dyDescent="0.25">
      <c r="B4909" s="306"/>
      <c r="C4909" s="168"/>
      <c r="D4909" s="307"/>
    </row>
    <row r="4910" spans="2:4" x14ac:dyDescent="0.25">
      <c r="B4910" s="306"/>
      <c r="C4910" s="168"/>
      <c r="D4910" s="307"/>
    </row>
    <row r="4911" spans="2:4" x14ac:dyDescent="0.25">
      <c r="B4911" s="306"/>
      <c r="C4911" s="168"/>
      <c r="D4911" s="307"/>
    </row>
    <row r="4912" spans="2:4" x14ac:dyDescent="0.25">
      <c r="B4912" s="306"/>
      <c r="C4912" s="168"/>
      <c r="D4912" s="307"/>
    </row>
    <row r="4913" spans="2:4" x14ac:dyDescent="0.25">
      <c r="B4913" s="306"/>
      <c r="C4913" s="168"/>
      <c r="D4913" s="307"/>
    </row>
    <row r="4914" spans="2:4" x14ac:dyDescent="0.25">
      <c r="B4914" s="306"/>
      <c r="C4914" s="168"/>
      <c r="D4914" s="307"/>
    </row>
    <row r="4915" spans="2:4" x14ac:dyDescent="0.25">
      <c r="B4915" s="306"/>
      <c r="C4915" s="168"/>
      <c r="D4915" s="307"/>
    </row>
    <row r="4916" spans="2:4" x14ac:dyDescent="0.25">
      <c r="B4916" s="306"/>
      <c r="C4916" s="168"/>
      <c r="D4916" s="307"/>
    </row>
    <row r="4917" spans="2:4" x14ac:dyDescent="0.25">
      <c r="B4917" s="306"/>
      <c r="C4917" s="168"/>
      <c r="D4917" s="307"/>
    </row>
    <row r="4918" spans="2:4" x14ac:dyDescent="0.25">
      <c r="B4918" s="306"/>
      <c r="C4918" s="168"/>
      <c r="D4918" s="307"/>
    </row>
    <row r="4919" spans="2:4" x14ac:dyDescent="0.25">
      <c r="B4919" s="306"/>
      <c r="C4919" s="168"/>
      <c r="D4919" s="307"/>
    </row>
    <row r="4920" spans="2:4" x14ac:dyDescent="0.25">
      <c r="B4920" s="306"/>
      <c r="C4920" s="168"/>
      <c r="D4920" s="307"/>
    </row>
    <row r="4921" spans="2:4" x14ac:dyDescent="0.25">
      <c r="B4921" s="306"/>
      <c r="C4921" s="168"/>
      <c r="D4921" s="307"/>
    </row>
    <row r="4922" spans="2:4" x14ac:dyDescent="0.25">
      <c r="B4922" s="306"/>
      <c r="C4922" s="168"/>
      <c r="D4922" s="307"/>
    </row>
    <row r="4923" spans="2:4" x14ac:dyDescent="0.25">
      <c r="B4923" s="306"/>
      <c r="C4923" s="168"/>
      <c r="D4923" s="307"/>
    </row>
    <row r="4924" spans="2:4" x14ac:dyDescent="0.25">
      <c r="B4924" s="306"/>
      <c r="C4924" s="168"/>
      <c r="D4924" s="307"/>
    </row>
    <row r="4925" spans="2:4" x14ac:dyDescent="0.25">
      <c r="B4925" s="306"/>
      <c r="C4925" s="168"/>
      <c r="D4925" s="307"/>
    </row>
    <row r="4926" spans="2:4" x14ac:dyDescent="0.25">
      <c r="B4926" s="306"/>
      <c r="C4926" s="168"/>
      <c r="D4926" s="307"/>
    </row>
    <row r="4927" spans="2:4" x14ac:dyDescent="0.25">
      <c r="B4927" s="306"/>
      <c r="C4927" s="168"/>
      <c r="D4927" s="307"/>
    </row>
    <row r="4928" spans="2:4" x14ac:dyDescent="0.25">
      <c r="B4928" s="306"/>
      <c r="C4928" s="168"/>
      <c r="D4928" s="307"/>
    </row>
    <row r="4929" spans="2:4" x14ac:dyDescent="0.25">
      <c r="B4929" s="306"/>
      <c r="C4929" s="168"/>
      <c r="D4929" s="307"/>
    </row>
    <row r="4930" spans="2:4" x14ac:dyDescent="0.25">
      <c r="B4930" s="306"/>
      <c r="C4930" s="168"/>
      <c r="D4930" s="307"/>
    </row>
    <row r="4931" spans="2:4" x14ac:dyDescent="0.25">
      <c r="B4931" s="306"/>
      <c r="C4931" s="168"/>
      <c r="D4931" s="307"/>
    </row>
    <row r="4932" spans="2:4" x14ac:dyDescent="0.25">
      <c r="B4932" s="306"/>
      <c r="C4932" s="168"/>
      <c r="D4932" s="307"/>
    </row>
    <row r="4933" spans="2:4" x14ac:dyDescent="0.25">
      <c r="B4933" s="306"/>
      <c r="C4933" s="168"/>
      <c r="D4933" s="307"/>
    </row>
    <row r="4934" spans="2:4" x14ac:dyDescent="0.25">
      <c r="B4934" s="306"/>
      <c r="C4934" s="168"/>
      <c r="D4934" s="307"/>
    </row>
    <row r="4935" spans="2:4" x14ac:dyDescent="0.25">
      <c r="B4935" s="306"/>
      <c r="C4935" s="168"/>
      <c r="D4935" s="307"/>
    </row>
    <row r="4936" spans="2:4" x14ac:dyDescent="0.25">
      <c r="B4936" s="306"/>
      <c r="C4936" s="168"/>
      <c r="D4936" s="307"/>
    </row>
    <row r="4937" spans="2:4" x14ac:dyDescent="0.25">
      <c r="B4937" s="306"/>
      <c r="C4937" s="168"/>
      <c r="D4937" s="307"/>
    </row>
    <row r="4938" spans="2:4" x14ac:dyDescent="0.25">
      <c r="B4938" s="306"/>
      <c r="C4938" s="168"/>
      <c r="D4938" s="307"/>
    </row>
    <row r="4939" spans="2:4" x14ac:dyDescent="0.25">
      <c r="B4939" s="306"/>
      <c r="C4939" s="168"/>
      <c r="D4939" s="307"/>
    </row>
    <row r="4940" spans="2:4" x14ac:dyDescent="0.25">
      <c r="B4940" s="306"/>
      <c r="C4940" s="168"/>
      <c r="D4940" s="307"/>
    </row>
    <row r="4941" spans="2:4" x14ac:dyDescent="0.25">
      <c r="B4941" s="306"/>
      <c r="C4941" s="168"/>
      <c r="D4941" s="307"/>
    </row>
    <row r="4942" spans="2:4" x14ac:dyDescent="0.25">
      <c r="B4942" s="306"/>
      <c r="C4942" s="168"/>
      <c r="D4942" s="307"/>
    </row>
    <row r="4943" spans="2:4" x14ac:dyDescent="0.25">
      <c r="B4943" s="306"/>
      <c r="C4943" s="168"/>
      <c r="D4943" s="307"/>
    </row>
    <row r="4944" spans="2:4" x14ac:dyDescent="0.25">
      <c r="B4944" s="306"/>
      <c r="C4944" s="168"/>
      <c r="D4944" s="307"/>
    </row>
    <row r="4945" spans="2:4" x14ac:dyDescent="0.25">
      <c r="B4945" s="306"/>
      <c r="C4945" s="168"/>
      <c r="D4945" s="307"/>
    </row>
    <row r="4946" spans="2:4" x14ac:dyDescent="0.25">
      <c r="B4946" s="306"/>
      <c r="C4946" s="168"/>
      <c r="D4946" s="307"/>
    </row>
    <row r="4947" spans="2:4" x14ac:dyDescent="0.25">
      <c r="B4947" s="306"/>
      <c r="C4947" s="168"/>
      <c r="D4947" s="307"/>
    </row>
    <row r="4948" spans="2:4" x14ac:dyDescent="0.25">
      <c r="B4948" s="306"/>
      <c r="C4948" s="168"/>
      <c r="D4948" s="307"/>
    </row>
    <row r="4949" spans="2:4" x14ac:dyDescent="0.25">
      <c r="B4949" s="306"/>
      <c r="C4949" s="168"/>
      <c r="D4949" s="307"/>
    </row>
    <row r="4950" spans="2:4" x14ac:dyDescent="0.25">
      <c r="B4950" s="306"/>
      <c r="C4950" s="168"/>
      <c r="D4950" s="307"/>
    </row>
    <row r="4951" spans="2:4" x14ac:dyDescent="0.25">
      <c r="B4951" s="306"/>
      <c r="C4951" s="168"/>
      <c r="D4951" s="307"/>
    </row>
    <row r="4952" spans="2:4" x14ac:dyDescent="0.25">
      <c r="B4952" s="306"/>
      <c r="C4952" s="168"/>
      <c r="D4952" s="307"/>
    </row>
    <row r="4953" spans="2:4" x14ac:dyDescent="0.25">
      <c r="B4953" s="306"/>
      <c r="C4953" s="168"/>
      <c r="D4953" s="307"/>
    </row>
    <row r="4954" spans="2:4" x14ac:dyDescent="0.25">
      <c r="B4954" s="306"/>
      <c r="C4954" s="168"/>
      <c r="D4954" s="307"/>
    </row>
    <row r="4955" spans="2:4" x14ac:dyDescent="0.25">
      <c r="B4955" s="306"/>
      <c r="C4955" s="168"/>
      <c r="D4955" s="307"/>
    </row>
    <row r="4956" spans="2:4" x14ac:dyDescent="0.25">
      <c r="B4956" s="306"/>
      <c r="C4956" s="168"/>
      <c r="D4956" s="307"/>
    </row>
    <row r="4957" spans="2:4" x14ac:dyDescent="0.25">
      <c r="B4957" s="306"/>
      <c r="C4957" s="168"/>
      <c r="D4957" s="307"/>
    </row>
    <row r="4958" spans="2:4" x14ac:dyDescent="0.25">
      <c r="B4958" s="306"/>
      <c r="C4958" s="168"/>
      <c r="D4958" s="307"/>
    </row>
    <row r="4959" spans="2:4" x14ac:dyDescent="0.25">
      <c r="B4959" s="306"/>
      <c r="C4959" s="168"/>
      <c r="D4959" s="307"/>
    </row>
    <row r="4960" spans="2:4" x14ac:dyDescent="0.25">
      <c r="B4960" s="306"/>
      <c r="C4960" s="168"/>
      <c r="D4960" s="307"/>
    </row>
    <row r="4961" spans="2:4" x14ac:dyDescent="0.25">
      <c r="B4961" s="306"/>
      <c r="C4961" s="168"/>
      <c r="D4961" s="307"/>
    </row>
    <row r="4962" spans="2:4" x14ac:dyDescent="0.25">
      <c r="B4962" s="306"/>
      <c r="C4962" s="168"/>
      <c r="D4962" s="307"/>
    </row>
    <row r="4963" spans="2:4" x14ac:dyDescent="0.25">
      <c r="B4963" s="306"/>
      <c r="C4963" s="168"/>
      <c r="D4963" s="307"/>
    </row>
    <row r="4964" spans="2:4" x14ac:dyDescent="0.25">
      <c r="B4964" s="306"/>
      <c r="C4964" s="168"/>
      <c r="D4964" s="307"/>
    </row>
    <row r="4965" spans="2:4" x14ac:dyDescent="0.25">
      <c r="B4965" s="306"/>
      <c r="C4965" s="168"/>
      <c r="D4965" s="307"/>
    </row>
    <row r="4966" spans="2:4" x14ac:dyDescent="0.25">
      <c r="B4966" s="306"/>
      <c r="C4966" s="168"/>
      <c r="D4966" s="307"/>
    </row>
    <row r="4967" spans="2:4" x14ac:dyDescent="0.25">
      <c r="B4967" s="306"/>
      <c r="C4967" s="168"/>
      <c r="D4967" s="307"/>
    </row>
    <row r="4968" spans="2:4" x14ac:dyDescent="0.25">
      <c r="B4968" s="306"/>
      <c r="C4968" s="168"/>
      <c r="D4968" s="307"/>
    </row>
    <row r="4969" spans="2:4" x14ac:dyDescent="0.25">
      <c r="B4969" s="306"/>
      <c r="C4969" s="168"/>
      <c r="D4969" s="307"/>
    </row>
    <row r="4970" spans="2:4" x14ac:dyDescent="0.25">
      <c r="B4970" s="306"/>
      <c r="C4970" s="168"/>
      <c r="D4970" s="307"/>
    </row>
    <row r="4971" spans="2:4" x14ac:dyDescent="0.25">
      <c r="B4971" s="306"/>
      <c r="C4971" s="168"/>
      <c r="D4971" s="307"/>
    </row>
    <row r="4972" spans="2:4" x14ac:dyDescent="0.25">
      <c r="B4972" s="306"/>
      <c r="C4972" s="168"/>
      <c r="D4972" s="307"/>
    </row>
    <row r="4973" spans="2:4" x14ac:dyDescent="0.25">
      <c r="B4973" s="306"/>
      <c r="C4973" s="168"/>
      <c r="D4973" s="307"/>
    </row>
    <row r="4974" spans="2:4" x14ac:dyDescent="0.25">
      <c r="B4974" s="306"/>
      <c r="C4974" s="168"/>
      <c r="D4974" s="307"/>
    </row>
    <row r="4975" spans="2:4" x14ac:dyDescent="0.25">
      <c r="B4975" s="306"/>
      <c r="C4975" s="168"/>
      <c r="D4975" s="307"/>
    </row>
    <row r="4976" spans="2:4" x14ac:dyDescent="0.25">
      <c r="B4976" s="306"/>
      <c r="C4976" s="168"/>
      <c r="D4976" s="307"/>
    </row>
    <row r="4977" spans="2:4" x14ac:dyDescent="0.25">
      <c r="B4977" s="306"/>
      <c r="C4977" s="168"/>
      <c r="D4977" s="307"/>
    </row>
    <row r="4978" spans="2:4" x14ac:dyDescent="0.25">
      <c r="B4978" s="306"/>
      <c r="C4978" s="168"/>
      <c r="D4978" s="307"/>
    </row>
    <row r="4979" spans="2:4" x14ac:dyDescent="0.25">
      <c r="B4979" s="306"/>
      <c r="C4979" s="168"/>
      <c r="D4979" s="307"/>
    </row>
    <row r="4980" spans="2:4" x14ac:dyDescent="0.25">
      <c r="B4980" s="306"/>
      <c r="C4980" s="168"/>
      <c r="D4980" s="307"/>
    </row>
    <row r="4981" spans="2:4" x14ac:dyDescent="0.25">
      <c r="B4981" s="306"/>
      <c r="C4981" s="168"/>
      <c r="D4981" s="307"/>
    </row>
    <row r="4982" spans="2:4" x14ac:dyDescent="0.25">
      <c r="B4982" s="306"/>
      <c r="C4982" s="168"/>
      <c r="D4982" s="307"/>
    </row>
    <row r="4983" spans="2:4" x14ac:dyDescent="0.25">
      <c r="B4983" s="306"/>
      <c r="C4983" s="168"/>
      <c r="D4983" s="307"/>
    </row>
    <row r="4984" spans="2:4" x14ac:dyDescent="0.25">
      <c r="B4984" s="306"/>
      <c r="C4984" s="168"/>
      <c r="D4984" s="307"/>
    </row>
    <row r="4985" spans="2:4" x14ac:dyDescent="0.25">
      <c r="B4985" s="306"/>
      <c r="C4985" s="168"/>
      <c r="D4985" s="307"/>
    </row>
    <row r="4986" spans="2:4" x14ac:dyDescent="0.25">
      <c r="B4986" s="306"/>
      <c r="C4986" s="168"/>
      <c r="D4986" s="307"/>
    </row>
    <row r="4987" spans="2:4" x14ac:dyDescent="0.25">
      <c r="B4987" s="306"/>
      <c r="C4987" s="168"/>
      <c r="D4987" s="307"/>
    </row>
    <row r="4988" spans="2:4" x14ac:dyDescent="0.25">
      <c r="B4988" s="306"/>
      <c r="C4988" s="168"/>
      <c r="D4988" s="307"/>
    </row>
    <row r="4989" spans="2:4" x14ac:dyDescent="0.25">
      <c r="B4989" s="306"/>
      <c r="C4989" s="168"/>
      <c r="D4989" s="307"/>
    </row>
    <row r="4990" spans="2:4" x14ac:dyDescent="0.25">
      <c r="B4990" s="306"/>
      <c r="C4990" s="168"/>
      <c r="D4990" s="307"/>
    </row>
    <row r="4991" spans="2:4" x14ac:dyDescent="0.25">
      <c r="B4991" s="306"/>
      <c r="C4991" s="168"/>
      <c r="D4991" s="307"/>
    </row>
    <row r="4992" spans="2:4" x14ac:dyDescent="0.25">
      <c r="B4992" s="306"/>
      <c r="C4992" s="168"/>
      <c r="D4992" s="307"/>
    </row>
    <row r="4993" spans="2:4" x14ac:dyDescent="0.25">
      <c r="B4993" s="306"/>
      <c r="C4993" s="168"/>
      <c r="D4993" s="307"/>
    </row>
    <row r="4994" spans="2:4" x14ac:dyDescent="0.25">
      <c r="B4994" s="306"/>
      <c r="C4994" s="168"/>
      <c r="D4994" s="307"/>
    </row>
    <row r="4995" spans="2:4" x14ac:dyDescent="0.25">
      <c r="B4995" s="306"/>
      <c r="C4995" s="168"/>
      <c r="D4995" s="307"/>
    </row>
    <row r="4996" spans="2:4" x14ac:dyDescent="0.25">
      <c r="B4996" s="306"/>
      <c r="C4996" s="168"/>
      <c r="D4996" s="307"/>
    </row>
    <row r="4997" spans="2:4" x14ac:dyDescent="0.25">
      <c r="B4997" s="306"/>
      <c r="C4997" s="168"/>
      <c r="D4997" s="307"/>
    </row>
    <row r="4998" spans="2:4" x14ac:dyDescent="0.25">
      <c r="B4998" s="306"/>
      <c r="C4998" s="168"/>
      <c r="D4998" s="307"/>
    </row>
    <row r="4999" spans="2:4" x14ac:dyDescent="0.25">
      <c r="B4999" s="306"/>
      <c r="C4999" s="168"/>
      <c r="D4999" s="307"/>
    </row>
    <row r="5000" spans="2:4" ht="15.75" thickBot="1" x14ac:dyDescent="0.3">
      <c r="B5000" s="308"/>
      <c r="C5000" s="309"/>
      <c r="D5000" s="310"/>
    </row>
    <row r="5001" spans="2:4" x14ac:dyDescent="0.25">
      <c r="B5001" s="314"/>
      <c r="C5001" s="173"/>
      <c r="D5001" s="173"/>
    </row>
    <row r="5002" spans="2:4" x14ac:dyDescent="0.25">
      <c r="B5002" s="314"/>
      <c r="C5002" s="173"/>
      <c r="D5002" s="173"/>
    </row>
    <row r="5003" spans="2:4" x14ac:dyDescent="0.25">
      <c r="B5003" s="314"/>
      <c r="C5003" s="173"/>
      <c r="D5003" s="173"/>
    </row>
    <row r="5004" spans="2:4" x14ac:dyDescent="0.25">
      <c r="B5004" s="314"/>
      <c r="C5004" s="173"/>
      <c r="D5004" s="173"/>
    </row>
    <row r="5005" spans="2:4" x14ac:dyDescent="0.25">
      <c r="B5005" s="314"/>
      <c r="C5005" s="173"/>
      <c r="D5005" s="173"/>
    </row>
    <row r="5006" spans="2:4" x14ac:dyDescent="0.25">
      <c r="B5006" s="314"/>
      <c r="C5006" s="173"/>
      <c r="D5006" s="173"/>
    </row>
    <row r="5007" spans="2:4" x14ac:dyDescent="0.25">
      <c r="B5007" s="314"/>
      <c r="C5007" s="173"/>
      <c r="D5007" s="173"/>
    </row>
    <row r="5008" spans="2:4" x14ac:dyDescent="0.25">
      <c r="B5008" s="314"/>
      <c r="C5008" s="173"/>
      <c r="D5008" s="173"/>
    </row>
    <row r="5009" spans="2:4" x14ac:dyDescent="0.25">
      <c r="B5009" s="314"/>
      <c r="C5009" s="173"/>
      <c r="D5009" s="173"/>
    </row>
    <row r="5010" spans="2:4" x14ac:dyDescent="0.25">
      <c r="B5010" s="314"/>
      <c r="C5010" s="173"/>
      <c r="D5010" s="173"/>
    </row>
    <row r="5011" spans="2:4" x14ac:dyDescent="0.25">
      <c r="B5011" s="314"/>
      <c r="C5011" s="173"/>
      <c r="D5011" s="173"/>
    </row>
    <row r="5012" spans="2:4" x14ac:dyDescent="0.25">
      <c r="B5012" s="314"/>
      <c r="C5012" s="173"/>
      <c r="D5012" s="173"/>
    </row>
    <row r="5013" spans="2:4" x14ac:dyDescent="0.25">
      <c r="B5013" s="314"/>
      <c r="C5013" s="173"/>
      <c r="D5013" s="173"/>
    </row>
    <row r="5014" spans="2:4" x14ac:dyDescent="0.25">
      <c r="B5014" s="314"/>
      <c r="C5014" s="173"/>
      <c r="D5014" s="173"/>
    </row>
    <row r="5015" spans="2:4" x14ac:dyDescent="0.25">
      <c r="B5015" s="314"/>
      <c r="C5015" s="173"/>
      <c r="D5015" s="173"/>
    </row>
    <row r="5016" spans="2:4" x14ac:dyDescent="0.25">
      <c r="B5016" s="314"/>
      <c r="C5016" s="173"/>
      <c r="D5016" s="173"/>
    </row>
    <row r="5017" spans="2:4" x14ac:dyDescent="0.25">
      <c r="B5017" s="314"/>
      <c r="C5017" s="173"/>
      <c r="D5017" s="173"/>
    </row>
    <row r="5018" spans="2:4" x14ac:dyDescent="0.25">
      <c r="B5018" s="314"/>
      <c r="C5018" s="173"/>
      <c r="D5018" s="173"/>
    </row>
    <row r="5019" spans="2:4" x14ac:dyDescent="0.25">
      <c r="B5019" s="314"/>
      <c r="C5019" s="173"/>
      <c r="D5019" s="173"/>
    </row>
    <row r="5020" spans="2:4" x14ac:dyDescent="0.25">
      <c r="B5020" s="314"/>
      <c r="C5020" s="173"/>
      <c r="D5020" s="173"/>
    </row>
    <row r="5021" spans="2:4" x14ac:dyDescent="0.25">
      <c r="B5021" s="314"/>
      <c r="C5021" s="173"/>
      <c r="D5021" s="173"/>
    </row>
    <row r="5022" spans="2:4" x14ac:dyDescent="0.25">
      <c r="B5022" s="314"/>
      <c r="C5022" s="173"/>
      <c r="D5022" s="173"/>
    </row>
    <row r="5023" spans="2:4" x14ac:dyDescent="0.25">
      <c r="B5023" s="314"/>
      <c r="C5023" s="173"/>
      <c r="D5023" s="173"/>
    </row>
    <row r="5024" spans="2:4" x14ac:dyDescent="0.25">
      <c r="B5024" s="314"/>
      <c r="C5024" s="173"/>
      <c r="D5024" s="173"/>
    </row>
    <row r="5025" spans="2:4" x14ac:dyDescent="0.25">
      <c r="B5025" s="314"/>
      <c r="C5025" s="173"/>
      <c r="D5025" s="173"/>
    </row>
    <row r="5026" spans="2:4" x14ac:dyDescent="0.25">
      <c r="B5026" s="314"/>
      <c r="C5026" s="173"/>
      <c r="D5026" s="173"/>
    </row>
    <row r="5027" spans="2:4" x14ac:dyDescent="0.25">
      <c r="B5027" s="314"/>
      <c r="C5027" s="173"/>
      <c r="D5027" s="173"/>
    </row>
    <row r="5028" spans="2:4" x14ac:dyDescent="0.25">
      <c r="B5028" s="314"/>
      <c r="C5028" s="173"/>
      <c r="D5028" s="173"/>
    </row>
    <row r="5029" spans="2:4" x14ac:dyDescent="0.25">
      <c r="B5029" s="314"/>
      <c r="C5029" s="173"/>
      <c r="D5029" s="173"/>
    </row>
    <row r="5030" spans="2:4" x14ac:dyDescent="0.25">
      <c r="B5030" s="314"/>
      <c r="C5030" s="173"/>
      <c r="D5030" s="173"/>
    </row>
    <row r="5031" spans="2:4" x14ac:dyDescent="0.25">
      <c r="B5031" s="314"/>
      <c r="C5031" s="173"/>
      <c r="D5031" s="173"/>
    </row>
    <row r="5032" spans="2:4" x14ac:dyDescent="0.25">
      <c r="B5032" s="314"/>
      <c r="C5032" s="173"/>
      <c r="D5032" s="173"/>
    </row>
    <row r="5033" spans="2:4" x14ac:dyDescent="0.25">
      <c r="B5033" s="314"/>
      <c r="C5033" s="173"/>
      <c r="D5033" s="173"/>
    </row>
    <row r="5034" spans="2:4" x14ac:dyDescent="0.25">
      <c r="B5034" s="314"/>
      <c r="C5034" s="173"/>
      <c r="D5034" s="173"/>
    </row>
    <row r="5035" spans="2:4" x14ac:dyDescent="0.25">
      <c r="B5035" s="314"/>
      <c r="C5035" s="173"/>
      <c r="D5035" s="173"/>
    </row>
    <row r="5036" spans="2:4" x14ac:dyDescent="0.25">
      <c r="B5036" s="314"/>
      <c r="C5036" s="173"/>
      <c r="D5036" s="173"/>
    </row>
    <row r="5037" spans="2:4" x14ac:dyDescent="0.25">
      <c r="B5037" s="314"/>
      <c r="C5037" s="173"/>
      <c r="D5037" s="173"/>
    </row>
    <row r="5038" spans="2:4" x14ac:dyDescent="0.25">
      <c r="B5038" s="314"/>
      <c r="C5038" s="173"/>
      <c r="D5038" s="173"/>
    </row>
    <row r="5039" spans="2:4" x14ac:dyDescent="0.25">
      <c r="B5039" s="314"/>
      <c r="C5039" s="173"/>
      <c r="D5039" s="173"/>
    </row>
    <row r="5040" spans="2:4" x14ac:dyDescent="0.25">
      <c r="B5040" s="314"/>
      <c r="C5040" s="173"/>
      <c r="D5040" s="173"/>
    </row>
    <row r="5041" spans="2:4" x14ac:dyDescent="0.25">
      <c r="B5041" s="314"/>
      <c r="C5041" s="173"/>
      <c r="D5041" s="173"/>
    </row>
    <row r="5042" spans="2:4" x14ac:dyDescent="0.25">
      <c r="B5042" s="314"/>
      <c r="C5042" s="173"/>
      <c r="D5042" s="173"/>
    </row>
    <row r="5043" spans="2:4" x14ac:dyDescent="0.25">
      <c r="B5043" s="314"/>
      <c r="C5043" s="173"/>
      <c r="D5043" s="173"/>
    </row>
    <row r="5044" spans="2:4" x14ac:dyDescent="0.25">
      <c r="B5044" s="314"/>
      <c r="C5044" s="173"/>
      <c r="D5044" s="173"/>
    </row>
    <row r="5045" spans="2:4" x14ac:dyDescent="0.25">
      <c r="B5045" s="314"/>
      <c r="C5045" s="173"/>
      <c r="D5045" s="173"/>
    </row>
    <row r="5046" spans="2:4" x14ac:dyDescent="0.25">
      <c r="B5046" s="314"/>
      <c r="C5046" s="173"/>
      <c r="D5046" s="173"/>
    </row>
    <row r="5047" spans="2:4" x14ac:dyDescent="0.25">
      <c r="B5047" s="314"/>
      <c r="C5047" s="173"/>
      <c r="D5047" s="173"/>
    </row>
    <row r="5048" spans="2:4" x14ac:dyDescent="0.25">
      <c r="B5048" s="314"/>
      <c r="C5048" s="173"/>
      <c r="D5048" s="173"/>
    </row>
    <row r="5049" spans="2:4" x14ac:dyDescent="0.25">
      <c r="B5049" s="314"/>
      <c r="C5049" s="173"/>
      <c r="D5049" s="173"/>
    </row>
    <row r="5050" spans="2:4" x14ac:dyDescent="0.25">
      <c r="B5050" s="314"/>
      <c r="C5050" s="173"/>
      <c r="D5050" s="173"/>
    </row>
    <row r="5051" spans="2:4" x14ac:dyDescent="0.25">
      <c r="B5051" s="314"/>
      <c r="C5051" s="173"/>
      <c r="D5051" s="173"/>
    </row>
    <row r="5052" spans="2:4" x14ac:dyDescent="0.25">
      <c r="B5052" s="314"/>
      <c r="C5052" s="173"/>
      <c r="D5052" s="173"/>
    </row>
    <row r="5053" spans="2:4" x14ac:dyDescent="0.25">
      <c r="B5053" s="314"/>
      <c r="C5053" s="173"/>
      <c r="D5053" s="173"/>
    </row>
    <row r="5054" spans="2:4" x14ac:dyDescent="0.25">
      <c r="B5054" s="314"/>
      <c r="C5054" s="173"/>
      <c r="D5054" s="173"/>
    </row>
    <row r="5055" spans="2:4" x14ac:dyDescent="0.25">
      <c r="B5055" s="314"/>
      <c r="C5055" s="173"/>
      <c r="D5055" s="173"/>
    </row>
    <row r="5056" spans="2:4" x14ac:dyDescent="0.25">
      <c r="B5056" s="314"/>
      <c r="C5056" s="173"/>
      <c r="D5056" s="173"/>
    </row>
    <row r="5057" spans="2:4" x14ac:dyDescent="0.25">
      <c r="B5057" s="314"/>
      <c r="C5057" s="173"/>
      <c r="D5057" s="173"/>
    </row>
    <row r="5058" spans="2:4" x14ac:dyDescent="0.25">
      <c r="B5058" s="314"/>
      <c r="C5058" s="173"/>
      <c r="D5058" s="173"/>
    </row>
    <row r="5059" spans="2:4" x14ac:dyDescent="0.25">
      <c r="B5059" s="314"/>
      <c r="C5059" s="173"/>
      <c r="D5059" s="173"/>
    </row>
    <row r="5060" spans="2:4" x14ac:dyDescent="0.25">
      <c r="B5060" s="314"/>
      <c r="C5060" s="173"/>
      <c r="D5060" s="173"/>
    </row>
    <row r="5061" spans="2:4" x14ac:dyDescent="0.25">
      <c r="B5061" s="314"/>
      <c r="C5061" s="173"/>
      <c r="D5061" s="173"/>
    </row>
    <row r="5062" spans="2:4" x14ac:dyDescent="0.25">
      <c r="B5062" s="314"/>
      <c r="C5062" s="173"/>
      <c r="D5062" s="173"/>
    </row>
    <row r="5063" spans="2:4" x14ac:dyDescent="0.25">
      <c r="B5063" s="314"/>
      <c r="C5063" s="173"/>
      <c r="D5063" s="173"/>
    </row>
    <row r="5064" spans="2:4" x14ac:dyDescent="0.25">
      <c r="B5064" s="314"/>
      <c r="C5064" s="173"/>
      <c r="D5064" s="173"/>
    </row>
    <row r="5065" spans="2:4" x14ac:dyDescent="0.25">
      <c r="B5065" s="314"/>
      <c r="C5065" s="173"/>
      <c r="D5065" s="173"/>
    </row>
    <row r="5066" spans="2:4" x14ac:dyDescent="0.25">
      <c r="B5066" s="314"/>
      <c r="C5066" s="173"/>
      <c r="D5066" s="173"/>
    </row>
    <row r="5067" spans="2:4" x14ac:dyDescent="0.25">
      <c r="B5067" s="314"/>
      <c r="C5067" s="173"/>
      <c r="D5067" s="173"/>
    </row>
    <row r="5068" spans="2:4" x14ac:dyDescent="0.25">
      <c r="B5068" s="314"/>
      <c r="C5068" s="173"/>
      <c r="D5068" s="173"/>
    </row>
    <row r="5069" spans="2:4" x14ac:dyDescent="0.25">
      <c r="B5069" s="314"/>
      <c r="C5069" s="173"/>
      <c r="D5069" s="173"/>
    </row>
    <row r="5070" spans="2:4" x14ac:dyDescent="0.25">
      <c r="B5070" s="314"/>
      <c r="C5070" s="173"/>
      <c r="D5070" s="173"/>
    </row>
    <row r="5071" spans="2:4" x14ac:dyDescent="0.25">
      <c r="B5071" s="314"/>
      <c r="C5071" s="173"/>
      <c r="D5071" s="173"/>
    </row>
    <row r="5072" spans="2:4" x14ac:dyDescent="0.25">
      <c r="B5072" s="314"/>
      <c r="C5072" s="173"/>
      <c r="D5072" s="173"/>
    </row>
    <row r="5073" spans="2:4" x14ac:dyDescent="0.25">
      <c r="B5073" s="314"/>
      <c r="C5073" s="173"/>
      <c r="D5073" s="173"/>
    </row>
    <row r="5074" spans="2:4" x14ac:dyDescent="0.25">
      <c r="B5074" s="314"/>
      <c r="C5074" s="173"/>
      <c r="D5074" s="173"/>
    </row>
    <row r="5075" spans="2:4" x14ac:dyDescent="0.25">
      <c r="B5075" s="314"/>
      <c r="C5075" s="173"/>
      <c r="D5075" s="173"/>
    </row>
    <row r="5076" spans="2:4" x14ac:dyDescent="0.25">
      <c r="B5076" s="314"/>
      <c r="C5076" s="173"/>
      <c r="D5076" s="173"/>
    </row>
    <row r="5077" spans="2:4" x14ac:dyDescent="0.25">
      <c r="B5077" s="314"/>
      <c r="C5077" s="173"/>
      <c r="D5077" s="173"/>
    </row>
    <row r="5078" spans="2:4" x14ac:dyDescent="0.25">
      <c r="B5078" s="314"/>
      <c r="C5078" s="173"/>
      <c r="D5078" s="173"/>
    </row>
    <row r="5079" spans="2:4" x14ac:dyDescent="0.25">
      <c r="B5079" s="314"/>
      <c r="C5079" s="173"/>
      <c r="D5079" s="173"/>
    </row>
    <row r="5080" spans="2:4" x14ac:dyDescent="0.25">
      <c r="B5080" s="314"/>
      <c r="C5080" s="173"/>
      <c r="D5080" s="173"/>
    </row>
    <row r="5081" spans="2:4" x14ac:dyDescent="0.25">
      <c r="B5081" s="314"/>
      <c r="C5081" s="173"/>
      <c r="D5081" s="173"/>
    </row>
    <row r="5082" spans="2:4" x14ac:dyDescent="0.25">
      <c r="B5082" s="314"/>
      <c r="C5082" s="173"/>
      <c r="D5082" s="173"/>
    </row>
    <row r="5083" spans="2:4" x14ac:dyDescent="0.25">
      <c r="B5083" s="314"/>
      <c r="C5083" s="173"/>
      <c r="D5083" s="173"/>
    </row>
    <row r="5084" spans="2:4" x14ac:dyDescent="0.25">
      <c r="B5084" s="314"/>
      <c r="C5084" s="173"/>
      <c r="D5084" s="173"/>
    </row>
    <row r="5085" spans="2:4" x14ac:dyDescent="0.25">
      <c r="B5085" s="314"/>
      <c r="C5085" s="173"/>
      <c r="D5085" s="173"/>
    </row>
    <row r="5086" spans="2:4" x14ac:dyDescent="0.25">
      <c r="B5086" s="314"/>
      <c r="C5086" s="173"/>
      <c r="D5086" s="173"/>
    </row>
    <row r="5087" spans="2:4" x14ac:dyDescent="0.25">
      <c r="B5087" s="314"/>
      <c r="C5087" s="173"/>
      <c r="D5087" s="173"/>
    </row>
    <row r="5088" spans="2:4" x14ac:dyDescent="0.25">
      <c r="B5088" s="314"/>
      <c r="C5088" s="173"/>
      <c r="D5088" s="173"/>
    </row>
    <row r="5089" spans="2:4" x14ac:dyDescent="0.25">
      <c r="B5089" s="314"/>
      <c r="C5089" s="173"/>
      <c r="D5089" s="173"/>
    </row>
    <row r="5090" spans="2:4" x14ac:dyDescent="0.25">
      <c r="B5090" s="314"/>
      <c r="C5090" s="173"/>
      <c r="D5090" s="173"/>
    </row>
    <row r="5091" spans="2:4" x14ac:dyDescent="0.25">
      <c r="B5091" s="314"/>
      <c r="C5091" s="173"/>
      <c r="D5091" s="173"/>
    </row>
    <row r="5092" spans="2:4" x14ac:dyDescent="0.25">
      <c r="B5092" s="314"/>
      <c r="C5092" s="173"/>
      <c r="D5092" s="173"/>
    </row>
    <row r="5093" spans="2:4" x14ac:dyDescent="0.25">
      <c r="B5093" s="314"/>
      <c r="C5093" s="173"/>
      <c r="D5093" s="173"/>
    </row>
    <row r="5094" spans="2:4" x14ac:dyDescent="0.25">
      <c r="B5094" s="314"/>
      <c r="C5094" s="173"/>
      <c r="D5094" s="173"/>
    </row>
    <row r="5095" spans="2:4" x14ac:dyDescent="0.25">
      <c r="B5095" s="314"/>
      <c r="C5095" s="173"/>
      <c r="D5095" s="173"/>
    </row>
    <row r="5096" spans="2:4" x14ac:dyDescent="0.25">
      <c r="B5096" s="314"/>
      <c r="C5096" s="173"/>
      <c r="D5096" s="173"/>
    </row>
    <row r="5097" spans="2:4" x14ac:dyDescent="0.25">
      <c r="B5097" s="314"/>
      <c r="C5097" s="173"/>
      <c r="D5097" s="173"/>
    </row>
    <row r="5098" spans="2:4" x14ac:dyDescent="0.25">
      <c r="B5098" s="314"/>
      <c r="C5098" s="173"/>
      <c r="D5098" s="173"/>
    </row>
    <row r="5099" spans="2:4" x14ac:dyDescent="0.25">
      <c r="B5099" s="314"/>
      <c r="C5099" s="173"/>
      <c r="D5099" s="173"/>
    </row>
    <row r="5100" spans="2:4" x14ac:dyDescent="0.25">
      <c r="B5100" s="314"/>
      <c r="C5100" s="173"/>
      <c r="D5100" s="173"/>
    </row>
    <row r="5101" spans="2:4" x14ac:dyDescent="0.25">
      <c r="B5101" s="314"/>
      <c r="C5101" s="173"/>
      <c r="D5101" s="173"/>
    </row>
    <row r="5102" spans="2:4" x14ac:dyDescent="0.25">
      <c r="B5102" s="314"/>
      <c r="C5102" s="173"/>
      <c r="D5102" s="173"/>
    </row>
    <row r="5103" spans="2:4" x14ac:dyDescent="0.25">
      <c r="B5103" s="314"/>
      <c r="C5103" s="173"/>
      <c r="D5103" s="173"/>
    </row>
    <row r="5104" spans="2:4" x14ac:dyDescent="0.25">
      <c r="B5104" s="314"/>
      <c r="C5104" s="173"/>
      <c r="D5104" s="173"/>
    </row>
    <row r="5105" spans="2:4" x14ac:dyDescent="0.25">
      <c r="B5105" s="314"/>
      <c r="C5105" s="173"/>
      <c r="D5105" s="173"/>
    </row>
    <row r="5106" spans="2:4" x14ac:dyDescent="0.25">
      <c r="B5106" s="314"/>
      <c r="C5106" s="173"/>
      <c r="D5106" s="173"/>
    </row>
    <row r="5107" spans="2:4" x14ac:dyDescent="0.25">
      <c r="B5107" s="314"/>
      <c r="C5107" s="173"/>
      <c r="D5107" s="173"/>
    </row>
    <row r="5108" spans="2:4" x14ac:dyDescent="0.25">
      <c r="B5108" s="314"/>
      <c r="C5108" s="173"/>
      <c r="D5108" s="173"/>
    </row>
    <row r="5109" spans="2:4" x14ac:dyDescent="0.25">
      <c r="B5109" s="314"/>
      <c r="C5109" s="173"/>
      <c r="D5109" s="173"/>
    </row>
    <row r="5110" spans="2:4" x14ac:dyDescent="0.25">
      <c r="B5110" s="314"/>
      <c r="C5110" s="173"/>
      <c r="D5110" s="173"/>
    </row>
    <row r="5111" spans="2:4" x14ac:dyDescent="0.25">
      <c r="B5111" s="314"/>
      <c r="C5111" s="173"/>
      <c r="D5111" s="173"/>
    </row>
    <row r="5112" spans="2:4" x14ac:dyDescent="0.25">
      <c r="B5112" s="314"/>
      <c r="C5112" s="173"/>
      <c r="D5112" s="173"/>
    </row>
    <row r="5113" spans="2:4" x14ac:dyDescent="0.25">
      <c r="B5113" s="314"/>
      <c r="C5113" s="173"/>
      <c r="D5113" s="173"/>
    </row>
    <row r="5114" spans="2:4" x14ac:dyDescent="0.25">
      <c r="B5114" s="314"/>
      <c r="C5114" s="173"/>
      <c r="D5114" s="173"/>
    </row>
    <row r="5115" spans="2:4" x14ac:dyDescent="0.25">
      <c r="B5115" s="314"/>
      <c r="C5115" s="173"/>
      <c r="D5115" s="173"/>
    </row>
    <row r="5116" spans="2:4" x14ac:dyDescent="0.25">
      <c r="B5116" s="314"/>
      <c r="C5116" s="173"/>
      <c r="D5116" s="173"/>
    </row>
    <row r="5117" spans="2:4" x14ac:dyDescent="0.25">
      <c r="B5117" s="314"/>
      <c r="C5117" s="173"/>
      <c r="D5117" s="173"/>
    </row>
    <row r="5118" spans="2:4" x14ac:dyDescent="0.25">
      <c r="B5118" s="314"/>
      <c r="C5118" s="173"/>
      <c r="D5118" s="173"/>
    </row>
    <row r="5119" spans="2:4" x14ac:dyDescent="0.25">
      <c r="B5119" s="314"/>
      <c r="C5119" s="173"/>
      <c r="D5119" s="173"/>
    </row>
    <row r="5120" spans="2:4" x14ac:dyDescent="0.25">
      <c r="B5120" s="314"/>
      <c r="C5120" s="173"/>
      <c r="D5120" s="173"/>
    </row>
    <row r="5121" spans="2:4" x14ac:dyDescent="0.25">
      <c r="B5121" s="314"/>
      <c r="C5121" s="173"/>
      <c r="D5121" s="173"/>
    </row>
    <row r="5122" spans="2:4" x14ac:dyDescent="0.25">
      <c r="B5122" s="314"/>
      <c r="C5122" s="173"/>
      <c r="D5122" s="173"/>
    </row>
    <row r="5123" spans="2:4" x14ac:dyDescent="0.25">
      <c r="B5123" s="314"/>
      <c r="C5123" s="173"/>
      <c r="D5123" s="173"/>
    </row>
    <row r="5124" spans="2:4" x14ac:dyDescent="0.25">
      <c r="B5124" s="314"/>
      <c r="C5124" s="173"/>
      <c r="D5124" s="173"/>
    </row>
    <row r="5125" spans="2:4" x14ac:dyDescent="0.25">
      <c r="B5125" s="314"/>
      <c r="C5125" s="173"/>
      <c r="D5125" s="173"/>
    </row>
    <row r="5126" spans="2:4" x14ac:dyDescent="0.25">
      <c r="B5126" s="314"/>
      <c r="C5126" s="173"/>
      <c r="D5126" s="173"/>
    </row>
    <row r="5127" spans="2:4" x14ac:dyDescent="0.25">
      <c r="B5127" s="314"/>
      <c r="C5127" s="173"/>
      <c r="D5127" s="173"/>
    </row>
    <row r="5128" spans="2:4" x14ac:dyDescent="0.25">
      <c r="B5128" s="314"/>
      <c r="C5128" s="173"/>
      <c r="D5128" s="173"/>
    </row>
    <row r="5129" spans="2:4" x14ac:dyDescent="0.25">
      <c r="B5129" s="314"/>
      <c r="C5129" s="173"/>
      <c r="D5129" s="173"/>
    </row>
    <row r="5130" spans="2:4" x14ac:dyDescent="0.25">
      <c r="B5130" s="314"/>
      <c r="C5130" s="173"/>
      <c r="D5130" s="173"/>
    </row>
    <row r="5131" spans="2:4" x14ac:dyDescent="0.25">
      <c r="B5131" s="314"/>
      <c r="C5131" s="173"/>
      <c r="D5131" s="173"/>
    </row>
    <row r="5132" spans="2:4" x14ac:dyDescent="0.25">
      <c r="B5132" s="314"/>
      <c r="C5132" s="173"/>
      <c r="D5132" s="173"/>
    </row>
    <row r="5133" spans="2:4" x14ac:dyDescent="0.25">
      <c r="B5133" s="314"/>
      <c r="C5133" s="173"/>
      <c r="D5133" s="173"/>
    </row>
    <row r="5134" spans="2:4" x14ac:dyDescent="0.25">
      <c r="B5134" s="314"/>
      <c r="C5134" s="173"/>
      <c r="D5134" s="173"/>
    </row>
    <row r="5135" spans="2:4" x14ac:dyDescent="0.25">
      <c r="B5135" s="314"/>
      <c r="C5135" s="173"/>
      <c r="D5135" s="173"/>
    </row>
    <row r="5136" spans="2:4" x14ac:dyDescent="0.25">
      <c r="B5136" s="314"/>
      <c r="C5136" s="173"/>
      <c r="D5136" s="173"/>
    </row>
    <row r="5137" spans="2:4" x14ac:dyDescent="0.25">
      <c r="B5137" s="314"/>
      <c r="C5137" s="173"/>
      <c r="D5137" s="173"/>
    </row>
    <row r="5138" spans="2:4" x14ac:dyDescent="0.25">
      <c r="B5138" s="314"/>
      <c r="C5138" s="173"/>
      <c r="D5138" s="173"/>
    </row>
    <row r="5139" spans="2:4" x14ac:dyDescent="0.25">
      <c r="B5139" s="314"/>
      <c r="C5139" s="173"/>
      <c r="D5139" s="173"/>
    </row>
    <row r="5140" spans="2:4" x14ac:dyDescent="0.25">
      <c r="B5140" s="314"/>
      <c r="C5140" s="173"/>
      <c r="D5140" s="173"/>
    </row>
    <row r="5141" spans="2:4" x14ac:dyDescent="0.25">
      <c r="B5141" s="314"/>
      <c r="C5141" s="173"/>
      <c r="D5141" s="173"/>
    </row>
    <row r="5142" spans="2:4" x14ac:dyDescent="0.25">
      <c r="B5142" s="314"/>
      <c r="C5142" s="173"/>
      <c r="D5142" s="173"/>
    </row>
    <row r="5143" spans="2:4" x14ac:dyDescent="0.25">
      <c r="B5143" s="314"/>
      <c r="C5143" s="173"/>
      <c r="D5143" s="173"/>
    </row>
    <row r="5144" spans="2:4" x14ac:dyDescent="0.25">
      <c r="B5144" s="314"/>
      <c r="C5144" s="173"/>
      <c r="D5144" s="173"/>
    </row>
    <row r="5145" spans="2:4" x14ac:dyDescent="0.25">
      <c r="B5145" s="314"/>
      <c r="C5145" s="173"/>
      <c r="D5145" s="173"/>
    </row>
    <row r="5146" spans="2:4" x14ac:dyDescent="0.25">
      <c r="B5146" s="314"/>
      <c r="C5146" s="173"/>
      <c r="D5146" s="173"/>
    </row>
    <row r="5147" spans="2:4" x14ac:dyDescent="0.25">
      <c r="B5147" s="314"/>
      <c r="C5147" s="173"/>
      <c r="D5147" s="173"/>
    </row>
    <row r="5148" spans="2:4" x14ac:dyDescent="0.25">
      <c r="B5148" s="314"/>
      <c r="C5148" s="173"/>
      <c r="D5148" s="173"/>
    </row>
    <row r="5149" spans="2:4" x14ac:dyDescent="0.25">
      <c r="B5149" s="314"/>
      <c r="C5149" s="173"/>
      <c r="D5149" s="173"/>
    </row>
    <row r="5150" spans="2:4" x14ac:dyDescent="0.25">
      <c r="B5150" s="314"/>
      <c r="C5150" s="173"/>
      <c r="D5150" s="173"/>
    </row>
    <row r="5151" spans="2:4" x14ac:dyDescent="0.25">
      <c r="B5151" s="314"/>
      <c r="C5151" s="173"/>
      <c r="D5151" s="173"/>
    </row>
    <row r="5152" spans="2:4" x14ac:dyDescent="0.25">
      <c r="B5152" s="314"/>
      <c r="C5152" s="173"/>
      <c r="D5152" s="173"/>
    </row>
    <row r="5153" spans="2:4" x14ac:dyDescent="0.25">
      <c r="B5153" s="314"/>
      <c r="C5153" s="173"/>
      <c r="D5153" s="173"/>
    </row>
    <row r="5154" spans="2:4" x14ac:dyDescent="0.25">
      <c r="B5154" s="314"/>
      <c r="C5154" s="173"/>
      <c r="D5154" s="173"/>
    </row>
    <row r="5155" spans="2:4" x14ac:dyDescent="0.25">
      <c r="B5155" s="314"/>
      <c r="C5155" s="173"/>
      <c r="D5155" s="173"/>
    </row>
    <row r="5156" spans="2:4" x14ac:dyDescent="0.25">
      <c r="B5156" s="314"/>
      <c r="C5156" s="173"/>
      <c r="D5156" s="173"/>
    </row>
    <row r="5157" spans="2:4" x14ac:dyDescent="0.25">
      <c r="B5157" s="314"/>
      <c r="C5157" s="173"/>
      <c r="D5157" s="173"/>
    </row>
    <row r="5158" spans="2:4" x14ac:dyDescent="0.25">
      <c r="B5158" s="314"/>
      <c r="C5158" s="173"/>
      <c r="D5158" s="173"/>
    </row>
    <row r="5159" spans="2:4" x14ac:dyDescent="0.25">
      <c r="B5159" s="314"/>
      <c r="C5159" s="173"/>
      <c r="D5159" s="173"/>
    </row>
    <row r="5160" spans="2:4" x14ac:dyDescent="0.25">
      <c r="B5160" s="314"/>
      <c r="C5160" s="173"/>
      <c r="D5160" s="173"/>
    </row>
    <row r="5161" spans="2:4" x14ac:dyDescent="0.25">
      <c r="B5161" s="314"/>
      <c r="C5161" s="173"/>
      <c r="D5161" s="173"/>
    </row>
    <row r="5162" spans="2:4" x14ac:dyDescent="0.25">
      <c r="B5162" s="314"/>
      <c r="C5162" s="173"/>
      <c r="D5162" s="173"/>
    </row>
    <row r="5163" spans="2:4" x14ac:dyDescent="0.25">
      <c r="B5163" s="314"/>
      <c r="C5163" s="173"/>
      <c r="D5163" s="173"/>
    </row>
    <row r="5164" spans="2:4" x14ac:dyDescent="0.25">
      <c r="B5164" s="314"/>
      <c r="C5164" s="173"/>
      <c r="D5164" s="173"/>
    </row>
    <row r="5165" spans="2:4" x14ac:dyDescent="0.25">
      <c r="B5165" s="314"/>
      <c r="C5165" s="173"/>
      <c r="D5165" s="173"/>
    </row>
    <row r="5166" spans="2:4" x14ac:dyDescent="0.25">
      <c r="B5166" s="314"/>
      <c r="C5166" s="173"/>
      <c r="D5166" s="173"/>
    </row>
    <row r="5167" spans="2:4" x14ac:dyDescent="0.25">
      <c r="B5167" s="314"/>
      <c r="C5167" s="173"/>
      <c r="D5167" s="173"/>
    </row>
    <row r="5168" spans="2:4" x14ac:dyDescent="0.25">
      <c r="B5168" s="314"/>
      <c r="C5168" s="173"/>
      <c r="D5168" s="173"/>
    </row>
    <row r="5169" spans="2:4" x14ac:dyDescent="0.25">
      <c r="B5169" s="314"/>
      <c r="C5169" s="173"/>
      <c r="D5169" s="173"/>
    </row>
    <row r="5170" spans="2:4" x14ac:dyDescent="0.25">
      <c r="B5170" s="314"/>
      <c r="C5170" s="173"/>
      <c r="D5170" s="173"/>
    </row>
    <row r="5171" spans="2:4" x14ac:dyDescent="0.25">
      <c r="B5171" s="314"/>
      <c r="C5171" s="173"/>
      <c r="D5171" s="173"/>
    </row>
    <row r="5172" spans="2:4" x14ac:dyDescent="0.25">
      <c r="B5172" s="314"/>
      <c r="C5172" s="173"/>
      <c r="D5172" s="173"/>
    </row>
    <row r="5173" spans="2:4" x14ac:dyDescent="0.25">
      <c r="B5173" s="314"/>
      <c r="C5173" s="173"/>
      <c r="D5173" s="173"/>
    </row>
    <row r="5174" spans="2:4" x14ac:dyDescent="0.25">
      <c r="B5174" s="314"/>
      <c r="C5174" s="173"/>
      <c r="D5174" s="173"/>
    </row>
    <row r="5175" spans="2:4" x14ac:dyDescent="0.25">
      <c r="B5175" s="314"/>
      <c r="C5175" s="173"/>
      <c r="D5175" s="173"/>
    </row>
    <row r="5176" spans="2:4" x14ac:dyDescent="0.25">
      <c r="B5176" s="314"/>
      <c r="C5176" s="173"/>
      <c r="D5176" s="173"/>
    </row>
    <row r="5177" spans="2:4" x14ac:dyDescent="0.25">
      <c r="B5177" s="314"/>
      <c r="C5177" s="173"/>
      <c r="D5177" s="173"/>
    </row>
    <row r="5178" spans="2:4" x14ac:dyDescent="0.25">
      <c r="B5178" s="314"/>
      <c r="C5178" s="173"/>
      <c r="D5178" s="173"/>
    </row>
    <row r="5179" spans="2:4" x14ac:dyDescent="0.25">
      <c r="B5179" s="314"/>
      <c r="C5179" s="173"/>
      <c r="D5179" s="173"/>
    </row>
    <row r="5180" spans="2:4" x14ac:dyDescent="0.25">
      <c r="B5180" s="314"/>
      <c r="C5180" s="173"/>
      <c r="D5180" s="173"/>
    </row>
    <row r="5181" spans="2:4" x14ac:dyDescent="0.25">
      <c r="B5181" s="314"/>
      <c r="C5181" s="173"/>
      <c r="D5181" s="173"/>
    </row>
    <row r="5182" spans="2:4" x14ac:dyDescent="0.25">
      <c r="B5182" s="314"/>
      <c r="C5182" s="173"/>
      <c r="D5182" s="173"/>
    </row>
    <row r="5183" spans="2:4" x14ac:dyDescent="0.25">
      <c r="B5183" s="314"/>
      <c r="C5183" s="173"/>
      <c r="D5183" s="173"/>
    </row>
    <row r="5184" spans="2:4" x14ac:dyDescent="0.25">
      <c r="B5184" s="314"/>
      <c r="C5184" s="173"/>
      <c r="D5184" s="173"/>
    </row>
    <row r="5185" spans="2:4" x14ac:dyDescent="0.25">
      <c r="B5185" s="314"/>
      <c r="C5185" s="173"/>
      <c r="D5185" s="173"/>
    </row>
    <row r="5186" spans="2:4" x14ac:dyDescent="0.25">
      <c r="B5186" s="314"/>
      <c r="C5186" s="173"/>
      <c r="D5186" s="173"/>
    </row>
    <row r="5187" spans="2:4" x14ac:dyDescent="0.25">
      <c r="B5187" s="314"/>
      <c r="C5187" s="173"/>
      <c r="D5187" s="173"/>
    </row>
    <row r="5188" spans="2:4" x14ac:dyDescent="0.25">
      <c r="B5188" s="314"/>
      <c r="C5188" s="173"/>
      <c r="D5188" s="173"/>
    </row>
    <row r="5189" spans="2:4" x14ac:dyDescent="0.25">
      <c r="B5189" s="314"/>
      <c r="C5189" s="173"/>
      <c r="D5189" s="173"/>
    </row>
    <row r="5190" spans="2:4" x14ac:dyDescent="0.25">
      <c r="B5190" s="314"/>
      <c r="C5190" s="173"/>
      <c r="D5190" s="173"/>
    </row>
    <row r="5191" spans="2:4" x14ac:dyDescent="0.25">
      <c r="B5191" s="314"/>
      <c r="C5191" s="173"/>
      <c r="D5191" s="173"/>
    </row>
    <row r="5192" spans="2:4" x14ac:dyDescent="0.25">
      <c r="B5192" s="314"/>
      <c r="C5192" s="173"/>
      <c r="D5192" s="173"/>
    </row>
    <row r="5193" spans="2:4" x14ac:dyDescent="0.25">
      <c r="B5193" s="314"/>
      <c r="C5193" s="173"/>
      <c r="D5193" s="173"/>
    </row>
    <row r="5194" spans="2:4" x14ac:dyDescent="0.25">
      <c r="B5194" s="314"/>
      <c r="C5194" s="173"/>
      <c r="D5194" s="173"/>
    </row>
    <row r="5195" spans="2:4" x14ac:dyDescent="0.25">
      <c r="B5195" s="314"/>
      <c r="C5195" s="173"/>
      <c r="D5195" s="173"/>
    </row>
    <row r="5196" spans="2:4" x14ac:dyDescent="0.25">
      <c r="B5196" s="314"/>
      <c r="C5196" s="173"/>
      <c r="D5196" s="173"/>
    </row>
    <row r="5197" spans="2:4" x14ac:dyDescent="0.25">
      <c r="B5197" s="314"/>
      <c r="C5197" s="173"/>
      <c r="D5197" s="173"/>
    </row>
    <row r="5198" spans="2:4" x14ac:dyDescent="0.25">
      <c r="B5198" s="314"/>
      <c r="C5198" s="173"/>
      <c r="D5198" s="173"/>
    </row>
    <row r="5199" spans="2:4" x14ac:dyDescent="0.25">
      <c r="B5199" s="314"/>
      <c r="C5199" s="173"/>
      <c r="D5199" s="173"/>
    </row>
    <row r="5200" spans="2:4" x14ac:dyDescent="0.25">
      <c r="B5200" s="314"/>
      <c r="C5200" s="173"/>
      <c r="D5200" s="173"/>
    </row>
    <row r="5201" spans="2:4" x14ac:dyDescent="0.25">
      <c r="B5201" s="314"/>
      <c r="C5201" s="173"/>
      <c r="D5201" s="173"/>
    </row>
    <row r="5202" spans="2:4" x14ac:dyDescent="0.25">
      <c r="B5202" s="314"/>
      <c r="C5202" s="173"/>
      <c r="D5202" s="173"/>
    </row>
    <row r="5203" spans="2:4" x14ac:dyDescent="0.25">
      <c r="B5203" s="314"/>
      <c r="C5203" s="173"/>
      <c r="D5203" s="173"/>
    </row>
    <row r="5204" spans="2:4" x14ac:dyDescent="0.25">
      <c r="B5204" s="314"/>
      <c r="C5204" s="173"/>
      <c r="D5204" s="173"/>
    </row>
    <row r="5205" spans="2:4" x14ac:dyDescent="0.25">
      <c r="B5205" s="314"/>
      <c r="C5205" s="173"/>
      <c r="D5205" s="173"/>
    </row>
    <row r="5206" spans="2:4" x14ac:dyDescent="0.25">
      <c r="B5206" s="314"/>
      <c r="C5206" s="173"/>
      <c r="D5206" s="173"/>
    </row>
    <row r="5207" spans="2:4" x14ac:dyDescent="0.25">
      <c r="B5207" s="314"/>
      <c r="C5207" s="173"/>
      <c r="D5207" s="173"/>
    </row>
    <row r="5208" spans="2:4" x14ac:dyDescent="0.25">
      <c r="B5208" s="314"/>
      <c r="C5208" s="173"/>
      <c r="D5208" s="173"/>
    </row>
    <row r="5209" spans="2:4" x14ac:dyDescent="0.25">
      <c r="B5209" s="314"/>
      <c r="C5209" s="173"/>
      <c r="D5209" s="173"/>
    </row>
    <row r="5210" spans="2:4" x14ac:dyDescent="0.25">
      <c r="B5210" s="314"/>
      <c r="C5210" s="173"/>
      <c r="D5210" s="173"/>
    </row>
    <row r="5211" spans="2:4" x14ac:dyDescent="0.25">
      <c r="B5211" s="314"/>
      <c r="C5211" s="173"/>
      <c r="D5211" s="173"/>
    </row>
    <row r="5212" spans="2:4" x14ac:dyDescent="0.25">
      <c r="B5212" s="314"/>
      <c r="C5212" s="173"/>
      <c r="D5212" s="173"/>
    </row>
    <row r="5213" spans="2:4" x14ac:dyDescent="0.25">
      <c r="B5213" s="314"/>
      <c r="C5213" s="173"/>
      <c r="D5213" s="173"/>
    </row>
    <row r="5214" spans="2:4" x14ac:dyDescent="0.25">
      <c r="B5214" s="314"/>
      <c r="C5214" s="173"/>
      <c r="D5214" s="173"/>
    </row>
    <row r="5215" spans="2:4" x14ac:dyDescent="0.25">
      <c r="B5215" s="314"/>
      <c r="C5215" s="173"/>
      <c r="D5215" s="173"/>
    </row>
    <row r="5216" spans="2:4" x14ac:dyDescent="0.25">
      <c r="B5216" s="314"/>
      <c r="C5216" s="173"/>
      <c r="D5216" s="173"/>
    </row>
    <row r="5217" spans="2:4" x14ac:dyDescent="0.25">
      <c r="B5217" s="314"/>
      <c r="C5217" s="173"/>
      <c r="D5217" s="173"/>
    </row>
    <row r="5218" spans="2:4" x14ac:dyDescent="0.25">
      <c r="B5218" s="314"/>
      <c r="C5218" s="173"/>
      <c r="D5218" s="173"/>
    </row>
  </sheetData>
  <sheetProtection password="8153" sheet="1" objects="1" scenarios="1" selectLockedCells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B2:V302"/>
  <sheetViews>
    <sheetView zoomScale="85" zoomScaleNormal="85" workbookViewId="0">
      <pane ySplit="6" topLeftCell="A7" activePane="bottomLeft" state="frozen"/>
      <selection pane="bottomLeft" activeCell="E12" sqref="E12"/>
    </sheetView>
  </sheetViews>
  <sheetFormatPr baseColWidth="10" defaultColWidth="11.42578125" defaultRowHeight="15" x14ac:dyDescent="0.25"/>
  <cols>
    <col min="1" max="1" width="3.5703125" style="22" customWidth="1"/>
    <col min="2" max="2" width="26.42578125" style="22" customWidth="1"/>
    <col min="3" max="3" width="13.5703125" style="22" customWidth="1"/>
    <col min="4" max="4" width="28.85546875" style="22" customWidth="1"/>
    <col min="5" max="5" width="28.7109375" style="22" customWidth="1"/>
    <col min="6" max="6" width="24.5703125" style="22" customWidth="1"/>
    <col min="7" max="7" width="30.85546875" style="22" customWidth="1"/>
    <col min="8" max="8" width="30.85546875" style="22" hidden="1" customWidth="1"/>
    <col min="9" max="13" width="12" style="22" hidden="1" customWidth="1"/>
    <col min="14" max="14" width="10.7109375" style="22" hidden="1" customWidth="1"/>
    <col min="15" max="22" width="11.42578125" style="22" hidden="1" customWidth="1"/>
    <col min="23" max="16384" width="11.42578125" style="22"/>
  </cols>
  <sheetData>
    <row r="2" spans="2:22" ht="21" x14ac:dyDescent="0.35">
      <c r="B2" s="179" t="s">
        <v>227</v>
      </c>
      <c r="E2" s="22" t="s">
        <v>269</v>
      </c>
    </row>
    <row r="3" spans="2:22" ht="21.75" thickBot="1" x14ac:dyDescent="0.4">
      <c r="B3" s="179"/>
    </row>
    <row r="4" spans="2:22" ht="15" customHeight="1" thickBot="1" x14ac:dyDescent="0.4">
      <c r="B4" s="179"/>
      <c r="C4" s="321" t="s">
        <v>270</v>
      </c>
      <c r="D4" s="334"/>
      <c r="E4" s="334"/>
      <c r="F4" s="334"/>
      <c r="G4" s="334"/>
    </row>
    <row r="5" spans="2:22" ht="15.75" thickBot="1" x14ac:dyDescent="0.3">
      <c r="B5" s="46"/>
      <c r="C5" s="46"/>
      <c r="D5" s="46"/>
      <c r="E5" s="46"/>
      <c r="F5" s="46"/>
      <c r="G5" s="46"/>
      <c r="H5" s="46"/>
      <c r="R5" s="180" t="s">
        <v>228</v>
      </c>
      <c r="S5" s="180" t="s">
        <v>230</v>
      </c>
      <c r="T5" s="181" t="s">
        <v>231</v>
      </c>
      <c r="U5" s="181" t="s">
        <v>232</v>
      </c>
      <c r="V5" s="182" t="s">
        <v>233</v>
      </c>
    </row>
    <row r="6" spans="2:22" ht="15.75" thickBot="1" x14ac:dyDescent="0.3">
      <c r="B6" s="344" t="s">
        <v>228</v>
      </c>
      <c r="C6" s="345" t="s">
        <v>229</v>
      </c>
      <c r="D6" s="346" t="s">
        <v>230</v>
      </c>
      <c r="E6" s="346" t="s">
        <v>231</v>
      </c>
      <c r="F6" s="346" t="s">
        <v>232</v>
      </c>
      <c r="G6" s="347" t="s">
        <v>233</v>
      </c>
      <c r="H6" s="180" t="s">
        <v>228</v>
      </c>
      <c r="I6" s="181" t="s">
        <v>230</v>
      </c>
      <c r="J6" s="181" t="s">
        <v>231</v>
      </c>
      <c r="K6" s="181" t="s">
        <v>232</v>
      </c>
      <c r="L6" s="181" t="s">
        <v>233</v>
      </c>
      <c r="M6" s="181" t="s">
        <v>228</v>
      </c>
      <c r="N6" s="181" t="s">
        <v>230</v>
      </c>
      <c r="O6" s="181" t="s">
        <v>231</v>
      </c>
      <c r="P6" s="181" t="s">
        <v>232</v>
      </c>
      <c r="Q6" s="182" t="s">
        <v>233</v>
      </c>
      <c r="R6" s="322"/>
      <c r="S6" s="322"/>
      <c r="T6" s="323"/>
      <c r="U6" s="323"/>
      <c r="V6" s="324"/>
    </row>
    <row r="7" spans="2:22" x14ac:dyDescent="0.25">
      <c r="B7" s="249" t="s">
        <v>306</v>
      </c>
      <c r="C7" s="335">
        <v>40472</v>
      </c>
      <c r="D7" s="336" t="s">
        <v>310</v>
      </c>
      <c r="E7" s="336" t="s">
        <v>311</v>
      </c>
      <c r="F7" s="336" t="s">
        <v>312</v>
      </c>
      <c r="G7" s="337" t="s">
        <v>313</v>
      </c>
      <c r="H7" s="48" t="str">
        <f>IF(B7="","",IF(COUNTIF(B$7:B7,B7)&gt;1,"",B7))</f>
        <v>Jean MARTIN</v>
      </c>
      <c r="I7" s="48" t="str">
        <f>IF(D7="","",IF(COUNTIF(D$7:D7,D7)&gt;1,"",D7))</f>
        <v>salade</v>
      </c>
      <c r="J7" s="183" t="str">
        <f>IF(E7="","",IF(COUNTIF(E$7:E7,E7)&gt;1,"",E7))</f>
        <v>terrine de viande</v>
      </c>
      <c r="K7" s="183" t="str">
        <f>IF(F7="","",IF(COUNTIF(F$7:F7,F7)&gt;1,"",F7))</f>
        <v>haricots</v>
      </c>
      <c r="L7" s="183" t="str">
        <f>IF(G7="","",IF(COUNTIF(G$7:G7,G7)&gt;1,"",G7))</f>
        <v>gateau chocolat</v>
      </c>
      <c r="M7" s="183" t="str">
        <f t="array" ref="M7">INDEX(B$1:B$101,SMALL(IF(NOT(H$7:H$101=""),ROW($C$7:$C$101)),ROWS(B$7:B7)))</f>
        <v>Jean MARTIN</v>
      </c>
      <c r="N7" s="183" t="str">
        <f t="array" ref="N7">INDEX(D$1:D$101,SMALL(IF(NOT(I$7:I$101=""),ROW($C$7:$C$101)),ROWS(C$7:C7)))</f>
        <v>salade</v>
      </c>
      <c r="O7" s="183" t="str">
        <f t="array" ref="O7">INDEX(E$1:E$101,SMALL(IF(NOT(J$7:J$101=""),ROW($C$7:$C$101)),ROWS(D$7:D7)))</f>
        <v>terrine de viande</v>
      </c>
      <c r="P7" s="183" t="str">
        <f t="array" ref="P7">INDEX(F$1:F$101,SMALL(IF(NOT(K$7:K$101=""),ROW($C$7:$C$101)),ROWS(E$7:E7)))</f>
        <v>haricots</v>
      </c>
      <c r="Q7" s="183" t="str">
        <f t="array" ref="Q7">INDEX(G$1:G$101,SMALL(IF(NOT(L$7:L$101=""),ROW($C$7:$C$101)),ROWS(F$7:F7)))</f>
        <v>gateau chocolat</v>
      </c>
      <c r="R7" s="183" t="str">
        <f t="shared" ref="R7:V71" si="0">IF(ISERR(M7),"",M7)</f>
        <v>Jean MARTIN</v>
      </c>
      <c r="S7" s="183" t="str">
        <f t="shared" si="0"/>
        <v>salade</v>
      </c>
      <c r="T7" s="319" t="str">
        <f t="shared" ref="T7:V22" si="1">IF(ISERR(O7),"",O7)</f>
        <v>terrine de viande</v>
      </c>
      <c r="U7" s="319" t="str">
        <f t="shared" si="1"/>
        <v>haricots</v>
      </c>
      <c r="V7" s="320" t="str">
        <f t="shared" si="1"/>
        <v>gateau chocolat</v>
      </c>
    </row>
    <row r="8" spans="2:22" x14ac:dyDescent="0.25">
      <c r="B8" s="249" t="s">
        <v>307</v>
      </c>
      <c r="C8" s="338">
        <v>40472</v>
      </c>
      <c r="D8" s="336" t="s">
        <v>224</v>
      </c>
      <c r="E8" s="336" t="s">
        <v>225</v>
      </c>
      <c r="F8" s="336" t="s">
        <v>226</v>
      </c>
      <c r="G8" s="337" t="s">
        <v>314</v>
      </c>
      <c r="H8" s="183" t="str">
        <f>IF(B8="","",IF(COUNTIF(B$8:B8,B8)&gt;1,"",B8))</f>
        <v>Anne MARTIN</v>
      </c>
      <c r="I8" s="48" t="str">
        <f>IF(D8="","",IF(COUNTIF(D$7:D8,D8)&gt;1,"",D8))</f>
        <v>verrines champignon tomates</v>
      </c>
      <c r="J8" s="183" t="str">
        <f>IF(E8="","",IF(COUNTIF(E$7:E8,E8)&gt;1,"",E8))</f>
        <v>poisson coco curry</v>
      </c>
      <c r="K8" s="183" t="str">
        <f>IF(F8="","",IF(COUNTIF(F$7:F8,F8)&gt;1,"",F8))</f>
        <v>riz</v>
      </c>
      <c r="L8" s="183" t="str">
        <f>IF(G8="","",IF(COUNTIF(G$7:G8,G8)&gt;1,"",G8))</f>
        <v>compote pomme</v>
      </c>
      <c r="M8" s="183" t="str">
        <f t="array" ref="M8">INDEX(B$1:B$101,SMALL(IF(NOT(H$7:H$101=""),ROW($C$7:$C$101)),ROWS(B$7:B8)))</f>
        <v>Anne MARTIN</v>
      </c>
      <c r="N8" s="183" t="str">
        <f t="array" ref="N8">INDEX(D$1:D$101,SMALL(IF(NOT(I$7:I$101=""),ROW($C$7:$C$101)),ROWS(C$7:C8)))</f>
        <v>verrines champignon tomates</v>
      </c>
      <c r="O8" s="183" t="str">
        <f t="array" ref="O8">INDEX(E$1:E$101,SMALL(IF(NOT(J$7:J$101=""),ROW($C$7:$C$101)),ROWS(D$7:D8)))</f>
        <v>poisson coco curry</v>
      </c>
      <c r="P8" s="183" t="str">
        <f t="array" ref="P8">INDEX(F$1:F$101,SMALL(IF(NOT(K$7:K$101=""),ROW($C$7:$C$101)),ROWS(E$7:E8)))</f>
        <v>riz</v>
      </c>
      <c r="Q8" s="183" t="str">
        <f t="array" ref="Q8">INDEX(G$1:G$101,SMALL(IF(NOT(L$7:L$101=""),ROW($C$7:$C$101)),ROWS(F$7:F8)))</f>
        <v>compote pomme</v>
      </c>
      <c r="R8" s="183" t="str">
        <f t="shared" si="0"/>
        <v>Anne MARTIN</v>
      </c>
      <c r="S8" s="183" t="str">
        <f t="shared" si="0"/>
        <v>verrines champignon tomates</v>
      </c>
      <c r="T8" s="183" t="str">
        <f t="shared" si="1"/>
        <v>poisson coco curry</v>
      </c>
      <c r="U8" s="183" t="str">
        <f t="shared" si="1"/>
        <v>riz</v>
      </c>
      <c r="V8" s="184" t="str">
        <f t="shared" si="1"/>
        <v>compote pomme</v>
      </c>
    </row>
    <row r="9" spans="2:22" x14ac:dyDescent="0.25">
      <c r="B9" s="249" t="s">
        <v>308</v>
      </c>
      <c r="C9" s="338">
        <v>40472</v>
      </c>
      <c r="D9" s="336" t="s">
        <v>224</v>
      </c>
      <c r="E9" s="336" t="s">
        <v>225</v>
      </c>
      <c r="F9" s="336" t="s">
        <v>226</v>
      </c>
      <c r="G9" s="337" t="s">
        <v>314</v>
      </c>
      <c r="H9" s="183" t="str">
        <f>IF(B9="","",IF(COUNTIF(B$8:B9,B9)&gt;1,"",B9))</f>
        <v>Pierre LEGRAND</v>
      </c>
      <c r="I9" s="48" t="str">
        <f>IF(D9="","",IF(COUNTIF(D$7:D9,D9)&gt;1,"",D9))</f>
        <v/>
      </c>
      <c r="J9" s="183" t="str">
        <f>IF(E9="","",IF(COUNTIF(E$7:E9,E9)&gt;1,"",E9))</f>
        <v/>
      </c>
      <c r="K9" s="183" t="str">
        <f>IF(F9="","",IF(COUNTIF(F$7:F9,F9)&gt;1,"",F9))</f>
        <v/>
      </c>
      <c r="L9" s="183" t="str">
        <f>IF(G9="","",IF(COUNTIF(G$7:G9,G9)&gt;1,"",G9))</f>
        <v/>
      </c>
      <c r="M9" s="183" t="str">
        <f t="array" ref="M9">INDEX(B$1:B$101,SMALL(IF(NOT(H$7:H$101=""),ROW($C$7:$C$101)),ROWS(B$7:B9)))</f>
        <v>Pierre LEGRAND</v>
      </c>
      <c r="N9" s="183" t="e">
        <f t="array" ref="N9">INDEX(D$1:D$101,SMALL(IF(NOT(I$7:I$101=""),ROW($C$7:$C$101)),ROWS(C$7:C9)))</f>
        <v>#NUM!</v>
      </c>
      <c r="O9" s="183" t="e">
        <f t="array" ref="O9">INDEX(E$1:E$101,SMALL(IF(NOT(J$7:J$101=""),ROW($C$7:$C$101)),ROWS(D$7:D9)))</f>
        <v>#NUM!</v>
      </c>
      <c r="P9" s="183" t="e">
        <f t="array" ref="P9">INDEX(F$1:F$101,SMALL(IF(NOT(K$7:K$101=""),ROW($C$7:$C$101)),ROWS(E$7:E9)))</f>
        <v>#NUM!</v>
      </c>
      <c r="Q9" s="183" t="e">
        <f t="array" ref="Q9">INDEX(G$1:G$101,SMALL(IF(NOT(L$7:L$101=""),ROW($C$7:$C$101)),ROWS(F$7:F9)))</f>
        <v>#NUM!</v>
      </c>
      <c r="R9" s="183" t="str">
        <f t="shared" si="0"/>
        <v>Pierre LEGRAND</v>
      </c>
      <c r="S9" s="183" t="str">
        <f t="shared" si="0"/>
        <v/>
      </c>
      <c r="T9" s="183" t="str">
        <f t="shared" si="1"/>
        <v/>
      </c>
      <c r="U9" s="183" t="str">
        <f t="shared" si="1"/>
        <v/>
      </c>
      <c r="V9" s="184" t="str">
        <f t="shared" si="1"/>
        <v/>
      </c>
    </row>
    <row r="10" spans="2:22" x14ac:dyDescent="0.25">
      <c r="B10" s="249" t="s">
        <v>309</v>
      </c>
      <c r="C10" s="338">
        <v>40472</v>
      </c>
      <c r="D10" s="336" t="s">
        <v>224</v>
      </c>
      <c r="E10" s="336" t="s">
        <v>225</v>
      </c>
      <c r="F10" s="336" t="s">
        <v>226</v>
      </c>
      <c r="G10" s="337" t="s">
        <v>314</v>
      </c>
      <c r="H10" s="183" t="str">
        <f>IF(B10="","",IF(COUNTIF(B$8:B10,B10)&gt;1,"",B10))</f>
        <v>Arnaud GERIN</v>
      </c>
      <c r="I10" s="48" t="str">
        <f>IF(D10="","",IF(COUNTIF(D$7:D10,D10)&gt;1,"",D10))</f>
        <v/>
      </c>
      <c r="J10" s="183" t="str">
        <f>IF(E10="","",IF(COUNTIF(E$7:E10,E10)&gt;1,"",E10))</f>
        <v/>
      </c>
      <c r="K10" s="183" t="str">
        <f>IF(F10="","",IF(COUNTIF(F$7:F10,F10)&gt;1,"",F10))</f>
        <v/>
      </c>
      <c r="L10" s="183" t="str">
        <f>IF(G10="","",IF(COUNTIF(G$7:G10,G10)&gt;1,"",G10))</f>
        <v/>
      </c>
      <c r="M10" s="183" t="str">
        <f t="array" ref="M10">INDEX(B$1:B$101,SMALL(IF(NOT(H$7:H$101=""),ROW($C$7:$C$101)),ROWS(B$7:B10)))</f>
        <v>Arnaud GERIN</v>
      </c>
      <c r="N10" s="183" t="e">
        <f t="array" ref="N10">INDEX(D$1:D$101,SMALL(IF(NOT(I$7:I$101=""),ROW($C$7:$C$101)),ROWS(C$7:C10)))</f>
        <v>#NUM!</v>
      </c>
      <c r="O10" s="183" t="e">
        <f t="array" ref="O10">INDEX(E$1:E$101,SMALL(IF(NOT(J$7:J$101=""),ROW($C$7:$C$101)),ROWS(D$7:D10)))</f>
        <v>#NUM!</v>
      </c>
      <c r="P10" s="183" t="e">
        <f t="array" ref="P10">INDEX(F$1:F$101,SMALL(IF(NOT(K$7:K$101=""),ROW($C$7:$C$101)),ROWS(E$7:E10)))</f>
        <v>#NUM!</v>
      </c>
      <c r="Q10" s="183" t="e">
        <f t="array" ref="Q10">INDEX(G$1:G$101,SMALL(IF(NOT(L$7:L$101=""),ROW($C$7:$C$101)),ROWS(F$7:F10)))</f>
        <v>#NUM!</v>
      </c>
      <c r="R10" s="183" t="str">
        <f t="shared" si="0"/>
        <v>Arnaud GERIN</v>
      </c>
      <c r="S10" s="183" t="str">
        <f t="shared" si="0"/>
        <v/>
      </c>
      <c r="T10" s="183" t="str">
        <f t="shared" si="1"/>
        <v/>
      </c>
      <c r="U10" s="183" t="str">
        <f t="shared" si="1"/>
        <v/>
      </c>
      <c r="V10" s="184" t="str">
        <f t="shared" si="1"/>
        <v/>
      </c>
    </row>
    <row r="11" spans="2:22" x14ac:dyDescent="0.25">
      <c r="B11" s="249"/>
      <c r="C11" s="338"/>
      <c r="D11" s="336"/>
      <c r="E11" s="336"/>
      <c r="F11" s="336"/>
      <c r="G11" s="337"/>
      <c r="H11" s="183" t="str">
        <f>IF(B11="","",IF(COUNTIF(B$8:B11,B11)&gt;1,"",B11))</f>
        <v/>
      </c>
      <c r="I11" s="48" t="str">
        <f>IF(D11="","",IF(COUNTIF(D$7:D11,D11)&gt;1,"",D11))</f>
        <v/>
      </c>
      <c r="J11" s="183" t="str">
        <f>IF(E11="","",IF(COUNTIF(E$7:E11,E11)&gt;1,"",E11))</f>
        <v/>
      </c>
      <c r="K11" s="183" t="str">
        <f>IF(F11="","",IF(COUNTIF(F$7:F11,F11)&gt;1,"",F11))</f>
        <v/>
      </c>
      <c r="L11" s="183" t="str">
        <f>IF(G11="","",IF(COUNTIF(G$7:G11,G11)&gt;1,"",G11))</f>
        <v/>
      </c>
      <c r="M11" s="183" t="e">
        <f t="array" ref="M11">INDEX(B$1:B$101,SMALL(IF(NOT(H$7:H$101=""),ROW($C$7:$C$101)),ROWS(B$7:B11)))</f>
        <v>#NUM!</v>
      </c>
      <c r="N11" s="183" t="e">
        <f t="array" ref="N11">INDEX(D$1:D$101,SMALL(IF(NOT(I$7:I$101=""),ROW($C$7:$C$101)),ROWS(C$7:C11)))</f>
        <v>#NUM!</v>
      </c>
      <c r="O11" s="183" t="e">
        <f t="array" ref="O11">INDEX(E$1:E$101,SMALL(IF(NOT(J$7:J$101=""),ROW($C$7:$C$101)),ROWS(D$7:D11)))</f>
        <v>#NUM!</v>
      </c>
      <c r="P11" s="183" t="e">
        <f t="array" ref="P11">INDEX(F$1:F$101,SMALL(IF(NOT(K$7:K$101=""),ROW($C$7:$C$101)),ROWS(E$7:E11)))</f>
        <v>#NUM!</v>
      </c>
      <c r="Q11" s="183" t="e">
        <f t="array" ref="Q11">INDEX(G$1:G$101,SMALL(IF(NOT(L$7:L$101=""),ROW($C$7:$C$101)),ROWS(F$7:F11)))</f>
        <v>#NUM!</v>
      </c>
      <c r="R11" s="183" t="str">
        <f t="shared" si="0"/>
        <v/>
      </c>
      <c r="S11" s="183" t="str">
        <f t="shared" si="0"/>
        <v/>
      </c>
      <c r="T11" s="183" t="str">
        <f t="shared" si="1"/>
        <v/>
      </c>
      <c r="U11" s="183" t="str">
        <f t="shared" si="1"/>
        <v/>
      </c>
      <c r="V11" s="184" t="str">
        <f t="shared" si="1"/>
        <v/>
      </c>
    </row>
    <row r="12" spans="2:22" x14ac:dyDescent="0.25">
      <c r="B12" s="249"/>
      <c r="C12" s="338"/>
      <c r="D12" s="336"/>
      <c r="E12" s="336"/>
      <c r="F12" s="336"/>
      <c r="G12" s="337"/>
      <c r="H12" s="183" t="str">
        <f>IF(B12="","",IF(COUNTIF(B$8:B12,B12)&gt;1,"",B12))</f>
        <v/>
      </c>
      <c r="I12" s="48" t="str">
        <f>IF(D12="","",IF(COUNTIF(D$7:D12,D12)&gt;1,"",D12))</f>
        <v/>
      </c>
      <c r="J12" s="183" t="str">
        <f>IF(E12="","",IF(COUNTIF(E$7:E12,E12)&gt;1,"",E12))</f>
        <v/>
      </c>
      <c r="K12" s="183" t="str">
        <f>IF(F12="","",IF(COUNTIF(F$7:F12,F12)&gt;1,"",F12))</f>
        <v/>
      </c>
      <c r="L12" s="183" t="str">
        <f>IF(G12="","",IF(COUNTIF(G$7:G12,G12)&gt;1,"",G12))</f>
        <v/>
      </c>
      <c r="M12" s="183" t="e">
        <f t="array" ref="M12">INDEX(B$1:B$101,SMALL(IF(NOT(H$7:H$101=""),ROW($C$7:$C$101)),ROWS(B$7:B12)))</f>
        <v>#NUM!</v>
      </c>
      <c r="N12" s="183" t="e">
        <f t="array" ref="N12">INDEX(D$1:D$101,SMALL(IF(NOT(I$7:I$101=""),ROW($C$7:$C$101)),ROWS(C$7:C12)))</f>
        <v>#NUM!</v>
      </c>
      <c r="O12" s="183" t="e">
        <f t="array" ref="O12">INDEX(E$1:E$101,SMALL(IF(NOT(J$7:J$101=""),ROW($C$7:$C$101)),ROWS(D$7:D12)))</f>
        <v>#NUM!</v>
      </c>
      <c r="P12" s="183" t="e">
        <f t="array" ref="P12">INDEX(F$1:F$101,SMALL(IF(NOT(K$7:K$101=""),ROW($C$7:$C$101)),ROWS(E$7:E12)))</f>
        <v>#NUM!</v>
      </c>
      <c r="Q12" s="183" t="e">
        <f t="array" ref="Q12">INDEX(G$1:G$101,SMALL(IF(NOT(L$7:L$101=""),ROW($C$7:$C$101)),ROWS(F$7:F12)))</f>
        <v>#NUM!</v>
      </c>
      <c r="R12" s="183" t="str">
        <f t="shared" si="0"/>
        <v/>
      </c>
      <c r="S12" s="183" t="str">
        <f t="shared" si="0"/>
        <v/>
      </c>
      <c r="T12" s="183" t="str">
        <f t="shared" si="1"/>
        <v/>
      </c>
      <c r="U12" s="183" t="str">
        <f t="shared" si="1"/>
        <v/>
      </c>
      <c r="V12" s="184" t="str">
        <f t="shared" si="1"/>
        <v/>
      </c>
    </row>
    <row r="13" spans="2:22" x14ac:dyDescent="0.25">
      <c r="B13" s="249"/>
      <c r="C13" s="338"/>
      <c r="D13" s="336"/>
      <c r="E13" s="336"/>
      <c r="F13" s="336"/>
      <c r="G13" s="337"/>
      <c r="H13" s="183" t="str">
        <f>IF(B13="","",IF(COUNTIF(B$8:B13,B13)&gt;1,"",B13))</f>
        <v/>
      </c>
      <c r="I13" s="48" t="str">
        <f>IF(D13="","",IF(COUNTIF(D$7:D13,D13)&gt;1,"",D13))</f>
        <v/>
      </c>
      <c r="J13" s="183" t="str">
        <f>IF(E13="","",IF(COUNTIF(E$7:E13,E13)&gt;1,"",E13))</f>
        <v/>
      </c>
      <c r="K13" s="183" t="str">
        <f>IF(F13="","",IF(COUNTIF(F$7:F13,F13)&gt;1,"",F13))</f>
        <v/>
      </c>
      <c r="L13" s="183" t="str">
        <f>IF(G13="","",IF(COUNTIF(G$7:G13,G13)&gt;1,"",G13))</f>
        <v/>
      </c>
      <c r="M13" s="183" t="e">
        <f t="array" ref="M13">INDEX(B$1:B$101,SMALL(IF(NOT(H$7:H$101=""),ROW($C$7:$C$101)),ROWS(B$7:B13)))</f>
        <v>#NUM!</v>
      </c>
      <c r="N13" s="183" t="e">
        <f t="array" ref="N13">INDEX(D$1:D$101,SMALL(IF(NOT(I$7:I$101=""),ROW($C$7:$C$101)),ROWS(C$7:C13)))</f>
        <v>#NUM!</v>
      </c>
      <c r="O13" s="183" t="e">
        <f t="array" ref="O13">INDEX(E$1:E$101,SMALL(IF(NOT(J$7:J$101=""),ROW($C$7:$C$101)),ROWS(D$7:D13)))</f>
        <v>#NUM!</v>
      </c>
      <c r="P13" s="183" t="e">
        <f t="array" ref="P13">INDEX(F$1:F$101,SMALL(IF(NOT(K$7:K$101=""),ROW($C$7:$C$101)),ROWS(E$7:E13)))</f>
        <v>#NUM!</v>
      </c>
      <c r="Q13" s="183" t="e">
        <f t="array" ref="Q13">INDEX(G$1:G$101,SMALL(IF(NOT(L$7:L$101=""),ROW($C$7:$C$101)),ROWS(F$7:F13)))</f>
        <v>#NUM!</v>
      </c>
      <c r="R13" s="183" t="str">
        <f t="shared" si="0"/>
        <v/>
      </c>
      <c r="S13" s="183" t="str">
        <f t="shared" si="0"/>
        <v/>
      </c>
      <c r="T13" s="183" t="str">
        <f t="shared" si="1"/>
        <v/>
      </c>
      <c r="U13" s="183" t="str">
        <f t="shared" si="1"/>
        <v/>
      </c>
      <c r="V13" s="184" t="str">
        <f t="shared" si="1"/>
        <v/>
      </c>
    </row>
    <row r="14" spans="2:22" x14ac:dyDescent="0.25">
      <c r="B14" s="249"/>
      <c r="C14" s="338"/>
      <c r="D14" s="336"/>
      <c r="E14" s="336"/>
      <c r="F14" s="336"/>
      <c r="G14" s="337"/>
      <c r="H14" s="183" t="str">
        <f>IF(B14="","",IF(COUNTIF(B$8:B14,B14)&gt;1,"",B14))</f>
        <v/>
      </c>
      <c r="I14" s="48" t="str">
        <f>IF(D14="","",IF(COUNTIF(D$7:D14,D14)&gt;1,"",D14))</f>
        <v/>
      </c>
      <c r="J14" s="183" t="str">
        <f>IF(E14="","",IF(COUNTIF(E$7:E14,E14)&gt;1,"",E14))</f>
        <v/>
      </c>
      <c r="K14" s="183" t="str">
        <f>IF(F14="","",IF(COUNTIF(F$7:F14,F14)&gt;1,"",F14))</f>
        <v/>
      </c>
      <c r="L14" s="183" t="str">
        <f>IF(G14="","",IF(COUNTIF(G$7:G14,G14)&gt;1,"",G14))</f>
        <v/>
      </c>
      <c r="M14" s="183" t="e">
        <f t="array" ref="M14">INDEX(B$1:B$101,SMALL(IF(NOT(H$7:H$101=""),ROW($C$7:$C$101)),ROWS(B$7:B14)))</f>
        <v>#NUM!</v>
      </c>
      <c r="N14" s="183" t="e">
        <f t="array" ref="N14">INDEX(D$1:D$101,SMALL(IF(NOT(I$7:I$101=""),ROW($C$7:$C$101)),ROWS(C$7:C14)))</f>
        <v>#NUM!</v>
      </c>
      <c r="O14" s="183" t="e">
        <f t="array" ref="O14">INDEX(E$1:E$101,SMALL(IF(NOT(J$7:J$101=""),ROW($C$7:$C$101)),ROWS(D$7:D14)))</f>
        <v>#NUM!</v>
      </c>
      <c r="P14" s="183" t="e">
        <f t="array" ref="P14">INDEX(F$1:F$101,SMALL(IF(NOT(K$7:K$101=""),ROW($C$7:$C$101)),ROWS(E$7:E14)))</f>
        <v>#NUM!</v>
      </c>
      <c r="Q14" s="183" t="e">
        <f t="array" ref="Q14">INDEX(G$1:G$101,SMALL(IF(NOT(L$7:L$101=""),ROW($C$7:$C$101)),ROWS(F$7:F14)))</f>
        <v>#NUM!</v>
      </c>
      <c r="R14" s="183" t="str">
        <f t="shared" si="0"/>
        <v/>
      </c>
      <c r="S14" s="183" t="str">
        <f t="shared" si="0"/>
        <v/>
      </c>
      <c r="T14" s="183" t="str">
        <f t="shared" si="1"/>
        <v/>
      </c>
      <c r="U14" s="183" t="str">
        <f t="shared" si="1"/>
        <v/>
      </c>
      <c r="V14" s="184" t="str">
        <f t="shared" si="1"/>
        <v/>
      </c>
    </row>
    <row r="15" spans="2:22" x14ac:dyDescent="0.25">
      <c r="B15" s="249"/>
      <c r="C15" s="338"/>
      <c r="D15" s="336"/>
      <c r="E15" s="336"/>
      <c r="F15" s="336"/>
      <c r="G15" s="337"/>
      <c r="H15" s="183" t="str">
        <f>IF(B15="","",IF(COUNTIF(B$8:B15,B15)&gt;1,"",B15))</f>
        <v/>
      </c>
      <c r="I15" s="48" t="str">
        <f>IF(D15="","",IF(COUNTIF(D$7:D15,D15)&gt;1,"",D15))</f>
        <v/>
      </c>
      <c r="J15" s="183" t="str">
        <f>IF(E15="","",IF(COUNTIF(E$7:E15,E15)&gt;1,"",E15))</f>
        <v/>
      </c>
      <c r="K15" s="183" t="str">
        <f>IF(F15="","",IF(COUNTIF(F$7:F15,F15)&gt;1,"",F15))</f>
        <v/>
      </c>
      <c r="L15" s="183" t="str">
        <f>IF(G15="","",IF(COUNTIF(G$7:G15,G15)&gt;1,"",G15))</f>
        <v/>
      </c>
      <c r="M15" s="183" t="e">
        <f t="array" ref="M15">INDEX(B$1:B$101,SMALL(IF(NOT(H$7:H$101=""),ROW($C$7:$C$101)),ROWS(B$7:B15)))</f>
        <v>#NUM!</v>
      </c>
      <c r="N15" s="183" t="e">
        <f t="array" ref="N15">INDEX(D$1:D$101,SMALL(IF(NOT(I$7:I$101=""),ROW($C$7:$C$101)),ROWS(C$7:C15)))</f>
        <v>#NUM!</v>
      </c>
      <c r="O15" s="183" t="e">
        <f t="array" ref="O15">INDEX(E$1:E$101,SMALL(IF(NOT(J$7:J$101=""),ROW($C$7:$C$101)),ROWS(D$7:D15)))</f>
        <v>#NUM!</v>
      </c>
      <c r="P15" s="183" t="e">
        <f t="array" ref="P15">INDEX(F$1:F$101,SMALL(IF(NOT(K$7:K$101=""),ROW($C$7:$C$101)),ROWS(E$7:E15)))</f>
        <v>#NUM!</v>
      </c>
      <c r="Q15" s="183" t="e">
        <f t="array" ref="Q15">INDEX(G$1:G$101,SMALL(IF(NOT(L$7:L$101=""),ROW($C$7:$C$101)),ROWS(F$7:F15)))</f>
        <v>#NUM!</v>
      </c>
      <c r="R15" s="183" t="str">
        <f t="shared" si="0"/>
        <v/>
      </c>
      <c r="S15" s="183" t="str">
        <f t="shared" si="0"/>
        <v/>
      </c>
      <c r="T15" s="183" t="str">
        <f t="shared" si="1"/>
        <v/>
      </c>
      <c r="U15" s="183" t="str">
        <f t="shared" si="1"/>
        <v/>
      </c>
      <c r="V15" s="184" t="str">
        <f t="shared" si="1"/>
        <v/>
      </c>
    </row>
    <row r="16" spans="2:22" x14ac:dyDescent="0.25">
      <c r="B16" s="249"/>
      <c r="C16" s="338"/>
      <c r="D16" s="336"/>
      <c r="E16" s="336"/>
      <c r="F16" s="336"/>
      <c r="G16" s="337"/>
      <c r="H16" s="183" t="str">
        <f>IF(B16="","",IF(COUNTIF(B$8:B16,B16)&gt;1,"",B16))</f>
        <v/>
      </c>
      <c r="I16" s="48" t="str">
        <f>IF(D16="","",IF(COUNTIF(D$7:D16,D16)&gt;1,"",D16))</f>
        <v/>
      </c>
      <c r="J16" s="183" t="str">
        <f>IF(E16="","",IF(COUNTIF(E$7:E16,E16)&gt;1,"",E16))</f>
        <v/>
      </c>
      <c r="K16" s="183" t="str">
        <f>IF(F16="","",IF(COUNTIF(F$7:F16,F16)&gt;1,"",F16))</f>
        <v/>
      </c>
      <c r="L16" s="183" t="str">
        <f>IF(G16="","",IF(COUNTIF(G$7:G16,G16)&gt;1,"",G16))</f>
        <v/>
      </c>
      <c r="M16" s="183" t="e">
        <f t="array" ref="M16">INDEX(B$1:B$101,SMALL(IF(NOT(H$7:H$101=""),ROW($C$7:$C$101)),ROWS(B$7:B16)))</f>
        <v>#NUM!</v>
      </c>
      <c r="N16" s="183" t="e">
        <f t="array" ref="N16">INDEX(D$1:D$101,SMALL(IF(NOT(I$7:I$101=""),ROW($C$7:$C$101)),ROWS(C$7:C16)))</f>
        <v>#NUM!</v>
      </c>
      <c r="O16" s="183" t="e">
        <f t="array" ref="O16">INDEX(E$1:E$101,SMALL(IF(NOT(J$7:J$101=""),ROW($C$7:$C$101)),ROWS(D$7:D16)))</f>
        <v>#NUM!</v>
      </c>
      <c r="P16" s="183" t="e">
        <f t="array" ref="P16">INDEX(F$1:F$101,SMALL(IF(NOT(K$7:K$101=""),ROW($C$7:$C$101)),ROWS(E$7:E16)))</f>
        <v>#NUM!</v>
      </c>
      <c r="Q16" s="183" t="e">
        <f t="array" ref="Q16">INDEX(G$1:G$101,SMALL(IF(NOT(L$7:L$101=""),ROW($C$7:$C$101)),ROWS(F$7:F16)))</f>
        <v>#NUM!</v>
      </c>
      <c r="R16" s="183" t="str">
        <f t="shared" si="0"/>
        <v/>
      </c>
      <c r="S16" s="183" t="str">
        <f t="shared" si="0"/>
        <v/>
      </c>
      <c r="T16" s="183" t="str">
        <f t="shared" si="1"/>
        <v/>
      </c>
      <c r="U16" s="183" t="str">
        <f t="shared" si="1"/>
        <v/>
      </c>
      <c r="V16" s="184" t="str">
        <f t="shared" si="1"/>
        <v/>
      </c>
    </row>
    <row r="17" spans="2:22" x14ac:dyDescent="0.25">
      <c r="B17" s="249"/>
      <c r="C17" s="338"/>
      <c r="D17" s="336"/>
      <c r="E17" s="336"/>
      <c r="F17" s="336"/>
      <c r="G17" s="337"/>
      <c r="H17" s="183" t="str">
        <f>IF(B17="","",IF(COUNTIF(B$8:B17,B17)&gt;1,"",B17))</f>
        <v/>
      </c>
      <c r="I17" s="48" t="str">
        <f>IF(D17="","",IF(COUNTIF(D$7:D17,D17)&gt;1,"",D17))</f>
        <v/>
      </c>
      <c r="J17" s="183" t="str">
        <f>IF(E17="","",IF(COUNTIF(E$7:E17,E17)&gt;1,"",E17))</f>
        <v/>
      </c>
      <c r="K17" s="183" t="str">
        <f>IF(F17="","",IF(COUNTIF(F$7:F17,F17)&gt;1,"",F17))</f>
        <v/>
      </c>
      <c r="L17" s="183" t="str">
        <f>IF(G17="","",IF(COUNTIF(G$7:G17,G17)&gt;1,"",G17))</f>
        <v/>
      </c>
      <c r="M17" s="183" t="e">
        <f t="array" ref="M17">INDEX(B$1:B$101,SMALL(IF(NOT(H$7:H$101=""),ROW($C$7:$C$101)),ROWS(B$7:B17)))</f>
        <v>#NUM!</v>
      </c>
      <c r="N17" s="183" t="e">
        <f t="array" ref="N17">INDEX(D$1:D$101,SMALL(IF(NOT(I$7:I$101=""),ROW($C$7:$C$101)),ROWS(C$7:C17)))</f>
        <v>#NUM!</v>
      </c>
      <c r="O17" s="183" t="e">
        <f t="array" ref="O17">INDEX(E$1:E$101,SMALL(IF(NOT(J$7:J$101=""),ROW($C$7:$C$101)),ROWS(D$7:D17)))</f>
        <v>#NUM!</v>
      </c>
      <c r="P17" s="183" t="e">
        <f t="array" ref="P17">INDEX(F$1:F$101,SMALL(IF(NOT(K$7:K$101=""),ROW($C$7:$C$101)),ROWS(E$7:E17)))</f>
        <v>#NUM!</v>
      </c>
      <c r="Q17" s="183" t="e">
        <f t="array" ref="Q17">INDEX(G$1:G$101,SMALL(IF(NOT(L$7:L$101=""),ROW($C$7:$C$101)),ROWS(F$7:F17)))</f>
        <v>#NUM!</v>
      </c>
      <c r="R17" s="183" t="str">
        <f t="shared" si="0"/>
        <v/>
      </c>
      <c r="S17" s="183" t="str">
        <f t="shared" si="0"/>
        <v/>
      </c>
      <c r="T17" s="183" t="str">
        <f t="shared" si="1"/>
        <v/>
      </c>
      <c r="U17" s="183" t="str">
        <f t="shared" si="1"/>
        <v/>
      </c>
      <c r="V17" s="184" t="str">
        <f t="shared" si="1"/>
        <v/>
      </c>
    </row>
    <row r="18" spans="2:22" x14ac:dyDescent="0.25">
      <c r="B18" s="249"/>
      <c r="C18" s="338"/>
      <c r="D18" s="336"/>
      <c r="E18" s="336"/>
      <c r="F18" s="336"/>
      <c r="G18" s="337"/>
      <c r="H18" s="183" t="str">
        <f>IF(B18="","",IF(COUNTIF(B$8:B18,B18)&gt;1,"",B18))</f>
        <v/>
      </c>
      <c r="I18" s="48" t="str">
        <f>IF(D18="","",IF(COUNTIF(D$7:D18,D18)&gt;1,"",D18))</f>
        <v/>
      </c>
      <c r="J18" s="183" t="str">
        <f>IF(E18="","",IF(COUNTIF(E$7:E18,E18)&gt;1,"",E18))</f>
        <v/>
      </c>
      <c r="K18" s="183" t="str">
        <f>IF(F18="","",IF(COUNTIF(F$7:F18,F18)&gt;1,"",F18))</f>
        <v/>
      </c>
      <c r="L18" s="183" t="str">
        <f>IF(G18="","",IF(COUNTIF(G$7:G18,G18)&gt;1,"",G18))</f>
        <v/>
      </c>
      <c r="M18" s="183" t="e">
        <f t="array" ref="M18">INDEX(B$1:B$101,SMALL(IF(NOT(H$7:H$101=""),ROW($C$7:$C$101)),ROWS(B$7:B18)))</f>
        <v>#NUM!</v>
      </c>
      <c r="N18" s="183" t="e">
        <f t="array" ref="N18">INDEX(D$1:D$101,SMALL(IF(NOT(I$7:I$101=""),ROW($C$7:$C$101)),ROWS(C$7:C18)))</f>
        <v>#NUM!</v>
      </c>
      <c r="O18" s="183" t="e">
        <f t="array" ref="O18">INDEX(E$1:E$101,SMALL(IF(NOT(J$7:J$101=""),ROW($C$7:$C$101)),ROWS(D$7:D18)))</f>
        <v>#NUM!</v>
      </c>
      <c r="P18" s="183" t="e">
        <f t="array" ref="P18">INDEX(F$1:F$101,SMALL(IF(NOT(K$7:K$101=""),ROW($C$7:$C$101)),ROWS(E$7:E18)))</f>
        <v>#NUM!</v>
      </c>
      <c r="Q18" s="183" t="e">
        <f t="array" ref="Q18">INDEX(G$1:G$101,SMALL(IF(NOT(L$7:L$101=""),ROW($C$7:$C$101)),ROWS(F$7:F18)))</f>
        <v>#NUM!</v>
      </c>
      <c r="R18" s="183" t="str">
        <f t="shared" si="0"/>
        <v/>
      </c>
      <c r="S18" s="183" t="str">
        <f t="shared" si="0"/>
        <v/>
      </c>
      <c r="T18" s="183" t="str">
        <f t="shared" si="1"/>
        <v/>
      </c>
      <c r="U18" s="183" t="str">
        <f t="shared" si="1"/>
        <v/>
      </c>
      <c r="V18" s="184" t="str">
        <f t="shared" si="1"/>
        <v/>
      </c>
    </row>
    <row r="19" spans="2:22" x14ac:dyDescent="0.25">
      <c r="B19" s="249"/>
      <c r="C19" s="338"/>
      <c r="D19" s="336"/>
      <c r="E19" s="336"/>
      <c r="F19" s="336"/>
      <c r="G19" s="337"/>
      <c r="H19" s="183" t="str">
        <f>IF(B19="","",IF(COUNTIF(B$8:B19,B19)&gt;1,"",B19))</f>
        <v/>
      </c>
      <c r="I19" s="48" t="str">
        <f>IF(D19="","",IF(COUNTIF(D$7:D19,D19)&gt;1,"",D19))</f>
        <v/>
      </c>
      <c r="J19" s="183" t="str">
        <f>IF(E19="","",IF(COUNTIF(E$7:E19,E19)&gt;1,"",E19))</f>
        <v/>
      </c>
      <c r="K19" s="183" t="str">
        <f>IF(F19="","",IF(COUNTIF(F$7:F19,F19)&gt;1,"",F19))</f>
        <v/>
      </c>
      <c r="L19" s="183" t="str">
        <f>IF(G19="","",IF(COUNTIF(G$7:G19,G19)&gt;1,"",G19))</f>
        <v/>
      </c>
      <c r="M19" s="183" t="e">
        <f t="array" ref="M19">INDEX(B$1:B$101,SMALL(IF(NOT(H$7:H$101=""),ROW($C$7:$C$101)),ROWS(B$7:B19)))</f>
        <v>#NUM!</v>
      </c>
      <c r="N19" s="183" t="e">
        <f t="array" ref="N19">INDEX(D$1:D$101,SMALL(IF(NOT(I$7:I$101=""),ROW($C$7:$C$101)),ROWS(C$7:C19)))</f>
        <v>#NUM!</v>
      </c>
      <c r="O19" s="183" t="e">
        <f t="array" ref="O19">INDEX(E$1:E$101,SMALL(IF(NOT(J$7:J$101=""),ROW($C$7:$C$101)),ROWS(D$7:D19)))</f>
        <v>#NUM!</v>
      </c>
      <c r="P19" s="183" t="e">
        <f t="array" ref="P19">INDEX(F$1:F$101,SMALL(IF(NOT(K$7:K$101=""),ROW($C$7:$C$101)),ROWS(E$7:E19)))</f>
        <v>#NUM!</v>
      </c>
      <c r="Q19" s="183" t="e">
        <f t="array" ref="Q19">INDEX(G$1:G$101,SMALL(IF(NOT(L$7:L$101=""),ROW($C$7:$C$101)),ROWS(F$7:F19)))</f>
        <v>#NUM!</v>
      </c>
      <c r="R19" s="183" t="str">
        <f t="shared" si="0"/>
        <v/>
      </c>
      <c r="S19" s="183" t="str">
        <f t="shared" si="0"/>
        <v/>
      </c>
      <c r="T19" s="183" t="str">
        <f t="shared" si="1"/>
        <v/>
      </c>
      <c r="U19" s="183" t="str">
        <f t="shared" si="1"/>
        <v/>
      </c>
      <c r="V19" s="184" t="str">
        <f t="shared" si="1"/>
        <v/>
      </c>
    </row>
    <row r="20" spans="2:22" x14ac:dyDescent="0.25">
      <c r="B20" s="249"/>
      <c r="C20" s="338"/>
      <c r="D20" s="336"/>
      <c r="E20" s="336"/>
      <c r="F20" s="336"/>
      <c r="G20" s="337"/>
      <c r="H20" s="183" t="str">
        <f>IF(B20="","",IF(COUNTIF(B$8:B20,B20)&gt;1,"",B20))</f>
        <v/>
      </c>
      <c r="I20" s="48" t="str">
        <f>IF(D20="","",IF(COUNTIF(D$7:D20,D20)&gt;1,"",D20))</f>
        <v/>
      </c>
      <c r="J20" s="183" t="str">
        <f>IF(E20="","",IF(COUNTIF(E$7:E20,E20)&gt;1,"",E20))</f>
        <v/>
      </c>
      <c r="K20" s="183" t="str">
        <f>IF(F20="","",IF(COUNTIF(F$7:F20,F20)&gt;1,"",F20))</f>
        <v/>
      </c>
      <c r="L20" s="183" t="str">
        <f>IF(G20="","",IF(COUNTIF(G$7:G20,G20)&gt;1,"",G20))</f>
        <v/>
      </c>
      <c r="M20" s="183" t="e">
        <f t="array" ref="M20">INDEX(B$1:B$101,SMALL(IF(NOT(H$7:H$101=""),ROW($C$7:$C$101)),ROWS(B$7:B20)))</f>
        <v>#NUM!</v>
      </c>
      <c r="N20" s="183" t="e">
        <f t="array" ref="N20">INDEX(D$1:D$101,SMALL(IF(NOT(I$7:I$101=""),ROW($C$7:$C$101)),ROWS(C$7:C20)))</f>
        <v>#NUM!</v>
      </c>
      <c r="O20" s="183" t="e">
        <f t="array" ref="O20">INDEX(E$1:E$101,SMALL(IF(NOT(J$7:J$101=""),ROW($C$7:$C$101)),ROWS(D$7:D20)))</f>
        <v>#NUM!</v>
      </c>
      <c r="P20" s="183" t="e">
        <f t="array" ref="P20">INDEX(F$1:F$101,SMALL(IF(NOT(K$7:K$101=""),ROW($C$7:$C$101)),ROWS(E$7:E20)))</f>
        <v>#NUM!</v>
      </c>
      <c r="Q20" s="183" t="e">
        <f t="array" ref="Q20">INDEX(G$1:G$101,SMALL(IF(NOT(L$7:L$101=""),ROW($C$7:$C$101)),ROWS(F$7:F20)))</f>
        <v>#NUM!</v>
      </c>
      <c r="R20" s="183" t="str">
        <f t="shared" si="0"/>
        <v/>
      </c>
      <c r="S20" s="183" t="str">
        <f t="shared" si="0"/>
        <v/>
      </c>
      <c r="T20" s="183" t="str">
        <f t="shared" si="1"/>
        <v/>
      </c>
      <c r="U20" s="183" t="str">
        <f t="shared" si="1"/>
        <v/>
      </c>
      <c r="V20" s="184" t="str">
        <f t="shared" si="1"/>
        <v/>
      </c>
    </row>
    <row r="21" spans="2:22" x14ac:dyDescent="0.25">
      <c r="B21" s="249"/>
      <c r="C21" s="338"/>
      <c r="D21" s="336"/>
      <c r="E21" s="336"/>
      <c r="F21" s="336"/>
      <c r="G21" s="337"/>
      <c r="H21" s="183" t="str">
        <f>IF(B21="","",IF(COUNTIF(B$8:B21,B21)&gt;1,"",B21))</f>
        <v/>
      </c>
      <c r="I21" s="48" t="str">
        <f>IF(D21="","",IF(COUNTIF(D$7:D21,D21)&gt;1,"",D21))</f>
        <v/>
      </c>
      <c r="J21" s="183" t="str">
        <f>IF(E21="","",IF(COUNTIF(E$7:E21,E21)&gt;1,"",E21))</f>
        <v/>
      </c>
      <c r="K21" s="183" t="str">
        <f>IF(F21="","",IF(COUNTIF(F$7:F21,F21)&gt;1,"",F21))</f>
        <v/>
      </c>
      <c r="L21" s="183" t="str">
        <f>IF(G21="","",IF(COUNTIF(G$7:G21,G21)&gt;1,"",G21))</f>
        <v/>
      </c>
      <c r="M21" s="183" t="e">
        <f t="array" ref="M21">INDEX(B$1:B$101,SMALL(IF(NOT(H$7:H$101=""),ROW($C$7:$C$101)),ROWS(B$7:B21)))</f>
        <v>#NUM!</v>
      </c>
      <c r="N21" s="183" t="e">
        <f t="array" ref="N21">INDEX(D$1:D$101,SMALL(IF(NOT(I$7:I$101=""),ROW($C$7:$C$101)),ROWS(C$7:C21)))</f>
        <v>#NUM!</v>
      </c>
      <c r="O21" s="183" t="e">
        <f t="array" ref="O21">INDEX(E$1:E$101,SMALL(IF(NOT(J$7:J$101=""),ROW($C$7:$C$101)),ROWS(D$7:D21)))</f>
        <v>#NUM!</v>
      </c>
      <c r="P21" s="183" t="e">
        <f t="array" ref="P21">INDEX(F$1:F$101,SMALL(IF(NOT(K$7:K$101=""),ROW($C$7:$C$101)),ROWS(E$7:E21)))</f>
        <v>#NUM!</v>
      </c>
      <c r="Q21" s="183" t="e">
        <f t="array" ref="Q21">INDEX(G$1:G$101,SMALL(IF(NOT(L$7:L$101=""),ROW($C$7:$C$101)),ROWS(F$7:F21)))</f>
        <v>#NUM!</v>
      </c>
      <c r="R21" s="183" t="str">
        <f t="shared" si="0"/>
        <v/>
      </c>
      <c r="S21" s="183" t="str">
        <f t="shared" si="0"/>
        <v/>
      </c>
      <c r="T21" s="183" t="str">
        <f t="shared" si="1"/>
        <v/>
      </c>
      <c r="U21" s="183" t="str">
        <f t="shared" si="1"/>
        <v/>
      </c>
      <c r="V21" s="184" t="str">
        <f t="shared" si="1"/>
        <v/>
      </c>
    </row>
    <row r="22" spans="2:22" x14ac:dyDescent="0.25">
      <c r="B22" s="249"/>
      <c r="C22" s="338"/>
      <c r="D22" s="336"/>
      <c r="E22" s="336"/>
      <c r="F22" s="336"/>
      <c r="G22" s="337"/>
      <c r="H22" s="183" t="str">
        <f>IF(B22="","",IF(COUNTIF(B$8:B22,B22)&gt;1,"",B22))</f>
        <v/>
      </c>
      <c r="I22" s="48" t="str">
        <f>IF(D22="","",IF(COUNTIF(D$7:D22,D22)&gt;1,"",D22))</f>
        <v/>
      </c>
      <c r="J22" s="183" t="str">
        <f>IF(E22="","",IF(COUNTIF(E$7:E22,E22)&gt;1,"",E22))</f>
        <v/>
      </c>
      <c r="K22" s="183" t="str">
        <f>IF(F22="","",IF(COUNTIF(F$7:F22,F22)&gt;1,"",F22))</f>
        <v/>
      </c>
      <c r="L22" s="183" t="str">
        <f>IF(G22="","",IF(COUNTIF(G$7:G22,G22)&gt;1,"",G22))</f>
        <v/>
      </c>
      <c r="M22" s="183" t="e">
        <f t="array" ref="M22">INDEX(B$1:B$101,SMALL(IF(NOT(H$7:H$101=""),ROW($C$7:$C$101)),ROWS(B$7:B22)))</f>
        <v>#NUM!</v>
      </c>
      <c r="N22" s="183" t="e">
        <f t="array" ref="N22">INDEX(D$1:D$101,SMALL(IF(NOT(I$7:I$101=""),ROW($C$7:$C$101)),ROWS(C$7:C22)))</f>
        <v>#NUM!</v>
      </c>
      <c r="O22" s="183" t="e">
        <f t="array" ref="O22">INDEX(E$1:E$101,SMALL(IF(NOT(J$7:J$101=""),ROW($C$7:$C$101)),ROWS(D$7:D22)))</f>
        <v>#NUM!</v>
      </c>
      <c r="P22" s="183" t="e">
        <f t="array" ref="P22">INDEX(F$1:F$101,SMALL(IF(NOT(K$7:K$101=""),ROW($C$7:$C$101)),ROWS(E$7:E22)))</f>
        <v>#NUM!</v>
      </c>
      <c r="Q22" s="183" t="e">
        <f t="array" ref="Q22">INDEX(G$1:G$101,SMALL(IF(NOT(L$7:L$101=""),ROW($C$7:$C$101)),ROWS(F$7:F22)))</f>
        <v>#NUM!</v>
      </c>
      <c r="R22" s="183" t="str">
        <f t="shared" si="0"/>
        <v/>
      </c>
      <c r="S22" s="183" t="str">
        <f t="shared" si="0"/>
        <v/>
      </c>
      <c r="T22" s="183" t="str">
        <f t="shared" si="1"/>
        <v/>
      </c>
      <c r="U22" s="183" t="str">
        <f t="shared" si="1"/>
        <v/>
      </c>
      <c r="V22" s="184" t="str">
        <f t="shared" si="1"/>
        <v/>
      </c>
    </row>
    <row r="23" spans="2:22" x14ac:dyDescent="0.25">
      <c r="B23" s="249"/>
      <c r="C23" s="338"/>
      <c r="D23" s="336"/>
      <c r="E23" s="336"/>
      <c r="F23" s="336"/>
      <c r="G23" s="337"/>
      <c r="H23" s="183" t="str">
        <f>IF(B23="","",IF(COUNTIF(B$8:B23,B23)&gt;1,"",B23))</f>
        <v/>
      </c>
      <c r="I23" s="48" t="str">
        <f>IF(D23="","",IF(COUNTIF(D$7:D23,D23)&gt;1,"",D23))</f>
        <v/>
      </c>
      <c r="J23" s="183" t="str">
        <f>IF(E23="","",IF(COUNTIF(E$7:E23,E23)&gt;1,"",E23))</f>
        <v/>
      </c>
      <c r="K23" s="183" t="str">
        <f>IF(F23="","",IF(COUNTIF(F$7:F23,F23)&gt;1,"",F23))</f>
        <v/>
      </c>
      <c r="L23" s="183" t="str">
        <f>IF(G23="","",IF(COUNTIF(G$7:G23,G23)&gt;1,"",G23))</f>
        <v/>
      </c>
      <c r="M23" s="183" t="e">
        <f t="array" ref="M23">INDEX(B$1:B$101,SMALL(IF(NOT(H$7:H$101=""),ROW($C$7:$C$101)),ROWS(B$7:B23)))</f>
        <v>#NUM!</v>
      </c>
      <c r="N23" s="183" t="e">
        <f t="array" ref="N23">INDEX(D$1:D$101,SMALL(IF(NOT(I$7:I$101=""),ROW($C$7:$C$101)),ROWS(C$7:C23)))</f>
        <v>#NUM!</v>
      </c>
      <c r="O23" s="183" t="e">
        <f t="array" ref="O23">INDEX(E$1:E$101,SMALL(IF(NOT(J$7:J$101=""),ROW($C$7:$C$101)),ROWS(D$7:D23)))</f>
        <v>#NUM!</v>
      </c>
      <c r="P23" s="183" t="e">
        <f t="array" ref="P23">INDEX(F$1:F$101,SMALL(IF(NOT(K$7:K$101=""),ROW($C$7:$C$101)),ROWS(E$7:E23)))</f>
        <v>#NUM!</v>
      </c>
      <c r="Q23" s="183" t="e">
        <f t="array" ref="Q23">INDEX(G$1:G$101,SMALL(IF(NOT(L$7:L$101=""),ROW($C$7:$C$101)),ROWS(F$7:F23)))</f>
        <v>#NUM!</v>
      </c>
      <c r="R23" s="183" t="str">
        <f t="shared" si="0"/>
        <v/>
      </c>
      <c r="S23" s="183" t="str">
        <f t="shared" si="0"/>
        <v/>
      </c>
      <c r="T23" s="183" t="str">
        <f t="shared" si="0"/>
        <v/>
      </c>
      <c r="U23" s="183" t="str">
        <f t="shared" si="0"/>
        <v/>
      </c>
      <c r="V23" s="184" t="str">
        <f t="shared" si="0"/>
        <v/>
      </c>
    </row>
    <row r="24" spans="2:22" x14ac:dyDescent="0.25">
      <c r="B24" s="249"/>
      <c r="C24" s="338"/>
      <c r="D24" s="336"/>
      <c r="E24" s="336"/>
      <c r="F24" s="336"/>
      <c r="G24" s="337"/>
      <c r="H24" s="183" t="str">
        <f>IF(B24="","",IF(COUNTIF(B$8:B24,B24)&gt;1,"",B24))</f>
        <v/>
      </c>
      <c r="I24" s="48" t="str">
        <f>IF(D24="","",IF(COUNTIF(D$7:D24,D24)&gt;1,"",D24))</f>
        <v/>
      </c>
      <c r="J24" s="183" t="str">
        <f>IF(E24="","",IF(COUNTIF(E$7:E24,E24)&gt;1,"",E24))</f>
        <v/>
      </c>
      <c r="K24" s="183" t="str">
        <f>IF(F24="","",IF(COUNTIF(F$7:F24,F24)&gt;1,"",F24))</f>
        <v/>
      </c>
      <c r="L24" s="183" t="str">
        <f>IF(G24="","",IF(COUNTIF(G$7:G24,G24)&gt;1,"",G24))</f>
        <v/>
      </c>
      <c r="M24" s="183" t="e">
        <f t="array" ref="M24">INDEX(B$1:B$101,SMALL(IF(NOT(H$7:H$101=""),ROW($C$7:$C$101)),ROWS(B$7:B24)))</f>
        <v>#NUM!</v>
      </c>
      <c r="N24" s="183" t="e">
        <f t="array" ref="N24">INDEX(D$1:D$101,SMALL(IF(NOT(I$7:I$101=""),ROW($C$7:$C$101)),ROWS(C$7:C24)))</f>
        <v>#NUM!</v>
      </c>
      <c r="O24" s="183" t="e">
        <f t="array" ref="O24">INDEX(E$1:E$101,SMALL(IF(NOT(J$7:J$101=""),ROW($C$7:$C$101)),ROWS(D$7:D24)))</f>
        <v>#NUM!</v>
      </c>
      <c r="P24" s="183" t="e">
        <f t="array" ref="P24">INDEX(F$1:F$101,SMALL(IF(NOT(K$7:K$101=""),ROW($C$7:$C$101)),ROWS(E$7:E24)))</f>
        <v>#NUM!</v>
      </c>
      <c r="Q24" s="183" t="e">
        <f t="array" ref="Q24">INDEX(G$1:G$101,SMALL(IF(NOT(L$7:L$101=""),ROW($C$7:$C$101)),ROWS(F$7:F24)))</f>
        <v>#NUM!</v>
      </c>
      <c r="R24" s="183" t="str">
        <f t="shared" si="0"/>
        <v/>
      </c>
      <c r="S24" s="183" t="str">
        <f t="shared" si="0"/>
        <v/>
      </c>
      <c r="T24" s="183" t="str">
        <f t="shared" si="0"/>
        <v/>
      </c>
      <c r="U24" s="183" t="str">
        <f t="shared" si="0"/>
        <v/>
      </c>
      <c r="V24" s="184" t="str">
        <f t="shared" si="0"/>
        <v/>
      </c>
    </row>
    <row r="25" spans="2:22" x14ac:dyDescent="0.25">
      <c r="B25" s="249"/>
      <c r="C25" s="338"/>
      <c r="D25" s="336"/>
      <c r="E25" s="336"/>
      <c r="F25" s="336"/>
      <c r="G25" s="337"/>
      <c r="H25" s="183" t="str">
        <f>IF(B25="","",IF(COUNTIF(B$8:B25,B25)&gt;1,"",B25))</f>
        <v/>
      </c>
      <c r="I25" s="48" t="str">
        <f>IF(D25="","",IF(COUNTIF(D$7:D25,D25)&gt;1,"",D25))</f>
        <v/>
      </c>
      <c r="J25" s="183" t="str">
        <f>IF(E25="","",IF(COUNTIF(E$7:E25,E25)&gt;1,"",E25))</f>
        <v/>
      </c>
      <c r="K25" s="183" t="str">
        <f>IF(F25="","",IF(COUNTIF(F$7:F25,F25)&gt;1,"",F25))</f>
        <v/>
      </c>
      <c r="L25" s="183" t="str">
        <f>IF(G25="","",IF(COUNTIF(G$7:G25,G25)&gt;1,"",G25))</f>
        <v/>
      </c>
      <c r="M25" s="183" t="e">
        <f t="array" ref="M25">INDEX(B$1:B$101,SMALL(IF(NOT(H$7:H$101=""),ROW($C$7:$C$101)),ROWS(B$7:B25)))</f>
        <v>#NUM!</v>
      </c>
      <c r="N25" s="183" t="e">
        <f t="array" ref="N25">INDEX(D$1:D$101,SMALL(IF(NOT(I$7:I$101=""),ROW($C$7:$C$101)),ROWS(C$7:C25)))</f>
        <v>#NUM!</v>
      </c>
      <c r="O25" s="183" t="e">
        <f t="array" ref="O25">INDEX(E$1:E$101,SMALL(IF(NOT(J$7:J$101=""),ROW($C$7:$C$101)),ROWS(D$7:D25)))</f>
        <v>#NUM!</v>
      </c>
      <c r="P25" s="183" t="e">
        <f t="array" ref="P25">INDEX(F$1:F$101,SMALL(IF(NOT(K$7:K$101=""),ROW($C$7:$C$101)),ROWS(E$7:E25)))</f>
        <v>#NUM!</v>
      </c>
      <c r="Q25" s="183" t="e">
        <f t="array" ref="Q25">INDEX(G$1:G$101,SMALL(IF(NOT(L$7:L$101=""),ROW($C$7:$C$101)),ROWS(F$7:F25)))</f>
        <v>#NUM!</v>
      </c>
      <c r="R25" s="183" t="str">
        <f t="shared" si="0"/>
        <v/>
      </c>
      <c r="S25" s="183" t="str">
        <f t="shared" si="0"/>
        <v/>
      </c>
      <c r="T25" s="183" t="str">
        <f t="shared" si="0"/>
        <v/>
      </c>
      <c r="U25" s="183" t="str">
        <f t="shared" si="0"/>
        <v/>
      </c>
      <c r="V25" s="184" t="str">
        <f t="shared" si="0"/>
        <v/>
      </c>
    </row>
    <row r="26" spans="2:22" x14ac:dyDescent="0.25">
      <c r="B26" s="249"/>
      <c r="C26" s="338"/>
      <c r="D26" s="336"/>
      <c r="E26" s="336"/>
      <c r="F26" s="336"/>
      <c r="G26" s="337"/>
      <c r="H26" s="183" t="str">
        <f>IF(B26="","",IF(COUNTIF(B$8:B26,B26)&gt;1,"",B26))</f>
        <v/>
      </c>
      <c r="I26" s="48" t="str">
        <f>IF(D26="","",IF(COUNTIF(D$7:D26,D26)&gt;1,"",D26))</f>
        <v/>
      </c>
      <c r="J26" s="183" t="str">
        <f>IF(E26="","",IF(COUNTIF(E$7:E26,E26)&gt;1,"",E26))</f>
        <v/>
      </c>
      <c r="K26" s="183" t="str">
        <f>IF(F26="","",IF(COUNTIF(F$7:F26,F26)&gt;1,"",F26))</f>
        <v/>
      </c>
      <c r="L26" s="183" t="str">
        <f>IF(G26="","",IF(COUNTIF(G$7:G26,G26)&gt;1,"",G26))</f>
        <v/>
      </c>
      <c r="M26" s="183" t="e">
        <f t="array" ref="M26">INDEX(B$1:B$101,SMALL(IF(NOT(H$7:H$101=""),ROW($C$7:$C$101)),ROWS(B$7:B26)))</f>
        <v>#NUM!</v>
      </c>
      <c r="N26" s="183" t="e">
        <f t="array" ref="N26">INDEX(D$1:D$101,SMALL(IF(NOT(I$7:I$101=""),ROW($C$7:$C$101)),ROWS(C$7:C26)))</f>
        <v>#NUM!</v>
      </c>
      <c r="O26" s="183" t="e">
        <f t="array" ref="O26">INDEX(E$1:E$101,SMALL(IF(NOT(J$7:J$101=""),ROW($C$7:$C$101)),ROWS(D$7:D26)))</f>
        <v>#NUM!</v>
      </c>
      <c r="P26" s="183" t="e">
        <f t="array" ref="P26">INDEX(F$1:F$101,SMALL(IF(NOT(K$7:K$101=""),ROW($C$7:$C$101)),ROWS(E$7:E26)))</f>
        <v>#NUM!</v>
      </c>
      <c r="Q26" s="183" t="e">
        <f t="array" ref="Q26">INDEX(G$1:G$101,SMALL(IF(NOT(L$7:L$101=""),ROW($C$7:$C$101)),ROWS(F$7:F26)))</f>
        <v>#NUM!</v>
      </c>
      <c r="R26" s="183" t="str">
        <f t="shared" si="0"/>
        <v/>
      </c>
      <c r="S26" s="183" t="str">
        <f t="shared" si="0"/>
        <v/>
      </c>
      <c r="T26" s="183" t="str">
        <f t="shared" si="0"/>
        <v/>
      </c>
      <c r="U26" s="183" t="str">
        <f t="shared" si="0"/>
        <v/>
      </c>
      <c r="V26" s="184" t="str">
        <f t="shared" si="0"/>
        <v/>
      </c>
    </row>
    <row r="27" spans="2:22" x14ac:dyDescent="0.25">
      <c r="B27" s="339"/>
      <c r="C27" s="338"/>
      <c r="D27" s="336"/>
      <c r="E27" s="336"/>
      <c r="F27" s="336"/>
      <c r="G27" s="337"/>
      <c r="H27" s="183" t="str">
        <f>IF(B27="","",IF(COUNTIF(B$8:B27,B27)&gt;1,"",B27))</f>
        <v/>
      </c>
      <c r="I27" s="48" t="str">
        <f>IF(D27="","",IF(COUNTIF(D$7:D27,D27)&gt;1,"",D27))</f>
        <v/>
      </c>
      <c r="J27" s="183" t="str">
        <f>IF(E27="","",IF(COUNTIF(E$7:E27,E27)&gt;1,"",E27))</f>
        <v/>
      </c>
      <c r="K27" s="183" t="str">
        <f>IF(F27="","",IF(COUNTIF(F$7:F27,F27)&gt;1,"",F27))</f>
        <v/>
      </c>
      <c r="L27" s="183" t="str">
        <f>IF(G27="","",IF(COUNTIF(G$7:G27,G27)&gt;1,"",G27))</f>
        <v/>
      </c>
      <c r="M27" s="183" t="e">
        <f t="array" ref="M27">INDEX(B$1:B$101,SMALL(IF(NOT(H$7:H$101=""),ROW($C$7:$C$101)),ROWS(B$7:B27)))</f>
        <v>#NUM!</v>
      </c>
      <c r="N27" s="183" t="e">
        <f t="array" ref="N27">INDEX(D$1:D$101,SMALL(IF(NOT(I$7:I$101=""),ROW($C$7:$C$101)),ROWS(C$7:C27)))</f>
        <v>#NUM!</v>
      </c>
      <c r="O27" s="183" t="e">
        <f t="array" ref="O27">INDEX(E$1:E$101,SMALL(IF(NOT(J$7:J$101=""),ROW($C$7:$C$101)),ROWS(D$7:D27)))</f>
        <v>#NUM!</v>
      </c>
      <c r="P27" s="183" t="e">
        <f t="array" ref="P27">INDEX(F$1:F$101,SMALL(IF(NOT(K$7:K$101=""),ROW($C$7:$C$101)),ROWS(E$7:E27)))</f>
        <v>#NUM!</v>
      </c>
      <c r="Q27" s="183" t="e">
        <f t="array" ref="Q27">INDEX(G$1:G$101,SMALL(IF(NOT(L$7:L$101=""),ROW($C$7:$C$101)),ROWS(F$7:F27)))</f>
        <v>#NUM!</v>
      </c>
      <c r="R27" s="183" t="str">
        <f t="shared" si="0"/>
        <v/>
      </c>
      <c r="S27" s="183" t="str">
        <f t="shared" si="0"/>
        <v/>
      </c>
      <c r="T27" s="183" t="str">
        <f t="shared" si="0"/>
        <v/>
      </c>
      <c r="U27" s="183" t="str">
        <f t="shared" si="0"/>
        <v/>
      </c>
      <c r="V27" s="184" t="str">
        <f t="shared" si="0"/>
        <v/>
      </c>
    </row>
    <row r="28" spans="2:22" x14ac:dyDescent="0.25">
      <c r="B28" s="249"/>
      <c r="C28" s="338"/>
      <c r="D28" s="336"/>
      <c r="E28" s="336"/>
      <c r="F28" s="336"/>
      <c r="G28" s="337"/>
      <c r="H28" s="183" t="str">
        <f>IF(B28="","",IF(COUNTIF(B$8:B28,B28)&gt;1,"",B28))</f>
        <v/>
      </c>
      <c r="I28" s="48" t="str">
        <f>IF(D28="","",IF(COUNTIF(D$7:D28,D28)&gt;1,"",D28))</f>
        <v/>
      </c>
      <c r="J28" s="183" t="str">
        <f>IF(E28="","",IF(COUNTIF(E$7:E28,E28)&gt;1,"",E28))</f>
        <v/>
      </c>
      <c r="K28" s="183" t="str">
        <f>IF(F28="","",IF(COUNTIF(F$7:F28,F28)&gt;1,"",F28))</f>
        <v/>
      </c>
      <c r="L28" s="183" t="str">
        <f>IF(G28="","",IF(COUNTIF(G$7:G28,G28)&gt;1,"",G28))</f>
        <v/>
      </c>
      <c r="M28" s="183" t="e">
        <f t="array" ref="M28">INDEX(B$1:B$101,SMALL(IF(NOT(H$7:H$101=""),ROW($C$7:$C$101)),ROWS(B$7:B28)))</f>
        <v>#NUM!</v>
      </c>
      <c r="N28" s="183" t="e">
        <f t="array" ref="N28">INDEX(D$1:D$101,SMALL(IF(NOT(I$7:I$101=""),ROW($C$7:$C$101)),ROWS(C$7:C28)))</f>
        <v>#NUM!</v>
      </c>
      <c r="O28" s="183" t="e">
        <f t="array" ref="O28">INDEX(E$1:E$101,SMALL(IF(NOT(J$7:J$101=""),ROW($C$7:$C$101)),ROWS(D$7:D28)))</f>
        <v>#NUM!</v>
      </c>
      <c r="P28" s="183" t="e">
        <f t="array" ref="P28">INDEX(F$1:F$101,SMALL(IF(NOT(K$7:K$101=""),ROW($C$7:$C$101)),ROWS(E$7:E28)))</f>
        <v>#NUM!</v>
      </c>
      <c r="Q28" s="183" t="e">
        <f t="array" ref="Q28">INDEX(G$1:G$101,SMALL(IF(NOT(L$7:L$101=""),ROW($C$7:$C$101)),ROWS(F$7:F28)))</f>
        <v>#NUM!</v>
      </c>
      <c r="R28" s="183" t="str">
        <f t="shared" si="0"/>
        <v/>
      </c>
      <c r="S28" s="183" t="str">
        <f t="shared" si="0"/>
        <v/>
      </c>
      <c r="T28" s="183" t="str">
        <f t="shared" si="0"/>
        <v/>
      </c>
      <c r="U28" s="183" t="str">
        <f t="shared" si="0"/>
        <v/>
      </c>
      <c r="V28" s="184" t="str">
        <f t="shared" si="0"/>
        <v/>
      </c>
    </row>
    <row r="29" spans="2:22" x14ac:dyDescent="0.25">
      <c r="B29" s="249"/>
      <c r="C29" s="338"/>
      <c r="D29" s="336"/>
      <c r="E29" s="336"/>
      <c r="F29" s="336"/>
      <c r="G29" s="337"/>
      <c r="H29" s="183" t="str">
        <f>IF(B29="","",IF(COUNTIF(B$8:B29,B29)&gt;1,"",B29))</f>
        <v/>
      </c>
      <c r="I29" s="48" t="str">
        <f>IF(D29="","",IF(COUNTIF(D$7:D29,D29)&gt;1,"",D29))</f>
        <v/>
      </c>
      <c r="J29" s="183" t="str">
        <f>IF(E29="","",IF(COUNTIF(E$7:E29,E29)&gt;1,"",E29))</f>
        <v/>
      </c>
      <c r="K29" s="183" t="str">
        <f>IF(F29="","",IF(COUNTIF(F$7:F29,F29)&gt;1,"",F29))</f>
        <v/>
      </c>
      <c r="L29" s="183" t="str">
        <f>IF(G29="","",IF(COUNTIF(G$7:G29,G29)&gt;1,"",G29))</f>
        <v/>
      </c>
      <c r="M29" s="183" t="e">
        <f t="array" ref="M29">INDEX(B$1:B$101,SMALL(IF(NOT(H$7:H$101=""),ROW($C$7:$C$101)),ROWS(B$7:B29)))</f>
        <v>#NUM!</v>
      </c>
      <c r="N29" s="183" t="e">
        <f t="array" ref="N29">INDEX(D$1:D$101,SMALL(IF(NOT(I$7:I$101=""),ROW($C$7:$C$101)),ROWS(C$7:C29)))</f>
        <v>#NUM!</v>
      </c>
      <c r="O29" s="183" t="e">
        <f t="array" ref="O29">INDEX(E$1:E$101,SMALL(IF(NOT(J$7:J$101=""),ROW($C$7:$C$101)),ROWS(D$7:D29)))</f>
        <v>#NUM!</v>
      </c>
      <c r="P29" s="183" t="e">
        <f t="array" ref="P29">INDEX(F$1:F$101,SMALL(IF(NOT(K$7:K$101=""),ROW($C$7:$C$101)),ROWS(E$7:E29)))</f>
        <v>#NUM!</v>
      </c>
      <c r="Q29" s="183" t="e">
        <f t="array" ref="Q29">INDEX(G$1:G$101,SMALL(IF(NOT(L$7:L$101=""),ROW($C$7:$C$101)),ROWS(F$7:F29)))</f>
        <v>#NUM!</v>
      </c>
      <c r="R29" s="183" t="str">
        <f t="shared" si="0"/>
        <v/>
      </c>
      <c r="S29" s="183" t="str">
        <f t="shared" si="0"/>
        <v/>
      </c>
      <c r="T29" s="183" t="str">
        <f t="shared" si="0"/>
        <v/>
      </c>
      <c r="U29" s="183" t="str">
        <f t="shared" si="0"/>
        <v/>
      </c>
      <c r="V29" s="184" t="str">
        <f t="shared" si="0"/>
        <v/>
      </c>
    </row>
    <row r="30" spans="2:22" x14ac:dyDescent="0.25">
      <c r="B30" s="249"/>
      <c r="C30" s="338"/>
      <c r="D30" s="336"/>
      <c r="E30" s="336"/>
      <c r="F30" s="336"/>
      <c r="G30" s="337"/>
      <c r="H30" s="183" t="str">
        <f>IF(B30="","",IF(COUNTIF(B$8:B30,B30)&gt;1,"",B30))</f>
        <v/>
      </c>
      <c r="I30" s="48" t="str">
        <f>IF(D30="","",IF(COUNTIF(D$7:D30,D30)&gt;1,"",D30))</f>
        <v/>
      </c>
      <c r="J30" s="183" t="str">
        <f>IF(E30="","",IF(COUNTIF(E$7:E30,E30)&gt;1,"",E30))</f>
        <v/>
      </c>
      <c r="K30" s="183" t="str">
        <f>IF(F30="","",IF(COUNTIF(F$7:F30,F30)&gt;1,"",F30))</f>
        <v/>
      </c>
      <c r="L30" s="183" t="str">
        <f>IF(G30="","",IF(COUNTIF(G$7:G30,G30)&gt;1,"",G30))</f>
        <v/>
      </c>
      <c r="M30" s="183" t="e">
        <f t="array" ref="M30">INDEX(B$1:B$101,SMALL(IF(NOT(H$7:H$101=""),ROW($C$7:$C$101)),ROWS(B$7:B30)))</f>
        <v>#NUM!</v>
      </c>
      <c r="N30" s="183" t="e">
        <f t="array" ref="N30">INDEX(D$1:D$101,SMALL(IF(NOT(I$7:I$101=""),ROW($C$7:$C$101)),ROWS(C$7:C30)))</f>
        <v>#NUM!</v>
      </c>
      <c r="O30" s="183" t="e">
        <f t="array" ref="O30">INDEX(E$1:E$101,SMALL(IF(NOT(J$7:J$101=""),ROW($C$7:$C$101)),ROWS(D$7:D30)))</f>
        <v>#NUM!</v>
      </c>
      <c r="P30" s="183" t="e">
        <f t="array" ref="P30">INDEX(F$1:F$101,SMALL(IF(NOT(K$7:K$101=""),ROW($C$7:$C$101)),ROWS(E$7:E30)))</f>
        <v>#NUM!</v>
      </c>
      <c r="Q30" s="183" t="e">
        <f t="array" ref="Q30">INDEX(G$1:G$101,SMALL(IF(NOT(L$7:L$101=""),ROW($C$7:$C$101)),ROWS(F$7:F30)))</f>
        <v>#NUM!</v>
      </c>
      <c r="R30" s="183" t="str">
        <f t="shared" si="0"/>
        <v/>
      </c>
      <c r="S30" s="183" t="str">
        <f t="shared" si="0"/>
        <v/>
      </c>
      <c r="T30" s="183" t="str">
        <f t="shared" si="0"/>
        <v/>
      </c>
      <c r="U30" s="183" t="str">
        <f t="shared" si="0"/>
        <v/>
      </c>
      <c r="V30" s="184" t="str">
        <f t="shared" si="0"/>
        <v/>
      </c>
    </row>
    <row r="31" spans="2:22" x14ac:dyDescent="0.25">
      <c r="B31" s="249"/>
      <c r="C31" s="338"/>
      <c r="D31" s="336"/>
      <c r="E31" s="336"/>
      <c r="F31" s="336"/>
      <c r="G31" s="337"/>
      <c r="H31" s="183" t="str">
        <f>IF(B31="","",IF(COUNTIF(B$8:B31,B31)&gt;1,"",B31))</f>
        <v/>
      </c>
      <c r="I31" s="48" t="str">
        <f>IF(D31="","",IF(COUNTIF(D$7:D31,D31)&gt;1,"",D31))</f>
        <v/>
      </c>
      <c r="J31" s="183" t="str">
        <f>IF(E31="","",IF(COUNTIF(E$7:E31,E31)&gt;1,"",E31))</f>
        <v/>
      </c>
      <c r="K31" s="183" t="str">
        <f>IF(F31="","",IF(COUNTIF(F$7:F31,F31)&gt;1,"",F31))</f>
        <v/>
      </c>
      <c r="L31" s="183" t="str">
        <f>IF(G31="","",IF(COUNTIF(G$7:G31,G31)&gt;1,"",G31))</f>
        <v/>
      </c>
      <c r="M31" s="183" t="e">
        <f t="array" ref="M31">INDEX(B$1:B$101,SMALL(IF(NOT(H$7:H$101=""),ROW($C$7:$C$101)),ROWS(B$7:B31)))</f>
        <v>#NUM!</v>
      </c>
      <c r="N31" s="183" t="e">
        <f t="array" ref="N31">INDEX(D$1:D$101,SMALL(IF(NOT(I$7:I$101=""),ROW($C$7:$C$101)),ROWS(C$7:C31)))</f>
        <v>#NUM!</v>
      </c>
      <c r="O31" s="183" t="e">
        <f t="array" ref="O31">INDEX(E$1:E$101,SMALL(IF(NOT(J$7:J$101=""),ROW($C$7:$C$101)),ROWS(D$7:D31)))</f>
        <v>#NUM!</v>
      </c>
      <c r="P31" s="183" t="e">
        <f t="array" ref="P31">INDEX(F$1:F$101,SMALL(IF(NOT(K$7:K$101=""),ROW($C$7:$C$101)),ROWS(E$7:E31)))</f>
        <v>#NUM!</v>
      </c>
      <c r="Q31" s="183" t="e">
        <f t="array" ref="Q31">INDEX(G$1:G$101,SMALL(IF(NOT(L$7:L$101=""),ROW($C$7:$C$101)),ROWS(F$7:F31)))</f>
        <v>#NUM!</v>
      </c>
      <c r="R31" s="183" t="str">
        <f t="shared" si="0"/>
        <v/>
      </c>
      <c r="S31" s="183" t="str">
        <f t="shared" si="0"/>
        <v/>
      </c>
      <c r="T31" s="183" t="str">
        <f t="shared" si="0"/>
        <v/>
      </c>
      <c r="U31" s="183" t="str">
        <f t="shared" si="0"/>
        <v/>
      </c>
      <c r="V31" s="184" t="str">
        <f t="shared" si="0"/>
        <v/>
      </c>
    </row>
    <row r="32" spans="2:22" x14ac:dyDescent="0.25">
      <c r="B32" s="249"/>
      <c r="C32" s="338"/>
      <c r="D32" s="336"/>
      <c r="E32" s="336"/>
      <c r="F32" s="336"/>
      <c r="G32" s="337"/>
      <c r="H32" s="183" t="str">
        <f>IF(B32="","",IF(COUNTIF(B$8:B32,B32)&gt;1,"",B32))</f>
        <v/>
      </c>
      <c r="I32" s="48" t="str">
        <f>IF(D32="","",IF(COUNTIF(D$7:D32,D32)&gt;1,"",D32))</f>
        <v/>
      </c>
      <c r="J32" s="183" t="str">
        <f>IF(E32="","",IF(COUNTIF(E$7:E32,E32)&gt;1,"",E32))</f>
        <v/>
      </c>
      <c r="K32" s="183" t="str">
        <f>IF(F32="","",IF(COUNTIF(F$7:F32,F32)&gt;1,"",F32))</f>
        <v/>
      </c>
      <c r="L32" s="183" t="str">
        <f>IF(G32="","",IF(COUNTIF(G$7:G32,G32)&gt;1,"",G32))</f>
        <v/>
      </c>
      <c r="M32" s="183" t="e">
        <f t="array" ref="M32">INDEX(B$1:B$101,SMALL(IF(NOT(H$7:H$101=""),ROW($C$7:$C$101)),ROWS(B$7:B32)))</f>
        <v>#NUM!</v>
      </c>
      <c r="N32" s="183" t="e">
        <f t="array" ref="N32">INDEX(D$1:D$101,SMALL(IF(NOT(I$7:I$101=""),ROW($C$7:$C$101)),ROWS(C$7:C32)))</f>
        <v>#NUM!</v>
      </c>
      <c r="O32" s="183" t="e">
        <f t="array" ref="O32">INDEX(E$1:E$101,SMALL(IF(NOT(J$7:J$101=""),ROW($C$7:$C$101)),ROWS(D$7:D32)))</f>
        <v>#NUM!</v>
      </c>
      <c r="P32" s="183" t="e">
        <f t="array" ref="P32">INDEX(F$1:F$101,SMALL(IF(NOT(K$7:K$101=""),ROW($C$7:$C$101)),ROWS(E$7:E32)))</f>
        <v>#NUM!</v>
      </c>
      <c r="Q32" s="183" t="e">
        <f t="array" ref="Q32">INDEX(G$1:G$101,SMALL(IF(NOT(L$7:L$101=""),ROW($C$7:$C$101)),ROWS(F$7:F32)))</f>
        <v>#NUM!</v>
      </c>
      <c r="R32" s="183" t="str">
        <f t="shared" si="0"/>
        <v/>
      </c>
      <c r="S32" s="183" t="str">
        <f t="shared" si="0"/>
        <v/>
      </c>
      <c r="T32" s="183" t="str">
        <f t="shared" si="0"/>
        <v/>
      </c>
      <c r="U32" s="183" t="str">
        <f t="shared" si="0"/>
        <v/>
      </c>
      <c r="V32" s="184" t="str">
        <f t="shared" si="0"/>
        <v/>
      </c>
    </row>
    <row r="33" spans="2:22" x14ac:dyDescent="0.25">
      <c r="B33" s="249"/>
      <c r="C33" s="338"/>
      <c r="D33" s="336"/>
      <c r="E33" s="336"/>
      <c r="F33" s="336"/>
      <c r="G33" s="337"/>
      <c r="H33" s="183" t="str">
        <f>IF(B33="","",IF(COUNTIF(B$8:B33,B33)&gt;1,"",B33))</f>
        <v/>
      </c>
      <c r="I33" s="48" t="str">
        <f>IF(D33="","",IF(COUNTIF(D$7:D33,D33)&gt;1,"",D33))</f>
        <v/>
      </c>
      <c r="J33" s="183" t="str">
        <f>IF(E33="","",IF(COUNTIF(E$7:E33,E33)&gt;1,"",E33))</f>
        <v/>
      </c>
      <c r="K33" s="183" t="str">
        <f>IF(F33="","",IF(COUNTIF(F$7:F33,F33)&gt;1,"",F33))</f>
        <v/>
      </c>
      <c r="L33" s="183" t="str">
        <f>IF(G33="","",IF(COUNTIF(G$7:G33,G33)&gt;1,"",G33))</f>
        <v/>
      </c>
      <c r="M33" s="183" t="e">
        <f t="array" ref="M33">INDEX(B$1:B$101,SMALL(IF(NOT(H$7:H$101=""),ROW($C$7:$C$101)),ROWS(B$7:B33)))</f>
        <v>#NUM!</v>
      </c>
      <c r="N33" s="183" t="e">
        <f t="array" ref="N33">INDEX(D$1:D$101,SMALL(IF(NOT(I$7:I$101=""),ROW($C$7:$C$101)),ROWS(C$7:C33)))</f>
        <v>#NUM!</v>
      </c>
      <c r="O33" s="183" t="e">
        <f t="array" ref="O33">INDEX(E$1:E$101,SMALL(IF(NOT(J$7:J$101=""),ROW($C$7:$C$101)),ROWS(D$7:D33)))</f>
        <v>#NUM!</v>
      </c>
      <c r="P33" s="183" t="e">
        <f t="array" ref="P33">INDEX(F$1:F$101,SMALL(IF(NOT(K$7:K$101=""),ROW($C$7:$C$101)),ROWS(E$7:E33)))</f>
        <v>#NUM!</v>
      </c>
      <c r="Q33" s="183" t="e">
        <f t="array" ref="Q33">INDEX(G$1:G$101,SMALL(IF(NOT(L$7:L$101=""),ROW($C$7:$C$101)),ROWS(F$7:F33)))</f>
        <v>#NUM!</v>
      </c>
      <c r="R33" s="183" t="str">
        <f t="shared" si="0"/>
        <v/>
      </c>
      <c r="S33" s="183" t="str">
        <f t="shared" si="0"/>
        <v/>
      </c>
      <c r="T33" s="183" t="str">
        <f t="shared" si="0"/>
        <v/>
      </c>
      <c r="U33" s="183" t="str">
        <f t="shared" si="0"/>
        <v/>
      </c>
      <c r="V33" s="184" t="str">
        <f t="shared" si="0"/>
        <v/>
      </c>
    </row>
    <row r="34" spans="2:22" x14ac:dyDescent="0.25">
      <c r="B34" s="249"/>
      <c r="C34" s="338"/>
      <c r="D34" s="336"/>
      <c r="E34" s="336"/>
      <c r="F34" s="336"/>
      <c r="G34" s="337"/>
      <c r="H34" s="183" t="str">
        <f>IF(B34="","",IF(COUNTIF(B$8:B34,B34)&gt;1,"",B34))</f>
        <v/>
      </c>
      <c r="I34" s="48" t="str">
        <f>IF(D34="","",IF(COUNTIF(D$7:D34,D34)&gt;1,"",D34))</f>
        <v/>
      </c>
      <c r="J34" s="183" t="str">
        <f>IF(E34="","",IF(COUNTIF(E$7:E34,E34)&gt;1,"",E34))</f>
        <v/>
      </c>
      <c r="K34" s="183" t="str">
        <f>IF(F34="","",IF(COUNTIF(F$7:F34,F34)&gt;1,"",F34))</f>
        <v/>
      </c>
      <c r="L34" s="183" t="str">
        <f>IF(G34="","",IF(COUNTIF(G$7:G34,G34)&gt;1,"",G34))</f>
        <v/>
      </c>
      <c r="M34" s="183" t="e">
        <f t="array" ref="M34">INDEX(B$1:B$101,SMALL(IF(NOT(H$7:H$101=""),ROW($C$7:$C$101)),ROWS(B$7:B34)))</f>
        <v>#NUM!</v>
      </c>
      <c r="N34" s="183" t="e">
        <f t="array" ref="N34">INDEX(D$1:D$101,SMALL(IF(NOT(I$7:I$101=""),ROW($C$7:$C$101)),ROWS(C$7:C34)))</f>
        <v>#NUM!</v>
      </c>
      <c r="O34" s="183" t="e">
        <f t="array" ref="O34">INDEX(E$1:E$101,SMALL(IF(NOT(J$7:J$101=""),ROW($C$7:$C$101)),ROWS(D$7:D34)))</f>
        <v>#NUM!</v>
      </c>
      <c r="P34" s="183" t="e">
        <f t="array" ref="P34">INDEX(F$1:F$101,SMALL(IF(NOT(K$7:K$101=""),ROW($C$7:$C$101)),ROWS(E$7:E34)))</f>
        <v>#NUM!</v>
      </c>
      <c r="Q34" s="183" t="e">
        <f t="array" ref="Q34">INDEX(G$1:G$101,SMALL(IF(NOT(L$7:L$101=""),ROW($C$7:$C$101)),ROWS(F$7:F34)))</f>
        <v>#NUM!</v>
      </c>
      <c r="R34" s="183" t="str">
        <f t="shared" si="0"/>
        <v/>
      </c>
      <c r="S34" s="183" t="str">
        <f t="shared" si="0"/>
        <v/>
      </c>
      <c r="T34" s="183" t="str">
        <f t="shared" si="0"/>
        <v/>
      </c>
      <c r="U34" s="183" t="str">
        <f t="shared" si="0"/>
        <v/>
      </c>
      <c r="V34" s="184" t="str">
        <f t="shared" si="0"/>
        <v/>
      </c>
    </row>
    <row r="35" spans="2:22" x14ac:dyDescent="0.25">
      <c r="B35" s="249"/>
      <c r="C35" s="338"/>
      <c r="D35" s="336"/>
      <c r="E35" s="336"/>
      <c r="F35" s="336"/>
      <c r="G35" s="337"/>
      <c r="H35" s="183" t="str">
        <f>IF(B35="","",IF(COUNTIF(B$8:B35,B35)&gt;1,"",B35))</f>
        <v/>
      </c>
      <c r="I35" s="48" t="str">
        <f>IF(D35="","",IF(COUNTIF(D$7:D35,D35)&gt;1,"",D35))</f>
        <v/>
      </c>
      <c r="J35" s="183" t="str">
        <f>IF(E35="","",IF(COUNTIF(E$7:E35,E35)&gt;1,"",E35))</f>
        <v/>
      </c>
      <c r="K35" s="183" t="str">
        <f>IF(F35="","",IF(COUNTIF(F$7:F35,F35)&gt;1,"",F35))</f>
        <v/>
      </c>
      <c r="L35" s="183" t="str">
        <f>IF(G35="","",IF(COUNTIF(G$7:G35,G35)&gt;1,"",G35))</f>
        <v/>
      </c>
      <c r="M35" s="183" t="e">
        <f t="array" ref="M35">INDEX(B$1:B$101,SMALL(IF(NOT(H$7:H$101=""),ROW($C$7:$C$101)),ROWS(B$7:B35)))</f>
        <v>#NUM!</v>
      </c>
      <c r="N35" s="183" t="e">
        <f t="array" ref="N35">INDEX(D$1:D$101,SMALL(IF(NOT(I$7:I$101=""),ROW($C$7:$C$101)),ROWS(C$7:C35)))</f>
        <v>#NUM!</v>
      </c>
      <c r="O35" s="183" t="e">
        <f t="array" ref="O35">INDEX(E$1:E$101,SMALL(IF(NOT(J$7:J$101=""),ROW($C$7:$C$101)),ROWS(D$7:D35)))</f>
        <v>#NUM!</v>
      </c>
      <c r="P35" s="183" t="e">
        <f t="array" ref="P35">INDEX(F$1:F$101,SMALL(IF(NOT(K$7:K$101=""),ROW($C$7:$C$101)),ROWS(E$7:E35)))</f>
        <v>#NUM!</v>
      </c>
      <c r="Q35" s="183" t="e">
        <f t="array" ref="Q35">INDEX(G$1:G$101,SMALL(IF(NOT(L$7:L$101=""),ROW($C$7:$C$101)),ROWS(F$7:F35)))</f>
        <v>#NUM!</v>
      </c>
      <c r="R35" s="183" t="str">
        <f t="shared" si="0"/>
        <v/>
      </c>
      <c r="S35" s="183" t="str">
        <f t="shared" si="0"/>
        <v/>
      </c>
      <c r="T35" s="183" t="str">
        <f t="shared" si="0"/>
        <v/>
      </c>
      <c r="U35" s="183" t="str">
        <f t="shared" si="0"/>
        <v/>
      </c>
      <c r="V35" s="184" t="str">
        <f t="shared" si="0"/>
        <v/>
      </c>
    </row>
    <row r="36" spans="2:22" x14ac:dyDescent="0.25">
      <c r="B36" s="249"/>
      <c r="C36" s="338"/>
      <c r="D36" s="336"/>
      <c r="E36" s="336"/>
      <c r="F36" s="336"/>
      <c r="G36" s="337"/>
      <c r="H36" s="183" t="str">
        <f>IF(B36="","",IF(COUNTIF(B$8:B36,B36)&gt;1,"",B36))</f>
        <v/>
      </c>
      <c r="I36" s="48" t="str">
        <f>IF(D36="","",IF(COUNTIF(D$7:D36,D36)&gt;1,"",D36))</f>
        <v/>
      </c>
      <c r="J36" s="183" t="str">
        <f>IF(E36="","",IF(COUNTIF(E$7:E36,E36)&gt;1,"",E36))</f>
        <v/>
      </c>
      <c r="K36" s="183" t="str">
        <f>IF(F36="","",IF(COUNTIF(F$7:F36,F36)&gt;1,"",F36))</f>
        <v/>
      </c>
      <c r="L36" s="183" t="str">
        <f>IF(G36="","",IF(COUNTIF(G$7:G36,G36)&gt;1,"",G36))</f>
        <v/>
      </c>
      <c r="M36" s="183" t="e">
        <f t="array" ref="M36">INDEX(B$1:B$101,SMALL(IF(NOT(H$7:H$101=""),ROW($C$7:$C$101)),ROWS(B$7:B36)))</f>
        <v>#NUM!</v>
      </c>
      <c r="N36" s="183" t="e">
        <f t="array" ref="N36">INDEX(D$1:D$101,SMALL(IF(NOT(I$7:I$101=""),ROW($C$7:$C$101)),ROWS(C$7:C36)))</f>
        <v>#NUM!</v>
      </c>
      <c r="O36" s="183" t="e">
        <f t="array" ref="O36">INDEX(E$1:E$101,SMALL(IF(NOT(J$7:J$101=""),ROW($C$7:$C$101)),ROWS(D$7:D36)))</f>
        <v>#NUM!</v>
      </c>
      <c r="P36" s="183" t="e">
        <f t="array" ref="P36">INDEX(F$1:F$101,SMALL(IF(NOT(K$7:K$101=""),ROW($C$7:$C$101)),ROWS(E$7:E36)))</f>
        <v>#NUM!</v>
      </c>
      <c r="Q36" s="183" t="e">
        <f t="array" ref="Q36">INDEX(G$1:G$101,SMALL(IF(NOT(L$7:L$101=""),ROW($C$7:$C$101)),ROWS(F$7:F36)))</f>
        <v>#NUM!</v>
      </c>
      <c r="R36" s="183" t="str">
        <f t="shared" si="0"/>
        <v/>
      </c>
      <c r="S36" s="183" t="str">
        <f t="shared" si="0"/>
        <v/>
      </c>
      <c r="T36" s="183" t="str">
        <f t="shared" si="0"/>
        <v/>
      </c>
      <c r="U36" s="183" t="str">
        <f t="shared" si="0"/>
        <v/>
      </c>
      <c r="V36" s="184" t="str">
        <f t="shared" si="0"/>
        <v/>
      </c>
    </row>
    <row r="37" spans="2:22" x14ac:dyDescent="0.25">
      <c r="B37" s="249"/>
      <c r="C37" s="338"/>
      <c r="D37" s="336"/>
      <c r="E37" s="336"/>
      <c r="F37" s="336"/>
      <c r="G37" s="337"/>
      <c r="H37" s="183" t="str">
        <f>IF(B37="","",IF(COUNTIF(B$8:B37,B37)&gt;1,"",B37))</f>
        <v/>
      </c>
      <c r="I37" s="48" t="str">
        <f>IF(D37="","",IF(COUNTIF(D$7:D37,D37)&gt;1,"",D37))</f>
        <v/>
      </c>
      <c r="J37" s="183" t="str">
        <f>IF(E37="","",IF(COUNTIF(E$7:E37,E37)&gt;1,"",E37))</f>
        <v/>
      </c>
      <c r="K37" s="183" t="str">
        <f>IF(F37="","",IF(COUNTIF(F$7:F37,F37)&gt;1,"",F37))</f>
        <v/>
      </c>
      <c r="L37" s="183" t="str">
        <f>IF(G37="","",IF(COUNTIF(G$7:G37,G37)&gt;1,"",G37))</f>
        <v/>
      </c>
      <c r="M37" s="183" t="e">
        <f t="array" ref="M37">INDEX(B$1:B$101,SMALL(IF(NOT(H$7:H$101=""),ROW($C$7:$C$101)),ROWS(B$7:B37)))</f>
        <v>#NUM!</v>
      </c>
      <c r="N37" s="183" t="e">
        <f t="array" ref="N37">INDEX(D$1:D$101,SMALL(IF(NOT(I$7:I$101=""),ROW($C$7:$C$101)),ROWS(C$7:C37)))</f>
        <v>#NUM!</v>
      </c>
      <c r="O37" s="183" t="e">
        <f t="array" ref="O37">INDEX(E$1:E$101,SMALL(IF(NOT(J$7:J$101=""),ROW($C$7:$C$101)),ROWS(D$7:D37)))</f>
        <v>#NUM!</v>
      </c>
      <c r="P37" s="183" t="e">
        <f t="array" ref="P37">INDEX(F$1:F$101,SMALL(IF(NOT(K$7:K$101=""),ROW($C$7:$C$101)),ROWS(E$7:E37)))</f>
        <v>#NUM!</v>
      </c>
      <c r="Q37" s="183" t="e">
        <f t="array" ref="Q37">INDEX(G$1:G$101,SMALL(IF(NOT(L$7:L$101=""),ROW($C$7:$C$101)),ROWS(F$7:F37)))</f>
        <v>#NUM!</v>
      </c>
      <c r="R37" s="183" t="str">
        <f t="shared" si="0"/>
        <v/>
      </c>
      <c r="S37" s="183" t="str">
        <f t="shared" si="0"/>
        <v/>
      </c>
      <c r="T37" s="183" t="str">
        <f t="shared" si="0"/>
        <v/>
      </c>
      <c r="U37" s="183" t="str">
        <f t="shared" si="0"/>
        <v/>
      </c>
      <c r="V37" s="184" t="str">
        <f t="shared" si="0"/>
        <v/>
      </c>
    </row>
    <row r="38" spans="2:22" x14ac:dyDescent="0.25">
      <c r="B38" s="249"/>
      <c r="C38" s="338"/>
      <c r="D38" s="336"/>
      <c r="E38" s="336"/>
      <c r="F38" s="336"/>
      <c r="G38" s="337"/>
      <c r="H38" s="183" t="str">
        <f>IF(B38="","",IF(COUNTIF(B$8:B38,B38)&gt;1,"",B38))</f>
        <v/>
      </c>
      <c r="I38" s="48" t="str">
        <f>IF(D38="","",IF(COUNTIF(D$7:D38,D38)&gt;1,"",D38))</f>
        <v/>
      </c>
      <c r="J38" s="183" t="str">
        <f>IF(E38="","",IF(COUNTIF(E$7:E38,E38)&gt;1,"",E38))</f>
        <v/>
      </c>
      <c r="K38" s="183" t="str">
        <f>IF(F38="","",IF(COUNTIF(F$7:F38,F38)&gt;1,"",F38))</f>
        <v/>
      </c>
      <c r="L38" s="183" t="str">
        <f>IF(G38="","",IF(COUNTIF(G$7:G38,G38)&gt;1,"",G38))</f>
        <v/>
      </c>
      <c r="M38" s="183" t="e">
        <f t="array" ref="M38">INDEX(B$1:B$101,SMALL(IF(NOT(H$7:H$101=""),ROW($C$7:$C$101)),ROWS(B$7:B38)))</f>
        <v>#NUM!</v>
      </c>
      <c r="N38" s="183" t="e">
        <f t="array" ref="N38">INDEX(D$1:D$101,SMALL(IF(NOT(I$7:I$101=""),ROW($C$7:$C$101)),ROWS(C$7:C38)))</f>
        <v>#NUM!</v>
      </c>
      <c r="O38" s="183" t="e">
        <f t="array" ref="O38">INDEX(E$1:E$101,SMALL(IF(NOT(J$7:J$101=""),ROW($C$7:$C$101)),ROWS(D$7:D38)))</f>
        <v>#NUM!</v>
      </c>
      <c r="P38" s="183" t="e">
        <f t="array" ref="P38">INDEX(F$1:F$101,SMALL(IF(NOT(K$7:K$101=""),ROW($C$7:$C$101)),ROWS(E$7:E38)))</f>
        <v>#NUM!</v>
      </c>
      <c r="Q38" s="183" t="e">
        <f t="array" ref="Q38">INDEX(G$1:G$101,SMALL(IF(NOT(L$7:L$101=""),ROW($C$7:$C$101)),ROWS(F$7:F38)))</f>
        <v>#NUM!</v>
      </c>
      <c r="R38" s="183" t="str">
        <f t="shared" si="0"/>
        <v/>
      </c>
      <c r="S38" s="183" t="str">
        <f t="shared" si="0"/>
        <v/>
      </c>
      <c r="T38" s="183" t="str">
        <f t="shared" si="0"/>
        <v/>
      </c>
      <c r="U38" s="183" t="str">
        <f t="shared" si="0"/>
        <v/>
      </c>
      <c r="V38" s="184" t="str">
        <f t="shared" si="0"/>
        <v/>
      </c>
    </row>
    <row r="39" spans="2:22" x14ac:dyDescent="0.25">
      <c r="B39" s="249"/>
      <c r="C39" s="338"/>
      <c r="D39" s="336"/>
      <c r="E39" s="336"/>
      <c r="F39" s="336"/>
      <c r="G39" s="337"/>
      <c r="H39" s="183" t="str">
        <f>IF(B39="","",IF(COUNTIF(B$8:B39,B39)&gt;1,"",B39))</f>
        <v/>
      </c>
      <c r="I39" s="48" t="str">
        <f>IF(D39="","",IF(COUNTIF(D$7:D39,D39)&gt;1,"",D39))</f>
        <v/>
      </c>
      <c r="J39" s="183" t="str">
        <f>IF(E39="","",IF(COUNTIF(E$7:E39,E39)&gt;1,"",E39))</f>
        <v/>
      </c>
      <c r="K39" s="183" t="str">
        <f>IF(F39="","",IF(COUNTIF(F$7:F39,F39)&gt;1,"",F39))</f>
        <v/>
      </c>
      <c r="L39" s="183" t="str">
        <f>IF(G39="","",IF(COUNTIF(G$7:G39,G39)&gt;1,"",G39))</f>
        <v/>
      </c>
      <c r="M39" s="183" t="e">
        <f t="array" ref="M39">INDEX(B$1:B$101,SMALL(IF(NOT(H$7:H$101=""),ROW($C$7:$C$101)),ROWS(B$7:B39)))</f>
        <v>#NUM!</v>
      </c>
      <c r="N39" s="183" t="e">
        <f t="array" ref="N39">INDEX(D$1:D$101,SMALL(IF(NOT(I$7:I$101=""),ROW($C$7:$C$101)),ROWS(C$7:C39)))</f>
        <v>#NUM!</v>
      </c>
      <c r="O39" s="183" t="e">
        <f t="array" ref="O39">INDEX(E$1:E$101,SMALL(IF(NOT(J$7:J$101=""),ROW($C$7:$C$101)),ROWS(D$7:D39)))</f>
        <v>#NUM!</v>
      </c>
      <c r="P39" s="183" t="e">
        <f t="array" ref="P39">INDEX(F$1:F$101,SMALL(IF(NOT(K$7:K$101=""),ROW($C$7:$C$101)),ROWS(E$7:E39)))</f>
        <v>#NUM!</v>
      </c>
      <c r="Q39" s="183" t="e">
        <f t="array" ref="Q39">INDEX(G$1:G$101,SMALL(IF(NOT(L$7:L$101=""),ROW($C$7:$C$101)),ROWS(F$7:F39)))</f>
        <v>#NUM!</v>
      </c>
      <c r="R39" s="183" t="str">
        <f t="shared" si="0"/>
        <v/>
      </c>
      <c r="S39" s="183" t="str">
        <f t="shared" si="0"/>
        <v/>
      </c>
      <c r="T39" s="183" t="str">
        <f t="shared" si="0"/>
        <v/>
      </c>
      <c r="U39" s="183" t="str">
        <f t="shared" si="0"/>
        <v/>
      </c>
      <c r="V39" s="184" t="str">
        <f t="shared" si="0"/>
        <v/>
      </c>
    </row>
    <row r="40" spans="2:22" x14ac:dyDescent="0.25">
      <c r="B40" s="249"/>
      <c r="C40" s="338"/>
      <c r="D40" s="336"/>
      <c r="E40" s="336"/>
      <c r="F40" s="336"/>
      <c r="G40" s="337"/>
      <c r="H40" s="183" t="str">
        <f>IF(B40="","",IF(COUNTIF(B$8:B40,B40)&gt;1,"",B40))</f>
        <v/>
      </c>
      <c r="I40" s="48" t="str">
        <f>IF(D40="","",IF(COUNTIF(D$7:D40,D40)&gt;1,"",D40))</f>
        <v/>
      </c>
      <c r="J40" s="183" t="str">
        <f>IF(E40="","",IF(COUNTIF(E$7:E40,E40)&gt;1,"",E40))</f>
        <v/>
      </c>
      <c r="K40" s="183" t="str">
        <f>IF(F40="","",IF(COUNTIF(F$7:F40,F40)&gt;1,"",F40))</f>
        <v/>
      </c>
      <c r="L40" s="183" t="str">
        <f>IF(G40="","",IF(COUNTIF(G$7:G40,G40)&gt;1,"",G40))</f>
        <v/>
      </c>
      <c r="M40" s="183" t="e">
        <f t="array" ref="M40">INDEX(B$1:B$101,SMALL(IF(NOT(H$7:H$101=""),ROW($C$7:$C$101)),ROWS(B$7:B40)))</f>
        <v>#NUM!</v>
      </c>
      <c r="N40" s="183" t="e">
        <f t="array" ref="N40">INDEX(D$1:D$101,SMALL(IF(NOT(I$7:I$101=""),ROW($C$7:$C$101)),ROWS(C$7:C40)))</f>
        <v>#NUM!</v>
      </c>
      <c r="O40" s="183" t="e">
        <f t="array" ref="O40">INDEX(E$1:E$101,SMALL(IF(NOT(J$7:J$101=""),ROW($C$7:$C$101)),ROWS(D$7:D40)))</f>
        <v>#NUM!</v>
      </c>
      <c r="P40" s="183" t="e">
        <f t="array" ref="P40">INDEX(F$1:F$101,SMALL(IF(NOT(K$7:K$101=""),ROW($C$7:$C$101)),ROWS(E$7:E40)))</f>
        <v>#NUM!</v>
      </c>
      <c r="Q40" s="183" t="e">
        <f t="array" ref="Q40">INDEX(G$1:G$101,SMALL(IF(NOT(L$7:L$101=""),ROW($C$7:$C$101)),ROWS(F$7:F40)))</f>
        <v>#NUM!</v>
      </c>
      <c r="R40" s="183" t="str">
        <f t="shared" si="0"/>
        <v/>
      </c>
      <c r="S40" s="183" t="str">
        <f t="shared" si="0"/>
        <v/>
      </c>
      <c r="T40" s="183" t="str">
        <f t="shared" si="0"/>
        <v/>
      </c>
      <c r="U40" s="183" t="str">
        <f t="shared" si="0"/>
        <v/>
      </c>
      <c r="V40" s="184" t="str">
        <f t="shared" si="0"/>
        <v/>
      </c>
    </row>
    <row r="41" spans="2:22" x14ac:dyDescent="0.25">
      <c r="B41" s="249"/>
      <c r="C41" s="338"/>
      <c r="D41" s="336"/>
      <c r="E41" s="336"/>
      <c r="F41" s="336"/>
      <c r="G41" s="337"/>
      <c r="H41" s="183" t="str">
        <f>IF(B41="","",IF(COUNTIF(B$8:B41,B41)&gt;1,"",B41))</f>
        <v/>
      </c>
      <c r="I41" s="48" t="str">
        <f>IF(D41="","",IF(COUNTIF(D$7:D41,D41)&gt;1,"",D41))</f>
        <v/>
      </c>
      <c r="J41" s="183" t="str">
        <f>IF(E41="","",IF(COUNTIF(E$7:E41,E41)&gt;1,"",E41))</f>
        <v/>
      </c>
      <c r="K41" s="183" t="str">
        <f>IF(F41="","",IF(COUNTIF(F$7:F41,F41)&gt;1,"",F41))</f>
        <v/>
      </c>
      <c r="L41" s="183" t="str">
        <f>IF(G41="","",IF(COUNTIF(G$7:G41,G41)&gt;1,"",G41))</f>
        <v/>
      </c>
      <c r="M41" s="183" t="e">
        <f t="array" ref="M41">INDEX(B$1:B$101,SMALL(IF(NOT(H$7:H$101=""),ROW($C$7:$C$101)),ROWS(B$7:B41)))</f>
        <v>#NUM!</v>
      </c>
      <c r="N41" s="183" t="e">
        <f t="array" ref="N41">INDEX(D$1:D$101,SMALL(IF(NOT(I$7:I$101=""),ROW($C$7:$C$101)),ROWS(C$7:C41)))</f>
        <v>#NUM!</v>
      </c>
      <c r="O41" s="183" t="e">
        <f t="array" ref="O41">INDEX(E$1:E$101,SMALL(IF(NOT(J$7:J$101=""),ROW($C$7:$C$101)),ROWS(D$7:D41)))</f>
        <v>#NUM!</v>
      </c>
      <c r="P41" s="183" t="e">
        <f t="array" ref="P41">INDEX(F$1:F$101,SMALL(IF(NOT(K$7:K$101=""),ROW($C$7:$C$101)),ROWS(E$7:E41)))</f>
        <v>#NUM!</v>
      </c>
      <c r="Q41" s="183" t="e">
        <f t="array" ref="Q41">INDEX(G$1:G$101,SMALL(IF(NOT(L$7:L$101=""),ROW($C$7:$C$101)),ROWS(F$7:F41)))</f>
        <v>#NUM!</v>
      </c>
      <c r="R41" s="183" t="str">
        <f t="shared" si="0"/>
        <v/>
      </c>
      <c r="S41" s="183" t="str">
        <f t="shared" si="0"/>
        <v/>
      </c>
      <c r="T41" s="183" t="str">
        <f t="shared" si="0"/>
        <v/>
      </c>
      <c r="U41" s="183" t="str">
        <f t="shared" si="0"/>
        <v/>
      </c>
      <c r="V41" s="184" t="str">
        <f t="shared" si="0"/>
        <v/>
      </c>
    </row>
    <row r="42" spans="2:22" x14ac:dyDescent="0.25">
      <c r="B42" s="249"/>
      <c r="C42" s="338"/>
      <c r="D42" s="336"/>
      <c r="E42" s="336"/>
      <c r="F42" s="336"/>
      <c r="G42" s="337"/>
      <c r="H42" s="183" t="str">
        <f>IF(B42="","",IF(COUNTIF(B$8:B42,B42)&gt;1,"",B42))</f>
        <v/>
      </c>
      <c r="I42" s="48" t="str">
        <f>IF(D42="","",IF(COUNTIF(D$7:D42,D42)&gt;1,"",D42))</f>
        <v/>
      </c>
      <c r="J42" s="183" t="str">
        <f>IF(E42="","",IF(COUNTIF(E$7:E42,E42)&gt;1,"",E42))</f>
        <v/>
      </c>
      <c r="K42" s="183" t="str">
        <f>IF(F42="","",IF(COUNTIF(F$7:F42,F42)&gt;1,"",F42))</f>
        <v/>
      </c>
      <c r="L42" s="183" t="str">
        <f>IF(G42="","",IF(COUNTIF(G$7:G42,G42)&gt;1,"",G42))</f>
        <v/>
      </c>
      <c r="M42" s="183" t="e">
        <f t="array" ref="M42">INDEX(B$1:B$101,SMALL(IF(NOT(H$7:H$101=""),ROW($C$7:$C$101)),ROWS(B$7:B42)))</f>
        <v>#NUM!</v>
      </c>
      <c r="N42" s="183" t="e">
        <f t="array" ref="N42">INDEX(D$1:D$101,SMALL(IF(NOT(I$7:I$101=""),ROW($C$7:$C$101)),ROWS(C$7:C42)))</f>
        <v>#NUM!</v>
      </c>
      <c r="O42" s="183" t="e">
        <f t="array" ref="O42">INDEX(E$1:E$101,SMALL(IF(NOT(J$7:J$101=""),ROW($C$7:$C$101)),ROWS(D$7:D42)))</f>
        <v>#NUM!</v>
      </c>
      <c r="P42" s="183" t="e">
        <f t="array" ref="P42">INDEX(F$1:F$101,SMALL(IF(NOT(K$7:K$101=""),ROW($C$7:$C$101)),ROWS(E$7:E42)))</f>
        <v>#NUM!</v>
      </c>
      <c r="Q42" s="183" t="e">
        <f t="array" ref="Q42">INDEX(G$1:G$101,SMALL(IF(NOT(L$7:L$101=""),ROW($C$7:$C$101)),ROWS(F$7:F42)))</f>
        <v>#NUM!</v>
      </c>
      <c r="R42" s="183" t="str">
        <f t="shared" si="0"/>
        <v/>
      </c>
      <c r="S42" s="183" t="str">
        <f t="shared" si="0"/>
        <v/>
      </c>
      <c r="T42" s="183" t="str">
        <f t="shared" si="0"/>
        <v/>
      </c>
      <c r="U42" s="183" t="str">
        <f t="shared" si="0"/>
        <v/>
      </c>
      <c r="V42" s="184" t="str">
        <f t="shared" si="0"/>
        <v/>
      </c>
    </row>
    <row r="43" spans="2:22" x14ac:dyDescent="0.25">
      <c r="B43" s="249"/>
      <c r="C43" s="338"/>
      <c r="D43" s="336"/>
      <c r="E43" s="336"/>
      <c r="F43" s="336"/>
      <c r="G43" s="337"/>
      <c r="H43" s="183" t="str">
        <f>IF(B43="","",IF(COUNTIF(B$8:B43,B43)&gt;1,"",B43))</f>
        <v/>
      </c>
      <c r="I43" s="48" t="str">
        <f>IF(D43="","",IF(COUNTIF(D$7:D43,D43)&gt;1,"",D43))</f>
        <v/>
      </c>
      <c r="J43" s="183" t="str">
        <f>IF(E43="","",IF(COUNTIF(E$7:E43,E43)&gt;1,"",E43))</f>
        <v/>
      </c>
      <c r="K43" s="183" t="str">
        <f>IF(F43="","",IF(COUNTIF(F$7:F43,F43)&gt;1,"",F43))</f>
        <v/>
      </c>
      <c r="L43" s="183" t="str">
        <f>IF(G43="","",IF(COUNTIF(G$7:G43,G43)&gt;1,"",G43))</f>
        <v/>
      </c>
      <c r="M43" s="183" t="e">
        <f t="array" ref="M43">INDEX(B$1:B$101,SMALL(IF(NOT(H$7:H$101=""),ROW($C$7:$C$101)),ROWS(B$7:B43)))</f>
        <v>#NUM!</v>
      </c>
      <c r="N43" s="183" t="e">
        <f t="array" ref="N43">INDEX(D$1:D$101,SMALL(IF(NOT(I$7:I$101=""),ROW($C$7:$C$101)),ROWS(C$7:C43)))</f>
        <v>#NUM!</v>
      </c>
      <c r="O43" s="183" t="e">
        <f t="array" ref="O43">INDEX(E$1:E$101,SMALL(IF(NOT(J$7:J$101=""),ROW($C$7:$C$101)),ROWS(D$7:D43)))</f>
        <v>#NUM!</v>
      </c>
      <c r="P43" s="183" t="e">
        <f t="array" ref="P43">INDEX(F$1:F$101,SMALL(IF(NOT(K$7:K$101=""),ROW($C$7:$C$101)),ROWS(E$7:E43)))</f>
        <v>#NUM!</v>
      </c>
      <c r="Q43" s="183" t="e">
        <f t="array" ref="Q43">INDEX(G$1:G$101,SMALL(IF(NOT(L$7:L$101=""),ROW($C$7:$C$101)),ROWS(F$7:F43)))</f>
        <v>#NUM!</v>
      </c>
      <c r="R43" s="183" t="str">
        <f t="shared" si="0"/>
        <v/>
      </c>
      <c r="S43" s="183" t="str">
        <f t="shared" si="0"/>
        <v/>
      </c>
      <c r="T43" s="183" t="str">
        <f t="shared" si="0"/>
        <v/>
      </c>
      <c r="U43" s="183" t="str">
        <f t="shared" si="0"/>
        <v/>
      </c>
      <c r="V43" s="184" t="str">
        <f t="shared" si="0"/>
        <v/>
      </c>
    </row>
    <row r="44" spans="2:22" x14ac:dyDescent="0.25">
      <c r="B44" s="249"/>
      <c r="C44" s="338"/>
      <c r="D44" s="336"/>
      <c r="E44" s="336"/>
      <c r="F44" s="336"/>
      <c r="G44" s="337"/>
      <c r="H44" s="183" t="str">
        <f>IF(B44="","",IF(COUNTIF(B$8:B44,B44)&gt;1,"",B44))</f>
        <v/>
      </c>
      <c r="I44" s="48" t="str">
        <f>IF(D44="","",IF(COUNTIF(D$7:D44,D44)&gt;1,"",D44))</f>
        <v/>
      </c>
      <c r="J44" s="183" t="str">
        <f>IF(E44="","",IF(COUNTIF(E$7:E44,E44)&gt;1,"",E44))</f>
        <v/>
      </c>
      <c r="K44" s="183" t="str">
        <f>IF(F44="","",IF(COUNTIF(F$7:F44,F44)&gt;1,"",F44))</f>
        <v/>
      </c>
      <c r="L44" s="183" t="str">
        <f>IF(G44="","",IF(COUNTIF(G$7:G44,G44)&gt;1,"",G44))</f>
        <v/>
      </c>
      <c r="M44" s="183" t="e">
        <f t="array" ref="M44">INDEX(B$1:B$101,SMALL(IF(NOT(H$7:H$101=""),ROW($C$7:$C$101)),ROWS(B$7:B44)))</f>
        <v>#NUM!</v>
      </c>
      <c r="N44" s="183" t="e">
        <f t="array" ref="N44">INDEX(D$1:D$101,SMALL(IF(NOT(I$7:I$101=""),ROW($C$7:$C$101)),ROWS(C$7:C44)))</f>
        <v>#NUM!</v>
      </c>
      <c r="O44" s="183" t="e">
        <f t="array" ref="O44">INDEX(E$1:E$101,SMALL(IF(NOT(J$7:J$101=""),ROW($C$7:$C$101)),ROWS(D$7:D44)))</f>
        <v>#NUM!</v>
      </c>
      <c r="P44" s="183" t="e">
        <f t="array" ref="P44">INDEX(F$1:F$101,SMALL(IF(NOT(K$7:K$101=""),ROW($C$7:$C$101)),ROWS(E$7:E44)))</f>
        <v>#NUM!</v>
      </c>
      <c r="Q44" s="183" t="e">
        <f t="array" ref="Q44">INDEX(G$1:G$101,SMALL(IF(NOT(L$7:L$101=""),ROW($C$7:$C$101)),ROWS(F$7:F44)))</f>
        <v>#NUM!</v>
      </c>
      <c r="R44" s="183" t="str">
        <f t="shared" si="0"/>
        <v/>
      </c>
      <c r="S44" s="183" t="str">
        <f t="shared" si="0"/>
        <v/>
      </c>
      <c r="T44" s="183" t="str">
        <f t="shared" si="0"/>
        <v/>
      </c>
      <c r="U44" s="183" t="str">
        <f t="shared" si="0"/>
        <v/>
      </c>
      <c r="V44" s="184" t="str">
        <f t="shared" si="0"/>
        <v/>
      </c>
    </row>
    <row r="45" spans="2:22" x14ac:dyDescent="0.25">
      <c r="B45" s="249"/>
      <c r="C45" s="338"/>
      <c r="D45" s="336"/>
      <c r="E45" s="336"/>
      <c r="F45" s="336"/>
      <c r="G45" s="337"/>
      <c r="H45" s="183" t="str">
        <f>IF(B45="","",IF(COUNTIF(B$8:B45,B45)&gt;1,"",B45))</f>
        <v/>
      </c>
      <c r="I45" s="48" t="str">
        <f>IF(D45="","",IF(COUNTIF(D$7:D45,D45)&gt;1,"",D45))</f>
        <v/>
      </c>
      <c r="J45" s="183" t="str">
        <f>IF(E45="","",IF(COUNTIF(E$7:E45,E45)&gt;1,"",E45))</f>
        <v/>
      </c>
      <c r="K45" s="183" t="str">
        <f>IF(F45="","",IF(COUNTIF(F$7:F45,F45)&gt;1,"",F45))</f>
        <v/>
      </c>
      <c r="L45" s="183" t="str">
        <f>IF(G45="","",IF(COUNTIF(G$7:G45,G45)&gt;1,"",G45))</f>
        <v/>
      </c>
      <c r="M45" s="183" t="e">
        <f t="array" ref="M45">INDEX(B$1:B$101,SMALL(IF(NOT(H$7:H$101=""),ROW($C$7:$C$101)),ROWS(B$7:B45)))</f>
        <v>#NUM!</v>
      </c>
      <c r="N45" s="183" t="e">
        <f t="array" ref="N45">INDEX(D$1:D$101,SMALL(IF(NOT(I$7:I$101=""),ROW($C$7:$C$101)),ROWS(C$7:C45)))</f>
        <v>#NUM!</v>
      </c>
      <c r="O45" s="183" t="e">
        <f t="array" ref="O45">INDEX(E$1:E$101,SMALL(IF(NOT(J$7:J$101=""),ROW($C$7:$C$101)),ROWS(D$7:D45)))</f>
        <v>#NUM!</v>
      </c>
      <c r="P45" s="183" t="e">
        <f t="array" ref="P45">INDEX(F$1:F$101,SMALL(IF(NOT(K$7:K$101=""),ROW($C$7:$C$101)),ROWS(E$7:E45)))</f>
        <v>#NUM!</v>
      </c>
      <c r="Q45" s="183" t="e">
        <f t="array" ref="Q45">INDEX(G$1:G$101,SMALL(IF(NOT(L$7:L$101=""),ROW($C$7:$C$101)),ROWS(F$7:F45)))</f>
        <v>#NUM!</v>
      </c>
      <c r="R45" s="183" t="str">
        <f t="shared" si="0"/>
        <v/>
      </c>
      <c r="S45" s="183" t="str">
        <f t="shared" si="0"/>
        <v/>
      </c>
      <c r="T45" s="183" t="str">
        <f t="shared" si="0"/>
        <v/>
      </c>
      <c r="U45" s="183" t="str">
        <f t="shared" si="0"/>
        <v/>
      </c>
      <c r="V45" s="184" t="str">
        <f t="shared" si="0"/>
        <v/>
      </c>
    </row>
    <row r="46" spans="2:22" x14ac:dyDescent="0.25">
      <c r="B46" s="249"/>
      <c r="C46" s="338"/>
      <c r="D46" s="336"/>
      <c r="E46" s="336"/>
      <c r="F46" s="336"/>
      <c r="G46" s="337"/>
      <c r="H46" s="183" t="str">
        <f>IF(B46="","",IF(COUNTIF(B$8:B46,B46)&gt;1,"",B46))</f>
        <v/>
      </c>
      <c r="I46" s="48" t="str">
        <f>IF(D46="","",IF(COUNTIF(D$7:D46,D46)&gt;1,"",D46))</f>
        <v/>
      </c>
      <c r="J46" s="183" t="str">
        <f>IF(E46="","",IF(COUNTIF(E$7:E46,E46)&gt;1,"",E46))</f>
        <v/>
      </c>
      <c r="K46" s="183" t="str">
        <f>IF(F46="","",IF(COUNTIF(F$7:F46,F46)&gt;1,"",F46))</f>
        <v/>
      </c>
      <c r="L46" s="183" t="str">
        <f>IF(G46="","",IF(COUNTIF(G$7:G46,G46)&gt;1,"",G46))</f>
        <v/>
      </c>
      <c r="M46" s="183" t="e">
        <f t="array" ref="M46">INDEX(B$1:B$101,SMALL(IF(NOT(H$7:H$101=""),ROW($C$7:$C$101)),ROWS(B$7:B46)))</f>
        <v>#NUM!</v>
      </c>
      <c r="N46" s="183" t="e">
        <f t="array" ref="N46">INDEX(D$1:D$101,SMALL(IF(NOT(I$7:I$101=""),ROW($C$7:$C$101)),ROWS(C$7:C46)))</f>
        <v>#NUM!</v>
      </c>
      <c r="O46" s="183" t="e">
        <f t="array" ref="O46">INDEX(E$1:E$101,SMALL(IF(NOT(J$7:J$101=""),ROW($C$7:$C$101)),ROWS(D$7:D46)))</f>
        <v>#NUM!</v>
      </c>
      <c r="P46" s="183" t="e">
        <f t="array" ref="P46">INDEX(F$1:F$101,SMALL(IF(NOT(K$7:K$101=""),ROW($C$7:$C$101)),ROWS(E$7:E46)))</f>
        <v>#NUM!</v>
      </c>
      <c r="Q46" s="183" t="e">
        <f t="array" ref="Q46">INDEX(G$1:G$101,SMALL(IF(NOT(L$7:L$101=""),ROW($C$7:$C$101)),ROWS(F$7:F46)))</f>
        <v>#NUM!</v>
      </c>
      <c r="R46" s="183" t="str">
        <f t="shared" si="0"/>
        <v/>
      </c>
      <c r="S46" s="183" t="str">
        <f t="shared" si="0"/>
        <v/>
      </c>
      <c r="T46" s="183" t="str">
        <f t="shared" si="0"/>
        <v/>
      </c>
      <c r="U46" s="183" t="str">
        <f t="shared" si="0"/>
        <v/>
      </c>
      <c r="V46" s="184" t="str">
        <f t="shared" si="0"/>
        <v/>
      </c>
    </row>
    <row r="47" spans="2:22" x14ac:dyDescent="0.25">
      <c r="B47" s="249"/>
      <c r="C47" s="338"/>
      <c r="D47" s="336"/>
      <c r="E47" s="336"/>
      <c r="F47" s="336"/>
      <c r="G47" s="337"/>
      <c r="H47" s="183" t="str">
        <f>IF(B47="","",IF(COUNTIF(B$8:B47,B47)&gt;1,"",B47))</f>
        <v/>
      </c>
      <c r="I47" s="48" t="str">
        <f>IF(D47="","",IF(COUNTIF(D$7:D47,D47)&gt;1,"",D47))</f>
        <v/>
      </c>
      <c r="J47" s="183" t="str">
        <f>IF(E47="","",IF(COUNTIF(E$7:E47,E47)&gt;1,"",E47))</f>
        <v/>
      </c>
      <c r="K47" s="183" t="str">
        <f>IF(F47="","",IF(COUNTIF(F$7:F47,F47)&gt;1,"",F47))</f>
        <v/>
      </c>
      <c r="L47" s="183" t="str">
        <f>IF(G47="","",IF(COUNTIF(G$7:G47,G47)&gt;1,"",G47))</f>
        <v/>
      </c>
      <c r="M47" s="183" t="e">
        <f t="array" ref="M47">INDEX(B$1:B$101,SMALL(IF(NOT(H$7:H$101=""),ROW($C$7:$C$101)),ROWS(B$7:B47)))</f>
        <v>#NUM!</v>
      </c>
      <c r="N47" s="183" t="e">
        <f t="array" ref="N47">INDEX(D$1:D$101,SMALL(IF(NOT(I$7:I$101=""),ROW($C$7:$C$101)),ROWS(C$7:C47)))</f>
        <v>#NUM!</v>
      </c>
      <c r="O47" s="183" t="e">
        <f t="array" ref="O47">INDEX(E$1:E$101,SMALL(IF(NOT(J$7:J$101=""),ROW($C$7:$C$101)),ROWS(D$7:D47)))</f>
        <v>#NUM!</v>
      </c>
      <c r="P47" s="183" t="e">
        <f t="array" ref="P47">INDEX(F$1:F$101,SMALL(IF(NOT(K$7:K$101=""),ROW($C$7:$C$101)),ROWS(E$7:E47)))</f>
        <v>#NUM!</v>
      </c>
      <c r="Q47" s="183" t="e">
        <f t="array" ref="Q47">INDEX(G$1:G$101,SMALL(IF(NOT(L$7:L$101=""),ROW($C$7:$C$101)),ROWS(F$7:F47)))</f>
        <v>#NUM!</v>
      </c>
      <c r="R47" s="183" t="str">
        <f t="shared" si="0"/>
        <v/>
      </c>
      <c r="S47" s="183" t="str">
        <f t="shared" si="0"/>
        <v/>
      </c>
      <c r="T47" s="183" t="str">
        <f t="shared" si="0"/>
        <v/>
      </c>
      <c r="U47" s="183" t="str">
        <f t="shared" si="0"/>
        <v/>
      </c>
      <c r="V47" s="184" t="str">
        <f t="shared" si="0"/>
        <v/>
      </c>
    </row>
    <row r="48" spans="2:22" x14ac:dyDescent="0.25">
      <c r="B48" s="249"/>
      <c r="C48" s="338"/>
      <c r="D48" s="336"/>
      <c r="E48" s="336"/>
      <c r="F48" s="336"/>
      <c r="G48" s="337"/>
      <c r="H48" s="183" t="str">
        <f>IF(B48="","",IF(COUNTIF(B$8:B48,B48)&gt;1,"",B48))</f>
        <v/>
      </c>
      <c r="I48" s="48" t="str">
        <f>IF(D48="","",IF(COUNTIF(D$7:D48,D48)&gt;1,"",D48))</f>
        <v/>
      </c>
      <c r="J48" s="183" t="str">
        <f>IF(E48="","",IF(COUNTIF(E$7:E48,E48)&gt;1,"",E48))</f>
        <v/>
      </c>
      <c r="K48" s="183" t="str">
        <f>IF(F48="","",IF(COUNTIF(F$7:F48,F48)&gt;1,"",F48))</f>
        <v/>
      </c>
      <c r="L48" s="183" t="str">
        <f>IF(G48="","",IF(COUNTIF(G$7:G48,G48)&gt;1,"",G48))</f>
        <v/>
      </c>
      <c r="M48" s="183" t="e">
        <f t="array" ref="M48">INDEX(B$1:B$101,SMALL(IF(NOT(H$7:H$101=""),ROW($C$7:$C$101)),ROWS(B$7:B48)))</f>
        <v>#NUM!</v>
      </c>
      <c r="N48" s="183" t="e">
        <f t="array" ref="N48">INDEX(D$1:D$101,SMALL(IF(NOT(I$7:I$101=""),ROW($C$7:$C$101)),ROWS(C$7:C48)))</f>
        <v>#NUM!</v>
      </c>
      <c r="O48" s="183" t="e">
        <f t="array" ref="O48">INDEX(E$1:E$101,SMALL(IF(NOT(J$7:J$101=""),ROW($C$7:$C$101)),ROWS(D$7:D48)))</f>
        <v>#NUM!</v>
      </c>
      <c r="P48" s="183" t="e">
        <f t="array" ref="P48">INDEX(F$1:F$101,SMALL(IF(NOT(K$7:K$101=""),ROW($C$7:$C$101)),ROWS(E$7:E48)))</f>
        <v>#NUM!</v>
      </c>
      <c r="Q48" s="183" t="e">
        <f t="array" ref="Q48">INDEX(G$1:G$101,SMALL(IF(NOT(L$7:L$101=""),ROW($C$7:$C$101)),ROWS(F$7:F48)))</f>
        <v>#NUM!</v>
      </c>
      <c r="R48" s="183" t="str">
        <f t="shared" si="0"/>
        <v/>
      </c>
      <c r="S48" s="183" t="str">
        <f t="shared" si="0"/>
        <v/>
      </c>
      <c r="T48" s="183" t="str">
        <f t="shared" si="0"/>
        <v/>
      </c>
      <c r="U48" s="183" t="str">
        <f t="shared" si="0"/>
        <v/>
      </c>
      <c r="V48" s="184" t="str">
        <f t="shared" si="0"/>
        <v/>
      </c>
    </row>
    <row r="49" spans="2:22" x14ac:dyDescent="0.25">
      <c r="B49" s="249"/>
      <c r="C49" s="338"/>
      <c r="D49" s="336"/>
      <c r="E49" s="336"/>
      <c r="F49" s="336"/>
      <c r="G49" s="337"/>
      <c r="H49" s="183" t="str">
        <f>IF(B49="","",IF(COUNTIF(B$8:B49,B49)&gt;1,"",B49))</f>
        <v/>
      </c>
      <c r="I49" s="48" t="str">
        <f>IF(D49="","",IF(COUNTIF(D$7:D49,D49)&gt;1,"",D49))</f>
        <v/>
      </c>
      <c r="J49" s="183" t="str">
        <f>IF(E49="","",IF(COUNTIF(E$7:E49,E49)&gt;1,"",E49))</f>
        <v/>
      </c>
      <c r="K49" s="183" t="str">
        <f>IF(F49="","",IF(COUNTIF(F$7:F49,F49)&gt;1,"",F49))</f>
        <v/>
      </c>
      <c r="L49" s="183" t="str">
        <f>IF(G49="","",IF(COUNTIF(G$7:G49,G49)&gt;1,"",G49))</f>
        <v/>
      </c>
      <c r="M49" s="183" t="e">
        <f t="array" ref="M49">INDEX(B$1:B$101,SMALL(IF(NOT(H$7:H$101=""),ROW($C$7:$C$101)),ROWS(B$7:B49)))</f>
        <v>#NUM!</v>
      </c>
      <c r="N49" s="183" t="e">
        <f t="array" ref="N49">INDEX(D$1:D$101,SMALL(IF(NOT(I$7:I$101=""),ROW($C$7:$C$101)),ROWS(C$7:C49)))</f>
        <v>#NUM!</v>
      </c>
      <c r="O49" s="183" t="e">
        <f t="array" ref="O49">INDEX(E$1:E$101,SMALL(IF(NOT(J$7:J$101=""),ROW($C$7:$C$101)),ROWS(D$7:D49)))</f>
        <v>#NUM!</v>
      </c>
      <c r="P49" s="183" t="e">
        <f t="array" ref="P49">INDEX(F$1:F$101,SMALL(IF(NOT(K$7:K$101=""),ROW($C$7:$C$101)),ROWS(E$7:E49)))</f>
        <v>#NUM!</v>
      </c>
      <c r="Q49" s="183" t="e">
        <f t="array" ref="Q49">INDEX(G$1:G$101,SMALL(IF(NOT(L$7:L$101=""),ROW($C$7:$C$101)),ROWS(F$7:F49)))</f>
        <v>#NUM!</v>
      </c>
      <c r="R49" s="183" t="str">
        <f t="shared" si="0"/>
        <v/>
      </c>
      <c r="S49" s="183" t="str">
        <f t="shared" si="0"/>
        <v/>
      </c>
      <c r="T49" s="183" t="str">
        <f t="shared" si="0"/>
        <v/>
      </c>
      <c r="U49" s="183" t="str">
        <f t="shared" si="0"/>
        <v/>
      </c>
      <c r="V49" s="184" t="str">
        <f t="shared" si="0"/>
        <v/>
      </c>
    </row>
    <row r="50" spans="2:22" x14ac:dyDescent="0.25">
      <c r="B50" s="249"/>
      <c r="C50" s="338"/>
      <c r="D50" s="336"/>
      <c r="E50" s="336"/>
      <c r="F50" s="336"/>
      <c r="G50" s="337"/>
      <c r="H50" s="183" t="str">
        <f>IF(B50="","",IF(COUNTIF(B$8:B50,B50)&gt;1,"",B50))</f>
        <v/>
      </c>
      <c r="I50" s="48" t="str">
        <f>IF(D50="","",IF(COUNTIF(D$7:D50,D50)&gt;1,"",D50))</f>
        <v/>
      </c>
      <c r="J50" s="183" t="str">
        <f>IF(E50="","",IF(COUNTIF(E$7:E50,E50)&gt;1,"",E50))</f>
        <v/>
      </c>
      <c r="K50" s="183" t="str">
        <f>IF(F50="","",IF(COUNTIF(F$7:F50,F50)&gt;1,"",F50))</f>
        <v/>
      </c>
      <c r="L50" s="183" t="str">
        <f>IF(G50="","",IF(COUNTIF(G$7:G50,G50)&gt;1,"",G50))</f>
        <v/>
      </c>
      <c r="M50" s="183" t="e">
        <f t="array" ref="M50">INDEX(B$1:B$101,SMALL(IF(NOT(H$7:H$101=""),ROW($C$7:$C$101)),ROWS(B$7:B50)))</f>
        <v>#NUM!</v>
      </c>
      <c r="N50" s="183" t="e">
        <f t="array" ref="N50">INDEX(D$1:D$101,SMALL(IF(NOT(I$7:I$101=""),ROW($C$7:$C$101)),ROWS(C$7:C50)))</f>
        <v>#NUM!</v>
      </c>
      <c r="O50" s="183" t="e">
        <f t="array" ref="O50">INDEX(E$1:E$101,SMALL(IF(NOT(J$7:J$101=""),ROW($C$7:$C$101)),ROWS(D$7:D50)))</f>
        <v>#NUM!</v>
      </c>
      <c r="P50" s="183" t="e">
        <f t="array" ref="P50">INDEX(F$1:F$101,SMALL(IF(NOT(K$7:K$101=""),ROW($C$7:$C$101)),ROWS(E$7:E50)))</f>
        <v>#NUM!</v>
      </c>
      <c r="Q50" s="183" t="e">
        <f t="array" ref="Q50">INDEX(G$1:G$101,SMALL(IF(NOT(L$7:L$101=""),ROW($C$7:$C$101)),ROWS(F$7:F50)))</f>
        <v>#NUM!</v>
      </c>
      <c r="R50" s="183" t="str">
        <f t="shared" ref="R50:R113" si="2">IF(ISERR(M50),"",M50)</f>
        <v/>
      </c>
      <c r="S50" s="183" t="str">
        <f t="shared" si="0"/>
        <v/>
      </c>
      <c r="T50" s="183" t="str">
        <f t="shared" si="0"/>
        <v/>
      </c>
      <c r="U50" s="183" t="str">
        <f t="shared" si="0"/>
        <v/>
      </c>
      <c r="V50" s="184" t="str">
        <f t="shared" si="0"/>
        <v/>
      </c>
    </row>
    <row r="51" spans="2:22" x14ac:dyDescent="0.25">
      <c r="B51" s="249"/>
      <c r="C51" s="338"/>
      <c r="D51" s="336"/>
      <c r="E51" s="336"/>
      <c r="F51" s="336"/>
      <c r="G51" s="337"/>
      <c r="H51" s="183" t="str">
        <f>IF(B51="","",IF(COUNTIF(B$8:B51,B51)&gt;1,"",B51))</f>
        <v/>
      </c>
      <c r="I51" s="48" t="str">
        <f>IF(D51="","",IF(COUNTIF(D$7:D51,D51)&gt;1,"",D51))</f>
        <v/>
      </c>
      <c r="J51" s="183" t="str">
        <f>IF(E51="","",IF(COUNTIF(E$7:E51,E51)&gt;1,"",E51))</f>
        <v/>
      </c>
      <c r="K51" s="183" t="str">
        <f>IF(F51="","",IF(COUNTIF(F$7:F51,F51)&gt;1,"",F51))</f>
        <v/>
      </c>
      <c r="L51" s="183" t="str">
        <f>IF(G51="","",IF(COUNTIF(G$7:G51,G51)&gt;1,"",G51))</f>
        <v/>
      </c>
      <c r="M51" s="183" t="e">
        <f t="array" ref="M51">INDEX(B$1:B$101,SMALL(IF(NOT(H$7:H$101=""),ROW($C$7:$C$101)),ROWS(B$7:B51)))</f>
        <v>#NUM!</v>
      </c>
      <c r="N51" s="183" t="e">
        <f t="array" ref="N51">INDEX(D$1:D$101,SMALL(IF(NOT(I$7:I$101=""),ROW($C$7:$C$101)),ROWS(C$7:C51)))</f>
        <v>#NUM!</v>
      </c>
      <c r="O51" s="183" t="e">
        <f t="array" ref="O51">INDEX(E$1:E$101,SMALL(IF(NOT(J$7:J$101=""),ROW($C$7:$C$101)),ROWS(D$7:D51)))</f>
        <v>#NUM!</v>
      </c>
      <c r="P51" s="183" t="e">
        <f t="array" ref="P51">INDEX(F$1:F$101,SMALL(IF(NOT(K$7:K$101=""),ROW($C$7:$C$101)),ROWS(E$7:E51)))</f>
        <v>#NUM!</v>
      </c>
      <c r="Q51" s="183" t="e">
        <f t="array" ref="Q51">INDEX(G$1:G$101,SMALL(IF(NOT(L$7:L$101=""),ROW($C$7:$C$101)),ROWS(F$7:F51)))</f>
        <v>#NUM!</v>
      </c>
      <c r="R51" s="183" t="str">
        <f t="shared" si="2"/>
        <v/>
      </c>
      <c r="S51" s="183" t="str">
        <f t="shared" si="0"/>
        <v/>
      </c>
      <c r="T51" s="183" t="str">
        <f t="shared" si="0"/>
        <v/>
      </c>
      <c r="U51" s="183" t="str">
        <f t="shared" si="0"/>
        <v/>
      </c>
      <c r="V51" s="184" t="str">
        <f t="shared" si="0"/>
        <v/>
      </c>
    </row>
    <row r="52" spans="2:22" x14ac:dyDescent="0.25">
      <c r="B52" s="249"/>
      <c r="C52" s="338"/>
      <c r="D52" s="336"/>
      <c r="E52" s="336"/>
      <c r="F52" s="336"/>
      <c r="G52" s="337"/>
      <c r="H52" s="183" t="str">
        <f>IF(B52="","",IF(COUNTIF(B$8:B52,B52)&gt;1,"",B52))</f>
        <v/>
      </c>
      <c r="I52" s="48" t="str">
        <f>IF(D52="","",IF(COUNTIF(D$7:D52,D52)&gt;1,"",D52))</f>
        <v/>
      </c>
      <c r="J52" s="183" t="str">
        <f>IF(E52="","",IF(COUNTIF(E$7:E52,E52)&gt;1,"",E52))</f>
        <v/>
      </c>
      <c r="K52" s="183" t="str">
        <f>IF(F52="","",IF(COUNTIF(F$7:F52,F52)&gt;1,"",F52))</f>
        <v/>
      </c>
      <c r="L52" s="183" t="str">
        <f>IF(G52="","",IF(COUNTIF(G$7:G52,G52)&gt;1,"",G52))</f>
        <v/>
      </c>
      <c r="M52" s="183" t="e">
        <f t="array" ref="M52">INDEX(B$1:B$101,SMALL(IF(NOT(H$7:H$101=""),ROW($C$7:$C$101)),ROWS(B$7:B52)))</f>
        <v>#NUM!</v>
      </c>
      <c r="N52" s="183" t="e">
        <f t="array" ref="N52">INDEX(D$1:D$101,SMALL(IF(NOT(I$7:I$101=""),ROW($C$7:$C$101)),ROWS(C$7:C52)))</f>
        <v>#NUM!</v>
      </c>
      <c r="O52" s="183" t="e">
        <f t="array" ref="O52">INDEX(E$1:E$101,SMALL(IF(NOT(J$7:J$101=""),ROW($C$7:$C$101)),ROWS(D$7:D52)))</f>
        <v>#NUM!</v>
      </c>
      <c r="P52" s="183" t="e">
        <f t="array" ref="P52">INDEX(F$1:F$101,SMALL(IF(NOT(K$7:K$101=""),ROW($C$7:$C$101)),ROWS(E$7:E52)))</f>
        <v>#NUM!</v>
      </c>
      <c r="Q52" s="183" t="e">
        <f t="array" ref="Q52">INDEX(G$1:G$101,SMALL(IF(NOT(L$7:L$101=""),ROW($C$7:$C$101)),ROWS(F$7:F52)))</f>
        <v>#NUM!</v>
      </c>
      <c r="R52" s="183" t="str">
        <f t="shared" si="2"/>
        <v/>
      </c>
      <c r="S52" s="183" t="str">
        <f t="shared" si="0"/>
        <v/>
      </c>
      <c r="T52" s="183" t="str">
        <f t="shared" si="0"/>
        <v/>
      </c>
      <c r="U52" s="183" t="str">
        <f t="shared" si="0"/>
        <v/>
      </c>
      <c r="V52" s="184" t="str">
        <f t="shared" si="0"/>
        <v/>
      </c>
    </row>
    <row r="53" spans="2:22" x14ac:dyDescent="0.25">
      <c r="B53" s="249"/>
      <c r="C53" s="338"/>
      <c r="D53" s="336"/>
      <c r="E53" s="336"/>
      <c r="F53" s="336"/>
      <c r="G53" s="337"/>
      <c r="H53" s="183" t="str">
        <f>IF(B53="","",IF(COUNTIF(B$8:B53,B53)&gt;1,"",B53))</f>
        <v/>
      </c>
      <c r="I53" s="48" t="str">
        <f>IF(D53="","",IF(COUNTIF(D$7:D53,D53)&gt;1,"",D53))</f>
        <v/>
      </c>
      <c r="J53" s="183" t="str">
        <f>IF(E53="","",IF(COUNTIF(E$7:E53,E53)&gt;1,"",E53))</f>
        <v/>
      </c>
      <c r="K53" s="183" t="str">
        <f>IF(F53="","",IF(COUNTIF(F$7:F53,F53)&gt;1,"",F53))</f>
        <v/>
      </c>
      <c r="L53" s="183" t="str">
        <f>IF(G53="","",IF(COUNTIF(G$7:G53,G53)&gt;1,"",G53))</f>
        <v/>
      </c>
      <c r="M53" s="183" t="e">
        <f t="array" ref="M53">INDEX(B$1:B$101,SMALL(IF(NOT(H$7:H$101=""),ROW($C$7:$C$101)),ROWS(B$7:B53)))</f>
        <v>#NUM!</v>
      </c>
      <c r="N53" s="183" t="e">
        <f t="array" ref="N53">INDEX(D$1:D$101,SMALL(IF(NOT(I$7:I$101=""),ROW($C$7:$C$101)),ROWS(C$7:C53)))</f>
        <v>#NUM!</v>
      </c>
      <c r="O53" s="183" t="e">
        <f t="array" ref="O53">INDEX(E$1:E$101,SMALL(IF(NOT(J$7:J$101=""),ROW($C$7:$C$101)),ROWS(D$7:D53)))</f>
        <v>#NUM!</v>
      </c>
      <c r="P53" s="183" t="e">
        <f t="array" ref="P53">INDEX(F$1:F$101,SMALL(IF(NOT(K$7:K$101=""),ROW($C$7:$C$101)),ROWS(E$7:E53)))</f>
        <v>#NUM!</v>
      </c>
      <c r="Q53" s="183" t="e">
        <f t="array" ref="Q53">INDEX(G$1:G$101,SMALL(IF(NOT(L$7:L$101=""),ROW($C$7:$C$101)),ROWS(F$7:F53)))</f>
        <v>#NUM!</v>
      </c>
      <c r="R53" s="183" t="str">
        <f t="shared" si="2"/>
        <v/>
      </c>
      <c r="S53" s="183" t="str">
        <f t="shared" si="0"/>
        <v/>
      </c>
      <c r="T53" s="183" t="str">
        <f t="shared" si="0"/>
        <v/>
      </c>
      <c r="U53" s="183" t="str">
        <f t="shared" si="0"/>
        <v/>
      </c>
      <c r="V53" s="184" t="str">
        <f t="shared" si="0"/>
        <v/>
      </c>
    </row>
    <row r="54" spans="2:22" x14ac:dyDescent="0.25">
      <c r="B54" s="249"/>
      <c r="C54" s="338"/>
      <c r="D54" s="336"/>
      <c r="E54" s="336"/>
      <c r="F54" s="336"/>
      <c r="G54" s="337"/>
      <c r="H54" s="183" t="str">
        <f>IF(B54="","",IF(COUNTIF(B$8:B54,B54)&gt;1,"",B54))</f>
        <v/>
      </c>
      <c r="I54" s="48" t="str">
        <f>IF(D54="","",IF(COUNTIF(D$7:D54,D54)&gt;1,"",D54))</f>
        <v/>
      </c>
      <c r="J54" s="183" t="str">
        <f>IF(E54="","",IF(COUNTIF(E$7:E54,E54)&gt;1,"",E54))</f>
        <v/>
      </c>
      <c r="K54" s="183" t="str">
        <f>IF(F54="","",IF(COUNTIF(F$7:F54,F54)&gt;1,"",F54))</f>
        <v/>
      </c>
      <c r="L54" s="183" t="str">
        <f>IF(G54="","",IF(COUNTIF(G$7:G54,G54)&gt;1,"",G54))</f>
        <v/>
      </c>
      <c r="M54" s="183" t="e">
        <f t="array" ref="M54">INDEX(B$1:B$101,SMALL(IF(NOT(H$7:H$101=""),ROW($C$7:$C$101)),ROWS(B$7:B54)))</f>
        <v>#NUM!</v>
      </c>
      <c r="N54" s="183" t="e">
        <f t="array" ref="N54">INDEX(D$1:D$101,SMALL(IF(NOT(I$7:I$101=""),ROW($C$7:$C$101)),ROWS(C$7:C54)))</f>
        <v>#NUM!</v>
      </c>
      <c r="O54" s="183" t="e">
        <f t="array" ref="O54">INDEX(E$1:E$101,SMALL(IF(NOT(J$7:J$101=""),ROW($C$7:$C$101)),ROWS(D$7:D54)))</f>
        <v>#NUM!</v>
      </c>
      <c r="P54" s="183" t="e">
        <f t="array" ref="P54">INDEX(F$1:F$101,SMALL(IF(NOT(K$7:K$101=""),ROW($C$7:$C$101)),ROWS(E$7:E54)))</f>
        <v>#NUM!</v>
      </c>
      <c r="Q54" s="183" t="e">
        <f t="array" ref="Q54">INDEX(G$1:G$101,SMALL(IF(NOT(L$7:L$101=""),ROW($C$7:$C$101)),ROWS(F$7:F54)))</f>
        <v>#NUM!</v>
      </c>
      <c r="R54" s="183" t="str">
        <f t="shared" si="2"/>
        <v/>
      </c>
      <c r="S54" s="183" t="str">
        <f t="shared" si="0"/>
        <v/>
      </c>
      <c r="T54" s="183" t="str">
        <f t="shared" si="0"/>
        <v/>
      </c>
      <c r="U54" s="183" t="str">
        <f t="shared" si="0"/>
        <v/>
      </c>
      <c r="V54" s="184" t="str">
        <f t="shared" si="0"/>
        <v/>
      </c>
    </row>
    <row r="55" spans="2:22" x14ac:dyDescent="0.25">
      <c r="B55" s="249"/>
      <c r="C55" s="338"/>
      <c r="D55" s="336"/>
      <c r="E55" s="336"/>
      <c r="F55" s="336"/>
      <c r="G55" s="337"/>
      <c r="H55" s="183" t="str">
        <f>IF(B55="","",IF(COUNTIF(B$8:B55,B55)&gt;1,"",B55))</f>
        <v/>
      </c>
      <c r="I55" s="48" t="str">
        <f>IF(D55="","",IF(COUNTIF(D$7:D55,D55)&gt;1,"",D55))</f>
        <v/>
      </c>
      <c r="J55" s="183" t="str">
        <f>IF(E55="","",IF(COUNTIF(E$7:E55,E55)&gt;1,"",E55))</f>
        <v/>
      </c>
      <c r="K55" s="183" t="str">
        <f>IF(F55="","",IF(COUNTIF(F$7:F55,F55)&gt;1,"",F55))</f>
        <v/>
      </c>
      <c r="L55" s="183" t="str">
        <f>IF(G55="","",IF(COUNTIF(G$7:G55,G55)&gt;1,"",G55))</f>
        <v/>
      </c>
      <c r="M55" s="183" t="e">
        <f t="array" ref="M55">INDEX(B$1:B$101,SMALL(IF(NOT(H$7:H$101=""),ROW($C$7:$C$101)),ROWS(B$7:B55)))</f>
        <v>#NUM!</v>
      </c>
      <c r="N55" s="183" t="e">
        <f t="array" ref="N55">INDEX(D$1:D$101,SMALL(IF(NOT(I$7:I$101=""),ROW($C$7:$C$101)),ROWS(C$7:C55)))</f>
        <v>#NUM!</v>
      </c>
      <c r="O55" s="183" t="e">
        <f t="array" ref="O55">INDEX(E$1:E$101,SMALL(IF(NOT(J$7:J$101=""),ROW($C$7:$C$101)),ROWS(D$7:D55)))</f>
        <v>#NUM!</v>
      </c>
      <c r="P55" s="183" t="e">
        <f t="array" ref="P55">INDEX(F$1:F$101,SMALL(IF(NOT(K$7:K$101=""),ROW($C$7:$C$101)),ROWS(E$7:E55)))</f>
        <v>#NUM!</v>
      </c>
      <c r="Q55" s="183" t="e">
        <f t="array" ref="Q55">INDEX(G$1:G$101,SMALL(IF(NOT(L$7:L$101=""),ROW($C$7:$C$101)),ROWS(F$7:F55)))</f>
        <v>#NUM!</v>
      </c>
      <c r="R55" s="183" t="str">
        <f t="shared" si="2"/>
        <v/>
      </c>
      <c r="S55" s="183" t="str">
        <f t="shared" si="0"/>
        <v/>
      </c>
      <c r="T55" s="183" t="str">
        <f t="shared" si="0"/>
        <v/>
      </c>
      <c r="U55" s="183" t="str">
        <f t="shared" si="0"/>
        <v/>
      </c>
      <c r="V55" s="184" t="str">
        <f t="shared" si="0"/>
        <v/>
      </c>
    </row>
    <row r="56" spans="2:22" x14ac:dyDescent="0.25">
      <c r="B56" s="249"/>
      <c r="C56" s="338"/>
      <c r="D56" s="336"/>
      <c r="E56" s="336"/>
      <c r="F56" s="336"/>
      <c r="G56" s="337"/>
      <c r="H56" s="183" t="str">
        <f>IF(B56="","",IF(COUNTIF(B$8:B56,B56)&gt;1,"",B56))</f>
        <v/>
      </c>
      <c r="I56" s="48" t="str">
        <f>IF(D56="","",IF(COUNTIF(D$7:D56,D56)&gt;1,"",D56))</f>
        <v/>
      </c>
      <c r="J56" s="183" t="str">
        <f>IF(E56="","",IF(COUNTIF(E$7:E56,E56)&gt;1,"",E56))</f>
        <v/>
      </c>
      <c r="K56" s="183" t="str">
        <f>IF(F56="","",IF(COUNTIF(F$7:F56,F56)&gt;1,"",F56))</f>
        <v/>
      </c>
      <c r="L56" s="183" t="str">
        <f>IF(G56="","",IF(COUNTIF(G$7:G56,G56)&gt;1,"",G56))</f>
        <v/>
      </c>
      <c r="M56" s="183" t="e">
        <f t="array" ref="M56">INDEX(B$1:B$101,SMALL(IF(NOT(H$7:H$101=""),ROW($C$7:$C$101)),ROWS(B$7:B56)))</f>
        <v>#NUM!</v>
      </c>
      <c r="N56" s="183" t="e">
        <f t="array" ref="N56">INDEX(D$1:D$101,SMALL(IF(NOT(I$7:I$101=""),ROW($C$7:$C$101)),ROWS(C$7:C56)))</f>
        <v>#NUM!</v>
      </c>
      <c r="O56" s="183" t="e">
        <f t="array" ref="O56">INDEX(E$1:E$101,SMALL(IF(NOT(J$7:J$101=""),ROW($C$7:$C$101)),ROWS(D$7:D56)))</f>
        <v>#NUM!</v>
      </c>
      <c r="P56" s="183" t="e">
        <f t="array" ref="P56">INDEX(F$1:F$101,SMALL(IF(NOT(K$7:K$101=""),ROW($C$7:$C$101)),ROWS(E$7:E56)))</f>
        <v>#NUM!</v>
      </c>
      <c r="Q56" s="183" t="e">
        <f t="array" ref="Q56">INDEX(G$1:G$101,SMALL(IF(NOT(L$7:L$101=""),ROW($C$7:$C$101)),ROWS(F$7:F56)))</f>
        <v>#NUM!</v>
      </c>
      <c r="R56" s="183" t="str">
        <f t="shared" si="2"/>
        <v/>
      </c>
      <c r="S56" s="183" t="str">
        <f t="shared" si="0"/>
        <v/>
      </c>
      <c r="T56" s="183" t="str">
        <f t="shared" si="0"/>
        <v/>
      </c>
      <c r="U56" s="183" t="str">
        <f t="shared" si="0"/>
        <v/>
      </c>
      <c r="V56" s="184" t="str">
        <f t="shared" si="0"/>
        <v/>
      </c>
    </row>
    <row r="57" spans="2:22" x14ac:dyDescent="0.25">
      <c r="B57" s="249"/>
      <c r="C57" s="338"/>
      <c r="D57" s="336"/>
      <c r="E57" s="336"/>
      <c r="F57" s="336"/>
      <c r="G57" s="337"/>
      <c r="H57" s="183" t="str">
        <f>IF(B57="","",IF(COUNTIF(B$8:B57,B57)&gt;1,"",B57))</f>
        <v/>
      </c>
      <c r="I57" s="48" t="str">
        <f>IF(D57="","",IF(COUNTIF(D$7:D57,D57)&gt;1,"",D57))</f>
        <v/>
      </c>
      <c r="J57" s="183" t="str">
        <f>IF(E57="","",IF(COUNTIF(E$7:E57,E57)&gt;1,"",E57))</f>
        <v/>
      </c>
      <c r="K57" s="183" t="str">
        <f>IF(F57="","",IF(COUNTIF(F$7:F57,F57)&gt;1,"",F57))</f>
        <v/>
      </c>
      <c r="L57" s="183" t="str">
        <f>IF(G57="","",IF(COUNTIF(G$7:G57,G57)&gt;1,"",G57))</f>
        <v/>
      </c>
      <c r="M57" s="183" t="e">
        <f t="array" ref="M57">INDEX(B$1:B$101,SMALL(IF(NOT(H$7:H$101=""),ROW($C$7:$C$101)),ROWS(B$7:B57)))</f>
        <v>#NUM!</v>
      </c>
      <c r="N57" s="183" t="e">
        <f t="array" ref="N57">INDEX(D$1:D$101,SMALL(IF(NOT(I$7:I$101=""),ROW($C$7:$C$101)),ROWS(C$7:C57)))</f>
        <v>#NUM!</v>
      </c>
      <c r="O57" s="183" t="e">
        <f t="array" ref="O57">INDEX(E$1:E$101,SMALL(IF(NOT(J$7:J$101=""),ROW($C$7:$C$101)),ROWS(D$7:D57)))</f>
        <v>#NUM!</v>
      </c>
      <c r="P57" s="183" t="e">
        <f t="array" ref="P57">INDEX(F$1:F$101,SMALL(IF(NOT(K$7:K$101=""),ROW($C$7:$C$101)),ROWS(E$7:E57)))</f>
        <v>#NUM!</v>
      </c>
      <c r="Q57" s="183" t="e">
        <f t="array" ref="Q57">INDEX(G$1:G$101,SMALL(IF(NOT(L$7:L$101=""),ROW($C$7:$C$101)),ROWS(F$7:F57)))</f>
        <v>#NUM!</v>
      </c>
      <c r="R57" s="183" t="str">
        <f t="shared" si="2"/>
        <v/>
      </c>
      <c r="S57" s="183" t="str">
        <f t="shared" si="0"/>
        <v/>
      </c>
      <c r="T57" s="183" t="str">
        <f t="shared" si="0"/>
        <v/>
      </c>
      <c r="U57" s="183" t="str">
        <f t="shared" si="0"/>
        <v/>
      </c>
      <c r="V57" s="184" t="str">
        <f t="shared" si="0"/>
        <v/>
      </c>
    </row>
    <row r="58" spans="2:22" x14ac:dyDescent="0.25">
      <c r="B58" s="249"/>
      <c r="C58" s="338"/>
      <c r="D58" s="336"/>
      <c r="E58" s="336"/>
      <c r="F58" s="336"/>
      <c r="G58" s="337"/>
      <c r="H58" s="183" t="str">
        <f>IF(B58="","",IF(COUNTIF(B$8:B58,B58)&gt;1,"",B58))</f>
        <v/>
      </c>
      <c r="I58" s="48" t="str">
        <f>IF(D58="","",IF(COUNTIF(D$7:D58,D58)&gt;1,"",D58))</f>
        <v/>
      </c>
      <c r="J58" s="183" t="str">
        <f>IF(E58="","",IF(COUNTIF(E$7:E58,E58)&gt;1,"",E58))</f>
        <v/>
      </c>
      <c r="K58" s="183" t="str">
        <f>IF(F58="","",IF(COUNTIF(F$7:F58,F58)&gt;1,"",F58))</f>
        <v/>
      </c>
      <c r="L58" s="183" t="str">
        <f>IF(G58="","",IF(COUNTIF(G$7:G58,G58)&gt;1,"",G58))</f>
        <v/>
      </c>
      <c r="M58" s="183" t="e">
        <f t="array" ref="M58">INDEX(B$1:B$101,SMALL(IF(NOT(H$7:H$101=""),ROW($C$7:$C$101)),ROWS(B$7:B58)))</f>
        <v>#NUM!</v>
      </c>
      <c r="N58" s="183" t="e">
        <f t="array" ref="N58">INDEX(D$1:D$101,SMALL(IF(NOT(I$7:I$101=""),ROW($C$7:$C$101)),ROWS(C$7:C58)))</f>
        <v>#NUM!</v>
      </c>
      <c r="O58" s="183" t="e">
        <f t="array" ref="O58">INDEX(E$1:E$101,SMALL(IF(NOT(J$7:J$101=""),ROW($C$7:$C$101)),ROWS(D$7:D58)))</f>
        <v>#NUM!</v>
      </c>
      <c r="P58" s="183" t="e">
        <f t="array" ref="P58">INDEX(F$1:F$101,SMALL(IF(NOT(K$7:K$101=""),ROW($C$7:$C$101)),ROWS(E$7:E58)))</f>
        <v>#NUM!</v>
      </c>
      <c r="Q58" s="183" t="e">
        <f t="array" ref="Q58">INDEX(G$1:G$101,SMALL(IF(NOT(L$7:L$101=""),ROW($C$7:$C$101)),ROWS(F$7:F58)))</f>
        <v>#NUM!</v>
      </c>
      <c r="R58" s="183" t="str">
        <f t="shared" si="2"/>
        <v/>
      </c>
      <c r="S58" s="183" t="str">
        <f t="shared" si="0"/>
        <v/>
      </c>
      <c r="T58" s="183" t="str">
        <f t="shared" si="0"/>
        <v/>
      </c>
      <c r="U58" s="183" t="str">
        <f t="shared" si="0"/>
        <v/>
      </c>
      <c r="V58" s="184" t="str">
        <f t="shared" si="0"/>
        <v/>
      </c>
    </row>
    <row r="59" spans="2:22" x14ac:dyDescent="0.25">
      <c r="B59" s="249"/>
      <c r="C59" s="338"/>
      <c r="D59" s="336"/>
      <c r="E59" s="336"/>
      <c r="F59" s="336"/>
      <c r="G59" s="337"/>
      <c r="H59" s="183" t="str">
        <f>IF(B59="","",IF(COUNTIF(B$8:B59,B59)&gt;1,"",B59))</f>
        <v/>
      </c>
      <c r="I59" s="48" t="str">
        <f>IF(D59="","",IF(COUNTIF(D$7:D59,D59)&gt;1,"",D59))</f>
        <v/>
      </c>
      <c r="J59" s="183" t="str">
        <f>IF(E59="","",IF(COUNTIF(E$7:E59,E59)&gt;1,"",E59))</f>
        <v/>
      </c>
      <c r="K59" s="183" t="str">
        <f>IF(F59="","",IF(COUNTIF(F$7:F59,F59)&gt;1,"",F59))</f>
        <v/>
      </c>
      <c r="L59" s="183" t="str">
        <f>IF(G59="","",IF(COUNTIF(G$7:G59,G59)&gt;1,"",G59))</f>
        <v/>
      </c>
      <c r="M59" s="183" t="e">
        <f t="array" ref="M59">INDEX(B$1:B$101,SMALL(IF(NOT(H$7:H$101=""),ROW($C$7:$C$101)),ROWS(B$7:B59)))</f>
        <v>#NUM!</v>
      </c>
      <c r="N59" s="183" t="e">
        <f t="array" ref="N59">INDEX(D$1:D$101,SMALL(IF(NOT(I$7:I$101=""),ROW($C$7:$C$101)),ROWS(C$7:C59)))</f>
        <v>#NUM!</v>
      </c>
      <c r="O59" s="183" t="e">
        <f t="array" ref="O59">INDEX(E$1:E$101,SMALL(IF(NOT(J$7:J$101=""),ROW($C$7:$C$101)),ROWS(D$7:D59)))</f>
        <v>#NUM!</v>
      </c>
      <c r="P59" s="183" t="e">
        <f t="array" ref="P59">INDEX(F$1:F$101,SMALL(IF(NOT(K$7:K$101=""),ROW($C$7:$C$101)),ROWS(E$7:E59)))</f>
        <v>#NUM!</v>
      </c>
      <c r="Q59" s="183" t="e">
        <f t="array" ref="Q59">INDEX(G$1:G$101,SMALL(IF(NOT(L$7:L$101=""),ROW($C$7:$C$101)),ROWS(F$7:F59)))</f>
        <v>#NUM!</v>
      </c>
      <c r="R59" s="183" t="str">
        <f t="shared" si="2"/>
        <v/>
      </c>
      <c r="S59" s="183" t="str">
        <f t="shared" si="0"/>
        <v/>
      </c>
      <c r="T59" s="183" t="str">
        <f t="shared" si="0"/>
        <v/>
      </c>
      <c r="U59" s="183" t="str">
        <f t="shared" si="0"/>
        <v/>
      </c>
      <c r="V59" s="184" t="str">
        <f t="shared" si="0"/>
        <v/>
      </c>
    </row>
    <row r="60" spans="2:22" x14ac:dyDescent="0.25">
      <c r="B60" s="249"/>
      <c r="C60" s="338"/>
      <c r="D60" s="336"/>
      <c r="E60" s="336"/>
      <c r="F60" s="336"/>
      <c r="G60" s="337"/>
      <c r="H60" s="183" t="str">
        <f>IF(B60="","",IF(COUNTIF(B$8:B60,B60)&gt;1,"",B60))</f>
        <v/>
      </c>
      <c r="I60" s="48" t="str">
        <f>IF(D60="","",IF(COUNTIF(D$7:D60,D60)&gt;1,"",D60))</f>
        <v/>
      </c>
      <c r="J60" s="183" t="str">
        <f>IF(E60="","",IF(COUNTIF(E$7:E60,E60)&gt;1,"",E60))</f>
        <v/>
      </c>
      <c r="K60" s="183" t="str">
        <f>IF(F60="","",IF(COUNTIF(F$7:F60,F60)&gt;1,"",F60))</f>
        <v/>
      </c>
      <c r="L60" s="183" t="str">
        <f>IF(G60="","",IF(COUNTIF(G$7:G60,G60)&gt;1,"",G60))</f>
        <v/>
      </c>
      <c r="M60" s="183" t="e">
        <f t="array" ref="M60">INDEX(B$1:B$101,SMALL(IF(NOT(H$7:H$101=""),ROW($C$7:$C$101)),ROWS(B$7:B60)))</f>
        <v>#NUM!</v>
      </c>
      <c r="N60" s="183" t="e">
        <f t="array" ref="N60">INDEX(D$1:D$101,SMALL(IF(NOT(I$7:I$101=""),ROW($C$7:$C$101)),ROWS(C$7:C60)))</f>
        <v>#NUM!</v>
      </c>
      <c r="O60" s="183" t="e">
        <f t="array" ref="O60">INDEX(E$1:E$101,SMALL(IF(NOT(J$7:J$101=""),ROW($C$7:$C$101)),ROWS(D$7:D60)))</f>
        <v>#NUM!</v>
      </c>
      <c r="P60" s="183" t="e">
        <f t="array" ref="P60">INDEX(F$1:F$101,SMALL(IF(NOT(K$7:K$101=""),ROW($C$7:$C$101)),ROWS(E$7:E60)))</f>
        <v>#NUM!</v>
      </c>
      <c r="Q60" s="183" t="e">
        <f t="array" ref="Q60">INDEX(G$1:G$101,SMALL(IF(NOT(L$7:L$101=""),ROW($C$7:$C$101)),ROWS(F$7:F60)))</f>
        <v>#NUM!</v>
      </c>
      <c r="R60" s="183" t="str">
        <f t="shared" si="2"/>
        <v/>
      </c>
      <c r="S60" s="183" t="str">
        <f t="shared" si="0"/>
        <v/>
      </c>
      <c r="T60" s="183" t="str">
        <f t="shared" si="0"/>
        <v/>
      </c>
      <c r="U60" s="183" t="str">
        <f t="shared" si="0"/>
        <v/>
      </c>
      <c r="V60" s="184" t="str">
        <f t="shared" si="0"/>
        <v/>
      </c>
    </row>
    <row r="61" spans="2:22" x14ac:dyDescent="0.25">
      <c r="B61" s="249"/>
      <c r="C61" s="338"/>
      <c r="D61" s="336"/>
      <c r="E61" s="336"/>
      <c r="F61" s="336"/>
      <c r="G61" s="337"/>
      <c r="H61" s="183" t="str">
        <f>IF(B61="","",IF(COUNTIF(B$8:B61,B61)&gt;1,"",B61))</f>
        <v/>
      </c>
      <c r="I61" s="48" t="str">
        <f>IF(D61="","",IF(COUNTIF(D$7:D61,D61)&gt;1,"",D61))</f>
        <v/>
      </c>
      <c r="J61" s="183" t="str">
        <f>IF(E61="","",IF(COUNTIF(E$7:E61,E61)&gt;1,"",E61))</f>
        <v/>
      </c>
      <c r="K61" s="183" t="str">
        <f>IF(F61="","",IF(COUNTIF(F$7:F61,F61)&gt;1,"",F61))</f>
        <v/>
      </c>
      <c r="L61" s="183" t="str">
        <f>IF(G61="","",IF(COUNTIF(G$7:G61,G61)&gt;1,"",G61))</f>
        <v/>
      </c>
      <c r="M61" s="183" t="e">
        <f t="array" ref="M61">INDEX(B$1:B$101,SMALL(IF(NOT(H$7:H$101=""),ROW($C$7:$C$101)),ROWS(B$7:B61)))</f>
        <v>#NUM!</v>
      </c>
      <c r="N61" s="183" t="e">
        <f t="array" ref="N61">INDEX(D$1:D$101,SMALL(IF(NOT(I$7:I$101=""),ROW($C$7:$C$101)),ROWS(C$7:C61)))</f>
        <v>#NUM!</v>
      </c>
      <c r="O61" s="183" t="e">
        <f t="array" ref="O61">INDEX(E$1:E$101,SMALL(IF(NOT(J$7:J$101=""),ROW($C$7:$C$101)),ROWS(D$7:D61)))</f>
        <v>#NUM!</v>
      </c>
      <c r="P61" s="183" t="e">
        <f t="array" ref="P61">INDEX(F$1:F$101,SMALL(IF(NOT(K$7:K$101=""),ROW($C$7:$C$101)),ROWS(E$7:E61)))</f>
        <v>#NUM!</v>
      </c>
      <c r="Q61" s="183" t="e">
        <f t="array" ref="Q61">INDEX(G$1:G$101,SMALL(IF(NOT(L$7:L$101=""),ROW($C$7:$C$101)),ROWS(F$7:F61)))</f>
        <v>#NUM!</v>
      </c>
      <c r="R61" s="183" t="str">
        <f t="shared" si="2"/>
        <v/>
      </c>
      <c r="S61" s="183" t="str">
        <f t="shared" si="0"/>
        <v/>
      </c>
      <c r="T61" s="183" t="str">
        <f t="shared" si="0"/>
        <v/>
      </c>
      <c r="U61" s="183" t="str">
        <f t="shared" si="0"/>
        <v/>
      </c>
      <c r="V61" s="184" t="str">
        <f t="shared" si="0"/>
        <v/>
      </c>
    </row>
    <row r="62" spans="2:22" x14ac:dyDescent="0.25">
      <c r="B62" s="249"/>
      <c r="C62" s="338"/>
      <c r="D62" s="336"/>
      <c r="E62" s="336"/>
      <c r="F62" s="336"/>
      <c r="G62" s="337"/>
      <c r="H62" s="183" t="str">
        <f>IF(B62="","",IF(COUNTIF(B$8:B62,B62)&gt;1,"",B62))</f>
        <v/>
      </c>
      <c r="I62" s="48" t="str">
        <f>IF(D62="","",IF(COUNTIF(D$7:D62,D62)&gt;1,"",D62))</f>
        <v/>
      </c>
      <c r="J62" s="183" t="str">
        <f>IF(E62="","",IF(COUNTIF(E$7:E62,E62)&gt;1,"",E62))</f>
        <v/>
      </c>
      <c r="K62" s="183" t="str">
        <f>IF(F62="","",IF(COUNTIF(F$7:F62,F62)&gt;1,"",F62))</f>
        <v/>
      </c>
      <c r="L62" s="183" t="str">
        <f>IF(G62="","",IF(COUNTIF(G$7:G62,G62)&gt;1,"",G62))</f>
        <v/>
      </c>
      <c r="M62" s="183" t="e">
        <f t="array" ref="M62">INDEX(B$1:B$101,SMALL(IF(NOT(H$7:H$101=""),ROW($C$7:$C$101)),ROWS(B$7:B62)))</f>
        <v>#NUM!</v>
      </c>
      <c r="N62" s="183" t="e">
        <f t="array" ref="N62">INDEX(D$1:D$101,SMALL(IF(NOT(I$7:I$101=""),ROW($C$7:$C$101)),ROWS(C$7:C62)))</f>
        <v>#NUM!</v>
      </c>
      <c r="O62" s="183" t="e">
        <f t="array" ref="O62">INDEX(E$1:E$101,SMALL(IF(NOT(J$7:J$101=""),ROW($C$7:$C$101)),ROWS(D$7:D62)))</f>
        <v>#NUM!</v>
      </c>
      <c r="P62" s="183" t="e">
        <f t="array" ref="P62">INDEX(F$1:F$101,SMALL(IF(NOT(K$7:K$101=""),ROW($C$7:$C$101)),ROWS(E$7:E62)))</f>
        <v>#NUM!</v>
      </c>
      <c r="Q62" s="183" t="e">
        <f t="array" ref="Q62">INDEX(G$1:G$101,SMALL(IF(NOT(L$7:L$101=""),ROW($C$7:$C$101)),ROWS(F$7:F62)))</f>
        <v>#NUM!</v>
      </c>
      <c r="R62" s="183" t="str">
        <f t="shared" si="2"/>
        <v/>
      </c>
      <c r="S62" s="183" t="str">
        <f t="shared" si="0"/>
        <v/>
      </c>
      <c r="T62" s="183" t="str">
        <f t="shared" si="0"/>
        <v/>
      </c>
      <c r="U62" s="183" t="str">
        <f t="shared" si="0"/>
        <v/>
      </c>
      <c r="V62" s="184" t="str">
        <f t="shared" si="0"/>
        <v/>
      </c>
    </row>
    <row r="63" spans="2:22" x14ac:dyDescent="0.25">
      <c r="B63" s="249"/>
      <c r="C63" s="338"/>
      <c r="D63" s="336"/>
      <c r="E63" s="336"/>
      <c r="F63" s="336"/>
      <c r="G63" s="337"/>
      <c r="H63" s="183" t="str">
        <f>IF(B63="","",IF(COUNTIF(B$8:B63,B63)&gt;1,"",B63))</f>
        <v/>
      </c>
      <c r="I63" s="48" t="str">
        <f>IF(D63="","",IF(COUNTIF(D$7:D63,D63)&gt;1,"",D63))</f>
        <v/>
      </c>
      <c r="J63" s="183" t="str">
        <f>IF(E63="","",IF(COUNTIF(E$7:E63,E63)&gt;1,"",E63))</f>
        <v/>
      </c>
      <c r="K63" s="183" t="str">
        <f>IF(F63="","",IF(COUNTIF(F$7:F63,F63)&gt;1,"",F63))</f>
        <v/>
      </c>
      <c r="L63" s="183" t="str">
        <f>IF(G63="","",IF(COUNTIF(G$7:G63,G63)&gt;1,"",G63))</f>
        <v/>
      </c>
      <c r="M63" s="183" t="e">
        <f t="array" ref="M63">INDEX(B$1:B$101,SMALL(IF(NOT(H$7:H$101=""),ROW($C$7:$C$101)),ROWS(B$7:B63)))</f>
        <v>#NUM!</v>
      </c>
      <c r="N63" s="183" t="e">
        <f t="array" ref="N63">INDEX(D$1:D$101,SMALL(IF(NOT(I$7:I$101=""),ROW($C$7:$C$101)),ROWS(C$7:C63)))</f>
        <v>#NUM!</v>
      </c>
      <c r="O63" s="183" t="e">
        <f t="array" ref="O63">INDEX(E$1:E$101,SMALL(IF(NOT(J$7:J$101=""),ROW($C$7:$C$101)),ROWS(D$7:D63)))</f>
        <v>#NUM!</v>
      </c>
      <c r="P63" s="183" t="e">
        <f t="array" ref="P63">INDEX(F$1:F$101,SMALL(IF(NOT(K$7:K$101=""),ROW($C$7:$C$101)),ROWS(E$7:E63)))</f>
        <v>#NUM!</v>
      </c>
      <c r="Q63" s="183" t="e">
        <f t="array" ref="Q63">INDEX(G$1:G$101,SMALL(IF(NOT(L$7:L$101=""),ROW($C$7:$C$101)),ROWS(F$7:F63)))</f>
        <v>#NUM!</v>
      </c>
      <c r="R63" s="183" t="str">
        <f t="shared" si="2"/>
        <v/>
      </c>
      <c r="S63" s="183" t="str">
        <f t="shared" si="0"/>
        <v/>
      </c>
      <c r="T63" s="183" t="str">
        <f t="shared" si="0"/>
        <v/>
      </c>
      <c r="U63" s="183" t="str">
        <f t="shared" si="0"/>
        <v/>
      </c>
      <c r="V63" s="184" t="str">
        <f t="shared" si="0"/>
        <v/>
      </c>
    </row>
    <row r="64" spans="2:22" x14ac:dyDescent="0.25">
      <c r="B64" s="249"/>
      <c r="C64" s="338"/>
      <c r="D64" s="336"/>
      <c r="E64" s="336"/>
      <c r="F64" s="336"/>
      <c r="G64" s="337"/>
      <c r="H64" s="183" t="str">
        <f>IF(B64="","",IF(COUNTIF(B$8:B64,B64)&gt;1,"",B64))</f>
        <v/>
      </c>
      <c r="I64" s="48" t="str">
        <f>IF(D64="","",IF(COUNTIF(D$7:D64,D64)&gt;1,"",D64))</f>
        <v/>
      </c>
      <c r="J64" s="183" t="str">
        <f>IF(E64="","",IF(COUNTIF(E$7:E64,E64)&gt;1,"",E64))</f>
        <v/>
      </c>
      <c r="K64" s="183" t="str">
        <f>IF(F64="","",IF(COUNTIF(F$7:F64,F64)&gt;1,"",F64))</f>
        <v/>
      </c>
      <c r="L64" s="183" t="str">
        <f>IF(G64="","",IF(COUNTIF(G$7:G64,G64)&gt;1,"",G64))</f>
        <v/>
      </c>
      <c r="M64" s="183" t="e">
        <f t="array" ref="M64">INDEX(B$1:B$101,SMALL(IF(NOT(H$7:H$101=""),ROW($C$7:$C$101)),ROWS(B$7:B64)))</f>
        <v>#NUM!</v>
      </c>
      <c r="N64" s="183" t="e">
        <f t="array" ref="N64">INDEX(D$1:D$101,SMALL(IF(NOT(I$7:I$101=""),ROW($C$7:$C$101)),ROWS(C$7:C64)))</f>
        <v>#NUM!</v>
      </c>
      <c r="O64" s="183" t="e">
        <f t="array" ref="O64">INDEX(E$1:E$101,SMALL(IF(NOT(J$7:J$101=""),ROW($C$7:$C$101)),ROWS(D$7:D64)))</f>
        <v>#NUM!</v>
      </c>
      <c r="P64" s="183" t="e">
        <f t="array" ref="P64">INDEX(F$1:F$101,SMALL(IF(NOT(K$7:K$101=""),ROW($C$7:$C$101)),ROWS(E$7:E64)))</f>
        <v>#NUM!</v>
      </c>
      <c r="Q64" s="183" t="e">
        <f t="array" ref="Q64">INDEX(G$1:G$101,SMALL(IF(NOT(L$7:L$101=""),ROW($C$7:$C$101)),ROWS(F$7:F64)))</f>
        <v>#NUM!</v>
      </c>
      <c r="R64" s="183" t="str">
        <f t="shared" si="2"/>
        <v/>
      </c>
      <c r="S64" s="183" t="str">
        <f t="shared" si="0"/>
        <v/>
      </c>
      <c r="T64" s="183" t="str">
        <f t="shared" si="0"/>
        <v/>
      </c>
      <c r="U64" s="183" t="str">
        <f t="shared" si="0"/>
        <v/>
      </c>
      <c r="V64" s="184" t="str">
        <f t="shared" si="0"/>
        <v/>
      </c>
    </row>
    <row r="65" spans="2:22" x14ac:dyDescent="0.25">
      <c r="B65" s="249"/>
      <c r="C65" s="338"/>
      <c r="D65" s="336"/>
      <c r="E65" s="336"/>
      <c r="F65" s="336"/>
      <c r="G65" s="337"/>
      <c r="H65" s="183" t="str">
        <f>IF(B65="","",IF(COUNTIF(B$8:B65,B65)&gt;1,"",B65))</f>
        <v/>
      </c>
      <c r="I65" s="48" t="str">
        <f>IF(D65="","",IF(COUNTIF(D$7:D65,D65)&gt;1,"",D65))</f>
        <v/>
      </c>
      <c r="J65" s="183" t="str">
        <f>IF(E65="","",IF(COUNTIF(E$7:E65,E65)&gt;1,"",E65))</f>
        <v/>
      </c>
      <c r="K65" s="183" t="str">
        <f>IF(F65="","",IF(COUNTIF(F$7:F65,F65)&gt;1,"",F65))</f>
        <v/>
      </c>
      <c r="L65" s="183" t="str">
        <f>IF(G65="","",IF(COUNTIF(G$7:G65,G65)&gt;1,"",G65))</f>
        <v/>
      </c>
      <c r="M65" s="183" t="e">
        <f t="array" ref="M65">INDEX(B$1:B$101,SMALL(IF(NOT(H$7:H$101=""),ROW($C$7:$C$101)),ROWS(B$7:B65)))</f>
        <v>#NUM!</v>
      </c>
      <c r="N65" s="183" t="e">
        <f t="array" ref="N65">INDEX(D$1:D$101,SMALL(IF(NOT(I$7:I$101=""),ROW($C$7:$C$101)),ROWS(C$7:C65)))</f>
        <v>#NUM!</v>
      </c>
      <c r="O65" s="183" t="e">
        <f t="array" ref="O65">INDEX(E$1:E$101,SMALL(IF(NOT(J$7:J$101=""),ROW($C$7:$C$101)),ROWS(D$7:D65)))</f>
        <v>#NUM!</v>
      </c>
      <c r="P65" s="183" t="e">
        <f t="array" ref="P65">INDEX(F$1:F$101,SMALL(IF(NOT(K$7:K$101=""),ROW($C$7:$C$101)),ROWS(E$7:E65)))</f>
        <v>#NUM!</v>
      </c>
      <c r="Q65" s="183" t="e">
        <f t="array" ref="Q65">INDEX(G$1:G$101,SMALL(IF(NOT(L$7:L$101=""),ROW($C$7:$C$101)),ROWS(F$7:F65)))</f>
        <v>#NUM!</v>
      </c>
      <c r="R65" s="183" t="str">
        <f t="shared" si="2"/>
        <v/>
      </c>
      <c r="S65" s="183" t="str">
        <f t="shared" si="0"/>
        <v/>
      </c>
      <c r="T65" s="183" t="str">
        <f t="shared" si="0"/>
        <v/>
      </c>
      <c r="U65" s="183" t="str">
        <f t="shared" si="0"/>
        <v/>
      </c>
      <c r="V65" s="184" t="str">
        <f t="shared" si="0"/>
        <v/>
      </c>
    </row>
    <row r="66" spans="2:22" x14ac:dyDescent="0.25">
      <c r="B66" s="249"/>
      <c r="C66" s="338"/>
      <c r="D66" s="336"/>
      <c r="E66" s="336"/>
      <c r="F66" s="336"/>
      <c r="G66" s="337"/>
      <c r="H66" s="183" t="str">
        <f>IF(B66="","",IF(COUNTIF(B$8:B66,B66)&gt;1,"",B66))</f>
        <v/>
      </c>
      <c r="I66" s="48" t="str">
        <f>IF(D66="","",IF(COUNTIF(D$7:D66,D66)&gt;1,"",D66))</f>
        <v/>
      </c>
      <c r="J66" s="183" t="str">
        <f>IF(E66="","",IF(COUNTIF(E$7:E66,E66)&gt;1,"",E66))</f>
        <v/>
      </c>
      <c r="K66" s="183" t="str">
        <f>IF(F66="","",IF(COUNTIF(F$7:F66,F66)&gt;1,"",F66))</f>
        <v/>
      </c>
      <c r="L66" s="183" t="str">
        <f>IF(G66="","",IF(COUNTIF(G$7:G66,G66)&gt;1,"",G66))</f>
        <v/>
      </c>
      <c r="M66" s="183" t="e">
        <f t="array" ref="M66">INDEX(B$1:B$101,SMALL(IF(NOT(H$7:H$101=""),ROW($C$7:$C$101)),ROWS(B$7:B66)))</f>
        <v>#NUM!</v>
      </c>
      <c r="N66" s="183" t="e">
        <f t="array" ref="N66">INDEX(D$1:D$101,SMALL(IF(NOT(I$7:I$101=""),ROW($C$7:$C$101)),ROWS(C$7:C66)))</f>
        <v>#NUM!</v>
      </c>
      <c r="O66" s="183" t="e">
        <f t="array" ref="O66">INDEX(E$1:E$101,SMALL(IF(NOT(J$7:J$101=""),ROW($C$7:$C$101)),ROWS(D$7:D66)))</f>
        <v>#NUM!</v>
      </c>
      <c r="P66" s="183" t="e">
        <f t="array" ref="P66">INDEX(F$1:F$101,SMALL(IF(NOT(K$7:K$101=""),ROW($C$7:$C$101)),ROWS(E$7:E66)))</f>
        <v>#NUM!</v>
      </c>
      <c r="Q66" s="183" t="e">
        <f t="array" ref="Q66">INDEX(G$1:G$101,SMALL(IF(NOT(L$7:L$101=""),ROW($C$7:$C$101)),ROWS(F$7:F66)))</f>
        <v>#NUM!</v>
      </c>
      <c r="R66" s="183" t="str">
        <f t="shared" si="2"/>
        <v/>
      </c>
      <c r="S66" s="183" t="str">
        <f t="shared" si="0"/>
        <v/>
      </c>
      <c r="T66" s="183" t="str">
        <f t="shared" si="0"/>
        <v/>
      </c>
      <c r="U66" s="183" t="str">
        <f t="shared" si="0"/>
        <v/>
      </c>
      <c r="V66" s="184" t="str">
        <f t="shared" si="0"/>
        <v/>
      </c>
    </row>
    <row r="67" spans="2:22" x14ac:dyDescent="0.25">
      <c r="B67" s="249"/>
      <c r="C67" s="338"/>
      <c r="D67" s="336"/>
      <c r="E67" s="336"/>
      <c r="F67" s="336"/>
      <c r="G67" s="337"/>
      <c r="H67" s="183" t="str">
        <f>IF(B67="","",IF(COUNTIF(B$8:B67,B67)&gt;1,"",B67))</f>
        <v/>
      </c>
      <c r="I67" s="48" t="str">
        <f>IF(D67="","",IF(COUNTIF(D$7:D67,D67)&gt;1,"",D67))</f>
        <v/>
      </c>
      <c r="J67" s="183" t="str">
        <f>IF(E67="","",IF(COUNTIF(E$7:E67,E67)&gt;1,"",E67))</f>
        <v/>
      </c>
      <c r="K67" s="183" t="str">
        <f>IF(F67="","",IF(COUNTIF(F$7:F67,F67)&gt;1,"",F67))</f>
        <v/>
      </c>
      <c r="L67" s="183" t="str">
        <f>IF(G67="","",IF(COUNTIF(G$7:G67,G67)&gt;1,"",G67))</f>
        <v/>
      </c>
      <c r="M67" s="183" t="e">
        <f t="array" ref="M67">INDEX(B$1:B$101,SMALL(IF(NOT(H$7:H$101=""),ROW($C$7:$C$101)),ROWS(B$7:B67)))</f>
        <v>#NUM!</v>
      </c>
      <c r="N67" s="183" t="e">
        <f t="array" ref="N67">INDEX(D$1:D$101,SMALL(IF(NOT(I$7:I$101=""),ROW($C$7:$C$101)),ROWS(C$7:C67)))</f>
        <v>#NUM!</v>
      </c>
      <c r="O67" s="183" t="e">
        <f t="array" ref="O67">INDEX(E$1:E$101,SMALL(IF(NOT(J$7:J$101=""),ROW($C$7:$C$101)),ROWS(D$7:D67)))</f>
        <v>#NUM!</v>
      </c>
      <c r="P67" s="183" t="e">
        <f t="array" ref="P67">INDEX(F$1:F$101,SMALL(IF(NOT(K$7:K$101=""),ROW($C$7:$C$101)),ROWS(E$7:E67)))</f>
        <v>#NUM!</v>
      </c>
      <c r="Q67" s="183" t="e">
        <f t="array" ref="Q67">INDEX(G$1:G$101,SMALL(IF(NOT(L$7:L$101=""),ROW($C$7:$C$101)),ROWS(F$7:F67)))</f>
        <v>#NUM!</v>
      </c>
      <c r="R67" s="183" t="str">
        <f t="shared" si="2"/>
        <v/>
      </c>
      <c r="S67" s="183" t="str">
        <f t="shared" si="0"/>
        <v/>
      </c>
      <c r="T67" s="183" t="str">
        <f t="shared" si="0"/>
        <v/>
      </c>
      <c r="U67" s="183" t="str">
        <f t="shared" si="0"/>
        <v/>
      </c>
      <c r="V67" s="184" t="str">
        <f t="shared" si="0"/>
        <v/>
      </c>
    </row>
    <row r="68" spans="2:22" x14ac:dyDescent="0.25">
      <c r="B68" s="249"/>
      <c r="C68" s="338"/>
      <c r="D68" s="336"/>
      <c r="E68" s="336"/>
      <c r="F68" s="336"/>
      <c r="G68" s="337"/>
      <c r="H68" s="183" t="str">
        <f>IF(B68="","",IF(COUNTIF(B$8:B68,B68)&gt;1,"",B68))</f>
        <v/>
      </c>
      <c r="I68" s="48" t="str">
        <f>IF(D68="","",IF(COUNTIF(D$7:D68,D68)&gt;1,"",D68))</f>
        <v/>
      </c>
      <c r="J68" s="183" t="str">
        <f>IF(E68="","",IF(COUNTIF(E$7:E68,E68)&gt;1,"",E68))</f>
        <v/>
      </c>
      <c r="K68" s="183" t="str">
        <f>IF(F68="","",IF(COUNTIF(F$7:F68,F68)&gt;1,"",F68))</f>
        <v/>
      </c>
      <c r="L68" s="183" t="str">
        <f>IF(G68="","",IF(COUNTIF(G$7:G68,G68)&gt;1,"",G68))</f>
        <v/>
      </c>
      <c r="M68" s="183" t="e">
        <f t="array" ref="M68">INDEX(B$1:B$101,SMALL(IF(NOT(H$7:H$101=""),ROW($C$7:$C$101)),ROWS(B$7:B68)))</f>
        <v>#NUM!</v>
      </c>
      <c r="N68" s="183" t="e">
        <f t="array" ref="N68">INDEX(D$1:D$101,SMALL(IF(NOT(I$7:I$101=""),ROW($C$7:$C$101)),ROWS(C$7:C68)))</f>
        <v>#NUM!</v>
      </c>
      <c r="O68" s="183" t="e">
        <f t="array" ref="O68">INDEX(E$1:E$101,SMALL(IF(NOT(J$7:J$101=""),ROW($C$7:$C$101)),ROWS(D$7:D68)))</f>
        <v>#NUM!</v>
      </c>
      <c r="P68" s="183" t="e">
        <f t="array" ref="P68">INDEX(F$1:F$101,SMALL(IF(NOT(K$7:K$101=""),ROW($C$7:$C$101)),ROWS(E$7:E68)))</f>
        <v>#NUM!</v>
      </c>
      <c r="Q68" s="183" t="e">
        <f t="array" ref="Q68">INDEX(G$1:G$101,SMALL(IF(NOT(L$7:L$101=""),ROW($C$7:$C$101)),ROWS(F$7:F68)))</f>
        <v>#NUM!</v>
      </c>
      <c r="R68" s="183" t="str">
        <f t="shared" si="2"/>
        <v/>
      </c>
      <c r="S68" s="183" t="str">
        <f t="shared" si="0"/>
        <v/>
      </c>
      <c r="T68" s="183" t="str">
        <f t="shared" si="0"/>
        <v/>
      </c>
      <c r="U68" s="183" t="str">
        <f t="shared" si="0"/>
        <v/>
      </c>
      <c r="V68" s="184" t="str">
        <f t="shared" si="0"/>
        <v/>
      </c>
    </row>
    <row r="69" spans="2:22" x14ac:dyDescent="0.25">
      <c r="B69" s="249"/>
      <c r="C69" s="338"/>
      <c r="D69" s="336"/>
      <c r="E69" s="336"/>
      <c r="F69" s="336"/>
      <c r="G69" s="337"/>
      <c r="H69" s="183" t="str">
        <f>IF(B69="","",IF(COUNTIF(B$8:B69,B69)&gt;1,"",B69))</f>
        <v/>
      </c>
      <c r="I69" s="48" t="str">
        <f>IF(D69="","",IF(COUNTIF(D$7:D69,D69)&gt;1,"",D69))</f>
        <v/>
      </c>
      <c r="J69" s="183" t="str">
        <f>IF(E69="","",IF(COUNTIF(E$7:E69,E69)&gt;1,"",E69))</f>
        <v/>
      </c>
      <c r="K69" s="183" t="str">
        <f>IF(F69="","",IF(COUNTIF(F$7:F69,F69)&gt;1,"",F69))</f>
        <v/>
      </c>
      <c r="L69" s="183" t="str">
        <f>IF(G69="","",IF(COUNTIF(G$7:G69,G69)&gt;1,"",G69))</f>
        <v/>
      </c>
      <c r="M69" s="183" t="e">
        <f t="array" ref="M69">INDEX(B$1:B$101,SMALL(IF(NOT(H$7:H$101=""),ROW($C$7:$C$101)),ROWS(B$7:B69)))</f>
        <v>#NUM!</v>
      </c>
      <c r="N69" s="183" t="e">
        <f t="array" ref="N69">INDEX(D$1:D$101,SMALL(IF(NOT(I$7:I$101=""),ROW($C$7:$C$101)),ROWS(C$7:C69)))</f>
        <v>#NUM!</v>
      </c>
      <c r="O69" s="183" t="e">
        <f t="array" ref="O69">INDEX(E$1:E$101,SMALL(IF(NOT(J$7:J$101=""),ROW($C$7:$C$101)),ROWS(D$7:D69)))</f>
        <v>#NUM!</v>
      </c>
      <c r="P69" s="183" t="e">
        <f t="array" ref="P69">INDEX(F$1:F$101,SMALL(IF(NOT(K$7:K$101=""),ROW($C$7:$C$101)),ROWS(E$7:E69)))</f>
        <v>#NUM!</v>
      </c>
      <c r="Q69" s="183" t="e">
        <f t="array" ref="Q69">INDEX(G$1:G$101,SMALL(IF(NOT(L$7:L$101=""),ROW($C$7:$C$101)),ROWS(F$7:F69)))</f>
        <v>#NUM!</v>
      </c>
      <c r="R69" s="183" t="str">
        <f t="shared" si="2"/>
        <v/>
      </c>
      <c r="S69" s="183" t="str">
        <f t="shared" si="0"/>
        <v/>
      </c>
      <c r="T69" s="183" t="str">
        <f t="shared" si="0"/>
        <v/>
      </c>
      <c r="U69" s="183" t="str">
        <f t="shared" si="0"/>
        <v/>
      </c>
      <c r="V69" s="184" t="str">
        <f t="shared" si="0"/>
        <v/>
      </c>
    </row>
    <row r="70" spans="2:22" x14ac:dyDescent="0.25">
      <c r="B70" s="249"/>
      <c r="C70" s="338"/>
      <c r="D70" s="336"/>
      <c r="E70" s="336"/>
      <c r="F70" s="336"/>
      <c r="G70" s="337"/>
      <c r="H70" s="183" t="str">
        <f>IF(B70="","",IF(COUNTIF(B$8:B70,B70)&gt;1,"",B70))</f>
        <v/>
      </c>
      <c r="I70" s="48" t="str">
        <f>IF(D70="","",IF(COUNTIF(D$7:D70,D70)&gt;1,"",D70))</f>
        <v/>
      </c>
      <c r="J70" s="183" t="str">
        <f>IF(E70="","",IF(COUNTIF(E$7:E70,E70)&gt;1,"",E70))</f>
        <v/>
      </c>
      <c r="K70" s="183" t="str">
        <f>IF(F70="","",IF(COUNTIF(F$7:F70,F70)&gt;1,"",F70))</f>
        <v/>
      </c>
      <c r="L70" s="183" t="str">
        <f>IF(G70="","",IF(COUNTIF(G$7:G70,G70)&gt;1,"",G70))</f>
        <v/>
      </c>
      <c r="M70" s="183" t="e">
        <f t="array" ref="M70">INDEX(B$1:B$101,SMALL(IF(NOT(H$7:H$101=""),ROW($C$7:$C$101)),ROWS(B$7:B70)))</f>
        <v>#NUM!</v>
      </c>
      <c r="N70" s="183" t="e">
        <f t="array" ref="N70">INDEX(D$1:D$101,SMALL(IF(NOT(I$7:I$101=""),ROW($C$7:$C$101)),ROWS(C$7:C70)))</f>
        <v>#NUM!</v>
      </c>
      <c r="O70" s="183" t="e">
        <f t="array" ref="O70">INDEX(E$1:E$101,SMALL(IF(NOT(J$7:J$101=""),ROW($C$7:$C$101)),ROWS(D$7:D70)))</f>
        <v>#NUM!</v>
      </c>
      <c r="P70" s="183" t="e">
        <f t="array" ref="P70">INDEX(F$1:F$101,SMALL(IF(NOT(K$7:K$101=""),ROW($C$7:$C$101)),ROWS(E$7:E70)))</f>
        <v>#NUM!</v>
      </c>
      <c r="Q70" s="183" t="e">
        <f t="array" ref="Q70">INDEX(G$1:G$101,SMALL(IF(NOT(L$7:L$101=""),ROW($C$7:$C$101)),ROWS(F$7:F70)))</f>
        <v>#NUM!</v>
      </c>
      <c r="R70" s="183" t="str">
        <f t="shared" si="2"/>
        <v/>
      </c>
      <c r="S70" s="183" t="str">
        <f t="shared" si="0"/>
        <v/>
      </c>
      <c r="T70" s="183" t="str">
        <f t="shared" si="0"/>
        <v/>
      </c>
      <c r="U70" s="183" t="str">
        <f t="shared" si="0"/>
        <v/>
      </c>
      <c r="V70" s="184" t="str">
        <f t="shared" si="0"/>
        <v/>
      </c>
    </row>
    <row r="71" spans="2:22" x14ac:dyDescent="0.25">
      <c r="B71" s="249"/>
      <c r="C71" s="338"/>
      <c r="D71" s="336"/>
      <c r="E71" s="336"/>
      <c r="F71" s="336"/>
      <c r="G71" s="337"/>
      <c r="H71" s="183" t="str">
        <f>IF(B71="","",IF(COUNTIF(B$8:B71,B71)&gt;1,"",B71))</f>
        <v/>
      </c>
      <c r="I71" s="48" t="str">
        <f>IF(D71="","",IF(COUNTIF(D$7:D71,D71)&gt;1,"",D71))</f>
        <v/>
      </c>
      <c r="J71" s="183" t="str">
        <f>IF(E71="","",IF(COUNTIF(E$7:E71,E71)&gt;1,"",E71))</f>
        <v/>
      </c>
      <c r="K71" s="183" t="str">
        <f>IF(F71="","",IF(COUNTIF(F$7:F71,F71)&gt;1,"",F71))</f>
        <v/>
      </c>
      <c r="L71" s="183" t="str">
        <f>IF(G71="","",IF(COUNTIF(G$7:G71,G71)&gt;1,"",G71))</f>
        <v/>
      </c>
      <c r="M71" s="183" t="e">
        <f t="array" ref="M71">INDEX(B$1:B$101,SMALL(IF(NOT(H$7:H$101=""),ROW($C$7:$C$101)),ROWS(B$7:B71)))</f>
        <v>#NUM!</v>
      </c>
      <c r="N71" s="183" t="e">
        <f t="array" ref="N71">INDEX(D$1:D$101,SMALL(IF(NOT(I$7:I$101=""),ROW($C$7:$C$101)),ROWS(C$7:C71)))</f>
        <v>#NUM!</v>
      </c>
      <c r="O71" s="183" t="e">
        <f t="array" ref="O71">INDEX(E$1:E$101,SMALL(IF(NOT(J$7:J$101=""),ROW($C$7:$C$101)),ROWS(D$7:D71)))</f>
        <v>#NUM!</v>
      </c>
      <c r="P71" s="183" t="e">
        <f t="array" ref="P71">INDEX(F$1:F$101,SMALL(IF(NOT(K$7:K$101=""),ROW($C$7:$C$101)),ROWS(E$7:E71)))</f>
        <v>#NUM!</v>
      </c>
      <c r="Q71" s="183" t="e">
        <f t="array" ref="Q71">INDEX(G$1:G$101,SMALL(IF(NOT(L$7:L$101=""),ROW($C$7:$C$101)),ROWS(F$7:F71)))</f>
        <v>#NUM!</v>
      </c>
      <c r="R71" s="183" t="str">
        <f t="shared" si="2"/>
        <v/>
      </c>
      <c r="S71" s="183" t="str">
        <f t="shared" si="0"/>
        <v/>
      </c>
      <c r="T71" s="183" t="str">
        <f t="shared" si="0"/>
        <v/>
      </c>
      <c r="U71" s="183" t="str">
        <f t="shared" si="0"/>
        <v/>
      </c>
      <c r="V71" s="184" t="str">
        <f t="shared" si="0"/>
        <v/>
      </c>
    </row>
    <row r="72" spans="2:22" x14ac:dyDescent="0.25">
      <c r="B72" s="249"/>
      <c r="C72" s="338"/>
      <c r="D72" s="336"/>
      <c r="E72" s="336"/>
      <c r="F72" s="336"/>
      <c r="G72" s="337"/>
      <c r="H72" s="183" t="str">
        <f>IF(B72="","",IF(COUNTIF(B$8:B72,B72)&gt;1,"",B72))</f>
        <v/>
      </c>
      <c r="I72" s="48" t="str">
        <f>IF(D72="","",IF(COUNTIF(D$7:D72,D72)&gt;1,"",D72))</f>
        <v/>
      </c>
      <c r="J72" s="183" t="str">
        <f>IF(E72="","",IF(COUNTIF(E$7:E72,E72)&gt;1,"",E72))</f>
        <v/>
      </c>
      <c r="K72" s="183" t="str">
        <f>IF(F72="","",IF(COUNTIF(F$7:F72,F72)&gt;1,"",F72))</f>
        <v/>
      </c>
      <c r="L72" s="183" t="str">
        <f>IF(G72="","",IF(COUNTIF(G$7:G72,G72)&gt;1,"",G72))</f>
        <v/>
      </c>
      <c r="M72" s="183" t="e">
        <f t="array" ref="M72">INDEX(B$1:B$101,SMALL(IF(NOT(H$7:H$101=""),ROW($C$7:$C$101)),ROWS(B$7:B72)))</f>
        <v>#NUM!</v>
      </c>
      <c r="N72" s="183" t="e">
        <f t="array" ref="N72">INDEX(D$1:D$101,SMALL(IF(NOT(I$7:I$101=""),ROW($C$7:$C$101)),ROWS(C$7:C72)))</f>
        <v>#NUM!</v>
      </c>
      <c r="O72" s="183" t="e">
        <f t="array" ref="O72">INDEX(E$1:E$101,SMALL(IF(NOT(J$7:J$101=""),ROW($C$7:$C$101)),ROWS(D$7:D72)))</f>
        <v>#NUM!</v>
      </c>
      <c r="P72" s="183" t="e">
        <f t="array" ref="P72">INDEX(F$1:F$101,SMALL(IF(NOT(K$7:K$101=""),ROW($C$7:$C$101)),ROWS(E$7:E72)))</f>
        <v>#NUM!</v>
      </c>
      <c r="Q72" s="183" t="e">
        <f t="array" ref="Q72">INDEX(G$1:G$101,SMALL(IF(NOT(L$7:L$101=""),ROW($C$7:$C$101)),ROWS(F$7:F72)))</f>
        <v>#NUM!</v>
      </c>
      <c r="R72" s="183" t="str">
        <f t="shared" si="2"/>
        <v/>
      </c>
      <c r="S72" s="183" t="str">
        <f t="shared" ref="S72:V135" si="3">IF(ISERR(N72),"",N72)</f>
        <v/>
      </c>
      <c r="T72" s="183" t="str">
        <f t="shared" si="3"/>
        <v/>
      </c>
      <c r="U72" s="183" t="str">
        <f t="shared" si="3"/>
        <v/>
      </c>
      <c r="V72" s="184" t="str">
        <f t="shared" si="3"/>
        <v/>
      </c>
    </row>
    <row r="73" spans="2:22" x14ac:dyDescent="0.25">
      <c r="B73" s="249"/>
      <c r="C73" s="338"/>
      <c r="D73" s="336"/>
      <c r="E73" s="336"/>
      <c r="F73" s="336"/>
      <c r="G73" s="337"/>
      <c r="H73" s="183" t="str">
        <f>IF(B73="","",IF(COUNTIF(B$8:B73,B73)&gt;1,"",B73))</f>
        <v/>
      </c>
      <c r="I73" s="48" t="str">
        <f>IF(D73="","",IF(COUNTIF(D$7:D73,D73)&gt;1,"",D73))</f>
        <v/>
      </c>
      <c r="J73" s="183" t="str">
        <f>IF(E73="","",IF(COUNTIF(E$7:E73,E73)&gt;1,"",E73))</f>
        <v/>
      </c>
      <c r="K73" s="183" t="str">
        <f>IF(F73="","",IF(COUNTIF(F$7:F73,F73)&gt;1,"",F73))</f>
        <v/>
      </c>
      <c r="L73" s="183" t="str">
        <f>IF(G73="","",IF(COUNTIF(G$7:G73,G73)&gt;1,"",G73))</f>
        <v/>
      </c>
      <c r="M73" s="183" t="e">
        <f t="array" ref="M73">INDEX(B$1:B$101,SMALL(IF(NOT(H$7:H$101=""),ROW($C$7:$C$101)),ROWS(B$7:B73)))</f>
        <v>#NUM!</v>
      </c>
      <c r="N73" s="183" t="e">
        <f t="array" ref="N73">INDEX(D$1:D$101,SMALL(IF(NOT(I$7:I$101=""),ROW($C$7:$C$101)),ROWS(C$7:C73)))</f>
        <v>#NUM!</v>
      </c>
      <c r="O73" s="183" t="e">
        <f t="array" ref="O73">INDEX(E$1:E$101,SMALL(IF(NOT(J$7:J$101=""),ROW($C$7:$C$101)),ROWS(D$7:D73)))</f>
        <v>#NUM!</v>
      </c>
      <c r="P73" s="183" t="e">
        <f t="array" ref="P73">INDEX(F$1:F$101,SMALL(IF(NOT(K$7:K$101=""),ROW($C$7:$C$101)),ROWS(E$7:E73)))</f>
        <v>#NUM!</v>
      </c>
      <c r="Q73" s="183" t="e">
        <f t="array" ref="Q73">INDEX(G$1:G$101,SMALL(IF(NOT(L$7:L$101=""),ROW($C$7:$C$101)),ROWS(F$7:F73)))</f>
        <v>#NUM!</v>
      </c>
      <c r="R73" s="183" t="str">
        <f t="shared" si="2"/>
        <v/>
      </c>
      <c r="S73" s="183" t="str">
        <f t="shared" si="3"/>
        <v/>
      </c>
      <c r="T73" s="183" t="str">
        <f t="shared" si="3"/>
        <v/>
      </c>
      <c r="U73" s="183" t="str">
        <f t="shared" si="3"/>
        <v/>
      </c>
      <c r="V73" s="184" t="str">
        <f t="shared" si="3"/>
        <v/>
      </c>
    </row>
    <row r="74" spans="2:22" x14ac:dyDescent="0.25">
      <c r="B74" s="249"/>
      <c r="C74" s="338"/>
      <c r="D74" s="336"/>
      <c r="E74" s="336"/>
      <c r="F74" s="336"/>
      <c r="G74" s="337"/>
      <c r="H74" s="183" t="str">
        <f>IF(B74="","",IF(COUNTIF(B$8:B74,B74)&gt;1,"",B74))</f>
        <v/>
      </c>
      <c r="I74" s="48" t="str">
        <f>IF(D74="","",IF(COUNTIF(D$7:D74,D74)&gt;1,"",D74))</f>
        <v/>
      </c>
      <c r="J74" s="183" t="str">
        <f>IF(E74="","",IF(COUNTIF(E$7:E74,E74)&gt;1,"",E74))</f>
        <v/>
      </c>
      <c r="K74" s="183" t="str">
        <f>IF(F74="","",IF(COUNTIF(F$7:F74,F74)&gt;1,"",F74))</f>
        <v/>
      </c>
      <c r="L74" s="183" t="str">
        <f>IF(G74="","",IF(COUNTIF(G$7:G74,G74)&gt;1,"",G74))</f>
        <v/>
      </c>
      <c r="M74" s="183" t="e">
        <f t="array" ref="M74">INDEX(B$1:B$101,SMALL(IF(NOT(H$7:H$101=""),ROW($C$7:$C$101)),ROWS(B$7:B74)))</f>
        <v>#NUM!</v>
      </c>
      <c r="N74" s="183" t="e">
        <f t="array" ref="N74">INDEX(D$1:D$101,SMALL(IF(NOT(I$7:I$101=""),ROW($C$7:$C$101)),ROWS(C$7:C74)))</f>
        <v>#NUM!</v>
      </c>
      <c r="O74" s="183" t="e">
        <f t="array" ref="O74">INDEX(E$1:E$101,SMALL(IF(NOT(J$7:J$101=""),ROW($C$7:$C$101)),ROWS(D$7:D74)))</f>
        <v>#NUM!</v>
      </c>
      <c r="P74" s="183" t="e">
        <f t="array" ref="P74">INDEX(F$1:F$101,SMALL(IF(NOT(K$7:K$101=""),ROW($C$7:$C$101)),ROWS(E$7:E74)))</f>
        <v>#NUM!</v>
      </c>
      <c r="Q74" s="183" t="e">
        <f t="array" ref="Q74">INDEX(G$1:G$101,SMALL(IF(NOT(L$7:L$101=""),ROW($C$7:$C$101)),ROWS(F$7:F74)))</f>
        <v>#NUM!</v>
      </c>
      <c r="R74" s="183" t="str">
        <f t="shared" si="2"/>
        <v/>
      </c>
      <c r="S74" s="183" t="str">
        <f t="shared" si="3"/>
        <v/>
      </c>
      <c r="T74" s="183" t="str">
        <f t="shared" si="3"/>
        <v/>
      </c>
      <c r="U74" s="183" t="str">
        <f t="shared" si="3"/>
        <v/>
      </c>
      <c r="V74" s="184" t="str">
        <f t="shared" si="3"/>
        <v/>
      </c>
    </row>
    <row r="75" spans="2:22" x14ac:dyDescent="0.25">
      <c r="B75" s="249"/>
      <c r="C75" s="338"/>
      <c r="D75" s="336"/>
      <c r="E75" s="336"/>
      <c r="F75" s="336"/>
      <c r="G75" s="337"/>
      <c r="H75" s="183" t="str">
        <f>IF(B75="","",IF(COUNTIF(B$8:B75,B75)&gt;1,"",B75))</f>
        <v/>
      </c>
      <c r="I75" s="48" t="str">
        <f>IF(D75="","",IF(COUNTIF(D$7:D75,D75)&gt;1,"",D75))</f>
        <v/>
      </c>
      <c r="J75" s="183" t="str">
        <f>IF(E75="","",IF(COUNTIF(E$7:E75,E75)&gt;1,"",E75))</f>
        <v/>
      </c>
      <c r="K75" s="183" t="str">
        <f>IF(F75="","",IF(COUNTIF(F$7:F75,F75)&gt;1,"",F75))</f>
        <v/>
      </c>
      <c r="L75" s="183" t="str">
        <f>IF(G75="","",IF(COUNTIF(G$7:G75,G75)&gt;1,"",G75))</f>
        <v/>
      </c>
      <c r="M75" s="183" t="e">
        <f t="array" ref="M75">INDEX(B$1:B$101,SMALL(IF(NOT(H$7:H$101=""),ROW($C$7:$C$101)),ROWS(B$7:B75)))</f>
        <v>#NUM!</v>
      </c>
      <c r="N75" s="183" t="e">
        <f t="array" ref="N75">INDEX(D$1:D$101,SMALL(IF(NOT(I$7:I$101=""),ROW($C$7:$C$101)),ROWS(C$7:C75)))</f>
        <v>#NUM!</v>
      </c>
      <c r="O75" s="183" t="e">
        <f t="array" ref="O75">INDEX(E$1:E$101,SMALL(IF(NOT(J$7:J$101=""),ROW($C$7:$C$101)),ROWS(D$7:D75)))</f>
        <v>#NUM!</v>
      </c>
      <c r="P75" s="183" t="e">
        <f t="array" ref="P75">INDEX(F$1:F$101,SMALL(IF(NOT(K$7:K$101=""),ROW($C$7:$C$101)),ROWS(E$7:E75)))</f>
        <v>#NUM!</v>
      </c>
      <c r="Q75" s="183" t="e">
        <f t="array" ref="Q75">INDEX(G$1:G$101,SMALL(IF(NOT(L$7:L$101=""),ROW($C$7:$C$101)),ROWS(F$7:F75)))</f>
        <v>#NUM!</v>
      </c>
      <c r="R75" s="183" t="str">
        <f t="shared" si="2"/>
        <v/>
      </c>
      <c r="S75" s="183" t="str">
        <f t="shared" si="3"/>
        <v/>
      </c>
      <c r="T75" s="183" t="str">
        <f t="shared" si="3"/>
        <v/>
      </c>
      <c r="U75" s="183" t="str">
        <f t="shared" si="3"/>
        <v/>
      </c>
      <c r="V75" s="184" t="str">
        <f t="shared" si="3"/>
        <v/>
      </c>
    </row>
    <row r="76" spans="2:22" x14ac:dyDescent="0.25">
      <c r="B76" s="249"/>
      <c r="C76" s="338"/>
      <c r="D76" s="336"/>
      <c r="E76" s="336"/>
      <c r="F76" s="336"/>
      <c r="G76" s="337"/>
      <c r="H76" s="183" t="str">
        <f>IF(B76="","",IF(COUNTIF(B$8:B76,B76)&gt;1,"",B76))</f>
        <v/>
      </c>
      <c r="I76" s="48" t="str">
        <f>IF(D76="","",IF(COUNTIF(D$7:D76,D76)&gt;1,"",D76))</f>
        <v/>
      </c>
      <c r="J76" s="183" t="str">
        <f>IF(E76="","",IF(COUNTIF(E$7:E76,E76)&gt;1,"",E76))</f>
        <v/>
      </c>
      <c r="K76" s="183" t="str">
        <f>IF(F76="","",IF(COUNTIF(F$7:F76,F76)&gt;1,"",F76))</f>
        <v/>
      </c>
      <c r="L76" s="183" t="str">
        <f>IF(G76="","",IF(COUNTIF(G$7:G76,G76)&gt;1,"",G76))</f>
        <v/>
      </c>
      <c r="M76" s="183" t="e">
        <f t="array" ref="M76">INDEX(B$1:B$101,SMALL(IF(NOT(H$7:H$101=""),ROW($C$7:$C$101)),ROWS(B$7:B76)))</f>
        <v>#NUM!</v>
      </c>
      <c r="N76" s="183" t="e">
        <f t="array" ref="N76">INDEX(D$1:D$101,SMALL(IF(NOT(I$7:I$101=""),ROW($C$7:$C$101)),ROWS(C$7:C76)))</f>
        <v>#NUM!</v>
      </c>
      <c r="O76" s="183" t="e">
        <f t="array" ref="O76">INDEX(E$1:E$101,SMALL(IF(NOT(J$7:J$101=""),ROW($C$7:$C$101)),ROWS(D$7:D76)))</f>
        <v>#NUM!</v>
      </c>
      <c r="P76" s="183" t="e">
        <f t="array" ref="P76">INDEX(F$1:F$101,SMALL(IF(NOT(K$7:K$101=""),ROW($C$7:$C$101)),ROWS(E$7:E76)))</f>
        <v>#NUM!</v>
      </c>
      <c r="Q76" s="183" t="e">
        <f t="array" ref="Q76">INDEX(G$1:G$101,SMALL(IF(NOT(L$7:L$101=""),ROW($C$7:$C$101)),ROWS(F$7:F76)))</f>
        <v>#NUM!</v>
      </c>
      <c r="R76" s="183" t="str">
        <f t="shared" si="2"/>
        <v/>
      </c>
      <c r="S76" s="183" t="str">
        <f t="shared" si="3"/>
        <v/>
      </c>
      <c r="T76" s="183" t="str">
        <f t="shared" si="3"/>
        <v/>
      </c>
      <c r="U76" s="183" t="str">
        <f t="shared" si="3"/>
        <v/>
      </c>
      <c r="V76" s="184" t="str">
        <f t="shared" si="3"/>
        <v/>
      </c>
    </row>
    <row r="77" spans="2:22" x14ac:dyDescent="0.25">
      <c r="B77" s="249"/>
      <c r="C77" s="338"/>
      <c r="D77" s="336"/>
      <c r="E77" s="336"/>
      <c r="F77" s="336"/>
      <c r="G77" s="337"/>
      <c r="H77" s="183" t="str">
        <f>IF(B77="","",IF(COUNTIF(B$8:B77,B77)&gt;1,"",B77))</f>
        <v/>
      </c>
      <c r="I77" s="48" t="str">
        <f>IF(D77="","",IF(COUNTIF(D$7:D77,D77)&gt;1,"",D77))</f>
        <v/>
      </c>
      <c r="J77" s="183" t="str">
        <f>IF(E77="","",IF(COUNTIF(E$7:E77,E77)&gt;1,"",E77))</f>
        <v/>
      </c>
      <c r="K77" s="183" t="str">
        <f>IF(F77="","",IF(COUNTIF(F$7:F77,F77)&gt;1,"",F77))</f>
        <v/>
      </c>
      <c r="L77" s="183" t="str">
        <f>IF(G77="","",IF(COUNTIF(G$7:G77,G77)&gt;1,"",G77))</f>
        <v/>
      </c>
      <c r="M77" s="183" t="e">
        <f t="array" ref="M77">INDEX(B$1:B$101,SMALL(IF(NOT(H$7:H$101=""),ROW($C$7:$C$101)),ROWS(B$7:B77)))</f>
        <v>#NUM!</v>
      </c>
      <c r="N77" s="183" t="e">
        <f t="array" ref="N77">INDEX(D$1:D$101,SMALL(IF(NOT(I$7:I$101=""),ROW($C$7:$C$101)),ROWS(C$7:C77)))</f>
        <v>#NUM!</v>
      </c>
      <c r="O77" s="183" t="e">
        <f t="array" ref="O77">INDEX(E$1:E$101,SMALL(IF(NOT(J$7:J$101=""),ROW($C$7:$C$101)),ROWS(D$7:D77)))</f>
        <v>#NUM!</v>
      </c>
      <c r="P77" s="183" t="e">
        <f t="array" ref="P77">INDEX(F$1:F$101,SMALL(IF(NOT(K$7:K$101=""),ROW($C$7:$C$101)),ROWS(E$7:E77)))</f>
        <v>#NUM!</v>
      </c>
      <c r="Q77" s="183" t="e">
        <f t="array" ref="Q77">INDEX(G$1:G$101,SMALL(IF(NOT(L$7:L$101=""),ROW($C$7:$C$101)),ROWS(F$7:F77)))</f>
        <v>#NUM!</v>
      </c>
      <c r="R77" s="183" t="str">
        <f t="shared" si="2"/>
        <v/>
      </c>
      <c r="S77" s="183" t="str">
        <f t="shared" si="3"/>
        <v/>
      </c>
      <c r="T77" s="183" t="str">
        <f t="shared" si="3"/>
        <v/>
      </c>
      <c r="U77" s="183" t="str">
        <f t="shared" si="3"/>
        <v/>
      </c>
      <c r="V77" s="184" t="str">
        <f t="shared" si="3"/>
        <v/>
      </c>
    </row>
    <row r="78" spans="2:22" x14ac:dyDescent="0.25">
      <c r="B78" s="249"/>
      <c r="C78" s="338"/>
      <c r="D78" s="336"/>
      <c r="E78" s="336"/>
      <c r="F78" s="336"/>
      <c r="G78" s="337"/>
      <c r="H78" s="183" t="str">
        <f>IF(B78="","",IF(COUNTIF(B$8:B78,B78)&gt;1,"",B78))</f>
        <v/>
      </c>
      <c r="I78" s="48" t="str">
        <f>IF(D78="","",IF(COUNTIF(D$7:D78,D78)&gt;1,"",D78))</f>
        <v/>
      </c>
      <c r="J78" s="183" t="str">
        <f>IF(E78="","",IF(COUNTIF(E$7:E78,E78)&gt;1,"",E78))</f>
        <v/>
      </c>
      <c r="K78" s="183" t="str">
        <f>IF(F78="","",IF(COUNTIF(F$7:F78,F78)&gt;1,"",F78))</f>
        <v/>
      </c>
      <c r="L78" s="183" t="str">
        <f>IF(G78="","",IF(COUNTIF(G$7:G78,G78)&gt;1,"",G78))</f>
        <v/>
      </c>
      <c r="M78" s="183" t="e">
        <f t="array" ref="M78">INDEX(B$1:B$101,SMALL(IF(NOT(H$7:H$101=""),ROW($C$7:$C$101)),ROWS(B$7:B78)))</f>
        <v>#NUM!</v>
      </c>
      <c r="N78" s="183" t="e">
        <f t="array" ref="N78">INDEX(D$1:D$101,SMALL(IF(NOT(I$7:I$101=""),ROW($C$7:$C$101)),ROWS(C$7:C78)))</f>
        <v>#NUM!</v>
      </c>
      <c r="O78" s="183" t="e">
        <f t="array" ref="O78">INDEX(E$1:E$101,SMALL(IF(NOT(J$7:J$101=""),ROW($C$7:$C$101)),ROWS(D$7:D78)))</f>
        <v>#NUM!</v>
      </c>
      <c r="P78" s="183" t="e">
        <f t="array" ref="P78">INDEX(F$1:F$101,SMALL(IF(NOT(K$7:K$101=""),ROW($C$7:$C$101)),ROWS(E$7:E78)))</f>
        <v>#NUM!</v>
      </c>
      <c r="Q78" s="183" t="e">
        <f t="array" ref="Q78">INDEX(G$1:G$101,SMALL(IF(NOT(L$7:L$101=""),ROW($C$7:$C$101)),ROWS(F$7:F78)))</f>
        <v>#NUM!</v>
      </c>
      <c r="R78" s="183" t="str">
        <f t="shared" si="2"/>
        <v/>
      </c>
      <c r="S78" s="183" t="str">
        <f t="shared" si="3"/>
        <v/>
      </c>
      <c r="T78" s="183" t="str">
        <f t="shared" si="3"/>
        <v/>
      </c>
      <c r="U78" s="183" t="str">
        <f t="shared" si="3"/>
        <v/>
      </c>
      <c r="V78" s="184" t="str">
        <f t="shared" si="3"/>
        <v/>
      </c>
    </row>
    <row r="79" spans="2:22" x14ac:dyDescent="0.25">
      <c r="B79" s="249"/>
      <c r="C79" s="338"/>
      <c r="D79" s="336"/>
      <c r="E79" s="336"/>
      <c r="F79" s="336"/>
      <c r="G79" s="337"/>
      <c r="H79" s="183" t="str">
        <f>IF(B79="","",IF(COUNTIF(B$8:B79,B79)&gt;1,"",B79))</f>
        <v/>
      </c>
      <c r="I79" s="48" t="str">
        <f>IF(D79="","",IF(COUNTIF(D$7:D79,D79)&gt;1,"",D79))</f>
        <v/>
      </c>
      <c r="J79" s="183" t="str">
        <f>IF(E79="","",IF(COUNTIF(E$7:E79,E79)&gt;1,"",E79))</f>
        <v/>
      </c>
      <c r="K79" s="183" t="str">
        <f>IF(F79="","",IF(COUNTIF(F$7:F79,F79)&gt;1,"",F79))</f>
        <v/>
      </c>
      <c r="L79" s="183" t="str">
        <f>IF(G79="","",IF(COUNTIF(G$7:G79,G79)&gt;1,"",G79))</f>
        <v/>
      </c>
      <c r="M79" s="183" t="e">
        <f t="array" ref="M79">INDEX(B$1:B$101,SMALL(IF(NOT(H$7:H$101=""),ROW($C$7:$C$101)),ROWS(B$7:B79)))</f>
        <v>#NUM!</v>
      </c>
      <c r="N79" s="183" t="e">
        <f t="array" ref="N79">INDEX(D$1:D$101,SMALL(IF(NOT(I$7:I$101=""),ROW($C$7:$C$101)),ROWS(C$7:C79)))</f>
        <v>#NUM!</v>
      </c>
      <c r="O79" s="183" t="e">
        <f t="array" ref="O79">INDEX(E$1:E$101,SMALL(IF(NOT(J$7:J$101=""),ROW($C$7:$C$101)),ROWS(D$7:D79)))</f>
        <v>#NUM!</v>
      </c>
      <c r="P79" s="183" t="e">
        <f t="array" ref="P79">INDEX(F$1:F$101,SMALL(IF(NOT(K$7:K$101=""),ROW($C$7:$C$101)),ROWS(E$7:E79)))</f>
        <v>#NUM!</v>
      </c>
      <c r="Q79" s="183" t="e">
        <f t="array" ref="Q79">INDEX(G$1:G$101,SMALL(IF(NOT(L$7:L$101=""),ROW($C$7:$C$101)),ROWS(F$7:F79)))</f>
        <v>#NUM!</v>
      </c>
      <c r="R79" s="183" t="str">
        <f t="shared" si="2"/>
        <v/>
      </c>
      <c r="S79" s="183" t="str">
        <f t="shared" si="3"/>
        <v/>
      </c>
      <c r="T79" s="183" t="str">
        <f t="shared" si="3"/>
        <v/>
      </c>
      <c r="U79" s="183" t="str">
        <f t="shared" si="3"/>
        <v/>
      </c>
      <c r="V79" s="184" t="str">
        <f t="shared" si="3"/>
        <v/>
      </c>
    </row>
    <row r="80" spans="2:22" x14ac:dyDescent="0.25">
      <c r="B80" s="249"/>
      <c r="C80" s="338"/>
      <c r="D80" s="336"/>
      <c r="E80" s="336"/>
      <c r="F80" s="336"/>
      <c r="G80" s="337"/>
      <c r="H80" s="183" t="str">
        <f>IF(B80="","",IF(COUNTIF(B$8:B80,B80)&gt;1,"",B80))</f>
        <v/>
      </c>
      <c r="I80" s="48" t="str">
        <f>IF(D80="","",IF(COUNTIF(D$7:D80,D80)&gt;1,"",D80))</f>
        <v/>
      </c>
      <c r="J80" s="183" t="str">
        <f>IF(E80="","",IF(COUNTIF(E$7:E80,E80)&gt;1,"",E80))</f>
        <v/>
      </c>
      <c r="K80" s="183" t="str">
        <f>IF(F80="","",IF(COUNTIF(F$7:F80,F80)&gt;1,"",F80))</f>
        <v/>
      </c>
      <c r="L80" s="183" t="str">
        <f>IF(G80="","",IF(COUNTIF(G$7:G80,G80)&gt;1,"",G80))</f>
        <v/>
      </c>
      <c r="M80" s="183" t="e">
        <f t="array" ref="M80">INDEX(B$1:B$101,SMALL(IF(NOT(H$7:H$101=""),ROW($C$7:$C$101)),ROWS(B$7:B80)))</f>
        <v>#NUM!</v>
      </c>
      <c r="N80" s="183" t="e">
        <f t="array" ref="N80">INDEX(D$1:D$101,SMALL(IF(NOT(I$7:I$101=""),ROW($C$7:$C$101)),ROWS(C$7:C80)))</f>
        <v>#NUM!</v>
      </c>
      <c r="O80" s="183" t="e">
        <f t="array" ref="O80">INDEX(E$1:E$101,SMALL(IF(NOT(J$7:J$101=""),ROW($C$7:$C$101)),ROWS(D$7:D80)))</f>
        <v>#NUM!</v>
      </c>
      <c r="P80" s="183" t="e">
        <f t="array" ref="P80">INDEX(F$1:F$101,SMALL(IF(NOT(K$7:K$101=""),ROW($C$7:$C$101)),ROWS(E$7:E80)))</f>
        <v>#NUM!</v>
      </c>
      <c r="Q80" s="183" t="e">
        <f t="array" ref="Q80">INDEX(G$1:G$101,SMALL(IF(NOT(L$7:L$101=""),ROW($C$7:$C$101)),ROWS(F$7:F80)))</f>
        <v>#NUM!</v>
      </c>
      <c r="R80" s="183" t="str">
        <f t="shared" si="2"/>
        <v/>
      </c>
      <c r="S80" s="183" t="str">
        <f t="shared" si="3"/>
        <v/>
      </c>
      <c r="T80" s="183" t="str">
        <f t="shared" si="3"/>
        <v/>
      </c>
      <c r="U80" s="183" t="str">
        <f t="shared" si="3"/>
        <v/>
      </c>
      <c r="V80" s="184" t="str">
        <f t="shared" si="3"/>
        <v/>
      </c>
    </row>
    <row r="81" spans="2:22" x14ac:dyDescent="0.25">
      <c r="B81" s="249"/>
      <c r="C81" s="338"/>
      <c r="D81" s="336"/>
      <c r="E81" s="336"/>
      <c r="F81" s="336"/>
      <c r="G81" s="337"/>
      <c r="H81" s="183" t="str">
        <f>IF(B81="","",IF(COUNTIF(B$8:B81,B81)&gt;1,"",B81))</f>
        <v/>
      </c>
      <c r="I81" s="48" t="str">
        <f>IF(D81="","",IF(COUNTIF(D$7:D81,D81)&gt;1,"",D81))</f>
        <v/>
      </c>
      <c r="J81" s="183" t="str">
        <f>IF(E81="","",IF(COUNTIF(E$7:E81,E81)&gt;1,"",E81))</f>
        <v/>
      </c>
      <c r="K81" s="183" t="str">
        <f>IF(F81="","",IF(COUNTIF(F$7:F81,F81)&gt;1,"",F81))</f>
        <v/>
      </c>
      <c r="L81" s="183" t="str">
        <f>IF(G81="","",IF(COUNTIF(G$7:G81,G81)&gt;1,"",G81))</f>
        <v/>
      </c>
      <c r="M81" s="183" t="e">
        <f t="array" ref="M81">INDEX(B$1:B$101,SMALL(IF(NOT(H$7:H$101=""),ROW($C$7:$C$101)),ROWS(B$7:B81)))</f>
        <v>#NUM!</v>
      </c>
      <c r="N81" s="183" t="e">
        <f t="array" ref="N81">INDEX(D$1:D$101,SMALL(IF(NOT(I$7:I$101=""),ROW($C$7:$C$101)),ROWS(C$7:C81)))</f>
        <v>#NUM!</v>
      </c>
      <c r="O81" s="183" t="e">
        <f t="array" ref="O81">INDEX(E$1:E$101,SMALL(IF(NOT(J$7:J$101=""),ROW($C$7:$C$101)),ROWS(D$7:D81)))</f>
        <v>#NUM!</v>
      </c>
      <c r="P81" s="183" t="e">
        <f t="array" ref="P81">INDEX(F$1:F$101,SMALL(IF(NOT(K$7:K$101=""),ROW($C$7:$C$101)),ROWS(E$7:E81)))</f>
        <v>#NUM!</v>
      </c>
      <c r="Q81" s="183" t="e">
        <f t="array" ref="Q81">INDEX(G$1:G$101,SMALL(IF(NOT(L$7:L$101=""),ROW($C$7:$C$101)),ROWS(F$7:F81)))</f>
        <v>#NUM!</v>
      </c>
      <c r="R81" s="183" t="str">
        <f t="shared" si="2"/>
        <v/>
      </c>
      <c r="S81" s="183" t="str">
        <f t="shared" si="3"/>
        <v/>
      </c>
      <c r="T81" s="183" t="str">
        <f t="shared" si="3"/>
        <v/>
      </c>
      <c r="U81" s="183" t="str">
        <f t="shared" si="3"/>
        <v/>
      </c>
      <c r="V81" s="184" t="str">
        <f t="shared" si="3"/>
        <v/>
      </c>
    </row>
    <row r="82" spans="2:22" x14ac:dyDescent="0.25">
      <c r="B82" s="249"/>
      <c r="C82" s="338"/>
      <c r="D82" s="336"/>
      <c r="E82" s="336"/>
      <c r="F82" s="336"/>
      <c r="G82" s="337"/>
      <c r="H82" s="183" t="str">
        <f>IF(B82="","",IF(COUNTIF(B$8:B82,B82)&gt;1,"",B82))</f>
        <v/>
      </c>
      <c r="I82" s="48" t="str">
        <f>IF(D82="","",IF(COUNTIF(D$7:D82,D82)&gt;1,"",D82))</f>
        <v/>
      </c>
      <c r="J82" s="183" t="str">
        <f>IF(E82="","",IF(COUNTIF(E$7:E82,E82)&gt;1,"",E82))</f>
        <v/>
      </c>
      <c r="K82" s="183" t="str">
        <f>IF(F82="","",IF(COUNTIF(F$7:F82,F82)&gt;1,"",F82))</f>
        <v/>
      </c>
      <c r="L82" s="183" t="str">
        <f>IF(G82="","",IF(COUNTIF(G$7:G82,G82)&gt;1,"",G82))</f>
        <v/>
      </c>
      <c r="M82" s="183" t="e">
        <f t="array" ref="M82">INDEX(B$1:B$101,SMALL(IF(NOT(H$7:H$101=""),ROW($C$7:$C$101)),ROWS(B$7:B82)))</f>
        <v>#NUM!</v>
      </c>
      <c r="N82" s="183" t="e">
        <f t="array" ref="N82">INDEX(D$1:D$101,SMALL(IF(NOT(I$7:I$101=""),ROW($C$7:$C$101)),ROWS(C$7:C82)))</f>
        <v>#NUM!</v>
      </c>
      <c r="O82" s="183" t="e">
        <f t="array" ref="O82">INDEX(E$1:E$101,SMALL(IF(NOT(J$7:J$101=""),ROW($C$7:$C$101)),ROWS(D$7:D82)))</f>
        <v>#NUM!</v>
      </c>
      <c r="P82" s="183" t="e">
        <f t="array" ref="P82">INDEX(F$1:F$101,SMALL(IF(NOT(K$7:K$101=""),ROW($C$7:$C$101)),ROWS(E$7:E82)))</f>
        <v>#NUM!</v>
      </c>
      <c r="Q82" s="183" t="e">
        <f t="array" ref="Q82">INDEX(G$1:G$101,SMALL(IF(NOT(L$7:L$101=""),ROW($C$7:$C$101)),ROWS(F$7:F82)))</f>
        <v>#NUM!</v>
      </c>
      <c r="R82" s="183" t="str">
        <f t="shared" si="2"/>
        <v/>
      </c>
      <c r="S82" s="183" t="str">
        <f t="shared" si="3"/>
        <v/>
      </c>
      <c r="T82" s="183" t="str">
        <f t="shared" si="3"/>
        <v/>
      </c>
      <c r="U82" s="183" t="str">
        <f t="shared" si="3"/>
        <v/>
      </c>
      <c r="V82" s="184" t="str">
        <f t="shared" si="3"/>
        <v/>
      </c>
    </row>
    <row r="83" spans="2:22" x14ac:dyDescent="0.25">
      <c r="B83" s="249"/>
      <c r="C83" s="338"/>
      <c r="D83" s="336"/>
      <c r="E83" s="336"/>
      <c r="F83" s="336"/>
      <c r="G83" s="337"/>
      <c r="H83" s="183" t="str">
        <f>IF(B83="","",IF(COUNTIF(B$8:B83,B83)&gt;1,"",B83))</f>
        <v/>
      </c>
      <c r="I83" s="48" t="str">
        <f>IF(D83="","",IF(COUNTIF(D$7:D83,D83)&gt;1,"",D83))</f>
        <v/>
      </c>
      <c r="J83" s="183" t="str">
        <f>IF(E83="","",IF(COUNTIF(E$7:E83,E83)&gt;1,"",E83))</f>
        <v/>
      </c>
      <c r="K83" s="183" t="str">
        <f>IF(F83="","",IF(COUNTIF(F$7:F83,F83)&gt;1,"",F83))</f>
        <v/>
      </c>
      <c r="L83" s="183" t="str">
        <f>IF(G83="","",IF(COUNTIF(G$7:G83,G83)&gt;1,"",G83))</f>
        <v/>
      </c>
      <c r="M83" s="183" t="e">
        <f t="array" ref="M83">INDEX(B$1:B$101,SMALL(IF(NOT(H$7:H$101=""),ROW($C$7:$C$101)),ROWS(B$7:B83)))</f>
        <v>#NUM!</v>
      </c>
      <c r="N83" s="183" t="e">
        <f t="array" ref="N83">INDEX(D$1:D$101,SMALL(IF(NOT(I$7:I$101=""),ROW($C$7:$C$101)),ROWS(C$7:C83)))</f>
        <v>#NUM!</v>
      </c>
      <c r="O83" s="183" t="e">
        <f t="array" ref="O83">INDEX(E$1:E$101,SMALL(IF(NOT(J$7:J$101=""),ROW($C$7:$C$101)),ROWS(D$7:D83)))</f>
        <v>#NUM!</v>
      </c>
      <c r="P83" s="183" t="e">
        <f t="array" ref="P83">INDEX(F$1:F$101,SMALL(IF(NOT(K$7:K$101=""),ROW($C$7:$C$101)),ROWS(E$7:E83)))</f>
        <v>#NUM!</v>
      </c>
      <c r="Q83" s="183" t="e">
        <f t="array" ref="Q83">INDEX(G$1:G$101,SMALL(IF(NOT(L$7:L$101=""),ROW($C$7:$C$101)),ROWS(F$7:F83)))</f>
        <v>#NUM!</v>
      </c>
      <c r="R83" s="183" t="str">
        <f t="shared" si="2"/>
        <v/>
      </c>
      <c r="S83" s="183" t="str">
        <f t="shared" si="3"/>
        <v/>
      </c>
      <c r="T83" s="183" t="str">
        <f t="shared" si="3"/>
        <v/>
      </c>
      <c r="U83" s="183" t="str">
        <f t="shared" si="3"/>
        <v/>
      </c>
      <c r="V83" s="184" t="str">
        <f t="shared" si="3"/>
        <v/>
      </c>
    </row>
    <row r="84" spans="2:22" x14ac:dyDescent="0.25">
      <c r="B84" s="249"/>
      <c r="C84" s="338"/>
      <c r="D84" s="336"/>
      <c r="E84" s="336"/>
      <c r="F84" s="336"/>
      <c r="G84" s="337"/>
      <c r="H84" s="183" t="str">
        <f>IF(B84="","",IF(COUNTIF(B$8:B84,B84)&gt;1,"",B84))</f>
        <v/>
      </c>
      <c r="I84" s="48" t="str">
        <f>IF(D84="","",IF(COUNTIF(D$7:D84,D84)&gt;1,"",D84))</f>
        <v/>
      </c>
      <c r="J84" s="183" t="str">
        <f>IF(E84="","",IF(COUNTIF(E$7:E84,E84)&gt;1,"",E84))</f>
        <v/>
      </c>
      <c r="K84" s="183" t="str">
        <f>IF(F84="","",IF(COUNTIF(F$7:F84,F84)&gt;1,"",F84))</f>
        <v/>
      </c>
      <c r="L84" s="183" t="str">
        <f>IF(G84="","",IF(COUNTIF(G$7:G84,G84)&gt;1,"",G84))</f>
        <v/>
      </c>
      <c r="M84" s="183" t="e">
        <f t="array" ref="M84">INDEX(B$1:B$101,SMALL(IF(NOT(H$7:H$101=""),ROW($C$7:$C$101)),ROWS(B$7:B84)))</f>
        <v>#NUM!</v>
      </c>
      <c r="N84" s="183" t="e">
        <f t="array" ref="N84">INDEX(D$1:D$101,SMALL(IF(NOT(I$7:I$101=""),ROW($C$7:$C$101)),ROWS(C$7:C84)))</f>
        <v>#NUM!</v>
      </c>
      <c r="O84" s="183" t="e">
        <f t="array" ref="O84">INDEX(E$1:E$101,SMALL(IF(NOT(J$7:J$101=""),ROW($C$7:$C$101)),ROWS(D$7:D84)))</f>
        <v>#NUM!</v>
      </c>
      <c r="P84" s="183" t="e">
        <f t="array" ref="P84">INDEX(F$1:F$101,SMALL(IF(NOT(K$7:K$101=""),ROW($C$7:$C$101)),ROWS(E$7:E84)))</f>
        <v>#NUM!</v>
      </c>
      <c r="Q84" s="183" t="e">
        <f t="array" ref="Q84">INDEX(G$1:G$101,SMALL(IF(NOT(L$7:L$101=""),ROW($C$7:$C$101)),ROWS(F$7:F84)))</f>
        <v>#NUM!</v>
      </c>
      <c r="R84" s="183" t="str">
        <f t="shared" si="2"/>
        <v/>
      </c>
      <c r="S84" s="183" t="str">
        <f t="shared" si="3"/>
        <v/>
      </c>
      <c r="T84" s="183" t="str">
        <f t="shared" si="3"/>
        <v/>
      </c>
      <c r="U84" s="183" t="str">
        <f t="shared" si="3"/>
        <v/>
      </c>
      <c r="V84" s="184" t="str">
        <f t="shared" si="3"/>
        <v/>
      </c>
    </row>
    <row r="85" spans="2:22" x14ac:dyDescent="0.25">
      <c r="B85" s="249"/>
      <c r="C85" s="338"/>
      <c r="D85" s="336"/>
      <c r="E85" s="336"/>
      <c r="F85" s="336"/>
      <c r="G85" s="337"/>
      <c r="H85" s="183" t="str">
        <f>IF(B85="","",IF(COUNTIF(B$8:B85,B85)&gt;1,"",B85))</f>
        <v/>
      </c>
      <c r="I85" s="48" t="str">
        <f>IF(D85="","",IF(COUNTIF(D$7:D85,D85)&gt;1,"",D85))</f>
        <v/>
      </c>
      <c r="J85" s="183" t="str">
        <f>IF(E85="","",IF(COUNTIF(E$7:E85,E85)&gt;1,"",E85))</f>
        <v/>
      </c>
      <c r="K85" s="183" t="str">
        <f>IF(F85="","",IF(COUNTIF(F$7:F85,F85)&gt;1,"",F85))</f>
        <v/>
      </c>
      <c r="L85" s="183" t="str">
        <f>IF(G85="","",IF(COUNTIF(G$7:G85,G85)&gt;1,"",G85))</f>
        <v/>
      </c>
      <c r="M85" s="183" t="e">
        <f t="array" ref="M85">INDEX(B$1:B$101,SMALL(IF(NOT(H$7:H$101=""),ROW($C$7:$C$101)),ROWS(B$7:B85)))</f>
        <v>#NUM!</v>
      </c>
      <c r="N85" s="183" t="e">
        <f t="array" ref="N85">INDEX(D$1:D$101,SMALL(IF(NOT(I$7:I$101=""),ROW($C$7:$C$101)),ROWS(C$7:C85)))</f>
        <v>#NUM!</v>
      </c>
      <c r="O85" s="183" t="e">
        <f t="array" ref="O85">INDEX(E$1:E$101,SMALL(IF(NOT(J$7:J$101=""),ROW($C$7:$C$101)),ROWS(D$7:D85)))</f>
        <v>#NUM!</v>
      </c>
      <c r="P85" s="183" t="e">
        <f t="array" ref="P85">INDEX(F$1:F$101,SMALL(IF(NOT(K$7:K$101=""),ROW($C$7:$C$101)),ROWS(E$7:E85)))</f>
        <v>#NUM!</v>
      </c>
      <c r="Q85" s="183" t="e">
        <f t="array" ref="Q85">INDEX(G$1:G$101,SMALL(IF(NOT(L$7:L$101=""),ROW($C$7:$C$101)),ROWS(F$7:F85)))</f>
        <v>#NUM!</v>
      </c>
      <c r="R85" s="183" t="str">
        <f t="shared" si="2"/>
        <v/>
      </c>
      <c r="S85" s="183" t="str">
        <f t="shared" si="3"/>
        <v/>
      </c>
      <c r="T85" s="183" t="str">
        <f t="shared" si="3"/>
        <v/>
      </c>
      <c r="U85" s="183" t="str">
        <f t="shared" si="3"/>
        <v/>
      </c>
      <c r="V85" s="184" t="str">
        <f t="shared" si="3"/>
        <v/>
      </c>
    </row>
    <row r="86" spans="2:22" x14ac:dyDescent="0.25">
      <c r="B86" s="249"/>
      <c r="C86" s="338"/>
      <c r="D86" s="336"/>
      <c r="E86" s="336"/>
      <c r="F86" s="336"/>
      <c r="G86" s="337"/>
      <c r="H86" s="183" t="str">
        <f>IF(B86="","",IF(COUNTIF(B$8:B86,B86)&gt;1,"",B86))</f>
        <v/>
      </c>
      <c r="I86" s="48" t="str">
        <f>IF(D86="","",IF(COUNTIF(D$7:D86,D86)&gt;1,"",D86))</f>
        <v/>
      </c>
      <c r="J86" s="183" t="str">
        <f>IF(E86="","",IF(COUNTIF(E$7:E86,E86)&gt;1,"",E86))</f>
        <v/>
      </c>
      <c r="K86" s="183" t="str">
        <f>IF(F86="","",IF(COUNTIF(F$7:F86,F86)&gt;1,"",F86))</f>
        <v/>
      </c>
      <c r="L86" s="183" t="str">
        <f>IF(G86="","",IF(COUNTIF(G$7:G86,G86)&gt;1,"",G86))</f>
        <v/>
      </c>
      <c r="M86" s="183" t="e">
        <f t="array" ref="M86">INDEX(B$1:B$101,SMALL(IF(NOT(H$7:H$101=""),ROW($C$7:$C$101)),ROWS(B$7:B86)))</f>
        <v>#NUM!</v>
      </c>
      <c r="N86" s="183" t="e">
        <f t="array" ref="N86">INDEX(D$1:D$101,SMALL(IF(NOT(I$7:I$101=""),ROW($C$7:$C$101)),ROWS(C$7:C86)))</f>
        <v>#NUM!</v>
      </c>
      <c r="O86" s="183" t="e">
        <f t="array" ref="O86">INDEX(E$1:E$101,SMALL(IF(NOT(J$7:J$101=""),ROW($C$7:$C$101)),ROWS(D$7:D86)))</f>
        <v>#NUM!</v>
      </c>
      <c r="P86" s="183" t="e">
        <f t="array" ref="P86">INDEX(F$1:F$101,SMALL(IF(NOT(K$7:K$101=""),ROW($C$7:$C$101)),ROWS(E$7:E86)))</f>
        <v>#NUM!</v>
      </c>
      <c r="Q86" s="183" t="e">
        <f t="array" ref="Q86">INDEX(G$1:G$101,SMALL(IF(NOT(L$7:L$101=""),ROW($C$7:$C$101)),ROWS(F$7:F86)))</f>
        <v>#NUM!</v>
      </c>
      <c r="R86" s="183" t="str">
        <f t="shared" si="2"/>
        <v/>
      </c>
      <c r="S86" s="183" t="str">
        <f t="shared" si="3"/>
        <v/>
      </c>
      <c r="T86" s="183" t="str">
        <f t="shared" si="3"/>
        <v/>
      </c>
      <c r="U86" s="183" t="str">
        <f t="shared" si="3"/>
        <v/>
      </c>
      <c r="V86" s="184" t="str">
        <f t="shared" si="3"/>
        <v/>
      </c>
    </row>
    <row r="87" spans="2:22" x14ac:dyDescent="0.25">
      <c r="B87" s="249"/>
      <c r="C87" s="338"/>
      <c r="D87" s="336"/>
      <c r="E87" s="336"/>
      <c r="F87" s="336"/>
      <c r="G87" s="337"/>
      <c r="H87" s="183" t="str">
        <f>IF(B87="","",IF(COUNTIF(B$8:B87,B87)&gt;1,"",B87))</f>
        <v/>
      </c>
      <c r="I87" s="48" t="str">
        <f>IF(D87="","",IF(COUNTIF(D$7:D87,D87)&gt;1,"",D87))</f>
        <v/>
      </c>
      <c r="J87" s="183" t="str">
        <f>IF(E87="","",IF(COUNTIF(E$7:E87,E87)&gt;1,"",E87))</f>
        <v/>
      </c>
      <c r="K87" s="183" t="str">
        <f>IF(F87="","",IF(COUNTIF(F$7:F87,F87)&gt;1,"",F87))</f>
        <v/>
      </c>
      <c r="L87" s="183" t="str">
        <f>IF(G87="","",IF(COUNTIF(G$7:G87,G87)&gt;1,"",G87))</f>
        <v/>
      </c>
      <c r="M87" s="183" t="e">
        <f t="array" ref="M87">INDEX(B$1:B$101,SMALL(IF(NOT(H$7:H$101=""),ROW($C$7:$C$101)),ROWS(B$7:B87)))</f>
        <v>#NUM!</v>
      </c>
      <c r="N87" s="183" t="e">
        <f t="array" ref="N87">INDEX(D$1:D$101,SMALL(IF(NOT(I$7:I$101=""),ROW($C$7:$C$101)),ROWS(C$7:C87)))</f>
        <v>#NUM!</v>
      </c>
      <c r="O87" s="183" t="e">
        <f t="array" ref="O87">INDEX(E$1:E$101,SMALL(IF(NOT(J$7:J$101=""),ROW($C$7:$C$101)),ROWS(D$7:D87)))</f>
        <v>#NUM!</v>
      </c>
      <c r="P87" s="183" t="e">
        <f t="array" ref="P87">INDEX(F$1:F$101,SMALL(IF(NOT(K$7:K$101=""),ROW($C$7:$C$101)),ROWS(E$7:E87)))</f>
        <v>#NUM!</v>
      </c>
      <c r="Q87" s="183" t="e">
        <f t="array" ref="Q87">INDEX(G$1:G$101,SMALL(IF(NOT(L$7:L$101=""),ROW($C$7:$C$101)),ROWS(F$7:F87)))</f>
        <v>#NUM!</v>
      </c>
      <c r="R87" s="183" t="str">
        <f t="shared" si="2"/>
        <v/>
      </c>
      <c r="S87" s="183" t="str">
        <f t="shared" si="3"/>
        <v/>
      </c>
      <c r="T87" s="183" t="str">
        <f t="shared" si="3"/>
        <v/>
      </c>
      <c r="U87" s="183" t="str">
        <f t="shared" si="3"/>
        <v/>
      </c>
      <c r="V87" s="184" t="str">
        <f t="shared" si="3"/>
        <v/>
      </c>
    </row>
    <row r="88" spans="2:22" x14ac:dyDescent="0.25">
      <c r="B88" s="249"/>
      <c r="C88" s="338"/>
      <c r="D88" s="336"/>
      <c r="E88" s="336"/>
      <c r="F88" s="336"/>
      <c r="G88" s="337"/>
      <c r="H88" s="183" t="str">
        <f>IF(B88="","",IF(COUNTIF(B$8:B88,B88)&gt;1,"",B88))</f>
        <v/>
      </c>
      <c r="I88" s="48" t="str">
        <f>IF(D88="","",IF(COUNTIF(D$7:D88,D88)&gt;1,"",D88))</f>
        <v/>
      </c>
      <c r="J88" s="183" t="str">
        <f>IF(E88="","",IF(COUNTIF(E$7:E88,E88)&gt;1,"",E88))</f>
        <v/>
      </c>
      <c r="K88" s="183" t="str">
        <f>IF(F88="","",IF(COUNTIF(F$7:F88,F88)&gt;1,"",F88))</f>
        <v/>
      </c>
      <c r="L88" s="183" t="str">
        <f>IF(G88="","",IF(COUNTIF(G$7:G88,G88)&gt;1,"",G88))</f>
        <v/>
      </c>
      <c r="M88" s="183" t="e">
        <f t="array" ref="M88">INDEX(B$1:B$101,SMALL(IF(NOT(H$7:H$101=""),ROW($C$7:$C$101)),ROWS(B$7:B88)))</f>
        <v>#NUM!</v>
      </c>
      <c r="N88" s="183" t="e">
        <f t="array" ref="N88">INDEX(D$1:D$101,SMALL(IF(NOT(I$7:I$101=""),ROW($C$7:$C$101)),ROWS(C$7:C88)))</f>
        <v>#NUM!</v>
      </c>
      <c r="O88" s="183" t="e">
        <f t="array" ref="O88">INDEX(E$1:E$101,SMALL(IF(NOT(J$7:J$101=""),ROW($C$7:$C$101)),ROWS(D$7:D88)))</f>
        <v>#NUM!</v>
      </c>
      <c r="P88" s="183" t="e">
        <f t="array" ref="P88">INDEX(F$1:F$101,SMALL(IF(NOT(K$7:K$101=""),ROW($C$7:$C$101)),ROWS(E$7:E88)))</f>
        <v>#NUM!</v>
      </c>
      <c r="Q88" s="183" t="e">
        <f t="array" ref="Q88">INDEX(G$1:G$101,SMALL(IF(NOT(L$7:L$101=""),ROW($C$7:$C$101)),ROWS(F$7:F88)))</f>
        <v>#NUM!</v>
      </c>
      <c r="R88" s="183" t="str">
        <f t="shared" si="2"/>
        <v/>
      </c>
      <c r="S88" s="183" t="str">
        <f t="shared" si="3"/>
        <v/>
      </c>
      <c r="T88" s="183" t="str">
        <f t="shared" si="3"/>
        <v/>
      </c>
      <c r="U88" s="183" t="str">
        <f t="shared" si="3"/>
        <v/>
      </c>
      <c r="V88" s="184" t="str">
        <f t="shared" si="3"/>
        <v/>
      </c>
    </row>
    <row r="89" spans="2:22" x14ac:dyDescent="0.25">
      <c r="B89" s="249"/>
      <c r="C89" s="338"/>
      <c r="D89" s="336"/>
      <c r="E89" s="336"/>
      <c r="F89" s="336"/>
      <c r="G89" s="337"/>
      <c r="H89" s="183" t="str">
        <f>IF(B89="","",IF(COUNTIF(B$8:B89,B89)&gt;1,"",B89))</f>
        <v/>
      </c>
      <c r="I89" s="48" t="str">
        <f>IF(D89="","",IF(COUNTIF(D$7:D89,D89)&gt;1,"",D89))</f>
        <v/>
      </c>
      <c r="J89" s="183" t="str">
        <f>IF(E89="","",IF(COUNTIF(E$7:E89,E89)&gt;1,"",E89))</f>
        <v/>
      </c>
      <c r="K89" s="183" t="str">
        <f>IF(F89="","",IF(COUNTIF(F$7:F89,F89)&gt;1,"",F89))</f>
        <v/>
      </c>
      <c r="L89" s="183" t="str">
        <f>IF(G89="","",IF(COUNTIF(G$7:G89,G89)&gt;1,"",G89))</f>
        <v/>
      </c>
      <c r="M89" s="183" t="e">
        <f t="array" ref="M89">INDEX(B$1:B$101,SMALL(IF(NOT(H$7:H$101=""),ROW($C$7:$C$101)),ROWS(B$7:B89)))</f>
        <v>#NUM!</v>
      </c>
      <c r="N89" s="183" t="e">
        <f t="array" ref="N89">INDEX(D$1:D$101,SMALL(IF(NOT(I$7:I$101=""),ROW($C$7:$C$101)),ROWS(C$7:C89)))</f>
        <v>#NUM!</v>
      </c>
      <c r="O89" s="183" t="e">
        <f t="array" ref="O89">INDEX(E$1:E$101,SMALL(IF(NOT(J$7:J$101=""),ROW($C$7:$C$101)),ROWS(D$7:D89)))</f>
        <v>#NUM!</v>
      </c>
      <c r="P89" s="183" t="e">
        <f t="array" ref="P89">INDEX(F$1:F$101,SMALL(IF(NOT(K$7:K$101=""),ROW($C$7:$C$101)),ROWS(E$7:E89)))</f>
        <v>#NUM!</v>
      </c>
      <c r="Q89" s="183" t="e">
        <f t="array" ref="Q89">INDEX(G$1:G$101,SMALL(IF(NOT(L$7:L$101=""),ROW($C$7:$C$101)),ROWS(F$7:F89)))</f>
        <v>#NUM!</v>
      </c>
      <c r="R89" s="183" t="str">
        <f t="shared" si="2"/>
        <v/>
      </c>
      <c r="S89" s="183" t="str">
        <f t="shared" si="3"/>
        <v/>
      </c>
      <c r="T89" s="183" t="str">
        <f t="shared" si="3"/>
        <v/>
      </c>
      <c r="U89" s="183" t="str">
        <f t="shared" si="3"/>
        <v/>
      </c>
      <c r="V89" s="184" t="str">
        <f t="shared" si="3"/>
        <v/>
      </c>
    </row>
    <row r="90" spans="2:22" x14ac:dyDescent="0.25">
      <c r="B90" s="249"/>
      <c r="C90" s="338"/>
      <c r="D90" s="336"/>
      <c r="E90" s="336"/>
      <c r="F90" s="336"/>
      <c r="G90" s="337"/>
      <c r="H90" s="183" t="str">
        <f>IF(B90="","",IF(COUNTIF(B$8:B90,B90)&gt;1,"",B90))</f>
        <v/>
      </c>
      <c r="I90" s="48" t="str">
        <f>IF(D90="","",IF(COUNTIF(D$7:D90,D90)&gt;1,"",D90))</f>
        <v/>
      </c>
      <c r="J90" s="183" t="str">
        <f>IF(E90="","",IF(COUNTIF(E$7:E90,E90)&gt;1,"",E90))</f>
        <v/>
      </c>
      <c r="K90" s="183" t="str">
        <f>IF(F90="","",IF(COUNTIF(F$7:F90,F90)&gt;1,"",F90))</f>
        <v/>
      </c>
      <c r="L90" s="183" t="str">
        <f>IF(G90="","",IF(COUNTIF(G$7:G90,G90)&gt;1,"",G90))</f>
        <v/>
      </c>
      <c r="M90" s="183" t="e">
        <f t="array" ref="M90">INDEX(B$1:B$101,SMALL(IF(NOT(H$7:H$101=""),ROW($C$7:$C$101)),ROWS(B$7:B90)))</f>
        <v>#NUM!</v>
      </c>
      <c r="N90" s="183" t="e">
        <f t="array" ref="N90">INDEX(D$1:D$101,SMALL(IF(NOT(I$7:I$101=""),ROW($C$7:$C$101)),ROWS(C$7:C90)))</f>
        <v>#NUM!</v>
      </c>
      <c r="O90" s="183" t="e">
        <f t="array" ref="O90">INDEX(E$1:E$101,SMALL(IF(NOT(J$7:J$101=""),ROW($C$7:$C$101)),ROWS(D$7:D90)))</f>
        <v>#NUM!</v>
      </c>
      <c r="P90" s="183" t="e">
        <f t="array" ref="P90">INDEX(F$1:F$101,SMALL(IF(NOT(K$7:K$101=""),ROW($C$7:$C$101)),ROWS(E$7:E90)))</f>
        <v>#NUM!</v>
      </c>
      <c r="Q90" s="183" t="e">
        <f t="array" ref="Q90">INDEX(G$1:G$101,SMALL(IF(NOT(L$7:L$101=""),ROW($C$7:$C$101)),ROWS(F$7:F90)))</f>
        <v>#NUM!</v>
      </c>
      <c r="R90" s="183" t="str">
        <f t="shared" si="2"/>
        <v/>
      </c>
      <c r="S90" s="183" t="str">
        <f t="shared" si="3"/>
        <v/>
      </c>
      <c r="T90" s="183" t="str">
        <f t="shared" si="3"/>
        <v/>
      </c>
      <c r="U90" s="183" t="str">
        <f t="shared" si="3"/>
        <v/>
      </c>
      <c r="V90" s="184" t="str">
        <f t="shared" si="3"/>
        <v/>
      </c>
    </row>
    <row r="91" spans="2:22" x14ac:dyDescent="0.25">
      <c r="B91" s="249"/>
      <c r="C91" s="338"/>
      <c r="D91" s="336"/>
      <c r="E91" s="336"/>
      <c r="F91" s="336"/>
      <c r="G91" s="337"/>
      <c r="H91" s="183" t="str">
        <f>IF(B91="","",IF(COUNTIF(B$8:B91,B91)&gt;1,"",B91))</f>
        <v/>
      </c>
      <c r="I91" s="48" t="str">
        <f>IF(D91="","",IF(COUNTIF(D$7:D91,D91)&gt;1,"",D91))</f>
        <v/>
      </c>
      <c r="J91" s="183" t="str">
        <f>IF(E91="","",IF(COUNTIF(E$7:E91,E91)&gt;1,"",E91))</f>
        <v/>
      </c>
      <c r="K91" s="183" t="str">
        <f>IF(F91="","",IF(COUNTIF(F$7:F91,F91)&gt;1,"",F91))</f>
        <v/>
      </c>
      <c r="L91" s="183" t="str">
        <f>IF(G91="","",IF(COUNTIF(G$7:G91,G91)&gt;1,"",G91))</f>
        <v/>
      </c>
      <c r="M91" s="183" t="e">
        <f t="array" ref="M91">INDEX(B$1:B$101,SMALL(IF(NOT(H$7:H$101=""),ROW($C$7:$C$101)),ROWS(B$7:B91)))</f>
        <v>#NUM!</v>
      </c>
      <c r="N91" s="183" t="e">
        <f t="array" ref="N91">INDEX(D$1:D$101,SMALL(IF(NOT(I$7:I$101=""),ROW($C$7:$C$101)),ROWS(C$7:C91)))</f>
        <v>#NUM!</v>
      </c>
      <c r="O91" s="183" t="e">
        <f t="array" ref="O91">INDEX(E$1:E$101,SMALL(IF(NOT(J$7:J$101=""),ROW($C$7:$C$101)),ROWS(D$7:D91)))</f>
        <v>#NUM!</v>
      </c>
      <c r="P91" s="183" t="e">
        <f t="array" ref="P91">INDEX(F$1:F$101,SMALL(IF(NOT(K$7:K$101=""),ROW($C$7:$C$101)),ROWS(E$7:E91)))</f>
        <v>#NUM!</v>
      </c>
      <c r="Q91" s="183" t="e">
        <f t="array" ref="Q91">INDEX(G$1:G$101,SMALL(IF(NOT(L$7:L$101=""),ROW($C$7:$C$101)),ROWS(F$7:F91)))</f>
        <v>#NUM!</v>
      </c>
      <c r="R91" s="183" t="str">
        <f t="shared" si="2"/>
        <v/>
      </c>
      <c r="S91" s="183" t="str">
        <f t="shared" si="3"/>
        <v/>
      </c>
      <c r="T91" s="183" t="str">
        <f t="shared" si="3"/>
        <v/>
      </c>
      <c r="U91" s="183" t="str">
        <f t="shared" si="3"/>
        <v/>
      </c>
      <c r="V91" s="184" t="str">
        <f t="shared" si="3"/>
        <v/>
      </c>
    </row>
    <row r="92" spans="2:22" x14ac:dyDescent="0.25">
      <c r="B92" s="249"/>
      <c r="C92" s="338"/>
      <c r="D92" s="336"/>
      <c r="E92" s="336"/>
      <c r="F92" s="336"/>
      <c r="G92" s="337"/>
      <c r="H92" s="183" t="str">
        <f>IF(B92="","",IF(COUNTIF(B$8:B92,B92)&gt;1,"",B92))</f>
        <v/>
      </c>
      <c r="I92" s="48" t="str">
        <f>IF(D92="","",IF(COUNTIF(D$7:D92,D92)&gt;1,"",D92))</f>
        <v/>
      </c>
      <c r="J92" s="183" t="str">
        <f>IF(E92="","",IF(COUNTIF(E$7:E92,E92)&gt;1,"",E92))</f>
        <v/>
      </c>
      <c r="K92" s="183" t="str">
        <f>IF(F92="","",IF(COUNTIF(F$7:F92,F92)&gt;1,"",F92))</f>
        <v/>
      </c>
      <c r="L92" s="183" t="str">
        <f>IF(G92="","",IF(COUNTIF(G$7:G92,G92)&gt;1,"",G92))</f>
        <v/>
      </c>
      <c r="M92" s="183" t="e">
        <f t="array" ref="M92">INDEX(B$1:B$101,SMALL(IF(NOT(H$7:H$101=""),ROW($C$7:$C$101)),ROWS(B$7:B92)))</f>
        <v>#NUM!</v>
      </c>
      <c r="N92" s="183" t="e">
        <f t="array" ref="N92">INDEX(D$1:D$101,SMALL(IF(NOT(I$7:I$101=""),ROW($C$7:$C$101)),ROWS(C$7:C92)))</f>
        <v>#NUM!</v>
      </c>
      <c r="O92" s="183" t="e">
        <f t="array" ref="O92">INDEX(E$1:E$101,SMALL(IF(NOT(J$7:J$101=""),ROW($C$7:$C$101)),ROWS(D$7:D92)))</f>
        <v>#NUM!</v>
      </c>
      <c r="P92" s="183" t="e">
        <f t="array" ref="P92">INDEX(F$1:F$101,SMALL(IF(NOT(K$7:K$101=""),ROW($C$7:$C$101)),ROWS(E$7:E92)))</f>
        <v>#NUM!</v>
      </c>
      <c r="Q92" s="183" t="e">
        <f t="array" ref="Q92">INDEX(G$1:G$101,SMALL(IF(NOT(L$7:L$101=""),ROW($C$7:$C$101)),ROWS(F$7:F92)))</f>
        <v>#NUM!</v>
      </c>
      <c r="R92" s="183" t="str">
        <f t="shared" si="2"/>
        <v/>
      </c>
      <c r="S92" s="183" t="str">
        <f t="shared" si="3"/>
        <v/>
      </c>
      <c r="T92" s="183" t="str">
        <f t="shared" si="3"/>
        <v/>
      </c>
      <c r="U92" s="183" t="str">
        <f t="shared" si="3"/>
        <v/>
      </c>
      <c r="V92" s="184" t="str">
        <f t="shared" si="3"/>
        <v/>
      </c>
    </row>
    <row r="93" spans="2:22" x14ac:dyDescent="0.25">
      <c r="B93" s="249"/>
      <c r="C93" s="338"/>
      <c r="D93" s="336"/>
      <c r="E93" s="336"/>
      <c r="F93" s="336"/>
      <c r="G93" s="337"/>
      <c r="H93" s="183" t="str">
        <f>IF(B93="","",IF(COUNTIF(B$8:B93,B93)&gt;1,"",B93))</f>
        <v/>
      </c>
      <c r="I93" s="48" t="str">
        <f>IF(D93="","",IF(COUNTIF(D$7:D93,D93)&gt;1,"",D93))</f>
        <v/>
      </c>
      <c r="J93" s="183" t="str">
        <f>IF(E93="","",IF(COUNTIF(E$7:E93,E93)&gt;1,"",E93))</f>
        <v/>
      </c>
      <c r="K93" s="183" t="str">
        <f>IF(F93="","",IF(COUNTIF(F$7:F93,F93)&gt;1,"",F93))</f>
        <v/>
      </c>
      <c r="L93" s="183" t="str">
        <f>IF(G93="","",IF(COUNTIF(G$7:G93,G93)&gt;1,"",G93))</f>
        <v/>
      </c>
      <c r="M93" s="183" t="e">
        <f t="array" ref="M93">INDEX(B$1:B$101,SMALL(IF(NOT(H$7:H$101=""),ROW($C$7:$C$101)),ROWS(B$7:B93)))</f>
        <v>#NUM!</v>
      </c>
      <c r="N93" s="183" t="e">
        <f t="array" ref="N93">INDEX(D$1:D$101,SMALL(IF(NOT(I$7:I$101=""),ROW($C$7:$C$101)),ROWS(C$7:C93)))</f>
        <v>#NUM!</v>
      </c>
      <c r="O93" s="183" t="e">
        <f t="array" ref="O93">INDEX(E$1:E$101,SMALL(IF(NOT(J$7:J$101=""),ROW($C$7:$C$101)),ROWS(D$7:D93)))</f>
        <v>#NUM!</v>
      </c>
      <c r="P93" s="183" t="e">
        <f t="array" ref="P93">INDEX(F$1:F$101,SMALL(IF(NOT(K$7:K$101=""),ROW($C$7:$C$101)),ROWS(E$7:E93)))</f>
        <v>#NUM!</v>
      </c>
      <c r="Q93" s="183" t="e">
        <f t="array" ref="Q93">INDEX(G$1:G$101,SMALL(IF(NOT(L$7:L$101=""),ROW($C$7:$C$101)),ROWS(F$7:F93)))</f>
        <v>#NUM!</v>
      </c>
      <c r="R93" s="183" t="str">
        <f t="shared" si="2"/>
        <v/>
      </c>
      <c r="S93" s="183" t="str">
        <f t="shared" si="3"/>
        <v/>
      </c>
      <c r="T93" s="183" t="str">
        <f t="shared" si="3"/>
        <v/>
      </c>
      <c r="U93" s="183" t="str">
        <f t="shared" si="3"/>
        <v/>
      </c>
      <c r="V93" s="184" t="str">
        <f t="shared" si="3"/>
        <v/>
      </c>
    </row>
    <row r="94" spans="2:22" x14ac:dyDescent="0.25">
      <c r="B94" s="249"/>
      <c r="C94" s="338"/>
      <c r="D94" s="336"/>
      <c r="E94" s="336"/>
      <c r="F94" s="336"/>
      <c r="G94" s="337"/>
      <c r="H94" s="183" t="str">
        <f>IF(B94="","",IF(COUNTIF(B$8:B94,B94)&gt;1,"",B94))</f>
        <v/>
      </c>
      <c r="I94" s="48" t="str">
        <f>IF(D94="","",IF(COUNTIF(D$7:D94,D94)&gt;1,"",D94))</f>
        <v/>
      </c>
      <c r="J94" s="183" t="str">
        <f>IF(E94="","",IF(COUNTIF(E$7:E94,E94)&gt;1,"",E94))</f>
        <v/>
      </c>
      <c r="K94" s="183" t="str">
        <f>IF(F94="","",IF(COUNTIF(F$7:F94,F94)&gt;1,"",F94))</f>
        <v/>
      </c>
      <c r="L94" s="183" t="str">
        <f>IF(G94="","",IF(COUNTIF(G$7:G94,G94)&gt;1,"",G94))</f>
        <v/>
      </c>
      <c r="M94" s="183" t="e">
        <f t="array" ref="M94">INDEX(B$1:B$101,SMALL(IF(NOT(H$7:H$101=""),ROW($C$7:$C$101)),ROWS(B$7:B94)))</f>
        <v>#NUM!</v>
      </c>
      <c r="N94" s="183" t="e">
        <f t="array" ref="N94">INDEX(D$1:D$101,SMALL(IF(NOT(I$7:I$101=""),ROW($C$7:$C$101)),ROWS(C$7:C94)))</f>
        <v>#NUM!</v>
      </c>
      <c r="O94" s="183" t="e">
        <f t="array" ref="O94">INDEX(E$1:E$101,SMALL(IF(NOT(J$7:J$101=""),ROW($C$7:$C$101)),ROWS(D$7:D94)))</f>
        <v>#NUM!</v>
      </c>
      <c r="P94" s="183" t="e">
        <f t="array" ref="P94">INDEX(F$1:F$101,SMALL(IF(NOT(K$7:K$101=""),ROW($C$7:$C$101)),ROWS(E$7:E94)))</f>
        <v>#NUM!</v>
      </c>
      <c r="Q94" s="183" t="e">
        <f t="array" ref="Q94">INDEX(G$1:G$101,SMALL(IF(NOT(L$7:L$101=""),ROW($C$7:$C$101)),ROWS(F$7:F94)))</f>
        <v>#NUM!</v>
      </c>
      <c r="R94" s="183" t="str">
        <f t="shared" si="2"/>
        <v/>
      </c>
      <c r="S94" s="183" t="str">
        <f t="shared" si="3"/>
        <v/>
      </c>
      <c r="T94" s="183" t="str">
        <f t="shared" si="3"/>
        <v/>
      </c>
      <c r="U94" s="183" t="str">
        <f t="shared" si="3"/>
        <v/>
      </c>
      <c r="V94" s="184" t="str">
        <f t="shared" si="3"/>
        <v/>
      </c>
    </row>
    <row r="95" spans="2:22" x14ac:dyDescent="0.25">
      <c r="B95" s="249"/>
      <c r="C95" s="338"/>
      <c r="D95" s="336"/>
      <c r="E95" s="336"/>
      <c r="F95" s="336"/>
      <c r="G95" s="337"/>
      <c r="H95" s="183" t="str">
        <f>IF(B95="","",IF(COUNTIF(B$8:B95,B95)&gt;1,"",B95))</f>
        <v/>
      </c>
      <c r="I95" s="48" t="str">
        <f>IF(D95="","",IF(COUNTIF(D$7:D95,D95)&gt;1,"",D95))</f>
        <v/>
      </c>
      <c r="J95" s="183" t="str">
        <f>IF(E95="","",IF(COUNTIF(E$7:E95,E95)&gt;1,"",E95))</f>
        <v/>
      </c>
      <c r="K95" s="183" t="str">
        <f>IF(F95="","",IF(COUNTIF(F$7:F95,F95)&gt;1,"",F95))</f>
        <v/>
      </c>
      <c r="L95" s="183" t="str">
        <f>IF(G95="","",IF(COUNTIF(G$7:G95,G95)&gt;1,"",G95))</f>
        <v/>
      </c>
      <c r="M95" s="183" t="e">
        <f t="array" ref="M95">INDEX(B$1:B$101,SMALL(IF(NOT(H$7:H$101=""),ROW($C$7:$C$101)),ROWS(B$7:B95)))</f>
        <v>#NUM!</v>
      </c>
      <c r="N95" s="183" t="e">
        <f t="array" ref="N95">INDEX(D$1:D$101,SMALL(IF(NOT(I$7:I$101=""),ROW($C$7:$C$101)),ROWS(C$7:C95)))</f>
        <v>#NUM!</v>
      </c>
      <c r="O95" s="183" t="e">
        <f t="array" ref="O95">INDEX(E$1:E$101,SMALL(IF(NOT(J$7:J$101=""),ROW($C$7:$C$101)),ROWS(D$7:D95)))</f>
        <v>#NUM!</v>
      </c>
      <c r="P95" s="183" t="e">
        <f t="array" ref="P95">INDEX(F$1:F$101,SMALL(IF(NOT(K$7:K$101=""),ROW($C$7:$C$101)),ROWS(E$7:E95)))</f>
        <v>#NUM!</v>
      </c>
      <c r="Q95" s="183" t="e">
        <f t="array" ref="Q95">INDEX(G$1:G$101,SMALL(IF(NOT(L$7:L$101=""),ROW($C$7:$C$101)),ROWS(F$7:F95)))</f>
        <v>#NUM!</v>
      </c>
      <c r="R95" s="183" t="str">
        <f t="shared" si="2"/>
        <v/>
      </c>
      <c r="S95" s="183" t="str">
        <f t="shared" si="3"/>
        <v/>
      </c>
      <c r="T95" s="183" t="str">
        <f t="shared" si="3"/>
        <v/>
      </c>
      <c r="U95" s="183" t="str">
        <f t="shared" si="3"/>
        <v/>
      </c>
      <c r="V95" s="184" t="str">
        <f t="shared" si="3"/>
        <v/>
      </c>
    </row>
    <row r="96" spans="2:22" x14ac:dyDescent="0.25">
      <c r="B96" s="249"/>
      <c r="C96" s="338"/>
      <c r="D96" s="336"/>
      <c r="E96" s="336"/>
      <c r="F96" s="336"/>
      <c r="G96" s="337"/>
      <c r="H96" s="183" t="str">
        <f>IF(B96="","",IF(COUNTIF(B$8:B96,B96)&gt;1,"",B96))</f>
        <v/>
      </c>
      <c r="I96" s="48" t="str">
        <f>IF(D96="","",IF(COUNTIF(D$7:D96,D96)&gt;1,"",D96))</f>
        <v/>
      </c>
      <c r="J96" s="183" t="str">
        <f>IF(E96="","",IF(COUNTIF(E$7:E96,E96)&gt;1,"",E96))</f>
        <v/>
      </c>
      <c r="K96" s="183" t="str">
        <f>IF(F96="","",IF(COUNTIF(F$7:F96,F96)&gt;1,"",F96))</f>
        <v/>
      </c>
      <c r="L96" s="183" t="str">
        <f>IF(G96="","",IF(COUNTIF(G$7:G96,G96)&gt;1,"",G96))</f>
        <v/>
      </c>
      <c r="M96" s="183" t="e">
        <f t="array" ref="M96">INDEX(B$1:B$101,SMALL(IF(NOT(H$7:H$101=""),ROW($C$7:$C$101)),ROWS(B$7:B96)))</f>
        <v>#NUM!</v>
      </c>
      <c r="N96" s="183" t="e">
        <f t="array" ref="N96">INDEX(D$1:D$101,SMALL(IF(NOT(I$7:I$101=""),ROW($C$7:$C$101)),ROWS(C$7:C96)))</f>
        <v>#NUM!</v>
      </c>
      <c r="O96" s="183" t="e">
        <f t="array" ref="O96">INDEX(E$1:E$101,SMALL(IF(NOT(J$7:J$101=""),ROW($C$7:$C$101)),ROWS(D$7:D96)))</f>
        <v>#NUM!</v>
      </c>
      <c r="P96" s="183" t="e">
        <f t="array" ref="P96">INDEX(F$1:F$101,SMALL(IF(NOT(K$7:K$101=""),ROW($C$7:$C$101)),ROWS(E$7:E96)))</f>
        <v>#NUM!</v>
      </c>
      <c r="Q96" s="183" t="e">
        <f t="array" ref="Q96">INDEX(G$1:G$101,SMALL(IF(NOT(L$7:L$101=""),ROW($C$7:$C$101)),ROWS(F$7:F96)))</f>
        <v>#NUM!</v>
      </c>
      <c r="R96" s="183" t="str">
        <f t="shared" si="2"/>
        <v/>
      </c>
      <c r="S96" s="183" t="str">
        <f t="shared" si="3"/>
        <v/>
      </c>
      <c r="T96" s="183" t="str">
        <f t="shared" si="3"/>
        <v/>
      </c>
      <c r="U96" s="183" t="str">
        <f t="shared" si="3"/>
        <v/>
      </c>
      <c r="V96" s="184" t="str">
        <f t="shared" si="3"/>
        <v/>
      </c>
    </row>
    <row r="97" spans="2:22" x14ac:dyDescent="0.25">
      <c r="B97" s="249"/>
      <c r="C97" s="340"/>
      <c r="D97" s="336"/>
      <c r="E97" s="336"/>
      <c r="F97" s="336"/>
      <c r="G97" s="337"/>
      <c r="H97" s="183" t="str">
        <f>IF(B97="","",IF(COUNTIF(B$8:B97,B97)&gt;1,"",B97))</f>
        <v/>
      </c>
      <c r="I97" s="48" t="str">
        <f>IF(D97="","",IF(COUNTIF(D$7:D97,D97)&gt;1,"",D97))</f>
        <v/>
      </c>
      <c r="J97" s="183" t="str">
        <f>IF(E97="","",IF(COUNTIF(E$7:E97,E97)&gt;1,"",E97))</f>
        <v/>
      </c>
      <c r="K97" s="183" t="str">
        <f>IF(F97="","",IF(COUNTIF(F$7:F97,F97)&gt;1,"",F97))</f>
        <v/>
      </c>
      <c r="L97" s="183" t="str">
        <f>IF(G97="","",IF(COUNTIF(G$7:G97,G97)&gt;1,"",G97))</f>
        <v/>
      </c>
      <c r="M97" s="183" t="e">
        <f t="array" ref="M97">INDEX(B$1:B$101,SMALL(IF(NOT(H$7:H$101=""),ROW($C$7:$C$101)),ROWS(B$7:B97)))</f>
        <v>#NUM!</v>
      </c>
      <c r="N97" s="183" t="e">
        <f t="array" ref="N97">INDEX(D$1:D$101,SMALL(IF(NOT(I$7:I$101=""),ROW($C$7:$C$101)),ROWS(C$7:C97)))</f>
        <v>#NUM!</v>
      </c>
      <c r="O97" s="183" t="e">
        <f t="array" ref="O97">INDEX(E$1:E$101,SMALL(IF(NOT(J$7:J$101=""),ROW($C$7:$C$101)),ROWS(D$7:D97)))</f>
        <v>#NUM!</v>
      </c>
      <c r="P97" s="183" t="e">
        <f t="array" ref="P97">INDEX(F$1:F$101,SMALL(IF(NOT(K$7:K$101=""),ROW($C$7:$C$101)),ROWS(E$7:E97)))</f>
        <v>#NUM!</v>
      </c>
      <c r="Q97" s="183" t="e">
        <f t="array" ref="Q97">INDEX(G$1:G$101,SMALL(IF(NOT(L$7:L$101=""),ROW($C$7:$C$101)),ROWS(F$7:F97)))</f>
        <v>#NUM!</v>
      </c>
      <c r="R97" s="183" t="str">
        <f t="shared" si="2"/>
        <v/>
      </c>
      <c r="S97" s="183" t="str">
        <f t="shared" si="3"/>
        <v/>
      </c>
      <c r="T97" s="183" t="str">
        <f t="shared" si="3"/>
        <v/>
      </c>
      <c r="U97" s="183" t="str">
        <f t="shared" si="3"/>
        <v/>
      </c>
      <c r="V97" s="184" t="str">
        <f t="shared" si="3"/>
        <v/>
      </c>
    </row>
    <row r="98" spans="2:22" x14ac:dyDescent="0.25">
      <c r="B98" s="249"/>
      <c r="C98" s="340"/>
      <c r="D98" s="336"/>
      <c r="E98" s="336"/>
      <c r="F98" s="336"/>
      <c r="G98" s="337"/>
      <c r="H98" s="183" t="str">
        <f>IF(B98="","",IF(COUNTIF(B$8:B98,B98)&gt;1,"",B98))</f>
        <v/>
      </c>
      <c r="I98" s="48" t="str">
        <f>IF(D98="","",IF(COUNTIF(D$7:D98,D98)&gt;1,"",D98))</f>
        <v/>
      </c>
      <c r="J98" s="183" t="str">
        <f>IF(E98="","",IF(COUNTIF(E$7:E98,E98)&gt;1,"",E98))</f>
        <v/>
      </c>
      <c r="K98" s="183" t="str">
        <f>IF(F98="","",IF(COUNTIF(F$7:F98,F98)&gt;1,"",F98))</f>
        <v/>
      </c>
      <c r="L98" s="183" t="str">
        <f>IF(G98="","",IF(COUNTIF(G$7:G98,G98)&gt;1,"",G98))</f>
        <v/>
      </c>
      <c r="M98" s="183" t="e">
        <f t="array" ref="M98">INDEX(B$1:B$101,SMALL(IF(NOT(H$7:H$101=""),ROW($C$7:$C$101)),ROWS(B$7:B98)))</f>
        <v>#NUM!</v>
      </c>
      <c r="N98" s="183" t="e">
        <f t="array" ref="N98">INDEX(D$1:D$101,SMALL(IF(NOT(I$7:I$101=""),ROW($C$7:$C$101)),ROWS(C$7:C98)))</f>
        <v>#NUM!</v>
      </c>
      <c r="O98" s="183" t="e">
        <f t="array" ref="O98">INDEX(E$1:E$101,SMALL(IF(NOT(J$7:J$101=""),ROW($C$7:$C$101)),ROWS(D$7:D98)))</f>
        <v>#NUM!</v>
      </c>
      <c r="P98" s="183" t="e">
        <f t="array" ref="P98">INDEX(F$1:F$101,SMALL(IF(NOT(K$7:K$101=""),ROW($C$7:$C$101)),ROWS(E$7:E98)))</f>
        <v>#NUM!</v>
      </c>
      <c r="Q98" s="183" t="e">
        <f t="array" ref="Q98">INDEX(G$1:G$101,SMALL(IF(NOT(L$7:L$101=""),ROW($C$7:$C$101)),ROWS(F$7:F98)))</f>
        <v>#NUM!</v>
      </c>
      <c r="R98" s="183" t="str">
        <f t="shared" si="2"/>
        <v/>
      </c>
      <c r="S98" s="183" t="str">
        <f t="shared" si="3"/>
        <v/>
      </c>
      <c r="T98" s="183" t="str">
        <f t="shared" si="3"/>
        <v/>
      </c>
      <c r="U98" s="183" t="str">
        <f t="shared" si="3"/>
        <v/>
      </c>
      <c r="V98" s="184" t="str">
        <f t="shared" si="3"/>
        <v/>
      </c>
    </row>
    <row r="99" spans="2:22" x14ac:dyDescent="0.25">
      <c r="B99" s="249"/>
      <c r="C99" s="340"/>
      <c r="D99" s="336"/>
      <c r="E99" s="336"/>
      <c r="F99" s="336"/>
      <c r="G99" s="337"/>
      <c r="H99" s="183" t="str">
        <f>IF(B99="","",IF(COUNTIF(B$8:B99,B99)&gt;1,"",B99))</f>
        <v/>
      </c>
      <c r="I99" s="48" t="str">
        <f>IF(D99="","",IF(COUNTIF(D$7:D99,D99)&gt;1,"",D99))</f>
        <v/>
      </c>
      <c r="J99" s="183" t="str">
        <f>IF(E99="","",IF(COUNTIF(E$7:E99,E99)&gt;1,"",E99))</f>
        <v/>
      </c>
      <c r="K99" s="183" t="str">
        <f>IF(F99="","",IF(COUNTIF(F$7:F99,F99)&gt;1,"",F99))</f>
        <v/>
      </c>
      <c r="L99" s="183" t="str">
        <f>IF(G99="","",IF(COUNTIF(G$7:G99,G99)&gt;1,"",G99))</f>
        <v/>
      </c>
      <c r="M99" s="183" t="e">
        <f t="array" ref="M99">INDEX(B$1:B$101,SMALL(IF(NOT(H$7:H$101=""),ROW($C$7:$C$101)),ROWS(B$7:B99)))</f>
        <v>#NUM!</v>
      </c>
      <c r="N99" s="183" t="e">
        <f t="array" ref="N99">INDEX(D$1:D$101,SMALL(IF(NOT(I$7:I$101=""),ROW($C$7:$C$101)),ROWS(C$7:C99)))</f>
        <v>#NUM!</v>
      </c>
      <c r="O99" s="183" t="e">
        <f t="array" ref="O99">INDEX(E$1:E$101,SMALL(IF(NOT(J$7:J$101=""),ROW($C$7:$C$101)),ROWS(D$7:D99)))</f>
        <v>#NUM!</v>
      </c>
      <c r="P99" s="183" t="e">
        <f t="array" ref="P99">INDEX(F$1:F$101,SMALL(IF(NOT(K$7:K$101=""),ROW($C$7:$C$101)),ROWS(E$7:E99)))</f>
        <v>#NUM!</v>
      </c>
      <c r="Q99" s="183" t="e">
        <f t="array" ref="Q99">INDEX(G$1:G$101,SMALL(IF(NOT(L$7:L$101=""),ROW($C$7:$C$101)),ROWS(F$7:F99)))</f>
        <v>#NUM!</v>
      </c>
      <c r="R99" s="183" t="str">
        <f t="shared" si="2"/>
        <v/>
      </c>
      <c r="S99" s="183" t="str">
        <f t="shared" si="3"/>
        <v/>
      </c>
      <c r="T99" s="183" t="str">
        <f t="shared" si="3"/>
        <v/>
      </c>
      <c r="U99" s="183" t="str">
        <f t="shared" si="3"/>
        <v/>
      </c>
      <c r="V99" s="184" t="str">
        <f t="shared" si="3"/>
        <v/>
      </c>
    </row>
    <row r="100" spans="2:22" x14ac:dyDescent="0.25">
      <c r="B100" s="249"/>
      <c r="C100" s="340"/>
      <c r="D100" s="336"/>
      <c r="E100" s="336"/>
      <c r="F100" s="336"/>
      <c r="G100" s="337"/>
      <c r="H100" s="183" t="str">
        <f>IF(B100="","",IF(COUNTIF(B$8:B100,B100)&gt;1,"",B100))</f>
        <v/>
      </c>
      <c r="I100" s="48" t="str">
        <f>IF(D100="","",IF(COUNTIF(D$7:D100,D100)&gt;1,"",D100))</f>
        <v/>
      </c>
      <c r="J100" s="183" t="str">
        <f>IF(E100="","",IF(COUNTIF(E$7:E100,E100)&gt;1,"",E100))</f>
        <v/>
      </c>
      <c r="K100" s="183" t="str">
        <f>IF(F100="","",IF(COUNTIF(F$7:F100,F100)&gt;1,"",F100))</f>
        <v/>
      </c>
      <c r="L100" s="183" t="str">
        <f>IF(G100="","",IF(COUNTIF(G$7:G100,G100)&gt;1,"",G100))</f>
        <v/>
      </c>
      <c r="M100" s="183" t="e">
        <f t="array" ref="M100">INDEX(B$1:B$101,SMALL(IF(NOT(H$7:H$101=""),ROW($C$7:$C$101)),ROWS(B$7:B100)))</f>
        <v>#NUM!</v>
      </c>
      <c r="N100" s="183" t="e">
        <f t="array" ref="N100">INDEX(D$1:D$101,SMALL(IF(NOT(I$7:I$101=""),ROW($C$7:$C$101)),ROWS(C$7:C100)))</f>
        <v>#NUM!</v>
      </c>
      <c r="O100" s="183" t="e">
        <f t="array" ref="O100">INDEX(E$1:E$101,SMALL(IF(NOT(J$7:J$101=""),ROW($C$7:$C$101)),ROWS(D$7:D100)))</f>
        <v>#NUM!</v>
      </c>
      <c r="P100" s="183" t="e">
        <f t="array" ref="P100">INDEX(F$1:F$101,SMALL(IF(NOT(K$7:K$101=""),ROW($C$7:$C$101)),ROWS(E$7:E100)))</f>
        <v>#NUM!</v>
      </c>
      <c r="Q100" s="183" t="e">
        <f t="array" ref="Q100">INDEX(G$1:G$101,SMALL(IF(NOT(L$7:L$101=""),ROW($C$7:$C$101)),ROWS(F$7:F100)))</f>
        <v>#NUM!</v>
      </c>
      <c r="R100" s="183" t="str">
        <f t="shared" si="2"/>
        <v/>
      </c>
      <c r="S100" s="183" t="str">
        <f t="shared" si="3"/>
        <v/>
      </c>
      <c r="T100" s="183" t="str">
        <f t="shared" si="3"/>
        <v/>
      </c>
      <c r="U100" s="183" t="str">
        <f t="shared" si="3"/>
        <v/>
      </c>
      <c r="V100" s="184" t="str">
        <f t="shared" si="3"/>
        <v/>
      </c>
    </row>
    <row r="101" spans="2:22" x14ac:dyDescent="0.25">
      <c r="B101" s="249"/>
      <c r="C101" s="340"/>
      <c r="D101" s="336"/>
      <c r="E101" s="336"/>
      <c r="F101" s="336"/>
      <c r="G101" s="337"/>
      <c r="H101" s="183" t="str">
        <f>IF(B101="","",IF(COUNTIF(B$8:B101,B101)&gt;1,"",B101))</f>
        <v/>
      </c>
      <c r="I101" s="48" t="str">
        <f>IF(D101="","",IF(COUNTIF(D$7:D101,D101)&gt;1,"",D101))</f>
        <v/>
      </c>
      <c r="J101" s="183" t="str">
        <f>IF(E101="","",IF(COUNTIF(E$7:E101,E101)&gt;1,"",E101))</f>
        <v/>
      </c>
      <c r="K101" s="183" t="str">
        <f>IF(F101="","",IF(COUNTIF(F$7:F101,F101)&gt;1,"",F101))</f>
        <v/>
      </c>
      <c r="L101" s="183" t="str">
        <f>IF(G101="","",IF(COUNTIF(G$7:G101,G101)&gt;1,"",G101))</f>
        <v/>
      </c>
      <c r="M101" s="183" t="e">
        <f t="array" ref="M101">INDEX(B$1:B$101,SMALL(IF(NOT(H$7:H$101=""),ROW($C$7:$C$101)),ROWS(B$7:B101)))</f>
        <v>#NUM!</v>
      </c>
      <c r="N101" s="183" t="e">
        <f t="array" ref="N101">INDEX(D$1:D$101,SMALL(IF(NOT(I$7:I$101=""),ROW($C$7:$C$101)),ROWS(C$7:C101)))</f>
        <v>#NUM!</v>
      </c>
      <c r="O101" s="183" t="e">
        <f t="array" ref="O101">INDEX(E$1:E$101,SMALL(IF(NOT(J$7:J$101=""),ROW($C$7:$C$101)),ROWS(D$7:D101)))</f>
        <v>#NUM!</v>
      </c>
      <c r="P101" s="183" t="e">
        <f t="array" ref="P101">INDEX(F$1:F$101,SMALL(IF(NOT(K$7:K$101=""),ROW($C$7:$C$101)),ROWS(E$7:E101)))</f>
        <v>#NUM!</v>
      </c>
      <c r="Q101" s="183" t="e">
        <f t="array" ref="Q101">INDEX(G$1:G$101,SMALL(IF(NOT(L$7:L$101=""),ROW($C$7:$C$101)),ROWS(F$7:F101)))</f>
        <v>#NUM!</v>
      </c>
      <c r="R101" s="183" t="str">
        <f t="shared" si="2"/>
        <v/>
      </c>
      <c r="S101" s="183" t="str">
        <f t="shared" si="3"/>
        <v/>
      </c>
      <c r="T101" s="183" t="str">
        <f t="shared" si="3"/>
        <v/>
      </c>
      <c r="U101" s="183" t="str">
        <f t="shared" si="3"/>
        <v/>
      </c>
      <c r="V101" s="184" t="str">
        <f t="shared" si="3"/>
        <v/>
      </c>
    </row>
    <row r="102" spans="2:22" x14ac:dyDescent="0.25">
      <c r="B102" s="249"/>
      <c r="C102" s="340"/>
      <c r="D102" s="336"/>
      <c r="E102" s="336"/>
      <c r="F102" s="336"/>
      <c r="G102" s="337"/>
      <c r="H102" s="183" t="str">
        <f>IF(B102="","",IF(COUNTIF(B$8:B102,B102)&gt;1,"",B102))</f>
        <v/>
      </c>
      <c r="I102" s="48" t="str">
        <f>IF(D102="","",IF(COUNTIF(D$7:D102,D102)&gt;1,"",D102))</f>
        <v/>
      </c>
      <c r="J102" s="183" t="str">
        <f>IF(E102="","",IF(COUNTIF(E$7:E102,E102)&gt;1,"",E102))</f>
        <v/>
      </c>
      <c r="K102" s="183" t="str">
        <f>IF(F102="","",IF(COUNTIF(F$7:F102,F102)&gt;1,"",F102))</f>
        <v/>
      </c>
      <c r="L102" s="183" t="str">
        <f>IF(G102="","",IF(COUNTIF(G$7:G102,G102)&gt;1,"",G102))</f>
        <v/>
      </c>
      <c r="M102" s="183" t="e">
        <f t="array" ref="M102">INDEX(B$1:B$101,SMALL(IF(NOT(H$7:H$101=""),ROW($C$7:$C$101)),ROWS(B$7:B102)))</f>
        <v>#NUM!</v>
      </c>
      <c r="N102" s="183" t="e">
        <f t="array" ref="N102">INDEX(D$1:D$101,SMALL(IF(NOT(I$7:I$101=""),ROW($C$7:$C$101)),ROWS(C$7:C102)))</f>
        <v>#NUM!</v>
      </c>
      <c r="O102" s="183" t="e">
        <f t="array" ref="O102">INDEX(E$1:E$101,SMALL(IF(NOT(J$7:J$101=""),ROW($C$7:$C$101)),ROWS(D$7:D102)))</f>
        <v>#NUM!</v>
      </c>
      <c r="P102" s="183" t="e">
        <f t="array" ref="P102">INDEX(F$1:F$101,SMALL(IF(NOT(K$7:K$101=""),ROW($C$7:$C$101)),ROWS(E$7:E102)))</f>
        <v>#NUM!</v>
      </c>
      <c r="Q102" s="183" t="e">
        <f t="array" ref="Q102">INDEX(G$1:G$101,SMALL(IF(NOT(L$7:L$101=""),ROW($C$7:$C$101)),ROWS(F$7:F102)))</f>
        <v>#NUM!</v>
      </c>
      <c r="R102" s="183" t="str">
        <f t="shared" si="2"/>
        <v/>
      </c>
      <c r="S102" s="183" t="str">
        <f t="shared" si="3"/>
        <v/>
      </c>
      <c r="T102" s="183" t="str">
        <f t="shared" si="3"/>
        <v/>
      </c>
      <c r="U102" s="183" t="str">
        <f t="shared" si="3"/>
        <v/>
      </c>
      <c r="V102" s="184" t="str">
        <f t="shared" si="3"/>
        <v/>
      </c>
    </row>
    <row r="103" spans="2:22" x14ac:dyDescent="0.25">
      <c r="B103" s="249"/>
      <c r="C103" s="340"/>
      <c r="D103" s="336"/>
      <c r="E103" s="336"/>
      <c r="F103" s="336"/>
      <c r="G103" s="337"/>
      <c r="H103" s="183" t="str">
        <f>IF(B103="","",IF(COUNTIF(B$8:B103,B103)&gt;1,"",B103))</f>
        <v/>
      </c>
      <c r="I103" s="48" t="str">
        <f>IF(D103="","",IF(COUNTIF(D$7:D103,D103)&gt;1,"",D103))</f>
        <v/>
      </c>
      <c r="J103" s="183" t="str">
        <f>IF(E103="","",IF(COUNTIF(E$7:E103,E103)&gt;1,"",E103))</f>
        <v/>
      </c>
      <c r="K103" s="183" t="str">
        <f>IF(F103="","",IF(COUNTIF(F$7:F103,F103)&gt;1,"",F103))</f>
        <v/>
      </c>
      <c r="L103" s="183" t="str">
        <f>IF(G103="","",IF(COUNTIF(G$7:G103,G103)&gt;1,"",G103))</f>
        <v/>
      </c>
      <c r="M103" s="183" t="e">
        <f t="array" ref="M103">INDEX(B$1:B$101,SMALL(IF(NOT(H$7:H$101=""),ROW($C$7:$C$101)),ROWS(B$7:B103)))</f>
        <v>#NUM!</v>
      </c>
      <c r="N103" s="183" t="e">
        <f t="array" ref="N103">INDEX(D$1:D$101,SMALL(IF(NOT(I$7:I$101=""),ROW($C$7:$C$101)),ROWS(C$7:C103)))</f>
        <v>#NUM!</v>
      </c>
      <c r="O103" s="183" t="e">
        <f t="array" ref="O103">INDEX(E$1:E$101,SMALL(IF(NOT(J$7:J$101=""),ROW($C$7:$C$101)),ROWS(D$7:D103)))</f>
        <v>#NUM!</v>
      </c>
      <c r="P103" s="183" t="e">
        <f t="array" ref="P103">INDEX(F$1:F$101,SMALL(IF(NOT(K$7:K$101=""),ROW($C$7:$C$101)),ROWS(E$7:E103)))</f>
        <v>#NUM!</v>
      </c>
      <c r="Q103" s="183" t="e">
        <f t="array" ref="Q103">INDEX(G$1:G$101,SMALL(IF(NOT(L$7:L$101=""),ROW($C$7:$C$101)),ROWS(F$7:F103)))</f>
        <v>#NUM!</v>
      </c>
      <c r="R103" s="183" t="str">
        <f t="shared" si="2"/>
        <v/>
      </c>
      <c r="S103" s="183" t="str">
        <f t="shared" si="3"/>
        <v/>
      </c>
      <c r="T103" s="183" t="str">
        <f t="shared" si="3"/>
        <v/>
      </c>
      <c r="U103" s="183" t="str">
        <f t="shared" si="3"/>
        <v/>
      </c>
      <c r="V103" s="184" t="str">
        <f t="shared" si="3"/>
        <v/>
      </c>
    </row>
    <row r="104" spans="2:22" x14ac:dyDescent="0.25">
      <c r="B104" s="249"/>
      <c r="C104" s="340"/>
      <c r="D104" s="336"/>
      <c r="E104" s="336"/>
      <c r="F104" s="336"/>
      <c r="G104" s="337"/>
      <c r="H104" s="183" t="str">
        <f>IF(B104="","",IF(COUNTIF(B$8:B104,B104)&gt;1,"",B104))</f>
        <v/>
      </c>
      <c r="I104" s="48" t="str">
        <f>IF(D104="","",IF(COUNTIF(D$7:D104,D104)&gt;1,"",D104))</f>
        <v/>
      </c>
      <c r="J104" s="183" t="str">
        <f>IF(E104="","",IF(COUNTIF(E$7:E104,E104)&gt;1,"",E104))</f>
        <v/>
      </c>
      <c r="K104" s="183" t="str">
        <f>IF(F104="","",IF(COUNTIF(F$7:F104,F104)&gt;1,"",F104))</f>
        <v/>
      </c>
      <c r="L104" s="183" t="str">
        <f>IF(G104="","",IF(COUNTIF(G$7:G104,G104)&gt;1,"",G104))</f>
        <v/>
      </c>
      <c r="M104" s="183" t="e">
        <f t="array" ref="M104">INDEX(B$1:B$101,SMALL(IF(NOT(H$7:H$101=""),ROW($C$7:$C$101)),ROWS(B$7:B104)))</f>
        <v>#NUM!</v>
      </c>
      <c r="N104" s="183" t="e">
        <f t="array" ref="N104">INDEX(D$1:D$101,SMALL(IF(NOT(I$7:I$101=""),ROW($C$7:$C$101)),ROWS(C$7:C104)))</f>
        <v>#NUM!</v>
      </c>
      <c r="O104" s="183" t="e">
        <f t="array" ref="O104">INDEX(E$1:E$101,SMALL(IF(NOT(J$7:J$101=""),ROW($C$7:$C$101)),ROWS(D$7:D104)))</f>
        <v>#NUM!</v>
      </c>
      <c r="P104" s="183" t="e">
        <f t="array" ref="P104">INDEX(F$1:F$101,SMALL(IF(NOT(K$7:K$101=""),ROW($C$7:$C$101)),ROWS(E$7:E104)))</f>
        <v>#NUM!</v>
      </c>
      <c r="Q104" s="183" t="e">
        <f t="array" ref="Q104">INDEX(G$1:G$101,SMALL(IF(NOT(L$7:L$101=""),ROW($C$7:$C$101)),ROWS(F$7:F104)))</f>
        <v>#NUM!</v>
      </c>
      <c r="R104" s="183" t="str">
        <f t="shared" si="2"/>
        <v/>
      </c>
      <c r="S104" s="183" t="str">
        <f t="shared" si="3"/>
        <v/>
      </c>
      <c r="T104" s="183" t="str">
        <f t="shared" si="3"/>
        <v/>
      </c>
      <c r="U104" s="183" t="str">
        <f t="shared" si="3"/>
        <v/>
      </c>
      <c r="V104" s="184" t="str">
        <f t="shared" si="3"/>
        <v/>
      </c>
    </row>
    <row r="105" spans="2:22" x14ac:dyDescent="0.25">
      <c r="B105" s="249"/>
      <c r="C105" s="340"/>
      <c r="D105" s="336"/>
      <c r="E105" s="336"/>
      <c r="F105" s="336"/>
      <c r="G105" s="337"/>
      <c r="H105" s="183" t="str">
        <f>IF(B105="","",IF(COUNTIF(B$8:B105,B105)&gt;1,"",B105))</f>
        <v/>
      </c>
      <c r="I105" s="48" t="str">
        <f>IF(D105="","",IF(COUNTIF(D$7:D105,D105)&gt;1,"",D105))</f>
        <v/>
      </c>
      <c r="J105" s="183" t="str">
        <f>IF(E105="","",IF(COUNTIF(E$7:E105,E105)&gt;1,"",E105))</f>
        <v/>
      </c>
      <c r="K105" s="183" t="str">
        <f>IF(F105="","",IF(COUNTIF(F$7:F105,F105)&gt;1,"",F105))</f>
        <v/>
      </c>
      <c r="L105" s="183" t="str">
        <f>IF(G105="","",IF(COUNTIF(G$7:G105,G105)&gt;1,"",G105))</f>
        <v/>
      </c>
      <c r="M105" s="183" t="e">
        <f t="array" ref="M105">INDEX(B$1:B$101,SMALL(IF(NOT(H$7:H$101=""),ROW($C$7:$C$101)),ROWS(B$7:B105)))</f>
        <v>#NUM!</v>
      </c>
      <c r="N105" s="183" t="e">
        <f t="array" ref="N105">INDEX(D$1:D$101,SMALL(IF(NOT(I$7:I$101=""),ROW($C$7:$C$101)),ROWS(C$7:C105)))</f>
        <v>#NUM!</v>
      </c>
      <c r="O105" s="183" t="e">
        <f t="array" ref="O105">INDEX(E$1:E$101,SMALL(IF(NOT(J$7:J$101=""),ROW($C$7:$C$101)),ROWS(D$7:D105)))</f>
        <v>#NUM!</v>
      </c>
      <c r="P105" s="183" t="e">
        <f t="array" ref="P105">INDEX(F$1:F$101,SMALL(IF(NOT(K$7:K$101=""),ROW($C$7:$C$101)),ROWS(E$7:E105)))</f>
        <v>#NUM!</v>
      </c>
      <c r="Q105" s="183" t="e">
        <f t="array" ref="Q105">INDEX(G$1:G$101,SMALL(IF(NOT(L$7:L$101=""),ROW($C$7:$C$101)),ROWS(F$7:F105)))</f>
        <v>#NUM!</v>
      </c>
      <c r="R105" s="183" t="str">
        <f t="shared" si="2"/>
        <v/>
      </c>
      <c r="S105" s="183" t="str">
        <f t="shared" si="3"/>
        <v/>
      </c>
      <c r="T105" s="183" t="str">
        <f t="shared" si="3"/>
        <v/>
      </c>
      <c r="U105" s="183" t="str">
        <f t="shared" si="3"/>
        <v/>
      </c>
      <c r="V105" s="184" t="str">
        <f t="shared" si="3"/>
        <v/>
      </c>
    </row>
    <row r="106" spans="2:22" x14ac:dyDescent="0.25">
      <c r="B106" s="249"/>
      <c r="C106" s="340"/>
      <c r="D106" s="336"/>
      <c r="E106" s="336"/>
      <c r="F106" s="336"/>
      <c r="G106" s="337"/>
      <c r="H106" s="183" t="str">
        <f>IF(B106="","",IF(COUNTIF(B$8:B106,B106)&gt;1,"",B106))</f>
        <v/>
      </c>
      <c r="I106" s="48" t="str">
        <f>IF(D106="","",IF(COUNTIF(D$7:D106,D106)&gt;1,"",D106))</f>
        <v/>
      </c>
      <c r="J106" s="183" t="str">
        <f>IF(E106="","",IF(COUNTIF(E$7:E106,E106)&gt;1,"",E106))</f>
        <v/>
      </c>
      <c r="K106" s="183" t="str">
        <f>IF(F106="","",IF(COUNTIF(F$7:F106,F106)&gt;1,"",F106))</f>
        <v/>
      </c>
      <c r="L106" s="183" t="str">
        <f>IF(G106="","",IF(COUNTIF(G$7:G106,G106)&gt;1,"",G106))</f>
        <v/>
      </c>
      <c r="M106" s="183" t="e">
        <f t="array" ref="M106">INDEX(B$1:B$101,SMALL(IF(NOT(H$7:H$101=""),ROW($C$7:$C$101)),ROWS(B$7:B106)))</f>
        <v>#NUM!</v>
      </c>
      <c r="N106" s="183" t="e">
        <f t="array" ref="N106">INDEX(D$1:D$101,SMALL(IF(NOT(I$7:I$101=""),ROW($C$7:$C$101)),ROWS(C$7:C106)))</f>
        <v>#NUM!</v>
      </c>
      <c r="O106" s="183" t="e">
        <f t="array" ref="O106">INDEX(E$1:E$101,SMALL(IF(NOT(J$7:J$101=""),ROW($C$7:$C$101)),ROWS(D$7:D106)))</f>
        <v>#NUM!</v>
      </c>
      <c r="P106" s="183" t="e">
        <f t="array" ref="P106">INDEX(F$1:F$101,SMALL(IF(NOT(K$7:K$101=""),ROW($C$7:$C$101)),ROWS(E$7:E106)))</f>
        <v>#NUM!</v>
      </c>
      <c r="Q106" s="183" t="e">
        <f t="array" ref="Q106">INDEX(G$1:G$101,SMALL(IF(NOT(L$7:L$101=""),ROW($C$7:$C$101)),ROWS(F$7:F106)))</f>
        <v>#NUM!</v>
      </c>
      <c r="R106" s="183" t="str">
        <f t="shared" si="2"/>
        <v/>
      </c>
      <c r="S106" s="183" t="str">
        <f t="shared" si="3"/>
        <v/>
      </c>
      <c r="T106" s="183" t="str">
        <f t="shared" si="3"/>
        <v/>
      </c>
      <c r="U106" s="183" t="str">
        <f t="shared" si="3"/>
        <v/>
      </c>
      <c r="V106" s="184" t="str">
        <f t="shared" si="3"/>
        <v/>
      </c>
    </row>
    <row r="107" spans="2:22" x14ac:dyDescent="0.25">
      <c r="B107" s="249"/>
      <c r="C107" s="340"/>
      <c r="D107" s="336"/>
      <c r="E107" s="336"/>
      <c r="F107" s="336"/>
      <c r="G107" s="337"/>
      <c r="H107" s="183" t="str">
        <f>IF(B107="","",IF(COUNTIF(B$8:B107,B107)&gt;1,"",B107))</f>
        <v/>
      </c>
      <c r="I107" s="48" t="str">
        <f>IF(D107="","",IF(COUNTIF(D$7:D107,D107)&gt;1,"",D107))</f>
        <v/>
      </c>
      <c r="J107" s="183" t="str">
        <f>IF(E107="","",IF(COUNTIF(E$7:E107,E107)&gt;1,"",E107))</f>
        <v/>
      </c>
      <c r="K107" s="183" t="str">
        <f>IF(F107="","",IF(COUNTIF(F$7:F107,F107)&gt;1,"",F107))</f>
        <v/>
      </c>
      <c r="L107" s="183" t="str">
        <f>IF(G107="","",IF(COUNTIF(G$7:G107,G107)&gt;1,"",G107))</f>
        <v/>
      </c>
      <c r="M107" s="183" t="e">
        <f t="array" ref="M107">INDEX(B$1:B$101,SMALL(IF(NOT(H$7:H$101=""),ROW($C$7:$C$101)),ROWS(B$7:B107)))</f>
        <v>#NUM!</v>
      </c>
      <c r="N107" s="183" t="e">
        <f t="array" ref="N107">INDEX(D$1:D$101,SMALL(IF(NOT(I$7:I$101=""),ROW($C$7:$C$101)),ROWS(C$7:C107)))</f>
        <v>#NUM!</v>
      </c>
      <c r="O107" s="183" t="e">
        <f t="array" ref="O107">INDEX(E$1:E$101,SMALL(IF(NOT(J$7:J$101=""),ROW($C$7:$C$101)),ROWS(D$7:D107)))</f>
        <v>#NUM!</v>
      </c>
      <c r="P107" s="183" t="e">
        <f t="array" ref="P107">INDEX(F$1:F$101,SMALL(IF(NOT(K$7:K$101=""),ROW($C$7:$C$101)),ROWS(E$7:E107)))</f>
        <v>#NUM!</v>
      </c>
      <c r="Q107" s="183" t="e">
        <f t="array" ref="Q107">INDEX(G$1:G$101,SMALL(IF(NOT(L$7:L$101=""),ROW($C$7:$C$101)),ROWS(F$7:F107)))</f>
        <v>#NUM!</v>
      </c>
      <c r="R107" s="183" t="str">
        <f t="shared" si="2"/>
        <v/>
      </c>
      <c r="S107" s="183" t="str">
        <f t="shared" si="3"/>
        <v/>
      </c>
      <c r="T107" s="183" t="str">
        <f t="shared" si="3"/>
        <v/>
      </c>
      <c r="U107" s="183" t="str">
        <f t="shared" si="3"/>
        <v/>
      </c>
      <c r="V107" s="184" t="str">
        <f t="shared" si="3"/>
        <v/>
      </c>
    </row>
    <row r="108" spans="2:22" x14ac:dyDescent="0.25">
      <c r="B108" s="249"/>
      <c r="C108" s="340"/>
      <c r="D108" s="336"/>
      <c r="E108" s="336"/>
      <c r="F108" s="336"/>
      <c r="G108" s="337"/>
      <c r="H108" s="183" t="str">
        <f>IF(B108="","",IF(COUNTIF(B$8:B108,B108)&gt;1,"",B108))</f>
        <v/>
      </c>
      <c r="I108" s="48" t="str">
        <f>IF(D108="","",IF(COUNTIF(D$7:D108,D108)&gt;1,"",D108))</f>
        <v/>
      </c>
      <c r="J108" s="183" t="str">
        <f>IF(E108="","",IF(COUNTIF(E$7:E108,E108)&gt;1,"",E108))</f>
        <v/>
      </c>
      <c r="K108" s="183" t="str">
        <f>IF(F108="","",IF(COUNTIF(F$7:F108,F108)&gt;1,"",F108))</f>
        <v/>
      </c>
      <c r="L108" s="183" t="str">
        <f>IF(G108="","",IF(COUNTIF(G$7:G108,G108)&gt;1,"",G108))</f>
        <v/>
      </c>
      <c r="M108" s="183" t="e">
        <f t="array" ref="M108">INDEX(B$1:B$101,SMALL(IF(NOT(H$7:H$101=""),ROW($C$7:$C$101)),ROWS(B$7:B108)))</f>
        <v>#NUM!</v>
      </c>
      <c r="N108" s="183" t="e">
        <f t="array" ref="N108">INDEX(D$1:D$101,SMALL(IF(NOT(I$7:I$101=""),ROW($C$7:$C$101)),ROWS(C$7:C108)))</f>
        <v>#NUM!</v>
      </c>
      <c r="O108" s="183" t="e">
        <f t="array" ref="O108">INDEX(E$1:E$101,SMALL(IF(NOT(J$7:J$101=""),ROW($C$7:$C$101)),ROWS(D$7:D108)))</f>
        <v>#NUM!</v>
      </c>
      <c r="P108" s="183" t="e">
        <f t="array" ref="P108">INDEX(F$1:F$101,SMALL(IF(NOT(K$7:K$101=""),ROW($C$7:$C$101)),ROWS(E$7:E108)))</f>
        <v>#NUM!</v>
      </c>
      <c r="Q108" s="183" t="e">
        <f t="array" ref="Q108">INDEX(G$1:G$101,SMALL(IF(NOT(L$7:L$101=""),ROW($C$7:$C$101)),ROWS(F$7:F108)))</f>
        <v>#NUM!</v>
      </c>
      <c r="R108" s="183" t="str">
        <f t="shared" si="2"/>
        <v/>
      </c>
      <c r="S108" s="183" t="str">
        <f t="shared" si="3"/>
        <v/>
      </c>
      <c r="T108" s="183" t="str">
        <f t="shared" si="3"/>
        <v/>
      </c>
      <c r="U108" s="183" t="str">
        <f t="shared" si="3"/>
        <v/>
      </c>
      <c r="V108" s="184" t="str">
        <f t="shared" si="3"/>
        <v/>
      </c>
    </row>
    <row r="109" spans="2:22" x14ac:dyDescent="0.25">
      <c r="B109" s="249"/>
      <c r="C109" s="340"/>
      <c r="D109" s="336"/>
      <c r="E109" s="336"/>
      <c r="F109" s="336"/>
      <c r="G109" s="337"/>
      <c r="H109" s="183" t="str">
        <f>IF(B109="","",IF(COUNTIF(B$8:B109,B109)&gt;1,"",B109))</f>
        <v/>
      </c>
      <c r="I109" s="48" t="str">
        <f>IF(D109="","",IF(COUNTIF(D$7:D109,D109)&gt;1,"",D109))</f>
        <v/>
      </c>
      <c r="J109" s="183" t="str">
        <f>IF(E109="","",IF(COUNTIF(E$7:E109,E109)&gt;1,"",E109))</f>
        <v/>
      </c>
      <c r="K109" s="183" t="str">
        <f>IF(F109="","",IF(COUNTIF(F$7:F109,F109)&gt;1,"",F109))</f>
        <v/>
      </c>
      <c r="L109" s="183" t="str">
        <f>IF(G109="","",IF(COUNTIF(G$7:G109,G109)&gt;1,"",G109))</f>
        <v/>
      </c>
      <c r="M109" s="183" t="e">
        <f t="array" ref="M109">INDEX(B$1:B$101,SMALL(IF(NOT(H$7:H$101=""),ROW($C$7:$C$101)),ROWS(B$7:B109)))</f>
        <v>#NUM!</v>
      </c>
      <c r="N109" s="183" t="e">
        <f t="array" ref="N109">INDEX(D$1:D$101,SMALL(IF(NOT(I$7:I$101=""),ROW($C$7:$C$101)),ROWS(C$7:C109)))</f>
        <v>#NUM!</v>
      </c>
      <c r="O109" s="183" t="e">
        <f t="array" ref="O109">INDEX(E$1:E$101,SMALL(IF(NOT(J$7:J$101=""),ROW($C$7:$C$101)),ROWS(D$7:D109)))</f>
        <v>#NUM!</v>
      </c>
      <c r="P109" s="183" t="e">
        <f t="array" ref="P109">INDEX(F$1:F$101,SMALL(IF(NOT(K$7:K$101=""),ROW($C$7:$C$101)),ROWS(E$7:E109)))</f>
        <v>#NUM!</v>
      </c>
      <c r="Q109" s="183" t="e">
        <f t="array" ref="Q109">INDEX(G$1:G$101,SMALL(IF(NOT(L$7:L$101=""),ROW($C$7:$C$101)),ROWS(F$7:F109)))</f>
        <v>#NUM!</v>
      </c>
      <c r="R109" s="183" t="str">
        <f t="shared" si="2"/>
        <v/>
      </c>
      <c r="S109" s="183" t="str">
        <f t="shared" si="3"/>
        <v/>
      </c>
      <c r="T109" s="183" t="str">
        <f t="shared" si="3"/>
        <v/>
      </c>
      <c r="U109" s="183" t="str">
        <f t="shared" si="3"/>
        <v/>
      </c>
      <c r="V109" s="184" t="str">
        <f t="shared" si="3"/>
        <v/>
      </c>
    </row>
    <row r="110" spans="2:22" x14ac:dyDescent="0.25">
      <c r="B110" s="249"/>
      <c r="C110" s="340"/>
      <c r="D110" s="336"/>
      <c r="E110" s="336"/>
      <c r="F110" s="336"/>
      <c r="G110" s="337"/>
      <c r="H110" s="183" t="str">
        <f>IF(B110="","",IF(COUNTIF(B$8:B110,B110)&gt;1,"",B110))</f>
        <v/>
      </c>
      <c r="I110" s="48" t="str">
        <f>IF(D110="","",IF(COUNTIF(D$7:D110,D110)&gt;1,"",D110))</f>
        <v/>
      </c>
      <c r="J110" s="183" t="str">
        <f>IF(E110="","",IF(COUNTIF(E$7:E110,E110)&gt;1,"",E110))</f>
        <v/>
      </c>
      <c r="K110" s="183" t="str">
        <f>IF(F110="","",IF(COUNTIF(F$7:F110,F110)&gt;1,"",F110))</f>
        <v/>
      </c>
      <c r="L110" s="183" t="str">
        <f>IF(G110="","",IF(COUNTIF(G$7:G110,G110)&gt;1,"",G110))</f>
        <v/>
      </c>
      <c r="M110" s="183" t="e">
        <f t="array" ref="M110">INDEX(B$1:B$101,SMALL(IF(NOT(H$7:H$101=""),ROW($C$7:$C$101)),ROWS(B$7:B110)))</f>
        <v>#NUM!</v>
      </c>
      <c r="N110" s="183" t="e">
        <f t="array" ref="N110">INDEX(D$1:D$101,SMALL(IF(NOT(I$7:I$101=""),ROW($C$7:$C$101)),ROWS(C$7:C110)))</f>
        <v>#NUM!</v>
      </c>
      <c r="O110" s="183" t="e">
        <f t="array" ref="O110">INDEX(E$1:E$101,SMALL(IF(NOT(J$7:J$101=""),ROW($C$7:$C$101)),ROWS(D$7:D110)))</f>
        <v>#NUM!</v>
      </c>
      <c r="P110" s="183" t="e">
        <f t="array" ref="P110">INDEX(F$1:F$101,SMALL(IF(NOT(K$7:K$101=""),ROW($C$7:$C$101)),ROWS(E$7:E110)))</f>
        <v>#NUM!</v>
      </c>
      <c r="Q110" s="183" t="e">
        <f t="array" ref="Q110">INDEX(G$1:G$101,SMALL(IF(NOT(L$7:L$101=""),ROW($C$7:$C$101)),ROWS(F$7:F110)))</f>
        <v>#NUM!</v>
      </c>
      <c r="R110" s="183" t="str">
        <f t="shared" si="2"/>
        <v/>
      </c>
      <c r="S110" s="183" t="str">
        <f t="shared" si="3"/>
        <v/>
      </c>
      <c r="T110" s="183" t="str">
        <f t="shared" si="3"/>
        <v/>
      </c>
      <c r="U110" s="183" t="str">
        <f t="shared" si="3"/>
        <v/>
      </c>
      <c r="V110" s="184" t="str">
        <f t="shared" si="3"/>
        <v/>
      </c>
    </row>
    <row r="111" spans="2:22" x14ac:dyDescent="0.25">
      <c r="B111" s="249"/>
      <c r="C111" s="340"/>
      <c r="D111" s="336"/>
      <c r="E111" s="336"/>
      <c r="F111" s="336"/>
      <c r="G111" s="337"/>
      <c r="H111" s="183" t="str">
        <f>IF(B111="","",IF(COUNTIF(B$8:B111,B111)&gt;1,"",B111))</f>
        <v/>
      </c>
      <c r="I111" s="48" t="str">
        <f>IF(D111="","",IF(COUNTIF(D$7:D111,D111)&gt;1,"",D111))</f>
        <v/>
      </c>
      <c r="J111" s="183" t="str">
        <f>IF(E111="","",IF(COUNTIF(E$7:E111,E111)&gt;1,"",E111))</f>
        <v/>
      </c>
      <c r="K111" s="183" t="str">
        <f>IF(F111="","",IF(COUNTIF(F$7:F111,F111)&gt;1,"",F111))</f>
        <v/>
      </c>
      <c r="L111" s="183" t="str">
        <f>IF(G111="","",IF(COUNTIF(G$7:G111,G111)&gt;1,"",G111))</f>
        <v/>
      </c>
      <c r="M111" s="183" t="e">
        <f t="array" ref="M111">INDEX(B$1:B$101,SMALL(IF(NOT(H$7:H$101=""),ROW($C$7:$C$101)),ROWS(B$7:B111)))</f>
        <v>#NUM!</v>
      </c>
      <c r="N111" s="183" t="e">
        <f t="array" ref="N111">INDEX(D$1:D$101,SMALL(IF(NOT(I$7:I$101=""),ROW($C$7:$C$101)),ROWS(C$7:C111)))</f>
        <v>#NUM!</v>
      </c>
      <c r="O111" s="183" t="e">
        <f t="array" ref="O111">INDEX(E$1:E$101,SMALL(IF(NOT(J$7:J$101=""),ROW($C$7:$C$101)),ROWS(D$7:D111)))</f>
        <v>#NUM!</v>
      </c>
      <c r="P111" s="183" t="e">
        <f t="array" ref="P111">INDEX(F$1:F$101,SMALL(IF(NOT(K$7:K$101=""),ROW($C$7:$C$101)),ROWS(E$7:E111)))</f>
        <v>#NUM!</v>
      </c>
      <c r="Q111" s="183" t="e">
        <f t="array" ref="Q111">INDEX(G$1:G$101,SMALL(IF(NOT(L$7:L$101=""),ROW($C$7:$C$101)),ROWS(F$7:F111)))</f>
        <v>#NUM!</v>
      </c>
      <c r="R111" s="183" t="str">
        <f t="shared" si="2"/>
        <v/>
      </c>
      <c r="S111" s="183" t="str">
        <f t="shared" si="3"/>
        <v/>
      </c>
      <c r="T111" s="183" t="str">
        <f t="shared" si="3"/>
        <v/>
      </c>
      <c r="U111" s="183" t="str">
        <f t="shared" si="3"/>
        <v/>
      </c>
      <c r="V111" s="184" t="str">
        <f t="shared" si="3"/>
        <v/>
      </c>
    </row>
    <row r="112" spans="2:22" x14ac:dyDescent="0.25">
      <c r="B112" s="249"/>
      <c r="C112" s="340"/>
      <c r="D112" s="336"/>
      <c r="E112" s="336"/>
      <c r="F112" s="336"/>
      <c r="G112" s="337"/>
      <c r="H112" s="183" t="str">
        <f>IF(B112="","",IF(COUNTIF(B$8:B112,B112)&gt;1,"",B112))</f>
        <v/>
      </c>
      <c r="I112" s="48" t="str">
        <f>IF(D112="","",IF(COUNTIF(D$7:D112,D112)&gt;1,"",D112))</f>
        <v/>
      </c>
      <c r="J112" s="183" t="str">
        <f>IF(E112="","",IF(COUNTIF(E$7:E112,E112)&gt;1,"",E112))</f>
        <v/>
      </c>
      <c r="K112" s="183" t="str">
        <f>IF(F112="","",IF(COUNTIF(F$7:F112,F112)&gt;1,"",F112))</f>
        <v/>
      </c>
      <c r="L112" s="183" t="str">
        <f>IF(G112="","",IF(COUNTIF(G$7:G112,G112)&gt;1,"",G112))</f>
        <v/>
      </c>
      <c r="M112" s="183" t="e">
        <f t="array" ref="M112">INDEX(B$1:B$101,SMALL(IF(NOT(H$7:H$101=""),ROW($C$7:$C$101)),ROWS(B$7:B112)))</f>
        <v>#NUM!</v>
      </c>
      <c r="N112" s="183" t="e">
        <f t="array" ref="N112">INDEX(D$1:D$101,SMALL(IF(NOT(I$7:I$101=""),ROW($C$7:$C$101)),ROWS(C$7:C112)))</f>
        <v>#NUM!</v>
      </c>
      <c r="O112" s="183" t="e">
        <f t="array" ref="O112">INDEX(E$1:E$101,SMALL(IF(NOT(J$7:J$101=""),ROW($C$7:$C$101)),ROWS(D$7:D112)))</f>
        <v>#NUM!</v>
      </c>
      <c r="P112" s="183" t="e">
        <f t="array" ref="P112">INDEX(F$1:F$101,SMALL(IF(NOT(K$7:K$101=""),ROW($C$7:$C$101)),ROWS(E$7:E112)))</f>
        <v>#NUM!</v>
      </c>
      <c r="Q112" s="183" t="e">
        <f t="array" ref="Q112">INDEX(G$1:G$101,SMALL(IF(NOT(L$7:L$101=""),ROW($C$7:$C$101)),ROWS(F$7:F112)))</f>
        <v>#NUM!</v>
      </c>
      <c r="R112" s="183" t="str">
        <f t="shared" si="2"/>
        <v/>
      </c>
      <c r="S112" s="183" t="str">
        <f t="shared" si="3"/>
        <v/>
      </c>
      <c r="T112" s="183" t="str">
        <f t="shared" si="3"/>
        <v/>
      </c>
      <c r="U112" s="183" t="str">
        <f t="shared" si="3"/>
        <v/>
      </c>
      <c r="V112" s="184" t="str">
        <f t="shared" si="3"/>
        <v/>
      </c>
    </row>
    <row r="113" spans="2:22" x14ac:dyDescent="0.25">
      <c r="B113" s="249"/>
      <c r="C113" s="340"/>
      <c r="D113" s="336"/>
      <c r="E113" s="336"/>
      <c r="F113" s="336"/>
      <c r="G113" s="337"/>
      <c r="H113" s="183" t="str">
        <f>IF(B113="","",IF(COUNTIF(B$8:B113,B113)&gt;1,"",B113))</f>
        <v/>
      </c>
      <c r="I113" s="48" t="str">
        <f>IF(D113="","",IF(COUNTIF(D$7:D113,D113)&gt;1,"",D113))</f>
        <v/>
      </c>
      <c r="J113" s="183" t="str">
        <f>IF(E113="","",IF(COUNTIF(E$7:E113,E113)&gt;1,"",E113))</f>
        <v/>
      </c>
      <c r="K113" s="183" t="str">
        <f>IF(F113="","",IF(COUNTIF(F$7:F113,F113)&gt;1,"",F113))</f>
        <v/>
      </c>
      <c r="L113" s="183" t="str">
        <f>IF(G113="","",IF(COUNTIF(G$7:G113,G113)&gt;1,"",G113))</f>
        <v/>
      </c>
      <c r="M113" s="183" t="e">
        <f t="array" ref="M113">INDEX(B$1:B$101,SMALL(IF(NOT(H$7:H$101=""),ROW($C$7:$C$101)),ROWS(B$7:B113)))</f>
        <v>#NUM!</v>
      </c>
      <c r="N113" s="183" t="e">
        <f t="array" ref="N113">INDEX(D$1:D$101,SMALL(IF(NOT(I$7:I$101=""),ROW($C$7:$C$101)),ROWS(C$7:C113)))</f>
        <v>#NUM!</v>
      </c>
      <c r="O113" s="183" t="e">
        <f t="array" ref="O113">INDEX(E$1:E$101,SMALL(IF(NOT(J$7:J$101=""),ROW($C$7:$C$101)),ROWS(D$7:D113)))</f>
        <v>#NUM!</v>
      </c>
      <c r="P113" s="183" t="e">
        <f t="array" ref="P113">INDEX(F$1:F$101,SMALL(IF(NOT(K$7:K$101=""),ROW($C$7:$C$101)),ROWS(E$7:E113)))</f>
        <v>#NUM!</v>
      </c>
      <c r="Q113" s="183" t="e">
        <f t="array" ref="Q113">INDEX(G$1:G$101,SMALL(IF(NOT(L$7:L$101=""),ROW($C$7:$C$101)),ROWS(F$7:F113)))</f>
        <v>#NUM!</v>
      </c>
      <c r="R113" s="183" t="str">
        <f t="shared" si="2"/>
        <v/>
      </c>
      <c r="S113" s="183" t="str">
        <f t="shared" si="3"/>
        <v/>
      </c>
      <c r="T113" s="183" t="str">
        <f t="shared" si="3"/>
        <v/>
      </c>
      <c r="U113" s="183" t="str">
        <f t="shared" si="3"/>
        <v/>
      </c>
      <c r="V113" s="184" t="str">
        <f t="shared" si="3"/>
        <v/>
      </c>
    </row>
    <row r="114" spans="2:22" x14ac:dyDescent="0.25">
      <c r="B114" s="249"/>
      <c r="C114" s="340"/>
      <c r="D114" s="336"/>
      <c r="E114" s="336"/>
      <c r="F114" s="336"/>
      <c r="G114" s="337"/>
      <c r="H114" s="183" t="str">
        <f>IF(B114="","",IF(COUNTIF(B$8:B114,B114)&gt;1,"",B114))</f>
        <v/>
      </c>
      <c r="I114" s="48" t="str">
        <f>IF(D114="","",IF(COUNTIF(D$7:D114,D114)&gt;1,"",D114))</f>
        <v/>
      </c>
      <c r="J114" s="183" t="str">
        <f>IF(E114="","",IF(COUNTIF(E$7:E114,E114)&gt;1,"",E114))</f>
        <v/>
      </c>
      <c r="K114" s="183" t="str">
        <f>IF(F114="","",IF(COUNTIF(F$7:F114,F114)&gt;1,"",F114))</f>
        <v/>
      </c>
      <c r="L114" s="183" t="str">
        <f>IF(G114="","",IF(COUNTIF(G$7:G114,G114)&gt;1,"",G114))</f>
        <v/>
      </c>
      <c r="M114" s="183" t="e">
        <f t="array" ref="M114">INDEX(B$1:B$101,SMALL(IF(NOT(H$7:H$101=""),ROW($C$7:$C$101)),ROWS(B$7:B114)))</f>
        <v>#NUM!</v>
      </c>
      <c r="N114" s="183" t="e">
        <f t="array" ref="N114">INDEX(D$1:D$101,SMALL(IF(NOT(I$7:I$101=""),ROW($C$7:$C$101)),ROWS(C$7:C114)))</f>
        <v>#NUM!</v>
      </c>
      <c r="O114" s="183" t="e">
        <f t="array" ref="O114">INDEX(E$1:E$101,SMALL(IF(NOT(J$7:J$101=""),ROW($C$7:$C$101)),ROWS(D$7:D114)))</f>
        <v>#NUM!</v>
      </c>
      <c r="P114" s="183" t="e">
        <f t="array" ref="P114">INDEX(F$1:F$101,SMALL(IF(NOT(K$7:K$101=""),ROW($C$7:$C$101)),ROWS(E$7:E114)))</f>
        <v>#NUM!</v>
      </c>
      <c r="Q114" s="183" t="e">
        <f t="array" ref="Q114">INDEX(G$1:G$101,SMALL(IF(NOT(L$7:L$101=""),ROW($C$7:$C$101)),ROWS(F$7:F114)))</f>
        <v>#NUM!</v>
      </c>
      <c r="R114" s="183" t="str">
        <f t="shared" ref="R114:R177" si="4">IF(ISERR(M114),"",M114)</f>
        <v/>
      </c>
      <c r="S114" s="183" t="str">
        <f t="shared" si="3"/>
        <v/>
      </c>
      <c r="T114" s="183" t="str">
        <f t="shared" si="3"/>
        <v/>
      </c>
      <c r="U114" s="183" t="str">
        <f t="shared" si="3"/>
        <v/>
      </c>
      <c r="V114" s="184" t="str">
        <f t="shared" si="3"/>
        <v/>
      </c>
    </row>
    <row r="115" spans="2:22" x14ac:dyDescent="0.25">
      <c r="B115" s="249"/>
      <c r="C115" s="340"/>
      <c r="D115" s="336"/>
      <c r="E115" s="336"/>
      <c r="F115" s="336"/>
      <c r="G115" s="337"/>
      <c r="H115" s="183" t="str">
        <f>IF(B115="","",IF(COUNTIF(B$8:B115,B115)&gt;1,"",B115))</f>
        <v/>
      </c>
      <c r="I115" s="48" t="str">
        <f>IF(D115="","",IF(COUNTIF(D$7:D115,D115)&gt;1,"",D115))</f>
        <v/>
      </c>
      <c r="J115" s="183" t="str">
        <f>IF(E115="","",IF(COUNTIF(E$7:E115,E115)&gt;1,"",E115))</f>
        <v/>
      </c>
      <c r="K115" s="183" t="str">
        <f>IF(F115="","",IF(COUNTIF(F$7:F115,F115)&gt;1,"",F115))</f>
        <v/>
      </c>
      <c r="L115" s="183" t="str">
        <f>IF(G115="","",IF(COUNTIF(G$7:G115,G115)&gt;1,"",G115))</f>
        <v/>
      </c>
      <c r="M115" s="183" t="e">
        <f t="array" ref="M115">INDEX(B$1:B$101,SMALL(IF(NOT(H$7:H$101=""),ROW($C$7:$C$101)),ROWS(B$7:B115)))</f>
        <v>#NUM!</v>
      </c>
      <c r="N115" s="183" t="e">
        <f t="array" ref="N115">INDEX(D$1:D$101,SMALL(IF(NOT(I$7:I$101=""),ROW($C$7:$C$101)),ROWS(C$7:C115)))</f>
        <v>#NUM!</v>
      </c>
      <c r="O115" s="183" t="e">
        <f t="array" ref="O115">INDEX(E$1:E$101,SMALL(IF(NOT(J$7:J$101=""),ROW($C$7:$C$101)),ROWS(D$7:D115)))</f>
        <v>#NUM!</v>
      </c>
      <c r="P115" s="183" t="e">
        <f t="array" ref="P115">INDEX(F$1:F$101,SMALL(IF(NOT(K$7:K$101=""),ROW($C$7:$C$101)),ROWS(E$7:E115)))</f>
        <v>#NUM!</v>
      </c>
      <c r="Q115" s="183" t="e">
        <f t="array" ref="Q115">INDEX(G$1:G$101,SMALL(IF(NOT(L$7:L$101=""),ROW($C$7:$C$101)),ROWS(F$7:F115)))</f>
        <v>#NUM!</v>
      </c>
      <c r="R115" s="183" t="str">
        <f t="shared" si="4"/>
        <v/>
      </c>
      <c r="S115" s="183" t="str">
        <f t="shared" si="3"/>
        <v/>
      </c>
      <c r="T115" s="183" t="str">
        <f t="shared" si="3"/>
        <v/>
      </c>
      <c r="U115" s="183" t="str">
        <f t="shared" si="3"/>
        <v/>
      </c>
      <c r="V115" s="184" t="str">
        <f t="shared" si="3"/>
        <v/>
      </c>
    </row>
    <row r="116" spans="2:22" x14ac:dyDescent="0.25">
      <c r="B116" s="249"/>
      <c r="C116" s="340"/>
      <c r="D116" s="336"/>
      <c r="E116" s="336"/>
      <c r="F116" s="336"/>
      <c r="G116" s="337"/>
      <c r="H116" s="183" t="str">
        <f>IF(B116="","",IF(COUNTIF(B$8:B116,B116)&gt;1,"",B116))</f>
        <v/>
      </c>
      <c r="I116" s="48" t="str">
        <f>IF(D116="","",IF(COUNTIF(D$7:D116,D116)&gt;1,"",D116))</f>
        <v/>
      </c>
      <c r="J116" s="183" t="str">
        <f>IF(E116="","",IF(COUNTIF(E$7:E116,E116)&gt;1,"",E116))</f>
        <v/>
      </c>
      <c r="K116" s="183" t="str">
        <f>IF(F116="","",IF(COUNTIF(F$7:F116,F116)&gt;1,"",F116))</f>
        <v/>
      </c>
      <c r="L116" s="183" t="str">
        <f>IF(G116="","",IF(COUNTIF(G$7:G116,G116)&gt;1,"",G116))</f>
        <v/>
      </c>
      <c r="M116" s="183" t="e">
        <f t="array" ref="M116">INDEX(B$1:B$101,SMALL(IF(NOT(H$7:H$101=""),ROW($C$7:$C$101)),ROWS(B$7:B116)))</f>
        <v>#NUM!</v>
      </c>
      <c r="N116" s="183" t="e">
        <f t="array" ref="N116">INDEX(D$1:D$101,SMALL(IF(NOT(I$7:I$101=""),ROW($C$7:$C$101)),ROWS(C$7:C116)))</f>
        <v>#NUM!</v>
      </c>
      <c r="O116" s="183" t="e">
        <f t="array" ref="O116">INDEX(E$1:E$101,SMALL(IF(NOT(J$7:J$101=""),ROW($C$7:$C$101)),ROWS(D$7:D116)))</f>
        <v>#NUM!</v>
      </c>
      <c r="P116" s="183" t="e">
        <f t="array" ref="P116">INDEX(F$1:F$101,SMALL(IF(NOT(K$7:K$101=""),ROW($C$7:$C$101)),ROWS(E$7:E116)))</f>
        <v>#NUM!</v>
      </c>
      <c r="Q116" s="183" t="e">
        <f t="array" ref="Q116">INDEX(G$1:G$101,SMALL(IF(NOT(L$7:L$101=""),ROW($C$7:$C$101)),ROWS(F$7:F116)))</f>
        <v>#NUM!</v>
      </c>
      <c r="R116" s="183" t="str">
        <f t="shared" si="4"/>
        <v/>
      </c>
      <c r="S116" s="183" t="str">
        <f t="shared" si="3"/>
        <v/>
      </c>
      <c r="T116" s="183" t="str">
        <f t="shared" si="3"/>
        <v/>
      </c>
      <c r="U116" s="183" t="str">
        <f t="shared" si="3"/>
        <v/>
      </c>
      <c r="V116" s="184" t="str">
        <f t="shared" si="3"/>
        <v/>
      </c>
    </row>
    <row r="117" spans="2:22" x14ac:dyDescent="0.25">
      <c r="B117" s="249"/>
      <c r="C117" s="340"/>
      <c r="D117" s="336"/>
      <c r="E117" s="336"/>
      <c r="F117" s="336"/>
      <c r="G117" s="337"/>
      <c r="H117" s="183" t="str">
        <f>IF(B117="","",IF(COUNTIF(B$8:B117,B117)&gt;1,"",B117))</f>
        <v/>
      </c>
      <c r="I117" s="48" t="str">
        <f>IF(D117="","",IF(COUNTIF(D$7:D117,D117)&gt;1,"",D117))</f>
        <v/>
      </c>
      <c r="J117" s="183" t="str">
        <f>IF(E117="","",IF(COUNTIF(E$7:E117,E117)&gt;1,"",E117))</f>
        <v/>
      </c>
      <c r="K117" s="183" t="str">
        <f>IF(F117="","",IF(COUNTIF(F$7:F117,F117)&gt;1,"",F117))</f>
        <v/>
      </c>
      <c r="L117" s="183" t="str">
        <f>IF(G117="","",IF(COUNTIF(G$7:G117,G117)&gt;1,"",G117))</f>
        <v/>
      </c>
      <c r="M117" s="183" t="e">
        <f t="array" ref="M117">INDEX(B$1:B$101,SMALL(IF(NOT(H$7:H$101=""),ROW($C$7:$C$101)),ROWS(B$7:B117)))</f>
        <v>#NUM!</v>
      </c>
      <c r="N117" s="183" t="e">
        <f t="array" ref="N117">INDEX(D$1:D$101,SMALL(IF(NOT(I$7:I$101=""),ROW($C$7:$C$101)),ROWS(C$7:C117)))</f>
        <v>#NUM!</v>
      </c>
      <c r="O117" s="183" t="e">
        <f t="array" ref="O117">INDEX(E$1:E$101,SMALL(IF(NOT(J$7:J$101=""),ROW($C$7:$C$101)),ROWS(D$7:D117)))</f>
        <v>#NUM!</v>
      </c>
      <c r="P117" s="183" t="e">
        <f t="array" ref="P117">INDEX(F$1:F$101,SMALL(IF(NOT(K$7:K$101=""),ROW($C$7:$C$101)),ROWS(E$7:E117)))</f>
        <v>#NUM!</v>
      </c>
      <c r="Q117" s="183" t="e">
        <f t="array" ref="Q117">INDEX(G$1:G$101,SMALL(IF(NOT(L$7:L$101=""),ROW($C$7:$C$101)),ROWS(F$7:F117)))</f>
        <v>#NUM!</v>
      </c>
      <c r="R117" s="183" t="str">
        <f t="shared" si="4"/>
        <v/>
      </c>
      <c r="S117" s="183" t="str">
        <f t="shared" si="3"/>
        <v/>
      </c>
      <c r="T117" s="183" t="str">
        <f t="shared" si="3"/>
        <v/>
      </c>
      <c r="U117" s="183" t="str">
        <f t="shared" si="3"/>
        <v/>
      </c>
      <c r="V117" s="184" t="str">
        <f t="shared" si="3"/>
        <v/>
      </c>
    </row>
    <row r="118" spans="2:22" x14ac:dyDescent="0.25">
      <c r="B118" s="249"/>
      <c r="C118" s="340"/>
      <c r="D118" s="336"/>
      <c r="E118" s="336"/>
      <c r="F118" s="336"/>
      <c r="G118" s="337"/>
      <c r="H118" s="183" t="str">
        <f>IF(B118="","",IF(COUNTIF(B$8:B118,B118)&gt;1,"",B118))</f>
        <v/>
      </c>
      <c r="I118" s="48" t="str">
        <f>IF(D118="","",IF(COUNTIF(D$7:D118,D118)&gt;1,"",D118))</f>
        <v/>
      </c>
      <c r="J118" s="183" t="str">
        <f>IF(E118="","",IF(COUNTIF(E$7:E118,E118)&gt;1,"",E118))</f>
        <v/>
      </c>
      <c r="K118" s="183" t="str">
        <f>IF(F118="","",IF(COUNTIF(F$7:F118,F118)&gt;1,"",F118))</f>
        <v/>
      </c>
      <c r="L118" s="183" t="str">
        <f>IF(G118="","",IF(COUNTIF(G$7:G118,G118)&gt;1,"",G118))</f>
        <v/>
      </c>
      <c r="M118" s="183" t="e">
        <f t="array" ref="M118">INDEX(B$1:B$101,SMALL(IF(NOT(H$7:H$101=""),ROW($C$7:$C$101)),ROWS(B$7:B118)))</f>
        <v>#NUM!</v>
      </c>
      <c r="N118" s="183" t="e">
        <f t="array" ref="N118">INDEX(D$1:D$101,SMALL(IF(NOT(I$7:I$101=""),ROW($C$7:$C$101)),ROWS(C$7:C118)))</f>
        <v>#NUM!</v>
      </c>
      <c r="O118" s="183" t="e">
        <f t="array" ref="O118">INDEX(E$1:E$101,SMALL(IF(NOT(J$7:J$101=""),ROW($C$7:$C$101)),ROWS(D$7:D118)))</f>
        <v>#NUM!</v>
      </c>
      <c r="P118" s="183" t="e">
        <f t="array" ref="P118">INDEX(F$1:F$101,SMALL(IF(NOT(K$7:K$101=""),ROW($C$7:$C$101)),ROWS(E$7:E118)))</f>
        <v>#NUM!</v>
      </c>
      <c r="Q118" s="183" t="e">
        <f t="array" ref="Q118">INDEX(G$1:G$101,SMALL(IF(NOT(L$7:L$101=""),ROW($C$7:$C$101)),ROWS(F$7:F118)))</f>
        <v>#NUM!</v>
      </c>
      <c r="R118" s="183" t="str">
        <f t="shared" si="4"/>
        <v/>
      </c>
      <c r="S118" s="183" t="str">
        <f t="shared" si="3"/>
        <v/>
      </c>
      <c r="T118" s="183" t="str">
        <f t="shared" si="3"/>
        <v/>
      </c>
      <c r="U118" s="183" t="str">
        <f t="shared" si="3"/>
        <v/>
      </c>
      <c r="V118" s="184" t="str">
        <f t="shared" si="3"/>
        <v/>
      </c>
    </row>
    <row r="119" spans="2:22" x14ac:dyDescent="0.25">
      <c r="B119" s="249"/>
      <c r="C119" s="340"/>
      <c r="D119" s="336"/>
      <c r="E119" s="336"/>
      <c r="F119" s="336"/>
      <c r="G119" s="337"/>
      <c r="H119" s="183" t="str">
        <f>IF(B119="","",IF(COUNTIF(B$8:B119,B119)&gt;1,"",B119))</f>
        <v/>
      </c>
      <c r="I119" s="48" t="str">
        <f>IF(D119="","",IF(COUNTIF(D$7:D119,D119)&gt;1,"",D119))</f>
        <v/>
      </c>
      <c r="J119" s="183" t="str">
        <f>IF(E119="","",IF(COUNTIF(E$7:E119,E119)&gt;1,"",E119))</f>
        <v/>
      </c>
      <c r="K119" s="183" t="str">
        <f>IF(F119="","",IF(COUNTIF(F$7:F119,F119)&gt;1,"",F119))</f>
        <v/>
      </c>
      <c r="L119" s="183" t="str">
        <f>IF(G119="","",IF(COUNTIF(G$7:G119,G119)&gt;1,"",G119))</f>
        <v/>
      </c>
      <c r="M119" s="183" t="e">
        <f t="array" ref="M119">INDEX(B$1:B$101,SMALL(IF(NOT(H$7:H$101=""),ROW($C$7:$C$101)),ROWS(B$7:B119)))</f>
        <v>#NUM!</v>
      </c>
      <c r="N119" s="183" t="e">
        <f t="array" ref="N119">INDEX(D$1:D$101,SMALL(IF(NOT(I$7:I$101=""),ROW($C$7:$C$101)),ROWS(C$7:C119)))</f>
        <v>#NUM!</v>
      </c>
      <c r="O119" s="183" t="e">
        <f t="array" ref="O119">INDEX(E$1:E$101,SMALL(IF(NOT(J$7:J$101=""),ROW($C$7:$C$101)),ROWS(D$7:D119)))</f>
        <v>#NUM!</v>
      </c>
      <c r="P119" s="183" t="e">
        <f t="array" ref="P119">INDEX(F$1:F$101,SMALL(IF(NOT(K$7:K$101=""),ROW($C$7:$C$101)),ROWS(E$7:E119)))</f>
        <v>#NUM!</v>
      </c>
      <c r="Q119" s="183" t="e">
        <f t="array" ref="Q119">INDEX(G$1:G$101,SMALL(IF(NOT(L$7:L$101=""),ROW($C$7:$C$101)),ROWS(F$7:F119)))</f>
        <v>#NUM!</v>
      </c>
      <c r="R119" s="183" t="str">
        <f t="shared" si="4"/>
        <v/>
      </c>
      <c r="S119" s="183" t="str">
        <f t="shared" si="3"/>
        <v/>
      </c>
      <c r="T119" s="183" t="str">
        <f t="shared" si="3"/>
        <v/>
      </c>
      <c r="U119" s="183" t="str">
        <f t="shared" si="3"/>
        <v/>
      </c>
      <c r="V119" s="184" t="str">
        <f t="shared" si="3"/>
        <v/>
      </c>
    </row>
    <row r="120" spans="2:22" x14ac:dyDescent="0.25">
      <c r="B120" s="249"/>
      <c r="C120" s="340"/>
      <c r="D120" s="336"/>
      <c r="E120" s="336"/>
      <c r="F120" s="336"/>
      <c r="G120" s="337"/>
      <c r="H120" s="183" t="str">
        <f>IF(B120="","",IF(COUNTIF(B$8:B120,B120)&gt;1,"",B120))</f>
        <v/>
      </c>
      <c r="I120" s="48" t="str">
        <f>IF(D120="","",IF(COUNTIF(D$7:D120,D120)&gt;1,"",D120))</f>
        <v/>
      </c>
      <c r="J120" s="183" t="str">
        <f>IF(E120="","",IF(COUNTIF(E$7:E120,E120)&gt;1,"",E120))</f>
        <v/>
      </c>
      <c r="K120" s="183" t="str">
        <f>IF(F120="","",IF(COUNTIF(F$7:F120,F120)&gt;1,"",F120))</f>
        <v/>
      </c>
      <c r="L120" s="183" t="str">
        <f>IF(G120="","",IF(COUNTIF(G$7:G120,G120)&gt;1,"",G120))</f>
        <v/>
      </c>
      <c r="M120" s="183" t="e">
        <f t="array" ref="M120">INDEX(B$1:B$101,SMALL(IF(NOT(H$7:H$101=""),ROW($C$7:$C$101)),ROWS(B$7:B120)))</f>
        <v>#NUM!</v>
      </c>
      <c r="N120" s="183" t="e">
        <f t="array" ref="N120">INDEX(D$1:D$101,SMALL(IF(NOT(I$7:I$101=""),ROW($C$7:$C$101)),ROWS(C$7:C120)))</f>
        <v>#NUM!</v>
      </c>
      <c r="O120" s="183" t="e">
        <f t="array" ref="O120">INDEX(E$1:E$101,SMALL(IF(NOT(J$7:J$101=""),ROW($C$7:$C$101)),ROWS(D$7:D120)))</f>
        <v>#NUM!</v>
      </c>
      <c r="P120" s="183" t="e">
        <f t="array" ref="P120">INDEX(F$1:F$101,SMALL(IF(NOT(K$7:K$101=""),ROW($C$7:$C$101)),ROWS(E$7:E120)))</f>
        <v>#NUM!</v>
      </c>
      <c r="Q120" s="183" t="e">
        <f t="array" ref="Q120">INDEX(G$1:G$101,SMALL(IF(NOT(L$7:L$101=""),ROW($C$7:$C$101)),ROWS(F$7:F120)))</f>
        <v>#NUM!</v>
      </c>
      <c r="R120" s="183" t="str">
        <f t="shared" si="4"/>
        <v/>
      </c>
      <c r="S120" s="183" t="str">
        <f t="shared" si="3"/>
        <v/>
      </c>
      <c r="T120" s="183" t="str">
        <f t="shared" si="3"/>
        <v/>
      </c>
      <c r="U120" s="183" t="str">
        <f t="shared" si="3"/>
        <v/>
      </c>
      <c r="V120" s="184" t="str">
        <f t="shared" si="3"/>
        <v/>
      </c>
    </row>
    <row r="121" spans="2:22" x14ac:dyDescent="0.25">
      <c r="B121" s="249"/>
      <c r="C121" s="340"/>
      <c r="D121" s="336"/>
      <c r="E121" s="336"/>
      <c r="F121" s="336"/>
      <c r="G121" s="337"/>
      <c r="H121" s="183" t="str">
        <f>IF(B121="","",IF(COUNTIF(B$8:B121,B121)&gt;1,"",B121))</f>
        <v/>
      </c>
      <c r="I121" s="48" t="str">
        <f>IF(D121="","",IF(COUNTIF(D$7:D121,D121)&gt;1,"",D121))</f>
        <v/>
      </c>
      <c r="J121" s="183" t="str">
        <f>IF(E121="","",IF(COUNTIF(E$7:E121,E121)&gt;1,"",E121))</f>
        <v/>
      </c>
      <c r="K121" s="183" t="str">
        <f>IF(F121="","",IF(COUNTIF(F$7:F121,F121)&gt;1,"",F121))</f>
        <v/>
      </c>
      <c r="L121" s="183" t="str">
        <f>IF(G121="","",IF(COUNTIF(G$7:G121,G121)&gt;1,"",G121))</f>
        <v/>
      </c>
      <c r="M121" s="183" t="e">
        <f t="array" ref="M121">INDEX(B$1:B$101,SMALL(IF(NOT(H$7:H$101=""),ROW($C$7:$C$101)),ROWS(B$7:B121)))</f>
        <v>#NUM!</v>
      </c>
      <c r="N121" s="183" t="e">
        <f t="array" ref="N121">INDEX(D$1:D$101,SMALL(IF(NOT(I$7:I$101=""),ROW($C$7:$C$101)),ROWS(C$7:C121)))</f>
        <v>#NUM!</v>
      </c>
      <c r="O121" s="183" t="e">
        <f t="array" ref="O121">INDEX(E$1:E$101,SMALL(IF(NOT(J$7:J$101=""),ROW($C$7:$C$101)),ROWS(D$7:D121)))</f>
        <v>#NUM!</v>
      </c>
      <c r="P121" s="183" t="e">
        <f t="array" ref="P121">INDEX(F$1:F$101,SMALL(IF(NOT(K$7:K$101=""),ROW($C$7:$C$101)),ROWS(E$7:E121)))</f>
        <v>#NUM!</v>
      </c>
      <c r="Q121" s="183" t="e">
        <f t="array" ref="Q121">INDEX(G$1:G$101,SMALL(IF(NOT(L$7:L$101=""),ROW($C$7:$C$101)),ROWS(F$7:F121)))</f>
        <v>#NUM!</v>
      </c>
      <c r="R121" s="183" t="str">
        <f t="shared" si="4"/>
        <v/>
      </c>
      <c r="S121" s="183" t="str">
        <f t="shared" si="3"/>
        <v/>
      </c>
      <c r="T121" s="183" t="str">
        <f t="shared" si="3"/>
        <v/>
      </c>
      <c r="U121" s="183" t="str">
        <f t="shared" si="3"/>
        <v/>
      </c>
      <c r="V121" s="184" t="str">
        <f t="shared" si="3"/>
        <v/>
      </c>
    </row>
    <row r="122" spans="2:22" x14ac:dyDescent="0.25">
      <c r="B122" s="249"/>
      <c r="C122" s="340"/>
      <c r="D122" s="336"/>
      <c r="E122" s="336"/>
      <c r="F122" s="336"/>
      <c r="G122" s="337"/>
      <c r="H122" s="183" t="str">
        <f>IF(B122="","",IF(COUNTIF(B$8:B122,B122)&gt;1,"",B122))</f>
        <v/>
      </c>
      <c r="I122" s="48" t="str">
        <f>IF(D122="","",IF(COUNTIF(D$7:D122,D122)&gt;1,"",D122))</f>
        <v/>
      </c>
      <c r="J122" s="183" t="str">
        <f>IF(E122="","",IF(COUNTIF(E$7:E122,E122)&gt;1,"",E122))</f>
        <v/>
      </c>
      <c r="K122" s="183" t="str">
        <f>IF(F122="","",IF(COUNTIF(F$7:F122,F122)&gt;1,"",F122))</f>
        <v/>
      </c>
      <c r="L122" s="183" t="str">
        <f>IF(G122="","",IF(COUNTIF(G$7:G122,G122)&gt;1,"",G122))</f>
        <v/>
      </c>
      <c r="M122" s="183" t="e">
        <f t="array" ref="M122">INDEX(B$1:B$101,SMALL(IF(NOT(H$7:H$101=""),ROW($C$7:$C$101)),ROWS(B$7:B122)))</f>
        <v>#NUM!</v>
      </c>
      <c r="N122" s="183" t="e">
        <f t="array" ref="N122">INDEX(D$1:D$101,SMALL(IF(NOT(I$7:I$101=""),ROW($C$7:$C$101)),ROWS(C$7:C122)))</f>
        <v>#NUM!</v>
      </c>
      <c r="O122" s="183" t="e">
        <f t="array" ref="O122">INDEX(E$1:E$101,SMALL(IF(NOT(J$7:J$101=""),ROW($C$7:$C$101)),ROWS(D$7:D122)))</f>
        <v>#NUM!</v>
      </c>
      <c r="P122" s="183" t="e">
        <f t="array" ref="P122">INDEX(F$1:F$101,SMALL(IF(NOT(K$7:K$101=""),ROW($C$7:$C$101)),ROWS(E$7:E122)))</f>
        <v>#NUM!</v>
      </c>
      <c r="Q122" s="183" t="e">
        <f t="array" ref="Q122">INDEX(G$1:G$101,SMALL(IF(NOT(L$7:L$101=""),ROW($C$7:$C$101)),ROWS(F$7:F122)))</f>
        <v>#NUM!</v>
      </c>
      <c r="R122" s="183" t="str">
        <f t="shared" si="4"/>
        <v/>
      </c>
      <c r="S122" s="183" t="str">
        <f t="shared" si="3"/>
        <v/>
      </c>
      <c r="T122" s="183" t="str">
        <f t="shared" si="3"/>
        <v/>
      </c>
      <c r="U122" s="183" t="str">
        <f t="shared" si="3"/>
        <v/>
      </c>
      <c r="V122" s="184" t="str">
        <f t="shared" si="3"/>
        <v/>
      </c>
    </row>
    <row r="123" spans="2:22" x14ac:dyDescent="0.25">
      <c r="B123" s="249"/>
      <c r="C123" s="340"/>
      <c r="D123" s="336"/>
      <c r="E123" s="336"/>
      <c r="F123" s="336"/>
      <c r="G123" s="337"/>
      <c r="H123" s="183" t="str">
        <f>IF(B123="","",IF(COUNTIF(B$8:B123,B123)&gt;1,"",B123))</f>
        <v/>
      </c>
      <c r="I123" s="48" t="str">
        <f>IF(D123="","",IF(COUNTIF(D$7:D123,D123)&gt;1,"",D123))</f>
        <v/>
      </c>
      <c r="J123" s="183" t="str">
        <f>IF(E123="","",IF(COUNTIF(E$7:E123,E123)&gt;1,"",E123))</f>
        <v/>
      </c>
      <c r="K123" s="183" t="str">
        <f>IF(F123="","",IF(COUNTIF(F$7:F123,F123)&gt;1,"",F123))</f>
        <v/>
      </c>
      <c r="L123" s="183" t="str">
        <f>IF(G123="","",IF(COUNTIF(G$7:G123,G123)&gt;1,"",G123))</f>
        <v/>
      </c>
      <c r="M123" s="183" t="e">
        <f t="array" ref="M123">INDEX(B$1:B$101,SMALL(IF(NOT(H$7:H$101=""),ROW($C$7:$C$101)),ROWS(B$7:B123)))</f>
        <v>#NUM!</v>
      </c>
      <c r="N123" s="183" t="e">
        <f t="array" ref="N123">INDEX(D$1:D$101,SMALL(IF(NOT(I$7:I$101=""),ROW($C$7:$C$101)),ROWS(C$7:C123)))</f>
        <v>#NUM!</v>
      </c>
      <c r="O123" s="183" t="e">
        <f t="array" ref="O123">INDEX(E$1:E$101,SMALL(IF(NOT(J$7:J$101=""),ROW($C$7:$C$101)),ROWS(D$7:D123)))</f>
        <v>#NUM!</v>
      </c>
      <c r="P123" s="183" t="e">
        <f t="array" ref="P123">INDEX(F$1:F$101,SMALL(IF(NOT(K$7:K$101=""),ROW($C$7:$C$101)),ROWS(E$7:E123)))</f>
        <v>#NUM!</v>
      </c>
      <c r="Q123" s="183" t="e">
        <f t="array" ref="Q123">INDEX(G$1:G$101,SMALL(IF(NOT(L$7:L$101=""),ROW($C$7:$C$101)),ROWS(F$7:F123)))</f>
        <v>#NUM!</v>
      </c>
      <c r="R123" s="183" t="str">
        <f t="shared" si="4"/>
        <v/>
      </c>
      <c r="S123" s="183" t="str">
        <f t="shared" si="3"/>
        <v/>
      </c>
      <c r="T123" s="183" t="str">
        <f t="shared" si="3"/>
        <v/>
      </c>
      <c r="U123" s="183" t="str">
        <f t="shared" si="3"/>
        <v/>
      </c>
      <c r="V123" s="184" t="str">
        <f t="shared" si="3"/>
        <v/>
      </c>
    </row>
    <row r="124" spans="2:22" x14ac:dyDescent="0.25">
      <c r="B124" s="249"/>
      <c r="C124" s="340"/>
      <c r="D124" s="336"/>
      <c r="E124" s="336"/>
      <c r="F124" s="336"/>
      <c r="G124" s="337"/>
      <c r="H124" s="183" t="str">
        <f>IF(B124="","",IF(COUNTIF(B$8:B124,B124)&gt;1,"",B124))</f>
        <v/>
      </c>
      <c r="I124" s="48" t="str">
        <f>IF(D124="","",IF(COUNTIF(D$7:D124,D124)&gt;1,"",D124))</f>
        <v/>
      </c>
      <c r="J124" s="183" t="str">
        <f>IF(E124="","",IF(COUNTIF(E$7:E124,E124)&gt;1,"",E124))</f>
        <v/>
      </c>
      <c r="K124" s="183" t="str">
        <f>IF(F124="","",IF(COUNTIF(F$7:F124,F124)&gt;1,"",F124))</f>
        <v/>
      </c>
      <c r="L124" s="183" t="str">
        <f>IF(G124="","",IF(COUNTIF(G$7:G124,G124)&gt;1,"",G124))</f>
        <v/>
      </c>
      <c r="M124" s="183" t="e">
        <f t="array" ref="M124">INDEX(B$1:B$101,SMALL(IF(NOT(H$7:H$101=""),ROW($C$7:$C$101)),ROWS(B$7:B124)))</f>
        <v>#NUM!</v>
      </c>
      <c r="N124" s="183" t="e">
        <f t="array" ref="N124">INDEX(D$1:D$101,SMALL(IF(NOT(I$7:I$101=""),ROW($C$7:$C$101)),ROWS(C$7:C124)))</f>
        <v>#NUM!</v>
      </c>
      <c r="O124" s="183" t="e">
        <f t="array" ref="O124">INDEX(E$1:E$101,SMALL(IF(NOT(J$7:J$101=""),ROW($C$7:$C$101)),ROWS(D$7:D124)))</f>
        <v>#NUM!</v>
      </c>
      <c r="P124" s="183" t="e">
        <f t="array" ref="P124">INDEX(F$1:F$101,SMALL(IF(NOT(K$7:K$101=""),ROW($C$7:$C$101)),ROWS(E$7:E124)))</f>
        <v>#NUM!</v>
      </c>
      <c r="Q124" s="183" t="e">
        <f t="array" ref="Q124">INDEX(G$1:G$101,SMALL(IF(NOT(L$7:L$101=""),ROW($C$7:$C$101)),ROWS(F$7:F124)))</f>
        <v>#NUM!</v>
      </c>
      <c r="R124" s="183" t="str">
        <f t="shared" si="4"/>
        <v/>
      </c>
      <c r="S124" s="183" t="str">
        <f t="shared" si="3"/>
        <v/>
      </c>
      <c r="T124" s="183" t="str">
        <f t="shared" si="3"/>
        <v/>
      </c>
      <c r="U124" s="183" t="str">
        <f t="shared" si="3"/>
        <v/>
      </c>
      <c r="V124" s="184" t="str">
        <f t="shared" si="3"/>
        <v/>
      </c>
    </row>
    <row r="125" spans="2:22" x14ac:dyDescent="0.25">
      <c r="B125" s="249"/>
      <c r="C125" s="340"/>
      <c r="D125" s="336"/>
      <c r="E125" s="336"/>
      <c r="F125" s="336"/>
      <c r="G125" s="337"/>
      <c r="H125" s="183" t="str">
        <f>IF(B125="","",IF(COUNTIF(B$8:B125,B125)&gt;1,"",B125))</f>
        <v/>
      </c>
      <c r="I125" s="48" t="str">
        <f>IF(D125="","",IF(COUNTIF(D$7:D125,D125)&gt;1,"",D125))</f>
        <v/>
      </c>
      <c r="J125" s="183" t="str">
        <f>IF(E125="","",IF(COUNTIF(E$7:E125,E125)&gt;1,"",E125))</f>
        <v/>
      </c>
      <c r="K125" s="183" t="str">
        <f>IF(F125="","",IF(COUNTIF(F$7:F125,F125)&gt;1,"",F125))</f>
        <v/>
      </c>
      <c r="L125" s="183" t="str">
        <f>IF(G125="","",IF(COUNTIF(G$7:G125,G125)&gt;1,"",G125))</f>
        <v/>
      </c>
      <c r="M125" s="183" t="e">
        <f t="array" ref="M125">INDEX(B$1:B$101,SMALL(IF(NOT(H$7:H$101=""),ROW($C$7:$C$101)),ROWS(B$7:B125)))</f>
        <v>#NUM!</v>
      </c>
      <c r="N125" s="183" t="e">
        <f t="array" ref="N125">INDEX(D$1:D$101,SMALL(IF(NOT(I$7:I$101=""),ROW($C$7:$C$101)),ROWS(C$7:C125)))</f>
        <v>#NUM!</v>
      </c>
      <c r="O125" s="183" t="e">
        <f t="array" ref="O125">INDEX(E$1:E$101,SMALL(IF(NOT(J$7:J$101=""),ROW($C$7:$C$101)),ROWS(D$7:D125)))</f>
        <v>#NUM!</v>
      </c>
      <c r="P125" s="183" t="e">
        <f t="array" ref="P125">INDEX(F$1:F$101,SMALL(IF(NOT(K$7:K$101=""),ROW($C$7:$C$101)),ROWS(E$7:E125)))</f>
        <v>#NUM!</v>
      </c>
      <c r="Q125" s="183" t="e">
        <f t="array" ref="Q125">INDEX(G$1:G$101,SMALL(IF(NOT(L$7:L$101=""),ROW($C$7:$C$101)),ROWS(F$7:F125)))</f>
        <v>#NUM!</v>
      </c>
      <c r="R125" s="183" t="str">
        <f t="shared" si="4"/>
        <v/>
      </c>
      <c r="S125" s="183" t="str">
        <f t="shared" si="3"/>
        <v/>
      </c>
      <c r="T125" s="183" t="str">
        <f t="shared" si="3"/>
        <v/>
      </c>
      <c r="U125" s="183" t="str">
        <f t="shared" si="3"/>
        <v/>
      </c>
      <c r="V125" s="184" t="str">
        <f t="shared" si="3"/>
        <v/>
      </c>
    </row>
    <row r="126" spans="2:22" x14ac:dyDescent="0.25">
      <c r="B126" s="249"/>
      <c r="C126" s="340"/>
      <c r="D126" s="336"/>
      <c r="E126" s="336"/>
      <c r="F126" s="336"/>
      <c r="G126" s="337"/>
      <c r="H126" s="183" t="str">
        <f>IF(B126="","",IF(COUNTIF(B$8:B126,B126)&gt;1,"",B126))</f>
        <v/>
      </c>
      <c r="I126" s="48" t="str">
        <f>IF(D126="","",IF(COUNTIF(D$7:D126,D126)&gt;1,"",D126))</f>
        <v/>
      </c>
      <c r="J126" s="183" t="str">
        <f>IF(E126="","",IF(COUNTIF(E$7:E126,E126)&gt;1,"",E126))</f>
        <v/>
      </c>
      <c r="K126" s="183" t="str">
        <f>IF(F126="","",IF(COUNTIF(F$7:F126,F126)&gt;1,"",F126))</f>
        <v/>
      </c>
      <c r="L126" s="183" t="str">
        <f>IF(G126="","",IF(COUNTIF(G$7:G126,G126)&gt;1,"",G126))</f>
        <v/>
      </c>
      <c r="M126" s="183" t="e">
        <f t="array" ref="M126">INDEX(B$1:B$101,SMALL(IF(NOT(H$7:H$101=""),ROW($C$7:$C$101)),ROWS(B$7:B126)))</f>
        <v>#NUM!</v>
      </c>
      <c r="N126" s="183" t="e">
        <f t="array" ref="N126">INDEX(D$1:D$101,SMALL(IF(NOT(I$7:I$101=""),ROW($C$7:$C$101)),ROWS(C$7:C126)))</f>
        <v>#NUM!</v>
      </c>
      <c r="O126" s="183" t="e">
        <f t="array" ref="O126">INDEX(E$1:E$101,SMALL(IF(NOT(J$7:J$101=""),ROW($C$7:$C$101)),ROWS(D$7:D126)))</f>
        <v>#NUM!</v>
      </c>
      <c r="P126" s="183" t="e">
        <f t="array" ref="P126">INDEX(F$1:F$101,SMALL(IF(NOT(K$7:K$101=""),ROW($C$7:$C$101)),ROWS(E$7:E126)))</f>
        <v>#NUM!</v>
      </c>
      <c r="Q126" s="183" t="e">
        <f t="array" ref="Q126">INDEX(G$1:G$101,SMALL(IF(NOT(L$7:L$101=""),ROW($C$7:$C$101)),ROWS(F$7:F126)))</f>
        <v>#NUM!</v>
      </c>
      <c r="R126" s="183" t="str">
        <f t="shared" si="4"/>
        <v/>
      </c>
      <c r="S126" s="183" t="str">
        <f t="shared" si="3"/>
        <v/>
      </c>
      <c r="T126" s="183" t="str">
        <f t="shared" si="3"/>
        <v/>
      </c>
      <c r="U126" s="183" t="str">
        <f t="shared" si="3"/>
        <v/>
      </c>
      <c r="V126" s="184" t="str">
        <f t="shared" si="3"/>
        <v/>
      </c>
    </row>
    <row r="127" spans="2:22" x14ac:dyDescent="0.25">
      <c r="B127" s="249"/>
      <c r="C127" s="340"/>
      <c r="D127" s="336"/>
      <c r="E127" s="336"/>
      <c r="F127" s="336"/>
      <c r="G127" s="337"/>
      <c r="H127" s="183" t="str">
        <f>IF(B127="","",IF(COUNTIF(B$8:B127,B127)&gt;1,"",B127))</f>
        <v/>
      </c>
      <c r="I127" s="48" t="str">
        <f>IF(D127="","",IF(COUNTIF(D$7:D127,D127)&gt;1,"",D127))</f>
        <v/>
      </c>
      <c r="J127" s="183" t="str">
        <f>IF(E127="","",IF(COUNTIF(E$7:E127,E127)&gt;1,"",E127))</f>
        <v/>
      </c>
      <c r="K127" s="183" t="str">
        <f>IF(F127="","",IF(COUNTIF(F$7:F127,F127)&gt;1,"",F127))</f>
        <v/>
      </c>
      <c r="L127" s="183" t="str">
        <f>IF(G127="","",IF(COUNTIF(G$7:G127,G127)&gt;1,"",G127))</f>
        <v/>
      </c>
      <c r="M127" s="183" t="e">
        <f t="array" ref="M127">INDEX(B$1:B$101,SMALL(IF(NOT(H$7:H$101=""),ROW($C$7:$C$101)),ROWS(B$7:B127)))</f>
        <v>#NUM!</v>
      </c>
      <c r="N127" s="183" t="e">
        <f t="array" ref="N127">INDEX(D$1:D$101,SMALL(IF(NOT(I$7:I$101=""),ROW($C$7:$C$101)),ROWS(C$7:C127)))</f>
        <v>#NUM!</v>
      </c>
      <c r="O127" s="183" t="e">
        <f t="array" ref="O127">INDEX(E$1:E$101,SMALL(IF(NOT(J$7:J$101=""),ROW($C$7:$C$101)),ROWS(D$7:D127)))</f>
        <v>#NUM!</v>
      </c>
      <c r="P127" s="183" t="e">
        <f t="array" ref="P127">INDEX(F$1:F$101,SMALL(IF(NOT(K$7:K$101=""),ROW($C$7:$C$101)),ROWS(E$7:E127)))</f>
        <v>#NUM!</v>
      </c>
      <c r="Q127" s="183" t="e">
        <f t="array" ref="Q127">INDEX(G$1:G$101,SMALL(IF(NOT(L$7:L$101=""),ROW($C$7:$C$101)),ROWS(F$7:F127)))</f>
        <v>#NUM!</v>
      </c>
      <c r="R127" s="183" t="str">
        <f t="shared" si="4"/>
        <v/>
      </c>
      <c r="S127" s="183" t="str">
        <f t="shared" si="3"/>
        <v/>
      </c>
      <c r="T127" s="183" t="str">
        <f t="shared" si="3"/>
        <v/>
      </c>
      <c r="U127" s="183" t="str">
        <f t="shared" si="3"/>
        <v/>
      </c>
      <c r="V127" s="184" t="str">
        <f t="shared" si="3"/>
        <v/>
      </c>
    </row>
    <row r="128" spans="2:22" x14ac:dyDescent="0.25">
      <c r="B128" s="249"/>
      <c r="C128" s="340"/>
      <c r="D128" s="336"/>
      <c r="E128" s="336"/>
      <c r="F128" s="336"/>
      <c r="G128" s="337"/>
      <c r="H128" s="183" t="str">
        <f>IF(B128="","",IF(COUNTIF(B$8:B128,B128)&gt;1,"",B128))</f>
        <v/>
      </c>
      <c r="I128" s="48" t="str">
        <f>IF(D128="","",IF(COUNTIF(D$7:D128,D128)&gt;1,"",D128))</f>
        <v/>
      </c>
      <c r="J128" s="183" t="str">
        <f>IF(E128="","",IF(COUNTIF(E$7:E128,E128)&gt;1,"",E128))</f>
        <v/>
      </c>
      <c r="K128" s="183" t="str">
        <f>IF(F128="","",IF(COUNTIF(F$7:F128,F128)&gt;1,"",F128))</f>
        <v/>
      </c>
      <c r="L128" s="183" t="str">
        <f>IF(G128="","",IF(COUNTIF(G$7:G128,G128)&gt;1,"",G128))</f>
        <v/>
      </c>
      <c r="M128" s="183" t="e">
        <f t="array" ref="M128">INDEX(B$1:B$101,SMALL(IF(NOT(H$7:H$101=""),ROW($C$7:$C$101)),ROWS(B$7:B128)))</f>
        <v>#NUM!</v>
      </c>
      <c r="N128" s="183" t="e">
        <f t="array" ref="N128">INDEX(D$1:D$101,SMALL(IF(NOT(I$7:I$101=""),ROW($C$7:$C$101)),ROWS(C$7:C128)))</f>
        <v>#NUM!</v>
      </c>
      <c r="O128" s="183" t="e">
        <f t="array" ref="O128">INDEX(E$1:E$101,SMALL(IF(NOT(J$7:J$101=""),ROW($C$7:$C$101)),ROWS(D$7:D128)))</f>
        <v>#NUM!</v>
      </c>
      <c r="P128" s="183" t="e">
        <f t="array" ref="P128">INDEX(F$1:F$101,SMALL(IF(NOT(K$7:K$101=""),ROW($C$7:$C$101)),ROWS(E$7:E128)))</f>
        <v>#NUM!</v>
      </c>
      <c r="Q128" s="183" t="e">
        <f t="array" ref="Q128">INDEX(G$1:G$101,SMALL(IF(NOT(L$7:L$101=""),ROW($C$7:$C$101)),ROWS(F$7:F128)))</f>
        <v>#NUM!</v>
      </c>
      <c r="R128" s="183" t="str">
        <f t="shared" si="4"/>
        <v/>
      </c>
      <c r="S128" s="183" t="str">
        <f t="shared" si="3"/>
        <v/>
      </c>
      <c r="T128" s="183" t="str">
        <f t="shared" si="3"/>
        <v/>
      </c>
      <c r="U128" s="183" t="str">
        <f t="shared" si="3"/>
        <v/>
      </c>
      <c r="V128" s="184" t="str">
        <f t="shared" si="3"/>
        <v/>
      </c>
    </row>
    <row r="129" spans="2:22" x14ac:dyDescent="0.25">
      <c r="B129" s="249"/>
      <c r="C129" s="340"/>
      <c r="D129" s="336"/>
      <c r="E129" s="336"/>
      <c r="F129" s="336"/>
      <c r="G129" s="337"/>
      <c r="H129" s="183" t="str">
        <f>IF(B129="","",IF(COUNTIF(B$8:B129,B129)&gt;1,"",B129))</f>
        <v/>
      </c>
      <c r="I129" s="48" t="str">
        <f>IF(D129="","",IF(COUNTIF(D$7:D129,D129)&gt;1,"",D129))</f>
        <v/>
      </c>
      <c r="J129" s="183" t="str">
        <f>IF(E129="","",IF(COUNTIF(E$7:E129,E129)&gt;1,"",E129))</f>
        <v/>
      </c>
      <c r="K129" s="183" t="str">
        <f>IF(F129="","",IF(COUNTIF(F$7:F129,F129)&gt;1,"",F129))</f>
        <v/>
      </c>
      <c r="L129" s="183" t="str">
        <f>IF(G129="","",IF(COUNTIF(G$7:G129,G129)&gt;1,"",G129))</f>
        <v/>
      </c>
      <c r="M129" s="183" t="e">
        <f t="array" ref="M129">INDEX(B$1:B$101,SMALL(IF(NOT(H$7:H$101=""),ROW($C$7:$C$101)),ROWS(B$7:B129)))</f>
        <v>#NUM!</v>
      </c>
      <c r="N129" s="183" t="e">
        <f t="array" ref="N129">INDEX(D$1:D$101,SMALL(IF(NOT(I$7:I$101=""),ROW($C$7:$C$101)),ROWS(C$7:C129)))</f>
        <v>#NUM!</v>
      </c>
      <c r="O129" s="183" t="e">
        <f t="array" ref="O129">INDEX(E$1:E$101,SMALL(IF(NOT(J$7:J$101=""),ROW($C$7:$C$101)),ROWS(D$7:D129)))</f>
        <v>#NUM!</v>
      </c>
      <c r="P129" s="183" t="e">
        <f t="array" ref="P129">INDEX(F$1:F$101,SMALL(IF(NOT(K$7:K$101=""),ROW($C$7:$C$101)),ROWS(E$7:E129)))</f>
        <v>#NUM!</v>
      </c>
      <c r="Q129" s="183" t="e">
        <f t="array" ref="Q129">INDEX(G$1:G$101,SMALL(IF(NOT(L$7:L$101=""),ROW($C$7:$C$101)),ROWS(F$7:F129)))</f>
        <v>#NUM!</v>
      </c>
      <c r="R129" s="183" t="str">
        <f t="shared" si="4"/>
        <v/>
      </c>
      <c r="S129" s="183" t="str">
        <f t="shared" si="3"/>
        <v/>
      </c>
      <c r="T129" s="183" t="str">
        <f t="shared" si="3"/>
        <v/>
      </c>
      <c r="U129" s="183" t="str">
        <f t="shared" si="3"/>
        <v/>
      </c>
      <c r="V129" s="184" t="str">
        <f t="shared" si="3"/>
        <v/>
      </c>
    </row>
    <row r="130" spans="2:22" x14ac:dyDescent="0.25">
      <c r="B130" s="249"/>
      <c r="C130" s="340"/>
      <c r="D130" s="336"/>
      <c r="E130" s="336"/>
      <c r="F130" s="336"/>
      <c r="G130" s="337"/>
      <c r="H130" s="183" t="str">
        <f>IF(B130="","",IF(COUNTIF(B$8:B130,B130)&gt;1,"",B130))</f>
        <v/>
      </c>
      <c r="I130" s="48" t="str">
        <f>IF(D130="","",IF(COUNTIF(D$7:D130,D130)&gt;1,"",D130))</f>
        <v/>
      </c>
      <c r="J130" s="183" t="str">
        <f>IF(E130="","",IF(COUNTIF(E$7:E130,E130)&gt;1,"",E130))</f>
        <v/>
      </c>
      <c r="K130" s="183" t="str">
        <f>IF(F130="","",IF(COUNTIF(F$7:F130,F130)&gt;1,"",F130))</f>
        <v/>
      </c>
      <c r="L130" s="183" t="str">
        <f>IF(G130="","",IF(COUNTIF(G$7:G130,G130)&gt;1,"",G130))</f>
        <v/>
      </c>
      <c r="M130" s="183" t="e">
        <f t="array" ref="M130">INDEX(B$1:B$101,SMALL(IF(NOT(H$7:H$101=""),ROW($C$7:$C$101)),ROWS(B$7:B130)))</f>
        <v>#NUM!</v>
      </c>
      <c r="N130" s="183" t="e">
        <f t="array" ref="N130">INDEX(D$1:D$101,SMALL(IF(NOT(I$7:I$101=""),ROW($C$7:$C$101)),ROWS(C$7:C130)))</f>
        <v>#NUM!</v>
      </c>
      <c r="O130" s="183" t="e">
        <f t="array" ref="O130">INDEX(E$1:E$101,SMALL(IF(NOT(J$7:J$101=""),ROW($C$7:$C$101)),ROWS(D$7:D130)))</f>
        <v>#NUM!</v>
      </c>
      <c r="P130" s="183" t="e">
        <f t="array" ref="P130">INDEX(F$1:F$101,SMALL(IF(NOT(K$7:K$101=""),ROW($C$7:$C$101)),ROWS(E$7:E130)))</f>
        <v>#NUM!</v>
      </c>
      <c r="Q130" s="183" t="e">
        <f t="array" ref="Q130">INDEX(G$1:G$101,SMALL(IF(NOT(L$7:L$101=""),ROW($C$7:$C$101)),ROWS(F$7:F130)))</f>
        <v>#NUM!</v>
      </c>
      <c r="R130" s="183" t="str">
        <f t="shared" si="4"/>
        <v/>
      </c>
      <c r="S130" s="183" t="str">
        <f t="shared" si="3"/>
        <v/>
      </c>
      <c r="T130" s="183" t="str">
        <f t="shared" si="3"/>
        <v/>
      </c>
      <c r="U130" s="183" t="str">
        <f t="shared" si="3"/>
        <v/>
      </c>
      <c r="V130" s="184" t="str">
        <f t="shared" si="3"/>
        <v/>
      </c>
    </row>
    <row r="131" spans="2:22" x14ac:dyDescent="0.25">
      <c r="B131" s="249"/>
      <c r="C131" s="340"/>
      <c r="D131" s="336"/>
      <c r="E131" s="336"/>
      <c r="F131" s="336"/>
      <c r="G131" s="337"/>
      <c r="H131" s="183" t="str">
        <f>IF(B131="","",IF(COUNTIF(B$8:B131,B131)&gt;1,"",B131))</f>
        <v/>
      </c>
      <c r="I131" s="48" t="str">
        <f>IF(D131="","",IF(COUNTIF(D$7:D131,D131)&gt;1,"",D131))</f>
        <v/>
      </c>
      <c r="J131" s="183" t="str">
        <f>IF(E131="","",IF(COUNTIF(E$7:E131,E131)&gt;1,"",E131))</f>
        <v/>
      </c>
      <c r="K131" s="183" t="str">
        <f>IF(F131="","",IF(COUNTIF(F$7:F131,F131)&gt;1,"",F131))</f>
        <v/>
      </c>
      <c r="L131" s="183" t="str">
        <f>IF(G131="","",IF(COUNTIF(G$7:G131,G131)&gt;1,"",G131))</f>
        <v/>
      </c>
      <c r="M131" s="183" t="e">
        <f t="array" ref="M131">INDEX(B$1:B$101,SMALL(IF(NOT(H$7:H$101=""),ROW($C$7:$C$101)),ROWS(B$7:B131)))</f>
        <v>#NUM!</v>
      </c>
      <c r="N131" s="183" t="e">
        <f t="array" ref="N131">INDEX(D$1:D$101,SMALL(IF(NOT(I$7:I$101=""),ROW($C$7:$C$101)),ROWS(C$7:C131)))</f>
        <v>#NUM!</v>
      </c>
      <c r="O131" s="183" t="e">
        <f t="array" ref="O131">INDEX(E$1:E$101,SMALL(IF(NOT(J$7:J$101=""),ROW($C$7:$C$101)),ROWS(D$7:D131)))</f>
        <v>#NUM!</v>
      </c>
      <c r="P131" s="183" t="e">
        <f t="array" ref="P131">INDEX(F$1:F$101,SMALL(IF(NOT(K$7:K$101=""),ROW($C$7:$C$101)),ROWS(E$7:E131)))</f>
        <v>#NUM!</v>
      </c>
      <c r="Q131" s="183" t="e">
        <f t="array" ref="Q131">INDEX(G$1:G$101,SMALL(IF(NOT(L$7:L$101=""),ROW($C$7:$C$101)),ROWS(F$7:F131)))</f>
        <v>#NUM!</v>
      </c>
      <c r="R131" s="183" t="str">
        <f t="shared" si="4"/>
        <v/>
      </c>
      <c r="S131" s="183" t="str">
        <f t="shared" si="3"/>
        <v/>
      </c>
      <c r="T131" s="183" t="str">
        <f t="shared" si="3"/>
        <v/>
      </c>
      <c r="U131" s="183" t="str">
        <f t="shared" si="3"/>
        <v/>
      </c>
      <c r="V131" s="184" t="str">
        <f t="shared" si="3"/>
        <v/>
      </c>
    </row>
    <row r="132" spans="2:22" x14ac:dyDescent="0.25">
      <c r="B132" s="249"/>
      <c r="C132" s="340"/>
      <c r="D132" s="336"/>
      <c r="E132" s="336"/>
      <c r="F132" s="336"/>
      <c r="G132" s="337"/>
      <c r="H132" s="183" t="str">
        <f>IF(B132="","",IF(COUNTIF(B$8:B132,B132)&gt;1,"",B132))</f>
        <v/>
      </c>
      <c r="I132" s="48" t="str">
        <f>IF(D132="","",IF(COUNTIF(D$7:D132,D132)&gt;1,"",D132))</f>
        <v/>
      </c>
      <c r="J132" s="183" t="str">
        <f>IF(E132="","",IF(COUNTIF(E$7:E132,E132)&gt;1,"",E132))</f>
        <v/>
      </c>
      <c r="K132" s="183" t="str">
        <f>IF(F132="","",IF(COUNTIF(F$7:F132,F132)&gt;1,"",F132))</f>
        <v/>
      </c>
      <c r="L132" s="183" t="str">
        <f>IF(G132="","",IF(COUNTIF(G$7:G132,G132)&gt;1,"",G132))</f>
        <v/>
      </c>
      <c r="M132" s="183" t="e">
        <f t="array" ref="M132">INDEX(B$1:B$101,SMALL(IF(NOT(H$7:H$101=""),ROW($C$7:$C$101)),ROWS(B$7:B132)))</f>
        <v>#NUM!</v>
      </c>
      <c r="N132" s="183" t="e">
        <f t="array" ref="N132">INDEX(D$1:D$101,SMALL(IF(NOT(I$7:I$101=""),ROW($C$7:$C$101)),ROWS(C$7:C132)))</f>
        <v>#NUM!</v>
      </c>
      <c r="O132" s="183" t="e">
        <f t="array" ref="O132">INDEX(E$1:E$101,SMALL(IF(NOT(J$7:J$101=""),ROW($C$7:$C$101)),ROWS(D$7:D132)))</f>
        <v>#NUM!</v>
      </c>
      <c r="P132" s="183" t="e">
        <f t="array" ref="P132">INDEX(F$1:F$101,SMALL(IF(NOT(K$7:K$101=""),ROW($C$7:$C$101)),ROWS(E$7:E132)))</f>
        <v>#NUM!</v>
      </c>
      <c r="Q132" s="183" t="e">
        <f t="array" ref="Q132">INDEX(G$1:G$101,SMALL(IF(NOT(L$7:L$101=""),ROW($C$7:$C$101)),ROWS(F$7:F132)))</f>
        <v>#NUM!</v>
      </c>
      <c r="R132" s="183" t="str">
        <f t="shared" si="4"/>
        <v/>
      </c>
      <c r="S132" s="183" t="str">
        <f t="shared" si="3"/>
        <v/>
      </c>
      <c r="T132" s="183" t="str">
        <f t="shared" si="3"/>
        <v/>
      </c>
      <c r="U132" s="183" t="str">
        <f t="shared" si="3"/>
        <v/>
      </c>
      <c r="V132" s="184" t="str">
        <f t="shared" si="3"/>
        <v/>
      </c>
    </row>
    <row r="133" spans="2:22" x14ac:dyDescent="0.25">
      <c r="B133" s="249"/>
      <c r="C133" s="340"/>
      <c r="D133" s="336"/>
      <c r="E133" s="336"/>
      <c r="F133" s="336"/>
      <c r="G133" s="337"/>
      <c r="H133" s="183" t="str">
        <f>IF(B133="","",IF(COUNTIF(B$8:B133,B133)&gt;1,"",B133))</f>
        <v/>
      </c>
      <c r="I133" s="48" t="str">
        <f>IF(D133="","",IF(COUNTIF(D$7:D133,D133)&gt;1,"",D133))</f>
        <v/>
      </c>
      <c r="J133" s="183" t="str">
        <f>IF(E133="","",IF(COUNTIF(E$7:E133,E133)&gt;1,"",E133))</f>
        <v/>
      </c>
      <c r="K133" s="183" t="str">
        <f>IF(F133="","",IF(COUNTIF(F$7:F133,F133)&gt;1,"",F133))</f>
        <v/>
      </c>
      <c r="L133" s="183" t="str">
        <f>IF(G133="","",IF(COUNTIF(G$7:G133,G133)&gt;1,"",G133))</f>
        <v/>
      </c>
      <c r="M133" s="183" t="e">
        <f t="array" ref="M133">INDEX(B$1:B$101,SMALL(IF(NOT(H$7:H$101=""),ROW($C$7:$C$101)),ROWS(B$7:B133)))</f>
        <v>#NUM!</v>
      </c>
      <c r="N133" s="183" t="e">
        <f t="array" ref="N133">INDEX(D$1:D$101,SMALL(IF(NOT(I$7:I$101=""),ROW($C$7:$C$101)),ROWS(C$7:C133)))</f>
        <v>#NUM!</v>
      </c>
      <c r="O133" s="183" t="e">
        <f t="array" ref="O133">INDEX(E$1:E$101,SMALL(IF(NOT(J$7:J$101=""),ROW($C$7:$C$101)),ROWS(D$7:D133)))</f>
        <v>#NUM!</v>
      </c>
      <c r="P133" s="183" t="e">
        <f t="array" ref="P133">INDEX(F$1:F$101,SMALL(IF(NOT(K$7:K$101=""),ROW($C$7:$C$101)),ROWS(E$7:E133)))</f>
        <v>#NUM!</v>
      </c>
      <c r="Q133" s="183" t="e">
        <f t="array" ref="Q133">INDEX(G$1:G$101,SMALL(IF(NOT(L$7:L$101=""),ROW($C$7:$C$101)),ROWS(F$7:F133)))</f>
        <v>#NUM!</v>
      </c>
      <c r="R133" s="183" t="str">
        <f t="shared" si="4"/>
        <v/>
      </c>
      <c r="S133" s="183" t="str">
        <f t="shared" si="3"/>
        <v/>
      </c>
      <c r="T133" s="183" t="str">
        <f t="shared" si="3"/>
        <v/>
      </c>
      <c r="U133" s="183" t="str">
        <f t="shared" si="3"/>
        <v/>
      </c>
      <c r="V133" s="184" t="str">
        <f t="shared" si="3"/>
        <v/>
      </c>
    </row>
    <row r="134" spans="2:22" x14ac:dyDescent="0.25">
      <c r="B134" s="249"/>
      <c r="C134" s="340"/>
      <c r="D134" s="336"/>
      <c r="E134" s="336"/>
      <c r="F134" s="336"/>
      <c r="G134" s="337"/>
      <c r="H134" s="183" t="str">
        <f>IF(B134="","",IF(COUNTIF(B$8:B134,B134)&gt;1,"",B134))</f>
        <v/>
      </c>
      <c r="I134" s="48" t="str">
        <f>IF(D134="","",IF(COUNTIF(D$7:D134,D134)&gt;1,"",D134))</f>
        <v/>
      </c>
      <c r="J134" s="183" t="str">
        <f>IF(E134="","",IF(COUNTIF(E$7:E134,E134)&gt;1,"",E134))</f>
        <v/>
      </c>
      <c r="K134" s="183" t="str">
        <f>IF(F134="","",IF(COUNTIF(F$7:F134,F134)&gt;1,"",F134))</f>
        <v/>
      </c>
      <c r="L134" s="183" t="str">
        <f>IF(G134="","",IF(COUNTIF(G$7:G134,G134)&gt;1,"",G134))</f>
        <v/>
      </c>
      <c r="M134" s="183" t="e">
        <f t="array" ref="M134">INDEX(B$1:B$101,SMALL(IF(NOT(H$7:H$101=""),ROW($C$7:$C$101)),ROWS(B$7:B134)))</f>
        <v>#NUM!</v>
      </c>
      <c r="N134" s="183" t="e">
        <f t="array" ref="N134">INDEX(D$1:D$101,SMALL(IF(NOT(I$7:I$101=""),ROW($C$7:$C$101)),ROWS(C$7:C134)))</f>
        <v>#NUM!</v>
      </c>
      <c r="O134" s="183" t="e">
        <f t="array" ref="O134">INDEX(E$1:E$101,SMALL(IF(NOT(J$7:J$101=""),ROW($C$7:$C$101)),ROWS(D$7:D134)))</f>
        <v>#NUM!</v>
      </c>
      <c r="P134" s="183" t="e">
        <f t="array" ref="P134">INDEX(F$1:F$101,SMALL(IF(NOT(K$7:K$101=""),ROW($C$7:$C$101)),ROWS(E$7:E134)))</f>
        <v>#NUM!</v>
      </c>
      <c r="Q134" s="183" t="e">
        <f t="array" ref="Q134">INDEX(G$1:G$101,SMALL(IF(NOT(L$7:L$101=""),ROW($C$7:$C$101)),ROWS(F$7:F134)))</f>
        <v>#NUM!</v>
      </c>
      <c r="R134" s="183" t="str">
        <f t="shared" si="4"/>
        <v/>
      </c>
      <c r="S134" s="183" t="str">
        <f t="shared" si="3"/>
        <v/>
      </c>
      <c r="T134" s="183" t="str">
        <f t="shared" si="3"/>
        <v/>
      </c>
      <c r="U134" s="183" t="str">
        <f t="shared" si="3"/>
        <v/>
      </c>
      <c r="V134" s="184" t="str">
        <f t="shared" si="3"/>
        <v/>
      </c>
    </row>
    <row r="135" spans="2:22" x14ac:dyDescent="0.25">
      <c r="B135" s="249"/>
      <c r="C135" s="340"/>
      <c r="D135" s="336"/>
      <c r="E135" s="336"/>
      <c r="F135" s="336"/>
      <c r="G135" s="337"/>
      <c r="H135" s="183" t="str">
        <f>IF(B135="","",IF(COUNTIF(B$8:B135,B135)&gt;1,"",B135))</f>
        <v/>
      </c>
      <c r="I135" s="48" t="str">
        <f>IF(D135="","",IF(COUNTIF(D$7:D135,D135)&gt;1,"",D135))</f>
        <v/>
      </c>
      <c r="J135" s="183" t="str">
        <f>IF(E135="","",IF(COUNTIF(E$7:E135,E135)&gt;1,"",E135))</f>
        <v/>
      </c>
      <c r="K135" s="183" t="str">
        <f>IF(F135="","",IF(COUNTIF(F$7:F135,F135)&gt;1,"",F135))</f>
        <v/>
      </c>
      <c r="L135" s="183" t="str">
        <f>IF(G135="","",IF(COUNTIF(G$7:G135,G135)&gt;1,"",G135))</f>
        <v/>
      </c>
      <c r="M135" s="183" t="e">
        <f t="array" ref="M135">INDEX(B$1:B$101,SMALL(IF(NOT(H$7:H$101=""),ROW($C$7:$C$101)),ROWS(B$7:B135)))</f>
        <v>#NUM!</v>
      </c>
      <c r="N135" s="183" t="e">
        <f t="array" ref="N135">INDEX(D$1:D$101,SMALL(IF(NOT(I$7:I$101=""),ROW($C$7:$C$101)),ROWS(C$7:C135)))</f>
        <v>#NUM!</v>
      </c>
      <c r="O135" s="183" t="e">
        <f t="array" ref="O135">INDEX(E$1:E$101,SMALL(IF(NOT(J$7:J$101=""),ROW($C$7:$C$101)),ROWS(D$7:D135)))</f>
        <v>#NUM!</v>
      </c>
      <c r="P135" s="183" t="e">
        <f t="array" ref="P135">INDEX(F$1:F$101,SMALL(IF(NOT(K$7:K$101=""),ROW($C$7:$C$101)),ROWS(E$7:E135)))</f>
        <v>#NUM!</v>
      </c>
      <c r="Q135" s="183" t="e">
        <f t="array" ref="Q135">INDEX(G$1:G$101,SMALL(IF(NOT(L$7:L$101=""),ROW($C$7:$C$101)),ROWS(F$7:F135)))</f>
        <v>#NUM!</v>
      </c>
      <c r="R135" s="183" t="str">
        <f t="shared" si="4"/>
        <v/>
      </c>
      <c r="S135" s="183" t="str">
        <f t="shared" si="3"/>
        <v/>
      </c>
      <c r="T135" s="183" t="str">
        <f t="shared" si="3"/>
        <v/>
      </c>
      <c r="U135" s="183" t="str">
        <f t="shared" si="3"/>
        <v/>
      </c>
      <c r="V135" s="184" t="str">
        <f t="shared" ref="V135:V198" si="5">IF(ISERR(Q135),"",Q135)</f>
        <v/>
      </c>
    </row>
    <row r="136" spans="2:22" x14ac:dyDescent="0.25">
      <c r="B136" s="249"/>
      <c r="C136" s="340"/>
      <c r="D136" s="336"/>
      <c r="E136" s="336"/>
      <c r="F136" s="336"/>
      <c r="G136" s="337"/>
      <c r="H136" s="183" t="str">
        <f>IF(B136="","",IF(COUNTIF(B$8:B136,B136)&gt;1,"",B136))</f>
        <v/>
      </c>
      <c r="I136" s="48" t="str">
        <f>IF(D136="","",IF(COUNTIF(D$7:D136,D136)&gt;1,"",D136))</f>
        <v/>
      </c>
      <c r="J136" s="183" t="str">
        <f>IF(E136="","",IF(COUNTIF(E$7:E136,E136)&gt;1,"",E136))</f>
        <v/>
      </c>
      <c r="K136" s="183" t="str">
        <f>IF(F136="","",IF(COUNTIF(F$7:F136,F136)&gt;1,"",F136))</f>
        <v/>
      </c>
      <c r="L136" s="183" t="str">
        <f>IF(G136="","",IF(COUNTIF(G$7:G136,G136)&gt;1,"",G136))</f>
        <v/>
      </c>
      <c r="M136" s="183" t="e">
        <f t="array" ref="M136">INDEX(B$1:B$101,SMALL(IF(NOT(H$7:H$101=""),ROW($C$7:$C$101)),ROWS(B$7:B136)))</f>
        <v>#NUM!</v>
      </c>
      <c r="N136" s="183" t="e">
        <f t="array" ref="N136">INDEX(D$1:D$101,SMALL(IF(NOT(I$7:I$101=""),ROW($C$7:$C$101)),ROWS(C$7:C136)))</f>
        <v>#NUM!</v>
      </c>
      <c r="O136" s="183" t="e">
        <f t="array" ref="O136">INDEX(E$1:E$101,SMALL(IF(NOT(J$7:J$101=""),ROW($C$7:$C$101)),ROWS(D$7:D136)))</f>
        <v>#NUM!</v>
      </c>
      <c r="P136" s="183" t="e">
        <f t="array" ref="P136">INDEX(F$1:F$101,SMALL(IF(NOT(K$7:K$101=""),ROW($C$7:$C$101)),ROWS(E$7:E136)))</f>
        <v>#NUM!</v>
      </c>
      <c r="Q136" s="183" t="e">
        <f t="array" ref="Q136">INDEX(G$1:G$101,SMALL(IF(NOT(L$7:L$101=""),ROW($C$7:$C$101)),ROWS(F$7:F136)))</f>
        <v>#NUM!</v>
      </c>
      <c r="R136" s="183" t="str">
        <f t="shared" si="4"/>
        <v/>
      </c>
      <c r="S136" s="183" t="str">
        <f t="shared" ref="S136:V199" si="6">IF(ISERR(N136),"",N136)</f>
        <v/>
      </c>
      <c r="T136" s="183" t="str">
        <f t="shared" si="6"/>
        <v/>
      </c>
      <c r="U136" s="183" t="str">
        <f t="shared" si="6"/>
        <v/>
      </c>
      <c r="V136" s="184" t="str">
        <f t="shared" si="5"/>
        <v/>
      </c>
    </row>
    <row r="137" spans="2:22" x14ac:dyDescent="0.25">
      <c r="B137" s="249"/>
      <c r="C137" s="340"/>
      <c r="D137" s="336"/>
      <c r="E137" s="336"/>
      <c r="F137" s="336"/>
      <c r="G137" s="337"/>
      <c r="H137" s="183" t="str">
        <f>IF(B137="","",IF(COUNTIF(B$8:B137,B137)&gt;1,"",B137))</f>
        <v/>
      </c>
      <c r="I137" s="48" t="str">
        <f>IF(D137="","",IF(COUNTIF(D$7:D137,D137)&gt;1,"",D137))</f>
        <v/>
      </c>
      <c r="J137" s="183" t="str">
        <f>IF(E137="","",IF(COUNTIF(E$7:E137,E137)&gt;1,"",E137))</f>
        <v/>
      </c>
      <c r="K137" s="183" t="str">
        <f>IF(F137="","",IF(COUNTIF(F$7:F137,F137)&gt;1,"",F137))</f>
        <v/>
      </c>
      <c r="L137" s="183" t="str">
        <f>IF(G137="","",IF(COUNTIF(G$7:G137,G137)&gt;1,"",G137))</f>
        <v/>
      </c>
      <c r="M137" s="183" t="e">
        <f t="array" ref="M137">INDEX(B$1:B$101,SMALL(IF(NOT(H$7:H$101=""),ROW($C$7:$C$101)),ROWS(B$7:B137)))</f>
        <v>#NUM!</v>
      </c>
      <c r="N137" s="183" t="e">
        <f t="array" ref="N137">INDEX(D$1:D$101,SMALL(IF(NOT(I$7:I$101=""),ROW($C$7:$C$101)),ROWS(C$7:C137)))</f>
        <v>#NUM!</v>
      </c>
      <c r="O137" s="183" t="e">
        <f t="array" ref="O137">INDEX(E$1:E$101,SMALL(IF(NOT(J$7:J$101=""),ROW($C$7:$C$101)),ROWS(D$7:D137)))</f>
        <v>#NUM!</v>
      </c>
      <c r="P137" s="183" t="e">
        <f t="array" ref="P137">INDEX(F$1:F$101,SMALL(IF(NOT(K$7:K$101=""),ROW($C$7:$C$101)),ROWS(E$7:E137)))</f>
        <v>#NUM!</v>
      </c>
      <c r="Q137" s="183" t="e">
        <f t="array" ref="Q137">INDEX(G$1:G$101,SMALL(IF(NOT(L$7:L$101=""),ROW($C$7:$C$101)),ROWS(F$7:F137)))</f>
        <v>#NUM!</v>
      </c>
      <c r="R137" s="183" t="str">
        <f t="shared" si="4"/>
        <v/>
      </c>
      <c r="S137" s="183" t="str">
        <f t="shared" si="6"/>
        <v/>
      </c>
      <c r="T137" s="183" t="str">
        <f t="shared" si="6"/>
        <v/>
      </c>
      <c r="U137" s="183" t="str">
        <f t="shared" si="6"/>
        <v/>
      </c>
      <c r="V137" s="184" t="str">
        <f t="shared" si="5"/>
        <v/>
      </c>
    </row>
    <row r="138" spans="2:22" x14ac:dyDescent="0.25">
      <c r="B138" s="249"/>
      <c r="C138" s="340"/>
      <c r="D138" s="336"/>
      <c r="E138" s="336"/>
      <c r="F138" s="336"/>
      <c r="G138" s="337"/>
      <c r="H138" s="183" t="str">
        <f>IF(B138="","",IF(COUNTIF(B$8:B138,B138)&gt;1,"",B138))</f>
        <v/>
      </c>
      <c r="I138" s="48" t="str">
        <f>IF(D138="","",IF(COUNTIF(D$7:D138,D138)&gt;1,"",D138))</f>
        <v/>
      </c>
      <c r="J138" s="183" t="str">
        <f>IF(E138="","",IF(COUNTIF(E$7:E138,E138)&gt;1,"",E138))</f>
        <v/>
      </c>
      <c r="K138" s="183" t="str">
        <f>IF(F138="","",IF(COUNTIF(F$7:F138,F138)&gt;1,"",F138))</f>
        <v/>
      </c>
      <c r="L138" s="183" t="str">
        <f>IF(G138="","",IF(COUNTIF(G$7:G138,G138)&gt;1,"",G138))</f>
        <v/>
      </c>
      <c r="M138" s="183" t="e">
        <f t="array" ref="M138">INDEX(B$1:B$101,SMALL(IF(NOT(H$7:H$101=""),ROW($C$7:$C$101)),ROWS(B$7:B138)))</f>
        <v>#NUM!</v>
      </c>
      <c r="N138" s="183" t="e">
        <f t="array" ref="N138">INDEX(D$1:D$101,SMALL(IF(NOT(I$7:I$101=""),ROW($C$7:$C$101)),ROWS(C$7:C138)))</f>
        <v>#NUM!</v>
      </c>
      <c r="O138" s="183" t="e">
        <f t="array" ref="O138">INDEX(E$1:E$101,SMALL(IF(NOT(J$7:J$101=""),ROW($C$7:$C$101)),ROWS(D$7:D138)))</f>
        <v>#NUM!</v>
      </c>
      <c r="P138" s="183" t="e">
        <f t="array" ref="P138">INDEX(F$1:F$101,SMALL(IF(NOT(K$7:K$101=""),ROW($C$7:$C$101)),ROWS(E$7:E138)))</f>
        <v>#NUM!</v>
      </c>
      <c r="Q138" s="183" t="e">
        <f t="array" ref="Q138">INDEX(G$1:G$101,SMALL(IF(NOT(L$7:L$101=""),ROW($C$7:$C$101)),ROWS(F$7:F138)))</f>
        <v>#NUM!</v>
      </c>
      <c r="R138" s="183" t="str">
        <f t="shared" si="4"/>
        <v/>
      </c>
      <c r="S138" s="183" t="str">
        <f t="shared" si="6"/>
        <v/>
      </c>
      <c r="T138" s="183" t="str">
        <f t="shared" si="6"/>
        <v/>
      </c>
      <c r="U138" s="183" t="str">
        <f t="shared" si="6"/>
        <v/>
      </c>
      <c r="V138" s="184" t="str">
        <f t="shared" si="5"/>
        <v/>
      </c>
    </row>
    <row r="139" spans="2:22" x14ac:dyDescent="0.25">
      <c r="B139" s="249"/>
      <c r="C139" s="340"/>
      <c r="D139" s="336"/>
      <c r="E139" s="336"/>
      <c r="F139" s="336"/>
      <c r="G139" s="337"/>
      <c r="H139" s="183" t="str">
        <f>IF(B139="","",IF(COUNTIF(B$8:B139,B139)&gt;1,"",B139))</f>
        <v/>
      </c>
      <c r="I139" s="48" t="str">
        <f>IF(D139="","",IF(COUNTIF(D$7:D139,D139)&gt;1,"",D139))</f>
        <v/>
      </c>
      <c r="J139" s="183" t="str">
        <f>IF(E139="","",IF(COUNTIF(E$7:E139,E139)&gt;1,"",E139))</f>
        <v/>
      </c>
      <c r="K139" s="183" t="str">
        <f>IF(F139="","",IF(COUNTIF(F$7:F139,F139)&gt;1,"",F139))</f>
        <v/>
      </c>
      <c r="L139" s="183" t="str">
        <f>IF(G139="","",IF(COUNTIF(G$7:G139,G139)&gt;1,"",G139))</f>
        <v/>
      </c>
      <c r="M139" s="183" t="e">
        <f t="array" ref="M139">INDEX(B$1:B$101,SMALL(IF(NOT(H$7:H$101=""),ROW($C$7:$C$101)),ROWS(B$7:B139)))</f>
        <v>#NUM!</v>
      </c>
      <c r="N139" s="183" t="e">
        <f t="array" ref="N139">INDEX(D$1:D$101,SMALL(IF(NOT(I$7:I$101=""),ROW($C$7:$C$101)),ROWS(C$7:C139)))</f>
        <v>#NUM!</v>
      </c>
      <c r="O139" s="183" t="e">
        <f t="array" ref="O139">INDEX(E$1:E$101,SMALL(IF(NOT(J$7:J$101=""),ROW($C$7:$C$101)),ROWS(D$7:D139)))</f>
        <v>#NUM!</v>
      </c>
      <c r="P139" s="183" t="e">
        <f t="array" ref="P139">INDEX(F$1:F$101,SMALL(IF(NOT(K$7:K$101=""),ROW($C$7:$C$101)),ROWS(E$7:E139)))</f>
        <v>#NUM!</v>
      </c>
      <c r="Q139" s="183" t="e">
        <f t="array" ref="Q139">INDEX(G$1:G$101,SMALL(IF(NOT(L$7:L$101=""),ROW($C$7:$C$101)),ROWS(F$7:F139)))</f>
        <v>#NUM!</v>
      </c>
      <c r="R139" s="183" t="str">
        <f t="shared" si="4"/>
        <v/>
      </c>
      <c r="S139" s="183" t="str">
        <f t="shared" si="6"/>
        <v/>
      </c>
      <c r="T139" s="183" t="str">
        <f t="shared" si="6"/>
        <v/>
      </c>
      <c r="U139" s="183" t="str">
        <f t="shared" si="6"/>
        <v/>
      </c>
      <c r="V139" s="184" t="str">
        <f t="shared" si="5"/>
        <v/>
      </c>
    </row>
    <row r="140" spans="2:22" x14ac:dyDescent="0.25">
      <c r="B140" s="249"/>
      <c r="C140" s="340"/>
      <c r="D140" s="336"/>
      <c r="E140" s="336"/>
      <c r="F140" s="336"/>
      <c r="G140" s="337"/>
      <c r="H140" s="183" t="str">
        <f>IF(B140="","",IF(COUNTIF(B$8:B140,B140)&gt;1,"",B140))</f>
        <v/>
      </c>
      <c r="I140" s="48" t="str">
        <f>IF(D140="","",IF(COUNTIF(D$7:D140,D140)&gt;1,"",D140))</f>
        <v/>
      </c>
      <c r="J140" s="183" t="str">
        <f>IF(E140="","",IF(COUNTIF(E$7:E140,E140)&gt;1,"",E140))</f>
        <v/>
      </c>
      <c r="K140" s="183" t="str">
        <f>IF(F140="","",IF(COUNTIF(F$7:F140,F140)&gt;1,"",F140))</f>
        <v/>
      </c>
      <c r="L140" s="183" t="str">
        <f>IF(G140="","",IF(COUNTIF(G$7:G140,G140)&gt;1,"",G140))</f>
        <v/>
      </c>
      <c r="M140" s="183" t="e">
        <f t="array" ref="M140">INDEX(B$1:B$101,SMALL(IF(NOT(H$7:H$101=""),ROW($C$7:$C$101)),ROWS(B$7:B140)))</f>
        <v>#NUM!</v>
      </c>
      <c r="N140" s="183" t="e">
        <f t="array" ref="N140">INDEX(D$1:D$101,SMALL(IF(NOT(I$7:I$101=""),ROW($C$7:$C$101)),ROWS(C$7:C140)))</f>
        <v>#NUM!</v>
      </c>
      <c r="O140" s="183" t="e">
        <f t="array" ref="O140">INDEX(E$1:E$101,SMALL(IF(NOT(J$7:J$101=""),ROW($C$7:$C$101)),ROWS(D$7:D140)))</f>
        <v>#NUM!</v>
      </c>
      <c r="P140" s="183" t="e">
        <f t="array" ref="P140">INDEX(F$1:F$101,SMALL(IF(NOT(K$7:K$101=""),ROW($C$7:$C$101)),ROWS(E$7:E140)))</f>
        <v>#NUM!</v>
      </c>
      <c r="Q140" s="183" t="e">
        <f t="array" ref="Q140">INDEX(G$1:G$101,SMALL(IF(NOT(L$7:L$101=""),ROW($C$7:$C$101)),ROWS(F$7:F140)))</f>
        <v>#NUM!</v>
      </c>
      <c r="R140" s="183" t="str">
        <f t="shared" si="4"/>
        <v/>
      </c>
      <c r="S140" s="183" t="str">
        <f t="shared" si="6"/>
        <v/>
      </c>
      <c r="T140" s="183" t="str">
        <f t="shared" si="6"/>
        <v/>
      </c>
      <c r="U140" s="183" t="str">
        <f t="shared" si="6"/>
        <v/>
      </c>
      <c r="V140" s="184" t="str">
        <f t="shared" si="5"/>
        <v/>
      </c>
    </row>
    <row r="141" spans="2:22" x14ac:dyDescent="0.25">
      <c r="B141" s="249"/>
      <c r="C141" s="340"/>
      <c r="D141" s="336"/>
      <c r="E141" s="336"/>
      <c r="F141" s="336"/>
      <c r="G141" s="337"/>
      <c r="H141" s="183" t="str">
        <f>IF(B141="","",IF(COUNTIF(B$8:B141,B141)&gt;1,"",B141))</f>
        <v/>
      </c>
      <c r="I141" s="48" t="str">
        <f>IF(D141="","",IF(COUNTIF(D$7:D141,D141)&gt;1,"",D141))</f>
        <v/>
      </c>
      <c r="J141" s="183" t="str">
        <f>IF(E141="","",IF(COUNTIF(E$7:E141,E141)&gt;1,"",E141))</f>
        <v/>
      </c>
      <c r="K141" s="183" t="str">
        <f>IF(F141="","",IF(COUNTIF(F$7:F141,F141)&gt;1,"",F141))</f>
        <v/>
      </c>
      <c r="L141" s="183" t="str">
        <f>IF(G141="","",IF(COUNTIF(G$7:G141,G141)&gt;1,"",G141))</f>
        <v/>
      </c>
      <c r="M141" s="183" t="e">
        <f t="array" ref="M141">INDEX(B$1:B$101,SMALL(IF(NOT(H$7:H$101=""),ROW($C$7:$C$101)),ROWS(B$7:B141)))</f>
        <v>#NUM!</v>
      </c>
      <c r="N141" s="183" t="e">
        <f t="array" ref="N141">INDEX(D$1:D$101,SMALL(IF(NOT(I$7:I$101=""),ROW($C$7:$C$101)),ROWS(C$7:C141)))</f>
        <v>#NUM!</v>
      </c>
      <c r="O141" s="183" t="e">
        <f t="array" ref="O141">INDEX(E$1:E$101,SMALL(IF(NOT(J$7:J$101=""),ROW($C$7:$C$101)),ROWS(D$7:D141)))</f>
        <v>#NUM!</v>
      </c>
      <c r="P141" s="183" t="e">
        <f t="array" ref="P141">INDEX(F$1:F$101,SMALL(IF(NOT(K$7:K$101=""),ROW($C$7:$C$101)),ROWS(E$7:E141)))</f>
        <v>#NUM!</v>
      </c>
      <c r="Q141" s="183" t="e">
        <f t="array" ref="Q141">INDEX(G$1:G$101,SMALL(IF(NOT(L$7:L$101=""),ROW($C$7:$C$101)),ROWS(F$7:F141)))</f>
        <v>#NUM!</v>
      </c>
      <c r="R141" s="183" t="str">
        <f t="shared" si="4"/>
        <v/>
      </c>
      <c r="S141" s="183" t="str">
        <f t="shared" si="6"/>
        <v/>
      </c>
      <c r="T141" s="183" t="str">
        <f t="shared" si="6"/>
        <v/>
      </c>
      <c r="U141" s="183" t="str">
        <f t="shared" si="6"/>
        <v/>
      </c>
      <c r="V141" s="184" t="str">
        <f t="shared" si="5"/>
        <v/>
      </c>
    </row>
    <row r="142" spans="2:22" x14ac:dyDescent="0.25">
      <c r="B142" s="249"/>
      <c r="C142" s="340"/>
      <c r="D142" s="336"/>
      <c r="E142" s="336"/>
      <c r="F142" s="336"/>
      <c r="G142" s="337"/>
      <c r="H142" s="183" t="str">
        <f>IF(B142="","",IF(COUNTIF(B$8:B142,B142)&gt;1,"",B142))</f>
        <v/>
      </c>
      <c r="I142" s="48" t="str">
        <f>IF(D142="","",IF(COUNTIF(D$7:D142,D142)&gt;1,"",D142))</f>
        <v/>
      </c>
      <c r="J142" s="183" t="str">
        <f>IF(E142="","",IF(COUNTIF(E$7:E142,E142)&gt;1,"",E142))</f>
        <v/>
      </c>
      <c r="K142" s="183" t="str">
        <f>IF(F142="","",IF(COUNTIF(F$7:F142,F142)&gt;1,"",F142))</f>
        <v/>
      </c>
      <c r="L142" s="183" t="str">
        <f>IF(G142="","",IF(COUNTIF(G$7:G142,G142)&gt;1,"",G142))</f>
        <v/>
      </c>
      <c r="M142" s="183" t="e">
        <f t="array" ref="M142">INDEX(B$1:B$101,SMALL(IF(NOT(H$7:H$101=""),ROW($C$7:$C$101)),ROWS(B$7:B142)))</f>
        <v>#NUM!</v>
      </c>
      <c r="N142" s="183" t="e">
        <f t="array" ref="N142">INDEX(D$1:D$101,SMALL(IF(NOT(I$7:I$101=""),ROW($C$7:$C$101)),ROWS(C$7:C142)))</f>
        <v>#NUM!</v>
      </c>
      <c r="O142" s="183" t="e">
        <f t="array" ref="O142">INDEX(E$1:E$101,SMALL(IF(NOT(J$7:J$101=""),ROW($C$7:$C$101)),ROWS(D$7:D142)))</f>
        <v>#NUM!</v>
      </c>
      <c r="P142" s="183" t="e">
        <f t="array" ref="P142">INDEX(F$1:F$101,SMALL(IF(NOT(K$7:K$101=""),ROW($C$7:$C$101)),ROWS(E$7:E142)))</f>
        <v>#NUM!</v>
      </c>
      <c r="Q142" s="183" t="e">
        <f t="array" ref="Q142">INDEX(G$1:G$101,SMALL(IF(NOT(L$7:L$101=""),ROW($C$7:$C$101)),ROWS(F$7:F142)))</f>
        <v>#NUM!</v>
      </c>
      <c r="R142" s="183" t="str">
        <f t="shared" si="4"/>
        <v/>
      </c>
      <c r="S142" s="183" t="str">
        <f t="shared" si="6"/>
        <v/>
      </c>
      <c r="T142" s="183" t="str">
        <f t="shared" si="6"/>
        <v/>
      </c>
      <c r="U142" s="183" t="str">
        <f t="shared" si="6"/>
        <v/>
      </c>
      <c r="V142" s="184" t="str">
        <f t="shared" si="5"/>
        <v/>
      </c>
    </row>
    <row r="143" spans="2:22" x14ac:dyDescent="0.25">
      <c r="B143" s="249"/>
      <c r="C143" s="340"/>
      <c r="D143" s="336"/>
      <c r="E143" s="336"/>
      <c r="F143" s="336"/>
      <c r="G143" s="337"/>
      <c r="H143" s="183" t="str">
        <f>IF(B143="","",IF(COUNTIF(B$8:B143,B143)&gt;1,"",B143))</f>
        <v/>
      </c>
      <c r="I143" s="48" t="str">
        <f>IF(D143="","",IF(COUNTIF(D$7:D143,D143)&gt;1,"",D143))</f>
        <v/>
      </c>
      <c r="J143" s="183" t="str">
        <f>IF(E143="","",IF(COUNTIF(E$7:E143,E143)&gt;1,"",E143))</f>
        <v/>
      </c>
      <c r="K143" s="183" t="str">
        <f>IF(F143="","",IF(COUNTIF(F$7:F143,F143)&gt;1,"",F143))</f>
        <v/>
      </c>
      <c r="L143" s="183" t="str">
        <f>IF(G143="","",IF(COUNTIF(G$7:G143,G143)&gt;1,"",G143))</f>
        <v/>
      </c>
      <c r="M143" s="183" t="e">
        <f t="array" ref="M143">INDEX(B$1:B$101,SMALL(IF(NOT(H$7:H$101=""),ROW($C$7:$C$101)),ROWS(B$7:B143)))</f>
        <v>#NUM!</v>
      </c>
      <c r="N143" s="183" t="e">
        <f t="array" ref="N143">INDEX(D$1:D$101,SMALL(IF(NOT(I$7:I$101=""),ROW($C$7:$C$101)),ROWS(C$7:C143)))</f>
        <v>#NUM!</v>
      </c>
      <c r="O143" s="183" t="e">
        <f t="array" ref="O143">INDEX(E$1:E$101,SMALL(IF(NOT(J$7:J$101=""),ROW($C$7:$C$101)),ROWS(D$7:D143)))</f>
        <v>#NUM!</v>
      </c>
      <c r="P143" s="183" t="e">
        <f t="array" ref="P143">INDEX(F$1:F$101,SMALL(IF(NOT(K$7:K$101=""),ROW($C$7:$C$101)),ROWS(E$7:E143)))</f>
        <v>#NUM!</v>
      </c>
      <c r="Q143" s="183" t="e">
        <f t="array" ref="Q143">INDEX(G$1:G$101,SMALL(IF(NOT(L$7:L$101=""),ROW($C$7:$C$101)),ROWS(F$7:F143)))</f>
        <v>#NUM!</v>
      </c>
      <c r="R143" s="183" t="str">
        <f t="shared" si="4"/>
        <v/>
      </c>
      <c r="S143" s="183" t="str">
        <f t="shared" si="6"/>
        <v/>
      </c>
      <c r="T143" s="183" t="str">
        <f t="shared" si="6"/>
        <v/>
      </c>
      <c r="U143" s="183" t="str">
        <f t="shared" si="6"/>
        <v/>
      </c>
      <c r="V143" s="184" t="str">
        <f t="shared" si="5"/>
        <v/>
      </c>
    </row>
    <row r="144" spans="2:22" x14ac:dyDescent="0.25">
      <c r="B144" s="249"/>
      <c r="C144" s="340"/>
      <c r="D144" s="336"/>
      <c r="E144" s="336"/>
      <c r="F144" s="336"/>
      <c r="G144" s="337"/>
      <c r="H144" s="183" t="str">
        <f>IF(B144="","",IF(COUNTIF(B$8:B144,B144)&gt;1,"",B144))</f>
        <v/>
      </c>
      <c r="I144" s="48" t="str">
        <f>IF(D144="","",IF(COUNTIF(D$7:D144,D144)&gt;1,"",D144))</f>
        <v/>
      </c>
      <c r="J144" s="183" t="str">
        <f>IF(E144="","",IF(COUNTIF(E$7:E144,E144)&gt;1,"",E144))</f>
        <v/>
      </c>
      <c r="K144" s="183" t="str">
        <f>IF(F144="","",IF(COUNTIF(F$7:F144,F144)&gt;1,"",F144))</f>
        <v/>
      </c>
      <c r="L144" s="183" t="str">
        <f>IF(G144="","",IF(COUNTIF(G$7:G144,G144)&gt;1,"",G144))</f>
        <v/>
      </c>
      <c r="M144" s="183" t="e">
        <f t="array" ref="M144">INDEX(B$1:B$101,SMALL(IF(NOT(H$7:H$101=""),ROW($C$7:$C$101)),ROWS(B$7:B144)))</f>
        <v>#NUM!</v>
      </c>
      <c r="N144" s="183" t="e">
        <f t="array" ref="N144">INDEX(D$1:D$101,SMALL(IF(NOT(I$7:I$101=""),ROW($C$7:$C$101)),ROWS(C$7:C144)))</f>
        <v>#NUM!</v>
      </c>
      <c r="O144" s="183" t="e">
        <f t="array" ref="O144">INDEX(E$1:E$101,SMALL(IF(NOT(J$7:J$101=""),ROW($C$7:$C$101)),ROWS(D$7:D144)))</f>
        <v>#NUM!</v>
      </c>
      <c r="P144" s="183" t="e">
        <f t="array" ref="P144">INDEX(F$1:F$101,SMALL(IF(NOT(K$7:K$101=""),ROW($C$7:$C$101)),ROWS(E$7:E144)))</f>
        <v>#NUM!</v>
      </c>
      <c r="Q144" s="183" t="e">
        <f t="array" ref="Q144">INDEX(G$1:G$101,SMALL(IF(NOT(L$7:L$101=""),ROW($C$7:$C$101)),ROWS(F$7:F144)))</f>
        <v>#NUM!</v>
      </c>
      <c r="R144" s="183" t="str">
        <f t="shared" si="4"/>
        <v/>
      </c>
      <c r="S144" s="183" t="str">
        <f t="shared" si="6"/>
        <v/>
      </c>
      <c r="T144" s="183" t="str">
        <f t="shared" si="6"/>
        <v/>
      </c>
      <c r="U144" s="183" t="str">
        <f t="shared" si="6"/>
        <v/>
      </c>
      <c r="V144" s="184" t="str">
        <f t="shared" si="5"/>
        <v/>
      </c>
    </row>
    <row r="145" spans="2:22" x14ac:dyDescent="0.25">
      <c r="B145" s="249"/>
      <c r="C145" s="340"/>
      <c r="D145" s="336"/>
      <c r="E145" s="336"/>
      <c r="F145" s="336"/>
      <c r="G145" s="337"/>
      <c r="H145" s="183" t="str">
        <f>IF(B145="","",IF(COUNTIF(B$8:B145,B145)&gt;1,"",B145))</f>
        <v/>
      </c>
      <c r="I145" s="48" t="str">
        <f>IF(D145="","",IF(COUNTIF(D$7:D145,D145)&gt;1,"",D145))</f>
        <v/>
      </c>
      <c r="J145" s="183" t="str">
        <f>IF(E145="","",IF(COUNTIF(E$7:E145,E145)&gt;1,"",E145))</f>
        <v/>
      </c>
      <c r="K145" s="183" t="str">
        <f>IF(F145="","",IF(COUNTIF(F$7:F145,F145)&gt;1,"",F145))</f>
        <v/>
      </c>
      <c r="L145" s="183" t="str">
        <f>IF(G145="","",IF(COUNTIF(G$7:G145,G145)&gt;1,"",G145))</f>
        <v/>
      </c>
      <c r="M145" s="183" t="e">
        <f t="array" ref="M145">INDEX(B$1:B$101,SMALL(IF(NOT(H$7:H$101=""),ROW($C$7:$C$101)),ROWS(B$7:B145)))</f>
        <v>#NUM!</v>
      </c>
      <c r="N145" s="183" t="e">
        <f t="array" ref="N145">INDEX(D$1:D$101,SMALL(IF(NOT(I$7:I$101=""),ROW($C$7:$C$101)),ROWS(C$7:C145)))</f>
        <v>#NUM!</v>
      </c>
      <c r="O145" s="183" t="e">
        <f t="array" ref="O145">INDEX(E$1:E$101,SMALL(IF(NOT(J$7:J$101=""),ROW($C$7:$C$101)),ROWS(D$7:D145)))</f>
        <v>#NUM!</v>
      </c>
      <c r="P145" s="183" t="e">
        <f t="array" ref="P145">INDEX(F$1:F$101,SMALL(IF(NOT(K$7:K$101=""),ROW($C$7:$C$101)),ROWS(E$7:E145)))</f>
        <v>#NUM!</v>
      </c>
      <c r="Q145" s="183" t="e">
        <f t="array" ref="Q145">INDEX(G$1:G$101,SMALL(IF(NOT(L$7:L$101=""),ROW($C$7:$C$101)),ROWS(F$7:F145)))</f>
        <v>#NUM!</v>
      </c>
      <c r="R145" s="183" t="str">
        <f t="shared" si="4"/>
        <v/>
      </c>
      <c r="S145" s="183" t="str">
        <f t="shared" si="6"/>
        <v/>
      </c>
      <c r="T145" s="183" t="str">
        <f t="shared" si="6"/>
        <v/>
      </c>
      <c r="U145" s="183" t="str">
        <f t="shared" si="6"/>
        <v/>
      </c>
      <c r="V145" s="184" t="str">
        <f t="shared" si="5"/>
        <v/>
      </c>
    </row>
    <row r="146" spans="2:22" x14ac:dyDescent="0.25">
      <c r="B146" s="249"/>
      <c r="C146" s="340"/>
      <c r="D146" s="336"/>
      <c r="E146" s="336"/>
      <c r="F146" s="336"/>
      <c r="G146" s="337"/>
      <c r="H146" s="183" t="str">
        <f>IF(B146="","",IF(COUNTIF(B$8:B146,B146)&gt;1,"",B146))</f>
        <v/>
      </c>
      <c r="I146" s="48" t="str">
        <f>IF(D146="","",IF(COUNTIF(D$7:D146,D146)&gt;1,"",D146))</f>
        <v/>
      </c>
      <c r="J146" s="183" t="str">
        <f>IF(E146="","",IF(COUNTIF(E$7:E146,E146)&gt;1,"",E146))</f>
        <v/>
      </c>
      <c r="K146" s="183" t="str">
        <f>IF(F146="","",IF(COUNTIF(F$7:F146,F146)&gt;1,"",F146))</f>
        <v/>
      </c>
      <c r="L146" s="183" t="str">
        <f>IF(G146="","",IF(COUNTIF(G$7:G146,G146)&gt;1,"",G146))</f>
        <v/>
      </c>
      <c r="M146" s="183" t="e">
        <f t="array" ref="M146">INDEX(B$1:B$101,SMALL(IF(NOT(H$7:H$101=""),ROW($C$7:$C$101)),ROWS(B$7:B146)))</f>
        <v>#NUM!</v>
      </c>
      <c r="N146" s="183" t="e">
        <f t="array" ref="N146">INDEX(D$1:D$101,SMALL(IF(NOT(I$7:I$101=""),ROW($C$7:$C$101)),ROWS(C$7:C146)))</f>
        <v>#NUM!</v>
      </c>
      <c r="O146" s="183" t="e">
        <f t="array" ref="O146">INDEX(E$1:E$101,SMALL(IF(NOT(J$7:J$101=""),ROW($C$7:$C$101)),ROWS(D$7:D146)))</f>
        <v>#NUM!</v>
      </c>
      <c r="P146" s="183" t="e">
        <f t="array" ref="P146">INDEX(F$1:F$101,SMALL(IF(NOT(K$7:K$101=""),ROW($C$7:$C$101)),ROWS(E$7:E146)))</f>
        <v>#NUM!</v>
      </c>
      <c r="Q146" s="183" t="e">
        <f t="array" ref="Q146">INDEX(G$1:G$101,SMALL(IF(NOT(L$7:L$101=""),ROW($C$7:$C$101)),ROWS(F$7:F146)))</f>
        <v>#NUM!</v>
      </c>
      <c r="R146" s="183" t="str">
        <f t="shared" si="4"/>
        <v/>
      </c>
      <c r="S146" s="183" t="str">
        <f t="shared" si="6"/>
        <v/>
      </c>
      <c r="T146" s="183" t="str">
        <f t="shared" si="6"/>
        <v/>
      </c>
      <c r="U146" s="183" t="str">
        <f t="shared" si="6"/>
        <v/>
      </c>
      <c r="V146" s="184" t="str">
        <f t="shared" si="5"/>
        <v/>
      </c>
    </row>
    <row r="147" spans="2:22" x14ac:dyDescent="0.25">
      <c r="B147" s="249"/>
      <c r="C147" s="340"/>
      <c r="D147" s="336"/>
      <c r="E147" s="336"/>
      <c r="F147" s="336"/>
      <c r="G147" s="337"/>
      <c r="H147" s="183" t="str">
        <f>IF(B147="","",IF(COUNTIF(B$8:B147,B147)&gt;1,"",B147))</f>
        <v/>
      </c>
      <c r="I147" s="48" t="str">
        <f>IF(D147="","",IF(COUNTIF(D$7:D147,D147)&gt;1,"",D147))</f>
        <v/>
      </c>
      <c r="J147" s="183" t="str">
        <f>IF(E147="","",IF(COUNTIF(E$7:E147,E147)&gt;1,"",E147))</f>
        <v/>
      </c>
      <c r="K147" s="183" t="str">
        <f>IF(F147="","",IF(COUNTIF(F$7:F147,F147)&gt;1,"",F147))</f>
        <v/>
      </c>
      <c r="L147" s="183" t="str">
        <f>IF(G147="","",IF(COUNTIF(G$7:G147,G147)&gt;1,"",G147))</f>
        <v/>
      </c>
      <c r="M147" s="183" t="e">
        <f t="array" ref="M147">INDEX(B$1:B$101,SMALL(IF(NOT(H$7:H$101=""),ROW($C$7:$C$101)),ROWS(B$7:B147)))</f>
        <v>#NUM!</v>
      </c>
      <c r="N147" s="183" t="e">
        <f t="array" ref="N147">INDEX(D$1:D$101,SMALL(IF(NOT(I$7:I$101=""),ROW($C$7:$C$101)),ROWS(C$7:C147)))</f>
        <v>#NUM!</v>
      </c>
      <c r="O147" s="183" t="e">
        <f t="array" ref="O147">INDEX(E$1:E$101,SMALL(IF(NOT(J$7:J$101=""),ROW($C$7:$C$101)),ROWS(D$7:D147)))</f>
        <v>#NUM!</v>
      </c>
      <c r="P147" s="183" t="e">
        <f t="array" ref="P147">INDEX(F$1:F$101,SMALL(IF(NOT(K$7:K$101=""),ROW($C$7:$C$101)),ROWS(E$7:E147)))</f>
        <v>#NUM!</v>
      </c>
      <c r="Q147" s="183" t="e">
        <f t="array" ref="Q147">INDEX(G$1:G$101,SMALL(IF(NOT(L$7:L$101=""),ROW($C$7:$C$101)),ROWS(F$7:F147)))</f>
        <v>#NUM!</v>
      </c>
      <c r="R147" s="183" t="str">
        <f t="shared" si="4"/>
        <v/>
      </c>
      <c r="S147" s="183" t="str">
        <f t="shared" si="6"/>
        <v/>
      </c>
      <c r="T147" s="183" t="str">
        <f t="shared" si="6"/>
        <v/>
      </c>
      <c r="U147" s="183" t="str">
        <f t="shared" si="6"/>
        <v/>
      </c>
      <c r="V147" s="184" t="str">
        <f t="shared" si="5"/>
        <v/>
      </c>
    </row>
    <row r="148" spans="2:22" x14ac:dyDescent="0.25">
      <c r="B148" s="249"/>
      <c r="C148" s="340"/>
      <c r="D148" s="336"/>
      <c r="E148" s="336"/>
      <c r="F148" s="336"/>
      <c r="G148" s="337"/>
      <c r="H148" s="183" t="str">
        <f>IF(B148="","",IF(COUNTIF(B$8:B148,B148)&gt;1,"",B148))</f>
        <v/>
      </c>
      <c r="I148" s="48" t="str">
        <f>IF(D148="","",IF(COUNTIF(D$7:D148,D148)&gt;1,"",D148))</f>
        <v/>
      </c>
      <c r="J148" s="183" t="str">
        <f>IF(E148="","",IF(COUNTIF(E$7:E148,E148)&gt;1,"",E148))</f>
        <v/>
      </c>
      <c r="K148" s="183" t="str">
        <f>IF(F148="","",IF(COUNTIF(F$7:F148,F148)&gt;1,"",F148))</f>
        <v/>
      </c>
      <c r="L148" s="183" t="str">
        <f>IF(G148="","",IF(COUNTIF(G$7:G148,G148)&gt;1,"",G148))</f>
        <v/>
      </c>
      <c r="M148" s="183" t="e">
        <f t="array" ref="M148">INDEX(B$1:B$101,SMALL(IF(NOT(H$7:H$101=""),ROW($C$7:$C$101)),ROWS(B$7:B148)))</f>
        <v>#NUM!</v>
      </c>
      <c r="N148" s="183" t="e">
        <f t="array" ref="N148">INDEX(D$1:D$101,SMALL(IF(NOT(I$7:I$101=""),ROW($C$7:$C$101)),ROWS(C$7:C148)))</f>
        <v>#NUM!</v>
      </c>
      <c r="O148" s="183" t="e">
        <f t="array" ref="O148">INDEX(E$1:E$101,SMALL(IF(NOT(J$7:J$101=""),ROW($C$7:$C$101)),ROWS(D$7:D148)))</f>
        <v>#NUM!</v>
      </c>
      <c r="P148" s="183" t="e">
        <f t="array" ref="P148">INDEX(F$1:F$101,SMALL(IF(NOT(K$7:K$101=""),ROW($C$7:$C$101)),ROWS(E$7:E148)))</f>
        <v>#NUM!</v>
      </c>
      <c r="Q148" s="183" t="e">
        <f t="array" ref="Q148">INDEX(G$1:G$101,SMALL(IF(NOT(L$7:L$101=""),ROW($C$7:$C$101)),ROWS(F$7:F148)))</f>
        <v>#NUM!</v>
      </c>
      <c r="R148" s="183" t="str">
        <f t="shared" si="4"/>
        <v/>
      </c>
      <c r="S148" s="183" t="str">
        <f t="shared" si="6"/>
        <v/>
      </c>
      <c r="T148" s="183" t="str">
        <f t="shared" si="6"/>
        <v/>
      </c>
      <c r="U148" s="183" t="str">
        <f t="shared" si="6"/>
        <v/>
      </c>
      <c r="V148" s="184" t="str">
        <f t="shared" si="5"/>
        <v/>
      </c>
    </row>
    <row r="149" spans="2:22" x14ac:dyDescent="0.25">
      <c r="B149" s="249"/>
      <c r="C149" s="340"/>
      <c r="D149" s="336"/>
      <c r="E149" s="336"/>
      <c r="F149" s="336"/>
      <c r="G149" s="337"/>
      <c r="H149" s="183" t="str">
        <f>IF(B149="","",IF(COUNTIF(B$8:B149,B149)&gt;1,"",B149))</f>
        <v/>
      </c>
      <c r="I149" s="48" t="str">
        <f>IF(D149="","",IF(COUNTIF(D$7:D149,D149)&gt;1,"",D149))</f>
        <v/>
      </c>
      <c r="J149" s="183" t="str">
        <f>IF(E149="","",IF(COUNTIF(E$7:E149,E149)&gt;1,"",E149))</f>
        <v/>
      </c>
      <c r="K149" s="183" t="str">
        <f>IF(F149="","",IF(COUNTIF(F$7:F149,F149)&gt;1,"",F149))</f>
        <v/>
      </c>
      <c r="L149" s="183" t="str">
        <f>IF(G149="","",IF(COUNTIF(G$7:G149,G149)&gt;1,"",G149))</f>
        <v/>
      </c>
      <c r="M149" s="183" t="e">
        <f t="array" ref="M149">INDEX(B$1:B$101,SMALL(IF(NOT(H$7:H$101=""),ROW($C$7:$C$101)),ROWS(B$7:B149)))</f>
        <v>#NUM!</v>
      </c>
      <c r="N149" s="183" t="e">
        <f t="array" ref="N149">INDEX(D$1:D$101,SMALL(IF(NOT(I$7:I$101=""),ROW($C$7:$C$101)),ROWS(C$7:C149)))</f>
        <v>#NUM!</v>
      </c>
      <c r="O149" s="183" t="e">
        <f t="array" ref="O149">INDEX(E$1:E$101,SMALL(IF(NOT(J$7:J$101=""),ROW($C$7:$C$101)),ROWS(D$7:D149)))</f>
        <v>#NUM!</v>
      </c>
      <c r="P149" s="183" t="e">
        <f t="array" ref="P149">INDEX(F$1:F$101,SMALL(IF(NOT(K$7:K$101=""),ROW($C$7:$C$101)),ROWS(E$7:E149)))</f>
        <v>#NUM!</v>
      </c>
      <c r="Q149" s="183" t="e">
        <f t="array" ref="Q149">INDEX(G$1:G$101,SMALL(IF(NOT(L$7:L$101=""),ROW($C$7:$C$101)),ROWS(F$7:F149)))</f>
        <v>#NUM!</v>
      </c>
      <c r="R149" s="183" t="str">
        <f t="shared" si="4"/>
        <v/>
      </c>
      <c r="S149" s="183" t="str">
        <f t="shared" si="6"/>
        <v/>
      </c>
      <c r="T149" s="183" t="str">
        <f t="shared" si="6"/>
        <v/>
      </c>
      <c r="U149" s="183" t="str">
        <f t="shared" si="6"/>
        <v/>
      </c>
      <c r="V149" s="184" t="str">
        <f t="shared" si="5"/>
        <v/>
      </c>
    </row>
    <row r="150" spans="2:22" x14ac:dyDescent="0.25">
      <c r="B150" s="249"/>
      <c r="C150" s="340"/>
      <c r="D150" s="336"/>
      <c r="E150" s="336"/>
      <c r="F150" s="336"/>
      <c r="G150" s="337"/>
      <c r="H150" s="183" t="str">
        <f>IF(B150="","",IF(COUNTIF(B$8:B150,B150)&gt;1,"",B150))</f>
        <v/>
      </c>
      <c r="I150" s="48" t="str">
        <f>IF(D150="","",IF(COUNTIF(D$7:D150,D150)&gt;1,"",D150))</f>
        <v/>
      </c>
      <c r="J150" s="183" t="str">
        <f>IF(E150="","",IF(COUNTIF(E$7:E150,E150)&gt;1,"",E150))</f>
        <v/>
      </c>
      <c r="K150" s="183" t="str">
        <f>IF(F150="","",IF(COUNTIF(F$7:F150,F150)&gt;1,"",F150))</f>
        <v/>
      </c>
      <c r="L150" s="183" t="str">
        <f>IF(G150="","",IF(COUNTIF(G$7:G150,G150)&gt;1,"",G150))</f>
        <v/>
      </c>
      <c r="M150" s="183" t="e">
        <f t="array" ref="M150">INDEX(B$1:B$101,SMALL(IF(NOT(H$7:H$101=""),ROW($C$7:$C$101)),ROWS(B$7:B150)))</f>
        <v>#NUM!</v>
      </c>
      <c r="N150" s="183" t="e">
        <f t="array" ref="N150">INDEX(D$1:D$101,SMALL(IF(NOT(I$7:I$101=""),ROW($C$7:$C$101)),ROWS(C$7:C150)))</f>
        <v>#NUM!</v>
      </c>
      <c r="O150" s="183" t="e">
        <f t="array" ref="O150">INDEX(E$1:E$101,SMALL(IF(NOT(J$7:J$101=""),ROW($C$7:$C$101)),ROWS(D$7:D150)))</f>
        <v>#NUM!</v>
      </c>
      <c r="P150" s="183" t="e">
        <f t="array" ref="P150">INDEX(F$1:F$101,SMALL(IF(NOT(K$7:K$101=""),ROW($C$7:$C$101)),ROWS(E$7:E150)))</f>
        <v>#NUM!</v>
      </c>
      <c r="Q150" s="183" t="e">
        <f t="array" ref="Q150">INDEX(G$1:G$101,SMALL(IF(NOT(L$7:L$101=""),ROW($C$7:$C$101)),ROWS(F$7:F150)))</f>
        <v>#NUM!</v>
      </c>
      <c r="R150" s="183" t="str">
        <f t="shared" si="4"/>
        <v/>
      </c>
      <c r="S150" s="183" t="str">
        <f t="shared" si="6"/>
        <v/>
      </c>
      <c r="T150" s="183" t="str">
        <f t="shared" si="6"/>
        <v/>
      </c>
      <c r="U150" s="183" t="str">
        <f t="shared" si="6"/>
        <v/>
      </c>
      <c r="V150" s="184" t="str">
        <f t="shared" si="5"/>
        <v/>
      </c>
    </row>
    <row r="151" spans="2:22" x14ac:dyDescent="0.25">
      <c r="B151" s="249"/>
      <c r="C151" s="340"/>
      <c r="D151" s="336"/>
      <c r="E151" s="336"/>
      <c r="F151" s="336"/>
      <c r="G151" s="337"/>
      <c r="H151" s="183" t="str">
        <f>IF(B151="","",IF(COUNTIF(B$8:B151,B151)&gt;1,"",B151))</f>
        <v/>
      </c>
      <c r="I151" s="48" t="str">
        <f>IF(D151="","",IF(COUNTIF(D$7:D151,D151)&gt;1,"",D151))</f>
        <v/>
      </c>
      <c r="J151" s="183" t="str">
        <f>IF(E151="","",IF(COUNTIF(E$7:E151,E151)&gt;1,"",E151))</f>
        <v/>
      </c>
      <c r="K151" s="183" t="str">
        <f>IF(F151="","",IF(COUNTIF(F$7:F151,F151)&gt;1,"",F151))</f>
        <v/>
      </c>
      <c r="L151" s="183" t="str">
        <f>IF(G151="","",IF(COUNTIF(G$7:G151,G151)&gt;1,"",G151))</f>
        <v/>
      </c>
      <c r="M151" s="183" t="e">
        <f t="array" ref="M151">INDEX(B$1:B$101,SMALL(IF(NOT(H$7:H$101=""),ROW($C$7:$C$101)),ROWS(B$7:B151)))</f>
        <v>#NUM!</v>
      </c>
      <c r="N151" s="183" t="e">
        <f t="array" ref="N151">INDEX(D$1:D$101,SMALL(IF(NOT(I$7:I$101=""),ROW($C$7:$C$101)),ROWS(C$7:C151)))</f>
        <v>#NUM!</v>
      </c>
      <c r="O151" s="183" t="e">
        <f t="array" ref="O151">INDEX(E$1:E$101,SMALL(IF(NOT(J$7:J$101=""),ROW($C$7:$C$101)),ROWS(D$7:D151)))</f>
        <v>#NUM!</v>
      </c>
      <c r="P151" s="183" t="e">
        <f t="array" ref="P151">INDEX(F$1:F$101,SMALL(IF(NOT(K$7:K$101=""),ROW($C$7:$C$101)),ROWS(E$7:E151)))</f>
        <v>#NUM!</v>
      </c>
      <c r="Q151" s="183" t="e">
        <f t="array" ref="Q151">INDEX(G$1:G$101,SMALL(IF(NOT(L$7:L$101=""),ROW($C$7:$C$101)),ROWS(F$7:F151)))</f>
        <v>#NUM!</v>
      </c>
      <c r="R151" s="183" t="str">
        <f t="shared" si="4"/>
        <v/>
      </c>
      <c r="S151" s="183" t="str">
        <f t="shared" si="6"/>
        <v/>
      </c>
      <c r="T151" s="183" t="str">
        <f t="shared" si="6"/>
        <v/>
      </c>
      <c r="U151" s="183" t="str">
        <f t="shared" si="6"/>
        <v/>
      </c>
      <c r="V151" s="184" t="str">
        <f t="shared" si="5"/>
        <v/>
      </c>
    </row>
    <row r="152" spans="2:22" x14ac:dyDescent="0.25">
      <c r="B152" s="249"/>
      <c r="C152" s="340"/>
      <c r="D152" s="336"/>
      <c r="E152" s="336"/>
      <c r="F152" s="336"/>
      <c r="G152" s="337"/>
      <c r="H152" s="183" t="str">
        <f>IF(B152="","",IF(COUNTIF(B$8:B152,B152)&gt;1,"",B152))</f>
        <v/>
      </c>
      <c r="I152" s="48" t="str">
        <f>IF(D152="","",IF(COUNTIF(D$7:D152,D152)&gt;1,"",D152))</f>
        <v/>
      </c>
      <c r="J152" s="183" t="str">
        <f>IF(E152="","",IF(COUNTIF(E$7:E152,E152)&gt;1,"",E152))</f>
        <v/>
      </c>
      <c r="K152" s="183" t="str">
        <f>IF(F152="","",IF(COUNTIF(F$7:F152,F152)&gt;1,"",F152))</f>
        <v/>
      </c>
      <c r="L152" s="183" t="str">
        <f>IF(G152="","",IF(COUNTIF(G$7:G152,G152)&gt;1,"",G152))</f>
        <v/>
      </c>
      <c r="M152" s="183" t="e">
        <f t="array" ref="M152">INDEX(B$1:B$101,SMALL(IF(NOT(H$7:H$101=""),ROW($C$7:$C$101)),ROWS(B$7:B152)))</f>
        <v>#NUM!</v>
      </c>
      <c r="N152" s="183" t="e">
        <f t="array" ref="N152">INDEX(D$1:D$101,SMALL(IF(NOT(I$7:I$101=""),ROW($C$7:$C$101)),ROWS(C$7:C152)))</f>
        <v>#NUM!</v>
      </c>
      <c r="O152" s="183" t="e">
        <f t="array" ref="O152">INDEX(E$1:E$101,SMALL(IF(NOT(J$7:J$101=""),ROW($C$7:$C$101)),ROWS(D$7:D152)))</f>
        <v>#NUM!</v>
      </c>
      <c r="P152" s="183" t="e">
        <f t="array" ref="P152">INDEX(F$1:F$101,SMALL(IF(NOT(K$7:K$101=""),ROW($C$7:$C$101)),ROWS(E$7:E152)))</f>
        <v>#NUM!</v>
      </c>
      <c r="Q152" s="183" t="e">
        <f t="array" ref="Q152">INDEX(G$1:G$101,SMALL(IF(NOT(L$7:L$101=""),ROW($C$7:$C$101)),ROWS(F$7:F152)))</f>
        <v>#NUM!</v>
      </c>
      <c r="R152" s="183" t="str">
        <f t="shared" si="4"/>
        <v/>
      </c>
      <c r="S152" s="183" t="str">
        <f t="shared" si="6"/>
        <v/>
      </c>
      <c r="T152" s="183" t="str">
        <f t="shared" si="6"/>
        <v/>
      </c>
      <c r="U152" s="183" t="str">
        <f t="shared" si="6"/>
        <v/>
      </c>
      <c r="V152" s="184" t="str">
        <f t="shared" si="5"/>
        <v/>
      </c>
    </row>
    <row r="153" spans="2:22" x14ac:dyDescent="0.25">
      <c r="B153" s="249"/>
      <c r="C153" s="340"/>
      <c r="D153" s="336"/>
      <c r="E153" s="336"/>
      <c r="F153" s="336"/>
      <c r="G153" s="337"/>
      <c r="H153" s="183" t="str">
        <f>IF(B153="","",IF(COUNTIF(B$8:B153,B153)&gt;1,"",B153))</f>
        <v/>
      </c>
      <c r="I153" s="48" t="str">
        <f>IF(D153="","",IF(COUNTIF(D$7:D153,D153)&gt;1,"",D153))</f>
        <v/>
      </c>
      <c r="J153" s="183" t="str">
        <f>IF(E153="","",IF(COUNTIF(E$7:E153,E153)&gt;1,"",E153))</f>
        <v/>
      </c>
      <c r="K153" s="183" t="str">
        <f>IF(F153="","",IF(COUNTIF(F$7:F153,F153)&gt;1,"",F153))</f>
        <v/>
      </c>
      <c r="L153" s="183" t="str">
        <f>IF(G153="","",IF(COUNTIF(G$7:G153,G153)&gt;1,"",G153))</f>
        <v/>
      </c>
      <c r="M153" s="183" t="e">
        <f t="array" ref="M153">INDEX(B$1:B$101,SMALL(IF(NOT(H$7:H$101=""),ROW($C$7:$C$101)),ROWS(B$7:B153)))</f>
        <v>#NUM!</v>
      </c>
      <c r="N153" s="183" t="e">
        <f t="array" ref="N153">INDEX(D$1:D$101,SMALL(IF(NOT(I$7:I$101=""),ROW($C$7:$C$101)),ROWS(C$7:C153)))</f>
        <v>#NUM!</v>
      </c>
      <c r="O153" s="183" t="e">
        <f t="array" ref="O153">INDEX(E$1:E$101,SMALL(IF(NOT(J$7:J$101=""),ROW($C$7:$C$101)),ROWS(D$7:D153)))</f>
        <v>#NUM!</v>
      </c>
      <c r="P153" s="183" t="e">
        <f t="array" ref="P153">INDEX(F$1:F$101,SMALL(IF(NOT(K$7:K$101=""),ROW($C$7:$C$101)),ROWS(E$7:E153)))</f>
        <v>#NUM!</v>
      </c>
      <c r="Q153" s="183" t="e">
        <f t="array" ref="Q153">INDEX(G$1:G$101,SMALL(IF(NOT(L$7:L$101=""),ROW($C$7:$C$101)),ROWS(F$7:F153)))</f>
        <v>#NUM!</v>
      </c>
      <c r="R153" s="183" t="str">
        <f t="shared" si="4"/>
        <v/>
      </c>
      <c r="S153" s="183" t="str">
        <f t="shared" si="6"/>
        <v/>
      </c>
      <c r="T153" s="183" t="str">
        <f t="shared" si="6"/>
        <v/>
      </c>
      <c r="U153" s="183" t="str">
        <f t="shared" si="6"/>
        <v/>
      </c>
      <c r="V153" s="184" t="str">
        <f t="shared" si="5"/>
        <v/>
      </c>
    </row>
    <row r="154" spans="2:22" x14ac:dyDescent="0.25">
      <c r="B154" s="249"/>
      <c r="C154" s="340"/>
      <c r="D154" s="336"/>
      <c r="E154" s="336"/>
      <c r="F154" s="336"/>
      <c r="G154" s="337"/>
      <c r="H154" s="183" t="str">
        <f>IF(B154="","",IF(COUNTIF(B$8:B154,B154)&gt;1,"",B154))</f>
        <v/>
      </c>
      <c r="I154" s="48" t="str">
        <f>IF(D154="","",IF(COUNTIF(D$7:D154,D154)&gt;1,"",D154))</f>
        <v/>
      </c>
      <c r="J154" s="183" t="str">
        <f>IF(E154="","",IF(COUNTIF(E$7:E154,E154)&gt;1,"",E154))</f>
        <v/>
      </c>
      <c r="K154" s="183" t="str">
        <f>IF(F154="","",IF(COUNTIF(F$7:F154,F154)&gt;1,"",F154))</f>
        <v/>
      </c>
      <c r="L154" s="183" t="str">
        <f>IF(G154="","",IF(COUNTIF(G$7:G154,G154)&gt;1,"",G154))</f>
        <v/>
      </c>
      <c r="M154" s="183" t="e">
        <f t="array" ref="M154">INDEX(B$1:B$101,SMALL(IF(NOT(H$7:H$101=""),ROW($C$7:$C$101)),ROWS(B$7:B154)))</f>
        <v>#NUM!</v>
      </c>
      <c r="N154" s="183" t="e">
        <f t="array" ref="N154">INDEX(D$1:D$101,SMALL(IF(NOT(I$7:I$101=""),ROW($C$7:$C$101)),ROWS(C$7:C154)))</f>
        <v>#NUM!</v>
      </c>
      <c r="O154" s="183" t="e">
        <f t="array" ref="O154">INDEX(E$1:E$101,SMALL(IF(NOT(J$7:J$101=""),ROW($C$7:$C$101)),ROWS(D$7:D154)))</f>
        <v>#NUM!</v>
      </c>
      <c r="P154" s="183" t="e">
        <f t="array" ref="P154">INDEX(F$1:F$101,SMALL(IF(NOT(K$7:K$101=""),ROW($C$7:$C$101)),ROWS(E$7:E154)))</f>
        <v>#NUM!</v>
      </c>
      <c r="Q154" s="183" t="e">
        <f t="array" ref="Q154">INDEX(G$1:G$101,SMALL(IF(NOT(L$7:L$101=""),ROW($C$7:$C$101)),ROWS(F$7:F154)))</f>
        <v>#NUM!</v>
      </c>
      <c r="R154" s="183" t="str">
        <f t="shared" si="4"/>
        <v/>
      </c>
      <c r="S154" s="183" t="str">
        <f t="shared" si="6"/>
        <v/>
      </c>
      <c r="T154" s="183" t="str">
        <f t="shared" si="6"/>
        <v/>
      </c>
      <c r="U154" s="183" t="str">
        <f t="shared" si="6"/>
        <v/>
      </c>
      <c r="V154" s="184" t="str">
        <f t="shared" si="5"/>
        <v/>
      </c>
    </row>
    <row r="155" spans="2:22" x14ac:dyDescent="0.25">
      <c r="B155" s="249"/>
      <c r="C155" s="340"/>
      <c r="D155" s="336"/>
      <c r="E155" s="336"/>
      <c r="F155" s="336"/>
      <c r="G155" s="337"/>
      <c r="H155" s="183" t="str">
        <f>IF(B155="","",IF(COUNTIF(B$8:B155,B155)&gt;1,"",B155))</f>
        <v/>
      </c>
      <c r="I155" s="48" t="str">
        <f>IF(D155="","",IF(COUNTIF(D$7:D155,D155)&gt;1,"",D155))</f>
        <v/>
      </c>
      <c r="J155" s="183" t="str">
        <f>IF(E155="","",IF(COUNTIF(E$7:E155,E155)&gt;1,"",E155))</f>
        <v/>
      </c>
      <c r="K155" s="183" t="str">
        <f>IF(F155="","",IF(COUNTIF(F$7:F155,F155)&gt;1,"",F155))</f>
        <v/>
      </c>
      <c r="L155" s="183" t="str">
        <f>IF(G155="","",IF(COUNTIF(G$7:G155,G155)&gt;1,"",G155))</f>
        <v/>
      </c>
      <c r="M155" s="183" t="e">
        <f t="array" ref="M155">INDEX(B$1:B$101,SMALL(IF(NOT(H$7:H$101=""),ROW($C$7:$C$101)),ROWS(B$7:B155)))</f>
        <v>#NUM!</v>
      </c>
      <c r="N155" s="183" t="e">
        <f t="array" ref="N155">INDEX(D$1:D$101,SMALL(IF(NOT(I$7:I$101=""),ROW($C$7:$C$101)),ROWS(C$7:C155)))</f>
        <v>#NUM!</v>
      </c>
      <c r="O155" s="183" t="e">
        <f t="array" ref="O155">INDEX(E$1:E$101,SMALL(IF(NOT(J$7:J$101=""),ROW($C$7:$C$101)),ROWS(D$7:D155)))</f>
        <v>#NUM!</v>
      </c>
      <c r="P155" s="183" t="e">
        <f t="array" ref="P155">INDEX(F$1:F$101,SMALL(IF(NOT(K$7:K$101=""),ROW($C$7:$C$101)),ROWS(E$7:E155)))</f>
        <v>#NUM!</v>
      </c>
      <c r="Q155" s="183" t="e">
        <f t="array" ref="Q155">INDEX(G$1:G$101,SMALL(IF(NOT(L$7:L$101=""),ROW($C$7:$C$101)),ROWS(F$7:F155)))</f>
        <v>#NUM!</v>
      </c>
      <c r="R155" s="183" t="str">
        <f t="shared" si="4"/>
        <v/>
      </c>
      <c r="S155" s="183" t="str">
        <f t="shared" si="6"/>
        <v/>
      </c>
      <c r="T155" s="183" t="str">
        <f t="shared" si="6"/>
        <v/>
      </c>
      <c r="U155" s="183" t="str">
        <f t="shared" si="6"/>
        <v/>
      </c>
      <c r="V155" s="184" t="str">
        <f t="shared" si="5"/>
        <v/>
      </c>
    </row>
    <row r="156" spans="2:22" x14ac:dyDescent="0.25">
      <c r="B156" s="249"/>
      <c r="C156" s="340"/>
      <c r="D156" s="336"/>
      <c r="E156" s="336"/>
      <c r="F156" s="336"/>
      <c r="G156" s="337"/>
      <c r="H156" s="183" t="str">
        <f>IF(B156="","",IF(COUNTIF(B$8:B156,B156)&gt;1,"",B156))</f>
        <v/>
      </c>
      <c r="I156" s="48" t="str">
        <f>IF(D156="","",IF(COUNTIF(D$7:D156,D156)&gt;1,"",D156))</f>
        <v/>
      </c>
      <c r="J156" s="183" t="str">
        <f>IF(E156="","",IF(COUNTIF(E$7:E156,E156)&gt;1,"",E156))</f>
        <v/>
      </c>
      <c r="K156" s="183" t="str">
        <f>IF(F156="","",IF(COUNTIF(F$7:F156,F156)&gt;1,"",F156))</f>
        <v/>
      </c>
      <c r="L156" s="183" t="str">
        <f>IF(G156="","",IF(COUNTIF(G$7:G156,G156)&gt;1,"",G156))</f>
        <v/>
      </c>
      <c r="M156" s="183" t="e">
        <f t="array" ref="M156">INDEX(B$1:B$101,SMALL(IF(NOT(H$7:H$101=""),ROW($C$7:$C$101)),ROWS(B$7:B156)))</f>
        <v>#NUM!</v>
      </c>
      <c r="N156" s="183" t="e">
        <f t="array" ref="N156">INDEX(D$1:D$101,SMALL(IF(NOT(I$7:I$101=""),ROW($C$7:$C$101)),ROWS(C$7:C156)))</f>
        <v>#NUM!</v>
      </c>
      <c r="O156" s="183" t="e">
        <f t="array" ref="O156">INDEX(E$1:E$101,SMALL(IF(NOT(J$7:J$101=""),ROW($C$7:$C$101)),ROWS(D$7:D156)))</f>
        <v>#NUM!</v>
      </c>
      <c r="P156" s="183" t="e">
        <f t="array" ref="P156">INDEX(F$1:F$101,SMALL(IF(NOT(K$7:K$101=""),ROW($C$7:$C$101)),ROWS(E$7:E156)))</f>
        <v>#NUM!</v>
      </c>
      <c r="Q156" s="183" t="e">
        <f t="array" ref="Q156">INDEX(G$1:G$101,SMALL(IF(NOT(L$7:L$101=""),ROW($C$7:$C$101)),ROWS(F$7:F156)))</f>
        <v>#NUM!</v>
      </c>
      <c r="R156" s="183" t="str">
        <f t="shared" si="4"/>
        <v/>
      </c>
      <c r="S156" s="183" t="str">
        <f t="shared" si="6"/>
        <v/>
      </c>
      <c r="T156" s="183" t="str">
        <f t="shared" si="6"/>
        <v/>
      </c>
      <c r="U156" s="183" t="str">
        <f t="shared" si="6"/>
        <v/>
      </c>
      <c r="V156" s="184" t="str">
        <f t="shared" si="5"/>
        <v/>
      </c>
    </row>
    <row r="157" spans="2:22" x14ac:dyDescent="0.25">
      <c r="B157" s="249"/>
      <c r="C157" s="340"/>
      <c r="D157" s="336"/>
      <c r="E157" s="336"/>
      <c r="F157" s="336"/>
      <c r="G157" s="337"/>
      <c r="H157" s="183" t="str">
        <f>IF(B157="","",IF(COUNTIF(B$8:B157,B157)&gt;1,"",B157))</f>
        <v/>
      </c>
      <c r="I157" s="48" t="str">
        <f>IF(D157="","",IF(COUNTIF(D$7:D157,D157)&gt;1,"",D157))</f>
        <v/>
      </c>
      <c r="J157" s="183" t="str">
        <f>IF(E157="","",IF(COUNTIF(E$7:E157,E157)&gt;1,"",E157))</f>
        <v/>
      </c>
      <c r="K157" s="183" t="str">
        <f>IF(F157="","",IF(COUNTIF(F$7:F157,F157)&gt;1,"",F157))</f>
        <v/>
      </c>
      <c r="L157" s="183" t="str">
        <f>IF(G157="","",IF(COUNTIF(G$7:G157,G157)&gt;1,"",G157))</f>
        <v/>
      </c>
      <c r="M157" s="183" t="e">
        <f t="array" ref="M157">INDEX(B$1:B$101,SMALL(IF(NOT(H$7:H$101=""),ROW($C$7:$C$101)),ROWS(B$7:B157)))</f>
        <v>#NUM!</v>
      </c>
      <c r="N157" s="183" t="e">
        <f t="array" ref="N157">INDEX(D$1:D$101,SMALL(IF(NOT(I$7:I$101=""),ROW($C$7:$C$101)),ROWS(C$7:C157)))</f>
        <v>#NUM!</v>
      </c>
      <c r="O157" s="183" t="e">
        <f t="array" ref="O157">INDEX(E$1:E$101,SMALL(IF(NOT(J$7:J$101=""),ROW($C$7:$C$101)),ROWS(D$7:D157)))</f>
        <v>#NUM!</v>
      </c>
      <c r="P157" s="183" t="e">
        <f t="array" ref="P157">INDEX(F$1:F$101,SMALL(IF(NOT(K$7:K$101=""),ROW($C$7:$C$101)),ROWS(E$7:E157)))</f>
        <v>#NUM!</v>
      </c>
      <c r="Q157" s="183" t="e">
        <f t="array" ref="Q157">INDEX(G$1:G$101,SMALL(IF(NOT(L$7:L$101=""),ROW($C$7:$C$101)),ROWS(F$7:F157)))</f>
        <v>#NUM!</v>
      </c>
      <c r="R157" s="183" t="str">
        <f t="shared" si="4"/>
        <v/>
      </c>
      <c r="S157" s="183" t="str">
        <f t="shared" si="6"/>
        <v/>
      </c>
      <c r="T157" s="183" t="str">
        <f t="shared" si="6"/>
        <v/>
      </c>
      <c r="U157" s="183" t="str">
        <f t="shared" si="6"/>
        <v/>
      </c>
      <c r="V157" s="184" t="str">
        <f t="shared" si="5"/>
        <v/>
      </c>
    </row>
    <row r="158" spans="2:22" x14ac:dyDescent="0.25">
      <c r="B158" s="249"/>
      <c r="C158" s="340"/>
      <c r="D158" s="336"/>
      <c r="E158" s="336"/>
      <c r="F158" s="336"/>
      <c r="G158" s="337"/>
      <c r="H158" s="183" t="str">
        <f>IF(B158="","",IF(COUNTIF(B$8:B158,B158)&gt;1,"",B158))</f>
        <v/>
      </c>
      <c r="I158" s="48" t="str">
        <f>IF(D158="","",IF(COUNTIF(D$7:D158,D158)&gt;1,"",D158))</f>
        <v/>
      </c>
      <c r="J158" s="183" t="str">
        <f>IF(E158="","",IF(COUNTIF(E$7:E158,E158)&gt;1,"",E158))</f>
        <v/>
      </c>
      <c r="K158" s="183" t="str">
        <f>IF(F158="","",IF(COUNTIF(F$7:F158,F158)&gt;1,"",F158))</f>
        <v/>
      </c>
      <c r="L158" s="183" t="str">
        <f>IF(G158="","",IF(COUNTIF(G$7:G158,G158)&gt;1,"",G158))</f>
        <v/>
      </c>
      <c r="M158" s="183" t="e">
        <f t="array" ref="M158">INDEX(B$1:B$101,SMALL(IF(NOT(H$7:H$101=""),ROW($C$7:$C$101)),ROWS(B$7:B158)))</f>
        <v>#NUM!</v>
      </c>
      <c r="N158" s="183" t="e">
        <f t="array" ref="N158">INDEX(D$1:D$101,SMALL(IF(NOT(I$7:I$101=""),ROW($C$7:$C$101)),ROWS(C$7:C158)))</f>
        <v>#NUM!</v>
      </c>
      <c r="O158" s="183" t="e">
        <f t="array" ref="O158">INDEX(E$1:E$101,SMALL(IF(NOT(J$7:J$101=""),ROW($C$7:$C$101)),ROWS(D$7:D158)))</f>
        <v>#NUM!</v>
      </c>
      <c r="P158" s="183" t="e">
        <f t="array" ref="P158">INDEX(F$1:F$101,SMALL(IF(NOT(K$7:K$101=""),ROW($C$7:$C$101)),ROWS(E$7:E158)))</f>
        <v>#NUM!</v>
      </c>
      <c r="Q158" s="183" t="e">
        <f t="array" ref="Q158">INDEX(G$1:G$101,SMALL(IF(NOT(L$7:L$101=""),ROW($C$7:$C$101)),ROWS(F$7:F158)))</f>
        <v>#NUM!</v>
      </c>
      <c r="R158" s="183" t="str">
        <f t="shared" si="4"/>
        <v/>
      </c>
      <c r="S158" s="183" t="str">
        <f t="shared" si="6"/>
        <v/>
      </c>
      <c r="T158" s="183" t="str">
        <f t="shared" si="6"/>
        <v/>
      </c>
      <c r="U158" s="183" t="str">
        <f t="shared" si="6"/>
        <v/>
      </c>
      <c r="V158" s="184" t="str">
        <f t="shared" si="5"/>
        <v/>
      </c>
    </row>
    <row r="159" spans="2:22" x14ac:dyDescent="0.25">
      <c r="B159" s="249"/>
      <c r="C159" s="340"/>
      <c r="D159" s="336"/>
      <c r="E159" s="336"/>
      <c r="F159" s="336"/>
      <c r="G159" s="337"/>
      <c r="H159" s="183" t="str">
        <f>IF(B159="","",IF(COUNTIF(B$8:B159,B159)&gt;1,"",B159))</f>
        <v/>
      </c>
      <c r="I159" s="48" t="str">
        <f>IF(D159="","",IF(COUNTIF(D$7:D159,D159)&gt;1,"",D159))</f>
        <v/>
      </c>
      <c r="J159" s="183" t="str">
        <f>IF(E159="","",IF(COUNTIF(E$7:E159,E159)&gt;1,"",E159))</f>
        <v/>
      </c>
      <c r="K159" s="183" t="str">
        <f>IF(F159="","",IF(COUNTIF(F$7:F159,F159)&gt;1,"",F159))</f>
        <v/>
      </c>
      <c r="L159" s="183" t="str">
        <f>IF(G159="","",IF(COUNTIF(G$7:G159,G159)&gt;1,"",G159))</f>
        <v/>
      </c>
      <c r="M159" s="183" t="e">
        <f t="array" ref="M159">INDEX(B$1:B$101,SMALL(IF(NOT(H$7:H$101=""),ROW($C$7:$C$101)),ROWS(B$7:B159)))</f>
        <v>#NUM!</v>
      </c>
      <c r="N159" s="183" t="e">
        <f t="array" ref="N159">INDEX(D$1:D$101,SMALL(IF(NOT(I$7:I$101=""),ROW($C$7:$C$101)),ROWS(C$7:C159)))</f>
        <v>#NUM!</v>
      </c>
      <c r="O159" s="183" t="e">
        <f t="array" ref="O159">INDEX(E$1:E$101,SMALL(IF(NOT(J$7:J$101=""),ROW($C$7:$C$101)),ROWS(D$7:D159)))</f>
        <v>#NUM!</v>
      </c>
      <c r="P159" s="183" t="e">
        <f t="array" ref="P159">INDEX(F$1:F$101,SMALL(IF(NOT(K$7:K$101=""),ROW($C$7:$C$101)),ROWS(E$7:E159)))</f>
        <v>#NUM!</v>
      </c>
      <c r="Q159" s="183" t="e">
        <f t="array" ref="Q159">INDEX(G$1:G$101,SMALL(IF(NOT(L$7:L$101=""),ROW($C$7:$C$101)),ROWS(F$7:F159)))</f>
        <v>#NUM!</v>
      </c>
      <c r="R159" s="183" t="str">
        <f t="shared" si="4"/>
        <v/>
      </c>
      <c r="S159" s="183" t="str">
        <f t="shared" si="6"/>
        <v/>
      </c>
      <c r="T159" s="183" t="str">
        <f t="shared" si="6"/>
        <v/>
      </c>
      <c r="U159" s="183" t="str">
        <f t="shared" si="6"/>
        <v/>
      </c>
      <c r="V159" s="184" t="str">
        <f t="shared" si="5"/>
        <v/>
      </c>
    </row>
    <row r="160" spans="2:22" x14ac:dyDescent="0.25">
      <c r="B160" s="249"/>
      <c r="C160" s="340"/>
      <c r="D160" s="336"/>
      <c r="E160" s="336"/>
      <c r="F160" s="336"/>
      <c r="G160" s="337"/>
      <c r="H160" s="183" t="str">
        <f>IF(B160="","",IF(COUNTIF(B$8:B160,B160)&gt;1,"",B160))</f>
        <v/>
      </c>
      <c r="I160" s="48" t="str">
        <f>IF(D160="","",IF(COUNTIF(D$7:D160,D160)&gt;1,"",D160))</f>
        <v/>
      </c>
      <c r="J160" s="183" t="str">
        <f>IF(E160="","",IF(COUNTIF(E$7:E160,E160)&gt;1,"",E160))</f>
        <v/>
      </c>
      <c r="K160" s="183" t="str">
        <f>IF(F160="","",IF(COUNTIF(F$7:F160,F160)&gt;1,"",F160))</f>
        <v/>
      </c>
      <c r="L160" s="183" t="str">
        <f>IF(G160="","",IF(COUNTIF(G$7:G160,G160)&gt;1,"",G160))</f>
        <v/>
      </c>
      <c r="M160" s="183" t="e">
        <f t="array" ref="M160">INDEX(B$1:B$101,SMALL(IF(NOT(H$7:H$101=""),ROW($C$7:$C$101)),ROWS(B$7:B160)))</f>
        <v>#NUM!</v>
      </c>
      <c r="N160" s="183" t="e">
        <f t="array" ref="N160">INDEX(D$1:D$101,SMALL(IF(NOT(I$7:I$101=""),ROW($C$7:$C$101)),ROWS(C$7:C160)))</f>
        <v>#NUM!</v>
      </c>
      <c r="O160" s="183" t="e">
        <f t="array" ref="O160">INDEX(E$1:E$101,SMALL(IF(NOT(J$7:J$101=""),ROW($C$7:$C$101)),ROWS(D$7:D160)))</f>
        <v>#NUM!</v>
      </c>
      <c r="P160" s="183" t="e">
        <f t="array" ref="P160">INDEX(F$1:F$101,SMALL(IF(NOT(K$7:K$101=""),ROW($C$7:$C$101)),ROWS(E$7:E160)))</f>
        <v>#NUM!</v>
      </c>
      <c r="Q160" s="183" t="e">
        <f t="array" ref="Q160">INDEX(G$1:G$101,SMALL(IF(NOT(L$7:L$101=""),ROW($C$7:$C$101)),ROWS(F$7:F160)))</f>
        <v>#NUM!</v>
      </c>
      <c r="R160" s="183" t="str">
        <f t="shared" si="4"/>
        <v/>
      </c>
      <c r="S160" s="183" t="str">
        <f t="shared" si="6"/>
        <v/>
      </c>
      <c r="T160" s="183" t="str">
        <f t="shared" si="6"/>
        <v/>
      </c>
      <c r="U160" s="183" t="str">
        <f t="shared" si="6"/>
        <v/>
      </c>
      <c r="V160" s="184" t="str">
        <f t="shared" si="5"/>
        <v/>
      </c>
    </row>
    <row r="161" spans="2:22" x14ac:dyDescent="0.25">
      <c r="B161" s="249"/>
      <c r="C161" s="340"/>
      <c r="D161" s="336"/>
      <c r="E161" s="336"/>
      <c r="F161" s="336"/>
      <c r="G161" s="337"/>
      <c r="H161" s="183" t="str">
        <f>IF(B161="","",IF(COUNTIF(B$8:B161,B161)&gt;1,"",B161))</f>
        <v/>
      </c>
      <c r="I161" s="48" t="str">
        <f>IF(D161="","",IF(COUNTIF(D$7:D161,D161)&gt;1,"",D161))</f>
        <v/>
      </c>
      <c r="J161" s="183" t="str">
        <f>IF(E161="","",IF(COUNTIF(E$7:E161,E161)&gt;1,"",E161))</f>
        <v/>
      </c>
      <c r="K161" s="183" t="str">
        <f>IF(F161="","",IF(COUNTIF(F$7:F161,F161)&gt;1,"",F161))</f>
        <v/>
      </c>
      <c r="L161" s="183" t="str">
        <f>IF(G161="","",IF(COUNTIF(G$7:G161,G161)&gt;1,"",G161))</f>
        <v/>
      </c>
      <c r="M161" s="183" t="e">
        <f t="array" ref="M161">INDEX(B$1:B$101,SMALL(IF(NOT(H$7:H$101=""),ROW($C$7:$C$101)),ROWS(B$7:B161)))</f>
        <v>#NUM!</v>
      </c>
      <c r="N161" s="183" t="e">
        <f t="array" ref="N161">INDEX(D$1:D$101,SMALL(IF(NOT(I$7:I$101=""),ROW($C$7:$C$101)),ROWS(C$7:C161)))</f>
        <v>#NUM!</v>
      </c>
      <c r="O161" s="183" t="e">
        <f t="array" ref="O161">INDEX(E$1:E$101,SMALL(IF(NOT(J$7:J$101=""),ROW($C$7:$C$101)),ROWS(D$7:D161)))</f>
        <v>#NUM!</v>
      </c>
      <c r="P161" s="183" t="e">
        <f t="array" ref="P161">INDEX(F$1:F$101,SMALL(IF(NOT(K$7:K$101=""),ROW($C$7:$C$101)),ROWS(E$7:E161)))</f>
        <v>#NUM!</v>
      </c>
      <c r="Q161" s="183" t="e">
        <f t="array" ref="Q161">INDEX(G$1:G$101,SMALL(IF(NOT(L$7:L$101=""),ROW($C$7:$C$101)),ROWS(F$7:F161)))</f>
        <v>#NUM!</v>
      </c>
      <c r="R161" s="183" t="str">
        <f t="shared" si="4"/>
        <v/>
      </c>
      <c r="S161" s="183" t="str">
        <f t="shared" si="6"/>
        <v/>
      </c>
      <c r="T161" s="183" t="str">
        <f t="shared" si="6"/>
        <v/>
      </c>
      <c r="U161" s="183" t="str">
        <f t="shared" si="6"/>
        <v/>
      </c>
      <c r="V161" s="184" t="str">
        <f t="shared" si="5"/>
        <v/>
      </c>
    </row>
    <row r="162" spans="2:22" x14ac:dyDescent="0.25">
      <c r="B162" s="249"/>
      <c r="C162" s="340"/>
      <c r="D162" s="336"/>
      <c r="E162" s="336"/>
      <c r="F162" s="336"/>
      <c r="G162" s="337"/>
      <c r="H162" s="183" t="str">
        <f>IF(B162="","",IF(COUNTIF(B$8:B162,B162)&gt;1,"",B162))</f>
        <v/>
      </c>
      <c r="I162" s="48" t="str">
        <f>IF(D162="","",IF(COUNTIF(D$7:D162,D162)&gt;1,"",D162))</f>
        <v/>
      </c>
      <c r="J162" s="183" t="str">
        <f>IF(E162="","",IF(COUNTIF(E$7:E162,E162)&gt;1,"",E162))</f>
        <v/>
      </c>
      <c r="K162" s="183" t="str">
        <f>IF(F162="","",IF(COUNTIF(F$7:F162,F162)&gt;1,"",F162))</f>
        <v/>
      </c>
      <c r="L162" s="183" t="str">
        <f>IF(G162="","",IF(COUNTIF(G$7:G162,G162)&gt;1,"",G162))</f>
        <v/>
      </c>
      <c r="M162" s="183" t="e">
        <f t="array" ref="M162">INDEX(B$1:B$101,SMALL(IF(NOT(H$7:H$101=""),ROW($C$7:$C$101)),ROWS(B$7:B162)))</f>
        <v>#NUM!</v>
      </c>
      <c r="N162" s="183" t="e">
        <f t="array" ref="N162">INDEX(D$1:D$101,SMALL(IF(NOT(I$7:I$101=""),ROW($C$7:$C$101)),ROWS(C$7:C162)))</f>
        <v>#NUM!</v>
      </c>
      <c r="O162" s="183" t="e">
        <f t="array" ref="O162">INDEX(E$1:E$101,SMALL(IF(NOT(J$7:J$101=""),ROW($C$7:$C$101)),ROWS(D$7:D162)))</f>
        <v>#NUM!</v>
      </c>
      <c r="P162" s="183" t="e">
        <f t="array" ref="P162">INDEX(F$1:F$101,SMALL(IF(NOT(K$7:K$101=""),ROW($C$7:$C$101)),ROWS(E$7:E162)))</f>
        <v>#NUM!</v>
      </c>
      <c r="Q162" s="183" t="e">
        <f t="array" ref="Q162">INDEX(G$1:G$101,SMALL(IF(NOT(L$7:L$101=""),ROW($C$7:$C$101)),ROWS(F$7:F162)))</f>
        <v>#NUM!</v>
      </c>
      <c r="R162" s="183" t="str">
        <f t="shared" si="4"/>
        <v/>
      </c>
      <c r="S162" s="183" t="str">
        <f t="shared" si="6"/>
        <v/>
      </c>
      <c r="T162" s="183" t="str">
        <f t="shared" si="6"/>
        <v/>
      </c>
      <c r="U162" s="183" t="str">
        <f t="shared" si="6"/>
        <v/>
      </c>
      <c r="V162" s="184" t="str">
        <f t="shared" si="5"/>
        <v/>
      </c>
    </row>
    <row r="163" spans="2:22" x14ac:dyDescent="0.25">
      <c r="B163" s="249"/>
      <c r="C163" s="340"/>
      <c r="D163" s="336"/>
      <c r="E163" s="336"/>
      <c r="F163" s="336"/>
      <c r="G163" s="337"/>
      <c r="H163" s="183" t="str">
        <f>IF(B163="","",IF(COUNTIF(B$8:B163,B163)&gt;1,"",B163))</f>
        <v/>
      </c>
      <c r="I163" s="48" t="str">
        <f>IF(D163="","",IF(COUNTIF(D$7:D163,D163)&gt;1,"",D163))</f>
        <v/>
      </c>
      <c r="J163" s="183" t="str">
        <f>IF(E163="","",IF(COUNTIF(E$7:E163,E163)&gt;1,"",E163))</f>
        <v/>
      </c>
      <c r="K163" s="183" t="str">
        <f>IF(F163="","",IF(COUNTIF(F$7:F163,F163)&gt;1,"",F163))</f>
        <v/>
      </c>
      <c r="L163" s="183" t="str">
        <f>IF(G163="","",IF(COUNTIF(G$7:G163,G163)&gt;1,"",G163))</f>
        <v/>
      </c>
      <c r="M163" s="183" t="e">
        <f t="array" ref="M163">INDEX(B$1:B$101,SMALL(IF(NOT(H$7:H$101=""),ROW($C$7:$C$101)),ROWS(B$7:B163)))</f>
        <v>#NUM!</v>
      </c>
      <c r="N163" s="183" t="e">
        <f t="array" ref="N163">INDEX(D$1:D$101,SMALL(IF(NOT(I$7:I$101=""),ROW($C$7:$C$101)),ROWS(C$7:C163)))</f>
        <v>#NUM!</v>
      </c>
      <c r="O163" s="183" t="e">
        <f t="array" ref="O163">INDEX(E$1:E$101,SMALL(IF(NOT(J$7:J$101=""),ROW($C$7:$C$101)),ROWS(D$7:D163)))</f>
        <v>#NUM!</v>
      </c>
      <c r="P163" s="183" t="e">
        <f t="array" ref="P163">INDEX(F$1:F$101,SMALL(IF(NOT(K$7:K$101=""),ROW($C$7:$C$101)),ROWS(E$7:E163)))</f>
        <v>#NUM!</v>
      </c>
      <c r="Q163" s="183" t="e">
        <f t="array" ref="Q163">INDEX(G$1:G$101,SMALL(IF(NOT(L$7:L$101=""),ROW($C$7:$C$101)),ROWS(F$7:F163)))</f>
        <v>#NUM!</v>
      </c>
      <c r="R163" s="183" t="str">
        <f t="shared" si="4"/>
        <v/>
      </c>
      <c r="S163" s="183" t="str">
        <f t="shared" si="6"/>
        <v/>
      </c>
      <c r="T163" s="183" t="str">
        <f t="shared" si="6"/>
        <v/>
      </c>
      <c r="U163" s="183" t="str">
        <f t="shared" si="6"/>
        <v/>
      </c>
      <c r="V163" s="184" t="str">
        <f t="shared" si="5"/>
        <v/>
      </c>
    </row>
    <row r="164" spans="2:22" x14ac:dyDescent="0.25">
      <c r="B164" s="249"/>
      <c r="C164" s="340"/>
      <c r="D164" s="336"/>
      <c r="E164" s="336"/>
      <c r="F164" s="336"/>
      <c r="G164" s="337"/>
      <c r="H164" s="183" t="str">
        <f>IF(B164="","",IF(COUNTIF(B$8:B164,B164)&gt;1,"",B164))</f>
        <v/>
      </c>
      <c r="I164" s="48" t="str">
        <f>IF(D164="","",IF(COUNTIF(D$7:D164,D164)&gt;1,"",D164))</f>
        <v/>
      </c>
      <c r="J164" s="183" t="str">
        <f>IF(E164="","",IF(COUNTIF(E$7:E164,E164)&gt;1,"",E164))</f>
        <v/>
      </c>
      <c r="K164" s="183" t="str">
        <f>IF(F164="","",IF(COUNTIF(F$7:F164,F164)&gt;1,"",F164))</f>
        <v/>
      </c>
      <c r="L164" s="183" t="str">
        <f>IF(G164="","",IF(COUNTIF(G$7:G164,G164)&gt;1,"",G164))</f>
        <v/>
      </c>
      <c r="M164" s="183" t="e">
        <f t="array" ref="M164">INDEX(B$1:B$101,SMALL(IF(NOT(H$7:H$101=""),ROW($C$7:$C$101)),ROWS(B$7:B164)))</f>
        <v>#NUM!</v>
      </c>
      <c r="N164" s="183" t="e">
        <f t="array" ref="N164">INDEX(D$1:D$101,SMALL(IF(NOT(I$7:I$101=""),ROW($C$7:$C$101)),ROWS(C$7:C164)))</f>
        <v>#NUM!</v>
      </c>
      <c r="O164" s="183" t="e">
        <f t="array" ref="O164">INDEX(E$1:E$101,SMALL(IF(NOT(J$7:J$101=""),ROW($C$7:$C$101)),ROWS(D$7:D164)))</f>
        <v>#NUM!</v>
      </c>
      <c r="P164" s="183" t="e">
        <f t="array" ref="P164">INDEX(F$1:F$101,SMALL(IF(NOT(K$7:K$101=""),ROW($C$7:$C$101)),ROWS(E$7:E164)))</f>
        <v>#NUM!</v>
      </c>
      <c r="Q164" s="183" t="e">
        <f t="array" ref="Q164">INDEX(G$1:G$101,SMALL(IF(NOT(L$7:L$101=""),ROW($C$7:$C$101)),ROWS(F$7:F164)))</f>
        <v>#NUM!</v>
      </c>
      <c r="R164" s="183" t="str">
        <f t="shared" si="4"/>
        <v/>
      </c>
      <c r="S164" s="183" t="str">
        <f t="shared" si="6"/>
        <v/>
      </c>
      <c r="T164" s="183" t="str">
        <f t="shared" si="6"/>
        <v/>
      </c>
      <c r="U164" s="183" t="str">
        <f t="shared" si="6"/>
        <v/>
      </c>
      <c r="V164" s="184" t="str">
        <f t="shared" si="5"/>
        <v/>
      </c>
    </row>
    <row r="165" spans="2:22" x14ac:dyDescent="0.25">
      <c r="B165" s="249"/>
      <c r="C165" s="340"/>
      <c r="D165" s="336"/>
      <c r="E165" s="336"/>
      <c r="F165" s="336"/>
      <c r="G165" s="337"/>
      <c r="H165" s="183" t="str">
        <f>IF(B165="","",IF(COUNTIF(B$8:B165,B165)&gt;1,"",B165))</f>
        <v/>
      </c>
      <c r="I165" s="48" t="str">
        <f>IF(D165="","",IF(COUNTIF(D$7:D165,D165)&gt;1,"",D165))</f>
        <v/>
      </c>
      <c r="J165" s="183" t="str">
        <f>IF(E165="","",IF(COUNTIF(E$7:E165,E165)&gt;1,"",E165))</f>
        <v/>
      </c>
      <c r="K165" s="183" t="str">
        <f>IF(F165="","",IF(COUNTIF(F$7:F165,F165)&gt;1,"",F165))</f>
        <v/>
      </c>
      <c r="L165" s="183" t="str">
        <f>IF(G165="","",IF(COUNTIF(G$7:G165,G165)&gt;1,"",G165))</f>
        <v/>
      </c>
      <c r="M165" s="183" t="e">
        <f t="array" ref="M165">INDEX(B$1:B$101,SMALL(IF(NOT(H$7:H$101=""),ROW($C$7:$C$101)),ROWS(B$7:B165)))</f>
        <v>#NUM!</v>
      </c>
      <c r="N165" s="183" t="e">
        <f t="array" ref="N165">INDEX(D$1:D$101,SMALL(IF(NOT(I$7:I$101=""),ROW($C$7:$C$101)),ROWS(C$7:C165)))</f>
        <v>#NUM!</v>
      </c>
      <c r="O165" s="183" t="e">
        <f t="array" ref="O165">INDEX(E$1:E$101,SMALL(IF(NOT(J$7:J$101=""),ROW($C$7:$C$101)),ROWS(D$7:D165)))</f>
        <v>#NUM!</v>
      </c>
      <c r="P165" s="183" t="e">
        <f t="array" ref="P165">INDEX(F$1:F$101,SMALL(IF(NOT(K$7:K$101=""),ROW($C$7:$C$101)),ROWS(E$7:E165)))</f>
        <v>#NUM!</v>
      </c>
      <c r="Q165" s="183" t="e">
        <f t="array" ref="Q165">INDEX(G$1:G$101,SMALL(IF(NOT(L$7:L$101=""),ROW($C$7:$C$101)),ROWS(F$7:F165)))</f>
        <v>#NUM!</v>
      </c>
      <c r="R165" s="183" t="str">
        <f t="shared" si="4"/>
        <v/>
      </c>
      <c r="S165" s="183" t="str">
        <f t="shared" si="6"/>
        <v/>
      </c>
      <c r="T165" s="183" t="str">
        <f t="shared" si="6"/>
        <v/>
      </c>
      <c r="U165" s="183" t="str">
        <f t="shared" si="6"/>
        <v/>
      </c>
      <c r="V165" s="184" t="str">
        <f t="shared" si="5"/>
        <v/>
      </c>
    </row>
    <row r="166" spans="2:22" x14ac:dyDescent="0.25">
      <c r="B166" s="249"/>
      <c r="C166" s="340"/>
      <c r="D166" s="336"/>
      <c r="E166" s="336"/>
      <c r="F166" s="336"/>
      <c r="G166" s="337"/>
      <c r="H166" s="183" t="str">
        <f>IF(B166="","",IF(COUNTIF(B$8:B166,B166)&gt;1,"",B166))</f>
        <v/>
      </c>
      <c r="I166" s="48" t="str">
        <f>IF(D166="","",IF(COUNTIF(D$7:D166,D166)&gt;1,"",D166))</f>
        <v/>
      </c>
      <c r="J166" s="183" t="str">
        <f>IF(E166="","",IF(COUNTIF(E$7:E166,E166)&gt;1,"",E166))</f>
        <v/>
      </c>
      <c r="K166" s="183" t="str">
        <f>IF(F166="","",IF(COUNTIF(F$7:F166,F166)&gt;1,"",F166))</f>
        <v/>
      </c>
      <c r="L166" s="183" t="str">
        <f>IF(G166="","",IF(COUNTIF(G$7:G166,G166)&gt;1,"",G166))</f>
        <v/>
      </c>
      <c r="M166" s="183" t="e">
        <f t="array" ref="M166">INDEX(B$1:B$101,SMALL(IF(NOT(H$7:H$101=""),ROW($C$7:$C$101)),ROWS(B$7:B166)))</f>
        <v>#NUM!</v>
      </c>
      <c r="N166" s="183" t="e">
        <f t="array" ref="N166">INDEX(D$1:D$101,SMALL(IF(NOT(I$7:I$101=""),ROW($C$7:$C$101)),ROWS(C$7:C166)))</f>
        <v>#NUM!</v>
      </c>
      <c r="O166" s="183" t="e">
        <f t="array" ref="O166">INDEX(E$1:E$101,SMALL(IF(NOT(J$7:J$101=""),ROW($C$7:$C$101)),ROWS(D$7:D166)))</f>
        <v>#NUM!</v>
      </c>
      <c r="P166" s="183" t="e">
        <f t="array" ref="P166">INDEX(F$1:F$101,SMALL(IF(NOT(K$7:K$101=""),ROW($C$7:$C$101)),ROWS(E$7:E166)))</f>
        <v>#NUM!</v>
      </c>
      <c r="Q166" s="183" t="e">
        <f t="array" ref="Q166">INDEX(G$1:G$101,SMALL(IF(NOT(L$7:L$101=""),ROW($C$7:$C$101)),ROWS(F$7:F166)))</f>
        <v>#NUM!</v>
      </c>
      <c r="R166" s="183" t="str">
        <f t="shared" si="4"/>
        <v/>
      </c>
      <c r="S166" s="183" t="str">
        <f t="shared" si="6"/>
        <v/>
      </c>
      <c r="T166" s="183" t="str">
        <f t="shared" si="6"/>
        <v/>
      </c>
      <c r="U166" s="183" t="str">
        <f t="shared" si="6"/>
        <v/>
      </c>
      <c r="V166" s="184" t="str">
        <f t="shared" si="5"/>
        <v/>
      </c>
    </row>
    <row r="167" spans="2:22" x14ac:dyDescent="0.25">
      <c r="B167" s="249"/>
      <c r="C167" s="340"/>
      <c r="D167" s="336"/>
      <c r="E167" s="336"/>
      <c r="F167" s="336"/>
      <c r="G167" s="337"/>
      <c r="H167" s="183" t="str">
        <f>IF(B167="","",IF(COUNTIF(B$8:B167,B167)&gt;1,"",B167))</f>
        <v/>
      </c>
      <c r="I167" s="48" t="str">
        <f>IF(D167="","",IF(COUNTIF(D$7:D167,D167)&gt;1,"",D167))</f>
        <v/>
      </c>
      <c r="J167" s="183" t="str">
        <f>IF(E167="","",IF(COUNTIF(E$7:E167,E167)&gt;1,"",E167))</f>
        <v/>
      </c>
      <c r="K167" s="183" t="str">
        <f>IF(F167="","",IF(COUNTIF(F$7:F167,F167)&gt;1,"",F167))</f>
        <v/>
      </c>
      <c r="L167" s="183" t="str">
        <f>IF(G167="","",IF(COUNTIF(G$7:G167,G167)&gt;1,"",G167))</f>
        <v/>
      </c>
      <c r="M167" s="183" t="e">
        <f t="array" ref="M167">INDEX(B$1:B$101,SMALL(IF(NOT(H$7:H$101=""),ROW($C$7:$C$101)),ROWS(B$7:B167)))</f>
        <v>#NUM!</v>
      </c>
      <c r="N167" s="183" t="e">
        <f t="array" ref="N167">INDEX(D$1:D$101,SMALL(IF(NOT(I$7:I$101=""),ROW($C$7:$C$101)),ROWS(C$7:C167)))</f>
        <v>#NUM!</v>
      </c>
      <c r="O167" s="183" t="e">
        <f t="array" ref="O167">INDEX(E$1:E$101,SMALL(IF(NOT(J$7:J$101=""),ROW($C$7:$C$101)),ROWS(D$7:D167)))</f>
        <v>#NUM!</v>
      </c>
      <c r="P167" s="183" t="e">
        <f t="array" ref="P167">INDEX(F$1:F$101,SMALL(IF(NOT(K$7:K$101=""),ROW($C$7:$C$101)),ROWS(E$7:E167)))</f>
        <v>#NUM!</v>
      </c>
      <c r="Q167" s="183" t="e">
        <f t="array" ref="Q167">INDEX(G$1:G$101,SMALL(IF(NOT(L$7:L$101=""),ROW($C$7:$C$101)),ROWS(F$7:F167)))</f>
        <v>#NUM!</v>
      </c>
      <c r="R167" s="183" t="str">
        <f t="shared" si="4"/>
        <v/>
      </c>
      <c r="S167" s="183" t="str">
        <f t="shared" si="6"/>
        <v/>
      </c>
      <c r="T167" s="183" t="str">
        <f t="shared" si="6"/>
        <v/>
      </c>
      <c r="U167" s="183" t="str">
        <f t="shared" si="6"/>
        <v/>
      </c>
      <c r="V167" s="184" t="str">
        <f t="shared" si="5"/>
        <v/>
      </c>
    </row>
    <row r="168" spans="2:22" x14ac:dyDescent="0.25">
      <c r="B168" s="249"/>
      <c r="C168" s="340"/>
      <c r="D168" s="336"/>
      <c r="E168" s="336"/>
      <c r="F168" s="336"/>
      <c r="G168" s="337"/>
      <c r="H168" s="183" t="str">
        <f>IF(B168="","",IF(COUNTIF(B$8:B168,B168)&gt;1,"",B168))</f>
        <v/>
      </c>
      <c r="I168" s="48" t="str">
        <f>IF(D168="","",IF(COUNTIF(D$7:D168,D168)&gt;1,"",D168))</f>
        <v/>
      </c>
      <c r="J168" s="183" t="str">
        <f>IF(E168="","",IF(COUNTIF(E$7:E168,E168)&gt;1,"",E168))</f>
        <v/>
      </c>
      <c r="K168" s="183" t="str">
        <f>IF(F168="","",IF(COUNTIF(F$7:F168,F168)&gt;1,"",F168))</f>
        <v/>
      </c>
      <c r="L168" s="183" t="str">
        <f>IF(G168="","",IF(COUNTIF(G$7:G168,G168)&gt;1,"",G168))</f>
        <v/>
      </c>
      <c r="M168" s="183" t="e">
        <f t="array" ref="M168">INDEX(B$1:B$101,SMALL(IF(NOT(H$7:H$101=""),ROW($C$7:$C$101)),ROWS(B$7:B168)))</f>
        <v>#NUM!</v>
      </c>
      <c r="N168" s="183" t="e">
        <f t="array" ref="N168">INDEX(D$1:D$101,SMALL(IF(NOT(I$7:I$101=""),ROW($C$7:$C$101)),ROWS(C$7:C168)))</f>
        <v>#NUM!</v>
      </c>
      <c r="O168" s="183" t="e">
        <f t="array" ref="O168">INDEX(E$1:E$101,SMALL(IF(NOT(J$7:J$101=""),ROW($C$7:$C$101)),ROWS(D$7:D168)))</f>
        <v>#NUM!</v>
      </c>
      <c r="P168" s="183" t="e">
        <f t="array" ref="P168">INDEX(F$1:F$101,SMALL(IF(NOT(K$7:K$101=""),ROW($C$7:$C$101)),ROWS(E$7:E168)))</f>
        <v>#NUM!</v>
      </c>
      <c r="Q168" s="183" t="e">
        <f t="array" ref="Q168">INDEX(G$1:G$101,SMALL(IF(NOT(L$7:L$101=""),ROW($C$7:$C$101)),ROWS(F$7:F168)))</f>
        <v>#NUM!</v>
      </c>
      <c r="R168" s="183" t="str">
        <f t="shared" si="4"/>
        <v/>
      </c>
      <c r="S168" s="183" t="str">
        <f t="shared" si="6"/>
        <v/>
      </c>
      <c r="T168" s="183" t="str">
        <f t="shared" si="6"/>
        <v/>
      </c>
      <c r="U168" s="183" t="str">
        <f t="shared" si="6"/>
        <v/>
      </c>
      <c r="V168" s="184" t="str">
        <f t="shared" si="5"/>
        <v/>
      </c>
    </row>
    <row r="169" spans="2:22" x14ac:dyDescent="0.25">
      <c r="B169" s="249"/>
      <c r="C169" s="340"/>
      <c r="D169" s="336"/>
      <c r="E169" s="336"/>
      <c r="F169" s="336"/>
      <c r="G169" s="337"/>
      <c r="H169" s="183" t="str">
        <f>IF(B169="","",IF(COUNTIF(B$8:B169,B169)&gt;1,"",B169))</f>
        <v/>
      </c>
      <c r="I169" s="48" t="str">
        <f>IF(D169="","",IF(COUNTIF(D$7:D169,D169)&gt;1,"",D169))</f>
        <v/>
      </c>
      <c r="J169" s="183" t="str">
        <f>IF(E169="","",IF(COUNTIF(E$7:E169,E169)&gt;1,"",E169))</f>
        <v/>
      </c>
      <c r="K169" s="183" t="str">
        <f>IF(F169="","",IF(COUNTIF(F$7:F169,F169)&gt;1,"",F169))</f>
        <v/>
      </c>
      <c r="L169" s="183" t="str">
        <f>IF(G169="","",IF(COUNTIF(G$7:G169,G169)&gt;1,"",G169))</f>
        <v/>
      </c>
      <c r="M169" s="183" t="e">
        <f t="array" ref="M169">INDEX(B$1:B$101,SMALL(IF(NOT(H$7:H$101=""),ROW($C$7:$C$101)),ROWS(B$7:B169)))</f>
        <v>#NUM!</v>
      </c>
      <c r="N169" s="183" t="e">
        <f t="array" ref="N169">INDEX(D$1:D$101,SMALL(IF(NOT(I$7:I$101=""),ROW($C$7:$C$101)),ROWS(C$7:C169)))</f>
        <v>#NUM!</v>
      </c>
      <c r="O169" s="183" t="e">
        <f t="array" ref="O169">INDEX(E$1:E$101,SMALL(IF(NOT(J$7:J$101=""),ROW($C$7:$C$101)),ROWS(D$7:D169)))</f>
        <v>#NUM!</v>
      </c>
      <c r="P169" s="183" t="e">
        <f t="array" ref="P169">INDEX(F$1:F$101,SMALL(IF(NOT(K$7:K$101=""),ROW($C$7:$C$101)),ROWS(E$7:E169)))</f>
        <v>#NUM!</v>
      </c>
      <c r="Q169" s="183" t="e">
        <f t="array" ref="Q169">INDEX(G$1:G$101,SMALL(IF(NOT(L$7:L$101=""),ROW($C$7:$C$101)),ROWS(F$7:F169)))</f>
        <v>#NUM!</v>
      </c>
      <c r="R169" s="183" t="str">
        <f t="shared" si="4"/>
        <v/>
      </c>
      <c r="S169" s="183" t="str">
        <f t="shared" si="6"/>
        <v/>
      </c>
      <c r="T169" s="183" t="str">
        <f t="shared" si="6"/>
        <v/>
      </c>
      <c r="U169" s="183" t="str">
        <f t="shared" si="6"/>
        <v/>
      </c>
      <c r="V169" s="184" t="str">
        <f t="shared" si="5"/>
        <v/>
      </c>
    </row>
    <row r="170" spans="2:22" x14ac:dyDescent="0.25">
      <c r="B170" s="249"/>
      <c r="C170" s="340"/>
      <c r="D170" s="336"/>
      <c r="E170" s="336"/>
      <c r="F170" s="336"/>
      <c r="G170" s="337"/>
      <c r="H170" s="183" t="str">
        <f>IF(B170="","",IF(COUNTIF(B$8:B170,B170)&gt;1,"",B170))</f>
        <v/>
      </c>
      <c r="I170" s="48" t="str">
        <f>IF(D170="","",IF(COUNTIF(D$7:D170,D170)&gt;1,"",D170))</f>
        <v/>
      </c>
      <c r="J170" s="183" t="str">
        <f>IF(E170="","",IF(COUNTIF(E$7:E170,E170)&gt;1,"",E170))</f>
        <v/>
      </c>
      <c r="K170" s="183" t="str">
        <f>IF(F170="","",IF(COUNTIF(F$7:F170,F170)&gt;1,"",F170))</f>
        <v/>
      </c>
      <c r="L170" s="183" t="str">
        <f>IF(G170="","",IF(COUNTIF(G$7:G170,G170)&gt;1,"",G170))</f>
        <v/>
      </c>
      <c r="M170" s="183" t="e">
        <f t="array" ref="M170">INDEX(B$1:B$101,SMALL(IF(NOT(H$7:H$101=""),ROW($C$7:$C$101)),ROWS(B$7:B170)))</f>
        <v>#NUM!</v>
      </c>
      <c r="N170" s="183" t="e">
        <f t="array" ref="N170">INDEX(D$1:D$101,SMALL(IF(NOT(I$7:I$101=""),ROW($C$7:$C$101)),ROWS(C$7:C170)))</f>
        <v>#NUM!</v>
      </c>
      <c r="O170" s="183" t="e">
        <f t="array" ref="O170">INDEX(E$1:E$101,SMALL(IF(NOT(J$7:J$101=""),ROW($C$7:$C$101)),ROWS(D$7:D170)))</f>
        <v>#NUM!</v>
      </c>
      <c r="P170" s="183" t="e">
        <f t="array" ref="P170">INDEX(F$1:F$101,SMALL(IF(NOT(K$7:K$101=""),ROW($C$7:$C$101)),ROWS(E$7:E170)))</f>
        <v>#NUM!</v>
      </c>
      <c r="Q170" s="183" t="e">
        <f t="array" ref="Q170">INDEX(G$1:G$101,SMALL(IF(NOT(L$7:L$101=""),ROW($C$7:$C$101)),ROWS(F$7:F170)))</f>
        <v>#NUM!</v>
      </c>
      <c r="R170" s="183" t="str">
        <f t="shared" si="4"/>
        <v/>
      </c>
      <c r="S170" s="183" t="str">
        <f t="shared" si="6"/>
        <v/>
      </c>
      <c r="T170" s="183" t="str">
        <f t="shared" si="6"/>
        <v/>
      </c>
      <c r="U170" s="183" t="str">
        <f t="shared" si="6"/>
        <v/>
      </c>
      <c r="V170" s="184" t="str">
        <f t="shared" si="5"/>
        <v/>
      </c>
    </row>
    <row r="171" spans="2:22" x14ac:dyDescent="0.25">
      <c r="B171" s="249"/>
      <c r="C171" s="340"/>
      <c r="D171" s="336"/>
      <c r="E171" s="336"/>
      <c r="F171" s="336"/>
      <c r="G171" s="337"/>
      <c r="H171" s="183" t="str">
        <f>IF(B171="","",IF(COUNTIF(B$8:B171,B171)&gt;1,"",B171))</f>
        <v/>
      </c>
      <c r="I171" s="48" t="str">
        <f>IF(D171="","",IF(COUNTIF(D$7:D171,D171)&gt;1,"",D171))</f>
        <v/>
      </c>
      <c r="J171" s="183" t="str">
        <f>IF(E171="","",IF(COUNTIF(E$7:E171,E171)&gt;1,"",E171))</f>
        <v/>
      </c>
      <c r="K171" s="183" t="str">
        <f>IF(F171="","",IF(COUNTIF(F$7:F171,F171)&gt;1,"",F171))</f>
        <v/>
      </c>
      <c r="L171" s="183" t="str">
        <f>IF(G171="","",IF(COUNTIF(G$7:G171,G171)&gt;1,"",G171))</f>
        <v/>
      </c>
      <c r="M171" s="183" t="e">
        <f t="array" ref="M171">INDEX(B$1:B$101,SMALL(IF(NOT(H$7:H$101=""),ROW($C$7:$C$101)),ROWS(B$7:B171)))</f>
        <v>#NUM!</v>
      </c>
      <c r="N171" s="183" t="e">
        <f t="array" ref="N171">INDEX(D$1:D$101,SMALL(IF(NOT(I$7:I$101=""),ROW($C$7:$C$101)),ROWS(C$7:C171)))</f>
        <v>#NUM!</v>
      </c>
      <c r="O171" s="183" t="e">
        <f t="array" ref="O171">INDEX(E$1:E$101,SMALL(IF(NOT(J$7:J$101=""),ROW($C$7:$C$101)),ROWS(D$7:D171)))</f>
        <v>#NUM!</v>
      </c>
      <c r="P171" s="183" t="e">
        <f t="array" ref="P171">INDEX(F$1:F$101,SMALL(IF(NOT(K$7:K$101=""),ROW($C$7:$C$101)),ROWS(E$7:E171)))</f>
        <v>#NUM!</v>
      </c>
      <c r="Q171" s="183" t="e">
        <f t="array" ref="Q171">INDEX(G$1:G$101,SMALL(IF(NOT(L$7:L$101=""),ROW($C$7:$C$101)),ROWS(F$7:F171)))</f>
        <v>#NUM!</v>
      </c>
      <c r="R171" s="183" t="str">
        <f t="shared" si="4"/>
        <v/>
      </c>
      <c r="S171" s="183" t="str">
        <f t="shared" si="6"/>
        <v/>
      </c>
      <c r="T171" s="183" t="str">
        <f t="shared" si="6"/>
        <v/>
      </c>
      <c r="U171" s="183" t="str">
        <f t="shared" si="6"/>
        <v/>
      </c>
      <c r="V171" s="184" t="str">
        <f t="shared" si="5"/>
        <v/>
      </c>
    </row>
    <row r="172" spans="2:22" x14ac:dyDescent="0.25">
      <c r="B172" s="249"/>
      <c r="C172" s="340"/>
      <c r="D172" s="336"/>
      <c r="E172" s="336"/>
      <c r="F172" s="336"/>
      <c r="G172" s="337"/>
      <c r="H172" s="183" t="str">
        <f>IF(B172="","",IF(COUNTIF(B$8:B172,B172)&gt;1,"",B172))</f>
        <v/>
      </c>
      <c r="I172" s="48" t="str">
        <f>IF(D172="","",IF(COUNTIF(D$7:D172,D172)&gt;1,"",D172))</f>
        <v/>
      </c>
      <c r="J172" s="183" t="str">
        <f>IF(E172="","",IF(COUNTIF(E$7:E172,E172)&gt;1,"",E172))</f>
        <v/>
      </c>
      <c r="K172" s="183" t="str">
        <f>IF(F172="","",IF(COUNTIF(F$7:F172,F172)&gt;1,"",F172))</f>
        <v/>
      </c>
      <c r="L172" s="183" t="str">
        <f>IF(G172="","",IF(COUNTIF(G$7:G172,G172)&gt;1,"",G172))</f>
        <v/>
      </c>
      <c r="M172" s="183" t="e">
        <f t="array" ref="M172">INDEX(B$1:B$101,SMALL(IF(NOT(H$7:H$101=""),ROW($C$7:$C$101)),ROWS(B$7:B172)))</f>
        <v>#NUM!</v>
      </c>
      <c r="N172" s="183" t="e">
        <f t="array" ref="N172">INDEX(D$1:D$101,SMALL(IF(NOT(I$7:I$101=""),ROW($C$7:$C$101)),ROWS(C$7:C172)))</f>
        <v>#NUM!</v>
      </c>
      <c r="O172" s="183" t="e">
        <f t="array" ref="O172">INDEX(E$1:E$101,SMALL(IF(NOT(J$7:J$101=""),ROW($C$7:$C$101)),ROWS(D$7:D172)))</f>
        <v>#NUM!</v>
      </c>
      <c r="P172" s="183" t="e">
        <f t="array" ref="P172">INDEX(F$1:F$101,SMALL(IF(NOT(K$7:K$101=""),ROW($C$7:$C$101)),ROWS(E$7:E172)))</f>
        <v>#NUM!</v>
      </c>
      <c r="Q172" s="183" t="e">
        <f t="array" ref="Q172">INDEX(G$1:G$101,SMALL(IF(NOT(L$7:L$101=""),ROW($C$7:$C$101)),ROWS(F$7:F172)))</f>
        <v>#NUM!</v>
      </c>
      <c r="R172" s="183" t="str">
        <f t="shared" si="4"/>
        <v/>
      </c>
      <c r="S172" s="183" t="str">
        <f t="shared" si="6"/>
        <v/>
      </c>
      <c r="T172" s="183" t="str">
        <f t="shared" si="6"/>
        <v/>
      </c>
      <c r="U172" s="183" t="str">
        <f t="shared" si="6"/>
        <v/>
      </c>
      <c r="V172" s="184" t="str">
        <f t="shared" si="5"/>
        <v/>
      </c>
    </row>
    <row r="173" spans="2:22" x14ac:dyDescent="0.25">
      <c r="B173" s="249"/>
      <c r="C173" s="340"/>
      <c r="D173" s="336"/>
      <c r="E173" s="336"/>
      <c r="F173" s="336"/>
      <c r="G173" s="337"/>
      <c r="H173" s="183" t="str">
        <f>IF(B173="","",IF(COUNTIF(B$8:B173,B173)&gt;1,"",B173))</f>
        <v/>
      </c>
      <c r="I173" s="48" t="str">
        <f>IF(D173="","",IF(COUNTIF(D$7:D173,D173)&gt;1,"",D173))</f>
        <v/>
      </c>
      <c r="J173" s="183" t="str">
        <f>IF(E173="","",IF(COUNTIF(E$7:E173,E173)&gt;1,"",E173))</f>
        <v/>
      </c>
      <c r="K173" s="183" t="str">
        <f>IF(F173="","",IF(COUNTIF(F$7:F173,F173)&gt;1,"",F173))</f>
        <v/>
      </c>
      <c r="L173" s="183" t="str">
        <f>IF(G173="","",IF(COUNTIF(G$7:G173,G173)&gt;1,"",G173))</f>
        <v/>
      </c>
      <c r="M173" s="183" t="e">
        <f t="array" ref="M173">INDEX(B$1:B$101,SMALL(IF(NOT(H$7:H$101=""),ROW($C$7:$C$101)),ROWS(B$7:B173)))</f>
        <v>#NUM!</v>
      </c>
      <c r="N173" s="183" t="e">
        <f t="array" ref="N173">INDEX(D$1:D$101,SMALL(IF(NOT(I$7:I$101=""),ROW($C$7:$C$101)),ROWS(C$7:C173)))</f>
        <v>#NUM!</v>
      </c>
      <c r="O173" s="183" t="e">
        <f t="array" ref="O173">INDEX(E$1:E$101,SMALL(IF(NOT(J$7:J$101=""),ROW($C$7:$C$101)),ROWS(D$7:D173)))</f>
        <v>#NUM!</v>
      </c>
      <c r="P173" s="183" t="e">
        <f t="array" ref="P173">INDEX(F$1:F$101,SMALL(IF(NOT(K$7:K$101=""),ROW($C$7:$C$101)),ROWS(E$7:E173)))</f>
        <v>#NUM!</v>
      </c>
      <c r="Q173" s="183" t="e">
        <f t="array" ref="Q173">INDEX(G$1:G$101,SMALL(IF(NOT(L$7:L$101=""),ROW($C$7:$C$101)),ROWS(F$7:F173)))</f>
        <v>#NUM!</v>
      </c>
      <c r="R173" s="183" t="str">
        <f t="shared" si="4"/>
        <v/>
      </c>
      <c r="S173" s="183" t="str">
        <f t="shared" si="6"/>
        <v/>
      </c>
      <c r="T173" s="183" t="str">
        <f t="shared" si="6"/>
        <v/>
      </c>
      <c r="U173" s="183" t="str">
        <f t="shared" si="6"/>
        <v/>
      </c>
      <c r="V173" s="184" t="str">
        <f t="shared" si="5"/>
        <v/>
      </c>
    </row>
    <row r="174" spans="2:22" x14ac:dyDescent="0.25">
      <c r="B174" s="249"/>
      <c r="C174" s="340"/>
      <c r="D174" s="336"/>
      <c r="E174" s="336"/>
      <c r="F174" s="336"/>
      <c r="G174" s="337"/>
      <c r="H174" s="183" t="str">
        <f>IF(B174="","",IF(COUNTIF(B$8:B174,B174)&gt;1,"",B174))</f>
        <v/>
      </c>
      <c r="I174" s="48" t="str">
        <f>IF(D174="","",IF(COUNTIF(D$7:D174,D174)&gt;1,"",D174))</f>
        <v/>
      </c>
      <c r="J174" s="183" t="str">
        <f>IF(E174="","",IF(COUNTIF(E$7:E174,E174)&gt;1,"",E174))</f>
        <v/>
      </c>
      <c r="K174" s="183" t="str">
        <f>IF(F174="","",IF(COUNTIF(F$7:F174,F174)&gt;1,"",F174))</f>
        <v/>
      </c>
      <c r="L174" s="183" t="str">
        <f>IF(G174="","",IF(COUNTIF(G$7:G174,G174)&gt;1,"",G174))</f>
        <v/>
      </c>
      <c r="M174" s="183" t="e">
        <f t="array" ref="M174">INDEX(B$1:B$101,SMALL(IF(NOT(H$7:H$101=""),ROW($C$7:$C$101)),ROWS(B$7:B174)))</f>
        <v>#NUM!</v>
      </c>
      <c r="N174" s="183" t="e">
        <f t="array" ref="N174">INDEX(D$1:D$101,SMALL(IF(NOT(I$7:I$101=""),ROW($C$7:$C$101)),ROWS(C$7:C174)))</f>
        <v>#NUM!</v>
      </c>
      <c r="O174" s="183" t="e">
        <f t="array" ref="O174">INDEX(E$1:E$101,SMALL(IF(NOT(J$7:J$101=""),ROW($C$7:$C$101)),ROWS(D$7:D174)))</f>
        <v>#NUM!</v>
      </c>
      <c r="P174" s="183" t="e">
        <f t="array" ref="P174">INDEX(F$1:F$101,SMALL(IF(NOT(K$7:K$101=""),ROW($C$7:$C$101)),ROWS(E$7:E174)))</f>
        <v>#NUM!</v>
      </c>
      <c r="Q174" s="183" t="e">
        <f t="array" ref="Q174">INDEX(G$1:G$101,SMALL(IF(NOT(L$7:L$101=""),ROW($C$7:$C$101)),ROWS(F$7:F174)))</f>
        <v>#NUM!</v>
      </c>
      <c r="R174" s="183" t="str">
        <f t="shared" si="4"/>
        <v/>
      </c>
      <c r="S174" s="183" t="str">
        <f t="shared" si="6"/>
        <v/>
      </c>
      <c r="T174" s="183" t="str">
        <f t="shared" si="6"/>
        <v/>
      </c>
      <c r="U174" s="183" t="str">
        <f t="shared" si="6"/>
        <v/>
      </c>
      <c r="V174" s="184" t="str">
        <f t="shared" si="5"/>
        <v/>
      </c>
    </row>
    <row r="175" spans="2:22" x14ac:dyDescent="0.25">
      <c r="B175" s="249"/>
      <c r="C175" s="340"/>
      <c r="D175" s="336"/>
      <c r="E175" s="336"/>
      <c r="F175" s="336"/>
      <c r="G175" s="337"/>
      <c r="H175" s="183" t="str">
        <f>IF(B175="","",IF(COUNTIF(B$8:B175,B175)&gt;1,"",B175))</f>
        <v/>
      </c>
      <c r="I175" s="48" t="str">
        <f>IF(D175="","",IF(COUNTIF(D$7:D175,D175)&gt;1,"",D175))</f>
        <v/>
      </c>
      <c r="J175" s="183" t="str">
        <f>IF(E175="","",IF(COUNTIF(E$7:E175,E175)&gt;1,"",E175))</f>
        <v/>
      </c>
      <c r="K175" s="183" t="str">
        <f>IF(F175="","",IF(COUNTIF(F$7:F175,F175)&gt;1,"",F175))</f>
        <v/>
      </c>
      <c r="L175" s="183" t="str">
        <f>IF(G175="","",IF(COUNTIF(G$7:G175,G175)&gt;1,"",G175))</f>
        <v/>
      </c>
      <c r="M175" s="183" t="e">
        <f t="array" ref="M175">INDEX(B$1:B$101,SMALL(IF(NOT(H$7:H$101=""),ROW($C$7:$C$101)),ROWS(B$7:B175)))</f>
        <v>#NUM!</v>
      </c>
      <c r="N175" s="183" t="e">
        <f t="array" ref="N175">INDEX(D$1:D$101,SMALL(IF(NOT(I$7:I$101=""),ROW($C$7:$C$101)),ROWS(C$7:C175)))</f>
        <v>#NUM!</v>
      </c>
      <c r="O175" s="183" t="e">
        <f t="array" ref="O175">INDEX(E$1:E$101,SMALL(IF(NOT(J$7:J$101=""),ROW($C$7:$C$101)),ROWS(D$7:D175)))</f>
        <v>#NUM!</v>
      </c>
      <c r="P175" s="183" t="e">
        <f t="array" ref="P175">INDEX(F$1:F$101,SMALL(IF(NOT(K$7:K$101=""),ROW($C$7:$C$101)),ROWS(E$7:E175)))</f>
        <v>#NUM!</v>
      </c>
      <c r="Q175" s="183" t="e">
        <f t="array" ref="Q175">INDEX(G$1:G$101,SMALL(IF(NOT(L$7:L$101=""),ROW($C$7:$C$101)),ROWS(F$7:F175)))</f>
        <v>#NUM!</v>
      </c>
      <c r="R175" s="183" t="str">
        <f t="shared" si="4"/>
        <v/>
      </c>
      <c r="S175" s="183" t="str">
        <f t="shared" si="6"/>
        <v/>
      </c>
      <c r="T175" s="183" t="str">
        <f t="shared" si="6"/>
        <v/>
      </c>
      <c r="U175" s="183" t="str">
        <f t="shared" si="6"/>
        <v/>
      </c>
      <c r="V175" s="184" t="str">
        <f t="shared" si="5"/>
        <v/>
      </c>
    </row>
    <row r="176" spans="2:22" x14ac:dyDescent="0.25">
      <c r="B176" s="249"/>
      <c r="C176" s="340"/>
      <c r="D176" s="336"/>
      <c r="E176" s="336"/>
      <c r="F176" s="336"/>
      <c r="G176" s="337"/>
      <c r="H176" s="183" t="str">
        <f>IF(B176="","",IF(COUNTIF(B$8:B176,B176)&gt;1,"",B176))</f>
        <v/>
      </c>
      <c r="I176" s="48" t="str">
        <f>IF(D176="","",IF(COUNTIF(D$7:D176,D176)&gt;1,"",D176))</f>
        <v/>
      </c>
      <c r="J176" s="183" t="str">
        <f>IF(E176="","",IF(COUNTIF(E$7:E176,E176)&gt;1,"",E176))</f>
        <v/>
      </c>
      <c r="K176" s="183" t="str">
        <f>IF(F176="","",IF(COUNTIF(F$7:F176,F176)&gt;1,"",F176))</f>
        <v/>
      </c>
      <c r="L176" s="183" t="str">
        <f>IF(G176="","",IF(COUNTIF(G$7:G176,G176)&gt;1,"",G176))</f>
        <v/>
      </c>
      <c r="M176" s="183" t="e">
        <f t="array" ref="M176">INDEX(B$1:B$101,SMALL(IF(NOT(H$7:H$101=""),ROW($C$7:$C$101)),ROWS(B$7:B176)))</f>
        <v>#NUM!</v>
      </c>
      <c r="N176" s="183" t="e">
        <f t="array" ref="N176">INDEX(D$1:D$101,SMALL(IF(NOT(I$7:I$101=""),ROW($C$7:$C$101)),ROWS(C$7:C176)))</f>
        <v>#NUM!</v>
      </c>
      <c r="O176" s="183" t="e">
        <f t="array" ref="O176">INDEX(E$1:E$101,SMALL(IF(NOT(J$7:J$101=""),ROW($C$7:$C$101)),ROWS(D$7:D176)))</f>
        <v>#NUM!</v>
      </c>
      <c r="P176" s="183" t="e">
        <f t="array" ref="P176">INDEX(F$1:F$101,SMALL(IF(NOT(K$7:K$101=""),ROW($C$7:$C$101)),ROWS(E$7:E176)))</f>
        <v>#NUM!</v>
      </c>
      <c r="Q176" s="183" t="e">
        <f t="array" ref="Q176">INDEX(G$1:G$101,SMALL(IF(NOT(L$7:L$101=""),ROW($C$7:$C$101)),ROWS(F$7:F176)))</f>
        <v>#NUM!</v>
      </c>
      <c r="R176" s="183" t="str">
        <f t="shared" si="4"/>
        <v/>
      </c>
      <c r="S176" s="183" t="str">
        <f t="shared" si="6"/>
        <v/>
      </c>
      <c r="T176" s="183" t="str">
        <f t="shared" si="6"/>
        <v/>
      </c>
      <c r="U176" s="183" t="str">
        <f t="shared" si="6"/>
        <v/>
      </c>
      <c r="V176" s="184" t="str">
        <f t="shared" si="5"/>
        <v/>
      </c>
    </row>
    <row r="177" spans="2:22" x14ac:dyDescent="0.25">
      <c r="B177" s="249"/>
      <c r="C177" s="340"/>
      <c r="D177" s="336"/>
      <c r="E177" s="336"/>
      <c r="F177" s="336"/>
      <c r="G177" s="337"/>
      <c r="H177" s="183" t="str">
        <f>IF(B177="","",IF(COUNTIF(B$8:B177,B177)&gt;1,"",B177))</f>
        <v/>
      </c>
      <c r="I177" s="48" t="str">
        <f>IF(D177="","",IF(COUNTIF(D$7:D177,D177)&gt;1,"",D177))</f>
        <v/>
      </c>
      <c r="J177" s="183" t="str">
        <f>IF(E177="","",IF(COUNTIF(E$7:E177,E177)&gt;1,"",E177))</f>
        <v/>
      </c>
      <c r="K177" s="183" t="str">
        <f>IF(F177="","",IF(COUNTIF(F$7:F177,F177)&gt;1,"",F177))</f>
        <v/>
      </c>
      <c r="L177" s="183" t="str">
        <f>IF(G177="","",IF(COUNTIF(G$7:G177,G177)&gt;1,"",G177))</f>
        <v/>
      </c>
      <c r="M177" s="183" t="e">
        <f t="array" ref="M177">INDEX(B$1:B$101,SMALL(IF(NOT(H$7:H$101=""),ROW($C$7:$C$101)),ROWS(B$7:B177)))</f>
        <v>#NUM!</v>
      </c>
      <c r="N177" s="183" t="e">
        <f t="array" ref="N177">INDEX(D$1:D$101,SMALL(IF(NOT(I$7:I$101=""),ROW($C$7:$C$101)),ROWS(C$7:C177)))</f>
        <v>#NUM!</v>
      </c>
      <c r="O177" s="183" t="e">
        <f t="array" ref="O177">INDEX(E$1:E$101,SMALL(IF(NOT(J$7:J$101=""),ROW($C$7:$C$101)),ROWS(D$7:D177)))</f>
        <v>#NUM!</v>
      </c>
      <c r="P177" s="183" t="e">
        <f t="array" ref="P177">INDEX(F$1:F$101,SMALL(IF(NOT(K$7:K$101=""),ROW($C$7:$C$101)),ROWS(E$7:E177)))</f>
        <v>#NUM!</v>
      </c>
      <c r="Q177" s="183" t="e">
        <f t="array" ref="Q177">INDEX(G$1:G$101,SMALL(IF(NOT(L$7:L$101=""),ROW($C$7:$C$101)),ROWS(F$7:F177)))</f>
        <v>#NUM!</v>
      </c>
      <c r="R177" s="183" t="str">
        <f t="shared" si="4"/>
        <v/>
      </c>
      <c r="S177" s="183" t="str">
        <f t="shared" si="6"/>
        <v/>
      </c>
      <c r="T177" s="183" t="str">
        <f t="shared" si="6"/>
        <v/>
      </c>
      <c r="U177" s="183" t="str">
        <f t="shared" si="6"/>
        <v/>
      </c>
      <c r="V177" s="184" t="str">
        <f t="shared" si="5"/>
        <v/>
      </c>
    </row>
    <row r="178" spans="2:22" x14ac:dyDescent="0.25">
      <c r="B178" s="249"/>
      <c r="C178" s="340"/>
      <c r="D178" s="336"/>
      <c r="E178" s="336"/>
      <c r="F178" s="336"/>
      <c r="G178" s="337"/>
      <c r="H178" s="183" t="str">
        <f>IF(B178="","",IF(COUNTIF(B$8:B178,B178)&gt;1,"",B178))</f>
        <v/>
      </c>
      <c r="I178" s="48" t="str">
        <f>IF(D178="","",IF(COUNTIF(D$7:D178,D178)&gt;1,"",D178))</f>
        <v/>
      </c>
      <c r="J178" s="183" t="str">
        <f>IF(E178="","",IF(COUNTIF(E$7:E178,E178)&gt;1,"",E178))</f>
        <v/>
      </c>
      <c r="K178" s="183" t="str">
        <f>IF(F178="","",IF(COUNTIF(F$7:F178,F178)&gt;1,"",F178))</f>
        <v/>
      </c>
      <c r="L178" s="183" t="str">
        <f>IF(G178="","",IF(COUNTIF(G$7:G178,G178)&gt;1,"",G178))</f>
        <v/>
      </c>
      <c r="M178" s="183" t="e">
        <f t="array" ref="M178">INDEX(B$1:B$101,SMALL(IF(NOT(H$7:H$101=""),ROW($C$7:$C$101)),ROWS(B$7:B178)))</f>
        <v>#NUM!</v>
      </c>
      <c r="N178" s="183" t="e">
        <f t="array" ref="N178">INDEX(D$1:D$101,SMALL(IF(NOT(I$7:I$101=""),ROW($C$7:$C$101)),ROWS(C$7:C178)))</f>
        <v>#NUM!</v>
      </c>
      <c r="O178" s="183" t="e">
        <f t="array" ref="O178">INDEX(E$1:E$101,SMALL(IF(NOT(J$7:J$101=""),ROW($C$7:$C$101)),ROWS(D$7:D178)))</f>
        <v>#NUM!</v>
      </c>
      <c r="P178" s="183" t="e">
        <f t="array" ref="P178">INDEX(F$1:F$101,SMALL(IF(NOT(K$7:K$101=""),ROW($C$7:$C$101)),ROWS(E$7:E178)))</f>
        <v>#NUM!</v>
      </c>
      <c r="Q178" s="183" t="e">
        <f t="array" ref="Q178">INDEX(G$1:G$101,SMALL(IF(NOT(L$7:L$101=""),ROW($C$7:$C$101)),ROWS(F$7:F178)))</f>
        <v>#NUM!</v>
      </c>
      <c r="R178" s="183" t="str">
        <f t="shared" ref="R178:R241" si="7">IF(ISERR(M178),"",M178)</f>
        <v/>
      </c>
      <c r="S178" s="183" t="str">
        <f t="shared" si="6"/>
        <v/>
      </c>
      <c r="T178" s="183" t="str">
        <f t="shared" si="6"/>
        <v/>
      </c>
      <c r="U178" s="183" t="str">
        <f t="shared" si="6"/>
        <v/>
      </c>
      <c r="V178" s="184" t="str">
        <f t="shared" si="5"/>
        <v/>
      </c>
    </row>
    <row r="179" spans="2:22" x14ac:dyDescent="0.25">
      <c r="B179" s="249"/>
      <c r="C179" s="340"/>
      <c r="D179" s="336"/>
      <c r="E179" s="336"/>
      <c r="F179" s="336"/>
      <c r="G179" s="337"/>
      <c r="H179" s="183" t="str">
        <f>IF(B179="","",IF(COUNTIF(B$8:B179,B179)&gt;1,"",B179))</f>
        <v/>
      </c>
      <c r="I179" s="48" t="str">
        <f>IF(D179="","",IF(COUNTIF(D$7:D179,D179)&gt;1,"",D179))</f>
        <v/>
      </c>
      <c r="J179" s="183" t="str">
        <f>IF(E179="","",IF(COUNTIF(E$7:E179,E179)&gt;1,"",E179))</f>
        <v/>
      </c>
      <c r="K179" s="183" t="str">
        <f>IF(F179="","",IF(COUNTIF(F$7:F179,F179)&gt;1,"",F179))</f>
        <v/>
      </c>
      <c r="L179" s="183" t="str">
        <f>IF(G179="","",IF(COUNTIF(G$7:G179,G179)&gt;1,"",G179))</f>
        <v/>
      </c>
      <c r="M179" s="183" t="e">
        <f t="array" ref="M179">INDEX(B$1:B$101,SMALL(IF(NOT(H$7:H$101=""),ROW($C$7:$C$101)),ROWS(B$7:B179)))</f>
        <v>#NUM!</v>
      </c>
      <c r="N179" s="183" t="e">
        <f t="array" ref="N179">INDEX(D$1:D$101,SMALL(IF(NOT(I$7:I$101=""),ROW($C$7:$C$101)),ROWS(C$7:C179)))</f>
        <v>#NUM!</v>
      </c>
      <c r="O179" s="183" t="e">
        <f t="array" ref="O179">INDEX(E$1:E$101,SMALL(IF(NOT(J$7:J$101=""),ROW($C$7:$C$101)),ROWS(D$7:D179)))</f>
        <v>#NUM!</v>
      </c>
      <c r="P179" s="183" t="e">
        <f t="array" ref="P179">INDEX(F$1:F$101,SMALL(IF(NOT(K$7:K$101=""),ROW($C$7:$C$101)),ROWS(E$7:E179)))</f>
        <v>#NUM!</v>
      </c>
      <c r="Q179" s="183" t="e">
        <f t="array" ref="Q179">INDEX(G$1:G$101,SMALL(IF(NOT(L$7:L$101=""),ROW($C$7:$C$101)),ROWS(F$7:F179)))</f>
        <v>#NUM!</v>
      </c>
      <c r="R179" s="183" t="str">
        <f t="shared" si="7"/>
        <v/>
      </c>
      <c r="S179" s="183" t="str">
        <f t="shared" si="6"/>
        <v/>
      </c>
      <c r="T179" s="183" t="str">
        <f t="shared" si="6"/>
        <v/>
      </c>
      <c r="U179" s="183" t="str">
        <f t="shared" si="6"/>
        <v/>
      </c>
      <c r="V179" s="184" t="str">
        <f t="shared" si="5"/>
        <v/>
      </c>
    </row>
    <row r="180" spans="2:22" x14ac:dyDescent="0.25">
      <c r="B180" s="249"/>
      <c r="C180" s="340"/>
      <c r="D180" s="336"/>
      <c r="E180" s="336"/>
      <c r="F180" s="336"/>
      <c r="G180" s="337"/>
      <c r="H180" s="183" t="str">
        <f>IF(B180="","",IF(COUNTIF(B$8:B180,B180)&gt;1,"",B180))</f>
        <v/>
      </c>
      <c r="I180" s="48" t="str">
        <f>IF(D180="","",IF(COUNTIF(D$7:D180,D180)&gt;1,"",D180))</f>
        <v/>
      </c>
      <c r="J180" s="183" t="str">
        <f>IF(E180="","",IF(COUNTIF(E$7:E180,E180)&gt;1,"",E180))</f>
        <v/>
      </c>
      <c r="K180" s="183" t="str">
        <f>IF(F180="","",IF(COUNTIF(F$7:F180,F180)&gt;1,"",F180))</f>
        <v/>
      </c>
      <c r="L180" s="183" t="str">
        <f>IF(G180="","",IF(COUNTIF(G$7:G180,G180)&gt;1,"",G180))</f>
        <v/>
      </c>
      <c r="M180" s="183" t="e">
        <f t="array" ref="M180">INDEX(B$1:B$101,SMALL(IF(NOT(H$7:H$101=""),ROW($C$7:$C$101)),ROWS(B$7:B180)))</f>
        <v>#NUM!</v>
      </c>
      <c r="N180" s="183" t="e">
        <f t="array" ref="N180">INDEX(D$1:D$101,SMALL(IF(NOT(I$7:I$101=""),ROW($C$7:$C$101)),ROWS(C$7:C180)))</f>
        <v>#NUM!</v>
      </c>
      <c r="O180" s="183" t="e">
        <f t="array" ref="O180">INDEX(E$1:E$101,SMALL(IF(NOT(J$7:J$101=""),ROW($C$7:$C$101)),ROWS(D$7:D180)))</f>
        <v>#NUM!</v>
      </c>
      <c r="P180" s="183" t="e">
        <f t="array" ref="P180">INDEX(F$1:F$101,SMALL(IF(NOT(K$7:K$101=""),ROW($C$7:$C$101)),ROWS(E$7:E180)))</f>
        <v>#NUM!</v>
      </c>
      <c r="Q180" s="183" t="e">
        <f t="array" ref="Q180">INDEX(G$1:G$101,SMALL(IF(NOT(L$7:L$101=""),ROW($C$7:$C$101)),ROWS(F$7:F180)))</f>
        <v>#NUM!</v>
      </c>
      <c r="R180" s="183" t="str">
        <f t="shared" si="7"/>
        <v/>
      </c>
      <c r="S180" s="183" t="str">
        <f t="shared" si="6"/>
        <v/>
      </c>
      <c r="T180" s="183" t="str">
        <f t="shared" si="6"/>
        <v/>
      </c>
      <c r="U180" s="183" t="str">
        <f t="shared" si="6"/>
        <v/>
      </c>
      <c r="V180" s="184" t="str">
        <f t="shared" si="5"/>
        <v/>
      </c>
    </row>
    <row r="181" spans="2:22" x14ac:dyDescent="0.25">
      <c r="B181" s="249"/>
      <c r="C181" s="340"/>
      <c r="D181" s="336"/>
      <c r="E181" s="336"/>
      <c r="F181" s="336"/>
      <c r="G181" s="337"/>
      <c r="H181" s="183" t="str">
        <f>IF(B181="","",IF(COUNTIF(B$8:B181,B181)&gt;1,"",B181))</f>
        <v/>
      </c>
      <c r="I181" s="48" t="str">
        <f>IF(D181="","",IF(COUNTIF(D$7:D181,D181)&gt;1,"",D181))</f>
        <v/>
      </c>
      <c r="J181" s="183" t="str">
        <f>IF(E181="","",IF(COUNTIF(E$7:E181,E181)&gt;1,"",E181))</f>
        <v/>
      </c>
      <c r="K181" s="183" t="str">
        <f>IF(F181="","",IF(COUNTIF(F$7:F181,F181)&gt;1,"",F181))</f>
        <v/>
      </c>
      <c r="L181" s="183" t="str">
        <f>IF(G181="","",IF(COUNTIF(G$7:G181,G181)&gt;1,"",G181))</f>
        <v/>
      </c>
      <c r="M181" s="183" t="e">
        <f t="array" ref="M181">INDEX(B$1:B$101,SMALL(IF(NOT(H$7:H$101=""),ROW($C$7:$C$101)),ROWS(B$7:B181)))</f>
        <v>#NUM!</v>
      </c>
      <c r="N181" s="183" t="e">
        <f t="array" ref="N181">INDEX(D$1:D$101,SMALL(IF(NOT(I$7:I$101=""),ROW($C$7:$C$101)),ROWS(C$7:C181)))</f>
        <v>#NUM!</v>
      </c>
      <c r="O181" s="183" t="e">
        <f t="array" ref="O181">INDEX(E$1:E$101,SMALL(IF(NOT(J$7:J$101=""),ROW($C$7:$C$101)),ROWS(D$7:D181)))</f>
        <v>#NUM!</v>
      </c>
      <c r="P181" s="183" t="e">
        <f t="array" ref="P181">INDEX(F$1:F$101,SMALL(IF(NOT(K$7:K$101=""),ROW($C$7:$C$101)),ROWS(E$7:E181)))</f>
        <v>#NUM!</v>
      </c>
      <c r="Q181" s="183" t="e">
        <f t="array" ref="Q181">INDEX(G$1:G$101,SMALL(IF(NOT(L$7:L$101=""),ROW($C$7:$C$101)),ROWS(F$7:F181)))</f>
        <v>#NUM!</v>
      </c>
      <c r="R181" s="183" t="str">
        <f t="shared" si="7"/>
        <v/>
      </c>
      <c r="S181" s="183" t="str">
        <f t="shared" si="6"/>
        <v/>
      </c>
      <c r="T181" s="183" t="str">
        <f t="shared" si="6"/>
        <v/>
      </c>
      <c r="U181" s="183" t="str">
        <f t="shared" si="6"/>
        <v/>
      </c>
      <c r="V181" s="184" t="str">
        <f t="shared" si="5"/>
        <v/>
      </c>
    </row>
    <row r="182" spans="2:22" x14ac:dyDescent="0.25">
      <c r="B182" s="249"/>
      <c r="C182" s="340"/>
      <c r="D182" s="336"/>
      <c r="E182" s="336"/>
      <c r="F182" s="336"/>
      <c r="G182" s="337"/>
      <c r="H182" s="183" t="str">
        <f>IF(B182="","",IF(COUNTIF(B$8:B182,B182)&gt;1,"",B182))</f>
        <v/>
      </c>
      <c r="I182" s="48" t="str">
        <f>IF(D182="","",IF(COUNTIF(D$7:D182,D182)&gt;1,"",D182))</f>
        <v/>
      </c>
      <c r="J182" s="183" t="str">
        <f>IF(E182="","",IF(COUNTIF(E$7:E182,E182)&gt;1,"",E182))</f>
        <v/>
      </c>
      <c r="K182" s="183" t="str">
        <f>IF(F182="","",IF(COUNTIF(F$7:F182,F182)&gt;1,"",F182))</f>
        <v/>
      </c>
      <c r="L182" s="183" t="str">
        <f>IF(G182="","",IF(COUNTIF(G$7:G182,G182)&gt;1,"",G182))</f>
        <v/>
      </c>
      <c r="M182" s="183" t="e">
        <f t="array" ref="M182">INDEX(B$1:B$101,SMALL(IF(NOT(H$7:H$101=""),ROW($C$7:$C$101)),ROWS(B$7:B182)))</f>
        <v>#NUM!</v>
      </c>
      <c r="N182" s="183" t="e">
        <f t="array" ref="N182">INDEX(D$1:D$101,SMALL(IF(NOT(I$7:I$101=""),ROW($C$7:$C$101)),ROWS(C$7:C182)))</f>
        <v>#NUM!</v>
      </c>
      <c r="O182" s="183" t="e">
        <f t="array" ref="O182">INDEX(E$1:E$101,SMALL(IF(NOT(J$7:J$101=""),ROW($C$7:$C$101)),ROWS(D$7:D182)))</f>
        <v>#NUM!</v>
      </c>
      <c r="P182" s="183" t="e">
        <f t="array" ref="P182">INDEX(F$1:F$101,SMALL(IF(NOT(K$7:K$101=""),ROW($C$7:$C$101)),ROWS(E$7:E182)))</f>
        <v>#NUM!</v>
      </c>
      <c r="Q182" s="183" t="e">
        <f t="array" ref="Q182">INDEX(G$1:G$101,SMALL(IF(NOT(L$7:L$101=""),ROW($C$7:$C$101)),ROWS(F$7:F182)))</f>
        <v>#NUM!</v>
      </c>
      <c r="R182" s="183" t="str">
        <f t="shared" si="7"/>
        <v/>
      </c>
      <c r="S182" s="183" t="str">
        <f t="shared" si="6"/>
        <v/>
      </c>
      <c r="T182" s="183" t="str">
        <f t="shared" si="6"/>
        <v/>
      </c>
      <c r="U182" s="183" t="str">
        <f t="shared" si="6"/>
        <v/>
      </c>
      <c r="V182" s="184" t="str">
        <f t="shared" si="5"/>
        <v/>
      </c>
    </row>
    <row r="183" spans="2:22" x14ac:dyDescent="0.25">
      <c r="B183" s="249"/>
      <c r="C183" s="340"/>
      <c r="D183" s="336"/>
      <c r="E183" s="336"/>
      <c r="F183" s="336"/>
      <c r="G183" s="337"/>
      <c r="H183" s="183" t="str">
        <f>IF(B183="","",IF(COUNTIF(B$8:B183,B183)&gt;1,"",B183))</f>
        <v/>
      </c>
      <c r="I183" s="48" t="str">
        <f>IF(D183="","",IF(COUNTIF(D$7:D183,D183)&gt;1,"",D183))</f>
        <v/>
      </c>
      <c r="J183" s="183" t="str">
        <f>IF(E183="","",IF(COUNTIF(E$7:E183,E183)&gt;1,"",E183))</f>
        <v/>
      </c>
      <c r="K183" s="183" t="str">
        <f>IF(F183="","",IF(COUNTIF(F$7:F183,F183)&gt;1,"",F183))</f>
        <v/>
      </c>
      <c r="L183" s="183" t="str">
        <f>IF(G183="","",IF(COUNTIF(G$7:G183,G183)&gt;1,"",G183))</f>
        <v/>
      </c>
      <c r="M183" s="183" t="e">
        <f t="array" ref="M183">INDEX(B$1:B$101,SMALL(IF(NOT(H$7:H$101=""),ROW($C$7:$C$101)),ROWS(B$7:B183)))</f>
        <v>#NUM!</v>
      </c>
      <c r="N183" s="183" t="e">
        <f t="array" ref="N183">INDEX(D$1:D$101,SMALL(IF(NOT(I$7:I$101=""),ROW($C$7:$C$101)),ROWS(C$7:C183)))</f>
        <v>#NUM!</v>
      </c>
      <c r="O183" s="183" t="e">
        <f t="array" ref="O183">INDEX(E$1:E$101,SMALL(IF(NOT(J$7:J$101=""),ROW($C$7:$C$101)),ROWS(D$7:D183)))</f>
        <v>#NUM!</v>
      </c>
      <c r="P183" s="183" t="e">
        <f t="array" ref="P183">INDEX(F$1:F$101,SMALL(IF(NOT(K$7:K$101=""),ROW($C$7:$C$101)),ROWS(E$7:E183)))</f>
        <v>#NUM!</v>
      </c>
      <c r="Q183" s="183" t="e">
        <f t="array" ref="Q183">INDEX(G$1:G$101,SMALL(IF(NOT(L$7:L$101=""),ROW($C$7:$C$101)),ROWS(F$7:F183)))</f>
        <v>#NUM!</v>
      </c>
      <c r="R183" s="183" t="str">
        <f t="shared" si="7"/>
        <v/>
      </c>
      <c r="S183" s="183" t="str">
        <f t="shared" si="6"/>
        <v/>
      </c>
      <c r="T183" s="183" t="str">
        <f t="shared" si="6"/>
        <v/>
      </c>
      <c r="U183" s="183" t="str">
        <f t="shared" si="6"/>
        <v/>
      </c>
      <c r="V183" s="184" t="str">
        <f t="shared" si="5"/>
        <v/>
      </c>
    </row>
    <row r="184" spans="2:22" x14ac:dyDescent="0.25">
      <c r="B184" s="249"/>
      <c r="C184" s="340"/>
      <c r="D184" s="336"/>
      <c r="E184" s="336"/>
      <c r="F184" s="336"/>
      <c r="G184" s="337"/>
      <c r="H184" s="183" t="str">
        <f>IF(B184="","",IF(COUNTIF(B$8:B184,B184)&gt;1,"",B184))</f>
        <v/>
      </c>
      <c r="I184" s="48" t="str">
        <f>IF(D184="","",IF(COUNTIF(D$7:D184,D184)&gt;1,"",D184))</f>
        <v/>
      </c>
      <c r="J184" s="183" t="str">
        <f>IF(E184="","",IF(COUNTIF(E$7:E184,E184)&gt;1,"",E184))</f>
        <v/>
      </c>
      <c r="K184" s="183" t="str">
        <f>IF(F184="","",IF(COUNTIF(F$7:F184,F184)&gt;1,"",F184))</f>
        <v/>
      </c>
      <c r="L184" s="183" t="str">
        <f>IF(G184="","",IF(COUNTIF(G$7:G184,G184)&gt;1,"",G184))</f>
        <v/>
      </c>
      <c r="M184" s="183" t="e">
        <f t="array" ref="M184">INDEX(B$1:B$101,SMALL(IF(NOT(H$7:H$101=""),ROW($C$7:$C$101)),ROWS(B$7:B184)))</f>
        <v>#NUM!</v>
      </c>
      <c r="N184" s="183" t="e">
        <f t="array" ref="N184">INDEX(D$1:D$101,SMALL(IF(NOT(I$7:I$101=""),ROW($C$7:$C$101)),ROWS(C$7:C184)))</f>
        <v>#NUM!</v>
      </c>
      <c r="O184" s="183" t="e">
        <f t="array" ref="O184">INDEX(E$1:E$101,SMALL(IF(NOT(J$7:J$101=""),ROW($C$7:$C$101)),ROWS(D$7:D184)))</f>
        <v>#NUM!</v>
      </c>
      <c r="P184" s="183" t="e">
        <f t="array" ref="P184">INDEX(F$1:F$101,SMALL(IF(NOT(K$7:K$101=""),ROW($C$7:$C$101)),ROWS(E$7:E184)))</f>
        <v>#NUM!</v>
      </c>
      <c r="Q184" s="183" t="e">
        <f t="array" ref="Q184">INDEX(G$1:G$101,SMALL(IF(NOT(L$7:L$101=""),ROW($C$7:$C$101)),ROWS(F$7:F184)))</f>
        <v>#NUM!</v>
      </c>
      <c r="R184" s="183" t="str">
        <f t="shared" si="7"/>
        <v/>
      </c>
      <c r="S184" s="183" t="str">
        <f t="shared" si="6"/>
        <v/>
      </c>
      <c r="T184" s="183" t="str">
        <f t="shared" si="6"/>
        <v/>
      </c>
      <c r="U184" s="183" t="str">
        <f t="shared" si="6"/>
        <v/>
      </c>
      <c r="V184" s="184" t="str">
        <f t="shared" si="5"/>
        <v/>
      </c>
    </row>
    <row r="185" spans="2:22" x14ac:dyDescent="0.25">
      <c r="B185" s="249"/>
      <c r="C185" s="340"/>
      <c r="D185" s="336"/>
      <c r="E185" s="336"/>
      <c r="F185" s="336"/>
      <c r="G185" s="337"/>
      <c r="H185" s="183" t="str">
        <f>IF(B185="","",IF(COUNTIF(B$8:B185,B185)&gt;1,"",B185))</f>
        <v/>
      </c>
      <c r="I185" s="48" t="str">
        <f>IF(D185="","",IF(COUNTIF(D$7:D185,D185)&gt;1,"",D185))</f>
        <v/>
      </c>
      <c r="J185" s="183" t="str">
        <f>IF(E185="","",IF(COUNTIF(E$7:E185,E185)&gt;1,"",E185))</f>
        <v/>
      </c>
      <c r="K185" s="183" t="str">
        <f>IF(F185="","",IF(COUNTIF(F$7:F185,F185)&gt;1,"",F185))</f>
        <v/>
      </c>
      <c r="L185" s="183" t="str">
        <f>IF(G185="","",IF(COUNTIF(G$7:G185,G185)&gt;1,"",G185))</f>
        <v/>
      </c>
      <c r="M185" s="183" t="e">
        <f t="array" ref="M185">INDEX(B$1:B$101,SMALL(IF(NOT(H$7:H$101=""),ROW($C$7:$C$101)),ROWS(B$7:B185)))</f>
        <v>#NUM!</v>
      </c>
      <c r="N185" s="183" t="e">
        <f t="array" ref="N185">INDEX(D$1:D$101,SMALL(IF(NOT(I$7:I$101=""),ROW($C$7:$C$101)),ROWS(C$7:C185)))</f>
        <v>#NUM!</v>
      </c>
      <c r="O185" s="183" t="e">
        <f t="array" ref="O185">INDEX(E$1:E$101,SMALL(IF(NOT(J$7:J$101=""),ROW($C$7:$C$101)),ROWS(D$7:D185)))</f>
        <v>#NUM!</v>
      </c>
      <c r="P185" s="183" t="e">
        <f t="array" ref="P185">INDEX(F$1:F$101,SMALL(IF(NOT(K$7:K$101=""),ROW($C$7:$C$101)),ROWS(E$7:E185)))</f>
        <v>#NUM!</v>
      </c>
      <c r="Q185" s="183" t="e">
        <f t="array" ref="Q185">INDEX(G$1:G$101,SMALL(IF(NOT(L$7:L$101=""),ROW($C$7:$C$101)),ROWS(F$7:F185)))</f>
        <v>#NUM!</v>
      </c>
      <c r="R185" s="183" t="str">
        <f t="shared" si="7"/>
        <v/>
      </c>
      <c r="S185" s="183" t="str">
        <f t="shared" si="6"/>
        <v/>
      </c>
      <c r="T185" s="183" t="str">
        <f t="shared" si="6"/>
        <v/>
      </c>
      <c r="U185" s="183" t="str">
        <f t="shared" si="6"/>
        <v/>
      </c>
      <c r="V185" s="184" t="str">
        <f t="shared" si="5"/>
        <v/>
      </c>
    </row>
    <row r="186" spans="2:22" x14ac:dyDescent="0.25">
      <c r="B186" s="249"/>
      <c r="C186" s="340"/>
      <c r="D186" s="336"/>
      <c r="E186" s="336"/>
      <c r="F186" s="336"/>
      <c r="G186" s="337"/>
      <c r="H186" s="183" t="str">
        <f>IF(B186="","",IF(COUNTIF(B$8:B186,B186)&gt;1,"",B186))</f>
        <v/>
      </c>
      <c r="I186" s="48" t="str">
        <f>IF(D186="","",IF(COUNTIF(D$7:D186,D186)&gt;1,"",D186))</f>
        <v/>
      </c>
      <c r="J186" s="183" t="str">
        <f>IF(E186="","",IF(COUNTIF(E$7:E186,E186)&gt;1,"",E186))</f>
        <v/>
      </c>
      <c r="K186" s="183" t="str">
        <f>IF(F186="","",IF(COUNTIF(F$7:F186,F186)&gt;1,"",F186))</f>
        <v/>
      </c>
      <c r="L186" s="183" t="str">
        <f>IF(G186="","",IF(COUNTIF(G$7:G186,G186)&gt;1,"",G186))</f>
        <v/>
      </c>
      <c r="M186" s="183" t="e">
        <f t="array" ref="M186">INDEX(B$1:B$101,SMALL(IF(NOT(H$7:H$101=""),ROW($C$7:$C$101)),ROWS(B$7:B186)))</f>
        <v>#NUM!</v>
      </c>
      <c r="N186" s="183" t="e">
        <f t="array" ref="N186">INDEX(D$1:D$101,SMALL(IF(NOT(I$7:I$101=""),ROW($C$7:$C$101)),ROWS(C$7:C186)))</f>
        <v>#NUM!</v>
      </c>
      <c r="O186" s="183" t="e">
        <f t="array" ref="O186">INDEX(E$1:E$101,SMALL(IF(NOT(J$7:J$101=""),ROW($C$7:$C$101)),ROWS(D$7:D186)))</f>
        <v>#NUM!</v>
      </c>
      <c r="P186" s="183" t="e">
        <f t="array" ref="P186">INDEX(F$1:F$101,SMALL(IF(NOT(K$7:K$101=""),ROW($C$7:$C$101)),ROWS(E$7:E186)))</f>
        <v>#NUM!</v>
      </c>
      <c r="Q186" s="183" t="e">
        <f t="array" ref="Q186">INDEX(G$1:G$101,SMALL(IF(NOT(L$7:L$101=""),ROW($C$7:$C$101)),ROWS(F$7:F186)))</f>
        <v>#NUM!</v>
      </c>
      <c r="R186" s="183" t="str">
        <f t="shared" si="7"/>
        <v/>
      </c>
      <c r="S186" s="183" t="str">
        <f t="shared" si="6"/>
        <v/>
      </c>
      <c r="T186" s="183" t="str">
        <f t="shared" si="6"/>
        <v/>
      </c>
      <c r="U186" s="183" t="str">
        <f t="shared" si="6"/>
        <v/>
      </c>
      <c r="V186" s="184" t="str">
        <f t="shared" si="5"/>
        <v/>
      </c>
    </row>
    <row r="187" spans="2:22" x14ac:dyDescent="0.25">
      <c r="B187" s="249"/>
      <c r="C187" s="340"/>
      <c r="D187" s="336"/>
      <c r="E187" s="336"/>
      <c r="F187" s="336"/>
      <c r="G187" s="337"/>
      <c r="H187" s="183" t="str">
        <f>IF(B187="","",IF(COUNTIF(B$8:B187,B187)&gt;1,"",B187))</f>
        <v/>
      </c>
      <c r="I187" s="48" t="str">
        <f>IF(D187="","",IF(COUNTIF(D$7:D187,D187)&gt;1,"",D187))</f>
        <v/>
      </c>
      <c r="J187" s="183" t="str">
        <f>IF(E187="","",IF(COUNTIF(E$7:E187,E187)&gt;1,"",E187))</f>
        <v/>
      </c>
      <c r="K187" s="183" t="str">
        <f>IF(F187="","",IF(COUNTIF(F$7:F187,F187)&gt;1,"",F187))</f>
        <v/>
      </c>
      <c r="L187" s="183" t="str">
        <f>IF(G187="","",IF(COUNTIF(G$7:G187,G187)&gt;1,"",G187))</f>
        <v/>
      </c>
      <c r="M187" s="183" t="e">
        <f t="array" ref="M187">INDEX(B$1:B$101,SMALL(IF(NOT(H$7:H$101=""),ROW($C$7:$C$101)),ROWS(B$7:B187)))</f>
        <v>#NUM!</v>
      </c>
      <c r="N187" s="183" t="e">
        <f t="array" ref="N187">INDEX(D$1:D$101,SMALL(IF(NOT(I$7:I$101=""),ROW($C$7:$C$101)),ROWS(C$7:C187)))</f>
        <v>#NUM!</v>
      </c>
      <c r="O187" s="183" t="e">
        <f t="array" ref="O187">INDEX(E$1:E$101,SMALL(IF(NOT(J$7:J$101=""),ROW($C$7:$C$101)),ROWS(D$7:D187)))</f>
        <v>#NUM!</v>
      </c>
      <c r="P187" s="183" t="e">
        <f t="array" ref="P187">INDEX(F$1:F$101,SMALL(IF(NOT(K$7:K$101=""),ROW($C$7:$C$101)),ROWS(E$7:E187)))</f>
        <v>#NUM!</v>
      </c>
      <c r="Q187" s="183" t="e">
        <f t="array" ref="Q187">INDEX(G$1:G$101,SMALL(IF(NOT(L$7:L$101=""),ROW($C$7:$C$101)),ROWS(F$7:F187)))</f>
        <v>#NUM!</v>
      </c>
      <c r="R187" s="183" t="str">
        <f t="shared" si="7"/>
        <v/>
      </c>
      <c r="S187" s="183" t="str">
        <f t="shared" si="6"/>
        <v/>
      </c>
      <c r="T187" s="183" t="str">
        <f t="shared" si="6"/>
        <v/>
      </c>
      <c r="U187" s="183" t="str">
        <f t="shared" si="6"/>
        <v/>
      </c>
      <c r="V187" s="184" t="str">
        <f t="shared" si="5"/>
        <v/>
      </c>
    </row>
    <row r="188" spans="2:22" x14ac:dyDescent="0.25">
      <c r="B188" s="249"/>
      <c r="C188" s="340"/>
      <c r="D188" s="336"/>
      <c r="E188" s="336"/>
      <c r="F188" s="336"/>
      <c r="G188" s="337"/>
      <c r="H188" s="183" t="str">
        <f>IF(B188="","",IF(COUNTIF(B$8:B188,B188)&gt;1,"",B188))</f>
        <v/>
      </c>
      <c r="I188" s="48" t="str">
        <f>IF(D188="","",IF(COUNTIF(D$7:D188,D188)&gt;1,"",D188))</f>
        <v/>
      </c>
      <c r="J188" s="183" t="str">
        <f>IF(E188="","",IF(COUNTIF(E$7:E188,E188)&gt;1,"",E188))</f>
        <v/>
      </c>
      <c r="K188" s="183" t="str">
        <f>IF(F188="","",IF(COUNTIF(F$7:F188,F188)&gt;1,"",F188))</f>
        <v/>
      </c>
      <c r="L188" s="183" t="str">
        <f>IF(G188="","",IF(COUNTIF(G$7:G188,G188)&gt;1,"",G188))</f>
        <v/>
      </c>
      <c r="M188" s="183" t="e">
        <f t="array" ref="M188">INDEX(B$1:B$101,SMALL(IF(NOT(H$7:H$101=""),ROW($C$7:$C$101)),ROWS(B$7:B188)))</f>
        <v>#NUM!</v>
      </c>
      <c r="N188" s="183" t="e">
        <f t="array" ref="N188">INDEX(D$1:D$101,SMALL(IF(NOT(I$7:I$101=""),ROW($C$7:$C$101)),ROWS(C$7:C188)))</f>
        <v>#NUM!</v>
      </c>
      <c r="O188" s="183" t="e">
        <f t="array" ref="O188">INDEX(E$1:E$101,SMALL(IF(NOT(J$7:J$101=""),ROW($C$7:$C$101)),ROWS(D$7:D188)))</f>
        <v>#NUM!</v>
      </c>
      <c r="P188" s="183" t="e">
        <f t="array" ref="P188">INDEX(F$1:F$101,SMALL(IF(NOT(K$7:K$101=""),ROW($C$7:$C$101)),ROWS(E$7:E188)))</f>
        <v>#NUM!</v>
      </c>
      <c r="Q188" s="183" t="e">
        <f t="array" ref="Q188">INDEX(G$1:G$101,SMALL(IF(NOT(L$7:L$101=""),ROW($C$7:$C$101)),ROWS(F$7:F188)))</f>
        <v>#NUM!</v>
      </c>
      <c r="R188" s="183" t="str">
        <f t="shared" si="7"/>
        <v/>
      </c>
      <c r="S188" s="183" t="str">
        <f t="shared" si="6"/>
        <v/>
      </c>
      <c r="T188" s="183" t="str">
        <f t="shared" si="6"/>
        <v/>
      </c>
      <c r="U188" s="183" t="str">
        <f t="shared" si="6"/>
        <v/>
      </c>
      <c r="V188" s="184" t="str">
        <f t="shared" si="5"/>
        <v/>
      </c>
    </row>
    <row r="189" spans="2:22" x14ac:dyDescent="0.25">
      <c r="B189" s="249"/>
      <c r="C189" s="340"/>
      <c r="D189" s="336"/>
      <c r="E189" s="336"/>
      <c r="F189" s="336"/>
      <c r="G189" s="337"/>
      <c r="H189" s="183" t="str">
        <f>IF(B189="","",IF(COUNTIF(B$8:B189,B189)&gt;1,"",B189))</f>
        <v/>
      </c>
      <c r="I189" s="48" t="str">
        <f>IF(D189="","",IF(COUNTIF(D$7:D189,D189)&gt;1,"",D189))</f>
        <v/>
      </c>
      <c r="J189" s="183" t="str">
        <f>IF(E189="","",IF(COUNTIF(E$7:E189,E189)&gt;1,"",E189))</f>
        <v/>
      </c>
      <c r="K189" s="183" t="str">
        <f>IF(F189="","",IF(COUNTIF(F$7:F189,F189)&gt;1,"",F189))</f>
        <v/>
      </c>
      <c r="L189" s="183" t="str">
        <f>IF(G189="","",IF(COUNTIF(G$7:G189,G189)&gt;1,"",G189))</f>
        <v/>
      </c>
      <c r="M189" s="183" t="e">
        <f t="array" ref="M189">INDEX(B$1:B$101,SMALL(IF(NOT(H$7:H$101=""),ROW($C$7:$C$101)),ROWS(B$7:B189)))</f>
        <v>#NUM!</v>
      </c>
      <c r="N189" s="183" t="e">
        <f t="array" ref="N189">INDEX(D$1:D$101,SMALL(IF(NOT(I$7:I$101=""),ROW($C$7:$C$101)),ROWS(C$7:C189)))</f>
        <v>#NUM!</v>
      </c>
      <c r="O189" s="183" t="e">
        <f t="array" ref="O189">INDEX(E$1:E$101,SMALL(IF(NOT(J$7:J$101=""),ROW($C$7:$C$101)),ROWS(D$7:D189)))</f>
        <v>#NUM!</v>
      </c>
      <c r="P189" s="183" t="e">
        <f t="array" ref="P189">INDEX(F$1:F$101,SMALL(IF(NOT(K$7:K$101=""),ROW($C$7:$C$101)),ROWS(E$7:E189)))</f>
        <v>#NUM!</v>
      </c>
      <c r="Q189" s="183" t="e">
        <f t="array" ref="Q189">INDEX(G$1:G$101,SMALL(IF(NOT(L$7:L$101=""),ROW($C$7:$C$101)),ROWS(F$7:F189)))</f>
        <v>#NUM!</v>
      </c>
      <c r="R189" s="183" t="str">
        <f t="shared" si="7"/>
        <v/>
      </c>
      <c r="S189" s="183" t="str">
        <f t="shared" si="6"/>
        <v/>
      </c>
      <c r="T189" s="183" t="str">
        <f t="shared" si="6"/>
        <v/>
      </c>
      <c r="U189" s="183" t="str">
        <f t="shared" si="6"/>
        <v/>
      </c>
      <c r="V189" s="184" t="str">
        <f t="shared" si="5"/>
        <v/>
      </c>
    </row>
    <row r="190" spans="2:22" x14ac:dyDescent="0.25">
      <c r="B190" s="249"/>
      <c r="C190" s="340"/>
      <c r="D190" s="336"/>
      <c r="E190" s="336"/>
      <c r="F190" s="336"/>
      <c r="G190" s="337"/>
      <c r="H190" s="183" t="str">
        <f>IF(B190="","",IF(COUNTIF(B$8:B190,B190)&gt;1,"",B190))</f>
        <v/>
      </c>
      <c r="I190" s="48" t="str">
        <f>IF(D190="","",IF(COUNTIF(D$7:D190,D190)&gt;1,"",D190))</f>
        <v/>
      </c>
      <c r="J190" s="183" t="str">
        <f>IF(E190="","",IF(COUNTIF(E$7:E190,E190)&gt;1,"",E190))</f>
        <v/>
      </c>
      <c r="K190" s="183" t="str">
        <f>IF(F190="","",IF(COUNTIF(F$7:F190,F190)&gt;1,"",F190))</f>
        <v/>
      </c>
      <c r="L190" s="183" t="str">
        <f>IF(G190="","",IF(COUNTIF(G$7:G190,G190)&gt;1,"",G190))</f>
        <v/>
      </c>
      <c r="M190" s="183" t="e">
        <f t="array" ref="M190">INDEX(B$1:B$101,SMALL(IF(NOT(H$7:H$101=""),ROW($C$7:$C$101)),ROWS(B$7:B190)))</f>
        <v>#NUM!</v>
      </c>
      <c r="N190" s="183" t="e">
        <f t="array" ref="N190">INDEX(D$1:D$101,SMALL(IF(NOT(I$7:I$101=""),ROW($C$7:$C$101)),ROWS(C$7:C190)))</f>
        <v>#NUM!</v>
      </c>
      <c r="O190" s="183" t="e">
        <f t="array" ref="O190">INDEX(E$1:E$101,SMALL(IF(NOT(J$7:J$101=""),ROW($C$7:$C$101)),ROWS(D$7:D190)))</f>
        <v>#NUM!</v>
      </c>
      <c r="P190" s="183" t="e">
        <f t="array" ref="P190">INDEX(F$1:F$101,SMALL(IF(NOT(K$7:K$101=""),ROW($C$7:$C$101)),ROWS(E$7:E190)))</f>
        <v>#NUM!</v>
      </c>
      <c r="Q190" s="183" t="e">
        <f t="array" ref="Q190">INDEX(G$1:G$101,SMALL(IF(NOT(L$7:L$101=""),ROW($C$7:$C$101)),ROWS(F$7:F190)))</f>
        <v>#NUM!</v>
      </c>
      <c r="R190" s="183" t="str">
        <f t="shared" si="7"/>
        <v/>
      </c>
      <c r="S190" s="183" t="str">
        <f t="shared" si="6"/>
        <v/>
      </c>
      <c r="T190" s="183" t="str">
        <f t="shared" si="6"/>
        <v/>
      </c>
      <c r="U190" s="183" t="str">
        <f t="shared" si="6"/>
        <v/>
      </c>
      <c r="V190" s="184" t="str">
        <f t="shared" si="5"/>
        <v/>
      </c>
    </row>
    <row r="191" spans="2:22" x14ac:dyDescent="0.25">
      <c r="B191" s="249"/>
      <c r="C191" s="340"/>
      <c r="D191" s="336"/>
      <c r="E191" s="336"/>
      <c r="F191" s="336"/>
      <c r="G191" s="337"/>
      <c r="H191" s="183" t="str">
        <f>IF(B191="","",IF(COUNTIF(B$8:B191,B191)&gt;1,"",B191))</f>
        <v/>
      </c>
      <c r="I191" s="48" t="str">
        <f>IF(D191="","",IF(COUNTIF(D$7:D191,D191)&gt;1,"",D191))</f>
        <v/>
      </c>
      <c r="J191" s="183" t="str">
        <f>IF(E191="","",IF(COUNTIF(E$7:E191,E191)&gt;1,"",E191))</f>
        <v/>
      </c>
      <c r="K191" s="183" t="str">
        <f>IF(F191="","",IF(COUNTIF(F$7:F191,F191)&gt;1,"",F191))</f>
        <v/>
      </c>
      <c r="L191" s="183" t="str">
        <f>IF(G191="","",IF(COUNTIF(G$7:G191,G191)&gt;1,"",G191))</f>
        <v/>
      </c>
      <c r="M191" s="183" t="e">
        <f t="array" ref="M191">INDEX(B$1:B$101,SMALL(IF(NOT(H$7:H$101=""),ROW($C$7:$C$101)),ROWS(B$7:B191)))</f>
        <v>#NUM!</v>
      </c>
      <c r="N191" s="183" t="e">
        <f t="array" ref="N191">INDEX(D$1:D$101,SMALL(IF(NOT(I$7:I$101=""),ROW($C$7:$C$101)),ROWS(C$7:C191)))</f>
        <v>#NUM!</v>
      </c>
      <c r="O191" s="183" t="e">
        <f t="array" ref="O191">INDEX(E$1:E$101,SMALL(IF(NOT(J$7:J$101=""),ROW($C$7:$C$101)),ROWS(D$7:D191)))</f>
        <v>#NUM!</v>
      </c>
      <c r="P191" s="183" t="e">
        <f t="array" ref="P191">INDEX(F$1:F$101,SMALL(IF(NOT(K$7:K$101=""),ROW($C$7:$C$101)),ROWS(E$7:E191)))</f>
        <v>#NUM!</v>
      </c>
      <c r="Q191" s="183" t="e">
        <f t="array" ref="Q191">INDEX(G$1:G$101,SMALL(IF(NOT(L$7:L$101=""),ROW($C$7:$C$101)),ROWS(F$7:F191)))</f>
        <v>#NUM!</v>
      </c>
      <c r="R191" s="183" t="str">
        <f t="shared" si="7"/>
        <v/>
      </c>
      <c r="S191" s="183" t="str">
        <f t="shared" si="6"/>
        <v/>
      </c>
      <c r="T191" s="183" t="str">
        <f t="shared" si="6"/>
        <v/>
      </c>
      <c r="U191" s="183" t="str">
        <f t="shared" si="6"/>
        <v/>
      </c>
      <c r="V191" s="184" t="str">
        <f t="shared" si="5"/>
        <v/>
      </c>
    </row>
    <row r="192" spans="2:22" x14ac:dyDescent="0.25">
      <c r="B192" s="249"/>
      <c r="C192" s="340"/>
      <c r="D192" s="336"/>
      <c r="E192" s="336"/>
      <c r="F192" s="336"/>
      <c r="G192" s="337"/>
      <c r="H192" s="183" t="str">
        <f>IF(B192="","",IF(COUNTIF(B$8:B192,B192)&gt;1,"",B192))</f>
        <v/>
      </c>
      <c r="I192" s="48" t="str">
        <f>IF(D192="","",IF(COUNTIF(D$7:D192,D192)&gt;1,"",D192))</f>
        <v/>
      </c>
      <c r="J192" s="183" t="str">
        <f>IF(E192="","",IF(COUNTIF(E$7:E192,E192)&gt;1,"",E192))</f>
        <v/>
      </c>
      <c r="K192" s="183" t="str">
        <f>IF(F192="","",IF(COUNTIF(F$7:F192,F192)&gt;1,"",F192))</f>
        <v/>
      </c>
      <c r="L192" s="183" t="str">
        <f>IF(G192="","",IF(COUNTIF(G$7:G192,G192)&gt;1,"",G192))</f>
        <v/>
      </c>
      <c r="M192" s="183" t="e">
        <f t="array" ref="M192">INDEX(B$1:B$101,SMALL(IF(NOT(H$7:H$101=""),ROW($C$7:$C$101)),ROWS(B$7:B192)))</f>
        <v>#NUM!</v>
      </c>
      <c r="N192" s="183" t="e">
        <f t="array" ref="N192">INDEX(D$1:D$101,SMALL(IF(NOT(I$7:I$101=""),ROW($C$7:$C$101)),ROWS(C$7:C192)))</f>
        <v>#NUM!</v>
      </c>
      <c r="O192" s="183" t="e">
        <f t="array" ref="O192">INDEX(E$1:E$101,SMALL(IF(NOT(J$7:J$101=""),ROW($C$7:$C$101)),ROWS(D$7:D192)))</f>
        <v>#NUM!</v>
      </c>
      <c r="P192" s="183" t="e">
        <f t="array" ref="P192">INDEX(F$1:F$101,SMALL(IF(NOT(K$7:K$101=""),ROW($C$7:$C$101)),ROWS(E$7:E192)))</f>
        <v>#NUM!</v>
      </c>
      <c r="Q192" s="183" t="e">
        <f t="array" ref="Q192">INDEX(G$1:G$101,SMALL(IF(NOT(L$7:L$101=""),ROW($C$7:$C$101)),ROWS(F$7:F192)))</f>
        <v>#NUM!</v>
      </c>
      <c r="R192" s="183" t="str">
        <f t="shared" si="7"/>
        <v/>
      </c>
      <c r="S192" s="183" t="str">
        <f t="shared" si="6"/>
        <v/>
      </c>
      <c r="T192" s="183" t="str">
        <f t="shared" si="6"/>
        <v/>
      </c>
      <c r="U192" s="183" t="str">
        <f t="shared" si="6"/>
        <v/>
      </c>
      <c r="V192" s="184" t="str">
        <f t="shared" si="5"/>
        <v/>
      </c>
    </row>
    <row r="193" spans="2:22" x14ac:dyDescent="0.25">
      <c r="B193" s="249"/>
      <c r="C193" s="340"/>
      <c r="D193" s="336"/>
      <c r="E193" s="336"/>
      <c r="F193" s="336"/>
      <c r="G193" s="337"/>
      <c r="H193" s="183" t="str">
        <f>IF(B193="","",IF(COUNTIF(B$8:B193,B193)&gt;1,"",B193))</f>
        <v/>
      </c>
      <c r="I193" s="48" t="str">
        <f>IF(D193="","",IF(COUNTIF(D$7:D193,D193)&gt;1,"",D193))</f>
        <v/>
      </c>
      <c r="J193" s="183" t="str">
        <f>IF(E193="","",IF(COUNTIF(E$7:E193,E193)&gt;1,"",E193))</f>
        <v/>
      </c>
      <c r="K193" s="183" t="str">
        <f>IF(F193="","",IF(COUNTIF(F$7:F193,F193)&gt;1,"",F193))</f>
        <v/>
      </c>
      <c r="L193" s="183" t="str">
        <f>IF(G193="","",IF(COUNTIF(G$7:G193,G193)&gt;1,"",G193))</f>
        <v/>
      </c>
      <c r="M193" s="183" t="e">
        <f t="array" ref="M193">INDEX(B$1:B$101,SMALL(IF(NOT(H$7:H$101=""),ROW($C$7:$C$101)),ROWS(B$7:B193)))</f>
        <v>#NUM!</v>
      </c>
      <c r="N193" s="183" t="e">
        <f t="array" ref="N193">INDEX(D$1:D$101,SMALL(IF(NOT(I$7:I$101=""),ROW($C$7:$C$101)),ROWS(C$7:C193)))</f>
        <v>#NUM!</v>
      </c>
      <c r="O193" s="183" t="e">
        <f t="array" ref="O193">INDEX(E$1:E$101,SMALL(IF(NOT(J$7:J$101=""),ROW($C$7:$C$101)),ROWS(D$7:D193)))</f>
        <v>#NUM!</v>
      </c>
      <c r="P193" s="183" t="e">
        <f t="array" ref="P193">INDEX(F$1:F$101,SMALL(IF(NOT(K$7:K$101=""),ROW($C$7:$C$101)),ROWS(E$7:E193)))</f>
        <v>#NUM!</v>
      </c>
      <c r="Q193" s="183" t="e">
        <f t="array" ref="Q193">INDEX(G$1:G$101,SMALL(IF(NOT(L$7:L$101=""),ROW($C$7:$C$101)),ROWS(F$7:F193)))</f>
        <v>#NUM!</v>
      </c>
      <c r="R193" s="183" t="str">
        <f t="shared" si="7"/>
        <v/>
      </c>
      <c r="S193" s="183" t="str">
        <f t="shared" si="6"/>
        <v/>
      </c>
      <c r="T193" s="183" t="str">
        <f t="shared" si="6"/>
        <v/>
      </c>
      <c r="U193" s="183" t="str">
        <f t="shared" si="6"/>
        <v/>
      </c>
      <c r="V193" s="184" t="str">
        <f t="shared" si="5"/>
        <v/>
      </c>
    </row>
    <row r="194" spans="2:22" x14ac:dyDescent="0.25">
      <c r="B194" s="249"/>
      <c r="C194" s="340"/>
      <c r="D194" s="336"/>
      <c r="E194" s="336"/>
      <c r="F194" s="336"/>
      <c r="G194" s="337"/>
      <c r="H194" s="183" t="str">
        <f>IF(B194="","",IF(COUNTIF(B$8:B194,B194)&gt;1,"",B194))</f>
        <v/>
      </c>
      <c r="I194" s="48" t="str">
        <f>IF(D194="","",IF(COUNTIF(D$7:D194,D194)&gt;1,"",D194))</f>
        <v/>
      </c>
      <c r="J194" s="183" t="str">
        <f>IF(E194="","",IF(COUNTIF(E$7:E194,E194)&gt;1,"",E194))</f>
        <v/>
      </c>
      <c r="K194" s="183" t="str">
        <f>IF(F194="","",IF(COUNTIF(F$7:F194,F194)&gt;1,"",F194))</f>
        <v/>
      </c>
      <c r="L194" s="183" t="str">
        <f>IF(G194="","",IF(COUNTIF(G$7:G194,G194)&gt;1,"",G194))</f>
        <v/>
      </c>
      <c r="M194" s="183" t="e">
        <f t="array" ref="M194">INDEX(B$1:B$101,SMALL(IF(NOT(H$7:H$101=""),ROW($C$7:$C$101)),ROWS(B$7:B194)))</f>
        <v>#NUM!</v>
      </c>
      <c r="N194" s="183" t="e">
        <f t="array" ref="N194">INDEX(D$1:D$101,SMALL(IF(NOT(I$7:I$101=""),ROW($C$7:$C$101)),ROWS(C$7:C194)))</f>
        <v>#NUM!</v>
      </c>
      <c r="O194" s="183" t="e">
        <f t="array" ref="O194">INDEX(E$1:E$101,SMALL(IF(NOT(J$7:J$101=""),ROW($C$7:$C$101)),ROWS(D$7:D194)))</f>
        <v>#NUM!</v>
      </c>
      <c r="P194" s="183" t="e">
        <f t="array" ref="P194">INDEX(F$1:F$101,SMALL(IF(NOT(K$7:K$101=""),ROW($C$7:$C$101)),ROWS(E$7:E194)))</f>
        <v>#NUM!</v>
      </c>
      <c r="Q194" s="183" t="e">
        <f t="array" ref="Q194">INDEX(G$1:G$101,SMALL(IF(NOT(L$7:L$101=""),ROW($C$7:$C$101)),ROWS(F$7:F194)))</f>
        <v>#NUM!</v>
      </c>
      <c r="R194" s="183" t="str">
        <f t="shared" si="7"/>
        <v/>
      </c>
      <c r="S194" s="183" t="str">
        <f t="shared" si="6"/>
        <v/>
      </c>
      <c r="T194" s="183" t="str">
        <f t="shared" si="6"/>
        <v/>
      </c>
      <c r="U194" s="183" t="str">
        <f t="shared" si="6"/>
        <v/>
      </c>
      <c r="V194" s="184" t="str">
        <f t="shared" si="5"/>
        <v/>
      </c>
    </row>
    <row r="195" spans="2:22" x14ac:dyDescent="0.25">
      <c r="B195" s="249"/>
      <c r="C195" s="340"/>
      <c r="D195" s="336"/>
      <c r="E195" s="336"/>
      <c r="F195" s="336"/>
      <c r="G195" s="337"/>
      <c r="H195" s="183" t="str">
        <f>IF(B195="","",IF(COUNTIF(B$8:B195,B195)&gt;1,"",B195))</f>
        <v/>
      </c>
      <c r="I195" s="48" t="str">
        <f>IF(D195="","",IF(COUNTIF(D$7:D195,D195)&gt;1,"",D195))</f>
        <v/>
      </c>
      <c r="J195" s="183" t="str">
        <f>IF(E195="","",IF(COUNTIF(E$7:E195,E195)&gt;1,"",E195))</f>
        <v/>
      </c>
      <c r="K195" s="183" t="str">
        <f>IF(F195="","",IF(COUNTIF(F$7:F195,F195)&gt;1,"",F195))</f>
        <v/>
      </c>
      <c r="L195" s="183" t="str">
        <f>IF(G195="","",IF(COUNTIF(G$7:G195,G195)&gt;1,"",G195))</f>
        <v/>
      </c>
      <c r="M195" s="183" t="e">
        <f t="array" ref="M195">INDEX(B$1:B$101,SMALL(IF(NOT(H$7:H$101=""),ROW($C$7:$C$101)),ROWS(B$7:B195)))</f>
        <v>#NUM!</v>
      </c>
      <c r="N195" s="183" t="e">
        <f t="array" ref="N195">INDEX(D$1:D$101,SMALL(IF(NOT(I$7:I$101=""),ROW($C$7:$C$101)),ROWS(C$7:C195)))</f>
        <v>#NUM!</v>
      </c>
      <c r="O195" s="183" t="e">
        <f t="array" ref="O195">INDEX(E$1:E$101,SMALL(IF(NOT(J$7:J$101=""),ROW($C$7:$C$101)),ROWS(D$7:D195)))</f>
        <v>#NUM!</v>
      </c>
      <c r="P195" s="183" t="e">
        <f t="array" ref="P195">INDEX(F$1:F$101,SMALL(IF(NOT(K$7:K$101=""),ROW($C$7:$C$101)),ROWS(E$7:E195)))</f>
        <v>#NUM!</v>
      </c>
      <c r="Q195" s="183" t="e">
        <f t="array" ref="Q195">INDEX(G$1:G$101,SMALL(IF(NOT(L$7:L$101=""),ROW($C$7:$C$101)),ROWS(F$7:F195)))</f>
        <v>#NUM!</v>
      </c>
      <c r="R195" s="183" t="str">
        <f t="shared" si="7"/>
        <v/>
      </c>
      <c r="S195" s="183" t="str">
        <f t="shared" si="6"/>
        <v/>
      </c>
      <c r="T195" s="183" t="str">
        <f t="shared" si="6"/>
        <v/>
      </c>
      <c r="U195" s="183" t="str">
        <f t="shared" si="6"/>
        <v/>
      </c>
      <c r="V195" s="184" t="str">
        <f t="shared" si="5"/>
        <v/>
      </c>
    </row>
    <row r="196" spans="2:22" x14ac:dyDescent="0.25">
      <c r="B196" s="249"/>
      <c r="C196" s="340"/>
      <c r="D196" s="336"/>
      <c r="E196" s="336"/>
      <c r="F196" s="336"/>
      <c r="G196" s="337"/>
      <c r="H196" s="183" t="str">
        <f>IF(B196="","",IF(COUNTIF(B$8:B196,B196)&gt;1,"",B196))</f>
        <v/>
      </c>
      <c r="I196" s="48" t="str">
        <f>IF(D196="","",IF(COUNTIF(D$7:D196,D196)&gt;1,"",D196))</f>
        <v/>
      </c>
      <c r="J196" s="183" t="str">
        <f>IF(E196="","",IF(COUNTIF(E$7:E196,E196)&gt;1,"",E196))</f>
        <v/>
      </c>
      <c r="K196" s="183" t="str">
        <f>IF(F196="","",IF(COUNTIF(F$7:F196,F196)&gt;1,"",F196))</f>
        <v/>
      </c>
      <c r="L196" s="183" t="str">
        <f>IF(G196="","",IF(COUNTIF(G$7:G196,G196)&gt;1,"",G196))</f>
        <v/>
      </c>
      <c r="M196" s="183" t="e">
        <f t="array" ref="M196">INDEX(B$1:B$101,SMALL(IF(NOT(H$7:H$101=""),ROW($C$7:$C$101)),ROWS(B$7:B196)))</f>
        <v>#NUM!</v>
      </c>
      <c r="N196" s="183" t="e">
        <f t="array" ref="N196">INDEX(D$1:D$101,SMALL(IF(NOT(I$7:I$101=""),ROW($C$7:$C$101)),ROWS(C$7:C196)))</f>
        <v>#NUM!</v>
      </c>
      <c r="O196" s="183" t="e">
        <f t="array" ref="O196">INDEX(E$1:E$101,SMALL(IF(NOT(J$7:J$101=""),ROW($C$7:$C$101)),ROWS(D$7:D196)))</f>
        <v>#NUM!</v>
      </c>
      <c r="P196" s="183" t="e">
        <f t="array" ref="P196">INDEX(F$1:F$101,SMALL(IF(NOT(K$7:K$101=""),ROW($C$7:$C$101)),ROWS(E$7:E196)))</f>
        <v>#NUM!</v>
      </c>
      <c r="Q196" s="183" t="e">
        <f t="array" ref="Q196">INDEX(G$1:G$101,SMALL(IF(NOT(L$7:L$101=""),ROW($C$7:$C$101)),ROWS(F$7:F196)))</f>
        <v>#NUM!</v>
      </c>
      <c r="R196" s="183" t="str">
        <f t="shared" si="7"/>
        <v/>
      </c>
      <c r="S196" s="183" t="str">
        <f t="shared" si="6"/>
        <v/>
      </c>
      <c r="T196" s="183" t="str">
        <f t="shared" si="6"/>
        <v/>
      </c>
      <c r="U196" s="183" t="str">
        <f t="shared" si="6"/>
        <v/>
      </c>
      <c r="V196" s="184" t="str">
        <f t="shared" si="5"/>
        <v/>
      </c>
    </row>
    <row r="197" spans="2:22" x14ac:dyDescent="0.25">
      <c r="B197" s="249"/>
      <c r="C197" s="340"/>
      <c r="D197" s="336"/>
      <c r="E197" s="336"/>
      <c r="F197" s="336"/>
      <c r="G197" s="337"/>
      <c r="H197" s="183" t="str">
        <f>IF(B197="","",IF(COUNTIF(B$8:B197,B197)&gt;1,"",B197))</f>
        <v/>
      </c>
      <c r="I197" s="48" t="str">
        <f>IF(D197="","",IF(COUNTIF(D$7:D197,D197)&gt;1,"",D197))</f>
        <v/>
      </c>
      <c r="J197" s="183" t="str">
        <f>IF(E197="","",IF(COUNTIF(E$7:E197,E197)&gt;1,"",E197))</f>
        <v/>
      </c>
      <c r="K197" s="183" t="str">
        <f>IF(F197="","",IF(COUNTIF(F$7:F197,F197)&gt;1,"",F197))</f>
        <v/>
      </c>
      <c r="L197" s="183" t="str">
        <f>IF(G197="","",IF(COUNTIF(G$7:G197,G197)&gt;1,"",G197))</f>
        <v/>
      </c>
      <c r="M197" s="183" t="e">
        <f t="array" ref="M197">INDEX(B$1:B$101,SMALL(IF(NOT(H$7:H$101=""),ROW($C$7:$C$101)),ROWS(B$7:B197)))</f>
        <v>#NUM!</v>
      </c>
      <c r="N197" s="183" t="e">
        <f t="array" ref="N197">INDEX(D$1:D$101,SMALL(IF(NOT(I$7:I$101=""),ROW($C$7:$C$101)),ROWS(C$7:C197)))</f>
        <v>#NUM!</v>
      </c>
      <c r="O197" s="183" t="e">
        <f t="array" ref="O197">INDEX(E$1:E$101,SMALL(IF(NOT(J$7:J$101=""),ROW($C$7:$C$101)),ROWS(D$7:D197)))</f>
        <v>#NUM!</v>
      </c>
      <c r="P197" s="183" t="e">
        <f t="array" ref="P197">INDEX(F$1:F$101,SMALL(IF(NOT(K$7:K$101=""),ROW($C$7:$C$101)),ROWS(E$7:E197)))</f>
        <v>#NUM!</v>
      </c>
      <c r="Q197" s="183" t="e">
        <f t="array" ref="Q197">INDEX(G$1:G$101,SMALL(IF(NOT(L$7:L$101=""),ROW($C$7:$C$101)),ROWS(F$7:F197)))</f>
        <v>#NUM!</v>
      </c>
      <c r="R197" s="183" t="str">
        <f t="shared" si="7"/>
        <v/>
      </c>
      <c r="S197" s="183" t="str">
        <f t="shared" si="6"/>
        <v/>
      </c>
      <c r="T197" s="183" t="str">
        <f t="shared" si="6"/>
        <v/>
      </c>
      <c r="U197" s="183" t="str">
        <f t="shared" si="6"/>
        <v/>
      </c>
      <c r="V197" s="184" t="str">
        <f t="shared" si="5"/>
        <v/>
      </c>
    </row>
    <row r="198" spans="2:22" x14ac:dyDescent="0.25">
      <c r="B198" s="249"/>
      <c r="C198" s="340"/>
      <c r="D198" s="336"/>
      <c r="E198" s="336"/>
      <c r="F198" s="336"/>
      <c r="G198" s="337"/>
      <c r="H198" s="183" t="str">
        <f>IF(B198="","",IF(COUNTIF(B$8:B198,B198)&gt;1,"",B198))</f>
        <v/>
      </c>
      <c r="I198" s="48" t="str">
        <f>IF(D198="","",IF(COUNTIF(D$7:D198,D198)&gt;1,"",D198))</f>
        <v/>
      </c>
      <c r="J198" s="183" t="str">
        <f>IF(E198="","",IF(COUNTIF(E$7:E198,E198)&gt;1,"",E198))</f>
        <v/>
      </c>
      <c r="K198" s="183" t="str">
        <f>IF(F198="","",IF(COUNTIF(F$7:F198,F198)&gt;1,"",F198))</f>
        <v/>
      </c>
      <c r="L198" s="183" t="str">
        <f>IF(G198="","",IF(COUNTIF(G$7:G198,G198)&gt;1,"",G198))</f>
        <v/>
      </c>
      <c r="M198" s="183" t="e">
        <f t="array" ref="M198">INDEX(B$1:B$101,SMALL(IF(NOT(H$7:H$101=""),ROW($C$7:$C$101)),ROWS(B$7:B198)))</f>
        <v>#NUM!</v>
      </c>
      <c r="N198" s="183" t="e">
        <f t="array" ref="N198">INDEX(D$1:D$101,SMALL(IF(NOT(I$7:I$101=""),ROW($C$7:$C$101)),ROWS(C$7:C198)))</f>
        <v>#NUM!</v>
      </c>
      <c r="O198" s="183" t="e">
        <f t="array" ref="O198">INDEX(E$1:E$101,SMALL(IF(NOT(J$7:J$101=""),ROW($C$7:$C$101)),ROWS(D$7:D198)))</f>
        <v>#NUM!</v>
      </c>
      <c r="P198" s="183" t="e">
        <f t="array" ref="P198">INDEX(F$1:F$101,SMALL(IF(NOT(K$7:K$101=""),ROW($C$7:$C$101)),ROWS(E$7:E198)))</f>
        <v>#NUM!</v>
      </c>
      <c r="Q198" s="183" t="e">
        <f t="array" ref="Q198">INDEX(G$1:G$101,SMALL(IF(NOT(L$7:L$101=""),ROW($C$7:$C$101)),ROWS(F$7:F198)))</f>
        <v>#NUM!</v>
      </c>
      <c r="R198" s="183" t="str">
        <f t="shared" si="7"/>
        <v/>
      </c>
      <c r="S198" s="183" t="str">
        <f t="shared" si="6"/>
        <v/>
      </c>
      <c r="T198" s="183" t="str">
        <f t="shared" si="6"/>
        <v/>
      </c>
      <c r="U198" s="183" t="str">
        <f t="shared" si="6"/>
        <v/>
      </c>
      <c r="V198" s="184" t="str">
        <f t="shared" si="5"/>
        <v/>
      </c>
    </row>
    <row r="199" spans="2:22" x14ac:dyDescent="0.25">
      <c r="B199" s="249"/>
      <c r="C199" s="340"/>
      <c r="D199" s="336"/>
      <c r="E199" s="336"/>
      <c r="F199" s="336"/>
      <c r="G199" s="337"/>
      <c r="H199" s="183" t="str">
        <f>IF(B199="","",IF(COUNTIF(B$8:B199,B199)&gt;1,"",B199))</f>
        <v/>
      </c>
      <c r="I199" s="48" t="str">
        <f>IF(D199="","",IF(COUNTIF(D$7:D199,D199)&gt;1,"",D199))</f>
        <v/>
      </c>
      <c r="J199" s="183" t="str">
        <f>IF(E199="","",IF(COUNTIF(E$7:E199,E199)&gt;1,"",E199))</f>
        <v/>
      </c>
      <c r="K199" s="183" t="str">
        <f>IF(F199="","",IF(COUNTIF(F$7:F199,F199)&gt;1,"",F199))</f>
        <v/>
      </c>
      <c r="L199" s="183" t="str">
        <f>IF(G199="","",IF(COUNTIF(G$7:G199,G199)&gt;1,"",G199))</f>
        <v/>
      </c>
      <c r="M199" s="183" t="e">
        <f t="array" ref="M199">INDEX(B$1:B$101,SMALL(IF(NOT(H$7:H$101=""),ROW($C$7:$C$101)),ROWS(B$7:B199)))</f>
        <v>#NUM!</v>
      </c>
      <c r="N199" s="183" t="e">
        <f t="array" ref="N199">INDEX(D$1:D$101,SMALL(IF(NOT(I$7:I$101=""),ROW($C$7:$C$101)),ROWS(C$7:C199)))</f>
        <v>#NUM!</v>
      </c>
      <c r="O199" s="183" t="e">
        <f t="array" ref="O199">INDEX(E$1:E$101,SMALL(IF(NOT(J$7:J$101=""),ROW($C$7:$C$101)),ROWS(D$7:D199)))</f>
        <v>#NUM!</v>
      </c>
      <c r="P199" s="183" t="e">
        <f t="array" ref="P199">INDEX(F$1:F$101,SMALL(IF(NOT(K$7:K$101=""),ROW($C$7:$C$101)),ROWS(E$7:E199)))</f>
        <v>#NUM!</v>
      </c>
      <c r="Q199" s="183" t="e">
        <f t="array" ref="Q199">INDEX(G$1:G$101,SMALL(IF(NOT(L$7:L$101=""),ROW($C$7:$C$101)),ROWS(F$7:F199)))</f>
        <v>#NUM!</v>
      </c>
      <c r="R199" s="183" t="str">
        <f t="shared" si="7"/>
        <v/>
      </c>
      <c r="S199" s="183" t="str">
        <f t="shared" si="6"/>
        <v/>
      </c>
      <c r="T199" s="183" t="str">
        <f t="shared" si="6"/>
        <v/>
      </c>
      <c r="U199" s="183" t="str">
        <f t="shared" si="6"/>
        <v/>
      </c>
      <c r="V199" s="184" t="str">
        <f t="shared" si="6"/>
        <v/>
      </c>
    </row>
    <row r="200" spans="2:22" x14ac:dyDescent="0.25">
      <c r="B200" s="249"/>
      <c r="C200" s="340"/>
      <c r="D200" s="336"/>
      <c r="E200" s="336"/>
      <c r="F200" s="336"/>
      <c r="G200" s="337"/>
      <c r="H200" s="183" t="str">
        <f>IF(B200="","",IF(COUNTIF(B$8:B200,B200)&gt;1,"",B200))</f>
        <v/>
      </c>
      <c r="I200" s="48" t="str">
        <f>IF(D200="","",IF(COUNTIF(D$7:D200,D200)&gt;1,"",D200))</f>
        <v/>
      </c>
      <c r="J200" s="183" t="str">
        <f>IF(E200="","",IF(COUNTIF(E$7:E200,E200)&gt;1,"",E200))</f>
        <v/>
      </c>
      <c r="K200" s="183" t="str">
        <f>IF(F200="","",IF(COUNTIF(F$7:F200,F200)&gt;1,"",F200))</f>
        <v/>
      </c>
      <c r="L200" s="183" t="str">
        <f>IF(G200="","",IF(COUNTIF(G$7:G200,G200)&gt;1,"",G200))</f>
        <v/>
      </c>
      <c r="M200" s="183" t="e">
        <f t="array" ref="M200">INDEX(B$1:B$101,SMALL(IF(NOT(H$7:H$101=""),ROW($C$7:$C$101)),ROWS(B$7:B200)))</f>
        <v>#NUM!</v>
      </c>
      <c r="N200" s="183" t="e">
        <f t="array" ref="N200">INDEX(D$1:D$101,SMALL(IF(NOT(I$7:I$101=""),ROW($C$7:$C$101)),ROWS(C$7:C200)))</f>
        <v>#NUM!</v>
      </c>
      <c r="O200" s="183" t="e">
        <f t="array" ref="O200">INDEX(E$1:E$101,SMALL(IF(NOT(J$7:J$101=""),ROW($C$7:$C$101)),ROWS(D$7:D200)))</f>
        <v>#NUM!</v>
      </c>
      <c r="P200" s="183" t="e">
        <f t="array" ref="P200">INDEX(F$1:F$101,SMALL(IF(NOT(K$7:K$101=""),ROW($C$7:$C$101)),ROWS(E$7:E200)))</f>
        <v>#NUM!</v>
      </c>
      <c r="Q200" s="183" t="e">
        <f t="array" ref="Q200">INDEX(G$1:G$101,SMALL(IF(NOT(L$7:L$101=""),ROW($C$7:$C$101)),ROWS(F$7:F200)))</f>
        <v>#NUM!</v>
      </c>
      <c r="R200" s="183" t="str">
        <f t="shared" si="7"/>
        <v/>
      </c>
      <c r="S200" s="183" t="str">
        <f t="shared" ref="S200:V263" si="8">IF(ISERR(N200),"",N200)</f>
        <v/>
      </c>
      <c r="T200" s="183" t="str">
        <f t="shared" si="8"/>
        <v/>
      </c>
      <c r="U200" s="183" t="str">
        <f t="shared" si="8"/>
        <v/>
      </c>
      <c r="V200" s="184" t="str">
        <f t="shared" si="8"/>
        <v/>
      </c>
    </row>
    <row r="201" spans="2:22" x14ac:dyDescent="0.25">
      <c r="B201" s="249"/>
      <c r="C201" s="340"/>
      <c r="D201" s="336"/>
      <c r="E201" s="336"/>
      <c r="F201" s="336"/>
      <c r="G201" s="337"/>
      <c r="H201" s="183" t="str">
        <f>IF(B201="","",IF(COUNTIF(B$8:B201,B201)&gt;1,"",B201))</f>
        <v/>
      </c>
      <c r="I201" s="48" t="str">
        <f>IF(D201="","",IF(COUNTIF(D$7:D201,D201)&gt;1,"",D201))</f>
        <v/>
      </c>
      <c r="J201" s="183" t="str">
        <f>IF(E201="","",IF(COUNTIF(E$7:E201,E201)&gt;1,"",E201))</f>
        <v/>
      </c>
      <c r="K201" s="183" t="str">
        <f>IF(F201="","",IF(COUNTIF(F$7:F201,F201)&gt;1,"",F201))</f>
        <v/>
      </c>
      <c r="L201" s="183" t="str">
        <f>IF(G201="","",IF(COUNTIF(G$7:G201,G201)&gt;1,"",G201))</f>
        <v/>
      </c>
      <c r="M201" s="183" t="e">
        <f t="array" ref="M201">INDEX(B$1:B$101,SMALL(IF(NOT(H$7:H$101=""),ROW($C$7:$C$101)),ROWS(B$7:B201)))</f>
        <v>#NUM!</v>
      </c>
      <c r="N201" s="183" t="e">
        <f t="array" ref="N201">INDEX(D$1:D$101,SMALL(IF(NOT(I$7:I$101=""),ROW($C$7:$C$101)),ROWS(C$7:C201)))</f>
        <v>#NUM!</v>
      </c>
      <c r="O201" s="183" t="e">
        <f t="array" ref="O201">INDEX(E$1:E$101,SMALL(IF(NOT(J$7:J$101=""),ROW($C$7:$C$101)),ROWS(D$7:D201)))</f>
        <v>#NUM!</v>
      </c>
      <c r="P201" s="183" t="e">
        <f t="array" ref="P201">INDEX(F$1:F$101,SMALL(IF(NOT(K$7:K$101=""),ROW($C$7:$C$101)),ROWS(E$7:E201)))</f>
        <v>#NUM!</v>
      </c>
      <c r="Q201" s="183" t="e">
        <f t="array" ref="Q201">INDEX(G$1:G$101,SMALL(IF(NOT(L$7:L$101=""),ROW($C$7:$C$101)),ROWS(F$7:F201)))</f>
        <v>#NUM!</v>
      </c>
      <c r="R201" s="183" t="str">
        <f t="shared" si="7"/>
        <v/>
      </c>
      <c r="S201" s="183" t="str">
        <f t="shared" si="8"/>
        <v/>
      </c>
      <c r="T201" s="183" t="str">
        <f t="shared" si="8"/>
        <v/>
      </c>
      <c r="U201" s="183" t="str">
        <f t="shared" si="8"/>
        <v/>
      </c>
      <c r="V201" s="184" t="str">
        <f t="shared" si="8"/>
        <v/>
      </c>
    </row>
    <row r="202" spans="2:22" x14ac:dyDescent="0.25">
      <c r="B202" s="249"/>
      <c r="C202" s="340"/>
      <c r="D202" s="336"/>
      <c r="E202" s="336"/>
      <c r="F202" s="336"/>
      <c r="G202" s="337"/>
      <c r="H202" s="183" t="str">
        <f>IF(B202="","",IF(COUNTIF(B$8:B202,B202)&gt;1,"",B202))</f>
        <v/>
      </c>
      <c r="I202" s="48" t="str">
        <f>IF(D202="","",IF(COUNTIF(D$7:D202,D202)&gt;1,"",D202))</f>
        <v/>
      </c>
      <c r="J202" s="183" t="str">
        <f>IF(E202="","",IF(COUNTIF(E$7:E202,E202)&gt;1,"",E202))</f>
        <v/>
      </c>
      <c r="K202" s="183" t="str">
        <f>IF(F202="","",IF(COUNTIF(F$7:F202,F202)&gt;1,"",F202))</f>
        <v/>
      </c>
      <c r="L202" s="183" t="str">
        <f>IF(G202="","",IF(COUNTIF(G$7:G202,G202)&gt;1,"",G202))</f>
        <v/>
      </c>
      <c r="M202" s="183" t="e">
        <f t="array" ref="M202">INDEX(B$1:B$101,SMALL(IF(NOT(H$7:H$101=""),ROW($C$7:$C$101)),ROWS(B$7:B202)))</f>
        <v>#NUM!</v>
      </c>
      <c r="N202" s="183" t="e">
        <f t="array" ref="N202">INDEX(D$1:D$101,SMALL(IF(NOT(I$7:I$101=""),ROW($C$7:$C$101)),ROWS(C$7:C202)))</f>
        <v>#NUM!</v>
      </c>
      <c r="O202" s="183" t="e">
        <f t="array" ref="O202">INDEX(E$1:E$101,SMALL(IF(NOT(J$7:J$101=""),ROW($C$7:$C$101)),ROWS(D$7:D202)))</f>
        <v>#NUM!</v>
      </c>
      <c r="P202" s="183" t="e">
        <f t="array" ref="P202">INDEX(F$1:F$101,SMALL(IF(NOT(K$7:K$101=""),ROW($C$7:$C$101)),ROWS(E$7:E202)))</f>
        <v>#NUM!</v>
      </c>
      <c r="Q202" s="183" t="e">
        <f t="array" ref="Q202">INDEX(G$1:G$101,SMALL(IF(NOT(L$7:L$101=""),ROW($C$7:$C$101)),ROWS(F$7:F202)))</f>
        <v>#NUM!</v>
      </c>
      <c r="R202" s="183" t="str">
        <f t="shared" si="7"/>
        <v/>
      </c>
      <c r="S202" s="183" t="str">
        <f t="shared" si="8"/>
        <v/>
      </c>
      <c r="T202" s="183" t="str">
        <f t="shared" si="8"/>
        <v/>
      </c>
      <c r="U202" s="183" t="str">
        <f t="shared" si="8"/>
        <v/>
      </c>
      <c r="V202" s="184" t="str">
        <f t="shared" si="8"/>
        <v/>
      </c>
    </row>
    <row r="203" spans="2:22" x14ac:dyDescent="0.25">
      <c r="B203" s="249"/>
      <c r="C203" s="340"/>
      <c r="D203" s="336"/>
      <c r="E203" s="336"/>
      <c r="F203" s="336"/>
      <c r="G203" s="337"/>
      <c r="H203" s="183" t="str">
        <f>IF(B203="","",IF(COUNTIF(B$8:B203,B203)&gt;1,"",B203))</f>
        <v/>
      </c>
      <c r="I203" s="48" t="str">
        <f>IF(D203="","",IF(COUNTIF(D$7:D203,D203)&gt;1,"",D203))</f>
        <v/>
      </c>
      <c r="J203" s="183" t="str">
        <f>IF(E203="","",IF(COUNTIF(E$7:E203,E203)&gt;1,"",E203))</f>
        <v/>
      </c>
      <c r="K203" s="183" t="str">
        <f>IF(F203="","",IF(COUNTIF(F$7:F203,F203)&gt;1,"",F203))</f>
        <v/>
      </c>
      <c r="L203" s="183" t="str">
        <f>IF(G203="","",IF(COUNTIF(G$7:G203,G203)&gt;1,"",G203))</f>
        <v/>
      </c>
      <c r="M203" s="183" t="e">
        <f t="array" ref="M203">INDEX(B$1:B$101,SMALL(IF(NOT(H$7:H$101=""),ROW($C$7:$C$101)),ROWS(B$7:B203)))</f>
        <v>#NUM!</v>
      </c>
      <c r="N203" s="183" t="e">
        <f t="array" ref="N203">INDEX(D$1:D$101,SMALL(IF(NOT(I$7:I$101=""),ROW($C$7:$C$101)),ROWS(C$7:C203)))</f>
        <v>#NUM!</v>
      </c>
      <c r="O203" s="183" t="e">
        <f t="array" ref="O203">INDEX(E$1:E$101,SMALL(IF(NOT(J$7:J$101=""),ROW($C$7:$C$101)),ROWS(D$7:D203)))</f>
        <v>#NUM!</v>
      </c>
      <c r="P203" s="183" t="e">
        <f t="array" ref="P203">INDEX(F$1:F$101,SMALL(IF(NOT(K$7:K$101=""),ROW($C$7:$C$101)),ROWS(E$7:E203)))</f>
        <v>#NUM!</v>
      </c>
      <c r="Q203" s="183" t="e">
        <f t="array" ref="Q203">INDEX(G$1:G$101,SMALL(IF(NOT(L$7:L$101=""),ROW($C$7:$C$101)),ROWS(F$7:F203)))</f>
        <v>#NUM!</v>
      </c>
      <c r="R203" s="183" t="str">
        <f t="shared" si="7"/>
        <v/>
      </c>
      <c r="S203" s="183" t="str">
        <f t="shared" si="8"/>
        <v/>
      </c>
      <c r="T203" s="183" t="str">
        <f t="shared" si="8"/>
        <v/>
      </c>
      <c r="U203" s="183" t="str">
        <f t="shared" si="8"/>
        <v/>
      </c>
      <c r="V203" s="184" t="str">
        <f t="shared" si="8"/>
        <v/>
      </c>
    </row>
    <row r="204" spans="2:22" x14ac:dyDescent="0.25">
      <c r="B204" s="249"/>
      <c r="C204" s="340"/>
      <c r="D204" s="336"/>
      <c r="E204" s="336"/>
      <c r="F204" s="336"/>
      <c r="G204" s="337"/>
      <c r="H204" s="183" t="str">
        <f>IF(B204="","",IF(COUNTIF(B$8:B204,B204)&gt;1,"",B204))</f>
        <v/>
      </c>
      <c r="I204" s="48" t="str">
        <f>IF(D204="","",IF(COUNTIF(D$7:D204,D204)&gt;1,"",D204))</f>
        <v/>
      </c>
      <c r="J204" s="183" t="str">
        <f>IF(E204="","",IF(COUNTIF(E$7:E204,E204)&gt;1,"",E204))</f>
        <v/>
      </c>
      <c r="K204" s="183" t="str">
        <f>IF(F204="","",IF(COUNTIF(F$7:F204,F204)&gt;1,"",F204))</f>
        <v/>
      </c>
      <c r="L204" s="183" t="str">
        <f>IF(G204="","",IF(COUNTIF(G$7:G204,G204)&gt;1,"",G204))</f>
        <v/>
      </c>
      <c r="M204" s="183" t="e">
        <f t="array" ref="M204">INDEX(B$1:B$101,SMALL(IF(NOT(H$7:H$101=""),ROW($C$7:$C$101)),ROWS(B$7:B204)))</f>
        <v>#NUM!</v>
      </c>
      <c r="N204" s="183" t="e">
        <f t="array" ref="N204">INDEX(D$1:D$101,SMALL(IF(NOT(I$7:I$101=""),ROW($C$7:$C$101)),ROWS(C$7:C204)))</f>
        <v>#NUM!</v>
      </c>
      <c r="O204" s="183" t="e">
        <f t="array" ref="O204">INDEX(E$1:E$101,SMALL(IF(NOT(J$7:J$101=""),ROW($C$7:$C$101)),ROWS(D$7:D204)))</f>
        <v>#NUM!</v>
      </c>
      <c r="P204" s="183" t="e">
        <f t="array" ref="P204">INDEX(F$1:F$101,SMALL(IF(NOT(K$7:K$101=""),ROW($C$7:$C$101)),ROWS(E$7:E204)))</f>
        <v>#NUM!</v>
      </c>
      <c r="Q204" s="183" t="e">
        <f t="array" ref="Q204">INDEX(G$1:G$101,SMALL(IF(NOT(L$7:L$101=""),ROW($C$7:$C$101)),ROWS(F$7:F204)))</f>
        <v>#NUM!</v>
      </c>
      <c r="R204" s="183" t="str">
        <f t="shared" si="7"/>
        <v/>
      </c>
      <c r="S204" s="183" t="str">
        <f t="shared" si="8"/>
        <v/>
      </c>
      <c r="T204" s="183" t="str">
        <f t="shared" si="8"/>
        <v/>
      </c>
      <c r="U204" s="183" t="str">
        <f t="shared" si="8"/>
        <v/>
      </c>
      <c r="V204" s="184" t="str">
        <f t="shared" si="8"/>
        <v/>
      </c>
    </row>
    <row r="205" spans="2:22" x14ac:dyDescent="0.25">
      <c r="B205" s="249"/>
      <c r="C205" s="340"/>
      <c r="D205" s="336"/>
      <c r="E205" s="336"/>
      <c r="F205" s="336"/>
      <c r="G205" s="337"/>
      <c r="H205" s="183" t="str">
        <f>IF(B205="","",IF(COUNTIF(B$8:B205,B205)&gt;1,"",B205))</f>
        <v/>
      </c>
      <c r="I205" s="48" t="str">
        <f>IF(D205="","",IF(COUNTIF(D$7:D205,D205)&gt;1,"",D205))</f>
        <v/>
      </c>
      <c r="J205" s="183" t="str">
        <f>IF(E205="","",IF(COUNTIF(E$7:E205,E205)&gt;1,"",E205))</f>
        <v/>
      </c>
      <c r="K205" s="183" t="str">
        <f>IF(F205="","",IF(COUNTIF(F$7:F205,F205)&gt;1,"",F205))</f>
        <v/>
      </c>
      <c r="L205" s="183" t="str">
        <f>IF(G205="","",IF(COUNTIF(G$7:G205,G205)&gt;1,"",G205))</f>
        <v/>
      </c>
      <c r="M205" s="183" t="e">
        <f t="array" ref="M205">INDEX(B$1:B$101,SMALL(IF(NOT(H$7:H$101=""),ROW($C$7:$C$101)),ROWS(B$7:B205)))</f>
        <v>#NUM!</v>
      </c>
      <c r="N205" s="183" t="e">
        <f t="array" ref="N205">INDEX(D$1:D$101,SMALL(IF(NOT(I$7:I$101=""),ROW($C$7:$C$101)),ROWS(C$7:C205)))</f>
        <v>#NUM!</v>
      </c>
      <c r="O205" s="183" t="e">
        <f t="array" ref="O205">INDEX(E$1:E$101,SMALL(IF(NOT(J$7:J$101=""),ROW($C$7:$C$101)),ROWS(D$7:D205)))</f>
        <v>#NUM!</v>
      </c>
      <c r="P205" s="183" t="e">
        <f t="array" ref="P205">INDEX(F$1:F$101,SMALL(IF(NOT(K$7:K$101=""),ROW($C$7:$C$101)),ROWS(E$7:E205)))</f>
        <v>#NUM!</v>
      </c>
      <c r="Q205" s="183" t="e">
        <f t="array" ref="Q205">INDEX(G$1:G$101,SMALL(IF(NOT(L$7:L$101=""),ROW($C$7:$C$101)),ROWS(F$7:F205)))</f>
        <v>#NUM!</v>
      </c>
      <c r="R205" s="183" t="str">
        <f t="shared" si="7"/>
        <v/>
      </c>
      <c r="S205" s="183" t="str">
        <f t="shared" si="8"/>
        <v/>
      </c>
      <c r="T205" s="183" t="str">
        <f t="shared" si="8"/>
        <v/>
      </c>
      <c r="U205" s="183" t="str">
        <f t="shared" si="8"/>
        <v/>
      </c>
      <c r="V205" s="184" t="str">
        <f t="shared" si="8"/>
        <v/>
      </c>
    </row>
    <row r="206" spans="2:22" x14ac:dyDescent="0.25">
      <c r="B206" s="249"/>
      <c r="C206" s="340"/>
      <c r="D206" s="336"/>
      <c r="E206" s="336"/>
      <c r="F206" s="336"/>
      <c r="G206" s="337"/>
      <c r="H206" s="183" t="str">
        <f>IF(B206="","",IF(COUNTIF(B$8:B206,B206)&gt;1,"",B206))</f>
        <v/>
      </c>
      <c r="I206" s="48" t="str">
        <f>IF(D206="","",IF(COUNTIF(D$7:D206,D206)&gt;1,"",D206))</f>
        <v/>
      </c>
      <c r="J206" s="183" t="str">
        <f>IF(E206="","",IF(COUNTIF(E$7:E206,E206)&gt;1,"",E206))</f>
        <v/>
      </c>
      <c r="K206" s="183" t="str">
        <f>IF(F206="","",IF(COUNTIF(F$7:F206,F206)&gt;1,"",F206))</f>
        <v/>
      </c>
      <c r="L206" s="183" t="str">
        <f>IF(G206="","",IF(COUNTIF(G$7:G206,G206)&gt;1,"",G206))</f>
        <v/>
      </c>
      <c r="M206" s="183" t="e">
        <f t="array" ref="M206">INDEX(B$1:B$101,SMALL(IF(NOT(H$7:H$101=""),ROW($C$7:$C$101)),ROWS(B$7:B206)))</f>
        <v>#NUM!</v>
      </c>
      <c r="N206" s="183" t="e">
        <f t="array" ref="N206">INDEX(D$1:D$101,SMALL(IF(NOT(I$7:I$101=""),ROW($C$7:$C$101)),ROWS(C$7:C206)))</f>
        <v>#NUM!</v>
      </c>
      <c r="O206" s="183" t="e">
        <f t="array" ref="O206">INDEX(E$1:E$101,SMALL(IF(NOT(J$7:J$101=""),ROW($C$7:$C$101)),ROWS(D$7:D206)))</f>
        <v>#NUM!</v>
      </c>
      <c r="P206" s="183" t="e">
        <f t="array" ref="P206">INDEX(F$1:F$101,SMALL(IF(NOT(K$7:K$101=""),ROW($C$7:$C$101)),ROWS(E$7:E206)))</f>
        <v>#NUM!</v>
      </c>
      <c r="Q206" s="183" t="e">
        <f t="array" ref="Q206">INDEX(G$1:G$101,SMALL(IF(NOT(L$7:L$101=""),ROW($C$7:$C$101)),ROWS(F$7:F206)))</f>
        <v>#NUM!</v>
      </c>
      <c r="R206" s="183" t="str">
        <f t="shared" si="7"/>
        <v/>
      </c>
      <c r="S206" s="183" t="str">
        <f t="shared" si="8"/>
        <v/>
      </c>
      <c r="T206" s="183" t="str">
        <f t="shared" si="8"/>
        <v/>
      </c>
      <c r="U206" s="183" t="str">
        <f t="shared" si="8"/>
        <v/>
      </c>
      <c r="V206" s="184" t="str">
        <f t="shared" si="8"/>
        <v/>
      </c>
    </row>
    <row r="207" spans="2:22" x14ac:dyDescent="0.25">
      <c r="B207" s="249"/>
      <c r="C207" s="340"/>
      <c r="D207" s="336"/>
      <c r="E207" s="336"/>
      <c r="F207" s="336"/>
      <c r="G207" s="337"/>
      <c r="H207" s="183" t="str">
        <f>IF(B207="","",IF(COUNTIF(B$8:B207,B207)&gt;1,"",B207))</f>
        <v/>
      </c>
      <c r="I207" s="48" t="str">
        <f>IF(D207="","",IF(COUNTIF(D$7:D207,D207)&gt;1,"",D207))</f>
        <v/>
      </c>
      <c r="J207" s="183" t="str">
        <f>IF(E207="","",IF(COUNTIF(E$7:E207,E207)&gt;1,"",E207))</f>
        <v/>
      </c>
      <c r="K207" s="183" t="str">
        <f>IF(F207="","",IF(COUNTIF(F$7:F207,F207)&gt;1,"",F207))</f>
        <v/>
      </c>
      <c r="L207" s="183" t="str">
        <f>IF(G207="","",IF(COUNTIF(G$7:G207,G207)&gt;1,"",G207))</f>
        <v/>
      </c>
      <c r="M207" s="183" t="e">
        <f t="array" ref="M207">INDEX(B$1:B$101,SMALL(IF(NOT(H$7:H$101=""),ROW($C$7:$C$101)),ROWS(B$7:B207)))</f>
        <v>#NUM!</v>
      </c>
      <c r="N207" s="183" t="e">
        <f t="array" ref="N207">INDEX(D$1:D$101,SMALL(IF(NOT(I$7:I$101=""),ROW($C$7:$C$101)),ROWS(C$7:C207)))</f>
        <v>#NUM!</v>
      </c>
      <c r="O207" s="183" t="e">
        <f t="array" ref="O207">INDEX(E$1:E$101,SMALL(IF(NOT(J$7:J$101=""),ROW($C$7:$C$101)),ROWS(D$7:D207)))</f>
        <v>#NUM!</v>
      </c>
      <c r="P207" s="183" t="e">
        <f t="array" ref="P207">INDEX(F$1:F$101,SMALL(IF(NOT(K$7:K$101=""),ROW($C$7:$C$101)),ROWS(E$7:E207)))</f>
        <v>#NUM!</v>
      </c>
      <c r="Q207" s="183" t="e">
        <f t="array" ref="Q207">INDEX(G$1:G$101,SMALL(IF(NOT(L$7:L$101=""),ROW($C$7:$C$101)),ROWS(F$7:F207)))</f>
        <v>#NUM!</v>
      </c>
      <c r="R207" s="183" t="str">
        <f t="shared" si="7"/>
        <v/>
      </c>
      <c r="S207" s="183" t="str">
        <f t="shared" si="8"/>
        <v/>
      </c>
      <c r="T207" s="183" t="str">
        <f t="shared" si="8"/>
        <v/>
      </c>
      <c r="U207" s="183" t="str">
        <f t="shared" si="8"/>
        <v/>
      </c>
      <c r="V207" s="184" t="str">
        <f t="shared" si="8"/>
        <v/>
      </c>
    </row>
    <row r="208" spans="2:22" x14ac:dyDescent="0.25">
      <c r="B208" s="249"/>
      <c r="C208" s="340"/>
      <c r="D208" s="336"/>
      <c r="E208" s="336"/>
      <c r="F208" s="336"/>
      <c r="G208" s="337"/>
      <c r="H208" s="183" t="str">
        <f>IF(B208="","",IF(COUNTIF(B$8:B208,B208)&gt;1,"",B208))</f>
        <v/>
      </c>
      <c r="I208" s="48" t="str">
        <f>IF(D208="","",IF(COUNTIF(D$7:D208,D208)&gt;1,"",D208))</f>
        <v/>
      </c>
      <c r="J208" s="183" t="str">
        <f>IF(E208="","",IF(COUNTIF(E$7:E208,E208)&gt;1,"",E208))</f>
        <v/>
      </c>
      <c r="K208" s="183" t="str">
        <f>IF(F208="","",IF(COUNTIF(F$7:F208,F208)&gt;1,"",F208))</f>
        <v/>
      </c>
      <c r="L208" s="183" t="str">
        <f>IF(G208="","",IF(COUNTIF(G$7:G208,G208)&gt;1,"",G208))</f>
        <v/>
      </c>
      <c r="M208" s="183" t="e">
        <f t="array" ref="M208">INDEX(B$1:B$101,SMALL(IF(NOT(H$7:H$101=""),ROW($C$7:$C$101)),ROWS(B$7:B208)))</f>
        <v>#NUM!</v>
      </c>
      <c r="N208" s="183" t="e">
        <f t="array" ref="N208">INDEX(D$1:D$101,SMALL(IF(NOT(I$7:I$101=""),ROW($C$7:$C$101)),ROWS(C$7:C208)))</f>
        <v>#NUM!</v>
      </c>
      <c r="O208" s="183" t="e">
        <f t="array" ref="O208">INDEX(E$1:E$101,SMALL(IF(NOT(J$7:J$101=""),ROW($C$7:$C$101)),ROWS(D$7:D208)))</f>
        <v>#NUM!</v>
      </c>
      <c r="P208" s="183" t="e">
        <f t="array" ref="P208">INDEX(F$1:F$101,SMALL(IF(NOT(K$7:K$101=""),ROW($C$7:$C$101)),ROWS(E$7:E208)))</f>
        <v>#NUM!</v>
      </c>
      <c r="Q208" s="183" t="e">
        <f t="array" ref="Q208">INDEX(G$1:G$101,SMALL(IF(NOT(L$7:L$101=""),ROW($C$7:$C$101)),ROWS(F$7:F208)))</f>
        <v>#NUM!</v>
      </c>
      <c r="R208" s="183" t="str">
        <f t="shared" si="7"/>
        <v/>
      </c>
      <c r="S208" s="183" t="str">
        <f t="shared" si="8"/>
        <v/>
      </c>
      <c r="T208" s="183" t="str">
        <f t="shared" si="8"/>
        <v/>
      </c>
      <c r="U208" s="183" t="str">
        <f t="shared" si="8"/>
        <v/>
      </c>
      <c r="V208" s="184" t="str">
        <f t="shared" si="8"/>
        <v/>
      </c>
    </row>
    <row r="209" spans="2:22" x14ac:dyDescent="0.25">
      <c r="B209" s="249"/>
      <c r="C209" s="340"/>
      <c r="D209" s="336"/>
      <c r="E209" s="336"/>
      <c r="F209" s="336"/>
      <c r="G209" s="337"/>
      <c r="H209" s="183" t="str">
        <f>IF(B209="","",IF(COUNTIF(B$8:B209,B209)&gt;1,"",B209))</f>
        <v/>
      </c>
      <c r="I209" s="48" t="str">
        <f>IF(D209="","",IF(COUNTIF(D$7:D209,D209)&gt;1,"",D209))</f>
        <v/>
      </c>
      <c r="J209" s="183" t="str">
        <f>IF(E209="","",IF(COUNTIF(E$7:E209,E209)&gt;1,"",E209))</f>
        <v/>
      </c>
      <c r="K209" s="183" t="str">
        <f>IF(F209="","",IF(COUNTIF(F$7:F209,F209)&gt;1,"",F209))</f>
        <v/>
      </c>
      <c r="L209" s="183" t="str">
        <f>IF(G209="","",IF(COUNTIF(G$7:G209,G209)&gt;1,"",G209))</f>
        <v/>
      </c>
      <c r="M209" s="183" t="e">
        <f t="array" ref="M209">INDEX(B$1:B$101,SMALL(IF(NOT(H$7:H$101=""),ROW($C$7:$C$101)),ROWS(B$7:B209)))</f>
        <v>#NUM!</v>
      </c>
      <c r="N209" s="183" t="e">
        <f t="array" ref="N209">INDEX(D$1:D$101,SMALL(IF(NOT(I$7:I$101=""),ROW($C$7:$C$101)),ROWS(C$7:C209)))</f>
        <v>#NUM!</v>
      </c>
      <c r="O209" s="183" t="e">
        <f t="array" ref="O209">INDEX(E$1:E$101,SMALL(IF(NOT(J$7:J$101=""),ROW($C$7:$C$101)),ROWS(D$7:D209)))</f>
        <v>#NUM!</v>
      </c>
      <c r="P209" s="183" t="e">
        <f t="array" ref="P209">INDEX(F$1:F$101,SMALL(IF(NOT(K$7:K$101=""),ROW($C$7:$C$101)),ROWS(E$7:E209)))</f>
        <v>#NUM!</v>
      </c>
      <c r="Q209" s="183" t="e">
        <f t="array" ref="Q209">INDEX(G$1:G$101,SMALL(IF(NOT(L$7:L$101=""),ROW($C$7:$C$101)),ROWS(F$7:F209)))</f>
        <v>#NUM!</v>
      </c>
      <c r="R209" s="183" t="str">
        <f t="shared" si="7"/>
        <v/>
      </c>
      <c r="S209" s="183" t="str">
        <f t="shared" si="8"/>
        <v/>
      </c>
      <c r="T209" s="183" t="str">
        <f t="shared" si="8"/>
        <v/>
      </c>
      <c r="U209" s="183" t="str">
        <f t="shared" si="8"/>
        <v/>
      </c>
      <c r="V209" s="184" t="str">
        <f t="shared" si="8"/>
        <v/>
      </c>
    </row>
    <row r="210" spans="2:22" x14ac:dyDescent="0.25">
      <c r="B210" s="249"/>
      <c r="C210" s="340"/>
      <c r="D210" s="336"/>
      <c r="E210" s="336"/>
      <c r="F210" s="336"/>
      <c r="G210" s="337"/>
      <c r="H210" s="183" t="str">
        <f>IF(B210="","",IF(COUNTIF(B$8:B210,B210)&gt;1,"",B210))</f>
        <v/>
      </c>
      <c r="I210" s="48" t="str">
        <f>IF(D210="","",IF(COUNTIF(D$7:D210,D210)&gt;1,"",D210))</f>
        <v/>
      </c>
      <c r="J210" s="183" t="str">
        <f>IF(E210="","",IF(COUNTIF(E$7:E210,E210)&gt;1,"",E210))</f>
        <v/>
      </c>
      <c r="K210" s="183" t="str">
        <f>IF(F210="","",IF(COUNTIF(F$7:F210,F210)&gt;1,"",F210))</f>
        <v/>
      </c>
      <c r="L210" s="183" t="str">
        <f>IF(G210="","",IF(COUNTIF(G$7:G210,G210)&gt;1,"",G210))</f>
        <v/>
      </c>
      <c r="M210" s="183" t="e">
        <f t="array" ref="M210">INDEX(B$1:B$101,SMALL(IF(NOT(H$7:H$101=""),ROW($C$7:$C$101)),ROWS(B$7:B210)))</f>
        <v>#NUM!</v>
      </c>
      <c r="N210" s="183" t="e">
        <f t="array" ref="N210">INDEX(D$1:D$101,SMALL(IF(NOT(I$7:I$101=""),ROW($C$7:$C$101)),ROWS(C$7:C210)))</f>
        <v>#NUM!</v>
      </c>
      <c r="O210" s="183" t="e">
        <f t="array" ref="O210">INDEX(E$1:E$101,SMALL(IF(NOT(J$7:J$101=""),ROW($C$7:$C$101)),ROWS(D$7:D210)))</f>
        <v>#NUM!</v>
      </c>
      <c r="P210" s="183" t="e">
        <f t="array" ref="P210">INDEX(F$1:F$101,SMALL(IF(NOT(K$7:K$101=""),ROW($C$7:$C$101)),ROWS(E$7:E210)))</f>
        <v>#NUM!</v>
      </c>
      <c r="Q210" s="183" t="e">
        <f t="array" ref="Q210">INDEX(G$1:G$101,SMALL(IF(NOT(L$7:L$101=""),ROW($C$7:$C$101)),ROWS(F$7:F210)))</f>
        <v>#NUM!</v>
      </c>
      <c r="R210" s="183" t="str">
        <f t="shared" si="7"/>
        <v/>
      </c>
      <c r="S210" s="183" t="str">
        <f t="shared" si="8"/>
        <v/>
      </c>
      <c r="T210" s="183" t="str">
        <f t="shared" si="8"/>
        <v/>
      </c>
      <c r="U210" s="183" t="str">
        <f t="shared" si="8"/>
        <v/>
      </c>
      <c r="V210" s="184" t="str">
        <f t="shared" si="8"/>
        <v/>
      </c>
    </row>
    <row r="211" spans="2:22" x14ac:dyDescent="0.25">
      <c r="B211" s="249"/>
      <c r="C211" s="340"/>
      <c r="D211" s="336"/>
      <c r="E211" s="336"/>
      <c r="F211" s="336"/>
      <c r="G211" s="337"/>
      <c r="H211" s="183" t="str">
        <f>IF(B211="","",IF(COUNTIF(B$8:B211,B211)&gt;1,"",B211))</f>
        <v/>
      </c>
      <c r="I211" s="48" t="str">
        <f>IF(D211="","",IF(COUNTIF(D$7:D211,D211)&gt;1,"",D211))</f>
        <v/>
      </c>
      <c r="J211" s="183" t="str">
        <f>IF(E211="","",IF(COUNTIF(E$7:E211,E211)&gt;1,"",E211))</f>
        <v/>
      </c>
      <c r="K211" s="183" t="str">
        <f>IF(F211="","",IF(COUNTIF(F$7:F211,F211)&gt;1,"",F211))</f>
        <v/>
      </c>
      <c r="L211" s="183" t="str">
        <f>IF(G211="","",IF(COUNTIF(G$7:G211,G211)&gt;1,"",G211))</f>
        <v/>
      </c>
      <c r="M211" s="183" t="e">
        <f t="array" ref="M211">INDEX(B$1:B$101,SMALL(IF(NOT(H$7:H$101=""),ROW($C$7:$C$101)),ROWS(B$7:B211)))</f>
        <v>#NUM!</v>
      </c>
      <c r="N211" s="183" t="e">
        <f t="array" ref="N211">INDEX(D$1:D$101,SMALL(IF(NOT(I$7:I$101=""),ROW($C$7:$C$101)),ROWS(C$7:C211)))</f>
        <v>#NUM!</v>
      </c>
      <c r="O211" s="183" t="e">
        <f t="array" ref="O211">INDEX(E$1:E$101,SMALL(IF(NOT(J$7:J$101=""),ROW($C$7:$C$101)),ROWS(D$7:D211)))</f>
        <v>#NUM!</v>
      </c>
      <c r="P211" s="183" t="e">
        <f t="array" ref="P211">INDEX(F$1:F$101,SMALL(IF(NOT(K$7:K$101=""),ROW($C$7:$C$101)),ROWS(E$7:E211)))</f>
        <v>#NUM!</v>
      </c>
      <c r="Q211" s="183" t="e">
        <f t="array" ref="Q211">INDEX(G$1:G$101,SMALL(IF(NOT(L$7:L$101=""),ROW($C$7:$C$101)),ROWS(F$7:F211)))</f>
        <v>#NUM!</v>
      </c>
      <c r="R211" s="183" t="str">
        <f t="shared" si="7"/>
        <v/>
      </c>
      <c r="S211" s="183" t="str">
        <f t="shared" si="8"/>
        <v/>
      </c>
      <c r="T211" s="183" t="str">
        <f t="shared" si="8"/>
        <v/>
      </c>
      <c r="U211" s="183" t="str">
        <f t="shared" si="8"/>
        <v/>
      </c>
      <c r="V211" s="184" t="str">
        <f t="shared" si="8"/>
        <v/>
      </c>
    </row>
    <row r="212" spans="2:22" x14ac:dyDescent="0.25">
      <c r="B212" s="249"/>
      <c r="C212" s="340"/>
      <c r="D212" s="336"/>
      <c r="E212" s="336"/>
      <c r="F212" s="336"/>
      <c r="G212" s="337"/>
      <c r="H212" s="183" t="str">
        <f>IF(B212="","",IF(COUNTIF(B$8:B212,B212)&gt;1,"",B212))</f>
        <v/>
      </c>
      <c r="I212" s="48" t="str">
        <f>IF(D212="","",IF(COUNTIF(D$7:D212,D212)&gt;1,"",D212))</f>
        <v/>
      </c>
      <c r="J212" s="183" t="str">
        <f>IF(E212="","",IF(COUNTIF(E$7:E212,E212)&gt;1,"",E212))</f>
        <v/>
      </c>
      <c r="K212" s="183" t="str">
        <f>IF(F212="","",IF(COUNTIF(F$7:F212,F212)&gt;1,"",F212))</f>
        <v/>
      </c>
      <c r="L212" s="183" t="str">
        <f>IF(G212="","",IF(COUNTIF(G$7:G212,G212)&gt;1,"",G212))</f>
        <v/>
      </c>
      <c r="M212" s="183" t="e">
        <f t="array" ref="M212">INDEX(B$1:B$101,SMALL(IF(NOT(H$7:H$101=""),ROW($C$7:$C$101)),ROWS(B$7:B212)))</f>
        <v>#NUM!</v>
      </c>
      <c r="N212" s="183" t="e">
        <f t="array" ref="N212">INDEX(D$1:D$101,SMALL(IF(NOT(I$7:I$101=""),ROW($C$7:$C$101)),ROWS(C$7:C212)))</f>
        <v>#NUM!</v>
      </c>
      <c r="O212" s="183" t="e">
        <f t="array" ref="O212">INDEX(E$1:E$101,SMALL(IF(NOT(J$7:J$101=""),ROW($C$7:$C$101)),ROWS(D$7:D212)))</f>
        <v>#NUM!</v>
      </c>
      <c r="P212" s="183" t="e">
        <f t="array" ref="P212">INDEX(F$1:F$101,SMALL(IF(NOT(K$7:K$101=""),ROW($C$7:$C$101)),ROWS(E$7:E212)))</f>
        <v>#NUM!</v>
      </c>
      <c r="Q212" s="183" t="e">
        <f t="array" ref="Q212">INDEX(G$1:G$101,SMALL(IF(NOT(L$7:L$101=""),ROW($C$7:$C$101)),ROWS(F$7:F212)))</f>
        <v>#NUM!</v>
      </c>
      <c r="R212" s="183" t="str">
        <f t="shared" si="7"/>
        <v/>
      </c>
      <c r="S212" s="183" t="str">
        <f t="shared" si="8"/>
        <v/>
      </c>
      <c r="T212" s="183" t="str">
        <f t="shared" si="8"/>
        <v/>
      </c>
      <c r="U212" s="183" t="str">
        <f t="shared" si="8"/>
        <v/>
      </c>
      <c r="V212" s="184" t="str">
        <f t="shared" si="8"/>
        <v/>
      </c>
    </row>
    <row r="213" spans="2:22" x14ac:dyDescent="0.25">
      <c r="B213" s="249"/>
      <c r="C213" s="340"/>
      <c r="D213" s="336"/>
      <c r="E213" s="336"/>
      <c r="F213" s="336"/>
      <c r="G213" s="337"/>
      <c r="H213" s="183" t="str">
        <f>IF(B213="","",IF(COUNTIF(B$8:B213,B213)&gt;1,"",B213))</f>
        <v/>
      </c>
      <c r="I213" s="48" t="str">
        <f>IF(D213="","",IF(COUNTIF(D$7:D213,D213)&gt;1,"",D213))</f>
        <v/>
      </c>
      <c r="J213" s="183" t="str">
        <f>IF(E213="","",IF(COUNTIF(E$7:E213,E213)&gt;1,"",E213))</f>
        <v/>
      </c>
      <c r="K213" s="183" t="str">
        <f>IF(F213="","",IF(COUNTIF(F$7:F213,F213)&gt;1,"",F213))</f>
        <v/>
      </c>
      <c r="L213" s="183" t="str">
        <f>IF(G213="","",IF(COUNTIF(G$7:G213,G213)&gt;1,"",G213))</f>
        <v/>
      </c>
      <c r="M213" s="183" t="e">
        <f t="array" ref="M213">INDEX(B$1:B$101,SMALL(IF(NOT(H$7:H$101=""),ROW($C$7:$C$101)),ROWS(B$7:B213)))</f>
        <v>#NUM!</v>
      </c>
      <c r="N213" s="183" t="e">
        <f t="array" ref="N213">INDEX(D$1:D$101,SMALL(IF(NOT(I$7:I$101=""),ROW($C$7:$C$101)),ROWS(C$7:C213)))</f>
        <v>#NUM!</v>
      </c>
      <c r="O213" s="183" t="e">
        <f t="array" ref="O213">INDEX(E$1:E$101,SMALL(IF(NOT(J$7:J$101=""),ROW($C$7:$C$101)),ROWS(D$7:D213)))</f>
        <v>#NUM!</v>
      </c>
      <c r="P213" s="183" t="e">
        <f t="array" ref="P213">INDEX(F$1:F$101,SMALL(IF(NOT(K$7:K$101=""),ROW($C$7:$C$101)),ROWS(E$7:E213)))</f>
        <v>#NUM!</v>
      </c>
      <c r="Q213" s="183" t="e">
        <f t="array" ref="Q213">INDEX(G$1:G$101,SMALL(IF(NOT(L$7:L$101=""),ROW($C$7:$C$101)),ROWS(F$7:F213)))</f>
        <v>#NUM!</v>
      </c>
      <c r="R213" s="183" t="str">
        <f t="shared" si="7"/>
        <v/>
      </c>
      <c r="S213" s="183" t="str">
        <f t="shared" si="8"/>
        <v/>
      </c>
      <c r="T213" s="183" t="str">
        <f t="shared" si="8"/>
        <v/>
      </c>
      <c r="U213" s="183" t="str">
        <f t="shared" si="8"/>
        <v/>
      </c>
      <c r="V213" s="184" t="str">
        <f t="shared" si="8"/>
        <v/>
      </c>
    </row>
    <row r="214" spans="2:22" x14ac:dyDescent="0.25">
      <c r="B214" s="249"/>
      <c r="C214" s="340"/>
      <c r="D214" s="336"/>
      <c r="E214" s="336"/>
      <c r="F214" s="336"/>
      <c r="G214" s="337"/>
      <c r="H214" s="183" t="str">
        <f>IF(B214="","",IF(COUNTIF(B$8:B214,B214)&gt;1,"",B214))</f>
        <v/>
      </c>
      <c r="I214" s="48" t="str">
        <f>IF(D214="","",IF(COUNTIF(D$7:D214,D214)&gt;1,"",D214))</f>
        <v/>
      </c>
      <c r="J214" s="183" t="str">
        <f>IF(E214="","",IF(COUNTIF(E$7:E214,E214)&gt;1,"",E214))</f>
        <v/>
      </c>
      <c r="K214" s="183" t="str">
        <f>IF(F214="","",IF(COUNTIF(F$7:F214,F214)&gt;1,"",F214))</f>
        <v/>
      </c>
      <c r="L214" s="183" t="str">
        <f>IF(G214="","",IF(COUNTIF(G$7:G214,G214)&gt;1,"",G214))</f>
        <v/>
      </c>
      <c r="M214" s="183" t="e">
        <f t="array" ref="M214">INDEX(B$1:B$101,SMALL(IF(NOT(H$7:H$101=""),ROW($C$7:$C$101)),ROWS(B$7:B214)))</f>
        <v>#NUM!</v>
      </c>
      <c r="N214" s="183" t="e">
        <f t="array" ref="N214">INDEX(D$1:D$101,SMALL(IF(NOT(I$7:I$101=""),ROW($C$7:$C$101)),ROWS(C$7:C214)))</f>
        <v>#NUM!</v>
      </c>
      <c r="O214" s="183" t="e">
        <f t="array" ref="O214">INDEX(E$1:E$101,SMALL(IF(NOT(J$7:J$101=""),ROW($C$7:$C$101)),ROWS(D$7:D214)))</f>
        <v>#NUM!</v>
      </c>
      <c r="P214" s="183" t="e">
        <f t="array" ref="P214">INDEX(F$1:F$101,SMALL(IF(NOT(K$7:K$101=""),ROW($C$7:$C$101)),ROWS(E$7:E214)))</f>
        <v>#NUM!</v>
      </c>
      <c r="Q214" s="183" t="e">
        <f t="array" ref="Q214">INDEX(G$1:G$101,SMALL(IF(NOT(L$7:L$101=""),ROW($C$7:$C$101)),ROWS(F$7:F214)))</f>
        <v>#NUM!</v>
      </c>
      <c r="R214" s="183" t="str">
        <f t="shared" si="7"/>
        <v/>
      </c>
      <c r="S214" s="183" t="str">
        <f t="shared" si="8"/>
        <v/>
      </c>
      <c r="T214" s="183" t="str">
        <f t="shared" si="8"/>
        <v/>
      </c>
      <c r="U214" s="183" t="str">
        <f t="shared" si="8"/>
        <v/>
      </c>
      <c r="V214" s="184" t="str">
        <f t="shared" si="8"/>
        <v/>
      </c>
    </row>
    <row r="215" spans="2:22" x14ac:dyDescent="0.25">
      <c r="B215" s="249"/>
      <c r="C215" s="340"/>
      <c r="D215" s="336"/>
      <c r="E215" s="336"/>
      <c r="F215" s="336"/>
      <c r="G215" s="337"/>
      <c r="H215" s="183" t="str">
        <f>IF(B215="","",IF(COUNTIF(B$8:B215,B215)&gt;1,"",B215))</f>
        <v/>
      </c>
      <c r="I215" s="48" t="str">
        <f>IF(D215="","",IF(COUNTIF(D$7:D215,D215)&gt;1,"",D215))</f>
        <v/>
      </c>
      <c r="J215" s="183" t="str">
        <f>IF(E215="","",IF(COUNTIF(E$7:E215,E215)&gt;1,"",E215))</f>
        <v/>
      </c>
      <c r="K215" s="183" t="str">
        <f>IF(F215="","",IF(COUNTIF(F$7:F215,F215)&gt;1,"",F215))</f>
        <v/>
      </c>
      <c r="L215" s="183" t="str">
        <f>IF(G215="","",IF(COUNTIF(G$7:G215,G215)&gt;1,"",G215))</f>
        <v/>
      </c>
      <c r="M215" s="183" t="e">
        <f t="array" ref="M215">INDEX(B$1:B$101,SMALL(IF(NOT(H$7:H$101=""),ROW($C$7:$C$101)),ROWS(B$7:B215)))</f>
        <v>#NUM!</v>
      </c>
      <c r="N215" s="183" t="e">
        <f t="array" ref="N215">INDEX(D$1:D$101,SMALL(IF(NOT(I$7:I$101=""),ROW($C$7:$C$101)),ROWS(C$7:C215)))</f>
        <v>#NUM!</v>
      </c>
      <c r="O215" s="183" t="e">
        <f t="array" ref="O215">INDEX(E$1:E$101,SMALL(IF(NOT(J$7:J$101=""),ROW($C$7:$C$101)),ROWS(D$7:D215)))</f>
        <v>#NUM!</v>
      </c>
      <c r="P215" s="183" t="e">
        <f t="array" ref="P215">INDEX(F$1:F$101,SMALL(IF(NOT(K$7:K$101=""),ROW($C$7:$C$101)),ROWS(E$7:E215)))</f>
        <v>#NUM!</v>
      </c>
      <c r="Q215" s="183" t="e">
        <f t="array" ref="Q215">INDEX(G$1:G$101,SMALL(IF(NOT(L$7:L$101=""),ROW($C$7:$C$101)),ROWS(F$7:F215)))</f>
        <v>#NUM!</v>
      </c>
      <c r="R215" s="183" t="str">
        <f t="shared" si="7"/>
        <v/>
      </c>
      <c r="S215" s="183" t="str">
        <f t="shared" si="8"/>
        <v/>
      </c>
      <c r="T215" s="183" t="str">
        <f t="shared" si="8"/>
        <v/>
      </c>
      <c r="U215" s="183" t="str">
        <f t="shared" si="8"/>
        <v/>
      </c>
      <c r="V215" s="184" t="str">
        <f t="shared" si="8"/>
        <v/>
      </c>
    </row>
    <row r="216" spans="2:22" x14ac:dyDescent="0.25">
      <c r="B216" s="249"/>
      <c r="C216" s="340"/>
      <c r="D216" s="336"/>
      <c r="E216" s="336"/>
      <c r="F216" s="336"/>
      <c r="G216" s="337"/>
      <c r="H216" s="183" t="str">
        <f>IF(B216="","",IF(COUNTIF(B$8:B216,B216)&gt;1,"",B216))</f>
        <v/>
      </c>
      <c r="I216" s="48" t="str">
        <f>IF(D216="","",IF(COUNTIF(D$7:D216,D216)&gt;1,"",D216))</f>
        <v/>
      </c>
      <c r="J216" s="183" t="str">
        <f>IF(E216="","",IF(COUNTIF(E$7:E216,E216)&gt;1,"",E216))</f>
        <v/>
      </c>
      <c r="K216" s="183" t="str">
        <f>IF(F216="","",IF(COUNTIF(F$7:F216,F216)&gt;1,"",F216))</f>
        <v/>
      </c>
      <c r="L216" s="183" t="str">
        <f>IF(G216="","",IF(COUNTIF(G$7:G216,G216)&gt;1,"",G216))</f>
        <v/>
      </c>
      <c r="M216" s="183" t="e">
        <f t="array" ref="M216">INDEX(B$1:B$101,SMALL(IF(NOT(H$7:H$101=""),ROW($C$7:$C$101)),ROWS(B$7:B216)))</f>
        <v>#NUM!</v>
      </c>
      <c r="N216" s="183" t="e">
        <f t="array" ref="N216">INDEX(D$1:D$101,SMALL(IF(NOT(I$7:I$101=""),ROW($C$7:$C$101)),ROWS(C$7:C216)))</f>
        <v>#NUM!</v>
      </c>
      <c r="O216" s="183" t="e">
        <f t="array" ref="O216">INDEX(E$1:E$101,SMALL(IF(NOT(J$7:J$101=""),ROW($C$7:$C$101)),ROWS(D$7:D216)))</f>
        <v>#NUM!</v>
      </c>
      <c r="P216" s="183" t="e">
        <f t="array" ref="P216">INDEX(F$1:F$101,SMALL(IF(NOT(K$7:K$101=""),ROW($C$7:$C$101)),ROWS(E$7:E216)))</f>
        <v>#NUM!</v>
      </c>
      <c r="Q216" s="183" t="e">
        <f t="array" ref="Q216">INDEX(G$1:G$101,SMALL(IF(NOT(L$7:L$101=""),ROW($C$7:$C$101)),ROWS(F$7:F216)))</f>
        <v>#NUM!</v>
      </c>
      <c r="R216" s="183" t="str">
        <f t="shared" si="7"/>
        <v/>
      </c>
      <c r="S216" s="183" t="str">
        <f t="shared" si="8"/>
        <v/>
      </c>
      <c r="T216" s="183" t="str">
        <f t="shared" si="8"/>
        <v/>
      </c>
      <c r="U216" s="183" t="str">
        <f t="shared" si="8"/>
        <v/>
      </c>
      <c r="V216" s="184" t="str">
        <f t="shared" si="8"/>
        <v/>
      </c>
    </row>
    <row r="217" spans="2:22" x14ac:dyDescent="0.25">
      <c r="B217" s="249"/>
      <c r="C217" s="340"/>
      <c r="D217" s="336"/>
      <c r="E217" s="336"/>
      <c r="F217" s="336"/>
      <c r="G217" s="337"/>
      <c r="H217" s="183" t="str">
        <f>IF(B217="","",IF(COUNTIF(B$8:B217,B217)&gt;1,"",B217))</f>
        <v/>
      </c>
      <c r="I217" s="48" t="str">
        <f>IF(D217="","",IF(COUNTIF(D$7:D217,D217)&gt;1,"",D217))</f>
        <v/>
      </c>
      <c r="J217" s="183" t="str">
        <f>IF(E217="","",IF(COUNTIF(E$7:E217,E217)&gt;1,"",E217))</f>
        <v/>
      </c>
      <c r="K217" s="183" t="str">
        <f>IF(F217="","",IF(COUNTIF(F$7:F217,F217)&gt;1,"",F217))</f>
        <v/>
      </c>
      <c r="L217" s="183" t="str">
        <f>IF(G217="","",IF(COUNTIF(G$7:G217,G217)&gt;1,"",G217))</f>
        <v/>
      </c>
      <c r="M217" s="183" t="e">
        <f t="array" ref="M217">INDEX(B$1:B$101,SMALL(IF(NOT(H$7:H$101=""),ROW($C$7:$C$101)),ROWS(B$7:B217)))</f>
        <v>#NUM!</v>
      </c>
      <c r="N217" s="183" t="e">
        <f t="array" ref="N217">INDEX(D$1:D$101,SMALL(IF(NOT(I$7:I$101=""),ROW($C$7:$C$101)),ROWS(C$7:C217)))</f>
        <v>#NUM!</v>
      </c>
      <c r="O217" s="183" t="e">
        <f t="array" ref="O217">INDEX(E$1:E$101,SMALL(IF(NOT(J$7:J$101=""),ROW($C$7:$C$101)),ROWS(D$7:D217)))</f>
        <v>#NUM!</v>
      </c>
      <c r="P217" s="183" t="e">
        <f t="array" ref="P217">INDEX(F$1:F$101,SMALL(IF(NOT(K$7:K$101=""),ROW($C$7:$C$101)),ROWS(E$7:E217)))</f>
        <v>#NUM!</v>
      </c>
      <c r="Q217" s="183" t="e">
        <f t="array" ref="Q217">INDEX(G$1:G$101,SMALL(IF(NOT(L$7:L$101=""),ROW($C$7:$C$101)),ROWS(F$7:F217)))</f>
        <v>#NUM!</v>
      </c>
      <c r="R217" s="183" t="str">
        <f t="shared" si="7"/>
        <v/>
      </c>
      <c r="S217" s="183" t="str">
        <f t="shared" si="8"/>
        <v/>
      </c>
      <c r="T217" s="183" t="str">
        <f t="shared" si="8"/>
        <v/>
      </c>
      <c r="U217" s="183" t="str">
        <f t="shared" si="8"/>
        <v/>
      </c>
      <c r="V217" s="184" t="str">
        <f t="shared" si="8"/>
        <v/>
      </c>
    </row>
    <row r="218" spans="2:22" x14ac:dyDescent="0.25">
      <c r="B218" s="249"/>
      <c r="C218" s="340"/>
      <c r="D218" s="336"/>
      <c r="E218" s="336"/>
      <c r="F218" s="336"/>
      <c r="G218" s="337"/>
      <c r="H218" s="183" t="str">
        <f>IF(B218="","",IF(COUNTIF(B$8:B218,B218)&gt;1,"",B218))</f>
        <v/>
      </c>
      <c r="I218" s="48" t="str">
        <f>IF(D218="","",IF(COUNTIF(D$7:D218,D218)&gt;1,"",D218))</f>
        <v/>
      </c>
      <c r="J218" s="183" t="str">
        <f>IF(E218="","",IF(COUNTIF(E$7:E218,E218)&gt;1,"",E218))</f>
        <v/>
      </c>
      <c r="K218" s="183" t="str">
        <f>IF(F218="","",IF(COUNTIF(F$7:F218,F218)&gt;1,"",F218))</f>
        <v/>
      </c>
      <c r="L218" s="183" t="str">
        <f>IF(G218="","",IF(COUNTIF(G$7:G218,G218)&gt;1,"",G218))</f>
        <v/>
      </c>
      <c r="M218" s="183" t="e">
        <f t="array" ref="M218">INDEX(B$1:B$101,SMALL(IF(NOT(H$7:H$101=""),ROW($C$7:$C$101)),ROWS(B$7:B218)))</f>
        <v>#NUM!</v>
      </c>
      <c r="N218" s="183" t="e">
        <f t="array" ref="N218">INDEX(D$1:D$101,SMALL(IF(NOT(I$7:I$101=""),ROW($C$7:$C$101)),ROWS(C$7:C218)))</f>
        <v>#NUM!</v>
      </c>
      <c r="O218" s="183" t="e">
        <f t="array" ref="O218">INDEX(E$1:E$101,SMALL(IF(NOT(J$7:J$101=""),ROW($C$7:$C$101)),ROWS(D$7:D218)))</f>
        <v>#NUM!</v>
      </c>
      <c r="P218" s="183" t="e">
        <f t="array" ref="P218">INDEX(F$1:F$101,SMALL(IF(NOT(K$7:K$101=""),ROW($C$7:$C$101)),ROWS(E$7:E218)))</f>
        <v>#NUM!</v>
      </c>
      <c r="Q218" s="183" t="e">
        <f t="array" ref="Q218">INDEX(G$1:G$101,SMALL(IF(NOT(L$7:L$101=""),ROW($C$7:$C$101)),ROWS(F$7:F218)))</f>
        <v>#NUM!</v>
      </c>
      <c r="R218" s="183" t="str">
        <f t="shared" si="7"/>
        <v/>
      </c>
      <c r="S218" s="183" t="str">
        <f t="shared" si="8"/>
        <v/>
      </c>
      <c r="T218" s="183" t="str">
        <f t="shared" si="8"/>
        <v/>
      </c>
      <c r="U218" s="183" t="str">
        <f t="shared" si="8"/>
        <v/>
      </c>
      <c r="V218" s="184" t="str">
        <f t="shared" si="8"/>
        <v/>
      </c>
    </row>
    <row r="219" spans="2:22" x14ac:dyDescent="0.25">
      <c r="B219" s="249"/>
      <c r="C219" s="340"/>
      <c r="D219" s="336"/>
      <c r="E219" s="336"/>
      <c r="F219" s="336"/>
      <c r="G219" s="337"/>
      <c r="H219" s="183" t="str">
        <f>IF(B219="","",IF(COUNTIF(B$8:B219,B219)&gt;1,"",B219))</f>
        <v/>
      </c>
      <c r="I219" s="48" t="str">
        <f>IF(D219="","",IF(COUNTIF(D$7:D219,D219)&gt;1,"",D219))</f>
        <v/>
      </c>
      <c r="J219" s="183" t="str">
        <f>IF(E219="","",IF(COUNTIF(E$7:E219,E219)&gt;1,"",E219))</f>
        <v/>
      </c>
      <c r="K219" s="183" t="str">
        <f>IF(F219="","",IF(COUNTIF(F$7:F219,F219)&gt;1,"",F219))</f>
        <v/>
      </c>
      <c r="L219" s="183" t="str">
        <f>IF(G219="","",IF(COUNTIF(G$7:G219,G219)&gt;1,"",G219))</f>
        <v/>
      </c>
      <c r="M219" s="183" t="e">
        <f t="array" ref="M219">INDEX(B$1:B$101,SMALL(IF(NOT(H$7:H$101=""),ROW($C$7:$C$101)),ROWS(B$7:B219)))</f>
        <v>#NUM!</v>
      </c>
      <c r="N219" s="183" t="e">
        <f t="array" ref="N219">INDEX(D$1:D$101,SMALL(IF(NOT(I$7:I$101=""),ROW($C$7:$C$101)),ROWS(C$7:C219)))</f>
        <v>#NUM!</v>
      </c>
      <c r="O219" s="183" t="e">
        <f t="array" ref="O219">INDEX(E$1:E$101,SMALL(IF(NOT(J$7:J$101=""),ROW($C$7:$C$101)),ROWS(D$7:D219)))</f>
        <v>#NUM!</v>
      </c>
      <c r="P219" s="183" t="e">
        <f t="array" ref="P219">INDEX(F$1:F$101,SMALL(IF(NOT(K$7:K$101=""),ROW($C$7:$C$101)),ROWS(E$7:E219)))</f>
        <v>#NUM!</v>
      </c>
      <c r="Q219" s="183" t="e">
        <f t="array" ref="Q219">INDEX(G$1:G$101,SMALL(IF(NOT(L$7:L$101=""),ROW($C$7:$C$101)),ROWS(F$7:F219)))</f>
        <v>#NUM!</v>
      </c>
      <c r="R219" s="183" t="str">
        <f t="shared" si="7"/>
        <v/>
      </c>
      <c r="S219" s="183" t="str">
        <f t="shared" si="8"/>
        <v/>
      </c>
      <c r="T219" s="183" t="str">
        <f t="shared" si="8"/>
        <v/>
      </c>
      <c r="U219" s="183" t="str">
        <f t="shared" si="8"/>
        <v/>
      </c>
      <c r="V219" s="184" t="str">
        <f t="shared" si="8"/>
        <v/>
      </c>
    </row>
    <row r="220" spans="2:22" x14ac:dyDescent="0.25">
      <c r="B220" s="249"/>
      <c r="C220" s="340"/>
      <c r="D220" s="336"/>
      <c r="E220" s="336"/>
      <c r="F220" s="336"/>
      <c r="G220" s="337"/>
      <c r="H220" s="183" t="str">
        <f>IF(B220="","",IF(COUNTIF(B$8:B220,B220)&gt;1,"",B220))</f>
        <v/>
      </c>
      <c r="I220" s="48" t="str">
        <f>IF(D220="","",IF(COUNTIF(D$7:D220,D220)&gt;1,"",D220))</f>
        <v/>
      </c>
      <c r="J220" s="183" t="str">
        <f>IF(E220="","",IF(COUNTIF(E$7:E220,E220)&gt;1,"",E220))</f>
        <v/>
      </c>
      <c r="K220" s="183" t="str">
        <f>IF(F220="","",IF(COUNTIF(F$7:F220,F220)&gt;1,"",F220))</f>
        <v/>
      </c>
      <c r="L220" s="183" t="str">
        <f>IF(G220="","",IF(COUNTIF(G$7:G220,G220)&gt;1,"",G220))</f>
        <v/>
      </c>
      <c r="M220" s="183" t="e">
        <f t="array" ref="M220">INDEX(B$1:B$101,SMALL(IF(NOT(H$7:H$101=""),ROW($C$7:$C$101)),ROWS(B$7:B220)))</f>
        <v>#NUM!</v>
      </c>
      <c r="N220" s="183" t="e">
        <f t="array" ref="N220">INDEX(D$1:D$101,SMALL(IF(NOT(I$7:I$101=""),ROW($C$7:$C$101)),ROWS(C$7:C220)))</f>
        <v>#NUM!</v>
      </c>
      <c r="O220" s="183" t="e">
        <f t="array" ref="O220">INDEX(E$1:E$101,SMALL(IF(NOT(J$7:J$101=""),ROW($C$7:$C$101)),ROWS(D$7:D220)))</f>
        <v>#NUM!</v>
      </c>
      <c r="P220" s="183" t="e">
        <f t="array" ref="P220">INDEX(F$1:F$101,SMALL(IF(NOT(K$7:K$101=""),ROW($C$7:$C$101)),ROWS(E$7:E220)))</f>
        <v>#NUM!</v>
      </c>
      <c r="Q220" s="183" t="e">
        <f t="array" ref="Q220">INDEX(G$1:G$101,SMALL(IF(NOT(L$7:L$101=""),ROW($C$7:$C$101)),ROWS(F$7:F220)))</f>
        <v>#NUM!</v>
      </c>
      <c r="R220" s="183" t="str">
        <f t="shared" si="7"/>
        <v/>
      </c>
      <c r="S220" s="183" t="str">
        <f t="shared" si="8"/>
        <v/>
      </c>
      <c r="T220" s="183" t="str">
        <f t="shared" si="8"/>
        <v/>
      </c>
      <c r="U220" s="183" t="str">
        <f t="shared" si="8"/>
        <v/>
      </c>
      <c r="V220" s="184" t="str">
        <f t="shared" si="8"/>
        <v/>
      </c>
    </row>
    <row r="221" spans="2:22" x14ac:dyDescent="0.25">
      <c r="B221" s="249"/>
      <c r="C221" s="340"/>
      <c r="D221" s="336"/>
      <c r="E221" s="336"/>
      <c r="F221" s="336"/>
      <c r="G221" s="337"/>
      <c r="H221" s="183" t="str">
        <f>IF(B221="","",IF(COUNTIF(B$8:B221,B221)&gt;1,"",B221))</f>
        <v/>
      </c>
      <c r="I221" s="48" t="str">
        <f>IF(D221="","",IF(COUNTIF(D$7:D221,D221)&gt;1,"",D221))</f>
        <v/>
      </c>
      <c r="J221" s="183" t="str">
        <f>IF(E221="","",IF(COUNTIF(E$7:E221,E221)&gt;1,"",E221))</f>
        <v/>
      </c>
      <c r="K221" s="183" t="str">
        <f>IF(F221="","",IF(COUNTIF(F$7:F221,F221)&gt;1,"",F221))</f>
        <v/>
      </c>
      <c r="L221" s="183" t="str">
        <f>IF(G221="","",IF(COUNTIF(G$7:G221,G221)&gt;1,"",G221))</f>
        <v/>
      </c>
      <c r="M221" s="183" t="e">
        <f t="array" ref="M221">INDEX(B$1:B$101,SMALL(IF(NOT(H$7:H$101=""),ROW($C$7:$C$101)),ROWS(B$7:B221)))</f>
        <v>#NUM!</v>
      </c>
      <c r="N221" s="183" t="e">
        <f t="array" ref="N221">INDEX(D$1:D$101,SMALL(IF(NOT(I$7:I$101=""),ROW($C$7:$C$101)),ROWS(C$7:C221)))</f>
        <v>#NUM!</v>
      </c>
      <c r="O221" s="183" t="e">
        <f t="array" ref="O221">INDEX(E$1:E$101,SMALL(IF(NOT(J$7:J$101=""),ROW($C$7:$C$101)),ROWS(D$7:D221)))</f>
        <v>#NUM!</v>
      </c>
      <c r="P221" s="183" t="e">
        <f t="array" ref="P221">INDEX(F$1:F$101,SMALL(IF(NOT(K$7:K$101=""),ROW($C$7:$C$101)),ROWS(E$7:E221)))</f>
        <v>#NUM!</v>
      </c>
      <c r="Q221" s="183" t="e">
        <f t="array" ref="Q221">INDEX(G$1:G$101,SMALL(IF(NOT(L$7:L$101=""),ROW($C$7:$C$101)),ROWS(F$7:F221)))</f>
        <v>#NUM!</v>
      </c>
      <c r="R221" s="183" t="str">
        <f t="shared" si="7"/>
        <v/>
      </c>
      <c r="S221" s="183" t="str">
        <f t="shared" si="8"/>
        <v/>
      </c>
      <c r="T221" s="183" t="str">
        <f t="shared" si="8"/>
        <v/>
      </c>
      <c r="U221" s="183" t="str">
        <f t="shared" si="8"/>
        <v/>
      </c>
      <c r="V221" s="184" t="str">
        <f t="shared" si="8"/>
        <v/>
      </c>
    </row>
    <row r="222" spans="2:22" x14ac:dyDescent="0.25">
      <c r="B222" s="249"/>
      <c r="C222" s="340"/>
      <c r="D222" s="336"/>
      <c r="E222" s="336"/>
      <c r="F222" s="336"/>
      <c r="G222" s="337"/>
      <c r="H222" s="183" t="str">
        <f>IF(B222="","",IF(COUNTIF(B$8:B222,B222)&gt;1,"",B222))</f>
        <v/>
      </c>
      <c r="I222" s="48" t="str">
        <f>IF(D222="","",IF(COUNTIF(D$7:D222,D222)&gt;1,"",D222))</f>
        <v/>
      </c>
      <c r="J222" s="183" t="str">
        <f>IF(E222="","",IF(COUNTIF(E$7:E222,E222)&gt;1,"",E222))</f>
        <v/>
      </c>
      <c r="K222" s="183" t="str">
        <f>IF(F222="","",IF(COUNTIF(F$7:F222,F222)&gt;1,"",F222))</f>
        <v/>
      </c>
      <c r="L222" s="183" t="str">
        <f>IF(G222="","",IF(COUNTIF(G$7:G222,G222)&gt;1,"",G222))</f>
        <v/>
      </c>
      <c r="M222" s="183" t="e">
        <f t="array" ref="M222">INDEX(B$1:B$101,SMALL(IF(NOT(H$7:H$101=""),ROW($C$7:$C$101)),ROWS(B$7:B222)))</f>
        <v>#NUM!</v>
      </c>
      <c r="N222" s="183" t="e">
        <f t="array" ref="N222">INDEX(D$1:D$101,SMALL(IF(NOT(I$7:I$101=""),ROW($C$7:$C$101)),ROWS(C$7:C222)))</f>
        <v>#NUM!</v>
      </c>
      <c r="O222" s="183" t="e">
        <f t="array" ref="O222">INDEX(E$1:E$101,SMALL(IF(NOT(J$7:J$101=""),ROW($C$7:$C$101)),ROWS(D$7:D222)))</f>
        <v>#NUM!</v>
      </c>
      <c r="P222" s="183" t="e">
        <f t="array" ref="P222">INDEX(F$1:F$101,SMALL(IF(NOT(K$7:K$101=""),ROW($C$7:$C$101)),ROWS(E$7:E222)))</f>
        <v>#NUM!</v>
      </c>
      <c r="Q222" s="183" t="e">
        <f t="array" ref="Q222">INDEX(G$1:G$101,SMALL(IF(NOT(L$7:L$101=""),ROW($C$7:$C$101)),ROWS(F$7:F222)))</f>
        <v>#NUM!</v>
      </c>
      <c r="R222" s="183" t="str">
        <f t="shared" si="7"/>
        <v/>
      </c>
      <c r="S222" s="183" t="str">
        <f t="shared" si="8"/>
        <v/>
      </c>
      <c r="T222" s="183" t="str">
        <f t="shared" si="8"/>
        <v/>
      </c>
      <c r="U222" s="183" t="str">
        <f t="shared" si="8"/>
        <v/>
      </c>
      <c r="V222" s="184" t="str">
        <f t="shared" si="8"/>
        <v/>
      </c>
    </row>
    <row r="223" spans="2:22" x14ac:dyDescent="0.25">
      <c r="B223" s="249"/>
      <c r="C223" s="340"/>
      <c r="D223" s="336"/>
      <c r="E223" s="336"/>
      <c r="F223" s="336"/>
      <c r="G223" s="337"/>
      <c r="H223" s="183" t="str">
        <f>IF(B223="","",IF(COUNTIF(B$8:B223,B223)&gt;1,"",B223))</f>
        <v/>
      </c>
      <c r="I223" s="48" t="str">
        <f>IF(D223="","",IF(COUNTIF(D$7:D223,D223)&gt;1,"",D223))</f>
        <v/>
      </c>
      <c r="J223" s="183" t="str">
        <f>IF(E223="","",IF(COUNTIF(E$7:E223,E223)&gt;1,"",E223))</f>
        <v/>
      </c>
      <c r="K223" s="183" t="str">
        <f>IF(F223="","",IF(COUNTIF(F$7:F223,F223)&gt;1,"",F223))</f>
        <v/>
      </c>
      <c r="L223" s="183" t="str">
        <f>IF(G223="","",IF(COUNTIF(G$7:G223,G223)&gt;1,"",G223))</f>
        <v/>
      </c>
      <c r="M223" s="183" t="e">
        <f t="array" ref="M223">INDEX(B$1:B$101,SMALL(IF(NOT(H$7:H$101=""),ROW($C$7:$C$101)),ROWS(B$7:B223)))</f>
        <v>#NUM!</v>
      </c>
      <c r="N223" s="183" t="e">
        <f t="array" ref="N223">INDEX(D$1:D$101,SMALL(IF(NOT(I$7:I$101=""),ROW($C$7:$C$101)),ROWS(C$7:C223)))</f>
        <v>#NUM!</v>
      </c>
      <c r="O223" s="183" t="e">
        <f t="array" ref="O223">INDEX(E$1:E$101,SMALL(IF(NOT(J$7:J$101=""),ROW($C$7:$C$101)),ROWS(D$7:D223)))</f>
        <v>#NUM!</v>
      </c>
      <c r="P223" s="183" t="e">
        <f t="array" ref="P223">INDEX(F$1:F$101,SMALL(IF(NOT(K$7:K$101=""),ROW($C$7:$C$101)),ROWS(E$7:E223)))</f>
        <v>#NUM!</v>
      </c>
      <c r="Q223" s="183" t="e">
        <f t="array" ref="Q223">INDEX(G$1:G$101,SMALL(IF(NOT(L$7:L$101=""),ROW($C$7:$C$101)),ROWS(F$7:F223)))</f>
        <v>#NUM!</v>
      </c>
      <c r="R223" s="183" t="str">
        <f t="shared" si="7"/>
        <v/>
      </c>
      <c r="S223" s="183" t="str">
        <f t="shared" si="8"/>
        <v/>
      </c>
      <c r="T223" s="183" t="str">
        <f t="shared" si="8"/>
        <v/>
      </c>
      <c r="U223" s="183" t="str">
        <f t="shared" si="8"/>
        <v/>
      </c>
      <c r="V223" s="184" t="str">
        <f t="shared" si="8"/>
        <v/>
      </c>
    </row>
    <row r="224" spans="2:22" x14ac:dyDescent="0.25">
      <c r="B224" s="249"/>
      <c r="C224" s="340"/>
      <c r="D224" s="336"/>
      <c r="E224" s="336"/>
      <c r="F224" s="336"/>
      <c r="G224" s="337"/>
      <c r="H224" s="183" t="str">
        <f>IF(B224="","",IF(COUNTIF(B$8:B224,B224)&gt;1,"",B224))</f>
        <v/>
      </c>
      <c r="I224" s="48" t="str">
        <f>IF(D224="","",IF(COUNTIF(D$7:D224,D224)&gt;1,"",D224))</f>
        <v/>
      </c>
      <c r="J224" s="183" t="str">
        <f>IF(E224="","",IF(COUNTIF(E$7:E224,E224)&gt;1,"",E224))</f>
        <v/>
      </c>
      <c r="K224" s="183" t="str">
        <f>IF(F224="","",IF(COUNTIF(F$7:F224,F224)&gt;1,"",F224))</f>
        <v/>
      </c>
      <c r="L224" s="183" t="str">
        <f>IF(G224="","",IF(COUNTIF(G$7:G224,G224)&gt;1,"",G224))</f>
        <v/>
      </c>
      <c r="M224" s="183" t="e">
        <f t="array" ref="M224">INDEX(B$1:B$101,SMALL(IF(NOT(H$7:H$101=""),ROW($C$7:$C$101)),ROWS(B$7:B224)))</f>
        <v>#NUM!</v>
      </c>
      <c r="N224" s="183" t="e">
        <f t="array" ref="N224">INDEX(D$1:D$101,SMALL(IF(NOT(I$7:I$101=""),ROW($C$7:$C$101)),ROWS(C$7:C224)))</f>
        <v>#NUM!</v>
      </c>
      <c r="O224" s="183" t="e">
        <f t="array" ref="O224">INDEX(E$1:E$101,SMALL(IF(NOT(J$7:J$101=""),ROW($C$7:$C$101)),ROWS(D$7:D224)))</f>
        <v>#NUM!</v>
      </c>
      <c r="P224" s="183" t="e">
        <f t="array" ref="P224">INDEX(F$1:F$101,SMALL(IF(NOT(K$7:K$101=""),ROW($C$7:$C$101)),ROWS(E$7:E224)))</f>
        <v>#NUM!</v>
      </c>
      <c r="Q224" s="183" t="e">
        <f t="array" ref="Q224">INDEX(G$1:G$101,SMALL(IF(NOT(L$7:L$101=""),ROW($C$7:$C$101)),ROWS(F$7:F224)))</f>
        <v>#NUM!</v>
      </c>
      <c r="R224" s="183" t="str">
        <f t="shared" si="7"/>
        <v/>
      </c>
      <c r="S224" s="183" t="str">
        <f t="shared" si="8"/>
        <v/>
      </c>
      <c r="T224" s="183" t="str">
        <f t="shared" si="8"/>
        <v/>
      </c>
      <c r="U224" s="183" t="str">
        <f t="shared" si="8"/>
        <v/>
      </c>
      <c r="V224" s="184" t="str">
        <f t="shared" si="8"/>
        <v/>
      </c>
    </row>
    <row r="225" spans="2:22" x14ac:dyDescent="0.25">
      <c r="B225" s="249"/>
      <c r="C225" s="340"/>
      <c r="D225" s="336"/>
      <c r="E225" s="336"/>
      <c r="F225" s="336"/>
      <c r="G225" s="337"/>
      <c r="H225" s="183" t="str">
        <f>IF(B225="","",IF(COUNTIF(B$8:B225,B225)&gt;1,"",B225))</f>
        <v/>
      </c>
      <c r="I225" s="48" t="str">
        <f>IF(D225="","",IF(COUNTIF(D$7:D225,D225)&gt;1,"",D225))</f>
        <v/>
      </c>
      <c r="J225" s="183" t="str">
        <f>IF(E225="","",IF(COUNTIF(E$7:E225,E225)&gt;1,"",E225))</f>
        <v/>
      </c>
      <c r="K225" s="183" t="str">
        <f>IF(F225="","",IF(COUNTIF(F$7:F225,F225)&gt;1,"",F225))</f>
        <v/>
      </c>
      <c r="L225" s="183" t="str">
        <f>IF(G225="","",IF(COUNTIF(G$7:G225,G225)&gt;1,"",G225))</f>
        <v/>
      </c>
      <c r="M225" s="183" t="e">
        <f t="array" ref="M225">INDEX(B$1:B$101,SMALL(IF(NOT(H$7:H$101=""),ROW($C$7:$C$101)),ROWS(B$7:B225)))</f>
        <v>#NUM!</v>
      </c>
      <c r="N225" s="183" t="e">
        <f t="array" ref="N225">INDEX(D$1:D$101,SMALL(IF(NOT(I$7:I$101=""),ROW($C$7:$C$101)),ROWS(C$7:C225)))</f>
        <v>#NUM!</v>
      </c>
      <c r="O225" s="183" t="e">
        <f t="array" ref="O225">INDEX(E$1:E$101,SMALL(IF(NOT(J$7:J$101=""),ROW($C$7:$C$101)),ROWS(D$7:D225)))</f>
        <v>#NUM!</v>
      </c>
      <c r="P225" s="183" t="e">
        <f t="array" ref="P225">INDEX(F$1:F$101,SMALL(IF(NOT(K$7:K$101=""),ROW($C$7:$C$101)),ROWS(E$7:E225)))</f>
        <v>#NUM!</v>
      </c>
      <c r="Q225" s="183" t="e">
        <f t="array" ref="Q225">INDEX(G$1:G$101,SMALL(IF(NOT(L$7:L$101=""),ROW($C$7:$C$101)),ROWS(F$7:F225)))</f>
        <v>#NUM!</v>
      </c>
      <c r="R225" s="183" t="str">
        <f t="shared" si="7"/>
        <v/>
      </c>
      <c r="S225" s="183" t="str">
        <f t="shared" si="8"/>
        <v/>
      </c>
      <c r="T225" s="183" t="str">
        <f t="shared" si="8"/>
        <v/>
      </c>
      <c r="U225" s="183" t="str">
        <f t="shared" si="8"/>
        <v/>
      </c>
      <c r="V225" s="184" t="str">
        <f t="shared" si="8"/>
        <v/>
      </c>
    </row>
    <row r="226" spans="2:22" x14ac:dyDescent="0.25">
      <c r="B226" s="249"/>
      <c r="C226" s="340"/>
      <c r="D226" s="336"/>
      <c r="E226" s="336"/>
      <c r="F226" s="336"/>
      <c r="G226" s="337"/>
      <c r="H226" s="183" t="str">
        <f>IF(B226="","",IF(COUNTIF(B$8:B226,B226)&gt;1,"",B226))</f>
        <v/>
      </c>
      <c r="I226" s="48" t="str">
        <f>IF(D226="","",IF(COUNTIF(D$7:D226,D226)&gt;1,"",D226))</f>
        <v/>
      </c>
      <c r="J226" s="183" t="str">
        <f>IF(E226="","",IF(COUNTIF(E$7:E226,E226)&gt;1,"",E226))</f>
        <v/>
      </c>
      <c r="K226" s="183" t="str">
        <f>IF(F226="","",IF(COUNTIF(F$7:F226,F226)&gt;1,"",F226))</f>
        <v/>
      </c>
      <c r="L226" s="183" t="str">
        <f>IF(G226="","",IF(COUNTIF(G$7:G226,G226)&gt;1,"",G226))</f>
        <v/>
      </c>
      <c r="M226" s="183" t="e">
        <f t="array" ref="M226">INDEX(B$1:B$101,SMALL(IF(NOT(H$7:H$101=""),ROW($C$7:$C$101)),ROWS(B$7:B226)))</f>
        <v>#NUM!</v>
      </c>
      <c r="N226" s="183" t="e">
        <f t="array" ref="N226">INDEX(D$1:D$101,SMALL(IF(NOT(I$7:I$101=""),ROW($C$7:$C$101)),ROWS(C$7:C226)))</f>
        <v>#NUM!</v>
      </c>
      <c r="O226" s="183" t="e">
        <f t="array" ref="O226">INDEX(E$1:E$101,SMALL(IF(NOT(J$7:J$101=""),ROW($C$7:$C$101)),ROWS(D$7:D226)))</f>
        <v>#NUM!</v>
      </c>
      <c r="P226" s="183" t="e">
        <f t="array" ref="P226">INDEX(F$1:F$101,SMALL(IF(NOT(K$7:K$101=""),ROW($C$7:$C$101)),ROWS(E$7:E226)))</f>
        <v>#NUM!</v>
      </c>
      <c r="Q226" s="183" t="e">
        <f t="array" ref="Q226">INDEX(G$1:G$101,SMALL(IF(NOT(L$7:L$101=""),ROW($C$7:$C$101)),ROWS(F$7:F226)))</f>
        <v>#NUM!</v>
      </c>
      <c r="R226" s="183" t="str">
        <f t="shared" si="7"/>
        <v/>
      </c>
      <c r="S226" s="183" t="str">
        <f t="shared" si="8"/>
        <v/>
      </c>
      <c r="T226" s="183" t="str">
        <f t="shared" si="8"/>
        <v/>
      </c>
      <c r="U226" s="183" t="str">
        <f t="shared" si="8"/>
        <v/>
      </c>
      <c r="V226" s="184" t="str">
        <f t="shared" si="8"/>
        <v/>
      </c>
    </row>
    <row r="227" spans="2:22" x14ac:dyDescent="0.25">
      <c r="B227" s="249"/>
      <c r="C227" s="340"/>
      <c r="D227" s="336"/>
      <c r="E227" s="336"/>
      <c r="F227" s="336"/>
      <c r="G227" s="337"/>
      <c r="H227" s="183" t="str">
        <f>IF(B227="","",IF(COUNTIF(B$8:B227,B227)&gt;1,"",B227))</f>
        <v/>
      </c>
      <c r="I227" s="48" t="str">
        <f>IF(D227="","",IF(COUNTIF(D$7:D227,D227)&gt;1,"",D227))</f>
        <v/>
      </c>
      <c r="J227" s="183" t="str">
        <f>IF(E227="","",IF(COUNTIF(E$7:E227,E227)&gt;1,"",E227))</f>
        <v/>
      </c>
      <c r="K227" s="183" t="str">
        <f>IF(F227="","",IF(COUNTIF(F$7:F227,F227)&gt;1,"",F227))</f>
        <v/>
      </c>
      <c r="L227" s="183" t="str">
        <f>IF(G227="","",IF(COUNTIF(G$7:G227,G227)&gt;1,"",G227))</f>
        <v/>
      </c>
      <c r="M227" s="183" t="e">
        <f t="array" ref="M227">INDEX(B$1:B$101,SMALL(IF(NOT(H$7:H$101=""),ROW($C$7:$C$101)),ROWS(B$7:B227)))</f>
        <v>#NUM!</v>
      </c>
      <c r="N227" s="183" t="e">
        <f t="array" ref="N227">INDEX(D$1:D$101,SMALL(IF(NOT(I$7:I$101=""),ROW($C$7:$C$101)),ROWS(C$7:C227)))</f>
        <v>#NUM!</v>
      </c>
      <c r="O227" s="183" t="e">
        <f t="array" ref="O227">INDEX(E$1:E$101,SMALL(IF(NOT(J$7:J$101=""),ROW($C$7:$C$101)),ROWS(D$7:D227)))</f>
        <v>#NUM!</v>
      </c>
      <c r="P227" s="183" t="e">
        <f t="array" ref="P227">INDEX(F$1:F$101,SMALL(IF(NOT(K$7:K$101=""),ROW($C$7:$C$101)),ROWS(E$7:E227)))</f>
        <v>#NUM!</v>
      </c>
      <c r="Q227" s="183" t="e">
        <f t="array" ref="Q227">INDEX(G$1:G$101,SMALL(IF(NOT(L$7:L$101=""),ROW($C$7:$C$101)),ROWS(F$7:F227)))</f>
        <v>#NUM!</v>
      </c>
      <c r="R227" s="183" t="str">
        <f t="shared" si="7"/>
        <v/>
      </c>
      <c r="S227" s="183" t="str">
        <f t="shared" si="8"/>
        <v/>
      </c>
      <c r="T227" s="183" t="str">
        <f t="shared" si="8"/>
        <v/>
      </c>
      <c r="U227" s="183" t="str">
        <f t="shared" si="8"/>
        <v/>
      </c>
      <c r="V227" s="184" t="str">
        <f t="shared" si="8"/>
        <v/>
      </c>
    </row>
    <row r="228" spans="2:22" x14ac:dyDescent="0.25">
      <c r="B228" s="249"/>
      <c r="C228" s="340"/>
      <c r="D228" s="336"/>
      <c r="E228" s="336"/>
      <c r="F228" s="336"/>
      <c r="G228" s="337"/>
      <c r="H228" s="183" t="str">
        <f>IF(B228="","",IF(COUNTIF(B$8:B228,B228)&gt;1,"",B228))</f>
        <v/>
      </c>
      <c r="I228" s="48" t="str">
        <f>IF(D228="","",IF(COUNTIF(D$7:D228,D228)&gt;1,"",D228))</f>
        <v/>
      </c>
      <c r="J228" s="183" t="str">
        <f>IF(E228="","",IF(COUNTIF(E$7:E228,E228)&gt;1,"",E228))</f>
        <v/>
      </c>
      <c r="K228" s="183" t="str">
        <f>IF(F228="","",IF(COUNTIF(F$7:F228,F228)&gt;1,"",F228))</f>
        <v/>
      </c>
      <c r="L228" s="183" t="str">
        <f>IF(G228="","",IF(COUNTIF(G$7:G228,G228)&gt;1,"",G228))</f>
        <v/>
      </c>
      <c r="M228" s="183" t="e">
        <f t="array" ref="M228">INDEX(B$1:B$101,SMALL(IF(NOT(H$7:H$101=""),ROW($C$7:$C$101)),ROWS(B$7:B228)))</f>
        <v>#NUM!</v>
      </c>
      <c r="N228" s="183" t="e">
        <f t="array" ref="N228">INDEX(D$1:D$101,SMALL(IF(NOT(I$7:I$101=""),ROW($C$7:$C$101)),ROWS(C$7:C228)))</f>
        <v>#NUM!</v>
      </c>
      <c r="O228" s="183" t="e">
        <f t="array" ref="O228">INDEX(E$1:E$101,SMALL(IF(NOT(J$7:J$101=""),ROW($C$7:$C$101)),ROWS(D$7:D228)))</f>
        <v>#NUM!</v>
      </c>
      <c r="P228" s="183" t="e">
        <f t="array" ref="P228">INDEX(F$1:F$101,SMALL(IF(NOT(K$7:K$101=""),ROW($C$7:$C$101)),ROWS(E$7:E228)))</f>
        <v>#NUM!</v>
      </c>
      <c r="Q228" s="183" t="e">
        <f t="array" ref="Q228">INDEX(G$1:G$101,SMALL(IF(NOT(L$7:L$101=""),ROW($C$7:$C$101)),ROWS(F$7:F228)))</f>
        <v>#NUM!</v>
      </c>
      <c r="R228" s="183" t="str">
        <f t="shared" si="7"/>
        <v/>
      </c>
      <c r="S228" s="183" t="str">
        <f t="shared" si="8"/>
        <v/>
      </c>
      <c r="T228" s="183" t="str">
        <f t="shared" si="8"/>
        <v/>
      </c>
      <c r="U228" s="183" t="str">
        <f t="shared" si="8"/>
        <v/>
      </c>
      <c r="V228" s="184" t="str">
        <f t="shared" si="8"/>
        <v/>
      </c>
    </row>
    <row r="229" spans="2:22" x14ac:dyDescent="0.25">
      <c r="B229" s="249"/>
      <c r="C229" s="340"/>
      <c r="D229" s="336"/>
      <c r="E229" s="336"/>
      <c r="F229" s="336"/>
      <c r="G229" s="337"/>
      <c r="H229" s="183" t="str">
        <f>IF(B229="","",IF(COUNTIF(B$8:B229,B229)&gt;1,"",B229))</f>
        <v/>
      </c>
      <c r="I229" s="48" t="str">
        <f>IF(D229="","",IF(COUNTIF(D$7:D229,D229)&gt;1,"",D229))</f>
        <v/>
      </c>
      <c r="J229" s="183" t="str">
        <f>IF(E229="","",IF(COUNTIF(E$7:E229,E229)&gt;1,"",E229))</f>
        <v/>
      </c>
      <c r="K229" s="183" t="str">
        <f>IF(F229="","",IF(COUNTIF(F$7:F229,F229)&gt;1,"",F229))</f>
        <v/>
      </c>
      <c r="L229" s="183" t="str">
        <f>IF(G229="","",IF(COUNTIF(G$7:G229,G229)&gt;1,"",G229))</f>
        <v/>
      </c>
      <c r="M229" s="183" t="e">
        <f t="array" ref="M229">INDEX(B$1:B$101,SMALL(IF(NOT(H$7:H$101=""),ROW($C$7:$C$101)),ROWS(B$7:B229)))</f>
        <v>#NUM!</v>
      </c>
      <c r="N229" s="183" t="e">
        <f t="array" ref="N229">INDEX(D$1:D$101,SMALL(IF(NOT(I$7:I$101=""),ROW($C$7:$C$101)),ROWS(C$7:C229)))</f>
        <v>#NUM!</v>
      </c>
      <c r="O229" s="183" t="e">
        <f t="array" ref="O229">INDEX(E$1:E$101,SMALL(IF(NOT(J$7:J$101=""),ROW($C$7:$C$101)),ROWS(D$7:D229)))</f>
        <v>#NUM!</v>
      </c>
      <c r="P229" s="183" t="e">
        <f t="array" ref="P229">INDEX(F$1:F$101,SMALL(IF(NOT(K$7:K$101=""),ROW($C$7:$C$101)),ROWS(E$7:E229)))</f>
        <v>#NUM!</v>
      </c>
      <c r="Q229" s="183" t="e">
        <f t="array" ref="Q229">INDEX(G$1:G$101,SMALL(IF(NOT(L$7:L$101=""),ROW($C$7:$C$101)),ROWS(F$7:F229)))</f>
        <v>#NUM!</v>
      </c>
      <c r="R229" s="183" t="str">
        <f t="shared" si="7"/>
        <v/>
      </c>
      <c r="S229" s="183" t="str">
        <f t="shared" si="8"/>
        <v/>
      </c>
      <c r="T229" s="183" t="str">
        <f t="shared" si="8"/>
        <v/>
      </c>
      <c r="U229" s="183" t="str">
        <f t="shared" si="8"/>
        <v/>
      </c>
      <c r="V229" s="184" t="str">
        <f t="shared" si="8"/>
        <v/>
      </c>
    </row>
    <row r="230" spans="2:22" x14ac:dyDescent="0.25">
      <c r="B230" s="249"/>
      <c r="C230" s="340"/>
      <c r="D230" s="336"/>
      <c r="E230" s="336"/>
      <c r="F230" s="336"/>
      <c r="G230" s="337"/>
      <c r="H230" s="183" t="str">
        <f>IF(B230="","",IF(COUNTIF(B$8:B230,B230)&gt;1,"",B230))</f>
        <v/>
      </c>
      <c r="I230" s="48" t="str">
        <f>IF(D230="","",IF(COUNTIF(D$7:D230,D230)&gt;1,"",D230))</f>
        <v/>
      </c>
      <c r="J230" s="183" t="str">
        <f>IF(E230="","",IF(COUNTIF(E$7:E230,E230)&gt;1,"",E230))</f>
        <v/>
      </c>
      <c r="K230" s="183" t="str">
        <f>IF(F230="","",IF(COUNTIF(F$7:F230,F230)&gt;1,"",F230))</f>
        <v/>
      </c>
      <c r="L230" s="183" t="str">
        <f>IF(G230="","",IF(COUNTIF(G$7:G230,G230)&gt;1,"",G230))</f>
        <v/>
      </c>
      <c r="M230" s="183" t="e">
        <f t="array" ref="M230">INDEX(B$1:B$101,SMALL(IF(NOT(H$7:H$101=""),ROW($C$7:$C$101)),ROWS(B$7:B230)))</f>
        <v>#NUM!</v>
      </c>
      <c r="N230" s="183" t="e">
        <f t="array" ref="N230">INDEX(D$1:D$101,SMALL(IF(NOT(I$7:I$101=""),ROW($C$7:$C$101)),ROWS(C$7:C230)))</f>
        <v>#NUM!</v>
      </c>
      <c r="O230" s="183" t="e">
        <f t="array" ref="O230">INDEX(E$1:E$101,SMALL(IF(NOT(J$7:J$101=""),ROW($C$7:$C$101)),ROWS(D$7:D230)))</f>
        <v>#NUM!</v>
      </c>
      <c r="P230" s="183" t="e">
        <f t="array" ref="P230">INDEX(F$1:F$101,SMALL(IF(NOT(K$7:K$101=""),ROW($C$7:$C$101)),ROWS(E$7:E230)))</f>
        <v>#NUM!</v>
      </c>
      <c r="Q230" s="183" t="e">
        <f t="array" ref="Q230">INDEX(G$1:G$101,SMALL(IF(NOT(L$7:L$101=""),ROW($C$7:$C$101)),ROWS(F$7:F230)))</f>
        <v>#NUM!</v>
      </c>
      <c r="R230" s="183" t="str">
        <f t="shared" si="7"/>
        <v/>
      </c>
      <c r="S230" s="183" t="str">
        <f t="shared" si="8"/>
        <v/>
      </c>
      <c r="T230" s="183" t="str">
        <f t="shared" si="8"/>
        <v/>
      </c>
      <c r="U230" s="183" t="str">
        <f t="shared" si="8"/>
        <v/>
      </c>
      <c r="V230" s="184" t="str">
        <f t="shared" si="8"/>
        <v/>
      </c>
    </row>
    <row r="231" spans="2:22" x14ac:dyDescent="0.25">
      <c r="B231" s="249"/>
      <c r="C231" s="340"/>
      <c r="D231" s="336"/>
      <c r="E231" s="336"/>
      <c r="F231" s="336"/>
      <c r="G231" s="337"/>
      <c r="H231" s="183" t="str">
        <f>IF(B231="","",IF(COUNTIF(B$8:B231,B231)&gt;1,"",B231))</f>
        <v/>
      </c>
      <c r="I231" s="48" t="str">
        <f>IF(D231="","",IF(COUNTIF(D$7:D231,D231)&gt;1,"",D231))</f>
        <v/>
      </c>
      <c r="J231" s="183" t="str">
        <f>IF(E231="","",IF(COUNTIF(E$7:E231,E231)&gt;1,"",E231))</f>
        <v/>
      </c>
      <c r="K231" s="183" t="str">
        <f>IF(F231="","",IF(COUNTIF(F$7:F231,F231)&gt;1,"",F231))</f>
        <v/>
      </c>
      <c r="L231" s="183" t="str">
        <f>IF(G231="","",IF(COUNTIF(G$7:G231,G231)&gt;1,"",G231))</f>
        <v/>
      </c>
      <c r="M231" s="183" t="e">
        <f t="array" ref="M231">INDEX(B$1:B$101,SMALL(IF(NOT(H$7:H$101=""),ROW($C$7:$C$101)),ROWS(B$7:B231)))</f>
        <v>#NUM!</v>
      </c>
      <c r="N231" s="183" t="e">
        <f t="array" ref="N231">INDEX(D$1:D$101,SMALL(IF(NOT(I$7:I$101=""),ROW($C$7:$C$101)),ROWS(C$7:C231)))</f>
        <v>#NUM!</v>
      </c>
      <c r="O231" s="183" t="e">
        <f t="array" ref="O231">INDEX(E$1:E$101,SMALL(IF(NOT(J$7:J$101=""),ROW($C$7:$C$101)),ROWS(D$7:D231)))</f>
        <v>#NUM!</v>
      </c>
      <c r="P231" s="183" t="e">
        <f t="array" ref="P231">INDEX(F$1:F$101,SMALL(IF(NOT(K$7:K$101=""),ROW($C$7:$C$101)),ROWS(E$7:E231)))</f>
        <v>#NUM!</v>
      </c>
      <c r="Q231" s="183" t="e">
        <f t="array" ref="Q231">INDEX(G$1:G$101,SMALL(IF(NOT(L$7:L$101=""),ROW($C$7:$C$101)),ROWS(F$7:F231)))</f>
        <v>#NUM!</v>
      </c>
      <c r="R231" s="183" t="str">
        <f t="shared" si="7"/>
        <v/>
      </c>
      <c r="S231" s="183" t="str">
        <f t="shared" si="8"/>
        <v/>
      </c>
      <c r="T231" s="183" t="str">
        <f t="shared" si="8"/>
        <v/>
      </c>
      <c r="U231" s="183" t="str">
        <f t="shared" si="8"/>
        <v/>
      </c>
      <c r="V231" s="184" t="str">
        <f t="shared" si="8"/>
        <v/>
      </c>
    </row>
    <row r="232" spans="2:22" x14ac:dyDescent="0.25">
      <c r="B232" s="249"/>
      <c r="C232" s="340"/>
      <c r="D232" s="336"/>
      <c r="E232" s="336"/>
      <c r="F232" s="336"/>
      <c r="G232" s="337"/>
      <c r="H232" s="183" t="str">
        <f>IF(B232="","",IF(COUNTIF(B$8:B232,B232)&gt;1,"",B232))</f>
        <v/>
      </c>
      <c r="I232" s="48" t="str">
        <f>IF(D232="","",IF(COUNTIF(D$7:D232,D232)&gt;1,"",D232))</f>
        <v/>
      </c>
      <c r="J232" s="183" t="str">
        <f>IF(E232="","",IF(COUNTIF(E$7:E232,E232)&gt;1,"",E232))</f>
        <v/>
      </c>
      <c r="K232" s="183" t="str">
        <f>IF(F232="","",IF(COUNTIF(F$7:F232,F232)&gt;1,"",F232))</f>
        <v/>
      </c>
      <c r="L232" s="183" t="str">
        <f>IF(G232="","",IF(COUNTIF(G$7:G232,G232)&gt;1,"",G232))</f>
        <v/>
      </c>
      <c r="M232" s="183" t="e">
        <f t="array" ref="M232">INDEX(B$1:B$101,SMALL(IF(NOT(H$7:H$101=""),ROW($C$7:$C$101)),ROWS(B$7:B232)))</f>
        <v>#NUM!</v>
      </c>
      <c r="N232" s="183" t="e">
        <f t="array" ref="N232">INDEX(D$1:D$101,SMALL(IF(NOT(I$7:I$101=""),ROW($C$7:$C$101)),ROWS(C$7:C232)))</f>
        <v>#NUM!</v>
      </c>
      <c r="O232" s="183" t="e">
        <f t="array" ref="O232">INDEX(E$1:E$101,SMALL(IF(NOT(J$7:J$101=""),ROW($C$7:$C$101)),ROWS(D$7:D232)))</f>
        <v>#NUM!</v>
      </c>
      <c r="P232" s="183" t="e">
        <f t="array" ref="P232">INDEX(F$1:F$101,SMALL(IF(NOT(K$7:K$101=""),ROW($C$7:$C$101)),ROWS(E$7:E232)))</f>
        <v>#NUM!</v>
      </c>
      <c r="Q232" s="183" t="e">
        <f t="array" ref="Q232">INDEX(G$1:G$101,SMALL(IF(NOT(L$7:L$101=""),ROW($C$7:$C$101)),ROWS(F$7:F232)))</f>
        <v>#NUM!</v>
      </c>
      <c r="R232" s="183" t="str">
        <f t="shared" si="7"/>
        <v/>
      </c>
      <c r="S232" s="183" t="str">
        <f t="shared" si="8"/>
        <v/>
      </c>
      <c r="T232" s="183" t="str">
        <f t="shared" si="8"/>
        <v/>
      </c>
      <c r="U232" s="183" t="str">
        <f t="shared" si="8"/>
        <v/>
      </c>
      <c r="V232" s="184" t="str">
        <f t="shared" si="8"/>
        <v/>
      </c>
    </row>
    <row r="233" spans="2:22" x14ac:dyDescent="0.25">
      <c r="B233" s="249"/>
      <c r="C233" s="340"/>
      <c r="D233" s="336"/>
      <c r="E233" s="336"/>
      <c r="F233" s="336"/>
      <c r="G233" s="337"/>
      <c r="H233" s="183" t="str">
        <f>IF(B233="","",IF(COUNTIF(B$8:B233,B233)&gt;1,"",B233))</f>
        <v/>
      </c>
      <c r="I233" s="48" t="str">
        <f>IF(D233="","",IF(COUNTIF(D$7:D233,D233)&gt;1,"",D233))</f>
        <v/>
      </c>
      <c r="J233" s="183" t="str">
        <f>IF(E233="","",IF(COUNTIF(E$7:E233,E233)&gt;1,"",E233))</f>
        <v/>
      </c>
      <c r="K233" s="183" t="str">
        <f>IF(F233="","",IF(COUNTIF(F$7:F233,F233)&gt;1,"",F233))</f>
        <v/>
      </c>
      <c r="L233" s="183" t="str">
        <f>IF(G233="","",IF(COUNTIF(G$7:G233,G233)&gt;1,"",G233))</f>
        <v/>
      </c>
      <c r="M233" s="183" t="e">
        <f t="array" ref="M233">INDEX(B$1:B$101,SMALL(IF(NOT(H$7:H$101=""),ROW($C$7:$C$101)),ROWS(B$7:B233)))</f>
        <v>#NUM!</v>
      </c>
      <c r="N233" s="183" t="e">
        <f t="array" ref="N233">INDEX(D$1:D$101,SMALL(IF(NOT(I$7:I$101=""),ROW($C$7:$C$101)),ROWS(C$7:C233)))</f>
        <v>#NUM!</v>
      </c>
      <c r="O233" s="183" t="e">
        <f t="array" ref="O233">INDEX(E$1:E$101,SMALL(IF(NOT(J$7:J$101=""),ROW($C$7:$C$101)),ROWS(D$7:D233)))</f>
        <v>#NUM!</v>
      </c>
      <c r="P233" s="183" t="e">
        <f t="array" ref="P233">INDEX(F$1:F$101,SMALL(IF(NOT(K$7:K$101=""),ROW($C$7:$C$101)),ROWS(E$7:E233)))</f>
        <v>#NUM!</v>
      </c>
      <c r="Q233" s="183" t="e">
        <f t="array" ref="Q233">INDEX(G$1:G$101,SMALL(IF(NOT(L$7:L$101=""),ROW($C$7:$C$101)),ROWS(F$7:F233)))</f>
        <v>#NUM!</v>
      </c>
      <c r="R233" s="183" t="str">
        <f t="shared" si="7"/>
        <v/>
      </c>
      <c r="S233" s="183" t="str">
        <f t="shared" si="8"/>
        <v/>
      </c>
      <c r="T233" s="183" t="str">
        <f t="shared" si="8"/>
        <v/>
      </c>
      <c r="U233" s="183" t="str">
        <f t="shared" si="8"/>
        <v/>
      </c>
      <c r="V233" s="184" t="str">
        <f t="shared" si="8"/>
        <v/>
      </c>
    </row>
    <row r="234" spans="2:22" x14ac:dyDescent="0.25">
      <c r="B234" s="249"/>
      <c r="C234" s="340"/>
      <c r="D234" s="336"/>
      <c r="E234" s="336"/>
      <c r="F234" s="336"/>
      <c r="G234" s="337"/>
      <c r="H234" s="183" t="str">
        <f>IF(B234="","",IF(COUNTIF(B$8:B234,B234)&gt;1,"",B234))</f>
        <v/>
      </c>
      <c r="I234" s="48" t="str">
        <f>IF(D234="","",IF(COUNTIF(D$7:D234,D234)&gt;1,"",D234))</f>
        <v/>
      </c>
      <c r="J234" s="183" t="str">
        <f>IF(E234="","",IF(COUNTIF(E$7:E234,E234)&gt;1,"",E234))</f>
        <v/>
      </c>
      <c r="K234" s="183" t="str">
        <f>IF(F234="","",IF(COUNTIF(F$7:F234,F234)&gt;1,"",F234))</f>
        <v/>
      </c>
      <c r="L234" s="183" t="str">
        <f>IF(G234="","",IF(COUNTIF(G$7:G234,G234)&gt;1,"",G234))</f>
        <v/>
      </c>
      <c r="M234" s="183" t="e">
        <f t="array" ref="M234">INDEX(B$1:B$101,SMALL(IF(NOT(H$7:H$101=""),ROW($C$7:$C$101)),ROWS(B$7:B234)))</f>
        <v>#NUM!</v>
      </c>
      <c r="N234" s="183" t="e">
        <f t="array" ref="N234">INDEX(D$1:D$101,SMALL(IF(NOT(I$7:I$101=""),ROW($C$7:$C$101)),ROWS(C$7:C234)))</f>
        <v>#NUM!</v>
      </c>
      <c r="O234" s="183" t="e">
        <f t="array" ref="O234">INDEX(E$1:E$101,SMALL(IF(NOT(J$7:J$101=""),ROW($C$7:$C$101)),ROWS(D$7:D234)))</f>
        <v>#NUM!</v>
      </c>
      <c r="P234" s="183" t="e">
        <f t="array" ref="P234">INDEX(F$1:F$101,SMALL(IF(NOT(K$7:K$101=""),ROW($C$7:$C$101)),ROWS(E$7:E234)))</f>
        <v>#NUM!</v>
      </c>
      <c r="Q234" s="183" t="e">
        <f t="array" ref="Q234">INDEX(G$1:G$101,SMALL(IF(NOT(L$7:L$101=""),ROW($C$7:$C$101)),ROWS(F$7:F234)))</f>
        <v>#NUM!</v>
      </c>
      <c r="R234" s="183" t="str">
        <f t="shared" si="7"/>
        <v/>
      </c>
      <c r="S234" s="183" t="str">
        <f t="shared" si="8"/>
        <v/>
      </c>
      <c r="T234" s="183" t="str">
        <f t="shared" si="8"/>
        <v/>
      </c>
      <c r="U234" s="183" t="str">
        <f t="shared" si="8"/>
        <v/>
      </c>
      <c r="V234" s="184" t="str">
        <f t="shared" si="8"/>
        <v/>
      </c>
    </row>
    <row r="235" spans="2:22" x14ac:dyDescent="0.25">
      <c r="B235" s="249"/>
      <c r="C235" s="340"/>
      <c r="D235" s="336"/>
      <c r="E235" s="336"/>
      <c r="F235" s="336"/>
      <c r="G235" s="337"/>
      <c r="H235" s="183" t="str">
        <f>IF(B235="","",IF(COUNTIF(B$8:B235,B235)&gt;1,"",B235))</f>
        <v/>
      </c>
      <c r="I235" s="48" t="str">
        <f>IF(D235="","",IF(COUNTIF(D$7:D235,D235)&gt;1,"",D235))</f>
        <v/>
      </c>
      <c r="J235" s="183" t="str">
        <f>IF(E235="","",IF(COUNTIF(E$7:E235,E235)&gt;1,"",E235))</f>
        <v/>
      </c>
      <c r="K235" s="183" t="str">
        <f>IF(F235="","",IF(COUNTIF(F$7:F235,F235)&gt;1,"",F235))</f>
        <v/>
      </c>
      <c r="L235" s="183" t="str">
        <f>IF(G235="","",IF(COUNTIF(G$7:G235,G235)&gt;1,"",G235))</f>
        <v/>
      </c>
      <c r="M235" s="183" t="e">
        <f t="array" ref="M235">INDEX(B$1:B$101,SMALL(IF(NOT(H$7:H$101=""),ROW($C$7:$C$101)),ROWS(B$7:B235)))</f>
        <v>#NUM!</v>
      </c>
      <c r="N235" s="183" t="e">
        <f t="array" ref="N235">INDEX(D$1:D$101,SMALL(IF(NOT(I$7:I$101=""),ROW($C$7:$C$101)),ROWS(C$7:C235)))</f>
        <v>#NUM!</v>
      </c>
      <c r="O235" s="183" t="e">
        <f t="array" ref="O235">INDEX(E$1:E$101,SMALL(IF(NOT(J$7:J$101=""),ROW($C$7:$C$101)),ROWS(D$7:D235)))</f>
        <v>#NUM!</v>
      </c>
      <c r="P235" s="183" t="e">
        <f t="array" ref="P235">INDEX(F$1:F$101,SMALL(IF(NOT(K$7:K$101=""),ROW($C$7:$C$101)),ROWS(E$7:E235)))</f>
        <v>#NUM!</v>
      </c>
      <c r="Q235" s="183" t="e">
        <f t="array" ref="Q235">INDEX(G$1:G$101,SMALL(IF(NOT(L$7:L$101=""),ROW($C$7:$C$101)),ROWS(F$7:F235)))</f>
        <v>#NUM!</v>
      </c>
      <c r="R235" s="183" t="str">
        <f t="shared" si="7"/>
        <v/>
      </c>
      <c r="S235" s="183" t="str">
        <f t="shared" si="8"/>
        <v/>
      </c>
      <c r="T235" s="183" t="str">
        <f t="shared" si="8"/>
        <v/>
      </c>
      <c r="U235" s="183" t="str">
        <f t="shared" si="8"/>
        <v/>
      </c>
      <c r="V235" s="184" t="str">
        <f t="shared" si="8"/>
        <v/>
      </c>
    </row>
    <row r="236" spans="2:22" x14ac:dyDescent="0.25">
      <c r="B236" s="249"/>
      <c r="C236" s="340"/>
      <c r="D236" s="336"/>
      <c r="E236" s="336"/>
      <c r="F236" s="336"/>
      <c r="G236" s="337"/>
      <c r="H236" s="183" t="str">
        <f>IF(B236="","",IF(COUNTIF(B$8:B236,B236)&gt;1,"",B236))</f>
        <v/>
      </c>
      <c r="I236" s="48" t="str">
        <f>IF(D236="","",IF(COUNTIF(D$7:D236,D236)&gt;1,"",D236))</f>
        <v/>
      </c>
      <c r="J236" s="183" t="str">
        <f>IF(E236="","",IF(COUNTIF(E$7:E236,E236)&gt;1,"",E236))</f>
        <v/>
      </c>
      <c r="K236" s="183" t="str">
        <f>IF(F236="","",IF(COUNTIF(F$7:F236,F236)&gt;1,"",F236))</f>
        <v/>
      </c>
      <c r="L236" s="183" t="str">
        <f>IF(G236="","",IF(COUNTIF(G$7:G236,G236)&gt;1,"",G236))</f>
        <v/>
      </c>
      <c r="M236" s="183" t="e">
        <f t="array" ref="M236">INDEX(B$1:B$101,SMALL(IF(NOT(H$7:H$101=""),ROW($C$7:$C$101)),ROWS(B$7:B236)))</f>
        <v>#NUM!</v>
      </c>
      <c r="N236" s="183" t="e">
        <f t="array" ref="N236">INDEX(D$1:D$101,SMALL(IF(NOT(I$7:I$101=""),ROW($C$7:$C$101)),ROWS(C$7:C236)))</f>
        <v>#NUM!</v>
      </c>
      <c r="O236" s="183" t="e">
        <f t="array" ref="O236">INDEX(E$1:E$101,SMALL(IF(NOT(J$7:J$101=""),ROW($C$7:$C$101)),ROWS(D$7:D236)))</f>
        <v>#NUM!</v>
      </c>
      <c r="P236" s="183" t="e">
        <f t="array" ref="P236">INDEX(F$1:F$101,SMALL(IF(NOT(K$7:K$101=""),ROW($C$7:$C$101)),ROWS(E$7:E236)))</f>
        <v>#NUM!</v>
      </c>
      <c r="Q236" s="183" t="e">
        <f t="array" ref="Q236">INDEX(G$1:G$101,SMALL(IF(NOT(L$7:L$101=""),ROW($C$7:$C$101)),ROWS(F$7:F236)))</f>
        <v>#NUM!</v>
      </c>
      <c r="R236" s="183" t="str">
        <f t="shared" si="7"/>
        <v/>
      </c>
      <c r="S236" s="183" t="str">
        <f t="shared" si="8"/>
        <v/>
      </c>
      <c r="T236" s="183" t="str">
        <f t="shared" si="8"/>
        <v/>
      </c>
      <c r="U236" s="183" t="str">
        <f t="shared" si="8"/>
        <v/>
      </c>
      <c r="V236" s="184" t="str">
        <f t="shared" si="8"/>
        <v/>
      </c>
    </row>
    <row r="237" spans="2:22" x14ac:dyDescent="0.25">
      <c r="B237" s="249"/>
      <c r="C237" s="340"/>
      <c r="D237" s="336"/>
      <c r="E237" s="336"/>
      <c r="F237" s="336"/>
      <c r="G237" s="337"/>
      <c r="H237" s="183" t="str">
        <f>IF(B237="","",IF(COUNTIF(B$8:B237,B237)&gt;1,"",B237))</f>
        <v/>
      </c>
      <c r="I237" s="48" t="str">
        <f>IF(D237="","",IF(COUNTIF(D$7:D237,D237)&gt;1,"",D237))</f>
        <v/>
      </c>
      <c r="J237" s="183" t="str">
        <f>IF(E237="","",IF(COUNTIF(E$7:E237,E237)&gt;1,"",E237))</f>
        <v/>
      </c>
      <c r="K237" s="183" t="str">
        <f>IF(F237="","",IF(COUNTIF(F$7:F237,F237)&gt;1,"",F237))</f>
        <v/>
      </c>
      <c r="L237" s="183" t="str">
        <f>IF(G237="","",IF(COUNTIF(G$7:G237,G237)&gt;1,"",G237))</f>
        <v/>
      </c>
      <c r="M237" s="183" t="e">
        <f t="array" ref="M237">INDEX(B$1:B$101,SMALL(IF(NOT(H$7:H$101=""),ROW($C$7:$C$101)),ROWS(B$7:B237)))</f>
        <v>#NUM!</v>
      </c>
      <c r="N237" s="183" t="e">
        <f t="array" ref="N237">INDEX(D$1:D$101,SMALL(IF(NOT(I$7:I$101=""),ROW($C$7:$C$101)),ROWS(C$7:C237)))</f>
        <v>#NUM!</v>
      </c>
      <c r="O237" s="183" t="e">
        <f t="array" ref="O237">INDEX(E$1:E$101,SMALL(IF(NOT(J$7:J$101=""),ROW($C$7:$C$101)),ROWS(D$7:D237)))</f>
        <v>#NUM!</v>
      </c>
      <c r="P237" s="183" t="e">
        <f t="array" ref="P237">INDEX(F$1:F$101,SMALL(IF(NOT(K$7:K$101=""),ROW($C$7:$C$101)),ROWS(E$7:E237)))</f>
        <v>#NUM!</v>
      </c>
      <c r="Q237" s="183" t="e">
        <f t="array" ref="Q237">INDEX(G$1:G$101,SMALL(IF(NOT(L$7:L$101=""),ROW($C$7:$C$101)),ROWS(F$7:F237)))</f>
        <v>#NUM!</v>
      </c>
      <c r="R237" s="183" t="str">
        <f t="shared" si="7"/>
        <v/>
      </c>
      <c r="S237" s="183" t="str">
        <f t="shared" si="8"/>
        <v/>
      </c>
      <c r="T237" s="183" t="str">
        <f t="shared" si="8"/>
        <v/>
      </c>
      <c r="U237" s="183" t="str">
        <f t="shared" si="8"/>
        <v/>
      </c>
      <c r="V237" s="184" t="str">
        <f t="shared" si="8"/>
        <v/>
      </c>
    </row>
    <row r="238" spans="2:22" x14ac:dyDescent="0.25">
      <c r="B238" s="249"/>
      <c r="C238" s="340"/>
      <c r="D238" s="336"/>
      <c r="E238" s="336"/>
      <c r="F238" s="336"/>
      <c r="G238" s="337"/>
      <c r="H238" s="183" t="str">
        <f>IF(B238="","",IF(COUNTIF(B$8:B238,B238)&gt;1,"",B238))</f>
        <v/>
      </c>
      <c r="I238" s="48" t="str">
        <f>IF(D238="","",IF(COUNTIF(D$7:D238,D238)&gt;1,"",D238))</f>
        <v/>
      </c>
      <c r="J238" s="183" t="str">
        <f>IF(E238="","",IF(COUNTIF(E$7:E238,E238)&gt;1,"",E238))</f>
        <v/>
      </c>
      <c r="K238" s="183" t="str">
        <f>IF(F238="","",IF(COUNTIF(F$7:F238,F238)&gt;1,"",F238))</f>
        <v/>
      </c>
      <c r="L238" s="183" t="str">
        <f>IF(G238="","",IF(COUNTIF(G$7:G238,G238)&gt;1,"",G238))</f>
        <v/>
      </c>
      <c r="M238" s="183" t="e">
        <f t="array" ref="M238">INDEX(B$1:B$101,SMALL(IF(NOT(H$7:H$101=""),ROW($C$7:$C$101)),ROWS(B$7:B238)))</f>
        <v>#NUM!</v>
      </c>
      <c r="N238" s="183" t="e">
        <f t="array" ref="N238">INDEX(D$1:D$101,SMALL(IF(NOT(I$7:I$101=""),ROW($C$7:$C$101)),ROWS(C$7:C238)))</f>
        <v>#NUM!</v>
      </c>
      <c r="O238" s="183" t="e">
        <f t="array" ref="O238">INDEX(E$1:E$101,SMALL(IF(NOT(J$7:J$101=""),ROW($C$7:$C$101)),ROWS(D$7:D238)))</f>
        <v>#NUM!</v>
      </c>
      <c r="P238" s="183" t="e">
        <f t="array" ref="P238">INDEX(F$1:F$101,SMALL(IF(NOT(K$7:K$101=""),ROW($C$7:$C$101)),ROWS(E$7:E238)))</f>
        <v>#NUM!</v>
      </c>
      <c r="Q238" s="183" t="e">
        <f t="array" ref="Q238">INDEX(G$1:G$101,SMALL(IF(NOT(L$7:L$101=""),ROW($C$7:$C$101)),ROWS(F$7:F238)))</f>
        <v>#NUM!</v>
      </c>
      <c r="R238" s="183" t="str">
        <f t="shared" si="7"/>
        <v/>
      </c>
      <c r="S238" s="183" t="str">
        <f t="shared" si="8"/>
        <v/>
      </c>
      <c r="T238" s="183" t="str">
        <f t="shared" si="8"/>
        <v/>
      </c>
      <c r="U238" s="183" t="str">
        <f t="shared" si="8"/>
        <v/>
      </c>
      <c r="V238" s="184" t="str">
        <f t="shared" si="8"/>
        <v/>
      </c>
    </row>
    <row r="239" spans="2:22" x14ac:dyDescent="0.25">
      <c r="B239" s="249"/>
      <c r="C239" s="340"/>
      <c r="D239" s="336"/>
      <c r="E239" s="336"/>
      <c r="F239" s="336"/>
      <c r="G239" s="337"/>
      <c r="H239" s="183" t="str">
        <f>IF(B239="","",IF(COUNTIF(B$8:B239,B239)&gt;1,"",B239))</f>
        <v/>
      </c>
      <c r="I239" s="48" t="str">
        <f>IF(D239="","",IF(COUNTIF(D$7:D239,D239)&gt;1,"",D239))</f>
        <v/>
      </c>
      <c r="J239" s="183" t="str">
        <f>IF(E239="","",IF(COUNTIF(E$7:E239,E239)&gt;1,"",E239))</f>
        <v/>
      </c>
      <c r="K239" s="183" t="str">
        <f>IF(F239="","",IF(COUNTIF(F$7:F239,F239)&gt;1,"",F239))</f>
        <v/>
      </c>
      <c r="L239" s="183" t="str">
        <f>IF(G239="","",IF(COUNTIF(G$7:G239,G239)&gt;1,"",G239))</f>
        <v/>
      </c>
      <c r="M239" s="183" t="e">
        <f t="array" ref="M239">INDEX(B$1:B$101,SMALL(IF(NOT(H$7:H$101=""),ROW($C$7:$C$101)),ROWS(B$7:B239)))</f>
        <v>#NUM!</v>
      </c>
      <c r="N239" s="183" t="e">
        <f t="array" ref="N239">INDEX(D$1:D$101,SMALL(IF(NOT(I$7:I$101=""),ROW($C$7:$C$101)),ROWS(C$7:C239)))</f>
        <v>#NUM!</v>
      </c>
      <c r="O239" s="183" t="e">
        <f t="array" ref="O239">INDEX(E$1:E$101,SMALL(IF(NOT(J$7:J$101=""),ROW($C$7:$C$101)),ROWS(D$7:D239)))</f>
        <v>#NUM!</v>
      </c>
      <c r="P239" s="183" t="e">
        <f t="array" ref="P239">INDEX(F$1:F$101,SMALL(IF(NOT(K$7:K$101=""),ROW($C$7:$C$101)),ROWS(E$7:E239)))</f>
        <v>#NUM!</v>
      </c>
      <c r="Q239" s="183" t="e">
        <f t="array" ref="Q239">INDEX(G$1:G$101,SMALL(IF(NOT(L$7:L$101=""),ROW($C$7:$C$101)),ROWS(F$7:F239)))</f>
        <v>#NUM!</v>
      </c>
      <c r="R239" s="183" t="str">
        <f t="shared" si="7"/>
        <v/>
      </c>
      <c r="S239" s="183" t="str">
        <f t="shared" si="8"/>
        <v/>
      </c>
      <c r="T239" s="183" t="str">
        <f t="shared" si="8"/>
        <v/>
      </c>
      <c r="U239" s="183" t="str">
        <f t="shared" si="8"/>
        <v/>
      </c>
      <c r="V239" s="184" t="str">
        <f t="shared" si="8"/>
        <v/>
      </c>
    </row>
    <row r="240" spans="2:22" x14ac:dyDescent="0.25">
      <c r="B240" s="249"/>
      <c r="C240" s="340"/>
      <c r="D240" s="336"/>
      <c r="E240" s="336"/>
      <c r="F240" s="336"/>
      <c r="G240" s="337"/>
      <c r="H240" s="183" t="str">
        <f>IF(B240="","",IF(COUNTIF(B$8:B240,B240)&gt;1,"",B240))</f>
        <v/>
      </c>
      <c r="I240" s="48" t="str">
        <f>IF(D240="","",IF(COUNTIF(D$7:D240,D240)&gt;1,"",D240))</f>
        <v/>
      </c>
      <c r="J240" s="183" t="str">
        <f>IF(E240="","",IF(COUNTIF(E$7:E240,E240)&gt;1,"",E240))</f>
        <v/>
      </c>
      <c r="K240" s="183" t="str">
        <f>IF(F240="","",IF(COUNTIF(F$7:F240,F240)&gt;1,"",F240))</f>
        <v/>
      </c>
      <c r="L240" s="183" t="str">
        <f>IF(G240="","",IF(COUNTIF(G$7:G240,G240)&gt;1,"",G240))</f>
        <v/>
      </c>
      <c r="M240" s="183" t="e">
        <f t="array" ref="M240">INDEX(B$1:B$101,SMALL(IF(NOT(H$7:H$101=""),ROW($C$7:$C$101)),ROWS(B$7:B240)))</f>
        <v>#NUM!</v>
      </c>
      <c r="N240" s="183" t="e">
        <f t="array" ref="N240">INDEX(D$1:D$101,SMALL(IF(NOT(I$7:I$101=""),ROW($C$7:$C$101)),ROWS(C$7:C240)))</f>
        <v>#NUM!</v>
      </c>
      <c r="O240" s="183" t="e">
        <f t="array" ref="O240">INDEX(E$1:E$101,SMALL(IF(NOT(J$7:J$101=""),ROW($C$7:$C$101)),ROWS(D$7:D240)))</f>
        <v>#NUM!</v>
      </c>
      <c r="P240" s="183" t="e">
        <f t="array" ref="P240">INDEX(F$1:F$101,SMALL(IF(NOT(K$7:K$101=""),ROW($C$7:$C$101)),ROWS(E$7:E240)))</f>
        <v>#NUM!</v>
      </c>
      <c r="Q240" s="183" t="e">
        <f t="array" ref="Q240">INDEX(G$1:G$101,SMALL(IF(NOT(L$7:L$101=""),ROW($C$7:$C$101)),ROWS(F$7:F240)))</f>
        <v>#NUM!</v>
      </c>
      <c r="R240" s="183" t="str">
        <f t="shared" si="7"/>
        <v/>
      </c>
      <c r="S240" s="183" t="str">
        <f t="shared" si="8"/>
        <v/>
      </c>
      <c r="T240" s="183" t="str">
        <f t="shared" si="8"/>
        <v/>
      </c>
      <c r="U240" s="183" t="str">
        <f t="shared" si="8"/>
        <v/>
      </c>
      <c r="V240" s="184" t="str">
        <f t="shared" si="8"/>
        <v/>
      </c>
    </row>
    <row r="241" spans="2:22" x14ac:dyDescent="0.25">
      <c r="B241" s="249"/>
      <c r="C241" s="340"/>
      <c r="D241" s="336"/>
      <c r="E241" s="336"/>
      <c r="F241" s="336"/>
      <c r="G241" s="337"/>
      <c r="H241" s="183" t="str">
        <f>IF(B241="","",IF(COUNTIF(B$8:B241,B241)&gt;1,"",B241))</f>
        <v/>
      </c>
      <c r="I241" s="48" t="str">
        <f>IF(D241="","",IF(COUNTIF(D$7:D241,D241)&gt;1,"",D241))</f>
        <v/>
      </c>
      <c r="J241" s="183" t="str">
        <f>IF(E241="","",IF(COUNTIF(E$7:E241,E241)&gt;1,"",E241))</f>
        <v/>
      </c>
      <c r="K241" s="183" t="str">
        <f>IF(F241="","",IF(COUNTIF(F$7:F241,F241)&gt;1,"",F241))</f>
        <v/>
      </c>
      <c r="L241" s="183" t="str">
        <f>IF(G241="","",IF(COUNTIF(G$7:G241,G241)&gt;1,"",G241))</f>
        <v/>
      </c>
      <c r="M241" s="183" t="e">
        <f t="array" ref="M241">INDEX(B$1:B$101,SMALL(IF(NOT(H$7:H$101=""),ROW($C$7:$C$101)),ROWS(B$7:B241)))</f>
        <v>#NUM!</v>
      </c>
      <c r="N241" s="183" t="e">
        <f t="array" ref="N241">INDEX(D$1:D$101,SMALL(IF(NOT(I$7:I$101=""),ROW($C$7:$C$101)),ROWS(C$7:C241)))</f>
        <v>#NUM!</v>
      </c>
      <c r="O241" s="183" t="e">
        <f t="array" ref="O241">INDEX(E$1:E$101,SMALL(IF(NOT(J$7:J$101=""),ROW($C$7:$C$101)),ROWS(D$7:D241)))</f>
        <v>#NUM!</v>
      </c>
      <c r="P241" s="183" t="e">
        <f t="array" ref="P241">INDEX(F$1:F$101,SMALL(IF(NOT(K$7:K$101=""),ROW($C$7:$C$101)),ROWS(E$7:E241)))</f>
        <v>#NUM!</v>
      </c>
      <c r="Q241" s="183" t="e">
        <f t="array" ref="Q241">INDEX(G$1:G$101,SMALL(IF(NOT(L$7:L$101=""),ROW($C$7:$C$101)),ROWS(F$7:F241)))</f>
        <v>#NUM!</v>
      </c>
      <c r="R241" s="183" t="str">
        <f t="shared" si="7"/>
        <v/>
      </c>
      <c r="S241" s="183" t="str">
        <f t="shared" si="8"/>
        <v/>
      </c>
      <c r="T241" s="183" t="str">
        <f t="shared" si="8"/>
        <v/>
      </c>
      <c r="U241" s="183" t="str">
        <f t="shared" si="8"/>
        <v/>
      </c>
      <c r="V241" s="184" t="str">
        <f t="shared" si="8"/>
        <v/>
      </c>
    </row>
    <row r="242" spans="2:22" x14ac:dyDescent="0.25">
      <c r="B242" s="249"/>
      <c r="C242" s="340"/>
      <c r="D242" s="336"/>
      <c r="E242" s="336"/>
      <c r="F242" s="336"/>
      <c r="G242" s="337"/>
      <c r="H242" s="183" t="str">
        <f>IF(B242="","",IF(COUNTIF(B$8:B242,B242)&gt;1,"",B242))</f>
        <v/>
      </c>
      <c r="I242" s="48" t="str">
        <f>IF(D242="","",IF(COUNTIF(D$7:D242,D242)&gt;1,"",D242))</f>
        <v/>
      </c>
      <c r="J242" s="183" t="str">
        <f>IF(E242="","",IF(COUNTIF(E$7:E242,E242)&gt;1,"",E242))</f>
        <v/>
      </c>
      <c r="K242" s="183" t="str">
        <f>IF(F242="","",IF(COUNTIF(F$7:F242,F242)&gt;1,"",F242))</f>
        <v/>
      </c>
      <c r="L242" s="183" t="str">
        <f>IF(G242="","",IF(COUNTIF(G$7:G242,G242)&gt;1,"",G242))</f>
        <v/>
      </c>
      <c r="M242" s="183" t="e">
        <f t="array" ref="M242">INDEX(B$1:B$101,SMALL(IF(NOT(H$7:H$101=""),ROW($C$7:$C$101)),ROWS(B$7:B242)))</f>
        <v>#NUM!</v>
      </c>
      <c r="N242" s="183" t="e">
        <f t="array" ref="N242">INDEX(D$1:D$101,SMALL(IF(NOT(I$7:I$101=""),ROW($C$7:$C$101)),ROWS(C$7:C242)))</f>
        <v>#NUM!</v>
      </c>
      <c r="O242" s="183" t="e">
        <f t="array" ref="O242">INDEX(E$1:E$101,SMALL(IF(NOT(J$7:J$101=""),ROW($C$7:$C$101)),ROWS(D$7:D242)))</f>
        <v>#NUM!</v>
      </c>
      <c r="P242" s="183" t="e">
        <f t="array" ref="P242">INDEX(F$1:F$101,SMALL(IF(NOT(K$7:K$101=""),ROW($C$7:$C$101)),ROWS(E$7:E242)))</f>
        <v>#NUM!</v>
      </c>
      <c r="Q242" s="183" t="e">
        <f t="array" ref="Q242">INDEX(G$1:G$101,SMALL(IF(NOT(L$7:L$101=""),ROW($C$7:$C$101)),ROWS(F$7:F242)))</f>
        <v>#NUM!</v>
      </c>
      <c r="R242" s="183" t="str">
        <f t="shared" ref="R242:R302" si="9">IF(ISERR(M242),"",M242)</f>
        <v/>
      </c>
      <c r="S242" s="183" t="str">
        <f t="shared" si="8"/>
        <v/>
      </c>
      <c r="T242" s="183" t="str">
        <f t="shared" si="8"/>
        <v/>
      </c>
      <c r="U242" s="183" t="str">
        <f t="shared" si="8"/>
        <v/>
      </c>
      <c r="V242" s="184" t="str">
        <f t="shared" si="8"/>
        <v/>
      </c>
    </row>
    <row r="243" spans="2:22" x14ac:dyDescent="0.25">
      <c r="B243" s="249"/>
      <c r="C243" s="340"/>
      <c r="D243" s="336"/>
      <c r="E243" s="336"/>
      <c r="F243" s="336"/>
      <c r="G243" s="337"/>
      <c r="H243" s="183" t="str">
        <f>IF(B243="","",IF(COUNTIF(B$8:B243,B243)&gt;1,"",B243))</f>
        <v/>
      </c>
      <c r="I243" s="48" t="str">
        <f>IF(D243="","",IF(COUNTIF(D$7:D243,D243)&gt;1,"",D243))</f>
        <v/>
      </c>
      <c r="J243" s="183" t="str">
        <f>IF(E243="","",IF(COUNTIF(E$7:E243,E243)&gt;1,"",E243))</f>
        <v/>
      </c>
      <c r="K243" s="183" t="str">
        <f>IF(F243="","",IF(COUNTIF(F$7:F243,F243)&gt;1,"",F243))</f>
        <v/>
      </c>
      <c r="L243" s="183" t="str">
        <f>IF(G243="","",IF(COUNTIF(G$7:G243,G243)&gt;1,"",G243))</f>
        <v/>
      </c>
      <c r="M243" s="183" t="e">
        <f t="array" ref="M243">INDEX(B$1:B$101,SMALL(IF(NOT(H$7:H$101=""),ROW($C$7:$C$101)),ROWS(B$7:B243)))</f>
        <v>#NUM!</v>
      </c>
      <c r="N243" s="183" t="e">
        <f t="array" ref="N243">INDEX(D$1:D$101,SMALL(IF(NOT(I$7:I$101=""),ROW($C$7:$C$101)),ROWS(C$7:C243)))</f>
        <v>#NUM!</v>
      </c>
      <c r="O243" s="183" t="e">
        <f t="array" ref="O243">INDEX(E$1:E$101,SMALL(IF(NOT(J$7:J$101=""),ROW($C$7:$C$101)),ROWS(D$7:D243)))</f>
        <v>#NUM!</v>
      </c>
      <c r="P243" s="183" t="e">
        <f t="array" ref="P243">INDEX(F$1:F$101,SMALL(IF(NOT(K$7:K$101=""),ROW($C$7:$C$101)),ROWS(E$7:E243)))</f>
        <v>#NUM!</v>
      </c>
      <c r="Q243" s="183" t="e">
        <f t="array" ref="Q243">INDEX(G$1:G$101,SMALL(IF(NOT(L$7:L$101=""),ROW($C$7:$C$101)),ROWS(F$7:F243)))</f>
        <v>#NUM!</v>
      </c>
      <c r="R243" s="183" t="str">
        <f t="shared" si="9"/>
        <v/>
      </c>
      <c r="S243" s="183" t="str">
        <f t="shared" si="8"/>
        <v/>
      </c>
      <c r="T243" s="183" t="str">
        <f t="shared" si="8"/>
        <v/>
      </c>
      <c r="U243" s="183" t="str">
        <f t="shared" si="8"/>
        <v/>
      </c>
      <c r="V243" s="184" t="str">
        <f t="shared" si="8"/>
        <v/>
      </c>
    </row>
    <row r="244" spans="2:22" x14ac:dyDescent="0.25">
      <c r="B244" s="249"/>
      <c r="C244" s="340"/>
      <c r="D244" s="336"/>
      <c r="E244" s="336"/>
      <c r="F244" s="336"/>
      <c r="G244" s="337"/>
      <c r="H244" s="183" t="str">
        <f>IF(B244="","",IF(COUNTIF(B$8:B244,B244)&gt;1,"",B244))</f>
        <v/>
      </c>
      <c r="I244" s="48" t="str">
        <f>IF(D244="","",IF(COUNTIF(D$7:D244,D244)&gt;1,"",D244))</f>
        <v/>
      </c>
      <c r="J244" s="183" t="str">
        <f>IF(E244="","",IF(COUNTIF(E$7:E244,E244)&gt;1,"",E244))</f>
        <v/>
      </c>
      <c r="K244" s="183" t="str">
        <f>IF(F244="","",IF(COUNTIF(F$7:F244,F244)&gt;1,"",F244))</f>
        <v/>
      </c>
      <c r="L244" s="183" t="str">
        <f>IF(G244="","",IF(COUNTIF(G$7:G244,G244)&gt;1,"",G244))</f>
        <v/>
      </c>
      <c r="M244" s="183" t="e">
        <f t="array" ref="M244">INDEX(B$1:B$101,SMALL(IF(NOT(H$7:H$101=""),ROW($C$7:$C$101)),ROWS(B$7:B244)))</f>
        <v>#NUM!</v>
      </c>
      <c r="N244" s="183" t="e">
        <f t="array" ref="N244">INDEX(D$1:D$101,SMALL(IF(NOT(I$7:I$101=""),ROW($C$7:$C$101)),ROWS(C$7:C244)))</f>
        <v>#NUM!</v>
      </c>
      <c r="O244" s="183" t="e">
        <f t="array" ref="O244">INDEX(E$1:E$101,SMALL(IF(NOT(J$7:J$101=""),ROW($C$7:$C$101)),ROWS(D$7:D244)))</f>
        <v>#NUM!</v>
      </c>
      <c r="P244" s="183" t="e">
        <f t="array" ref="P244">INDEX(F$1:F$101,SMALL(IF(NOT(K$7:K$101=""),ROW($C$7:$C$101)),ROWS(E$7:E244)))</f>
        <v>#NUM!</v>
      </c>
      <c r="Q244" s="183" t="e">
        <f t="array" ref="Q244">INDEX(G$1:G$101,SMALL(IF(NOT(L$7:L$101=""),ROW($C$7:$C$101)),ROWS(F$7:F244)))</f>
        <v>#NUM!</v>
      </c>
      <c r="R244" s="183" t="str">
        <f t="shared" si="9"/>
        <v/>
      </c>
      <c r="S244" s="183" t="str">
        <f t="shared" si="8"/>
        <v/>
      </c>
      <c r="T244" s="183" t="str">
        <f t="shared" si="8"/>
        <v/>
      </c>
      <c r="U244" s="183" t="str">
        <f t="shared" si="8"/>
        <v/>
      </c>
      <c r="V244" s="184" t="str">
        <f t="shared" si="8"/>
        <v/>
      </c>
    </row>
    <row r="245" spans="2:22" x14ac:dyDescent="0.25">
      <c r="B245" s="249"/>
      <c r="C245" s="340"/>
      <c r="D245" s="336"/>
      <c r="E245" s="336"/>
      <c r="F245" s="336"/>
      <c r="G245" s="337"/>
      <c r="H245" s="183" t="str">
        <f>IF(B245="","",IF(COUNTIF(B$8:B245,B245)&gt;1,"",B245))</f>
        <v/>
      </c>
      <c r="I245" s="48" t="str">
        <f>IF(D245="","",IF(COUNTIF(D$7:D245,D245)&gt;1,"",D245))</f>
        <v/>
      </c>
      <c r="J245" s="183" t="str">
        <f>IF(E245="","",IF(COUNTIF(E$7:E245,E245)&gt;1,"",E245))</f>
        <v/>
      </c>
      <c r="K245" s="183" t="str">
        <f>IF(F245="","",IF(COUNTIF(F$7:F245,F245)&gt;1,"",F245))</f>
        <v/>
      </c>
      <c r="L245" s="183" t="str">
        <f>IF(G245="","",IF(COUNTIF(G$7:G245,G245)&gt;1,"",G245))</f>
        <v/>
      </c>
      <c r="M245" s="183" t="e">
        <f t="array" ref="M245">INDEX(B$1:B$101,SMALL(IF(NOT(H$7:H$101=""),ROW($C$7:$C$101)),ROWS(B$7:B245)))</f>
        <v>#NUM!</v>
      </c>
      <c r="N245" s="183" t="e">
        <f t="array" ref="N245">INDEX(D$1:D$101,SMALL(IF(NOT(I$7:I$101=""),ROW($C$7:$C$101)),ROWS(C$7:C245)))</f>
        <v>#NUM!</v>
      </c>
      <c r="O245" s="183" t="e">
        <f t="array" ref="O245">INDEX(E$1:E$101,SMALL(IF(NOT(J$7:J$101=""),ROW($C$7:$C$101)),ROWS(D$7:D245)))</f>
        <v>#NUM!</v>
      </c>
      <c r="P245" s="183" t="e">
        <f t="array" ref="P245">INDEX(F$1:F$101,SMALL(IF(NOT(K$7:K$101=""),ROW($C$7:$C$101)),ROWS(E$7:E245)))</f>
        <v>#NUM!</v>
      </c>
      <c r="Q245" s="183" t="e">
        <f t="array" ref="Q245">INDEX(G$1:G$101,SMALL(IF(NOT(L$7:L$101=""),ROW($C$7:$C$101)),ROWS(F$7:F245)))</f>
        <v>#NUM!</v>
      </c>
      <c r="R245" s="183" t="str">
        <f t="shared" si="9"/>
        <v/>
      </c>
      <c r="S245" s="183" t="str">
        <f t="shared" si="8"/>
        <v/>
      </c>
      <c r="T245" s="183" t="str">
        <f t="shared" si="8"/>
        <v/>
      </c>
      <c r="U245" s="183" t="str">
        <f t="shared" si="8"/>
        <v/>
      </c>
      <c r="V245" s="184" t="str">
        <f t="shared" si="8"/>
        <v/>
      </c>
    </row>
    <row r="246" spans="2:22" x14ac:dyDescent="0.25">
      <c r="B246" s="249"/>
      <c r="C246" s="340"/>
      <c r="D246" s="336"/>
      <c r="E246" s="336"/>
      <c r="F246" s="336"/>
      <c r="G246" s="337"/>
      <c r="H246" s="183" t="str">
        <f>IF(B246="","",IF(COUNTIF(B$8:B246,B246)&gt;1,"",B246))</f>
        <v/>
      </c>
      <c r="I246" s="48" t="str">
        <f>IF(D246="","",IF(COUNTIF(D$7:D246,D246)&gt;1,"",D246))</f>
        <v/>
      </c>
      <c r="J246" s="183" t="str">
        <f>IF(E246="","",IF(COUNTIF(E$7:E246,E246)&gt;1,"",E246))</f>
        <v/>
      </c>
      <c r="K246" s="183" t="str">
        <f>IF(F246="","",IF(COUNTIF(F$7:F246,F246)&gt;1,"",F246))</f>
        <v/>
      </c>
      <c r="L246" s="183" t="str">
        <f>IF(G246="","",IF(COUNTIF(G$7:G246,G246)&gt;1,"",G246))</f>
        <v/>
      </c>
      <c r="M246" s="183" t="e">
        <f t="array" ref="M246">INDEX(B$1:B$101,SMALL(IF(NOT(H$7:H$101=""),ROW($C$7:$C$101)),ROWS(B$7:B246)))</f>
        <v>#NUM!</v>
      </c>
      <c r="N246" s="183" t="e">
        <f t="array" ref="N246">INDEX(D$1:D$101,SMALL(IF(NOT(I$7:I$101=""),ROW($C$7:$C$101)),ROWS(C$7:C246)))</f>
        <v>#NUM!</v>
      </c>
      <c r="O246" s="183" t="e">
        <f t="array" ref="O246">INDEX(E$1:E$101,SMALL(IF(NOT(J$7:J$101=""),ROW($C$7:$C$101)),ROWS(D$7:D246)))</f>
        <v>#NUM!</v>
      </c>
      <c r="P246" s="183" t="e">
        <f t="array" ref="P246">INDEX(F$1:F$101,SMALL(IF(NOT(K$7:K$101=""),ROW($C$7:$C$101)),ROWS(E$7:E246)))</f>
        <v>#NUM!</v>
      </c>
      <c r="Q246" s="183" t="e">
        <f t="array" ref="Q246">INDEX(G$1:G$101,SMALL(IF(NOT(L$7:L$101=""),ROW($C$7:$C$101)),ROWS(F$7:F246)))</f>
        <v>#NUM!</v>
      </c>
      <c r="R246" s="183" t="str">
        <f t="shared" si="9"/>
        <v/>
      </c>
      <c r="S246" s="183" t="str">
        <f t="shared" si="8"/>
        <v/>
      </c>
      <c r="T246" s="183" t="str">
        <f t="shared" si="8"/>
        <v/>
      </c>
      <c r="U246" s="183" t="str">
        <f t="shared" si="8"/>
        <v/>
      </c>
      <c r="V246" s="184" t="str">
        <f t="shared" si="8"/>
        <v/>
      </c>
    </row>
    <row r="247" spans="2:22" x14ac:dyDescent="0.25">
      <c r="B247" s="249"/>
      <c r="C247" s="340"/>
      <c r="D247" s="336"/>
      <c r="E247" s="336"/>
      <c r="F247" s="336"/>
      <c r="G247" s="337"/>
      <c r="H247" s="183" t="str">
        <f>IF(B247="","",IF(COUNTIF(B$8:B247,B247)&gt;1,"",B247))</f>
        <v/>
      </c>
      <c r="I247" s="48" t="str">
        <f>IF(D247="","",IF(COUNTIF(D$7:D247,D247)&gt;1,"",D247))</f>
        <v/>
      </c>
      <c r="J247" s="183" t="str">
        <f>IF(E247="","",IF(COUNTIF(E$7:E247,E247)&gt;1,"",E247))</f>
        <v/>
      </c>
      <c r="K247" s="183" t="str">
        <f>IF(F247="","",IF(COUNTIF(F$7:F247,F247)&gt;1,"",F247))</f>
        <v/>
      </c>
      <c r="L247" s="183" t="str">
        <f>IF(G247="","",IF(COUNTIF(G$7:G247,G247)&gt;1,"",G247))</f>
        <v/>
      </c>
      <c r="M247" s="183" t="e">
        <f t="array" ref="M247">INDEX(B$1:B$101,SMALL(IF(NOT(H$7:H$101=""),ROW($C$7:$C$101)),ROWS(B$7:B247)))</f>
        <v>#NUM!</v>
      </c>
      <c r="N247" s="183" t="e">
        <f t="array" ref="N247">INDEX(D$1:D$101,SMALL(IF(NOT(I$7:I$101=""),ROW($C$7:$C$101)),ROWS(C$7:C247)))</f>
        <v>#NUM!</v>
      </c>
      <c r="O247" s="183" t="e">
        <f t="array" ref="O247">INDEX(E$1:E$101,SMALL(IF(NOT(J$7:J$101=""),ROW($C$7:$C$101)),ROWS(D$7:D247)))</f>
        <v>#NUM!</v>
      </c>
      <c r="P247" s="183" t="e">
        <f t="array" ref="P247">INDEX(F$1:F$101,SMALL(IF(NOT(K$7:K$101=""),ROW($C$7:$C$101)),ROWS(E$7:E247)))</f>
        <v>#NUM!</v>
      </c>
      <c r="Q247" s="183" t="e">
        <f t="array" ref="Q247">INDEX(G$1:G$101,SMALL(IF(NOT(L$7:L$101=""),ROW($C$7:$C$101)),ROWS(F$7:F247)))</f>
        <v>#NUM!</v>
      </c>
      <c r="R247" s="183" t="str">
        <f t="shared" si="9"/>
        <v/>
      </c>
      <c r="S247" s="183" t="str">
        <f t="shared" si="8"/>
        <v/>
      </c>
      <c r="T247" s="183" t="str">
        <f t="shared" si="8"/>
        <v/>
      </c>
      <c r="U247" s="183" t="str">
        <f t="shared" si="8"/>
        <v/>
      </c>
      <c r="V247" s="184" t="str">
        <f t="shared" si="8"/>
        <v/>
      </c>
    </row>
    <row r="248" spans="2:22" x14ac:dyDescent="0.25">
      <c r="B248" s="249"/>
      <c r="C248" s="340"/>
      <c r="D248" s="336"/>
      <c r="E248" s="336"/>
      <c r="F248" s="336"/>
      <c r="G248" s="337"/>
      <c r="H248" s="183" t="str">
        <f>IF(B248="","",IF(COUNTIF(B$8:B248,B248)&gt;1,"",B248))</f>
        <v/>
      </c>
      <c r="I248" s="48" t="str">
        <f>IF(D248="","",IF(COUNTIF(D$7:D248,D248)&gt;1,"",D248))</f>
        <v/>
      </c>
      <c r="J248" s="183" t="str">
        <f>IF(E248="","",IF(COUNTIF(E$7:E248,E248)&gt;1,"",E248))</f>
        <v/>
      </c>
      <c r="K248" s="183" t="str">
        <f>IF(F248="","",IF(COUNTIF(F$7:F248,F248)&gt;1,"",F248))</f>
        <v/>
      </c>
      <c r="L248" s="183" t="str">
        <f>IF(G248="","",IF(COUNTIF(G$7:G248,G248)&gt;1,"",G248))</f>
        <v/>
      </c>
      <c r="M248" s="183" t="e">
        <f t="array" ref="M248">INDEX(B$1:B$101,SMALL(IF(NOT(H$7:H$101=""),ROW($C$7:$C$101)),ROWS(B$7:B248)))</f>
        <v>#NUM!</v>
      </c>
      <c r="N248" s="183" t="e">
        <f t="array" ref="N248">INDEX(D$1:D$101,SMALL(IF(NOT(I$7:I$101=""),ROW($C$7:$C$101)),ROWS(C$7:C248)))</f>
        <v>#NUM!</v>
      </c>
      <c r="O248" s="183" t="e">
        <f t="array" ref="O248">INDEX(E$1:E$101,SMALL(IF(NOT(J$7:J$101=""),ROW($C$7:$C$101)),ROWS(D$7:D248)))</f>
        <v>#NUM!</v>
      </c>
      <c r="P248" s="183" t="e">
        <f t="array" ref="P248">INDEX(F$1:F$101,SMALL(IF(NOT(K$7:K$101=""),ROW($C$7:$C$101)),ROWS(E$7:E248)))</f>
        <v>#NUM!</v>
      </c>
      <c r="Q248" s="183" t="e">
        <f t="array" ref="Q248">INDEX(G$1:G$101,SMALL(IF(NOT(L$7:L$101=""),ROW($C$7:$C$101)),ROWS(F$7:F248)))</f>
        <v>#NUM!</v>
      </c>
      <c r="R248" s="183" t="str">
        <f t="shared" si="9"/>
        <v/>
      </c>
      <c r="S248" s="183" t="str">
        <f t="shared" si="8"/>
        <v/>
      </c>
      <c r="T248" s="183" t="str">
        <f t="shared" si="8"/>
        <v/>
      </c>
      <c r="U248" s="183" t="str">
        <f t="shared" si="8"/>
        <v/>
      </c>
      <c r="V248" s="184" t="str">
        <f t="shared" si="8"/>
        <v/>
      </c>
    </row>
    <row r="249" spans="2:22" x14ac:dyDescent="0.25">
      <c r="B249" s="249"/>
      <c r="C249" s="340"/>
      <c r="D249" s="336"/>
      <c r="E249" s="336"/>
      <c r="F249" s="336"/>
      <c r="G249" s="337"/>
      <c r="H249" s="183" t="str">
        <f>IF(B249="","",IF(COUNTIF(B$8:B249,B249)&gt;1,"",B249))</f>
        <v/>
      </c>
      <c r="I249" s="48" t="str">
        <f>IF(D249="","",IF(COUNTIF(D$7:D249,D249)&gt;1,"",D249))</f>
        <v/>
      </c>
      <c r="J249" s="183" t="str">
        <f>IF(E249="","",IF(COUNTIF(E$7:E249,E249)&gt;1,"",E249))</f>
        <v/>
      </c>
      <c r="K249" s="183" t="str">
        <f>IF(F249="","",IF(COUNTIF(F$7:F249,F249)&gt;1,"",F249))</f>
        <v/>
      </c>
      <c r="L249" s="183" t="str">
        <f>IF(G249="","",IF(COUNTIF(G$7:G249,G249)&gt;1,"",G249))</f>
        <v/>
      </c>
      <c r="M249" s="183" t="e">
        <f t="array" ref="M249">INDEX(B$1:B$101,SMALL(IF(NOT(H$7:H$101=""),ROW($C$7:$C$101)),ROWS(B$7:B249)))</f>
        <v>#NUM!</v>
      </c>
      <c r="N249" s="183" t="e">
        <f t="array" ref="N249">INDEX(D$1:D$101,SMALL(IF(NOT(I$7:I$101=""),ROW($C$7:$C$101)),ROWS(C$7:C249)))</f>
        <v>#NUM!</v>
      </c>
      <c r="O249" s="183" t="e">
        <f t="array" ref="O249">INDEX(E$1:E$101,SMALL(IF(NOT(J$7:J$101=""),ROW($C$7:$C$101)),ROWS(D$7:D249)))</f>
        <v>#NUM!</v>
      </c>
      <c r="P249" s="183" t="e">
        <f t="array" ref="P249">INDEX(F$1:F$101,SMALL(IF(NOT(K$7:K$101=""),ROW($C$7:$C$101)),ROWS(E$7:E249)))</f>
        <v>#NUM!</v>
      </c>
      <c r="Q249" s="183" t="e">
        <f t="array" ref="Q249">INDEX(G$1:G$101,SMALL(IF(NOT(L$7:L$101=""),ROW($C$7:$C$101)),ROWS(F$7:F249)))</f>
        <v>#NUM!</v>
      </c>
      <c r="R249" s="183" t="str">
        <f t="shared" si="9"/>
        <v/>
      </c>
      <c r="S249" s="183" t="str">
        <f t="shared" si="8"/>
        <v/>
      </c>
      <c r="T249" s="183" t="str">
        <f t="shared" si="8"/>
        <v/>
      </c>
      <c r="U249" s="183" t="str">
        <f t="shared" si="8"/>
        <v/>
      </c>
      <c r="V249" s="184" t="str">
        <f t="shared" si="8"/>
        <v/>
      </c>
    </row>
    <row r="250" spans="2:22" x14ac:dyDescent="0.25">
      <c r="B250" s="249"/>
      <c r="C250" s="340"/>
      <c r="D250" s="336"/>
      <c r="E250" s="336"/>
      <c r="F250" s="336"/>
      <c r="G250" s="337"/>
      <c r="H250" s="183" t="str">
        <f>IF(B250="","",IF(COUNTIF(B$8:B250,B250)&gt;1,"",B250))</f>
        <v/>
      </c>
      <c r="I250" s="48" t="str">
        <f>IF(D250="","",IF(COUNTIF(D$7:D250,D250)&gt;1,"",D250))</f>
        <v/>
      </c>
      <c r="J250" s="183" t="str">
        <f>IF(E250="","",IF(COUNTIF(E$7:E250,E250)&gt;1,"",E250))</f>
        <v/>
      </c>
      <c r="K250" s="183" t="str">
        <f>IF(F250="","",IF(COUNTIF(F$7:F250,F250)&gt;1,"",F250))</f>
        <v/>
      </c>
      <c r="L250" s="183" t="str">
        <f>IF(G250="","",IF(COUNTIF(G$7:G250,G250)&gt;1,"",G250))</f>
        <v/>
      </c>
      <c r="M250" s="183" t="e">
        <f t="array" ref="M250">INDEX(B$1:B$101,SMALL(IF(NOT(H$7:H$101=""),ROW($C$7:$C$101)),ROWS(B$7:B250)))</f>
        <v>#NUM!</v>
      </c>
      <c r="N250" s="183" t="e">
        <f t="array" ref="N250">INDEX(D$1:D$101,SMALL(IF(NOT(I$7:I$101=""),ROW($C$7:$C$101)),ROWS(C$7:C250)))</f>
        <v>#NUM!</v>
      </c>
      <c r="O250" s="183" t="e">
        <f t="array" ref="O250">INDEX(E$1:E$101,SMALL(IF(NOT(J$7:J$101=""),ROW($C$7:$C$101)),ROWS(D$7:D250)))</f>
        <v>#NUM!</v>
      </c>
      <c r="P250" s="183" t="e">
        <f t="array" ref="P250">INDEX(F$1:F$101,SMALL(IF(NOT(K$7:K$101=""),ROW($C$7:$C$101)),ROWS(E$7:E250)))</f>
        <v>#NUM!</v>
      </c>
      <c r="Q250" s="183" t="e">
        <f t="array" ref="Q250">INDEX(G$1:G$101,SMALL(IF(NOT(L$7:L$101=""),ROW($C$7:$C$101)),ROWS(F$7:F250)))</f>
        <v>#NUM!</v>
      </c>
      <c r="R250" s="183" t="str">
        <f t="shared" si="9"/>
        <v/>
      </c>
      <c r="S250" s="183" t="str">
        <f t="shared" si="8"/>
        <v/>
      </c>
      <c r="T250" s="183" t="str">
        <f t="shared" si="8"/>
        <v/>
      </c>
      <c r="U250" s="183" t="str">
        <f t="shared" si="8"/>
        <v/>
      </c>
      <c r="V250" s="184" t="str">
        <f t="shared" si="8"/>
        <v/>
      </c>
    </row>
    <row r="251" spans="2:22" x14ac:dyDescent="0.25">
      <c r="B251" s="249"/>
      <c r="C251" s="340"/>
      <c r="D251" s="336"/>
      <c r="E251" s="336"/>
      <c r="F251" s="336"/>
      <c r="G251" s="337"/>
      <c r="H251" s="183" t="str">
        <f>IF(B251="","",IF(COUNTIF(B$8:B251,B251)&gt;1,"",B251))</f>
        <v/>
      </c>
      <c r="I251" s="48" t="str">
        <f>IF(D251="","",IF(COUNTIF(D$7:D251,D251)&gt;1,"",D251))</f>
        <v/>
      </c>
      <c r="J251" s="183" t="str">
        <f>IF(E251="","",IF(COUNTIF(E$7:E251,E251)&gt;1,"",E251))</f>
        <v/>
      </c>
      <c r="K251" s="183" t="str">
        <f>IF(F251="","",IF(COUNTIF(F$7:F251,F251)&gt;1,"",F251))</f>
        <v/>
      </c>
      <c r="L251" s="183" t="str">
        <f>IF(G251="","",IF(COUNTIF(G$7:G251,G251)&gt;1,"",G251))</f>
        <v/>
      </c>
      <c r="M251" s="183" t="e">
        <f t="array" ref="M251">INDEX(B$1:B$101,SMALL(IF(NOT(H$7:H$101=""),ROW($C$7:$C$101)),ROWS(B$7:B251)))</f>
        <v>#NUM!</v>
      </c>
      <c r="N251" s="183" t="e">
        <f t="array" ref="N251">INDEX(D$1:D$101,SMALL(IF(NOT(I$7:I$101=""),ROW($C$7:$C$101)),ROWS(C$7:C251)))</f>
        <v>#NUM!</v>
      </c>
      <c r="O251" s="183" t="e">
        <f t="array" ref="O251">INDEX(E$1:E$101,SMALL(IF(NOT(J$7:J$101=""),ROW($C$7:$C$101)),ROWS(D$7:D251)))</f>
        <v>#NUM!</v>
      </c>
      <c r="P251" s="183" t="e">
        <f t="array" ref="P251">INDEX(F$1:F$101,SMALL(IF(NOT(K$7:K$101=""),ROW($C$7:$C$101)),ROWS(E$7:E251)))</f>
        <v>#NUM!</v>
      </c>
      <c r="Q251" s="183" t="e">
        <f t="array" ref="Q251">INDEX(G$1:G$101,SMALL(IF(NOT(L$7:L$101=""),ROW($C$7:$C$101)),ROWS(F$7:F251)))</f>
        <v>#NUM!</v>
      </c>
      <c r="R251" s="183" t="str">
        <f t="shared" si="9"/>
        <v/>
      </c>
      <c r="S251" s="183" t="str">
        <f t="shared" si="8"/>
        <v/>
      </c>
      <c r="T251" s="183" t="str">
        <f t="shared" si="8"/>
        <v/>
      </c>
      <c r="U251" s="183" t="str">
        <f t="shared" si="8"/>
        <v/>
      </c>
      <c r="V251" s="184" t="str">
        <f t="shared" si="8"/>
        <v/>
      </c>
    </row>
    <row r="252" spans="2:22" x14ac:dyDescent="0.25">
      <c r="B252" s="249"/>
      <c r="C252" s="340"/>
      <c r="D252" s="336"/>
      <c r="E252" s="336"/>
      <c r="F252" s="336"/>
      <c r="G252" s="337"/>
      <c r="H252" s="183" t="str">
        <f>IF(B252="","",IF(COUNTIF(B$8:B252,B252)&gt;1,"",B252))</f>
        <v/>
      </c>
      <c r="I252" s="48" t="str">
        <f>IF(D252="","",IF(COUNTIF(D$7:D252,D252)&gt;1,"",D252))</f>
        <v/>
      </c>
      <c r="J252" s="183" t="str">
        <f>IF(E252="","",IF(COUNTIF(E$7:E252,E252)&gt;1,"",E252))</f>
        <v/>
      </c>
      <c r="K252" s="183" t="str">
        <f>IF(F252="","",IF(COUNTIF(F$7:F252,F252)&gt;1,"",F252))</f>
        <v/>
      </c>
      <c r="L252" s="183" t="str">
        <f>IF(G252="","",IF(COUNTIF(G$7:G252,G252)&gt;1,"",G252))</f>
        <v/>
      </c>
      <c r="M252" s="183" t="e">
        <f t="array" ref="M252">INDEX(B$1:B$101,SMALL(IF(NOT(H$7:H$101=""),ROW($C$7:$C$101)),ROWS(B$7:B252)))</f>
        <v>#NUM!</v>
      </c>
      <c r="N252" s="183" t="e">
        <f t="array" ref="N252">INDEX(D$1:D$101,SMALL(IF(NOT(I$7:I$101=""),ROW($C$7:$C$101)),ROWS(C$7:C252)))</f>
        <v>#NUM!</v>
      </c>
      <c r="O252" s="183" t="e">
        <f t="array" ref="O252">INDEX(E$1:E$101,SMALL(IF(NOT(J$7:J$101=""),ROW($C$7:$C$101)),ROWS(D$7:D252)))</f>
        <v>#NUM!</v>
      </c>
      <c r="P252" s="183" t="e">
        <f t="array" ref="P252">INDEX(F$1:F$101,SMALL(IF(NOT(K$7:K$101=""),ROW($C$7:$C$101)),ROWS(E$7:E252)))</f>
        <v>#NUM!</v>
      </c>
      <c r="Q252" s="183" t="e">
        <f t="array" ref="Q252">INDEX(G$1:G$101,SMALL(IF(NOT(L$7:L$101=""),ROW($C$7:$C$101)),ROWS(F$7:F252)))</f>
        <v>#NUM!</v>
      </c>
      <c r="R252" s="183" t="str">
        <f t="shared" si="9"/>
        <v/>
      </c>
      <c r="S252" s="183" t="str">
        <f t="shared" si="8"/>
        <v/>
      </c>
      <c r="T252" s="183" t="str">
        <f t="shared" si="8"/>
        <v/>
      </c>
      <c r="U252" s="183" t="str">
        <f t="shared" si="8"/>
        <v/>
      </c>
      <c r="V252" s="184" t="str">
        <f t="shared" si="8"/>
        <v/>
      </c>
    </row>
    <row r="253" spans="2:22" x14ac:dyDescent="0.25">
      <c r="B253" s="249"/>
      <c r="C253" s="340"/>
      <c r="D253" s="336"/>
      <c r="E253" s="336"/>
      <c r="F253" s="336"/>
      <c r="G253" s="337"/>
      <c r="H253" s="183" t="str">
        <f>IF(B253="","",IF(COUNTIF(B$8:B253,B253)&gt;1,"",B253))</f>
        <v/>
      </c>
      <c r="I253" s="48" t="str">
        <f>IF(D253="","",IF(COUNTIF(D$7:D253,D253)&gt;1,"",D253))</f>
        <v/>
      </c>
      <c r="J253" s="183" t="str">
        <f>IF(E253="","",IF(COUNTIF(E$7:E253,E253)&gt;1,"",E253))</f>
        <v/>
      </c>
      <c r="K253" s="183" t="str">
        <f>IF(F253="","",IF(COUNTIF(F$7:F253,F253)&gt;1,"",F253))</f>
        <v/>
      </c>
      <c r="L253" s="183" t="str">
        <f>IF(G253="","",IF(COUNTIF(G$7:G253,G253)&gt;1,"",G253))</f>
        <v/>
      </c>
      <c r="M253" s="183" t="e">
        <f t="array" ref="M253">INDEX(B$1:B$101,SMALL(IF(NOT(H$7:H$101=""),ROW($C$7:$C$101)),ROWS(B$7:B253)))</f>
        <v>#NUM!</v>
      </c>
      <c r="N253" s="183" t="e">
        <f t="array" ref="N253">INDEX(D$1:D$101,SMALL(IF(NOT(I$7:I$101=""),ROW($C$7:$C$101)),ROWS(C$7:C253)))</f>
        <v>#NUM!</v>
      </c>
      <c r="O253" s="183" t="e">
        <f t="array" ref="O253">INDEX(E$1:E$101,SMALL(IF(NOT(J$7:J$101=""),ROW($C$7:$C$101)),ROWS(D$7:D253)))</f>
        <v>#NUM!</v>
      </c>
      <c r="P253" s="183" t="e">
        <f t="array" ref="P253">INDEX(F$1:F$101,SMALL(IF(NOT(K$7:K$101=""),ROW($C$7:$C$101)),ROWS(E$7:E253)))</f>
        <v>#NUM!</v>
      </c>
      <c r="Q253" s="183" t="e">
        <f t="array" ref="Q253">INDEX(G$1:G$101,SMALL(IF(NOT(L$7:L$101=""),ROW($C$7:$C$101)),ROWS(F$7:F253)))</f>
        <v>#NUM!</v>
      </c>
      <c r="R253" s="183" t="str">
        <f t="shared" si="9"/>
        <v/>
      </c>
      <c r="S253" s="183" t="str">
        <f t="shared" si="8"/>
        <v/>
      </c>
      <c r="T253" s="183" t="str">
        <f t="shared" si="8"/>
        <v/>
      </c>
      <c r="U253" s="183" t="str">
        <f t="shared" si="8"/>
        <v/>
      </c>
      <c r="V253" s="184" t="str">
        <f t="shared" si="8"/>
        <v/>
      </c>
    </row>
    <row r="254" spans="2:22" x14ac:dyDescent="0.25">
      <c r="B254" s="249"/>
      <c r="C254" s="340"/>
      <c r="D254" s="336"/>
      <c r="E254" s="336"/>
      <c r="F254" s="336"/>
      <c r="G254" s="337"/>
      <c r="H254" s="183" t="str">
        <f>IF(B254="","",IF(COUNTIF(B$8:B254,B254)&gt;1,"",B254))</f>
        <v/>
      </c>
      <c r="I254" s="48" t="str">
        <f>IF(D254="","",IF(COUNTIF(D$7:D254,D254)&gt;1,"",D254))</f>
        <v/>
      </c>
      <c r="J254" s="183" t="str">
        <f>IF(E254="","",IF(COUNTIF(E$7:E254,E254)&gt;1,"",E254))</f>
        <v/>
      </c>
      <c r="K254" s="183" t="str">
        <f>IF(F254="","",IF(COUNTIF(F$7:F254,F254)&gt;1,"",F254))</f>
        <v/>
      </c>
      <c r="L254" s="183" t="str">
        <f>IF(G254="","",IF(COUNTIF(G$7:G254,G254)&gt;1,"",G254))</f>
        <v/>
      </c>
      <c r="M254" s="183" t="e">
        <f t="array" ref="M254">INDEX(B$1:B$101,SMALL(IF(NOT(H$7:H$101=""),ROW($C$7:$C$101)),ROWS(B$7:B254)))</f>
        <v>#NUM!</v>
      </c>
      <c r="N254" s="183" t="e">
        <f t="array" ref="N254">INDEX(D$1:D$101,SMALL(IF(NOT(I$7:I$101=""),ROW($C$7:$C$101)),ROWS(C$7:C254)))</f>
        <v>#NUM!</v>
      </c>
      <c r="O254" s="183" t="e">
        <f t="array" ref="O254">INDEX(E$1:E$101,SMALL(IF(NOT(J$7:J$101=""),ROW($C$7:$C$101)),ROWS(D$7:D254)))</f>
        <v>#NUM!</v>
      </c>
      <c r="P254" s="183" t="e">
        <f t="array" ref="P254">INDEX(F$1:F$101,SMALL(IF(NOT(K$7:K$101=""),ROW($C$7:$C$101)),ROWS(E$7:E254)))</f>
        <v>#NUM!</v>
      </c>
      <c r="Q254" s="183" t="e">
        <f t="array" ref="Q254">INDEX(G$1:G$101,SMALL(IF(NOT(L$7:L$101=""),ROW($C$7:$C$101)),ROWS(F$7:F254)))</f>
        <v>#NUM!</v>
      </c>
      <c r="R254" s="183" t="str">
        <f t="shared" si="9"/>
        <v/>
      </c>
      <c r="S254" s="183" t="str">
        <f t="shared" si="8"/>
        <v/>
      </c>
      <c r="T254" s="183" t="str">
        <f t="shared" si="8"/>
        <v/>
      </c>
      <c r="U254" s="183" t="str">
        <f t="shared" si="8"/>
        <v/>
      </c>
      <c r="V254" s="184" t="str">
        <f t="shared" si="8"/>
        <v/>
      </c>
    </row>
    <row r="255" spans="2:22" x14ac:dyDescent="0.25">
      <c r="B255" s="249"/>
      <c r="C255" s="340"/>
      <c r="D255" s="336"/>
      <c r="E255" s="336"/>
      <c r="F255" s="336"/>
      <c r="G255" s="337"/>
      <c r="H255" s="183" t="str">
        <f>IF(B255="","",IF(COUNTIF(B$8:B255,B255)&gt;1,"",B255))</f>
        <v/>
      </c>
      <c r="I255" s="48" t="str">
        <f>IF(D255="","",IF(COUNTIF(D$7:D255,D255)&gt;1,"",D255))</f>
        <v/>
      </c>
      <c r="J255" s="183" t="str">
        <f>IF(E255="","",IF(COUNTIF(E$7:E255,E255)&gt;1,"",E255))</f>
        <v/>
      </c>
      <c r="K255" s="183" t="str">
        <f>IF(F255="","",IF(COUNTIF(F$7:F255,F255)&gt;1,"",F255))</f>
        <v/>
      </c>
      <c r="L255" s="183" t="str">
        <f>IF(G255="","",IF(COUNTIF(G$7:G255,G255)&gt;1,"",G255))</f>
        <v/>
      </c>
      <c r="M255" s="183" t="e">
        <f t="array" ref="M255">INDEX(B$1:B$101,SMALL(IF(NOT(H$7:H$101=""),ROW($C$7:$C$101)),ROWS(B$7:B255)))</f>
        <v>#NUM!</v>
      </c>
      <c r="N255" s="183" t="e">
        <f t="array" ref="N255">INDEX(D$1:D$101,SMALL(IF(NOT(I$7:I$101=""),ROW($C$7:$C$101)),ROWS(C$7:C255)))</f>
        <v>#NUM!</v>
      </c>
      <c r="O255" s="183" t="e">
        <f t="array" ref="O255">INDEX(E$1:E$101,SMALL(IF(NOT(J$7:J$101=""),ROW($C$7:$C$101)),ROWS(D$7:D255)))</f>
        <v>#NUM!</v>
      </c>
      <c r="P255" s="183" t="e">
        <f t="array" ref="P255">INDEX(F$1:F$101,SMALL(IF(NOT(K$7:K$101=""),ROW($C$7:$C$101)),ROWS(E$7:E255)))</f>
        <v>#NUM!</v>
      </c>
      <c r="Q255" s="183" t="e">
        <f t="array" ref="Q255">INDEX(G$1:G$101,SMALL(IF(NOT(L$7:L$101=""),ROW($C$7:$C$101)),ROWS(F$7:F255)))</f>
        <v>#NUM!</v>
      </c>
      <c r="R255" s="183" t="str">
        <f t="shared" si="9"/>
        <v/>
      </c>
      <c r="S255" s="183" t="str">
        <f t="shared" si="8"/>
        <v/>
      </c>
      <c r="T255" s="183" t="str">
        <f t="shared" si="8"/>
        <v/>
      </c>
      <c r="U255" s="183" t="str">
        <f t="shared" si="8"/>
        <v/>
      </c>
      <c r="V255" s="184" t="str">
        <f t="shared" si="8"/>
        <v/>
      </c>
    </row>
    <row r="256" spans="2:22" x14ac:dyDescent="0.25">
      <c r="B256" s="249"/>
      <c r="C256" s="340"/>
      <c r="D256" s="336"/>
      <c r="E256" s="336"/>
      <c r="F256" s="336"/>
      <c r="G256" s="337"/>
      <c r="H256" s="183" t="str">
        <f>IF(B256="","",IF(COUNTIF(B$8:B256,B256)&gt;1,"",B256))</f>
        <v/>
      </c>
      <c r="I256" s="48" t="str">
        <f>IF(D256="","",IF(COUNTIF(D$7:D256,D256)&gt;1,"",D256))</f>
        <v/>
      </c>
      <c r="J256" s="183" t="str">
        <f>IF(E256="","",IF(COUNTIF(E$7:E256,E256)&gt;1,"",E256))</f>
        <v/>
      </c>
      <c r="K256" s="183" t="str">
        <f>IF(F256="","",IF(COUNTIF(F$7:F256,F256)&gt;1,"",F256))</f>
        <v/>
      </c>
      <c r="L256" s="183" t="str">
        <f>IF(G256="","",IF(COUNTIF(G$7:G256,G256)&gt;1,"",G256))</f>
        <v/>
      </c>
      <c r="M256" s="183" t="e">
        <f t="array" ref="M256">INDEX(B$1:B$101,SMALL(IF(NOT(H$7:H$101=""),ROW($C$7:$C$101)),ROWS(B$7:B256)))</f>
        <v>#NUM!</v>
      </c>
      <c r="N256" s="183" t="e">
        <f t="array" ref="N256">INDEX(D$1:D$101,SMALL(IF(NOT(I$7:I$101=""),ROW($C$7:$C$101)),ROWS(C$7:C256)))</f>
        <v>#NUM!</v>
      </c>
      <c r="O256" s="183" t="e">
        <f t="array" ref="O256">INDEX(E$1:E$101,SMALL(IF(NOT(J$7:J$101=""),ROW($C$7:$C$101)),ROWS(D$7:D256)))</f>
        <v>#NUM!</v>
      </c>
      <c r="P256" s="183" t="e">
        <f t="array" ref="P256">INDEX(F$1:F$101,SMALL(IF(NOT(K$7:K$101=""),ROW($C$7:$C$101)),ROWS(E$7:E256)))</f>
        <v>#NUM!</v>
      </c>
      <c r="Q256" s="183" t="e">
        <f t="array" ref="Q256">INDEX(G$1:G$101,SMALL(IF(NOT(L$7:L$101=""),ROW($C$7:$C$101)),ROWS(F$7:F256)))</f>
        <v>#NUM!</v>
      </c>
      <c r="R256" s="183" t="str">
        <f t="shared" si="9"/>
        <v/>
      </c>
      <c r="S256" s="183" t="str">
        <f t="shared" si="8"/>
        <v/>
      </c>
      <c r="T256" s="183" t="str">
        <f t="shared" si="8"/>
        <v/>
      </c>
      <c r="U256" s="183" t="str">
        <f t="shared" si="8"/>
        <v/>
      </c>
      <c r="V256" s="184" t="str">
        <f t="shared" si="8"/>
        <v/>
      </c>
    </row>
    <row r="257" spans="2:22" x14ac:dyDescent="0.25">
      <c r="B257" s="249"/>
      <c r="C257" s="340"/>
      <c r="D257" s="336"/>
      <c r="E257" s="336"/>
      <c r="F257" s="336"/>
      <c r="G257" s="337"/>
      <c r="H257" s="183" t="str">
        <f>IF(B257="","",IF(COUNTIF(B$8:B257,B257)&gt;1,"",B257))</f>
        <v/>
      </c>
      <c r="I257" s="48" t="str">
        <f>IF(D257="","",IF(COUNTIF(D$7:D257,D257)&gt;1,"",D257))</f>
        <v/>
      </c>
      <c r="J257" s="183" t="str">
        <f>IF(E257="","",IF(COUNTIF(E$7:E257,E257)&gt;1,"",E257))</f>
        <v/>
      </c>
      <c r="K257" s="183" t="str">
        <f>IF(F257="","",IF(COUNTIF(F$7:F257,F257)&gt;1,"",F257))</f>
        <v/>
      </c>
      <c r="L257" s="183" t="str">
        <f>IF(G257="","",IF(COUNTIF(G$7:G257,G257)&gt;1,"",G257))</f>
        <v/>
      </c>
      <c r="M257" s="183" t="e">
        <f t="array" ref="M257">INDEX(B$1:B$101,SMALL(IF(NOT(H$7:H$101=""),ROW($C$7:$C$101)),ROWS(B$7:B257)))</f>
        <v>#NUM!</v>
      </c>
      <c r="N257" s="183" t="e">
        <f t="array" ref="N257">INDEX(D$1:D$101,SMALL(IF(NOT(I$7:I$101=""),ROW($C$7:$C$101)),ROWS(C$7:C257)))</f>
        <v>#NUM!</v>
      </c>
      <c r="O257" s="183" t="e">
        <f t="array" ref="O257">INDEX(E$1:E$101,SMALL(IF(NOT(J$7:J$101=""),ROW($C$7:$C$101)),ROWS(D$7:D257)))</f>
        <v>#NUM!</v>
      </c>
      <c r="P257" s="183" t="e">
        <f t="array" ref="P257">INDEX(F$1:F$101,SMALL(IF(NOT(K$7:K$101=""),ROW($C$7:$C$101)),ROWS(E$7:E257)))</f>
        <v>#NUM!</v>
      </c>
      <c r="Q257" s="183" t="e">
        <f t="array" ref="Q257">INDEX(G$1:G$101,SMALL(IF(NOT(L$7:L$101=""),ROW($C$7:$C$101)),ROWS(F$7:F257)))</f>
        <v>#NUM!</v>
      </c>
      <c r="R257" s="183" t="str">
        <f t="shared" si="9"/>
        <v/>
      </c>
      <c r="S257" s="183" t="str">
        <f t="shared" si="8"/>
        <v/>
      </c>
      <c r="T257" s="183" t="str">
        <f t="shared" si="8"/>
        <v/>
      </c>
      <c r="U257" s="183" t="str">
        <f t="shared" si="8"/>
        <v/>
      </c>
      <c r="V257" s="184" t="str">
        <f t="shared" si="8"/>
        <v/>
      </c>
    </row>
    <row r="258" spans="2:22" x14ac:dyDescent="0.25">
      <c r="B258" s="249"/>
      <c r="C258" s="340"/>
      <c r="D258" s="336"/>
      <c r="E258" s="336"/>
      <c r="F258" s="336"/>
      <c r="G258" s="337"/>
      <c r="H258" s="183" t="str">
        <f>IF(B258="","",IF(COUNTIF(B$8:B258,B258)&gt;1,"",B258))</f>
        <v/>
      </c>
      <c r="I258" s="48" t="str">
        <f>IF(D258="","",IF(COUNTIF(D$7:D258,D258)&gt;1,"",D258))</f>
        <v/>
      </c>
      <c r="J258" s="183" t="str">
        <f>IF(E258="","",IF(COUNTIF(E$7:E258,E258)&gt;1,"",E258))</f>
        <v/>
      </c>
      <c r="K258" s="183" t="str">
        <f>IF(F258="","",IF(COUNTIF(F$7:F258,F258)&gt;1,"",F258))</f>
        <v/>
      </c>
      <c r="L258" s="183" t="str">
        <f>IF(G258="","",IF(COUNTIF(G$7:G258,G258)&gt;1,"",G258))</f>
        <v/>
      </c>
      <c r="M258" s="183" t="e">
        <f t="array" ref="M258">INDEX(B$1:B$101,SMALL(IF(NOT(H$7:H$101=""),ROW($C$7:$C$101)),ROWS(B$7:B258)))</f>
        <v>#NUM!</v>
      </c>
      <c r="N258" s="183" t="e">
        <f t="array" ref="N258">INDEX(D$1:D$101,SMALL(IF(NOT(I$7:I$101=""),ROW($C$7:$C$101)),ROWS(C$7:C258)))</f>
        <v>#NUM!</v>
      </c>
      <c r="O258" s="183" t="e">
        <f t="array" ref="O258">INDEX(E$1:E$101,SMALL(IF(NOT(J$7:J$101=""),ROW($C$7:$C$101)),ROWS(D$7:D258)))</f>
        <v>#NUM!</v>
      </c>
      <c r="P258" s="183" t="e">
        <f t="array" ref="P258">INDEX(F$1:F$101,SMALL(IF(NOT(K$7:K$101=""),ROW($C$7:$C$101)),ROWS(E$7:E258)))</f>
        <v>#NUM!</v>
      </c>
      <c r="Q258" s="183" t="e">
        <f t="array" ref="Q258">INDEX(G$1:G$101,SMALL(IF(NOT(L$7:L$101=""),ROW($C$7:$C$101)),ROWS(F$7:F258)))</f>
        <v>#NUM!</v>
      </c>
      <c r="R258" s="183" t="str">
        <f t="shared" si="9"/>
        <v/>
      </c>
      <c r="S258" s="183" t="str">
        <f t="shared" si="8"/>
        <v/>
      </c>
      <c r="T258" s="183" t="str">
        <f t="shared" si="8"/>
        <v/>
      </c>
      <c r="U258" s="183" t="str">
        <f t="shared" si="8"/>
        <v/>
      </c>
      <c r="V258" s="184" t="str">
        <f t="shared" si="8"/>
        <v/>
      </c>
    </row>
    <row r="259" spans="2:22" x14ac:dyDescent="0.25">
      <c r="B259" s="249"/>
      <c r="C259" s="340"/>
      <c r="D259" s="336"/>
      <c r="E259" s="336"/>
      <c r="F259" s="336"/>
      <c r="G259" s="337"/>
      <c r="H259" s="183" t="str">
        <f>IF(B259="","",IF(COUNTIF(B$8:B259,B259)&gt;1,"",B259))</f>
        <v/>
      </c>
      <c r="I259" s="48" t="str">
        <f>IF(D259="","",IF(COUNTIF(D$7:D259,D259)&gt;1,"",D259))</f>
        <v/>
      </c>
      <c r="J259" s="183" t="str">
        <f>IF(E259="","",IF(COUNTIF(E$7:E259,E259)&gt;1,"",E259))</f>
        <v/>
      </c>
      <c r="K259" s="183" t="str">
        <f>IF(F259="","",IF(COUNTIF(F$7:F259,F259)&gt;1,"",F259))</f>
        <v/>
      </c>
      <c r="L259" s="183" t="str">
        <f>IF(G259="","",IF(COUNTIF(G$7:G259,G259)&gt;1,"",G259))</f>
        <v/>
      </c>
      <c r="M259" s="183" t="e">
        <f t="array" ref="M259">INDEX(B$1:B$101,SMALL(IF(NOT(H$7:H$101=""),ROW($C$7:$C$101)),ROWS(B$7:B259)))</f>
        <v>#NUM!</v>
      </c>
      <c r="N259" s="183" t="e">
        <f t="array" ref="N259">INDEX(D$1:D$101,SMALL(IF(NOT(I$7:I$101=""),ROW($C$7:$C$101)),ROWS(C$7:C259)))</f>
        <v>#NUM!</v>
      </c>
      <c r="O259" s="183" t="e">
        <f t="array" ref="O259">INDEX(E$1:E$101,SMALL(IF(NOT(J$7:J$101=""),ROW($C$7:$C$101)),ROWS(D$7:D259)))</f>
        <v>#NUM!</v>
      </c>
      <c r="P259" s="183" t="e">
        <f t="array" ref="P259">INDEX(F$1:F$101,SMALL(IF(NOT(K$7:K$101=""),ROW($C$7:$C$101)),ROWS(E$7:E259)))</f>
        <v>#NUM!</v>
      </c>
      <c r="Q259" s="183" t="e">
        <f t="array" ref="Q259">INDEX(G$1:G$101,SMALL(IF(NOT(L$7:L$101=""),ROW($C$7:$C$101)),ROWS(F$7:F259)))</f>
        <v>#NUM!</v>
      </c>
      <c r="R259" s="183" t="str">
        <f t="shared" si="9"/>
        <v/>
      </c>
      <c r="S259" s="183" t="str">
        <f t="shared" si="8"/>
        <v/>
      </c>
      <c r="T259" s="183" t="str">
        <f t="shared" si="8"/>
        <v/>
      </c>
      <c r="U259" s="183" t="str">
        <f t="shared" si="8"/>
        <v/>
      </c>
      <c r="V259" s="184" t="str">
        <f t="shared" si="8"/>
        <v/>
      </c>
    </row>
    <row r="260" spans="2:22" x14ac:dyDescent="0.25">
      <c r="B260" s="249"/>
      <c r="C260" s="340"/>
      <c r="D260" s="336"/>
      <c r="E260" s="336"/>
      <c r="F260" s="336"/>
      <c r="G260" s="337"/>
      <c r="H260" s="183" t="str">
        <f>IF(B260="","",IF(COUNTIF(B$8:B260,B260)&gt;1,"",B260))</f>
        <v/>
      </c>
      <c r="I260" s="48" t="str">
        <f>IF(D260="","",IF(COUNTIF(D$7:D260,D260)&gt;1,"",D260))</f>
        <v/>
      </c>
      <c r="J260" s="183" t="str">
        <f>IF(E260="","",IF(COUNTIF(E$7:E260,E260)&gt;1,"",E260))</f>
        <v/>
      </c>
      <c r="K260" s="183" t="str">
        <f>IF(F260="","",IF(COUNTIF(F$7:F260,F260)&gt;1,"",F260))</f>
        <v/>
      </c>
      <c r="L260" s="183" t="str">
        <f>IF(G260="","",IF(COUNTIF(G$7:G260,G260)&gt;1,"",G260))</f>
        <v/>
      </c>
      <c r="M260" s="183" t="e">
        <f t="array" ref="M260">INDEX(B$1:B$101,SMALL(IF(NOT(H$7:H$101=""),ROW($C$7:$C$101)),ROWS(B$7:B260)))</f>
        <v>#NUM!</v>
      </c>
      <c r="N260" s="183" t="e">
        <f t="array" ref="N260">INDEX(D$1:D$101,SMALL(IF(NOT(I$7:I$101=""),ROW($C$7:$C$101)),ROWS(C$7:C260)))</f>
        <v>#NUM!</v>
      </c>
      <c r="O260" s="183" t="e">
        <f t="array" ref="O260">INDEX(E$1:E$101,SMALL(IF(NOT(J$7:J$101=""),ROW($C$7:$C$101)),ROWS(D$7:D260)))</f>
        <v>#NUM!</v>
      </c>
      <c r="P260" s="183" t="e">
        <f t="array" ref="P260">INDEX(F$1:F$101,SMALL(IF(NOT(K$7:K$101=""),ROW($C$7:$C$101)),ROWS(E$7:E260)))</f>
        <v>#NUM!</v>
      </c>
      <c r="Q260" s="183" t="e">
        <f t="array" ref="Q260">INDEX(G$1:G$101,SMALL(IF(NOT(L$7:L$101=""),ROW($C$7:$C$101)),ROWS(F$7:F260)))</f>
        <v>#NUM!</v>
      </c>
      <c r="R260" s="183" t="str">
        <f t="shared" si="9"/>
        <v/>
      </c>
      <c r="S260" s="183" t="str">
        <f t="shared" si="8"/>
        <v/>
      </c>
      <c r="T260" s="183" t="str">
        <f t="shared" si="8"/>
        <v/>
      </c>
      <c r="U260" s="183" t="str">
        <f t="shared" si="8"/>
        <v/>
      </c>
      <c r="V260" s="184" t="str">
        <f t="shared" si="8"/>
        <v/>
      </c>
    </row>
    <row r="261" spans="2:22" x14ac:dyDescent="0.25">
      <c r="B261" s="249"/>
      <c r="C261" s="340"/>
      <c r="D261" s="336"/>
      <c r="E261" s="336"/>
      <c r="F261" s="336"/>
      <c r="G261" s="337"/>
      <c r="H261" s="183" t="str">
        <f>IF(B261="","",IF(COUNTIF(B$8:B261,B261)&gt;1,"",B261))</f>
        <v/>
      </c>
      <c r="I261" s="48" t="str">
        <f>IF(D261="","",IF(COUNTIF(D$7:D261,D261)&gt;1,"",D261))</f>
        <v/>
      </c>
      <c r="J261" s="183" t="str">
        <f>IF(E261="","",IF(COUNTIF(E$7:E261,E261)&gt;1,"",E261))</f>
        <v/>
      </c>
      <c r="K261" s="183" t="str">
        <f>IF(F261="","",IF(COUNTIF(F$7:F261,F261)&gt;1,"",F261))</f>
        <v/>
      </c>
      <c r="L261" s="183" t="str">
        <f>IF(G261="","",IF(COUNTIF(G$7:G261,G261)&gt;1,"",G261))</f>
        <v/>
      </c>
      <c r="M261" s="183" t="e">
        <f t="array" ref="M261">INDEX(B$1:B$101,SMALL(IF(NOT(H$7:H$101=""),ROW($C$7:$C$101)),ROWS(B$7:B261)))</f>
        <v>#NUM!</v>
      </c>
      <c r="N261" s="183" t="e">
        <f t="array" ref="N261">INDEX(D$1:D$101,SMALL(IF(NOT(I$7:I$101=""),ROW($C$7:$C$101)),ROWS(C$7:C261)))</f>
        <v>#NUM!</v>
      </c>
      <c r="O261" s="183" t="e">
        <f t="array" ref="O261">INDEX(E$1:E$101,SMALL(IF(NOT(J$7:J$101=""),ROW($C$7:$C$101)),ROWS(D$7:D261)))</f>
        <v>#NUM!</v>
      </c>
      <c r="P261" s="183" t="e">
        <f t="array" ref="P261">INDEX(F$1:F$101,SMALL(IF(NOT(K$7:K$101=""),ROW($C$7:$C$101)),ROWS(E$7:E261)))</f>
        <v>#NUM!</v>
      </c>
      <c r="Q261" s="183" t="e">
        <f t="array" ref="Q261">INDEX(G$1:G$101,SMALL(IF(NOT(L$7:L$101=""),ROW($C$7:$C$101)),ROWS(F$7:F261)))</f>
        <v>#NUM!</v>
      </c>
      <c r="R261" s="183" t="str">
        <f t="shared" si="9"/>
        <v/>
      </c>
      <c r="S261" s="183" t="str">
        <f t="shared" si="8"/>
        <v/>
      </c>
      <c r="T261" s="183" t="str">
        <f t="shared" si="8"/>
        <v/>
      </c>
      <c r="U261" s="183" t="str">
        <f t="shared" si="8"/>
        <v/>
      </c>
      <c r="V261" s="184" t="str">
        <f t="shared" si="8"/>
        <v/>
      </c>
    </row>
    <row r="262" spans="2:22" x14ac:dyDescent="0.25">
      <c r="B262" s="249"/>
      <c r="C262" s="340"/>
      <c r="D262" s="336"/>
      <c r="E262" s="336"/>
      <c r="F262" s="336"/>
      <c r="G262" s="337"/>
      <c r="H262" s="183" t="str">
        <f>IF(B262="","",IF(COUNTIF(B$8:B262,B262)&gt;1,"",B262))</f>
        <v/>
      </c>
      <c r="I262" s="48" t="str">
        <f>IF(D262="","",IF(COUNTIF(D$7:D262,D262)&gt;1,"",D262))</f>
        <v/>
      </c>
      <c r="J262" s="183" t="str">
        <f>IF(E262="","",IF(COUNTIF(E$7:E262,E262)&gt;1,"",E262))</f>
        <v/>
      </c>
      <c r="K262" s="183" t="str">
        <f>IF(F262="","",IF(COUNTIF(F$7:F262,F262)&gt;1,"",F262))</f>
        <v/>
      </c>
      <c r="L262" s="183" t="str">
        <f>IF(G262="","",IF(COUNTIF(G$7:G262,G262)&gt;1,"",G262))</f>
        <v/>
      </c>
      <c r="M262" s="183" t="e">
        <f t="array" ref="M262">INDEX(B$1:B$101,SMALL(IF(NOT(H$7:H$101=""),ROW($C$7:$C$101)),ROWS(B$7:B262)))</f>
        <v>#NUM!</v>
      </c>
      <c r="N262" s="183" t="e">
        <f t="array" ref="N262">INDEX(D$1:D$101,SMALL(IF(NOT(I$7:I$101=""),ROW($C$7:$C$101)),ROWS(C$7:C262)))</f>
        <v>#NUM!</v>
      </c>
      <c r="O262" s="183" t="e">
        <f t="array" ref="O262">INDEX(E$1:E$101,SMALL(IF(NOT(J$7:J$101=""),ROW($C$7:$C$101)),ROWS(D$7:D262)))</f>
        <v>#NUM!</v>
      </c>
      <c r="P262" s="183" t="e">
        <f t="array" ref="P262">INDEX(F$1:F$101,SMALL(IF(NOT(K$7:K$101=""),ROW($C$7:$C$101)),ROWS(E$7:E262)))</f>
        <v>#NUM!</v>
      </c>
      <c r="Q262" s="183" t="e">
        <f t="array" ref="Q262">INDEX(G$1:G$101,SMALL(IF(NOT(L$7:L$101=""),ROW($C$7:$C$101)),ROWS(F$7:F262)))</f>
        <v>#NUM!</v>
      </c>
      <c r="R262" s="183" t="str">
        <f t="shared" si="9"/>
        <v/>
      </c>
      <c r="S262" s="183" t="str">
        <f t="shared" si="8"/>
        <v/>
      </c>
      <c r="T262" s="183" t="str">
        <f t="shared" si="8"/>
        <v/>
      </c>
      <c r="U262" s="183" t="str">
        <f t="shared" si="8"/>
        <v/>
      </c>
      <c r="V262" s="184" t="str">
        <f t="shared" si="8"/>
        <v/>
      </c>
    </row>
    <row r="263" spans="2:22" x14ac:dyDescent="0.25">
      <c r="B263" s="249"/>
      <c r="C263" s="340"/>
      <c r="D263" s="336"/>
      <c r="E263" s="336"/>
      <c r="F263" s="336"/>
      <c r="G263" s="337"/>
      <c r="H263" s="183" t="str">
        <f>IF(B263="","",IF(COUNTIF(B$8:B263,B263)&gt;1,"",B263))</f>
        <v/>
      </c>
      <c r="I263" s="48" t="str">
        <f>IF(D263="","",IF(COUNTIF(D$7:D263,D263)&gt;1,"",D263))</f>
        <v/>
      </c>
      <c r="J263" s="183" t="str">
        <f>IF(E263="","",IF(COUNTIF(E$7:E263,E263)&gt;1,"",E263))</f>
        <v/>
      </c>
      <c r="K263" s="183" t="str">
        <f>IF(F263="","",IF(COUNTIF(F$7:F263,F263)&gt;1,"",F263))</f>
        <v/>
      </c>
      <c r="L263" s="183" t="str">
        <f>IF(G263="","",IF(COUNTIF(G$7:G263,G263)&gt;1,"",G263))</f>
        <v/>
      </c>
      <c r="M263" s="183" t="e">
        <f t="array" ref="M263">INDEX(B$1:B$101,SMALL(IF(NOT(H$7:H$101=""),ROW($C$7:$C$101)),ROWS(B$7:B263)))</f>
        <v>#NUM!</v>
      </c>
      <c r="N263" s="183" t="e">
        <f t="array" ref="N263">INDEX(D$1:D$101,SMALL(IF(NOT(I$7:I$101=""),ROW($C$7:$C$101)),ROWS(C$7:C263)))</f>
        <v>#NUM!</v>
      </c>
      <c r="O263" s="183" t="e">
        <f t="array" ref="O263">INDEX(E$1:E$101,SMALL(IF(NOT(J$7:J$101=""),ROW($C$7:$C$101)),ROWS(D$7:D263)))</f>
        <v>#NUM!</v>
      </c>
      <c r="P263" s="183" t="e">
        <f t="array" ref="P263">INDEX(F$1:F$101,SMALL(IF(NOT(K$7:K$101=""),ROW($C$7:$C$101)),ROWS(E$7:E263)))</f>
        <v>#NUM!</v>
      </c>
      <c r="Q263" s="183" t="e">
        <f t="array" ref="Q263">INDEX(G$1:G$101,SMALL(IF(NOT(L$7:L$101=""),ROW($C$7:$C$101)),ROWS(F$7:F263)))</f>
        <v>#NUM!</v>
      </c>
      <c r="R263" s="183" t="str">
        <f t="shared" si="9"/>
        <v/>
      </c>
      <c r="S263" s="183" t="str">
        <f t="shared" si="8"/>
        <v/>
      </c>
      <c r="T263" s="183" t="str">
        <f t="shared" si="8"/>
        <v/>
      </c>
      <c r="U263" s="183" t="str">
        <f t="shared" si="8"/>
        <v/>
      </c>
      <c r="V263" s="184" t="str">
        <f t="shared" ref="V263:V302" si="10">IF(ISERR(Q263),"",Q263)</f>
        <v/>
      </c>
    </row>
    <row r="264" spans="2:22" x14ac:dyDescent="0.25">
      <c r="B264" s="249"/>
      <c r="C264" s="340"/>
      <c r="D264" s="336"/>
      <c r="E264" s="336"/>
      <c r="F264" s="336"/>
      <c r="G264" s="337"/>
      <c r="H264" s="183" t="str">
        <f>IF(B264="","",IF(COUNTIF(B$8:B264,B264)&gt;1,"",B264))</f>
        <v/>
      </c>
      <c r="I264" s="48" t="str">
        <f>IF(D264="","",IF(COUNTIF(D$7:D264,D264)&gt;1,"",D264))</f>
        <v/>
      </c>
      <c r="J264" s="183" t="str">
        <f>IF(E264="","",IF(COUNTIF(E$7:E264,E264)&gt;1,"",E264))</f>
        <v/>
      </c>
      <c r="K264" s="183" t="str">
        <f>IF(F264="","",IF(COUNTIF(F$7:F264,F264)&gt;1,"",F264))</f>
        <v/>
      </c>
      <c r="L264" s="183" t="str">
        <f>IF(G264="","",IF(COUNTIF(G$7:G264,G264)&gt;1,"",G264))</f>
        <v/>
      </c>
      <c r="M264" s="183" t="e">
        <f t="array" ref="M264">INDEX(B$1:B$101,SMALL(IF(NOT(H$7:H$101=""),ROW($C$7:$C$101)),ROWS(B$7:B264)))</f>
        <v>#NUM!</v>
      </c>
      <c r="N264" s="183" t="e">
        <f t="array" ref="N264">INDEX(D$1:D$101,SMALL(IF(NOT(I$7:I$101=""),ROW($C$7:$C$101)),ROWS(C$7:C264)))</f>
        <v>#NUM!</v>
      </c>
      <c r="O264" s="183" t="e">
        <f t="array" ref="O264">INDEX(E$1:E$101,SMALL(IF(NOT(J$7:J$101=""),ROW($C$7:$C$101)),ROWS(D$7:D264)))</f>
        <v>#NUM!</v>
      </c>
      <c r="P264" s="183" t="e">
        <f t="array" ref="P264">INDEX(F$1:F$101,SMALL(IF(NOT(K$7:K$101=""),ROW($C$7:$C$101)),ROWS(E$7:E264)))</f>
        <v>#NUM!</v>
      </c>
      <c r="Q264" s="183" t="e">
        <f t="array" ref="Q264">INDEX(G$1:G$101,SMALL(IF(NOT(L$7:L$101=""),ROW($C$7:$C$101)),ROWS(F$7:F264)))</f>
        <v>#NUM!</v>
      </c>
      <c r="R264" s="183" t="str">
        <f t="shared" si="9"/>
        <v/>
      </c>
      <c r="S264" s="183" t="str">
        <f t="shared" ref="S264:U302" si="11">IF(ISERR(N264),"",N264)</f>
        <v/>
      </c>
      <c r="T264" s="183" t="str">
        <f t="shared" si="11"/>
        <v/>
      </c>
      <c r="U264" s="183" t="str">
        <f t="shared" si="11"/>
        <v/>
      </c>
      <c r="V264" s="184" t="str">
        <f t="shared" si="10"/>
        <v/>
      </c>
    </row>
    <row r="265" spans="2:22" x14ac:dyDescent="0.25">
      <c r="B265" s="249"/>
      <c r="C265" s="340"/>
      <c r="D265" s="336"/>
      <c r="E265" s="336"/>
      <c r="F265" s="336"/>
      <c r="G265" s="337"/>
      <c r="H265" s="183" t="str">
        <f>IF(B265="","",IF(COUNTIF(B$8:B265,B265)&gt;1,"",B265))</f>
        <v/>
      </c>
      <c r="I265" s="48" t="str">
        <f>IF(D265="","",IF(COUNTIF(D$7:D265,D265)&gt;1,"",D265))</f>
        <v/>
      </c>
      <c r="J265" s="183" t="str">
        <f>IF(E265="","",IF(COUNTIF(E$7:E265,E265)&gt;1,"",E265))</f>
        <v/>
      </c>
      <c r="K265" s="183" t="str">
        <f>IF(F265="","",IF(COUNTIF(F$7:F265,F265)&gt;1,"",F265))</f>
        <v/>
      </c>
      <c r="L265" s="183" t="str">
        <f>IF(G265="","",IF(COUNTIF(G$7:G265,G265)&gt;1,"",G265))</f>
        <v/>
      </c>
      <c r="M265" s="183" t="e">
        <f t="array" ref="M265">INDEX(B$1:B$101,SMALL(IF(NOT(H$7:H$101=""),ROW($C$7:$C$101)),ROWS(B$7:B265)))</f>
        <v>#NUM!</v>
      </c>
      <c r="N265" s="183" t="e">
        <f t="array" ref="N265">INDEX(D$1:D$101,SMALL(IF(NOT(I$7:I$101=""),ROW($C$7:$C$101)),ROWS(C$7:C265)))</f>
        <v>#NUM!</v>
      </c>
      <c r="O265" s="183" t="e">
        <f t="array" ref="O265">INDEX(E$1:E$101,SMALL(IF(NOT(J$7:J$101=""),ROW($C$7:$C$101)),ROWS(D$7:D265)))</f>
        <v>#NUM!</v>
      </c>
      <c r="P265" s="183" t="e">
        <f t="array" ref="P265">INDEX(F$1:F$101,SMALL(IF(NOT(K$7:K$101=""),ROW($C$7:$C$101)),ROWS(E$7:E265)))</f>
        <v>#NUM!</v>
      </c>
      <c r="Q265" s="183" t="e">
        <f t="array" ref="Q265">INDEX(G$1:G$101,SMALL(IF(NOT(L$7:L$101=""),ROW($C$7:$C$101)),ROWS(F$7:F265)))</f>
        <v>#NUM!</v>
      </c>
      <c r="R265" s="183" t="str">
        <f t="shared" si="9"/>
        <v/>
      </c>
      <c r="S265" s="183" t="str">
        <f t="shared" si="11"/>
        <v/>
      </c>
      <c r="T265" s="183" t="str">
        <f t="shared" si="11"/>
        <v/>
      </c>
      <c r="U265" s="183" t="str">
        <f t="shared" si="11"/>
        <v/>
      </c>
      <c r="V265" s="184" t="str">
        <f t="shared" si="10"/>
        <v/>
      </c>
    </row>
    <row r="266" spans="2:22" x14ac:dyDescent="0.25">
      <c r="B266" s="249"/>
      <c r="C266" s="340"/>
      <c r="D266" s="336"/>
      <c r="E266" s="336"/>
      <c r="F266" s="336"/>
      <c r="G266" s="337"/>
      <c r="H266" s="183" t="str">
        <f>IF(B266="","",IF(COUNTIF(B$8:B266,B266)&gt;1,"",B266))</f>
        <v/>
      </c>
      <c r="I266" s="48" t="str">
        <f>IF(D266="","",IF(COUNTIF(D$7:D266,D266)&gt;1,"",D266))</f>
        <v/>
      </c>
      <c r="J266" s="183" t="str">
        <f>IF(E266="","",IF(COUNTIF(E$7:E266,E266)&gt;1,"",E266))</f>
        <v/>
      </c>
      <c r="K266" s="183" t="str">
        <f>IF(F266="","",IF(COUNTIF(F$7:F266,F266)&gt;1,"",F266))</f>
        <v/>
      </c>
      <c r="L266" s="183" t="str">
        <f>IF(G266="","",IF(COUNTIF(G$7:G266,G266)&gt;1,"",G266))</f>
        <v/>
      </c>
      <c r="M266" s="183" t="e">
        <f t="array" ref="M266">INDEX(B$1:B$101,SMALL(IF(NOT(H$7:H$101=""),ROW($C$7:$C$101)),ROWS(B$7:B266)))</f>
        <v>#NUM!</v>
      </c>
      <c r="N266" s="183" t="e">
        <f t="array" ref="N266">INDEX(D$1:D$101,SMALL(IF(NOT(I$7:I$101=""),ROW($C$7:$C$101)),ROWS(C$7:C266)))</f>
        <v>#NUM!</v>
      </c>
      <c r="O266" s="183" t="e">
        <f t="array" ref="O266">INDEX(E$1:E$101,SMALL(IF(NOT(J$7:J$101=""),ROW($C$7:$C$101)),ROWS(D$7:D266)))</f>
        <v>#NUM!</v>
      </c>
      <c r="P266" s="183" t="e">
        <f t="array" ref="P266">INDEX(F$1:F$101,SMALL(IF(NOT(K$7:K$101=""),ROW($C$7:$C$101)),ROWS(E$7:E266)))</f>
        <v>#NUM!</v>
      </c>
      <c r="Q266" s="183" t="e">
        <f t="array" ref="Q266">INDEX(G$1:G$101,SMALL(IF(NOT(L$7:L$101=""),ROW($C$7:$C$101)),ROWS(F$7:F266)))</f>
        <v>#NUM!</v>
      </c>
      <c r="R266" s="183" t="str">
        <f t="shared" si="9"/>
        <v/>
      </c>
      <c r="S266" s="183" t="str">
        <f t="shared" si="11"/>
        <v/>
      </c>
      <c r="T266" s="183" t="str">
        <f t="shared" si="11"/>
        <v/>
      </c>
      <c r="U266" s="183" t="str">
        <f t="shared" si="11"/>
        <v/>
      </c>
      <c r="V266" s="184" t="str">
        <f t="shared" si="10"/>
        <v/>
      </c>
    </row>
    <row r="267" spans="2:22" x14ac:dyDescent="0.25">
      <c r="B267" s="249"/>
      <c r="C267" s="340"/>
      <c r="D267" s="336"/>
      <c r="E267" s="336"/>
      <c r="F267" s="336"/>
      <c r="G267" s="337"/>
      <c r="H267" s="183" t="str">
        <f>IF(B267="","",IF(COUNTIF(B$8:B267,B267)&gt;1,"",B267))</f>
        <v/>
      </c>
      <c r="I267" s="48" t="str">
        <f>IF(D267="","",IF(COUNTIF(D$7:D267,D267)&gt;1,"",D267))</f>
        <v/>
      </c>
      <c r="J267" s="183" t="str">
        <f>IF(E267="","",IF(COUNTIF(E$7:E267,E267)&gt;1,"",E267))</f>
        <v/>
      </c>
      <c r="K267" s="183" t="str">
        <f>IF(F267="","",IF(COUNTIF(F$7:F267,F267)&gt;1,"",F267))</f>
        <v/>
      </c>
      <c r="L267" s="183" t="str">
        <f>IF(G267="","",IF(COUNTIF(G$7:G267,G267)&gt;1,"",G267))</f>
        <v/>
      </c>
      <c r="M267" s="183" t="e">
        <f t="array" ref="M267">INDEX(B$1:B$101,SMALL(IF(NOT(H$7:H$101=""),ROW($C$7:$C$101)),ROWS(B$7:B267)))</f>
        <v>#NUM!</v>
      </c>
      <c r="N267" s="183" t="e">
        <f t="array" ref="N267">INDEX(D$1:D$101,SMALL(IF(NOT(I$7:I$101=""),ROW($C$7:$C$101)),ROWS(C$7:C267)))</f>
        <v>#NUM!</v>
      </c>
      <c r="O267" s="183" t="e">
        <f t="array" ref="O267">INDEX(E$1:E$101,SMALL(IF(NOT(J$7:J$101=""),ROW($C$7:$C$101)),ROWS(D$7:D267)))</f>
        <v>#NUM!</v>
      </c>
      <c r="P267" s="183" t="e">
        <f t="array" ref="P267">INDEX(F$1:F$101,SMALL(IF(NOT(K$7:K$101=""),ROW($C$7:$C$101)),ROWS(E$7:E267)))</f>
        <v>#NUM!</v>
      </c>
      <c r="Q267" s="183" t="e">
        <f t="array" ref="Q267">INDEX(G$1:G$101,SMALL(IF(NOT(L$7:L$101=""),ROW($C$7:$C$101)),ROWS(F$7:F267)))</f>
        <v>#NUM!</v>
      </c>
      <c r="R267" s="183" t="str">
        <f t="shared" si="9"/>
        <v/>
      </c>
      <c r="S267" s="183" t="str">
        <f t="shared" si="11"/>
        <v/>
      </c>
      <c r="T267" s="183" t="str">
        <f t="shared" si="11"/>
        <v/>
      </c>
      <c r="U267" s="183" t="str">
        <f t="shared" si="11"/>
        <v/>
      </c>
      <c r="V267" s="184" t="str">
        <f t="shared" si="10"/>
        <v/>
      </c>
    </row>
    <row r="268" spans="2:22" x14ac:dyDescent="0.25">
      <c r="B268" s="249"/>
      <c r="C268" s="340"/>
      <c r="D268" s="336"/>
      <c r="E268" s="336"/>
      <c r="F268" s="336"/>
      <c r="G268" s="337"/>
      <c r="H268" s="183" t="str">
        <f>IF(B268="","",IF(COUNTIF(B$8:B268,B268)&gt;1,"",B268))</f>
        <v/>
      </c>
      <c r="I268" s="48" t="str">
        <f>IF(D268="","",IF(COUNTIF(D$7:D268,D268)&gt;1,"",D268))</f>
        <v/>
      </c>
      <c r="J268" s="183" t="str">
        <f>IF(E268="","",IF(COUNTIF(E$7:E268,E268)&gt;1,"",E268))</f>
        <v/>
      </c>
      <c r="K268" s="183" t="str">
        <f>IF(F268="","",IF(COUNTIF(F$7:F268,F268)&gt;1,"",F268))</f>
        <v/>
      </c>
      <c r="L268" s="183" t="str">
        <f>IF(G268="","",IF(COUNTIF(G$7:G268,G268)&gt;1,"",G268))</f>
        <v/>
      </c>
      <c r="M268" s="183" t="e">
        <f t="array" ref="M268">INDEX(B$1:B$101,SMALL(IF(NOT(H$7:H$101=""),ROW($C$7:$C$101)),ROWS(B$7:B268)))</f>
        <v>#NUM!</v>
      </c>
      <c r="N268" s="183" t="e">
        <f t="array" ref="N268">INDEX(D$1:D$101,SMALL(IF(NOT(I$7:I$101=""),ROW($C$7:$C$101)),ROWS(C$7:C268)))</f>
        <v>#NUM!</v>
      </c>
      <c r="O268" s="183" t="e">
        <f t="array" ref="O268">INDEX(E$1:E$101,SMALL(IF(NOT(J$7:J$101=""),ROW($C$7:$C$101)),ROWS(D$7:D268)))</f>
        <v>#NUM!</v>
      </c>
      <c r="P268" s="183" t="e">
        <f t="array" ref="P268">INDEX(F$1:F$101,SMALL(IF(NOT(K$7:K$101=""),ROW($C$7:$C$101)),ROWS(E$7:E268)))</f>
        <v>#NUM!</v>
      </c>
      <c r="Q268" s="183" t="e">
        <f t="array" ref="Q268">INDEX(G$1:G$101,SMALL(IF(NOT(L$7:L$101=""),ROW($C$7:$C$101)),ROWS(F$7:F268)))</f>
        <v>#NUM!</v>
      </c>
      <c r="R268" s="183" t="str">
        <f t="shared" si="9"/>
        <v/>
      </c>
      <c r="S268" s="183" t="str">
        <f t="shared" si="11"/>
        <v/>
      </c>
      <c r="T268" s="183" t="str">
        <f t="shared" si="11"/>
        <v/>
      </c>
      <c r="U268" s="183" t="str">
        <f t="shared" si="11"/>
        <v/>
      </c>
      <c r="V268" s="184" t="str">
        <f t="shared" si="10"/>
        <v/>
      </c>
    </row>
    <row r="269" spans="2:22" x14ac:dyDescent="0.25">
      <c r="B269" s="249"/>
      <c r="C269" s="340"/>
      <c r="D269" s="336"/>
      <c r="E269" s="336"/>
      <c r="F269" s="336"/>
      <c r="G269" s="337"/>
      <c r="H269" s="183" t="str">
        <f>IF(B269="","",IF(COUNTIF(B$8:B269,B269)&gt;1,"",B269))</f>
        <v/>
      </c>
      <c r="I269" s="48" t="str">
        <f>IF(D269="","",IF(COUNTIF(D$7:D269,D269)&gt;1,"",D269))</f>
        <v/>
      </c>
      <c r="J269" s="183" t="str">
        <f>IF(E269="","",IF(COUNTIF(E$7:E269,E269)&gt;1,"",E269))</f>
        <v/>
      </c>
      <c r="K269" s="183" t="str">
        <f>IF(F269="","",IF(COUNTIF(F$7:F269,F269)&gt;1,"",F269))</f>
        <v/>
      </c>
      <c r="L269" s="183" t="str">
        <f>IF(G269="","",IF(COUNTIF(G$7:G269,G269)&gt;1,"",G269))</f>
        <v/>
      </c>
      <c r="M269" s="183" t="e">
        <f t="array" ref="M269">INDEX(B$1:B$101,SMALL(IF(NOT(H$7:H$101=""),ROW($C$7:$C$101)),ROWS(B$7:B269)))</f>
        <v>#NUM!</v>
      </c>
      <c r="N269" s="183" t="e">
        <f t="array" ref="N269">INDEX(D$1:D$101,SMALL(IF(NOT(I$7:I$101=""),ROW($C$7:$C$101)),ROWS(C$7:C269)))</f>
        <v>#NUM!</v>
      </c>
      <c r="O269" s="183" t="e">
        <f t="array" ref="O269">INDEX(E$1:E$101,SMALL(IF(NOT(J$7:J$101=""),ROW($C$7:$C$101)),ROWS(D$7:D269)))</f>
        <v>#NUM!</v>
      </c>
      <c r="P269" s="183" t="e">
        <f t="array" ref="P269">INDEX(F$1:F$101,SMALL(IF(NOT(K$7:K$101=""),ROW($C$7:$C$101)),ROWS(E$7:E269)))</f>
        <v>#NUM!</v>
      </c>
      <c r="Q269" s="183" t="e">
        <f t="array" ref="Q269">INDEX(G$1:G$101,SMALL(IF(NOT(L$7:L$101=""),ROW($C$7:$C$101)),ROWS(F$7:F269)))</f>
        <v>#NUM!</v>
      </c>
      <c r="R269" s="183" t="str">
        <f t="shared" si="9"/>
        <v/>
      </c>
      <c r="S269" s="183" t="str">
        <f t="shared" si="11"/>
        <v/>
      </c>
      <c r="T269" s="183" t="str">
        <f t="shared" si="11"/>
        <v/>
      </c>
      <c r="U269" s="183" t="str">
        <f t="shared" si="11"/>
        <v/>
      </c>
      <c r="V269" s="184" t="str">
        <f t="shared" si="10"/>
        <v/>
      </c>
    </row>
    <row r="270" spans="2:22" x14ac:dyDescent="0.25">
      <c r="B270" s="249"/>
      <c r="C270" s="340"/>
      <c r="D270" s="336"/>
      <c r="E270" s="336"/>
      <c r="F270" s="336"/>
      <c r="G270" s="337"/>
      <c r="H270" s="183" t="str">
        <f>IF(B270="","",IF(COUNTIF(B$8:B270,B270)&gt;1,"",B270))</f>
        <v/>
      </c>
      <c r="I270" s="48" t="str">
        <f>IF(D270="","",IF(COUNTIF(D$7:D270,D270)&gt;1,"",D270))</f>
        <v/>
      </c>
      <c r="J270" s="183" t="str">
        <f>IF(E270="","",IF(COUNTIF(E$7:E270,E270)&gt;1,"",E270))</f>
        <v/>
      </c>
      <c r="K270" s="183" t="str">
        <f>IF(F270="","",IF(COUNTIF(F$7:F270,F270)&gt;1,"",F270))</f>
        <v/>
      </c>
      <c r="L270" s="183" t="str">
        <f>IF(G270="","",IF(COUNTIF(G$7:G270,G270)&gt;1,"",G270))</f>
        <v/>
      </c>
      <c r="M270" s="183" t="e">
        <f t="array" ref="M270">INDEX(B$1:B$101,SMALL(IF(NOT(H$7:H$101=""),ROW($C$7:$C$101)),ROWS(B$7:B270)))</f>
        <v>#NUM!</v>
      </c>
      <c r="N270" s="183" t="e">
        <f t="array" ref="N270">INDEX(D$1:D$101,SMALL(IF(NOT(I$7:I$101=""),ROW($C$7:$C$101)),ROWS(C$7:C270)))</f>
        <v>#NUM!</v>
      </c>
      <c r="O270" s="183" t="e">
        <f t="array" ref="O270">INDEX(E$1:E$101,SMALL(IF(NOT(J$7:J$101=""),ROW($C$7:$C$101)),ROWS(D$7:D270)))</f>
        <v>#NUM!</v>
      </c>
      <c r="P270" s="183" t="e">
        <f t="array" ref="P270">INDEX(F$1:F$101,SMALL(IF(NOT(K$7:K$101=""),ROW($C$7:$C$101)),ROWS(E$7:E270)))</f>
        <v>#NUM!</v>
      </c>
      <c r="Q270" s="183" t="e">
        <f t="array" ref="Q270">INDEX(G$1:G$101,SMALL(IF(NOT(L$7:L$101=""),ROW($C$7:$C$101)),ROWS(F$7:F270)))</f>
        <v>#NUM!</v>
      </c>
      <c r="R270" s="183" t="str">
        <f t="shared" si="9"/>
        <v/>
      </c>
      <c r="S270" s="183" t="str">
        <f t="shared" si="11"/>
        <v/>
      </c>
      <c r="T270" s="183" t="str">
        <f t="shared" si="11"/>
        <v/>
      </c>
      <c r="U270" s="183" t="str">
        <f t="shared" si="11"/>
        <v/>
      </c>
      <c r="V270" s="184" t="str">
        <f t="shared" si="10"/>
        <v/>
      </c>
    </row>
    <row r="271" spans="2:22" x14ac:dyDescent="0.25">
      <c r="B271" s="249"/>
      <c r="C271" s="340"/>
      <c r="D271" s="336"/>
      <c r="E271" s="336"/>
      <c r="F271" s="336"/>
      <c r="G271" s="337"/>
      <c r="H271" s="183" t="str">
        <f>IF(B271="","",IF(COUNTIF(B$8:B271,B271)&gt;1,"",B271))</f>
        <v/>
      </c>
      <c r="I271" s="48" t="str">
        <f>IF(D271="","",IF(COUNTIF(D$7:D271,D271)&gt;1,"",D271))</f>
        <v/>
      </c>
      <c r="J271" s="183" t="str">
        <f>IF(E271="","",IF(COUNTIF(E$7:E271,E271)&gt;1,"",E271))</f>
        <v/>
      </c>
      <c r="K271" s="183" t="str">
        <f>IF(F271="","",IF(COUNTIF(F$7:F271,F271)&gt;1,"",F271))</f>
        <v/>
      </c>
      <c r="L271" s="183" t="str">
        <f>IF(G271="","",IF(COUNTIF(G$7:G271,G271)&gt;1,"",G271))</f>
        <v/>
      </c>
      <c r="M271" s="183" t="e">
        <f t="array" ref="M271">INDEX(B$1:B$101,SMALL(IF(NOT(H$7:H$101=""),ROW($C$7:$C$101)),ROWS(B$7:B271)))</f>
        <v>#NUM!</v>
      </c>
      <c r="N271" s="183" t="e">
        <f t="array" ref="N271">INDEX(D$1:D$101,SMALL(IF(NOT(I$7:I$101=""),ROW($C$7:$C$101)),ROWS(C$7:C271)))</f>
        <v>#NUM!</v>
      </c>
      <c r="O271" s="183" t="e">
        <f t="array" ref="O271">INDEX(E$1:E$101,SMALL(IF(NOT(J$7:J$101=""),ROW($C$7:$C$101)),ROWS(D$7:D271)))</f>
        <v>#NUM!</v>
      </c>
      <c r="P271" s="183" t="e">
        <f t="array" ref="P271">INDEX(F$1:F$101,SMALL(IF(NOT(K$7:K$101=""),ROW($C$7:$C$101)),ROWS(E$7:E271)))</f>
        <v>#NUM!</v>
      </c>
      <c r="Q271" s="183" t="e">
        <f t="array" ref="Q271">INDEX(G$1:G$101,SMALL(IF(NOT(L$7:L$101=""),ROW($C$7:$C$101)),ROWS(F$7:F271)))</f>
        <v>#NUM!</v>
      </c>
      <c r="R271" s="183" t="str">
        <f t="shared" si="9"/>
        <v/>
      </c>
      <c r="S271" s="183" t="str">
        <f t="shared" si="11"/>
        <v/>
      </c>
      <c r="T271" s="183" t="str">
        <f t="shared" si="11"/>
        <v/>
      </c>
      <c r="U271" s="183" t="str">
        <f t="shared" si="11"/>
        <v/>
      </c>
      <c r="V271" s="184" t="str">
        <f t="shared" si="10"/>
        <v/>
      </c>
    </row>
    <row r="272" spans="2:22" x14ac:dyDescent="0.25">
      <c r="B272" s="249"/>
      <c r="C272" s="340"/>
      <c r="D272" s="336"/>
      <c r="E272" s="336"/>
      <c r="F272" s="336"/>
      <c r="G272" s="337"/>
      <c r="H272" s="183" t="str">
        <f>IF(B272="","",IF(COUNTIF(B$8:B272,B272)&gt;1,"",B272))</f>
        <v/>
      </c>
      <c r="I272" s="48" t="str">
        <f>IF(D272="","",IF(COUNTIF(D$7:D272,D272)&gt;1,"",D272))</f>
        <v/>
      </c>
      <c r="J272" s="183" t="str">
        <f>IF(E272="","",IF(COUNTIF(E$7:E272,E272)&gt;1,"",E272))</f>
        <v/>
      </c>
      <c r="K272" s="183" t="str">
        <f>IF(F272="","",IF(COUNTIF(F$7:F272,F272)&gt;1,"",F272))</f>
        <v/>
      </c>
      <c r="L272" s="183" t="str">
        <f>IF(G272="","",IF(COUNTIF(G$7:G272,G272)&gt;1,"",G272))</f>
        <v/>
      </c>
      <c r="M272" s="183" t="e">
        <f t="array" ref="M272">INDEX(B$1:B$101,SMALL(IF(NOT(H$7:H$101=""),ROW($C$7:$C$101)),ROWS(B$7:B272)))</f>
        <v>#NUM!</v>
      </c>
      <c r="N272" s="183" t="e">
        <f t="array" ref="N272">INDEX(D$1:D$101,SMALL(IF(NOT(I$7:I$101=""),ROW($C$7:$C$101)),ROWS(C$7:C272)))</f>
        <v>#NUM!</v>
      </c>
      <c r="O272" s="183" t="e">
        <f t="array" ref="O272">INDEX(E$1:E$101,SMALL(IF(NOT(J$7:J$101=""),ROW($C$7:$C$101)),ROWS(D$7:D272)))</f>
        <v>#NUM!</v>
      </c>
      <c r="P272" s="183" t="e">
        <f t="array" ref="P272">INDEX(F$1:F$101,SMALL(IF(NOT(K$7:K$101=""),ROW($C$7:$C$101)),ROWS(E$7:E272)))</f>
        <v>#NUM!</v>
      </c>
      <c r="Q272" s="183" t="e">
        <f t="array" ref="Q272">INDEX(G$1:G$101,SMALL(IF(NOT(L$7:L$101=""),ROW($C$7:$C$101)),ROWS(F$7:F272)))</f>
        <v>#NUM!</v>
      </c>
      <c r="R272" s="183" t="str">
        <f t="shared" si="9"/>
        <v/>
      </c>
      <c r="S272" s="183" t="str">
        <f t="shared" si="11"/>
        <v/>
      </c>
      <c r="T272" s="183" t="str">
        <f t="shared" si="11"/>
        <v/>
      </c>
      <c r="U272" s="183" t="str">
        <f t="shared" si="11"/>
        <v/>
      </c>
      <c r="V272" s="184" t="str">
        <f t="shared" si="10"/>
        <v/>
      </c>
    </row>
    <row r="273" spans="2:22" x14ac:dyDescent="0.25">
      <c r="B273" s="249"/>
      <c r="C273" s="340"/>
      <c r="D273" s="336"/>
      <c r="E273" s="336"/>
      <c r="F273" s="336"/>
      <c r="G273" s="337"/>
      <c r="H273" s="183" t="str">
        <f>IF(B273="","",IF(COUNTIF(B$8:B273,B273)&gt;1,"",B273))</f>
        <v/>
      </c>
      <c r="I273" s="48" t="str">
        <f>IF(D273="","",IF(COUNTIF(D$7:D273,D273)&gt;1,"",D273))</f>
        <v/>
      </c>
      <c r="J273" s="183" t="str">
        <f>IF(E273="","",IF(COUNTIF(E$7:E273,E273)&gt;1,"",E273))</f>
        <v/>
      </c>
      <c r="K273" s="183" t="str">
        <f>IF(F273="","",IF(COUNTIF(F$7:F273,F273)&gt;1,"",F273))</f>
        <v/>
      </c>
      <c r="L273" s="183" t="str">
        <f>IF(G273="","",IF(COUNTIF(G$7:G273,G273)&gt;1,"",G273))</f>
        <v/>
      </c>
      <c r="M273" s="183" t="e">
        <f t="array" ref="M273">INDEX(B$1:B$101,SMALL(IF(NOT(H$7:H$101=""),ROW($C$7:$C$101)),ROWS(B$7:B273)))</f>
        <v>#NUM!</v>
      </c>
      <c r="N273" s="183" t="e">
        <f t="array" ref="N273">INDEX(D$1:D$101,SMALL(IF(NOT(I$7:I$101=""),ROW($C$7:$C$101)),ROWS(C$7:C273)))</f>
        <v>#NUM!</v>
      </c>
      <c r="O273" s="183" t="e">
        <f t="array" ref="O273">INDEX(E$1:E$101,SMALL(IF(NOT(J$7:J$101=""),ROW($C$7:$C$101)),ROWS(D$7:D273)))</f>
        <v>#NUM!</v>
      </c>
      <c r="P273" s="183" t="e">
        <f t="array" ref="P273">INDEX(F$1:F$101,SMALL(IF(NOT(K$7:K$101=""),ROW($C$7:$C$101)),ROWS(E$7:E273)))</f>
        <v>#NUM!</v>
      </c>
      <c r="Q273" s="183" t="e">
        <f t="array" ref="Q273">INDEX(G$1:G$101,SMALL(IF(NOT(L$7:L$101=""),ROW($C$7:$C$101)),ROWS(F$7:F273)))</f>
        <v>#NUM!</v>
      </c>
      <c r="R273" s="183" t="str">
        <f t="shared" si="9"/>
        <v/>
      </c>
      <c r="S273" s="183" t="str">
        <f t="shared" si="11"/>
        <v/>
      </c>
      <c r="T273" s="183" t="str">
        <f t="shared" si="11"/>
        <v/>
      </c>
      <c r="U273" s="183" t="str">
        <f t="shared" si="11"/>
        <v/>
      </c>
      <c r="V273" s="184" t="str">
        <f t="shared" si="10"/>
        <v/>
      </c>
    </row>
    <row r="274" spans="2:22" x14ac:dyDescent="0.25">
      <c r="B274" s="249"/>
      <c r="C274" s="340"/>
      <c r="D274" s="336"/>
      <c r="E274" s="336"/>
      <c r="F274" s="336"/>
      <c r="G274" s="337"/>
      <c r="H274" s="183" t="str">
        <f>IF(B274="","",IF(COUNTIF(B$8:B274,B274)&gt;1,"",B274))</f>
        <v/>
      </c>
      <c r="I274" s="48" t="str">
        <f>IF(D274="","",IF(COUNTIF(D$7:D274,D274)&gt;1,"",D274))</f>
        <v/>
      </c>
      <c r="J274" s="183" t="str">
        <f>IF(E274="","",IF(COUNTIF(E$7:E274,E274)&gt;1,"",E274))</f>
        <v/>
      </c>
      <c r="K274" s="183" t="str">
        <f>IF(F274="","",IF(COUNTIF(F$7:F274,F274)&gt;1,"",F274))</f>
        <v/>
      </c>
      <c r="L274" s="183" t="str">
        <f>IF(G274="","",IF(COUNTIF(G$7:G274,G274)&gt;1,"",G274))</f>
        <v/>
      </c>
      <c r="M274" s="183" t="e">
        <f t="array" ref="M274">INDEX(B$1:B$101,SMALL(IF(NOT(H$7:H$101=""),ROW($C$7:$C$101)),ROWS(B$7:B274)))</f>
        <v>#NUM!</v>
      </c>
      <c r="N274" s="183" t="e">
        <f t="array" ref="N274">INDEX(D$1:D$101,SMALL(IF(NOT(I$7:I$101=""),ROW($C$7:$C$101)),ROWS(C$7:C274)))</f>
        <v>#NUM!</v>
      </c>
      <c r="O274" s="183" t="e">
        <f t="array" ref="O274">INDEX(E$1:E$101,SMALL(IF(NOT(J$7:J$101=""),ROW($C$7:$C$101)),ROWS(D$7:D274)))</f>
        <v>#NUM!</v>
      </c>
      <c r="P274" s="183" t="e">
        <f t="array" ref="P274">INDEX(F$1:F$101,SMALL(IF(NOT(K$7:K$101=""),ROW($C$7:$C$101)),ROWS(E$7:E274)))</f>
        <v>#NUM!</v>
      </c>
      <c r="Q274" s="183" t="e">
        <f t="array" ref="Q274">INDEX(G$1:G$101,SMALL(IF(NOT(L$7:L$101=""),ROW($C$7:$C$101)),ROWS(F$7:F274)))</f>
        <v>#NUM!</v>
      </c>
      <c r="R274" s="183" t="str">
        <f t="shared" si="9"/>
        <v/>
      </c>
      <c r="S274" s="183" t="str">
        <f t="shared" si="11"/>
        <v/>
      </c>
      <c r="T274" s="183" t="str">
        <f t="shared" si="11"/>
        <v/>
      </c>
      <c r="U274" s="183" t="str">
        <f t="shared" si="11"/>
        <v/>
      </c>
      <c r="V274" s="184" t="str">
        <f t="shared" si="10"/>
        <v/>
      </c>
    </row>
    <row r="275" spans="2:22" x14ac:dyDescent="0.25">
      <c r="B275" s="249"/>
      <c r="C275" s="340"/>
      <c r="D275" s="336"/>
      <c r="E275" s="336"/>
      <c r="F275" s="336"/>
      <c r="G275" s="337"/>
      <c r="H275" s="183" t="str">
        <f>IF(B275="","",IF(COUNTIF(B$8:B275,B275)&gt;1,"",B275))</f>
        <v/>
      </c>
      <c r="I275" s="48" t="str">
        <f>IF(D275="","",IF(COUNTIF(D$7:D275,D275)&gt;1,"",D275))</f>
        <v/>
      </c>
      <c r="J275" s="183" t="str">
        <f>IF(E275="","",IF(COUNTIF(E$7:E275,E275)&gt;1,"",E275))</f>
        <v/>
      </c>
      <c r="K275" s="183" t="str">
        <f>IF(F275="","",IF(COUNTIF(F$7:F275,F275)&gt;1,"",F275))</f>
        <v/>
      </c>
      <c r="L275" s="183" t="str">
        <f>IF(G275="","",IF(COUNTIF(G$7:G275,G275)&gt;1,"",G275))</f>
        <v/>
      </c>
      <c r="M275" s="183" t="e">
        <f t="array" ref="M275">INDEX(B$1:B$101,SMALL(IF(NOT(H$7:H$101=""),ROW($C$7:$C$101)),ROWS(B$7:B275)))</f>
        <v>#NUM!</v>
      </c>
      <c r="N275" s="183" t="e">
        <f t="array" ref="N275">INDEX(D$1:D$101,SMALL(IF(NOT(I$7:I$101=""),ROW($C$7:$C$101)),ROWS(C$7:C275)))</f>
        <v>#NUM!</v>
      </c>
      <c r="O275" s="183" t="e">
        <f t="array" ref="O275">INDEX(E$1:E$101,SMALL(IF(NOT(J$7:J$101=""),ROW($C$7:$C$101)),ROWS(D$7:D275)))</f>
        <v>#NUM!</v>
      </c>
      <c r="P275" s="183" t="e">
        <f t="array" ref="P275">INDEX(F$1:F$101,SMALL(IF(NOT(K$7:K$101=""),ROW($C$7:$C$101)),ROWS(E$7:E275)))</f>
        <v>#NUM!</v>
      </c>
      <c r="Q275" s="183" t="e">
        <f t="array" ref="Q275">INDEX(G$1:G$101,SMALL(IF(NOT(L$7:L$101=""),ROW($C$7:$C$101)),ROWS(F$7:F275)))</f>
        <v>#NUM!</v>
      </c>
      <c r="R275" s="183" t="str">
        <f t="shared" si="9"/>
        <v/>
      </c>
      <c r="S275" s="183" t="str">
        <f t="shared" si="11"/>
        <v/>
      </c>
      <c r="T275" s="183" t="str">
        <f t="shared" si="11"/>
        <v/>
      </c>
      <c r="U275" s="183" t="str">
        <f t="shared" si="11"/>
        <v/>
      </c>
      <c r="V275" s="184" t="str">
        <f t="shared" si="10"/>
        <v/>
      </c>
    </row>
    <row r="276" spans="2:22" x14ac:dyDescent="0.25">
      <c r="B276" s="249"/>
      <c r="C276" s="340"/>
      <c r="D276" s="336"/>
      <c r="E276" s="336"/>
      <c r="F276" s="336"/>
      <c r="G276" s="337"/>
      <c r="H276" s="183" t="str">
        <f>IF(B276="","",IF(COUNTIF(B$8:B276,B276)&gt;1,"",B276))</f>
        <v/>
      </c>
      <c r="I276" s="48" t="str">
        <f>IF(D276="","",IF(COUNTIF(D$7:D276,D276)&gt;1,"",D276))</f>
        <v/>
      </c>
      <c r="J276" s="183" t="str">
        <f>IF(E276="","",IF(COUNTIF(E$7:E276,E276)&gt;1,"",E276))</f>
        <v/>
      </c>
      <c r="K276" s="183" t="str">
        <f>IF(F276="","",IF(COUNTIF(F$7:F276,F276)&gt;1,"",F276))</f>
        <v/>
      </c>
      <c r="L276" s="183" t="str">
        <f>IF(G276="","",IF(COUNTIF(G$7:G276,G276)&gt;1,"",G276))</f>
        <v/>
      </c>
      <c r="M276" s="183" t="e">
        <f t="array" ref="M276">INDEX(B$1:B$101,SMALL(IF(NOT(H$7:H$101=""),ROW($C$7:$C$101)),ROWS(B$7:B276)))</f>
        <v>#NUM!</v>
      </c>
      <c r="N276" s="183" t="e">
        <f t="array" ref="N276">INDEX(D$1:D$101,SMALL(IF(NOT(I$7:I$101=""),ROW($C$7:$C$101)),ROWS(C$7:C276)))</f>
        <v>#NUM!</v>
      </c>
      <c r="O276" s="183" t="e">
        <f t="array" ref="O276">INDEX(E$1:E$101,SMALL(IF(NOT(J$7:J$101=""),ROW($C$7:$C$101)),ROWS(D$7:D276)))</f>
        <v>#NUM!</v>
      </c>
      <c r="P276" s="183" t="e">
        <f t="array" ref="P276">INDEX(F$1:F$101,SMALL(IF(NOT(K$7:K$101=""),ROW($C$7:$C$101)),ROWS(E$7:E276)))</f>
        <v>#NUM!</v>
      </c>
      <c r="Q276" s="183" t="e">
        <f t="array" ref="Q276">INDEX(G$1:G$101,SMALL(IF(NOT(L$7:L$101=""),ROW($C$7:$C$101)),ROWS(F$7:F276)))</f>
        <v>#NUM!</v>
      </c>
      <c r="R276" s="183" t="str">
        <f t="shared" si="9"/>
        <v/>
      </c>
      <c r="S276" s="183" t="str">
        <f t="shared" si="11"/>
        <v/>
      </c>
      <c r="T276" s="183" t="str">
        <f t="shared" si="11"/>
        <v/>
      </c>
      <c r="U276" s="183" t="str">
        <f t="shared" si="11"/>
        <v/>
      </c>
      <c r="V276" s="184" t="str">
        <f t="shared" si="10"/>
        <v/>
      </c>
    </row>
    <row r="277" spans="2:22" x14ac:dyDescent="0.25">
      <c r="B277" s="249"/>
      <c r="C277" s="340"/>
      <c r="D277" s="336"/>
      <c r="E277" s="336"/>
      <c r="F277" s="336"/>
      <c r="G277" s="337"/>
      <c r="H277" s="183" t="str">
        <f>IF(B277="","",IF(COUNTIF(B$8:B277,B277)&gt;1,"",B277))</f>
        <v/>
      </c>
      <c r="I277" s="48" t="str">
        <f>IF(D277="","",IF(COUNTIF(D$7:D277,D277)&gt;1,"",D277))</f>
        <v/>
      </c>
      <c r="J277" s="183" t="str">
        <f>IF(E277="","",IF(COUNTIF(E$7:E277,E277)&gt;1,"",E277))</f>
        <v/>
      </c>
      <c r="K277" s="183" t="str">
        <f>IF(F277="","",IF(COUNTIF(F$7:F277,F277)&gt;1,"",F277))</f>
        <v/>
      </c>
      <c r="L277" s="183" t="str">
        <f>IF(G277="","",IF(COUNTIF(G$7:G277,G277)&gt;1,"",G277))</f>
        <v/>
      </c>
      <c r="M277" s="183" t="e">
        <f t="array" ref="M277">INDEX(B$1:B$101,SMALL(IF(NOT(H$7:H$101=""),ROW($C$7:$C$101)),ROWS(B$7:B277)))</f>
        <v>#NUM!</v>
      </c>
      <c r="N277" s="183" t="e">
        <f t="array" ref="N277">INDEX(D$1:D$101,SMALL(IF(NOT(I$7:I$101=""),ROW($C$7:$C$101)),ROWS(C$7:C277)))</f>
        <v>#NUM!</v>
      </c>
      <c r="O277" s="183" t="e">
        <f t="array" ref="O277">INDEX(E$1:E$101,SMALL(IF(NOT(J$7:J$101=""),ROW($C$7:$C$101)),ROWS(D$7:D277)))</f>
        <v>#NUM!</v>
      </c>
      <c r="P277" s="183" t="e">
        <f t="array" ref="P277">INDEX(F$1:F$101,SMALL(IF(NOT(K$7:K$101=""),ROW($C$7:$C$101)),ROWS(E$7:E277)))</f>
        <v>#NUM!</v>
      </c>
      <c r="Q277" s="183" t="e">
        <f t="array" ref="Q277">INDEX(G$1:G$101,SMALL(IF(NOT(L$7:L$101=""),ROW($C$7:$C$101)),ROWS(F$7:F277)))</f>
        <v>#NUM!</v>
      </c>
      <c r="R277" s="183" t="str">
        <f t="shared" si="9"/>
        <v/>
      </c>
      <c r="S277" s="183" t="str">
        <f t="shared" si="11"/>
        <v/>
      </c>
      <c r="T277" s="183" t="str">
        <f t="shared" si="11"/>
        <v/>
      </c>
      <c r="U277" s="183" t="str">
        <f t="shared" si="11"/>
        <v/>
      </c>
      <c r="V277" s="184" t="str">
        <f t="shared" si="10"/>
        <v/>
      </c>
    </row>
    <row r="278" spans="2:22" x14ac:dyDescent="0.25">
      <c r="B278" s="249"/>
      <c r="C278" s="340"/>
      <c r="D278" s="336"/>
      <c r="E278" s="336"/>
      <c r="F278" s="336"/>
      <c r="G278" s="337"/>
      <c r="H278" s="183" t="str">
        <f>IF(B278="","",IF(COUNTIF(B$8:B278,B278)&gt;1,"",B278))</f>
        <v/>
      </c>
      <c r="I278" s="48" t="str">
        <f>IF(D278="","",IF(COUNTIF(D$7:D278,D278)&gt;1,"",D278))</f>
        <v/>
      </c>
      <c r="J278" s="183" t="str">
        <f>IF(E278="","",IF(COUNTIF(E$7:E278,E278)&gt;1,"",E278))</f>
        <v/>
      </c>
      <c r="K278" s="183" t="str">
        <f>IF(F278="","",IF(COUNTIF(F$7:F278,F278)&gt;1,"",F278))</f>
        <v/>
      </c>
      <c r="L278" s="183" t="str">
        <f>IF(G278="","",IF(COUNTIF(G$7:G278,G278)&gt;1,"",G278))</f>
        <v/>
      </c>
      <c r="M278" s="183" t="e">
        <f t="array" ref="M278">INDEX(B$1:B$101,SMALL(IF(NOT(H$7:H$101=""),ROW($C$7:$C$101)),ROWS(B$7:B278)))</f>
        <v>#NUM!</v>
      </c>
      <c r="N278" s="183" t="e">
        <f t="array" ref="N278">INDEX(D$1:D$101,SMALL(IF(NOT(I$7:I$101=""),ROW($C$7:$C$101)),ROWS(C$7:C278)))</f>
        <v>#NUM!</v>
      </c>
      <c r="O278" s="183" t="e">
        <f t="array" ref="O278">INDEX(E$1:E$101,SMALL(IF(NOT(J$7:J$101=""),ROW($C$7:$C$101)),ROWS(D$7:D278)))</f>
        <v>#NUM!</v>
      </c>
      <c r="P278" s="183" t="e">
        <f t="array" ref="P278">INDEX(F$1:F$101,SMALL(IF(NOT(K$7:K$101=""),ROW($C$7:$C$101)),ROWS(E$7:E278)))</f>
        <v>#NUM!</v>
      </c>
      <c r="Q278" s="183" t="e">
        <f t="array" ref="Q278">INDEX(G$1:G$101,SMALL(IF(NOT(L$7:L$101=""),ROW($C$7:$C$101)),ROWS(F$7:F278)))</f>
        <v>#NUM!</v>
      </c>
      <c r="R278" s="183" t="str">
        <f t="shared" si="9"/>
        <v/>
      </c>
      <c r="S278" s="183" t="str">
        <f t="shared" si="11"/>
        <v/>
      </c>
      <c r="T278" s="183" t="str">
        <f t="shared" si="11"/>
        <v/>
      </c>
      <c r="U278" s="183" t="str">
        <f t="shared" si="11"/>
        <v/>
      </c>
      <c r="V278" s="184" t="str">
        <f t="shared" si="10"/>
        <v/>
      </c>
    </row>
    <row r="279" spans="2:22" x14ac:dyDescent="0.25">
      <c r="B279" s="249"/>
      <c r="C279" s="340"/>
      <c r="D279" s="336"/>
      <c r="E279" s="336"/>
      <c r="F279" s="336"/>
      <c r="G279" s="337"/>
      <c r="H279" s="183" t="str">
        <f>IF(B279="","",IF(COUNTIF(B$8:B279,B279)&gt;1,"",B279))</f>
        <v/>
      </c>
      <c r="I279" s="48" t="str">
        <f>IF(D279="","",IF(COUNTIF(D$7:D279,D279)&gt;1,"",D279))</f>
        <v/>
      </c>
      <c r="J279" s="183" t="str">
        <f>IF(E279="","",IF(COUNTIF(E$7:E279,E279)&gt;1,"",E279))</f>
        <v/>
      </c>
      <c r="K279" s="183" t="str">
        <f>IF(F279="","",IF(COUNTIF(F$7:F279,F279)&gt;1,"",F279))</f>
        <v/>
      </c>
      <c r="L279" s="183" t="str">
        <f>IF(G279="","",IF(COUNTIF(G$7:G279,G279)&gt;1,"",G279))</f>
        <v/>
      </c>
      <c r="M279" s="183" t="e">
        <f t="array" ref="M279">INDEX(B$1:B$101,SMALL(IF(NOT(H$7:H$101=""),ROW($C$7:$C$101)),ROWS(B$7:B279)))</f>
        <v>#NUM!</v>
      </c>
      <c r="N279" s="183" t="e">
        <f t="array" ref="N279">INDEX(D$1:D$101,SMALL(IF(NOT(I$7:I$101=""),ROW($C$7:$C$101)),ROWS(C$7:C279)))</f>
        <v>#NUM!</v>
      </c>
      <c r="O279" s="183" t="e">
        <f t="array" ref="O279">INDEX(E$1:E$101,SMALL(IF(NOT(J$7:J$101=""),ROW($C$7:$C$101)),ROWS(D$7:D279)))</f>
        <v>#NUM!</v>
      </c>
      <c r="P279" s="183" t="e">
        <f t="array" ref="P279">INDEX(F$1:F$101,SMALL(IF(NOT(K$7:K$101=""),ROW($C$7:$C$101)),ROWS(E$7:E279)))</f>
        <v>#NUM!</v>
      </c>
      <c r="Q279" s="183" t="e">
        <f t="array" ref="Q279">INDEX(G$1:G$101,SMALL(IF(NOT(L$7:L$101=""),ROW($C$7:$C$101)),ROWS(F$7:F279)))</f>
        <v>#NUM!</v>
      </c>
      <c r="R279" s="183" t="str">
        <f t="shared" si="9"/>
        <v/>
      </c>
      <c r="S279" s="183" t="str">
        <f t="shared" si="11"/>
        <v/>
      </c>
      <c r="T279" s="183" t="str">
        <f t="shared" si="11"/>
        <v/>
      </c>
      <c r="U279" s="183" t="str">
        <f t="shared" si="11"/>
        <v/>
      </c>
      <c r="V279" s="184" t="str">
        <f t="shared" si="10"/>
        <v/>
      </c>
    </row>
    <row r="280" spans="2:22" x14ac:dyDescent="0.25">
      <c r="B280" s="249"/>
      <c r="C280" s="340"/>
      <c r="D280" s="336"/>
      <c r="E280" s="336"/>
      <c r="F280" s="336"/>
      <c r="G280" s="337"/>
      <c r="H280" s="183" t="str">
        <f>IF(B280="","",IF(COUNTIF(B$8:B280,B280)&gt;1,"",B280))</f>
        <v/>
      </c>
      <c r="I280" s="48" t="str">
        <f>IF(D280="","",IF(COUNTIF(D$7:D280,D280)&gt;1,"",D280))</f>
        <v/>
      </c>
      <c r="J280" s="183" t="str">
        <f>IF(E280="","",IF(COUNTIF(E$7:E280,E280)&gt;1,"",E280))</f>
        <v/>
      </c>
      <c r="K280" s="183" t="str">
        <f>IF(F280="","",IF(COUNTIF(F$7:F280,F280)&gt;1,"",F280))</f>
        <v/>
      </c>
      <c r="L280" s="183" t="str">
        <f>IF(G280="","",IF(COUNTIF(G$7:G280,G280)&gt;1,"",G280))</f>
        <v/>
      </c>
      <c r="M280" s="183" t="e">
        <f t="array" ref="M280">INDEX(B$1:B$101,SMALL(IF(NOT(H$7:H$101=""),ROW($C$7:$C$101)),ROWS(B$7:B280)))</f>
        <v>#NUM!</v>
      </c>
      <c r="N280" s="183" t="e">
        <f t="array" ref="N280">INDEX(D$1:D$101,SMALL(IF(NOT(I$7:I$101=""),ROW($C$7:$C$101)),ROWS(C$7:C280)))</f>
        <v>#NUM!</v>
      </c>
      <c r="O280" s="183" t="e">
        <f t="array" ref="O280">INDEX(E$1:E$101,SMALL(IF(NOT(J$7:J$101=""),ROW($C$7:$C$101)),ROWS(D$7:D280)))</f>
        <v>#NUM!</v>
      </c>
      <c r="P280" s="183" t="e">
        <f t="array" ref="P280">INDEX(F$1:F$101,SMALL(IF(NOT(K$7:K$101=""),ROW($C$7:$C$101)),ROWS(E$7:E280)))</f>
        <v>#NUM!</v>
      </c>
      <c r="Q280" s="183" t="e">
        <f t="array" ref="Q280">INDEX(G$1:G$101,SMALL(IF(NOT(L$7:L$101=""),ROW($C$7:$C$101)),ROWS(F$7:F280)))</f>
        <v>#NUM!</v>
      </c>
      <c r="R280" s="183" t="str">
        <f t="shared" si="9"/>
        <v/>
      </c>
      <c r="S280" s="183" t="str">
        <f t="shared" si="11"/>
        <v/>
      </c>
      <c r="T280" s="183" t="str">
        <f t="shared" si="11"/>
        <v/>
      </c>
      <c r="U280" s="183" t="str">
        <f t="shared" si="11"/>
        <v/>
      </c>
      <c r="V280" s="184" t="str">
        <f t="shared" si="10"/>
        <v/>
      </c>
    </row>
    <row r="281" spans="2:22" x14ac:dyDescent="0.25">
      <c r="B281" s="249"/>
      <c r="C281" s="340"/>
      <c r="D281" s="336"/>
      <c r="E281" s="336"/>
      <c r="F281" s="336"/>
      <c r="G281" s="337"/>
      <c r="H281" s="183" t="str">
        <f>IF(B281="","",IF(COUNTIF(B$8:B281,B281)&gt;1,"",B281))</f>
        <v/>
      </c>
      <c r="I281" s="48" t="str">
        <f>IF(D281="","",IF(COUNTIF(D$7:D281,D281)&gt;1,"",D281))</f>
        <v/>
      </c>
      <c r="J281" s="183" t="str">
        <f>IF(E281="","",IF(COUNTIF(E$7:E281,E281)&gt;1,"",E281))</f>
        <v/>
      </c>
      <c r="K281" s="183" t="str">
        <f>IF(F281="","",IF(COUNTIF(F$7:F281,F281)&gt;1,"",F281))</f>
        <v/>
      </c>
      <c r="L281" s="183" t="str">
        <f>IF(G281="","",IF(COUNTIF(G$7:G281,G281)&gt;1,"",G281))</f>
        <v/>
      </c>
      <c r="M281" s="183" t="e">
        <f t="array" ref="M281">INDEX(B$1:B$101,SMALL(IF(NOT(H$7:H$101=""),ROW($C$7:$C$101)),ROWS(B$7:B281)))</f>
        <v>#NUM!</v>
      </c>
      <c r="N281" s="183" t="e">
        <f t="array" ref="N281">INDEX(D$1:D$101,SMALL(IF(NOT(I$7:I$101=""),ROW($C$7:$C$101)),ROWS(C$7:C281)))</f>
        <v>#NUM!</v>
      </c>
      <c r="O281" s="183" t="e">
        <f t="array" ref="O281">INDEX(E$1:E$101,SMALL(IF(NOT(J$7:J$101=""),ROW($C$7:$C$101)),ROWS(D$7:D281)))</f>
        <v>#NUM!</v>
      </c>
      <c r="P281" s="183" t="e">
        <f t="array" ref="P281">INDEX(F$1:F$101,SMALL(IF(NOT(K$7:K$101=""),ROW($C$7:$C$101)),ROWS(E$7:E281)))</f>
        <v>#NUM!</v>
      </c>
      <c r="Q281" s="183" t="e">
        <f t="array" ref="Q281">INDEX(G$1:G$101,SMALL(IF(NOT(L$7:L$101=""),ROW($C$7:$C$101)),ROWS(F$7:F281)))</f>
        <v>#NUM!</v>
      </c>
      <c r="R281" s="183" t="str">
        <f t="shared" si="9"/>
        <v/>
      </c>
      <c r="S281" s="183" t="str">
        <f t="shared" si="11"/>
        <v/>
      </c>
      <c r="T281" s="183" t="str">
        <f t="shared" si="11"/>
        <v/>
      </c>
      <c r="U281" s="183" t="str">
        <f t="shared" si="11"/>
        <v/>
      </c>
      <c r="V281" s="184" t="str">
        <f t="shared" si="10"/>
        <v/>
      </c>
    </row>
    <row r="282" spans="2:22" x14ac:dyDescent="0.25">
      <c r="B282" s="249"/>
      <c r="C282" s="340"/>
      <c r="D282" s="336"/>
      <c r="E282" s="336"/>
      <c r="F282" s="336"/>
      <c r="G282" s="337"/>
      <c r="H282" s="183" t="str">
        <f>IF(B282="","",IF(COUNTIF(B$8:B282,B282)&gt;1,"",B282))</f>
        <v/>
      </c>
      <c r="I282" s="48" t="str">
        <f>IF(D282="","",IF(COUNTIF(D$7:D282,D282)&gt;1,"",D282))</f>
        <v/>
      </c>
      <c r="J282" s="183" t="str">
        <f>IF(E282="","",IF(COUNTIF(E$7:E282,E282)&gt;1,"",E282))</f>
        <v/>
      </c>
      <c r="K282" s="183" t="str">
        <f>IF(F282="","",IF(COUNTIF(F$7:F282,F282)&gt;1,"",F282))</f>
        <v/>
      </c>
      <c r="L282" s="183" t="str">
        <f>IF(G282="","",IF(COUNTIF(G$7:G282,G282)&gt;1,"",G282))</f>
        <v/>
      </c>
      <c r="M282" s="183" t="e">
        <f t="array" ref="M282">INDEX(B$1:B$101,SMALL(IF(NOT(H$7:H$101=""),ROW($C$7:$C$101)),ROWS(B$7:B282)))</f>
        <v>#NUM!</v>
      </c>
      <c r="N282" s="183" t="e">
        <f t="array" ref="N282">INDEX(D$1:D$101,SMALL(IF(NOT(I$7:I$101=""),ROW($C$7:$C$101)),ROWS(C$7:C282)))</f>
        <v>#NUM!</v>
      </c>
      <c r="O282" s="183" t="e">
        <f t="array" ref="O282">INDEX(E$1:E$101,SMALL(IF(NOT(J$7:J$101=""),ROW($C$7:$C$101)),ROWS(D$7:D282)))</f>
        <v>#NUM!</v>
      </c>
      <c r="P282" s="183" t="e">
        <f t="array" ref="P282">INDEX(F$1:F$101,SMALL(IF(NOT(K$7:K$101=""),ROW($C$7:$C$101)),ROWS(E$7:E282)))</f>
        <v>#NUM!</v>
      </c>
      <c r="Q282" s="183" t="e">
        <f t="array" ref="Q282">INDEX(G$1:G$101,SMALL(IF(NOT(L$7:L$101=""),ROW($C$7:$C$101)),ROWS(F$7:F282)))</f>
        <v>#NUM!</v>
      </c>
      <c r="R282" s="183" t="str">
        <f t="shared" si="9"/>
        <v/>
      </c>
      <c r="S282" s="183" t="str">
        <f t="shared" si="11"/>
        <v/>
      </c>
      <c r="T282" s="183" t="str">
        <f t="shared" si="11"/>
        <v/>
      </c>
      <c r="U282" s="183" t="str">
        <f t="shared" si="11"/>
        <v/>
      </c>
      <c r="V282" s="184" t="str">
        <f t="shared" si="10"/>
        <v/>
      </c>
    </row>
    <row r="283" spans="2:22" x14ac:dyDescent="0.25">
      <c r="B283" s="249"/>
      <c r="C283" s="340"/>
      <c r="D283" s="336"/>
      <c r="E283" s="336"/>
      <c r="F283" s="336"/>
      <c r="G283" s="337"/>
      <c r="H283" s="183" t="str">
        <f>IF(B283="","",IF(COUNTIF(B$8:B283,B283)&gt;1,"",B283))</f>
        <v/>
      </c>
      <c r="I283" s="48" t="str">
        <f>IF(D283="","",IF(COUNTIF(D$7:D283,D283)&gt;1,"",D283))</f>
        <v/>
      </c>
      <c r="J283" s="183" t="str">
        <f>IF(E283="","",IF(COUNTIF(E$7:E283,E283)&gt;1,"",E283))</f>
        <v/>
      </c>
      <c r="K283" s="183" t="str">
        <f>IF(F283="","",IF(COUNTIF(F$7:F283,F283)&gt;1,"",F283))</f>
        <v/>
      </c>
      <c r="L283" s="183" t="str">
        <f>IF(G283="","",IF(COUNTIF(G$7:G283,G283)&gt;1,"",G283))</f>
        <v/>
      </c>
      <c r="M283" s="183" t="e">
        <f t="array" ref="M283">INDEX(B$1:B$101,SMALL(IF(NOT(H$7:H$101=""),ROW($C$7:$C$101)),ROWS(B$7:B283)))</f>
        <v>#NUM!</v>
      </c>
      <c r="N283" s="183" t="e">
        <f t="array" ref="N283">INDEX(D$1:D$101,SMALL(IF(NOT(I$7:I$101=""),ROW($C$7:$C$101)),ROWS(C$7:C283)))</f>
        <v>#NUM!</v>
      </c>
      <c r="O283" s="183" t="e">
        <f t="array" ref="O283">INDEX(E$1:E$101,SMALL(IF(NOT(J$7:J$101=""),ROW($C$7:$C$101)),ROWS(D$7:D283)))</f>
        <v>#NUM!</v>
      </c>
      <c r="P283" s="183" t="e">
        <f t="array" ref="P283">INDEX(F$1:F$101,SMALL(IF(NOT(K$7:K$101=""),ROW($C$7:$C$101)),ROWS(E$7:E283)))</f>
        <v>#NUM!</v>
      </c>
      <c r="Q283" s="183" t="e">
        <f t="array" ref="Q283">INDEX(G$1:G$101,SMALL(IF(NOT(L$7:L$101=""),ROW($C$7:$C$101)),ROWS(F$7:F283)))</f>
        <v>#NUM!</v>
      </c>
      <c r="R283" s="183" t="str">
        <f t="shared" si="9"/>
        <v/>
      </c>
      <c r="S283" s="183" t="str">
        <f t="shared" si="11"/>
        <v/>
      </c>
      <c r="T283" s="183" t="str">
        <f t="shared" si="11"/>
        <v/>
      </c>
      <c r="U283" s="183" t="str">
        <f t="shared" si="11"/>
        <v/>
      </c>
      <c r="V283" s="184" t="str">
        <f t="shared" si="10"/>
        <v/>
      </c>
    </row>
    <row r="284" spans="2:22" x14ac:dyDescent="0.25">
      <c r="B284" s="249"/>
      <c r="C284" s="340"/>
      <c r="D284" s="336"/>
      <c r="E284" s="336"/>
      <c r="F284" s="336"/>
      <c r="G284" s="337"/>
      <c r="H284" s="183" t="str">
        <f>IF(B284="","",IF(COUNTIF(B$8:B284,B284)&gt;1,"",B284))</f>
        <v/>
      </c>
      <c r="I284" s="48" t="str">
        <f>IF(D284="","",IF(COUNTIF(D$7:D284,D284)&gt;1,"",D284))</f>
        <v/>
      </c>
      <c r="J284" s="183" t="str">
        <f>IF(E284="","",IF(COUNTIF(E$7:E284,E284)&gt;1,"",E284))</f>
        <v/>
      </c>
      <c r="K284" s="183" t="str">
        <f>IF(F284="","",IF(COUNTIF(F$7:F284,F284)&gt;1,"",F284))</f>
        <v/>
      </c>
      <c r="L284" s="183" t="str">
        <f>IF(G284="","",IF(COUNTIF(G$7:G284,G284)&gt;1,"",G284))</f>
        <v/>
      </c>
      <c r="M284" s="183" t="e">
        <f t="array" ref="M284">INDEX(B$1:B$101,SMALL(IF(NOT(H$7:H$101=""),ROW($C$7:$C$101)),ROWS(B$7:B284)))</f>
        <v>#NUM!</v>
      </c>
      <c r="N284" s="183" t="e">
        <f t="array" ref="N284">INDEX(D$1:D$101,SMALL(IF(NOT(I$7:I$101=""),ROW($C$7:$C$101)),ROWS(C$7:C284)))</f>
        <v>#NUM!</v>
      </c>
      <c r="O284" s="183" t="e">
        <f t="array" ref="O284">INDEX(E$1:E$101,SMALL(IF(NOT(J$7:J$101=""),ROW($C$7:$C$101)),ROWS(D$7:D284)))</f>
        <v>#NUM!</v>
      </c>
      <c r="P284" s="183" t="e">
        <f t="array" ref="P284">INDEX(F$1:F$101,SMALL(IF(NOT(K$7:K$101=""),ROW($C$7:$C$101)),ROWS(E$7:E284)))</f>
        <v>#NUM!</v>
      </c>
      <c r="Q284" s="183" t="e">
        <f t="array" ref="Q284">INDEX(G$1:G$101,SMALL(IF(NOT(L$7:L$101=""),ROW($C$7:$C$101)),ROWS(F$7:F284)))</f>
        <v>#NUM!</v>
      </c>
      <c r="R284" s="183" t="str">
        <f t="shared" si="9"/>
        <v/>
      </c>
      <c r="S284" s="183" t="str">
        <f t="shared" si="11"/>
        <v/>
      </c>
      <c r="T284" s="183" t="str">
        <f t="shared" si="11"/>
        <v/>
      </c>
      <c r="U284" s="183" t="str">
        <f t="shared" si="11"/>
        <v/>
      </c>
      <c r="V284" s="184" t="str">
        <f t="shared" si="10"/>
        <v/>
      </c>
    </row>
    <row r="285" spans="2:22" x14ac:dyDescent="0.25">
      <c r="B285" s="249"/>
      <c r="C285" s="340"/>
      <c r="D285" s="336"/>
      <c r="E285" s="336"/>
      <c r="F285" s="336"/>
      <c r="G285" s="337"/>
      <c r="H285" s="183" t="str">
        <f>IF(B285="","",IF(COUNTIF(B$8:B285,B285)&gt;1,"",B285))</f>
        <v/>
      </c>
      <c r="I285" s="48" t="str">
        <f>IF(D285="","",IF(COUNTIF(D$7:D285,D285)&gt;1,"",D285))</f>
        <v/>
      </c>
      <c r="J285" s="183" t="str">
        <f>IF(E285="","",IF(COUNTIF(E$7:E285,E285)&gt;1,"",E285))</f>
        <v/>
      </c>
      <c r="K285" s="183" t="str">
        <f>IF(F285="","",IF(COUNTIF(F$7:F285,F285)&gt;1,"",F285))</f>
        <v/>
      </c>
      <c r="L285" s="183" t="str">
        <f>IF(G285="","",IF(COUNTIF(G$7:G285,G285)&gt;1,"",G285))</f>
        <v/>
      </c>
      <c r="M285" s="183" t="e">
        <f t="array" ref="M285">INDEX(B$1:B$101,SMALL(IF(NOT(H$7:H$101=""),ROW($C$7:$C$101)),ROWS(B$7:B285)))</f>
        <v>#NUM!</v>
      </c>
      <c r="N285" s="183" t="e">
        <f t="array" ref="N285">INDEX(D$1:D$101,SMALL(IF(NOT(I$7:I$101=""),ROW($C$7:$C$101)),ROWS(C$7:C285)))</f>
        <v>#NUM!</v>
      </c>
      <c r="O285" s="183" t="e">
        <f t="array" ref="O285">INDEX(E$1:E$101,SMALL(IF(NOT(J$7:J$101=""),ROW($C$7:$C$101)),ROWS(D$7:D285)))</f>
        <v>#NUM!</v>
      </c>
      <c r="P285" s="183" t="e">
        <f t="array" ref="P285">INDEX(F$1:F$101,SMALL(IF(NOT(K$7:K$101=""),ROW($C$7:$C$101)),ROWS(E$7:E285)))</f>
        <v>#NUM!</v>
      </c>
      <c r="Q285" s="183" t="e">
        <f t="array" ref="Q285">INDEX(G$1:G$101,SMALL(IF(NOT(L$7:L$101=""),ROW($C$7:$C$101)),ROWS(F$7:F285)))</f>
        <v>#NUM!</v>
      </c>
      <c r="R285" s="183" t="str">
        <f t="shared" si="9"/>
        <v/>
      </c>
      <c r="S285" s="183" t="str">
        <f t="shared" si="11"/>
        <v/>
      </c>
      <c r="T285" s="183" t="str">
        <f t="shared" si="11"/>
        <v/>
      </c>
      <c r="U285" s="183" t="str">
        <f t="shared" si="11"/>
        <v/>
      </c>
      <c r="V285" s="184" t="str">
        <f t="shared" si="10"/>
        <v/>
      </c>
    </row>
    <row r="286" spans="2:22" x14ac:dyDescent="0.25">
      <c r="B286" s="249"/>
      <c r="C286" s="340"/>
      <c r="D286" s="336"/>
      <c r="E286" s="336"/>
      <c r="F286" s="336"/>
      <c r="G286" s="337"/>
      <c r="H286" s="183" t="str">
        <f>IF(B286="","",IF(COUNTIF(B$8:B286,B286)&gt;1,"",B286))</f>
        <v/>
      </c>
      <c r="I286" s="48" t="str">
        <f>IF(D286="","",IF(COUNTIF(D$7:D286,D286)&gt;1,"",D286))</f>
        <v/>
      </c>
      <c r="J286" s="183" t="str">
        <f>IF(E286="","",IF(COUNTIF(E$7:E286,E286)&gt;1,"",E286))</f>
        <v/>
      </c>
      <c r="K286" s="183" t="str">
        <f>IF(F286="","",IF(COUNTIF(F$7:F286,F286)&gt;1,"",F286))</f>
        <v/>
      </c>
      <c r="L286" s="183" t="str">
        <f>IF(G286="","",IF(COUNTIF(G$7:G286,G286)&gt;1,"",G286))</f>
        <v/>
      </c>
      <c r="M286" s="183" t="e">
        <f t="array" ref="M286">INDEX(B$1:B$101,SMALL(IF(NOT(H$7:H$101=""),ROW($C$7:$C$101)),ROWS(B$7:B286)))</f>
        <v>#NUM!</v>
      </c>
      <c r="N286" s="183" t="e">
        <f t="array" ref="N286">INDEX(D$1:D$101,SMALL(IF(NOT(I$7:I$101=""),ROW($C$7:$C$101)),ROWS(C$7:C286)))</f>
        <v>#NUM!</v>
      </c>
      <c r="O286" s="183" t="e">
        <f t="array" ref="O286">INDEX(E$1:E$101,SMALL(IF(NOT(J$7:J$101=""),ROW($C$7:$C$101)),ROWS(D$7:D286)))</f>
        <v>#NUM!</v>
      </c>
      <c r="P286" s="183" t="e">
        <f t="array" ref="P286">INDEX(F$1:F$101,SMALL(IF(NOT(K$7:K$101=""),ROW($C$7:$C$101)),ROWS(E$7:E286)))</f>
        <v>#NUM!</v>
      </c>
      <c r="Q286" s="183" t="e">
        <f t="array" ref="Q286">INDEX(G$1:G$101,SMALL(IF(NOT(L$7:L$101=""),ROW($C$7:$C$101)),ROWS(F$7:F286)))</f>
        <v>#NUM!</v>
      </c>
      <c r="R286" s="183" t="str">
        <f t="shared" si="9"/>
        <v/>
      </c>
      <c r="S286" s="183" t="str">
        <f t="shared" si="11"/>
        <v/>
      </c>
      <c r="T286" s="183" t="str">
        <f t="shared" si="11"/>
        <v/>
      </c>
      <c r="U286" s="183" t="str">
        <f t="shared" si="11"/>
        <v/>
      </c>
      <c r="V286" s="184" t="str">
        <f t="shared" si="10"/>
        <v/>
      </c>
    </row>
    <row r="287" spans="2:22" x14ac:dyDescent="0.25">
      <c r="B287" s="249"/>
      <c r="C287" s="340"/>
      <c r="D287" s="336"/>
      <c r="E287" s="336"/>
      <c r="F287" s="336"/>
      <c r="G287" s="337"/>
      <c r="H287" s="183" t="str">
        <f>IF(B287="","",IF(COUNTIF(B$8:B287,B287)&gt;1,"",B287))</f>
        <v/>
      </c>
      <c r="I287" s="48" t="str">
        <f>IF(D287="","",IF(COUNTIF(D$7:D287,D287)&gt;1,"",D287))</f>
        <v/>
      </c>
      <c r="J287" s="183" t="str">
        <f>IF(E287="","",IF(COUNTIF(E$7:E287,E287)&gt;1,"",E287))</f>
        <v/>
      </c>
      <c r="K287" s="183" t="str">
        <f>IF(F287="","",IF(COUNTIF(F$7:F287,F287)&gt;1,"",F287))</f>
        <v/>
      </c>
      <c r="L287" s="183" t="str">
        <f>IF(G287="","",IF(COUNTIF(G$7:G287,G287)&gt;1,"",G287))</f>
        <v/>
      </c>
      <c r="M287" s="183" t="e">
        <f t="array" ref="M287">INDEX(B$1:B$101,SMALL(IF(NOT(H$7:H$101=""),ROW($C$7:$C$101)),ROWS(B$7:B287)))</f>
        <v>#NUM!</v>
      </c>
      <c r="N287" s="183" t="e">
        <f t="array" ref="N287">INDEX(D$1:D$101,SMALL(IF(NOT(I$7:I$101=""),ROW($C$7:$C$101)),ROWS(C$7:C287)))</f>
        <v>#NUM!</v>
      </c>
      <c r="O287" s="183" t="e">
        <f t="array" ref="O287">INDEX(E$1:E$101,SMALL(IF(NOT(J$7:J$101=""),ROW($C$7:$C$101)),ROWS(D$7:D287)))</f>
        <v>#NUM!</v>
      </c>
      <c r="P287" s="183" t="e">
        <f t="array" ref="P287">INDEX(F$1:F$101,SMALL(IF(NOT(K$7:K$101=""),ROW($C$7:$C$101)),ROWS(E$7:E287)))</f>
        <v>#NUM!</v>
      </c>
      <c r="Q287" s="183" t="e">
        <f t="array" ref="Q287">INDEX(G$1:G$101,SMALL(IF(NOT(L$7:L$101=""),ROW($C$7:$C$101)),ROWS(F$7:F287)))</f>
        <v>#NUM!</v>
      </c>
      <c r="R287" s="183" t="str">
        <f t="shared" si="9"/>
        <v/>
      </c>
      <c r="S287" s="183" t="str">
        <f t="shared" si="11"/>
        <v/>
      </c>
      <c r="T287" s="183" t="str">
        <f t="shared" si="11"/>
        <v/>
      </c>
      <c r="U287" s="183" t="str">
        <f t="shared" si="11"/>
        <v/>
      </c>
      <c r="V287" s="184" t="str">
        <f t="shared" si="10"/>
        <v/>
      </c>
    </row>
    <row r="288" spans="2:22" x14ac:dyDescent="0.25">
      <c r="B288" s="249"/>
      <c r="C288" s="340"/>
      <c r="D288" s="336"/>
      <c r="E288" s="336"/>
      <c r="F288" s="336"/>
      <c r="G288" s="337"/>
      <c r="H288" s="183" t="str">
        <f>IF(B288="","",IF(COUNTIF(B$8:B288,B288)&gt;1,"",B288))</f>
        <v/>
      </c>
      <c r="I288" s="48" t="str">
        <f>IF(D288="","",IF(COUNTIF(D$7:D288,D288)&gt;1,"",D288))</f>
        <v/>
      </c>
      <c r="J288" s="183" t="str">
        <f>IF(E288="","",IF(COUNTIF(E$7:E288,E288)&gt;1,"",E288))</f>
        <v/>
      </c>
      <c r="K288" s="183" t="str">
        <f>IF(F288="","",IF(COUNTIF(F$7:F288,F288)&gt;1,"",F288))</f>
        <v/>
      </c>
      <c r="L288" s="183" t="str">
        <f>IF(G288="","",IF(COUNTIF(G$7:G288,G288)&gt;1,"",G288))</f>
        <v/>
      </c>
      <c r="M288" s="183" t="e">
        <f t="array" ref="M288">INDEX(B$1:B$101,SMALL(IF(NOT(H$7:H$101=""),ROW($C$7:$C$101)),ROWS(B$7:B288)))</f>
        <v>#NUM!</v>
      </c>
      <c r="N288" s="183" t="e">
        <f t="array" ref="N288">INDEX(D$1:D$101,SMALL(IF(NOT(I$7:I$101=""),ROW($C$7:$C$101)),ROWS(C$7:C288)))</f>
        <v>#NUM!</v>
      </c>
      <c r="O288" s="183" t="e">
        <f t="array" ref="O288">INDEX(E$1:E$101,SMALL(IF(NOT(J$7:J$101=""),ROW($C$7:$C$101)),ROWS(D$7:D288)))</f>
        <v>#NUM!</v>
      </c>
      <c r="P288" s="183" t="e">
        <f t="array" ref="P288">INDEX(F$1:F$101,SMALL(IF(NOT(K$7:K$101=""),ROW($C$7:$C$101)),ROWS(E$7:E288)))</f>
        <v>#NUM!</v>
      </c>
      <c r="Q288" s="183" t="e">
        <f t="array" ref="Q288">INDEX(G$1:G$101,SMALL(IF(NOT(L$7:L$101=""),ROW($C$7:$C$101)),ROWS(F$7:F288)))</f>
        <v>#NUM!</v>
      </c>
      <c r="R288" s="183" t="str">
        <f t="shared" si="9"/>
        <v/>
      </c>
      <c r="S288" s="183" t="str">
        <f t="shared" si="11"/>
        <v/>
      </c>
      <c r="T288" s="183" t="str">
        <f t="shared" si="11"/>
        <v/>
      </c>
      <c r="U288" s="183" t="str">
        <f t="shared" si="11"/>
        <v/>
      </c>
      <c r="V288" s="184" t="str">
        <f t="shared" si="10"/>
        <v/>
      </c>
    </row>
    <row r="289" spans="2:22" x14ac:dyDescent="0.25">
      <c r="B289" s="249"/>
      <c r="C289" s="340"/>
      <c r="D289" s="336"/>
      <c r="E289" s="336"/>
      <c r="F289" s="336"/>
      <c r="G289" s="337"/>
      <c r="H289" s="183" t="str">
        <f>IF(B289="","",IF(COUNTIF(B$8:B289,B289)&gt;1,"",B289))</f>
        <v/>
      </c>
      <c r="I289" s="48" t="str">
        <f>IF(D289="","",IF(COUNTIF(D$7:D289,D289)&gt;1,"",D289))</f>
        <v/>
      </c>
      <c r="J289" s="183" t="str">
        <f>IF(E289="","",IF(COUNTIF(E$7:E289,E289)&gt;1,"",E289))</f>
        <v/>
      </c>
      <c r="K289" s="183" t="str">
        <f>IF(F289="","",IF(COUNTIF(F$7:F289,F289)&gt;1,"",F289))</f>
        <v/>
      </c>
      <c r="L289" s="183" t="str">
        <f>IF(G289="","",IF(COUNTIF(G$7:G289,G289)&gt;1,"",G289))</f>
        <v/>
      </c>
      <c r="M289" s="183" t="e">
        <f t="array" ref="M289">INDEX(B$1:B$101,SMALL(IF(NOT(H$7:H$101=""),ROW($C$7:$C$101)),ROWS(B$7:B289)))</f>
        <v>#NUM!</v>
      </c>
      <c r="N289" s="183" t="e">
        <f t="array" ref="N289">INDEX(D$1:D$101,SMALL(IF(NOT(I$7:I$101=""),ROW($C$7:$C$101)),ROWS(C$7:C289)))</f>
        <v>#NUM!</v>
      </c>
      <c r="O289" s="183" t="e">
        <f t="array" ref="O289">INDEX(E$1:E$101,SMALL(IF(NOT(J$7:J$101=""),ROW($C$7:$C$101)),ROWS(D$7:D289)))</f>
        <v>#NUM!</v>
      </c>
      <c r="P289" s="183" t="e">
        <f t="array" ref="P289">INDEX(F$1:F$101,SMALL(IF(NOT(K$7:K$101=""),ROW($C$7:$C$101)),ROWS(E$7:E289)))</f>
        <v>#NUM!</v>
      </c>
      <c r="Q289" s="183" t="e">
        <f t="array" ref="Q289">INDEX(G$1:G$101,SMALL(IF(NOT(L$7:L$101=""),ROW($C$7:$C$101)),ROWS(F$7:F289)))</f>
        <v>#NUM!</v>
      </c>
      <c r="R289" s="183" t="str">
        <f t="shared" si="9"/>
        <v/>
      </c>
      <c r="S289" s="183" t="str">
        <f t="shared" si="11"/>
        <v/>
      </c>
      <c r="T289" s="183" t="str">
        <f t="shared" si="11"/>
        <v/>
      </c>
      <c r="U289" s="183" t="str">
        <f t="shared" si="11"/>
        <v/>
      </c>
      <c r="V289" s="184" t="str">
        <f t="shared" si="10"/>
        <v/>
      </c>
    </row>
    <row r="290" spans="2:22" x14ac:dyDescent="0.25">
      <c r="B290" s="249"/>
      <c r="C290" s="340"/>
      <c r="D290" s="336"/>
      <c r="E290" s="336"/>
      <c r="F290" s="336"/>
      <c r="G290" s="337"/>
      <c r="H290" s="183" t="str">
        <f>IF(B290="","",IF(COUNTIF(B$8:B290,B290)&gt;1,"",B290))</f>
        <v/>
      </c>
      <c r="I290" s="48" t="str">
        <f>IF(D290="","",IF(COUNTIF(D$7:D290,D290)&gt;1,"",D290))</f>
        <v/>
      </c>
      <c r="J290" s="183" t="str">
        <f>IF(E290="","",IF(COUNTIF(E$7:E290,E290)&gt;1,"",E290))</f>
        <v/>
      </c>
      <c r="K290" s="183" t="str">
        <f>IF(F290="","",IF(COUNTIF(F$7:F290,F290)&gt;1,"",F290))</f>
        <v/>
      </c>
      <c r="L290" s="183" t="str">
        <f>IF(G290="","",IF(COUNTIF(G$7:G290,G290)&gt;1,"",G290))</f>
        <v/>
      </c>
      <c r="M290" s="183" t="e">
        <f t="array" ref="M290">INDEX(B$1:B$101,SMALL(IF(NOT(H$7:H$101=""),ROW($C$7:$C$101)),ROWS(B$7:B290)))</f>
        <v>#NUM!</v>
      </c>
      <c r="N290" s="183" t="e">
        <f t="array" ref="N290">INDEX(D$1:D$101,SMALL(IF(NOT(I$7:I$101=""),ROW($C$7:$C$101)),ROWS(C$7:C290)))</f>
        <v>#NUM!</v>
      </c>
      <c r="O290" s="183" t="e">
        <f t="array" ref="O290">INDEX(E$1:E$101,SMALL(IF(NOT(J$7:J$101=""),ROW($C$7:$C$101)),ROWS(D$7:D290)))</f>
        <v>#NUM!</v>
      </c>
      <c r="P290" s="183" t="e">
        <f t="array" ref="P290">INDEX(F$1:F$101,SMALL(IF(NOT(K$7:K$101=""),ROW($C$7:$C$101)),ROWS(E$7:E290)))</f>
        <v>#NUM!</v>
      </c>
      <c r="Q290" s="183" t="e">
        <f t="array" ref="Q290">INDEX(G$1:G$101,SMALL(IF(NOT(L$7:L$101=""),ROW($C$7:$C$101)),ROWS(F$7:F290)))</f>
        <v>#NUM!</v>
      </c>
      <c r="R290" s="183" t="str">
        <f t="shared" si="9"/>
        <v/>
      </c>
      <c r="S290" s="183" t="str">
        <f t="shared" si="11"/>
        <v/>
      </c>
      <c r="T290" s="183" t="str">
        <f t="shared" si="11"/>
        <v/>
      </c>
      <c r="U290" s="183" t="str">
        <f t="shared" si="11"/>
        <v/>
      </c>
      <c r="V290" s="184" t="str">
        <f t="shared" si="10"/>
        <v/>
      </c>
    </row>
    <row r="291" spans="2:22" x14ac:dyDescent="0.25">
      <c r="B291" s="249"/>
      <c r="C291" s="340"/>
      <c r="D291" s="336"/>
      <c r="E291" s="336"/>
      <c r="F291" s="336"/>
      <c r="G291" s="337"/>
      <c r="H291" s="183" t="str">
        <f>IF(B291="","",IF(COUNTIF(B$8:B291,B291)&gt;1,"",B291))</f>
        <v/>
      </c>
      <c r="I291" s="48" t="str">
        <f>IF(D291="","",IF(COUNTIF(D$7:D291,D291)&gt;1,"",D291))</f>
        <v/>
      </c>
      <c r="J291" s="183" t="str">
        <f>IF(E291="","",IF(COUNTIF(E$7:E291,E291)&gt;1,"",E291))</f>
        <v/>
      </c>
      <c r="K291" s="183" t="str">
        <f>IF(F291="","",IF(COUNTIF(F$7:F291,F291)&gt;1,"",F291))</f>
        <v/>
      </c>
      <c r="L291" s="183" t="str">
        <f>IF(G291="","",IF(COUNTIF(G$7:G291,G291)&gt;1,"",G291))</f>
        <v/>
      </c>
      <c r="M291" s="183" t="e">
        <f t="array" ref="M291">INDEX(B$1:B$101,SMALL(IF(NOT(H$7:H$101=""),ROW($C$7:$C$101)),ROWS(B$7:B291)))</f>
        <v>#NUM!</v>
      </c>
      <c r="N291" s="183" t="e">
        <f t="array" ref="N291">INDEX(D$1:D$101,SMALL(IF(NOT(I$7:I$101=""),ROW($C$7:$C$101)),ROWS(C$7:C291)))</f>
        <v>#NUM!</v>
      </c>
      <c r="O291" s="183" t="e">
        <f t="array" ref="O291">INDEX(E$1:E$101,SMALL(IF(NOT(J$7:J$101=""),ROW($C$7:$C$101)),ROWS(D$7:D291)))</f>
        <v>#NUM!</v>
      </c>
      <c r="P291" s="183" t="e">
        <f t="array" ref="P291">INDEX(F$1:F$101,SMALL(IF(NOT(K$7:K$101=""),ROW($C$7:$C$101)),ROWS(E$7:E291)))</f>
        <v>#NUM!</v>
      </c>
      <c r="Q291" s="183" t="e">
        <f t="array" ref="Q291">INDEX(G$1:G$101,SMALL(IF(NOT(L$7:L$101=""),ROW($C$7:$C$101)),ROWS(F$7:F291)))</f>
        <v>#NUM!</v>
      </c>
      <c r="R291" s="183" t="str">
        <f t="shared" si="9"/>
        <v/>
      </c>
      <c r="S291" s="183" t="str">
        <f t="shared" si="11"/>
        <v/>
      </c>
      <c r="T291" s="183" t="str">
        <f t="shared" si="11"/>
        <v/>
      </c>
      <c r="U291" s="183" t="str">
        <f t="shared" si="11"/>
        <v/>
      </c>
      <c r="V291" s="184" t="str">
        <f t="shared" si="10"/>
        <v/>
      </c>
    </row>
    <row r="292" spans="2:22" x14ac:dyDescent="0.25">
      <c r="B292" s="249"/>
      <c r="C292" s="340"/>
      <c r="D292" s="336"/>
      <c r="E292" s="336"/>
      <c r="F292" s="336"/>
      <c r="G292" s="337"/>
      <c r="H292" s="183" t="str">
        <f>IF(B292="","",IF(COUNTIF(B$8:B292,B292)&gt;1,"",B292))</f>
        <v/>
      </c>
      <c r="I292" s="48" t="str">
        <f>IF(D292="","",IF(COUNTIF(D$7:D292,D292)&gt;1,"",D292))</f>
        <v/>
      </c>
      <c r="J292" s="183" t="str">
        <f>IF(E292="","",IF(COUNTIF(E$7:E292,E292)&gt;1,"",E292))</f>
        <v/>
      </c>
      <c r="K292" s="183" t="str">
        <f>IF(F292="","",IF(COUNTIF(F$7:F292,F292)&gt;1,"",F292))</f>
        <v/>
      </c>
      <c r="L292" s="183" t="str">
        <f>IF(G292="","",IF(COUNTIF(G$7:G292,G292)&gt;1,"",G292))</f>
        <v/>
      </c>
      <c r="M292" s="183" t="e">
        <f t="array" ref="M292">INDEX(B$1:B$101,SMALL(IF(NOT(H$7:H$101=""),ROW($C$7:$C$101)),ROWS(B$7:B292)))</f>
        <v>#NUM!</v>
      </c>
      <c r="N292" s="183" t="e">
        <f t="array" ref="N292">INDEX(D$1:D$101,SMALL(IF(NOT(I$7:I$101=""),ROW($C$7:$C$101)),ROWS(C$7:C292)))</f>
        <v>#NUM!</v>
      </c>
      <c r="O292" s="183" t="e">
        <f t="array" ref="O292">INDEX(E$1:E$101,SMALL(IF(NOT(J$7:J$101=""),ROW($C$7:$C$101)),ROWS(D$7:D292)))</f>
        <v>#NUM!</v>
      </c>
      <c r="P292" s="183" t="e">
        <f t="array" ref="P292">INDEX(F$1:F$101,SMALL(IF(NOT(K$7:K$101=""),ROW($C$7:$C$101)),ROWS(E$7:E292)))</f>
        <v>#NUM!</v>
      </c>
      <c r="Q292" s="183" t="e">
        <f t="array" ref="Q292">INDEX(G$1:G$101,SMALL(IF(NOT(L$7:L$101=""),ROW($C$7:$C$101)),ROWS(F$7:F292)))</f>
        <v>#NUM!</v>
      </c>
      <c r="R292" s="183" t="str">
        <f t="shared" si="9"/>
        <v/>
      </c>
      <c r="S292" s="183" t="str">
        <f t="shared" si="11"/>
        <v/>
      </c>
      <c r="T292" s="183" t="str">
        <f t="shared" si="11"/>
        <v/>
      </c>
      <c r="U292" s="183" t="str">
        <f t="shared" si="11"/>
        <v/>
      </c>
      <c r="V292" s="184" t="str">
        <f t="shared" si="10"/>
        <v/>
      </c>
    </row>
    <row r="293" spans="2:22" x14ac:dyDescent="0.25">
      <c r="B293" s="249"/>
      <c r="C293" s="340"/>
      <c r="D293" s="336"/>
      <c r="E293" s="336"/>
      <c r="F293" s="336"/>
      <c r="G293" s="337"/>
      <c r="H293" s="183" t="str">
        <f>IF(B293="","",IF(COUNTIF(B$8:B293,B293)&gt;1,"",B293))</f>
        <v/>
      </c>
      <c r="I293" s="48" t="str">
        <f>IF(D293="","",IF(COUNTIF(D$7:D293,D293)&gt;1,"",D293))</f>
        <v/>
      </c>
      <c r="J293" s="183" t="str">
        <f>IF(E293="","",IF(COUNTIF(E$7:E293,E293)&gt;1,"",E293))</f>
        <v/>
      </c>
      <c r="K293" s="183" t="str">
        <f>IF(F293="","",IF(COUNTIF(F$7:F293,F293)&gt;1,"",F293))</f>
        <v/>
      </c>
      <c r="L293" s="183" t="str">
        <f>IF(G293="","",IF(COUNTIF(G$7:G293,G293)&gt;1,"",G293))</f>
        <v/>
      </c>
      <c r="M293" s="183" t="e">
        <f t="array" ref="M293">INDEX(B$1:B$101,SMALL(IF(NOT(H$7:H$101=""),ROW($C$7:$C$101)),ROWS(B$7:B293)))</f>
        <v>#NUM!</v>
      </c>
      <c r="N293" s="183" t="e">
        <f t="array" ref="N293">INDEX(D$1:D$101,SMALL(IF(NOT(I$7:I$101=""),ROW($C$7:$C$101)),ROWS(C$7:C293)))</f>
        <v>#NUM!</v>
      </c>
      <c r="O293" s="183" t="e">
        <f t="array" ref="O293">INDEX(E$1:E$101,SMALL(IF(NOT(J$7:J$101=""),ROW($C$7:$C$101)),ROWS(D$7:D293)))</f>
        <v>#NUM!</v>
      </c>
      <c r="P293" s="183" t="e">
        <f t="array" ref="P293">INDEX(F$1:F$101,SMALL(IF(NOT(K$7:K$101=""),ROW($C$7:$C$101)),ROWS(E$7:E293)))</f>
        <v>#NUM!</v>
      </c>
      <c r="Q293" s="183" t="e">
        <f t="array" ref="Q293">INDEX(G$1:G$101,SMALL(IF(NOT(L$7:L$101=""),ROW($C$7:$C$101)),ROWS(F$7:F293)))</f>
        <v>#NUM!</v>
      </c>
      <c r="R293" s="183" t="str">
        <f t="shared" si="9"/>
        <v/>
      </c>
      <c r="S293" s="183" t="str">
        <f t="shared" si="11"/>
        <v/>
      </c>
      <c r="T293" s="183" t="str">
        <f t="shared" si="11"/>
        <v/>
      </c>
      <c r="U293" s="183" t="str">
        <f t="shared" si="11"/>
        <v/>
      </c>
      <c r="V293" s="184" t="str">
        <f t="shared" si="10"/>
        <v/>
      </c>
    </row>
    <row r="294" spans="2:22" x14ac:dyDescent="0.25">
      <c r="B294" s="249"/>
      <c r="C294" s="340"/>
      <c r="D294" s="336"/>
      <c r="E294" s="336"/>
      <c r="F294" s="336"/>
      <c r="G294" s="337"/>
      <c r="H294" s="183" t="str">
        <f>IF(B294="","",IF(COUNTIF(B$8:B294,B294)&gt;1,"",B294))</f>
        <v/>
      </c>
      <c r="I294" s="48" t="str">
        <f>IF(D294="","",IF(COUNTIF(D$7:D294,D294)&gt;1,"",D294))</f>
        <v/>
      </c>
      <c r="J294" s="183" t="str">
        <f>IF(E294="","",IF(COUNTIF(E$7:E294,E294)&gt;1,"",E294))</f>
        <v/>
      </c>
      <c r="K294" s="183" t="str">
        <f>IF(F294="","",IF(COUNTIF(F$7:F294,F294)&gt;1,"",F294))</f>
        <v/>
      </c>
      <c r="L294" s="183" t="str">
        <f>IF(G294="","",IF(COUNTIF(G$7:G294,G294)&gt;1,"",G294))</f>
        <v/>
      </c>
      <c r="M294" s="183" t="e">
        <f t="array" ref="M294">INDEX(B$1:B$101,SMALL(IF(NOT(H$7:H$101=""),ROW($C$7:$C$101)),ROWS(B$7:B294)))</f>
        <v>#NUM!</v>
      </c>
      <c r="N294" s="183" t="e">
        <f t="array" ref="N294">INDEX(D$1:D$101,SMALL(IF(NOT(I$7:I$101=""),ROW($C$7:$C$101)),ROWS(C$7:C294)))</f>
        <v>#NUM!</v>
      </c>
      <c r="O294" s="183" t="e">
        <f t="array" ref="O294">INDEX(E$1:E$101,SMALL(IF(NOT(J$7:J$101=""),ROW($C$7:$C$101)),ROWS(D$7:D294)))</f>
        <v>#NUM!</v>
      </c>
      <c r="P294" s="183" t="e">
        <f t="array" ref="P294">INDEX(F$1:F$101,SMALL(IF(NOT(K$7:K$101=""),ROW($C$7:$C$101)),ROWS(E$7:E294)))</f>
        <v>#NUM!</v>
      </c>
      <c r="Q294" s="183" t="e">
        <f t="array" ref="Q294">INDEX(G$1:G$101,SMALL(IF(NOT(L$7:L$101=""),ROW($C$7:$C$101)),ROWS(F$7:F294)))</f>
        <v>#NUM!</v>
      </c>
      <c r="R294" s="183" t="str">
        <f t="shared" si="9"/>
        <v/>
      </c>
      <c r="S294" s="183" t="str">
        <f t="shared" si="11"/>
        <v/>
      </c>
      <c r="T294" s="183" t="str">
        <f t="shared" si="11"/>
        <v/>
      </c>
      <c r="U294" s="183" t="str">
        <f t="shared" si="11"/>
        <v/>
      </c>
      <c r="V294" s="184" t="str">
        <f t="shared" si="10"/>
        <v/>
      </c>
    </row>
    <row r="295" spans="2:22" x14ac:dyDescent="0.25">
      <c r="B295" s="249"/>
      <c r="C295" s="340"/>
      <c r="D295" s="336"/>
      <c r="E295" s="336"/>
      <c r="F295" s="336"/>
      <c r="G295" s="337"/>
      <c r="H295" s="183" t="str">
        <f>IF(B295="","",IF(COUNTIF(B$8:B295,B295)&gt;1,"",B295))</f>
        <v/>
      </c>
      <c r="I295" s="48" t="str">
        <f>IF(D295="","",IF(COUNTIF(D$7:D295,D295)&gt;1,"",D295))</f>
        <v/>
      </c>
      <c r="J295" s="183" t="str">
        <f>IF(E295="","",IF(COUNTIF(E$7:E295,E295)&gt;1,"",E295))</f>
        <v/>
      </c>
      <c r="K295" s="183" t="str">
        <f>IF(F295="","",IF(COUNTIF(F$7:F295,F295)&gt;1,"",F295))</f>
        <v/>
      </c>
      <c r="L295" s="183" t="str">
        <f>IF(G295="","",IF(COUNTIF(G$7:G295,G295)&gt;1,"",G295))</f>
        <v/>
      </c>
      <c r="M295" s="183" t="e">
        <f t="array" ref="M295">INDEX(B$1:B$101,SMALL(IF(NOT(H$7:H$101=""),ROW($C$7:$C$101)),ROWS(B$7:B295)))</f>
        <v>#NUM!</v>
      </c>
      <c r="N295" s="183" t="e">
        <f t="array" ref="N295">INDEX(D$1:D$101,SMALL(IF(NOT(I$7:I$101=""),ROW($C$7:$C$101)),ROWS(C$7:C295)))</f>
        <v>#NUM!</v>
      </c>
      <c r="O295" s="183" t="e">
        <f t="array" ref="O295">INDEX(E$1:E$101,SMALL(IF(NOT(J$7:J$101=""),ROW($C$7:$C$101)),ROWS(D$7:D295)))</f>
        <v>#NUM!</v>
      </c>
      <c r="P295" s="183" t="e">
        <f t="array" ref="P295">INDEX(F$1:F$101,SMALL(IF(NOT(K$7:K$101=""),ROW($C$7:$C$101)),ROWS(E$7:E295)))</f>
        <v>#NUM!</v>
      </c>
      <c r="Q295" s="183" t="e">
        <f t="array" ref="Q295">INDEX(G$1:G$101,SMALL(IF(NOT(L$7:L$101=""),ROW($C$7:$C$101)),ROWS(F$7:F295)))</f>
        <v>#NUM!</v>
      </c>
      <c r="R295" s="183" t="str">
        <f t="shared" si="9"/>
        <v/>
      </c>
      <c r="S295" s="183" t="str">
        <f t="shared" si="11"/>
        <v/>
      </c>
      <c r="T295" s="183" t="str">
        <f t="shared" si="11"/>
        <v/>
      </c>
      <c r="U295" s="183" t="str">
        <f t="shared" si="11"/>
        <v/>
      </c>
      <c r="V295" s="184" t="str">
        <f t="shared" si="10"/>
        <v/>
      </c>
    </row>
    <row r="296" spans="2:22" x14ac:dyDescent="0.25">
      <c r="B296" s="249"/>
      <c r="C296" s="340"/>
      <c r="D296" s="336"/>
      <c r="E296" s="336"/>
      <c r="F296" s="336"/>
      <c r="G296" s="337"/>
      <c r="H296" s="183" t="str">
        <f>IF(B296="","",IF(COUNTIF(B$8:B296,B296)&gt;1,"",B296))</f>
        <v/>
      </c>
      <c r="I296" s="48" t="str">
        <f>IF(D296="","",IF(COUNTIF(D$7:D296,D296)&gt;1,"",D296))</f>
        <v/>
      </c>
      <c r="J296" s="183" t="str">
        <f>IF(E296="","",IF(COUNTIF(E$7:E296,E296)&gt;1,"",E296))</f>
        <v/>
      </c>
      <c r="K296" s="183" t="str">
        <f>IF(F296="","",IF(COUNTIF(F$7:F296,F296)&gt;1,"",F296))</f>
        <v/>
      </c>
      <c r="L296" s="183" t="str">
        <f>IF(G296="","",IF(COUNTIF(G$7:G296,G296)&gt;1,"",G296))</f>
        <v/>
      </c>
      <c r="M296" s="183" t="e">
        <f t="array" ref="M296">INDEX(B$1:B$101,SMALL(IF(NOT(H$7:H$101=""),ROW($C$7:$C$101)),ROWS(B$7:B296)))</f>
        <v>#NUM!</v>
      </c>
      <c r="N296" s="183" t="e">
        <f t="array" ref="N296">INDEX(D$1:D$101,SMALL(IF(NOT(I$7:I$101=""),ROW($C$7:$C$101)),ROWS(C$7:C296)))</f>
        <v>#NUM!</v>
      </c>
      <c r="O296" s="183" t="e">
        <f t="array" ref="O296">INDEX(E$1:E$101,SMALL(IF(NOT(J$7:J$101=""),ROW($C$7:$C$101)),ROWS(D$7:D296)))</f>
        <v>#NUM!</v>
      </c>
      <c r="P296" s="183" t="e">
        <f t="array" ref="P296">INDEX(F$1:F$101,SMALL(IF(NOT(K$7:K$101=""),ROW($C$7:$C$101)),ROWS(E$7:E296)))</f>
        <v>#NUM!</v>
      </c>
      <c r="Q296" s="183" t="e">
        <f t="array" ref="Q296">INDEX(G$1:G$101,SMALL(IF(NOT(L$7:L$101=""),ROW($C$7:$C$101)),ROWS(F$7:F296)))</f>
        <v>#NUM!</v>
      </c>
      <c r="R296" s="183" t="str">
        <f t="shared" si="9"/>
        <v/>
      </c>
      <c r="S296" s="183" t="str">
        <f t="shared" si="11"/>
        <v/>
      </c>
      <c r="T296" s="183" t="str">
        <f t="shared" si="11"/>
        <v/>
      </c>
      <c r="U296" s="183" t="str">
        <f t="shared" si="11"/>
        <v/>
      </c>
      <c r="V296" s="184" t="str">
        <f t="shared" si="10"/>
        <v/>
      </c>
    </row>
    <row r="297" spans="2:22" x14ac:dyDescent="0.25">
      <c r="B297" s="249"/>
      <c r="C297" s="340"/>
      <c r="D297" s="336"/>
      <c r="E297" s="336"/>
      <c r="F297" s="336"/>
      <c r="G297" s="337"/>
      <c r="H297" s="183" t="str">
        <f>IF(B297="","",IF(COUNTIF(B$8:B297,B297)&gt;1,"",B297))</f>
        <v/>
      </c>
      <c r="I297" s="48" t="str">
        <f>IF(D297="","",IF(COUNTIF(D$7:D297,D297)&gt;1,"",D297))</f>
        <v/>
      </c>
      <c r="J297" s="183" t="str">
        <f>IF(E297="","",IF(COUNTIF(E$7:E297,E297)&gt;1,"",E297))</f>
        <v/>
      </c>
      <c r="K297" s="183" t="str">
        <f>IF(F297="","",IF(COUNTIF(F$7:F297,F297)&gt;1,"",F297))</f>
        <v/>
      </c>
      <c r="L297" s="183" t="str">
        <f>IF(G297="","",IF(COUNTIF(G$7:G297,G297)&gt;1,"",G297))</f>
        <v/>
      </c>
      <c r="M297" s="183" t="e">
        <f t="array" ref="M297">INDEX(B$1:B$101,SMALL(IF(NOT(H$7:H$101=""),ROW($C$7:$C$101)),ROWS(B$7:B297)))</f>
        <v>#NUM!</v>
      </c>
      <c r="N297" s="183" t="e">
        <f t="array" ref="N297">INDEX(D$1:D$101,SMALL(IF(NOT(I$7:I$101=""),ROW($C$7:$C$101)),ROWS(C$7:C297)))</f>
        <v>#NUM!</v>
      </c>
      <c r="O297" s="183" t="e">
        <f t="array" ref="O297">INDEX(E$1:E$101,SMALL(IF(NOT(J$7:J$101=""),ROW($C$7:$C$101)),ROWS(D$7:D297)))</f>
        <v>#NUM!</v>
      </c>
      <c r="P297" s="183" t="e">
        <f t="array" ref="P297">INDEX(F$1:F$101,SMALL(IF(NOT(K$7:K$101=""),ROW($C$7:$C$101)),ROWS(E$7:E297)))</f>
        <v>#NUM!</v>
      </c>
      <c r="Q297" s="183" t="e">
        <f t="array" ref="Q297">INDEX(G$1:G$101,SMALL(IF(NOT(L$7:L$101=""),ROW($C$7:$C$101)),ROWS(F$7:F297)))</f>
        <v>#NUM!</v>
      </c>
      <c r="R297" s="183" t="str">
        <f t="shared" si="9"/>
        <v/>
      </c>
      <c r="S297" s="183" t="str">
        <f t="shared" si="11"/>
        <v/>
      </c>
      <c r="T297" s="183" t="str">
        <f t="shared" si="11"/>
        <v/>
      </c>
      <c r="U297" s="183" t="str">
        <f t="shared" si="11"/>
        <v/>
      </c>
      <c r="V297" s="184" t="str">
        <f t="shared" si="10"/>
        <v/>
      </c>
    </row>
    <row r="298" spans="2:22" x14ac:dyDescent="0.25">
      <c r="B298" s="249"/>
      <c r="C298" s="340"/>
      <c r="D298" s="336"/>
      <c r="E298" s="336"/>
      <c r="F298" s="336"/>
      <c r="G298" s="337"/>
      <c r="H298" s="183" t="str">
        <f>IF(B298="","",IF(COUNTIF(B$8:B298,B298)&gt;1,"",B298))</f>
        <v/>
      </c>
      <c r="I298" s="48" t="str">
        <f>IF(D298="","",IF(COUNTIF(D$7:D298,D298)&gt;1,"",D298))</f>
        <v/>
      </c>
      <c r="J298" s="183" t="str">
        <f>IF(E298="","",IF(COUNTIF(E$7:E298,E298)&gt;1,"",E298))</f>
        <v/>
      </c>
      <c r="K298" s="183" t="str">
        <f>IF(F298="","",IF(COUNTIF(F$7:F298,F298)&gt;1,"",F298))</f>
        <v/>
      </c>
      <c r="L298" s="183" t="str">
        <f>IF(G298="","",IF(COUNTIF(G$7:G298,G298)&gt;1,"",G298))</f>
        <v/>
      </c>
      <c r="M298" s="183" t="e">
        <f t="array" ref="M298">INDEX(B$1:B$101,SMALL(IF(NOT(H$7:H$101=""),ROW($C$7:$C$101)),ROWS(B$7:B298)))</f>
        <v>#NUM!</v>
      </c>
      <c r="N298" s="183" t="e">
        <f t="array" ref="N298">INDEX(D$1:D$101,SMALL(IF(NOT(I$7:I$101=""),ROW($C$7:$C$101)),ROWS(C$7:C298)))</f>
        <v>#NUM!</v>
      </c>
      <c r="O298" s="183" t="e">
        <f t="array" ref="O298">INDEX(E$1:E$101,SMALL(IF(NOT(J$7:J$101=""),ROW($C$7:$C$101)),ROWS(D$7:D298)))</f>
        <v>#NUM!</v>
      </c>
      <c r="P298" s="183" t="e">
        <f t="array" ref="P298">INDEX(F$1:F$101,SMALL(IF(NOT(K$7:K$101=""),ROW($C$7:$C$101)),ROWS(E$7:E298)))</f>
        <v>#NUM!</v>
      </c>
      <c r="Q298" s="183" t="e">
        <f t="array" ref="Q298">INDEX(G$1:G$101,SMALL(IF(NOT(L$7:L$101=""),ROW($C$7:$C$101)),ROWS(F$7:F298)))</f>
        <v>#NUM!</v>
      </c>
      <c r="R298" s="183" t="str">
        <f t="shared" si="9"/>
        <v/>
      </c>
      <c r="S298" s="183" t="str">
        <f t="shared" si="11"/>
        <v/>
      </c>
      <c r="T298" s="183" t="str">
        <f t="shared" si="11"/>
        <v/>
      </c>
      <c r="U298" s="183" t="str">
        <f t="shared" si="11"/>
        <v/>
      </c>
      <c r="V298" s="184" t="str">
        <f t="shared" si="10"/>
        <v/>
      </c>
    </row>
    <row r="299" spans="2:22" x14ac:dyDescent="0.25">
      <c r="B299" s="249"/>
      <c r="C299" s="340"/>
      <c r="D299" s="336"/>
      <c r="E299" s="336"/>
      <c r="F299" s="336"/>
      <c r="G299" s="337"/>
      <c r="H299" s="183" t="str">
        <f>IF(B299="","",IF(COUNTIF(B$8:B299,B299)&gt;1,"",B299))</f>
        <v/>
      </c>
      <c r="I299" s="48" t="str">
        <f>IF(D299="","",IF(COUNTIF(D$7:D299,D299)&gt;1,"",D299))</f>
        <v/>
      </c>
      <c r="J299" s="183" t="str">
        <f>IF(E299="","",IF(COUNTIF(E$7:E299,E299)&gt;1,"",E299))</f>
        <v/>
      </c>
      <c r="K299" s="183" t="str">
        <f>IF(F299="","",IF(COUNTIF(F$7:F299,F299)&gt;1,"",F299))</f>
        <v/>
      </c>
      <c r="L299" s="183" t="str">
        <f>IF(G299="","",IF(COUNTIF(G$7:G299,G299)&gt;1,"",G299))</f>
        <v/>
      </c>
      <c r="M299" s="183" t="e">
        <f t="array" ref="M299">INDEX(B$1:B$101,SMALL(IF(NOT(H$7:H$101=""),ROW($C$7:$C$101)),ROWS(B$7:B299)))</f>
        <v>#NUM!</v>
      </c>
      <c r="N299" s="183" t="e">
        <f t="array" ref="N299">INDEX(D$1:D$101,SMALL(IF(NOT(I$7:I$101=""),ROW($C$7:$C$101)),ROWS(C$7:C299)))</f>
        <v>#NUM!</v>
      </c>
      <c r="O299" s="183" t="e">
        <f t="array" ref="O299">INDEX(E$1:E$101,SMALL(IF(NOT(J$7:J$101=""),ROW($C$7:$C$101)),ROWS(D$7:D299)))</f>
        <v>#NUM!</v>
      </c>
      <c r="P299" s="183" t="e">
        <f t="array" ref="P299">INDEX(F$1:F$101,SMALL(IF(NOT(K$7:K$101=""),ROW($C$7:$C$101)),ROWS(E$7:E299)))</f>
        <v>#NUM!</v>
      </c>
      <c r="Q299" s="183" t="e">
        <f t="array" ref="Q299">INDEX(G$1:G$101,SMALL(IF(NOT(L$7:L$101=""),ROW($C$7:$C$101)),ROWS(F$7:F299)))</f>
        <v>#NUM!</v>
      </c>
      <c r="R299" s="183" t="str">
        <f t="shared" si="9"/>
        <v/>
      </c>
      <c r="S299" s="183" t="str">
        <f t="shared" si="11"/>
        <v/>
      </c>
      <c r="T299" s="183" t="str">
        <f t="shared" si="11"/>
        <v/>
      </c>
      <c r="U299" s="183" t="str">
        <f t="shared" si="11"/>
        <v/>
      </c>
      <c r="V299" s="184" t="str">
        <f t="shared" si="10"/>
        <v/>
      </c>
    </row>
    <row r="300" spans="2:22" x14ac:dyDescent="0.25">
      <c r="B300" s="249"/>
      <c r="C300" s="340"/>
      <c r="D300" s="336"/>
      <c r="E300" s="336"/>
      <c r="F300" s="336"/>
      <c r="G300" s="337"/>
      <c r="H300" s="183" t="str">
        <f>IF(B300="","",IF(COUNTIF(B$8:B300,B300)&gt;1,"",B300))</f>
        <v/>
      </c>
      <c r="I300" s="48" t="str">
        <f>IF(D300="","",IF(COUNTIF(D$7:D300,D300)&gt;1,"",D300))</f>
        <v/>
      </c>
      <c r="J300" s="183" t="str">
        <f>IF(E300="","",IF(COUNTIF(E$7:E300,E300)&gt;1,"",E300))</f>
        <v/>
      </c>
      <c r="K300" s="183" t="str">
        <f>IF(F300="","",IF(COUNTIF(F$7:F300,F300)&gt;1,"",F300))</f>
        <v/>
      </c>
      <c r="L300" s="183" t="str">
        <f>IF(G300="","",IF(COUNTIF(G$7:G300,G300)&gt;1,"",G300))</f>
        <v/>
      </c>
      <c r="M300" s="183" t="e">
        <f t="array" ref="M300">INDEX(B$1:B$101,SMALL(IF(NOT(H$7:H$101=""),ROW($C$7:$C$101)),ROWS(B$7:B300)))</f>
        <v>#NUM!</v>
      </c>
      <c r="N300" s="183" t="e">
        <f t="array" ref="N300">INDEX(D$1:D$101,SMALL(IF(NOT(I$7:I$101=""),ROW($C$7:$C$101)),ROWS(C$7:C300)))</f>
        <v>#NUM!</v>
      </c>
      <c r="O300" s="183" t="e">
        <f t="array" ref="O300">INDEX(E$1:E$101,SMALL(IF(NOT(J$7:J$101=""),ROW($C$7:$C$101)),ROWS(D$7:D300)))</f>
        <v>#NUM!</v>
      </c>
      <c r="P300" s="183" t="e">
        <f t="array" ref="P300">INDEX(F$1:F$101,SMALL(IF(NOT(K$7:K$101=""),ROW($C$7:$C$101)),ROWS(E$7:E300)))</f>
        <v>#NUM!</v>
      </c>
      <c r="Q300" s="183" t="e">
        <f t="array" ref="Q300">INDEX(G$1:G$101,SMALL(IF(NOT(L$7:L$101=""),ROW($C$7:$C$101)),ROWS(F$7:F300)))</f>
        <v>#NUM!</v>
      </c>
      <c r="R300" s="183" t="str">
        <f t="shared" si="9"/>
        <v/>
      </c>
      <c r="S300" s="183" t="str">
        <f t="shared" si="11"/>
        <v/>
      </c>
      <c r="T300" s="183" t="str">
        <f t="shared" si="11"/>
        <v/>
      </c>
      <c r="U300" s="183" t="str">
        <f t="shared" si="11"/>
        <v/>
      </c>
      <c r="V300" s="184" t="str">
        <f t="shared" si="10"/>
        <v/>
      </c>
    </row>
    <row r="301" spans="2:22" x14ac:dyDescent="0.25">
      <c r="B301" s="249"/>
      <c r="C301" s="340"/>
      <c r="D301" s="336"/>
      <c r="E301" s="336"/>
      <c r="F301" s="336"/>
      <c r="G301" s="337"/>
      <c r="H301" s="183" t="str">
        <f>IF(B301="","",IF(COUNTIF(B$8:B301,B301)&gt;1,"",B301))</f>
        <v/>
      </c>
      <c r="I301" s="48" t="str">
        <f>IF(D301="","",IF(COUNTIF(D$7:D301,D301)&gt;1,"",D301))</f>
        <v/>
      </c>
      <c r="J301" s="183" t="str">
        <f>IF(E301="","",IF(COUNTIF(E$7:E301,E301)&gt;1,"",E301))</f>
        <v/>
      </c>
      <c r="K301" s="183" t="str">
        <f>IF(F301="","",IF(COUNTIF(F$7:F301,F301)&gt;1,"",F301))</f>
        <v/>
      </c>
      <c r="L301" s="183" t="str">
        <f>IF(G301="","",IF(COUNTIF(G$7:G301,G301)&gt;1,"",G301))</f>
        <v/>
      </c>
      <c r="M301" s="183" t="e">
        <f t="array" ref="M301">INDEX(B$1:B$101,SMALL(IF(NOT(H$7:H$101=""),ROW($C$7:$C$101)),ROWS(B$7:B301)))</f>
        <v>#NUM!</v>
      </c>
      <c r="N301" s="183" t="e">
        <f t="array" ref="N301">INDEX(D$1:D$101,SMALL(IF(NOT(I$7:I$101=""),ROW($C$7:$C$101)),ROWS(C$7:C301)))</f>
        <v>#NUM!</v>
      </c>
      <c r="O301" s="183" t="e">
        <f t="array" ref="O301">INDEX(E$1:E$101,SMALL(IF(NOT(J$7:J$101=""),ROW($C$7:$C$101)),ROWS(D$7:D301)))</f>
        <v>#NUM!</v>
      </c>
      <c r="P301" s="183" t="e">
        <f t="array" ref="P301">INDEX(F$1:F$101,SMALL(IF(NOT(K$7:K$101=""),ROW($C$7:$C$101)),ROWS(E$7:E301)))</f>
        <v>#NUM!</v>
      </c>
      <c r="Q301" s="183" t="e">
        <f t="array" ref="Q301">INDEX(G$1:G$101,SMALL(IF(NOT(L$7:L$101=""),ROW($C$7:$C$101)),ROWS(F$7:F301)))</f>
        <v>#NUM!</v>
      </c>
      <c r="R301" s="183" t="str">
        <f t="shared" si="9"/>
        <v/>
      </c>
      <c r="S301" s="183" t="str">
        <f t="shared" si="11"/>
        <v/>
      </c>
      <c r="T301" s="183" t="str">
        <f t="shared" si="11"/>
        <v/>
      </c>
      <c r="U301" s="183" t="str">
        <f t="shared" si="11"/>
        <v/>
      </c>
      <c r="V301" s="184" t="str">
        <f t="shared" si="10"/>
        <v/>
      </c>
    </row>
    <row r="302" spans="2:22" ht="15.75" thickBot="1" x14ac:dyDescent="0.3">
      <c r="B302" s="254"/>
      <c r="C302" s="341"/>
      <c r="D302" s="342"/>
      <c r="E302" s="342"/>
      <c r="F302" s="342"/>
      <c r="G302" s="343"/>
      <c r="H302" s="183" t="str">
        <f>IF(B302="","",IF(COUNTIF(B$8:B302,B302)&gt;1,"",B302))</f>
        <v/>
      </c>
      <c r="I302" s="47" t="str">
        <f>IF(D302="","",IF(COUNTIF(D$7:D302,D302)&gt;1,"",D302))</f>
        <v/>
      </c>
      <c r="J302" s="185" t="str">
        <f>IF(E302="","",IF(COUNTIF(E$7:E302,E302)&gt;1,"",E302))</f>
        <v/>
      </c>
      <c r="K302" s="185" t="str">
        <f>IF(F302="","",IF(COUNTIF(F$7:F302,F302)&gt;1,"",F302))</f>
        <v/>
      </c>
      <c r="L302" s="185" t="str">
        <f>IF(G302="","",IF(COUNTIF(G$7:G302,G302)&gt;1,"",G302))</f>
        <v/>
      </c>
      <c r="M302" s="183" t="e">
        <f t="array" ref="M302">INDEX(B$1:B$101,SMALL(IF(NOT(H$7:H$101=""),ROW($C$7:$C$101)),ROWS(B$7:B302)))</f>
        <v>#NUM!</v>
      </c>
      <c r="N302" s="185" t="e">
        <f t="array" ref="N302">INDEX(D$1:D$101,SMALL(IF(NOT(I$7:I$101=""),ROW($C$7:$C$101)),ROWS(C$7:C302)))</f>
        <v>#NUM!</v>
      </c>
      <c r="O302" s="185" t="e">
        <f t="array" ref="O302">INDEX(E$1:E$101,SMALL(IF(NOT(J$7:J$101=""),ROW($C$7:$C$101)),ROWS(D$7:D302)))</f>
        <v>#NUM!</v>
      </c>
      <c r="P302" s="185" t="e">
        <f t="array" ref="P302">INDEX(F$1:F$101,SMALL(IF(NOT(K$7:K$101=""),ROW($C$7:$C$101)),ROWS(E$7:E302)))</f>
        <v>#NUM!</v>
      </c>
      <c r="Q302" s="185" t="e">
        <f t="array" ref="Q302">INDEX(G$1:G$101,SMALL(IF(NOT(L$7:L$101=""),ROW($C$7:$C$101)),ROWS(F$7:F302)))</f>
        <v>#NUM!</v>
      </c>
      <c r="R302" s="183" t="str">
        <f t="shared" si="9"/>
        <v/>
      </c>
      <c r="S302" s="185"/>
      <c r="T302" s="185" t="str">
        <f t="shared" si="11"/>
        <v/>
      </c>
      <c r="U302" s="185" t="str">
        <f t="shared" si="11"/>
        <v/>
      </c>
      <c r="V302" s="186" t="str">
        <f t="shared" si="10"/>
        <v/>
      </c>
    </row>
  </sheetData>
  <autoFilter ref="B6:G302"/>
  <dataValidations count="4">
    <dataValidation type="list" allowBlank="1" showErrorMessage="1" sqref="D4">
      <formula1>plat_entree</formula1>
    </dataValidation>
    <dataValidation type="list" allowBlank="1" showErrorMessage="1" sqref="E4">
      <formula1>plat_plat</formula1>
    </dataValidation>
    <dataValidation type="list" allowBlank="1" showErrorMessage="1" sqref="F4">
      <formula1>plat_accompagnement</formula1>
    </dataValidation>
    <dataValidation type="list" allowBlank="1" showErrorMessage="1" sqref="G4">
      <formula1>plat_dessert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B2:N37"/>
  <sheetViews>
    <sheetView zoomScale="80" zoomScaleNormal="80" workbookViewId="0">
      <selection activeCell="D26" sqref="D26"/>
    </sheetView>
  </sheetViews>
  <sheetFormatPr baseColWidth="10" defaultColWidth="11.42578125" defaultRowHeight="15" x14ac:dyDescent="0.25"/>
  <cols>
    <col min="1" max="18" width="10" style="22" customWidth="1"/>
    <col min="19" max="16384" width="11.42578125" style="22"/>
  </cols>
  <sheetData>
    <row r="2" spans="2:14" ht="21" x14ac:dyDescent="0.35">
      <c r="B2" s="42" t="s">
        <v>240</v>
      </c>
    </row>
    <row r="3" spans="2:14" ht="15.75" thickBot="1" x14ac:dyDescent="0.3"/>
    <row r="4" spans="2:14" x14ac:dyDescent="0.25">
      <c r="B4" s="280"/>
      <c r="C4" s="281"/>
      <c r="D4" s="281"/>
      <c r="E4" s="281"/>
      <c r="F4" s="281"/>
      <c r="G4" s="281"/>
      <c r="H4" s="281"/>
      <c r="I4" s="281"/>
      <c r="J4" s="281"/>
      <c r="K4" s="281"/>
      <c r="L4" s="281"/>
      <c r="M4" s="281"/>
      <c r="N4" s="282"/>
    </row>
    <row r="5" spans="2:14" x14ac:dyDescent="0.25">
      <c r="B5" s="283"/>
      <c r="C5" s="284"/>
      <c r="D5" s="284"/>
      <c r="E5" s="284"/>
      <c r="F5" s="284"/>
      <c r="G5" s="284"/>
      <c r="H5" s="284"/>
      <c r="I5" s="284"/>
      <c r="J5" s="284"/>
      <c r="K5" s="284"/>
      <c r="L5" s="284"/>
      <c r="M5" s="284"/>
      <c r="N5" s="285"/>
    </row>
    <row r="6" spans="2:14" x14ac:dyDescent="0.25">
      <c r="B6" s="283"/>
      <c r="C6" s="316" t="s">
        <v>324</v>
      </c>
      <c r="D6" s="284"/>
      <c r="E6" s="284"/>
      <c r="F6" s="287"/>
      <c r="G6" s="284"/>
      <c r="H6" s="284"/>
      <c r="I6" s="284"/>
      <c r="J6" s="284"/>
      <c r="K6" s="284"/>
      <c r="L6" s="284"/>
      <c r="M6" s="284"/>
      <c r="N6" s="285"/>
    </row>
    <row r="7" spans="2:14" x14ac:dyDescent="0.25">
      <c r="B7" s="283"/>
      <c r="C7" s="316"/>
      <c r="D7" s="284"/>
      <c r="E7" s="284"/>
      <c r="F7" s="284"/>
      <c r="G7" s="287"/>
      <c r="H7" s="284"/>
      <c r="I7" s="284"/>
      <c r="J7" s="284"/>
      <c r="K7" s="284"/>
      <c r="L7" s="284"/>
      <c r="M7" s="284"/>
      <c r="N7" s="285"/>
    </row>
    <row r="8" spans="2:14" x14ac:dyDescent="0.25">
      <c r="B8" s="283"/>
      <c r="C8" s="286"/>
      <c r="D8" s="284"/>
      <c r="E8" s="284"/>
      <c r="F8" s="287"/>
      <c r="G8" s="284"/>
      <c r="H8" s="284"/>
      <c r="I8" s="284"/>
      <c r="J8" s="284"/>
      <c r="K8" s="284"/>
      <c r="L8" s="284"/>
      <c r="M8" s="284"/>
      <c r="N8" s="285"/>
    </row>
    <row r="9" spans="2:14" x14ac:dyDescent="0.25">
      <c r="B9" s="283"/>
      <c r="C9" s="317"/>
      <c r="D9" s="284"/>
      <c r="E9" s="284"/>
      <c r="F9" s="284"/>
      <c r="G9" s="284"/>
      <c r="H9" s="284"/>
      <c r="I9" s="284"/>
      <c r="J9" s="284"/>
      <c r="K9" s="284"/>
      <c r="L9" s="284"/>
      <c r="M9" s="284"/>
      <c r="N9" s="285"/>
    </row>
    <row r="10" spans="2:14" x14ac:dyDescent="0.25">
      <c r="B10" s="283"/>
      <c r="C10" s="284"/>
      <c r="D10" s="284"/>
      <c r="E10" s="284"/>
      <c r="F10" s="284"/>
      <c r="G10" s="284"/>
      <c r="H10" s="284"/>
      <c r="I10" s="288"/>
      <c r="J10" s="284"/>
      <c r="K10" s="284"/>
      <c r="L10" s="284"/>
      <c r="M10" s="284"/>
      <c r="N10" s="285"/>
    </row>
    <row r="11" spans="2:14" x14ac:dyDescent="0.25">
      <c r="B11" s="283"/>
      <c r="C11" s="284"/>
      <c r="D11" s="284"/>
      <c r="E11" s="284"/>
      <c r="F11" s="284"/>
      <c r="G11" s="284"/>
      <c r="H11" s="284"/>
      <c r="I11" s="284"/>
      <c r="J11" s="284"/>
      <c r="K11" s="284"/>
      <c r="L11" s="284"/>
      <c r="M11" s="284"/>
      <c r="N11" s="285"/>
    </row>
    <row r="12" spans="2:14" x14ac:dyDescent="0.25">
      <c r="B12" s="283"/>
      <c r="C12" s="317"/>
      <c r="D12" s="284"/>
      <c r="E12" s="284"/>
      <c r="F12" s="284"/>
      <c r="G12" s="284"/>
      <c r="H12" s="284"/>
      <c r="I12" s="284"/>
      <c r="J12" s="284"/>
      <c r="K12" s="284"/>
      <c r="L12" s="284"/>
      <c r="M12" s="284"/>
      <c r="N12" s="285"/>
    </row>
    <row r="13" spans="2:14" x14ac:dyDescent="0.25">
      <c r="B13" s="283"/>
      <c r="C13" s="284"/>
      <c r="D13" s="284"/>
      <c r="E13" s="284"/>
      <c r="F13" s="284"/>
      <c r="G13" s="284"/>
      <c r="H13" s="286"/>
      <c r="I13" s="284"/>
      <c r="J13" s="284"/>
      <c r="K13" s="284"/>
      <c r="L13" s="284"/>
      <c r="M13" s="284"/>
      <c r="N13" s="285"/>
    </row>
    <row r="14" spans="2:14" x14ac:dyDescent="0.25">
      <c r="B14" s="283"/>
      <c r="C14" s="284"/>
      <c r="D14" s="284"/>
      <c r="E14" s="284"/>
      <c r="F14" s="284"/>
      <c r="G14" s="284"/>
      <c r="H14" s="286"/>
      <c r="I14" s="284"/>
      <c r="J14" s="284"/>
      <c r="K14" s="284"/>
      <c r="L14" s="284"/>
      <c r="M14" s="284"/>
      <c r="N14" s="285"/>
    </row>
    <row r="15" spans="2:14" x14ac:dyDescent="0.25">
      <c r="B15" s="283"/>
      <c r="C15" s="284"/>
      <c r="D15" s="284"/>
      <c r="E15" s="284"/>
      <c r="F15" s="284"/>
      <c r="G15" s="284"/>
      <c r="H15" s="284"/>
      <c r="I15" s="284"/>
      <c r="J15" s="284"/>
      <c r="K15" s="284"/>
      <c r="L15" s="284"/>
      <c r="M15" s="284"/>
      <c r="N15" s="285"/>
    </row>
    <row r="16" spans="2:14" x14ac:dyDescent="0.25">
      <c r="B16" s="283"/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5"/>
    </row>
    <row r="17" spans="2:14" x14ac:dyDescent="0.25">
      <c r="B17" s="283"/>
      <c r="C17" s="284"/>
      <c r="D17" s="284"/>
      <c r="E17" s="284"/>
      <c r="F17" s="284"/>
      <c r="G17" s="284"/>
      <c r="H17" s="284"/>
      <c r="I17" s="284"/>
      <c r="J17" s="353"/>
      <c r="K17" s="284"/>
      <c r="L17" s="284"/>
      <c r="M17" s="284"/>
      <c r="N17" s="285"/>
    </row>
    <row r="18" spans="2:14" x14ac:dyDescent="0.25">
      <c r="B18" s="283"/>
      <c r="C18" s="284"/>
      <c r="D18" s="284"/>
      <c r="E18" s="284"/>
      <c r="F18" s="284"/>
      <c r="G18" s="284"/>
      <c r="H18" s="284"/>
      <c r="I18" s="284"/>
      <c r="J18" s="353"/>
      <c r="K18" s="284"/>
      <c r="L18" s="284"/>
      <c r="M18" s="284"/>
      <c r="N18" s="285"/>
    </row>
    <row r="19" spans="2:14" x14ac:dyDescent="0.25">
      <c r="B19" s="283"/>
      <c r="C19" s="284"/>
      <c r="D19" s="284"/>
      <c r="E19" s="284"/>
      <c r="F19" s="284"/>
      <c r="G19" s="284"/>
      <c r="H19" s="284"/>
      <c r="I19" s="284"/>
      <c r="J19" s="284"/>
      <c r="K19" s="284"/>
      <c r="L19" s="284"/>
      <c r="M19" s="284"/>
      <c r="N19" s="285"/>
    </row>
    <row r="20" spans="2:14" x14ac:dyDescent="0.25">
      <c r="B20" s="283"/>
      <c r="C20" s="286"/>
      <c r="D20" s="284"/>
      <c r="E20" s="284"/>
      <c r="F20" s="284"/>
      <c r="G20" s="284"/>
      <c r="H20" s="284"/>
      <c r="I20" s="284"/>
      <c r="J20" s="284"/>
      <c r="K20" s="284"/>
      <c r="L20" s="284"/>
      <c r="M20" s="284"/>
      <c r="N20" s="285"/>
    </row>
    <row r="21" spans="2:14" x14ac:dyDescent="0.25">
      <c r="B21" s="283"/>
      <c r="C21" s="284"/>
      <c r="D21" s="284"/>
      <c r="E21" s="284"/>
      <c r="F21" s="284"/>
      <c r="G21" s="284"/>
      <c r="H21" s="284"/>
      <c r="I21" s="284"/>
      <c r="J21" s="284"/>
      <c r="K21" s="284"/>
      <c r="L21" s="284"/>
      <c r="M21" s="284"/>
      <c r="N21" s="285"/>
    </row>
    <row r="22" spans="2:14" x14ac:dyDescent="0.25">
      <c r="B22" s="283"/>
      <c r="C22" s="336"/>
      <c r="D22" s="284"/>
      <c r="E22" s="284"/>
      <c r="F22" s="284"/>
      <c r="G22" s="284"/>
      <c r="H22" s="284"/>
      <c r="I22" s="284"/>
      <c r="J22" s="284"/>
      <c r="K22" s="284"/>
      <c r="L22" s="284"/>
      <c r="M22" s="284"/>
      <c r="N22" s="285"/>
    </row>
    <row r="23" spans="2:14" x14ac:dyDescent="0.25">
      <c r="B23" s="283"/>
      <c r="C23" s="291"/>
      <c r="D23" s="284"/>
      <c r="E23" s="284"/>
      <c r="F23" s="284"/>
      <c r="G23" s="284"/>
      <c r="H23" s="284"/>
      <c r="I23" s="284"/>
      <c r="J23" s="284"/>
      <c r="K23" s="284"/>
      <c r="L23" s="284"/>
      <c r="M23" s="284"/>
      <c r="N23" s="285"/>
    </row>
    <row r="24" spans="2:14" x14ac:dyDescent="0.25">
      <c r="B24" s="283"/>
      <c r="C24" s="291"/>
      <c r="D24" s="284"/>
      <c r="E24" s="284"/>
      <c r="F24" s="286"/>
      <c r="G24" s="284"/>
      <c r="H24" s="284"/>
      <c r="I24" s="284"/>
      <c r="J24" s="284"/>
      <c r="K24" s="284"/>
      <c r="L24" s="284"/>
      <c r="M24" s="284"/>
      <c r="N24" s="285"/>
    </row>
    <row r="25" spans="2:14" x14ac:dyDescent="0.25">
      <c r="B25" s="283"/>
      <c r="C25" s="291"/>
      <c r="D25" s="284"/>
      <c r="E25" s="284"/>
      <c r="F25" s="284"/>
      <c r="G25" s="284"/>
      <c r="H25" s="284"/>
      <c r="I25" s="284"/>
      <c r="J25" s="284"/>
      <c r="K25" s="284"/>
      <c r="L25" s="284"/>
      <c r="M25" s="284"/>
      <c r="N25" s="285"/>
    </row>
    <row r="26" spans="2:14" x14ac:dyDescent="0.25">
      <c r="B26" s="283"/>
      <c r="C26" s="291"/>
      <c r="D26" s="284"/>
      <c r="E26" s="284"/>
      <c r="F26" s="284"/>
      <c r="G26" s="284"/>
      <c r="H26" s="284"/>
      <c r="I26" s="284"/>
      <c r="J26" s="284"/>
      <c r="K26" s="284"/>
      <c r="L26" s="284"/>
      <c r="M26" s="284"/>
      <c r="N26" s="285"/>
    </row>
    <row r="27" spans="2:14" x14ac:dyDescent="0.25">
      <c r="B27" s="283"/>
      <c r="C27" s="291"/>
      <c r="D27" s="284"/>
      <c r="E27" s="284"/>
      <c r="F27" s="284"/>
      <c r="G27" s="284"/>
      <c r="H27" s="284"/>
      <c r="I27" s="284"/>
      <c r="J27" s="284"/>
      <c r="K27" s="284"/>
      <c r="L27" s="284"/>
      <c r="M27" s="284"/>
      <c r="N27" s="285"/>
    </row>
    <row r="28" spans="2:14" x14ac:dyDescent="0.25">
      <c r="B28" s="283"/>
      <c r="C28" s="291"/>
      <c r="D28" s="284"/>
      <c r="E28" s="289"/>
      <c r="F28" s="284"/>
      <c r="G28" s="284"/>
      <c r="H28" s="284"/>
      <c r="I28" s="284"/>
      <c r="J28" s="284"/>
      <c r="K28" s="284"/>
      <c r="L28" s="284"/>
      <c r="M28" s="284"/>
      <c r="N28" s="285"/>
    </row>
    <row r="29" spans="2:14" x14ac:dyDescent="0.25">
      <c r="B29" s="283"/>
      <c r="C29" s="291"/>
      <c r="D29" s="284"/>
      <c r="E29" s="284"/>
      <c r="F29" s="284"/>
      <c r="G29" s="284"/>
      <c r="H29" s="284"/>
      <c r="I29" s="284"/>
      <c r="J29" s="284"/>
      <c r="K29" s="284"/>
      <c r="L29" s="284"/>
      <c r="M29" s="284"/>
      <c r="N29" s="285"/>
    </row>
    <row r="30" spans="2:14" x14ac:dyDescent="0.25">
      <c r="B30" s="283"/>
      <c r="C30" s="291"/>
      <c r="D30" s="284"/>
      <c r="E30" s="284"/>
      <c r="F30" s="284"/>
      <c r="G30" s="284"/>
      <c r="H30" s="284"/>
      <c r="I30" s="284"/>
      <c r="J30" s="284"/>
      <c r="K30" s="284"/>
      <c r="L30" s="284"/>
      <c r="M30" s="284"/>
      <c r="N30" s="285"/>
    </row>
    <row r="31" spans="2:14" x14ac:dyDescent="0.25">
      <c r="B31" s="290"/>
      <c r="C31" s="291"/>
      <c r="D31" s="291"/>
      <c r="E31" s="291"/>
      <c r="F31" s="291"/>
      <c r="G31" s="291"/>
      <c r="H31" s="291"/>
      <c r="I31" s="291"/>
      <c r="J31" s="291"/>
      <c r="K31" s="291"/>
      <c r="L31" s="291"/>
      <c r="M31" s="291"/>
      <c r="N31" s="292"/>
    </row>
    <row r="32" spans="2:14" x14ac:dyDescent="0.25">
      <c r="B32" s="290"/>
      <c r="C32" s="291"/>
      <c r="D32" s="291"/>
      <c r="E32" s="291"/>
      <c r="F32" s="291"/>
      <c r="G32" s="291"/>
      <c r="H32" s="291"/>
      <c r="I32" s="291"/>
      <c r="J32" s="291"/>
      <c r="K32" s="291"/>
      <c r="L32" s="291"/>
      <c r="M32" s="291"/>
      <c r="N32" s="292"/>
    </row>
    <row r="33" spans="2:14" x14ac:dyDescent="0.25">
      <c r="B33" s="290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2"/>
    </row>
    <row r="34" spans="2:14" x14ac:dyDescent="0.25">
      <c r="B34" s="290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2"/>
    </row>
    <row r="35" spans="2:14" x14ac:dyDescent="0.25">
      <c r="B35" s="290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2"/>
    </row>
    <row r="36" spans="2:14" x14ac:dyDescent="0.25">
      <c r="B36" s="290"/>
      <c r="C36" s="291" t="s">
        <v>325</v>
      </c>
      <c r="D36" s="291" t="s">
        <v>326</v>
      </c>
      <c r="E36" s="291"/>
      <c r="F36" s="291"/>
      <c r="G36" s="291"/>
      <c r="H36" s="291"/>
      <c r="I36" s="291"/>
      <c r="J36" s="291"/>
      <c r="K36" s="291"/>
      <c r="L36" s="291"/>
      <c r="M36" s="291"/>
      <c r="N36" s="292"/>
    </row>
    <row r="37" spans="2:14" ht="15.75" thickBot="1" x14ac:dyDescent="0.3">
      <c r="B37" s="293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5"/>
    </row>
  </sheetData>
  <sheetProtection password="8153"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5"/>
  <dimension ref="B2:AA41"/>
  <sheetViews>
    <sheetView zoomScale="80" zoomScaleNormal="80" workbookViewId="0">
      <selection activeCell="C3" sqref="C3:E5"/>
    </sheetView>
  </sheetViews>
  <sheetFormatPr baseColWidth="10" defaultColWidth="11.42578125" defaultRowHeight="15" x14ac:dyDescent="0.25"/>
  <cols>
    <col min="1" max="18" width="10" style="22" customWidth="1"/>
    <col min="19" max="26" width="11.42578125" style="22"/>
    <col min="27" max="27" width="0" style="22" hidden="1" customWidth="1"/>
    <col min="28" max="16384" width="11.42578125" style="22"/>
  </cols>
  <sheetData>
    <row r="2" spans="2:27" ht="19.5" customHeight="1" thickBot="1" x14ac:dyDescent="0.4">
      <c r="B2" s="49" t="s">
        <v>242</v>
      </c>
    </row>
    <row r="3" spans="2:27" ht="15.75" thickBot="1" x14ac:dyDescent="0.3">
      <c r="C3" s="372" t="s">
        <v>291</v>
      </c>
      <c r="D3" s="372"/>
      <c r="E3" s="373"/>
      <c r="F3" s="216"/>
      <c r="G3" s="217"/>
      <c r="H3" s="217"/>
      <c r="I3" s="217"/>
      <c r="J3" s="217"/>
      <c r="K3" s="217"/>
      <c r="L3" s="217"/>
      <c r="M3" s="218"/>
      <c r="N3" s="213" t="s">
        <v>260</v>
      </c>
      <c r="AA3" s="25" t="str">
        <f>IF(OR(B6,E6,H6,K6,B8,E8,H8,K8),CONCATENATE("Message de ",C3," / "),"")</f>
        <v xml:space="preserve">Message de Théo / </v>
      </c>
    </row>
    <row r="4" spans="2:27" x14ac:dyDescent="0.25">
      <c r="C4" s="372"/>
      <c r="D4" s="372"/>
      <c r="E4" s="373"/>
      <c r="F4" s="219" t="s">
        <v>292</v>
      </c>
      <c r="G4" s="220"/>
      <c r="H4" s="220"/>
      <c r="I4" s="220"/>
      <c r="J4" s="220"/>
      <c r="K4" s="220"/>
      <c r="L4" s="220"/>
      <c r="M4" s="221"/>
      <c r="O4" s="112"/>
    </row>
    <row r="5" spans="2:27" ht="15.75" thickBot="1" x14ac:dyDescent="0.3">
      <c r="C5" s="374"/>
      <c r="D5" s="374"/>
      <c r="E5" s="375"/>
      <c r="F5" s="222"/>
      <c r="G5" s="223"/>
      <c r="H5" s="223"/>
      <c r="I5" s="223"/>
      <c r="J5" s="223"/>
      <c r="K5" s="223"/>
      <c r="L5" s="223"/>
      <c r="M5" s="224"/>
    </row>
    <row r="6" spans="2:27" x14ac:dyDescent="0.25">
      <c r="B6" s="363" t="b">
        <v>0</v>
      </c>
      <c r="C6" s="364"/>
      <c r="D6" s="365"/>
      <c r="E6" s="363" t="b">
        <v>0</v>
      </c>
      <c r="F6" s="370"/>
      <c r="G6" s="371"/>
      <c r="H6" s="369" t="b">
        <v>0</v>
      </c>
      <c r="I6" s="370"/>
      <c r="J6" s="371"/>
      <c r="K6" s="369" t="b">
        <v>0</v>
      </c>
      <c r="L6" s="370"/>
      <c r="M6" s="371"/>
    </row>
    <row r="7" spans="2:27" x14ac:dyDescent="0.25">
      <c r="B7" s="366"/>
      <c r="C7" s="367"/>
      <c r="D7" s="368"/>
      <c r="E7" s="366"/>
      <c r="F7" s="367"/>
      <c r="G7" s="368"/>
      <c r="H7" s="366"/>
      <c r="I7" s="367"/>
      <c r="J7" s="368"/>
      <c r="K7" s="366"/>
      <c r="L7" s="367"/>
      <c r="M7" s="368"/>
    </row>
    <row r="8" spans="2:27" ht="15" customHeight="1" x14ac:dyDescent="0.25">
      <c r="B8" s="363" t="b">
        <v>0</v>
      </c>
      <c r="C8" s="364"/>
      <c r="D8" s="365"/>
      <c r="E8" s="363" t="b">
        <v>0</v>
      </c>
      <c r="F8" s="364"/>
      <c r="G8" s="365"/>
      <c r="H8" s="363" t="b">
        <v>0</v>
      </c>
      <c r="I8" s="364"/>
      <c r="J8" s="365"/>
      <c r="K8" s="363" t="b">
        <v>1</v>
      </c>
      <c r="L8" s="364"/>
      <c r="M8" s="365"/>
      <c r="Q8" s="209"/>
    </row>
    <row r="9" spans="2:27" ht="15" customHeight="1" x14ac:dyDescent="0.25">
      <c r="B9" s="366"/>
      <c r="C9" s="367"/>
      <c r="D9" s="368"/>
      <c r="E9" s="366"/>
      <c r="F9" s="367"/>
      <c r="G9" s="368"/>
      <c r="H9" s="366"/>
      <c r="I9" s="367"/>
      <c r="J9" s="368"/>
      <c r="K9" s="366"/>
      <c r="L9" s="367"/>
      <c r="M9" s="368"/>
      <c r="Q9" s="209"/>
    </row>
    <row r="10" spans="2:27" ht="9" customHeight="1" thickBot="1" x14ac:dyDescent="0.3">
      <c r="Q10" s="209"/>
    </row>
    <row r="11" spans="2:27" ht="15.75" thickBot="1" x14ac:dyDescent="0.3">
      <c r="C11" s="372"/>
      <c r="D11" s="372"/>
      <c r="E11" s="373"/>
      <c r="F11" s="216"/>
      <c r="G11" s="217"/>
      <c r="H11" s="217"/>
      <c r="I11" s="217"/>
      <c r="J11" s="217"/>
      <c r="K11" s="217"/>
      <c r="L11" s="217"/>
      <c r="M11" s="218"/>
      <c r="N11" s="213" t="s">
        <v>260</v>
      </c>
      <c r="AA11" s="25" t="str">
        <f>IF(OR(B14,E14,H14,K14,B16,E16,H16,K16),CONCATENATE("Message de ",C11," / "),"")</f>
        <v/>
      </c>
    </row>
    <row r="12" spans="2:27" x14ac:dyDescent="0.25">
      <c r="C12" s="372"/>
      <c r="D12" s="372"/>
      <c r="E12" s="373"/>
      <c r="F12" s="219"/>
      <c r="G12" s="220"/>
      <c r="H12" s="220"/>
      <c r="I12" s="220"/>
      <c r="J12" s="220"/>
      <c r="K12" s="220"/>
      <c r="L12" s="220"/>
      <c r="M12" s="221"/>
      <c r="N12" s="112"/>
      <c r="O12" s="112"/>
    </row>
    <row r="13" spans="2:27" ht="15.75" thickBot="1" x14ac:dyDescent="0.3">
      <c r="C13" s="374"/>
      <c r="D13" s="374"/>
      <c r="E13" s="375"/>
      <c r="F13" s="222"/>
      <c r="G13" s="223"/>
      <c r="H13" s="223"/>
      <c r="I13" s="223"/>
      <c r="J13" s="223"/>
      <c r="K13" s="223"/>
      <c r="L13" s="223"/>
      <c r="M13" s="224"/>
    </row>
    <row r="14" spans="2:27" x14ac:dyDescent="0.25">
      <c r="B14" s="363" t="b">
        <v>0</v>
      </c>
      <c r="C14" s="364"/>
      <c r="D14" s="365"/>
      <c r="E14" s="363" t="b">
        <v>0</v>
      </c>
      <c r="F14" s="370"/>
      <c r="G14" s="371"/>
      <c r="H14" s="369" t="b">
        <v>0</v>
      </c>
      <c r="I14" s="370"/>
      <c r="J14" s="371"/>
      <c r="K14" s="369" t="b">
        <v>0</v>
      </c>
      <c r="L14" s="370"/>
      <c r="M14" s="371"/>
    </row>
    <row r="15" spans="2:27" x14ac:dyDescent="0.25">
      <c r="B15" s="366"/>
      <c r="C15" s="367"/>
      <c r="D15" s="368"/>
      <c r="E15" s="366"/>
      <c r="F15" s="367"/>
      <c r="G15" s="368"/>
      <c r="H15" s="366"/>
      <c r="I15" s="367"/>
      <c r="J15" s="368"/>
      <c r="K15" s="366"/>
      <c r="L15" s="367"/>
      <c r="M15" s="368"/>
    </row>
    <row r="16" spans="2:27" x14ac:dyDescent="0.25">
      <c r="B16" s="363" t="b">
        <v>0</v>
      </c>
      <c r="C16" s="364"/>
      <c r="D16" s="365"/>
      <c r="E16" s="363" t="b">
        <v>0</v>
      </c>
      <c r="F16" s="364"/>
      <c r="G16" s="365"/>
      <c r="H16" s="363" t="b">
        <v>0</v>
      </c>
      <c r="I16" s="364"/>
      <c r="J16" s="365"/>
      <c r="K16" s="363" t="b">
        <v>0</v>
      </c>
      <c r="L16" s="364"/>
      <c r="M16" s="365"/>
    </row>
    <row r="17" spans="2:27" ht="15.75" thickBot="1" x14ac:dyDescent="0.3">
      <c r="B17" s="366"/>
      <c r="C17" s="367"/>
      <c r="D17" s="368"/>
      <c r="E17" s="366"/>
      <c r="F17" s="367"/>
      <c r="G17" s="368"/>
      <c r="H17" s="366"/>
      <c r="I17" s="367"/>
      <c r="J17" s="368"/>
      <c r="K17" s="366"/>
      <c r="L17" s="367"/>
      <c r="M17" s="368"/>
    </row>
    <row r="18" spans="2:27" ht="7.5" customHeight="1" thickBot="1" x14ac:dyDescent="0.3"/>
    <row r="19" spans="2:27" ht="15.75" thickBot="1" x14ac:dyDescent="0.3">
      <c r="C19" s="372"/>
      <c r="D19" s="372"/>
      <c r="E19" s="373"/>
      <c r="F19" s="216"/>
      <c r="G19" s="217"/>
      <c r="H19" s="217"/>
      <c r="I19" s="217"/>
      <c r="J19" s="217"/>
      <c r="K19" s="217"/>
      <c r="L19" s="217"/>
      <c r="M19" s="218"/>
      <c r="N19" s="213" t="s">
        <v>260</v>
      </c>
      <c r="AA19" s="25" t="str">
        <f>IF(OR(B22,E22,H22,K22,B24,E24,H24,K24),CONCATENATE("Message de ",C19," / "),"")</f>
        <v/>
      </c>
    </row>
    <row r="20" spans="2:27" x14ac:dyDescent="0.25">
      <c r="C20" s="372"/>
      <c r="D20" s="372"/>
      <c r="E20" s="373"/>
      <c r="F20" s="219"/>
      <c r="G20" s="220"/>
      <c r="H20" s="220"/>
      <c r="I20" s="220"/>
      <c r="J20" s="220"/>
      <c r="K20" s="220"/>
      <c r="L20" s="220"/>
      <c r="M20" s="221"/>
      <c r="N20" s="112"/>
      <c r="O20" s="112"/>
    </row>
    <row r="21" spans="2:27" ht="15.75" thickBot="1" x14ac:dyDescent="0.3">
      <c r="C21" s="374"/>
      <c r="D21" s="374"/>
      <c r="E21" s="375"/>
      <c r="F21" s="222"/>
      <c r="G21" s="223"/>
      <c r="H21" s="223"/>
      <c r="I21" s="223"/>
      <c r="J21" s="223"/>
      <c r="K21" s="223"/>
      <c r="L21" s="223"/>
      <c r="M21" s="224"/>
    </row>
    <row r="22" spans="2:27" x14ac:dyDescent="0.25">
      <c r="B22" s="363" t="b">
        <v>0</v>
      </c>
      <c r="C22" s="364"/>
      <c r="D22" s="365"/>
      <c r="E22" s="363" t="b">
        <v>0</v>
      </c>
      <c r="F22" s="370"/>
      <c r="G22" s="371"/>
      <c r="H22" s="369" t="b">
        <v>0</v>
      </c>
      <c r="I22" s="370"/>
      <c r="J22" s="371"/>
      <c r="K22" s="369" t="b">
        <v>0</v>
      </c>
      <c r="L22" s="370"/>
      <c r="M22" s="371"/>
    </row>
    <row r="23" spans="2:27" x14ac:dyDescent="0.25">
      <c r="B23" s="366"/>
      <c r="C23" s="367"/>
      <c r="D23" s="368"/>
      <c r="E23" s="366"/>
      <c r="F23" s="367"/>
      <c r="G23" s="368"/>
      <c r="H23" s="366"/>
      <c r="I23" s="367"/>
      <c r="J23" s="368"/>
      <c r="K23" s="366"/>
      <c r="L23" s="367"/>
      <c r="M23" s="368"/>
    </row>
    <row r="24" spans="2:27" x14ac:dyDescent="0.25">
      <c r="B24" s="363" t="b">
        <v>0</v>
      </c>
      <c r="C24" s="364"/>
      <c r="D24" s="365"/>
      <c r="E24" s="363" t="b">
        <v>0</v>
      </c>
      <c r="F24" s="364"/>
      <c r="G24" s="365"/>
      <c r="H24" s="363" t="b">
        <v>0</v>
      </c>
      <c r="I24" s="364"/>
      <c r="J24" s="365"/>
      <c r="K24" s="363" t="b">
        <v>0</v>
      </c>
      <c r="L24" s="364"/>
      <c r="M24" s="365"/>
    </row>
    <row r="25" spans="2:27" x14ac:dyDescent="0.25">
      <c r="B25" s="366"/>
      <c r="C25" s="367"/>
      <c r="D25" s="368"/>
      <c r="E25" s="366"/>
      <c r="F25" s="367"/>
      <c r="G25" s="368"/>
      <c r="H25" s="366"/>
      <c r="I25" s="367"/>
      <c r="J25" s="368"/>
      <c r="K25" s="366"/>
      <c r="L25" s="367"/>
      <c r="M25" s="368"/>
    </row>
    <row r="26" spans="2:27" ht="9.75" customHeight="1" thickBot="1" x14ac:dyDescent="0.3"/>
    <row r="27" spans="2:27" ht="15.75" thickBot="1" x14ac:dyDescent="0.3">
      <c r="C27" s="372"/>
      <c r="D27" s="372"/>
      <c r="E27" s="373"/>
      <c r="F27" s="216"/>
      <c r="G27" s="217"/>
      <c r="H27" s="217"/>
      <c r="I27" s="217"/>
      <c r="J27" s="217"/>
      <c r="K27" s="217"/>
      <c r="L27" s="217"/>
      <c r="M27" s="218"/>
      <c r="N27" s="213" t="s">
        <v>260</v>
      </c>
      <c r="AA27" s="25" t="str">
        <f>IF(OR(B30,E30,H30,K30,B32,E32,H32,K32),CONCATENATE("Message de ",C27," / "),"")</f>
        <v/>
      </c>
    </row>
    <row r="28" spans="2:27" x14ac:dyDescent="0.25">
      <c r="C28" s="372"/>
      <c r="D28" s="372"/>
      <c r="E28" s="373"/>
      <c r="F28" s="219"/>
      <c r="G28" s="220"/>
      <c r="H28" s="220"/>
      <c r="I28" s="220"/>
      <c r="J28" s="220"/>
      <c r="K28" s="220"/>
      <c r="L28" s="220"/>
      <c r="M28" s="221"/>
      <c r="N28" s="112"/>
      <c r="O28" s="112"/>
    </row>
    <row r="29" spans="2:27" ht="15.75" thickBot="1" x14ac:dyDescent="0.3">
      <c r="C29" s="374"/>
      <c r="D29" s="374"/>
      <c r="E29" s="375"/>
      <c r="F29" s="222"/>
      <c r="G29" s="223"/>
      <c r="H29" s="223"/>
      <c r="I29" s="223"/>
      <c r="J29" s="223"/>
      <c r="K29" s="223"/>
      <c r="L29" s="223"/>
      <c r="M29" s="224"/>
    </row>
    <row r="30" spans="2:27" x14ac:dyDescent="0.25">
      <c r="B30" s="363" t="b">
        <v>0</v>
      </c>
      <c r="C30" s="364"/>
      <c r="D30" s="365"/>
      <c r="E30" s="363" t="b">
        <v>0</v>
      </c>
      <c r="F30" s="370"/>
      <c r="G30" s="371"/>
      <c r="H30" s="369" t="b">
        <v>0</v>
      </c>
      <c r="I30" s="370"/>
      <c r="J30" s="371"/>
      <c r="K30" s="369" t="b">
        <v>0</v>
      </c>
      <c r="L30" s="370"/>
      <c r="M30" s="371"/>
    </row>
    <row r="31" spans="2:27" x14ac:dyDescent="0.25">
      <c r="B31" s="366"/>
      <c r="C31" s="367"/>
      <c r="D31" s="368"/>
      <c r="E31" s="366"/>
      <c r="F31" s="367"/>
      <c r="G31" s="368"/>
      <c r="H31" s="366"/>
      <c r="I31" s="367"/>
      <c r="J31" s="368"/>
      <c r="K31" s="366"/>
      <c r="L31" s="367"/>
      <c r="M31" s="368"/>
    </row>
    <row r="32" spans="2:27" x14ac:dyDescent="0.25">
      <c r="B32" s="363" t="b">
        <v>0</v>
      </c>
      <c r="C32" s="364"/>
      <c r="D32" s="365"/>
      <c r="E32" s="363" t="b">
        <v>0</v>
      </c>
      <c r="F32" s="364"/>
      <c r="G32" s="365"/>
      <c r="H32" s="363" t="b">
        <v>0</v>
      </c>
      <c r="I32" s="364"/>
      <c r="J32" s="365"/>
      <c r="K32" s="363" t="b">
        <v>0</v>
      </c>
      <c r="L32" s="364"/>
      <c r="M32" s="365"/>
    </row>
    <row r="33" spans="2:27" x14ac:dyDescent="0.25">
      <c r="B33" s="366"/>
      <c r="C33" s="367"/>
      <c r="D33" s="368"/>
      <c r="E33" s="366"/>
      <c r="F33" s="367"/>
      <c r="G33" s="368"/>
      <c r="H33" s="366"/>
      <c r="I33" s="367"/>
      <c r="J33" s="368"/>
      <c r="K33" s="366"/>
      <c r="L33" s="367"/>
      <c r="M33" s="368"/>
    </row>
    <row r="34" spans="2:27" ht="8.25" customHeight="1" thickBot="1" x14ac:dyDescent="0.3"/>
    <row r="35" spans="2:27" ht="15" customHeight="1" thickBot="1" x14ac:dyDescent="0.3">
      <c r="C35" s="372"/>
      <c r="D35" s="372"/>
      <c r="E35" s="373"/>
      <c r="F35" s="216"/>
      <c r="G35" s="217"/>
      <c r="H35" s="217"/>
      <c r="I35" s="217"/>
      <c r="J35" s="217"/>
      <c r="K35" s="217"/>
      <c r="L35" s="217"/>
      <c r="M35" s="218"/>
      <c r="N35" s="213" t="s">
        <v>260</v>
      </c>
      <c r="AA35" s="25" t="str">
        <f>IF(OR(B38,E38,H38,K38,B40,E40,H40,K40),CONCATENATE("Message de ",C35," / "),"")</f>
        <v/>
      </c>
    </row>
    <row r="36" spans="2:27" ht="15" customHeight="1" x14ac:dyDescent="0.25">
      <c r="C36" s="372"/>
      <c r="D36" s="372"/>
      <c r="E36" s="373"/>
      <c r="F36" s="219"/>
      <c r="G36" s="220"/>
      <c r="H36" s="220"/>
      <c r="I36" s="220"/>
      <c r="J36" s="220"/>
      <c r="K36" s="220"/>
      <c r="L36" s="220"/>
      <c r="M36" s="221"/>
      <c r="N36" s="112"/>
      <c r="O36" s="112"/>
    </row>
    <row r="37" spans="2:27" ht="15" customHeight="1" thickBot="1" x14ac:dyDescent="0.3">
      <c r="C37" s="374"/>
      <c r="D37" s="374"/>
      <c r="E37" s="375"/>
      <c r="F37" s="222"/>
      <c r="G37" s="223"/>
      <c r="H37" s="223"/>
      <c r="I37" s="223"/>
      <c r="J37" s="223"/>
      <c r="K37" s="223"/>
      <c r="L37" s="223"/>
      <c r="M37" s="224"/>
    </row>
    <row r="38" spans="2:27" ht="15" customHeight="1" x14ac:dyDescent="0.25">
      <c r="B38" s="363" t="b">
        <v>0</v>
      </c>
      <c r="C38" s="364"/>
      <c r="D38" s="365"/>
      <c r="E38" s="363" t="b">
        <v>0</v>
      </c>
      <c r="F38" s="370"/>
      <c r="G38" s="371"/>
      <c r="H38" s="369" t="b">
        <v>0</v>
      </c>
      <c r="I38" s="370"/>
      <c r="J38" s="371"/>
      <c r="K38" s="369" t="b">
        <v>0</v>
      </c>
      <c r="L38" s="370"/>
      <c r="M38" s="371"/>
    </row>
    <row r="39" spans="2:27" ht="15" customHeight="1" x14ac:dyDescent="0.25">
      <c r="B39" s="366"/>
      <c r="C39" s="367"/>
      <c r="D39" s="368"/>
      <c r="E39" s="366"/>
      <c r="F39" s="367"/>
      <c r="G39" s="368"/>
      <c r="H39" s="366"/>
      <c r="I39" s="367"/>
      <c r="J39" s="368"/>
      <c r="K39" s="366"/>
      <c r="L39" s="367"/>
      <c r="M39" s="368"/>
    </row>
    <row r="40" spans="2:27" ht="15" customHeight="1" x14ac:dyDescent="0.25">
      <c r="B40" s="363" t="b">
        <v>0</v>
      </c>
      <c r="C40" s="364"/>
      <c r="D40" s="365"/>
      <c r="E40" s="363" t="b">
        <v>0</v>
      </c>
      <c r="F40" s="364"/>
      <c r="G40" s="365"/>
      <c r="H40" s="363" t="b">
        <v>0</v>
      </c>
      <c r="I40" s="364"/>
      <c r="J40" s="365"/>
      <c r="K40" s="363" t="b">
        <v>0</v>
      </c>
      <c r="L40" s="364"/>
      <c r="M40" s="365"/>
      <c r="AA40" s="22" t="s">
        <v>261</v>
      </c>
    </row>
    <row r="41" spans="2:27" ht="15" customHeight="1" x14ac:dyDescent="0.25">
      <c r="B41" s="366"/>
      <c r="C41" s="367"/>
      <c r="D41" s="368"/>
      <c r="E41" s="366"/>
      <c r="F41" s="367"/>
      <c r="G41" s="368"/>
      <c r="H41" s="366"/>
      <c r="I41" s="367"/>
      <c r="J41" s="368"/>
      <c r="K41" s="366"/>
      <c r="L41" s="367"/>
      <c r="M41" s="368"/>
      <c r="AA41" s="214" t="str">
        <f>CONCATENATE(AA3,AA11,AA19,AA27,AA35)</f>
        <v xml:space="preserve">Message de Théo / </v>
      </c>
    </row>
  </sheetData>
  <sheetProtection password="8153" sheet="1" objects="1" scenarios="1"/>
  <mergeCells count="45">
    <mergeCell ref="K6:M7"/>
    <mergeCell ref="B8:D9"/>
    <mergeCell ref="E8:G9"/>
    <mergeCell ref="H8:J9"/>
    <mergeCell ref="K8:M9"/>
    <mergeCell ref="C19:E21"/>
    <mergeCell ref="B22:D23"/>
    <mergeCell ref="B6:D7"/>
    <mergeCell ref="E6:G7"/>
    <mergeCell ref="H6:J7"/>
    <mergeCell ref="E22:G23"/>
    <mergeCell ref="H22:J23"/>
    <mergeCell ref="K14:M15"/>
    <mergeCell ref="B16:D17"/>
    <mergeCell ref="E16:G17"/>
    <mergeCell ref="H16:J17"/>
    <mergeCell ref="K16:M17"/>
    <mergeCell ref="C3:E5"/>
    <mergeCell ref="C11:E13"/>
    <mergeCell ref="B14:D15"/>
    <mergeCell ref="E14:G15"/>
    <mergeCell ref="H14:J15"/>
    <mergeCell ref="K22:M23"/>
    <mergeCell ref="B24:D25"/>
    <mergeCell ref="E24:G25"/>
    <mergeCell ref="H24:J25"/>
    <mergeCell ref="K24:M25"/>
    <mergeCell ref="C27:E29"/>
    <mergeCell ref="B30:D31"/>
    <mergeCell ref="E30:G31"/>
    <mergeCell ref="H30:J31"/>
    <mergeCell ref="K30:M31"/>
    <mergeCell ref="B32:D33"/>
    <mergeCell ref="E32:G33"/>
    <mergeCell ref="H32:J33"/>
    <mergeCell ref="K32:M33"/>
    <mergeCell ref="C35:E37"/>
    <mergeCell ref="K40:M41"/>
    <mergeCell ref="H40:J41"/>
    <mergeCell ref="E40:G41"/>
    <mergeCell ref="B40:D41"/>
    <mergeCell ref="K38:M39"/>
    <mergeCell ref="H38:J39"/>
    <mergeCell ref="E38:G39"/>
    <mergeCell ref="B38:D39"/>
  </mergeCells>
  <conditionalFormatting sqref="B6:D7">
    <cfRule type="expression" dxfId="39" priority="55">
      <formula>B6</formula>
    </cfRule>
  </conditionalFormatting>
  <conditionalFormatting sqref="E6:G7">
    <cfRule type="expression" dxfId="38" priority="54">
      <formula>$E$6</formula>
    </cfRule>
  </conditionalFormatting>
  <conditionalFormatting sqref="K8:M9">
    <cfRule type="expression" dxfId="37" priority="41">
      <formula>K8</formula>
    </cfRule>
  </conditionalFormatting>
  <conditionalFormatting sqref="H6:J7">
    <cfRule type="expression" dxfId="36" priority="46">
      <formula>H6</formula>
    </cfRule>
  </conditionalFormatting>
  <conditionalFormatting sqref="K6:M7">
    <cfRule type="expression" dxfId="35" priority="45">
      <formula>K6</formula>
    </cfRule>
  </conditionalFormatting>
  <conditionalFormatting sqref="B8:D9">
    <cfRule type="expression" dxfId="34" priority="44">
      <formula>B8</formula>
    </cfRule>
  </conditionalFormatting>
  <conditionalFormatting sqref="E8:G9">
    <cfRule type="expression" dxfId="33" priority="43">
      <formula>E8</formula>
    </cfRule>
  </conditionalFormatting>
  <conditionalFormatting sqref="H8:J9">
    <cfRule type="expression" dxfId="32" priority="42">
      <formula>H8</formula>
    </cfRule>
  </conditionalFormatting>
  <conditionalFormatting sqref="B14:D15">
    <cfRule type="expression" dxfId="31" priority="40">
      <formula>B14</formula>
    </cfRule>
  </conditionalFormatting>
  <conditionalFormatting sqref="E14:G15">
    <cfRule type="expression" dxfId="30" priority="39">
      <formula>E14</formula>
    </cfRule>
  </conditionalFormatting>
  <conditionalFormatting sqref="K16:M17">
    <cfRule type="expression" dxfId="29" priority="33">
      <formula>K16</formula>
    </cfRule>
  </conditionalFormatting>
  <conditionalFormatting sqref="H14:J15">
    <cfRule type="expression" dxfId="28" priority="38">
      <formula>H14</formula>
    </cfRule>
  </conditionalFormatting>
  <conditionalFormatting sqref="K14:M15">
    <cfRule type="expression" dxfId="27" priority="37">
      <formula>K14</formula>
    </cfRule>
  </conditionalFormatting>
  <conditionalFormatting sqref="B16:D17">
    <cfRule type="expression" dxfId="26" priority="36">
      <formula>B16</formula>
    </cfRule>
  </conditionalFormatting>
  <conditionalFormatting sqref="E16:G17">
    <cfRule type="expression" dxfId="25" priority="35">
      <formula>E16</formula>
    </cfRule>
  </conditionalFormatting>
  <conditionalFormatting sqref="H16:J17">
    <cfRule type="expression" dxfId="24" priority="34">
      <formula>H16</formula>
    </cfRule>
  </conditionalFormatting>
  <conditionalFormatting sqref="B22:D23">
    <cfRule type="expression" dxfId="23" priority="32">
      <formula>B22</formula>
    </cfRule>
  </conditionalFormatting>
  <conditionalFormatting sqref="E22:G23">
    <cfRule type="expression" dxfId="22" priority="31">
      <formula>E22</formula>
    </cfRule>
  </conditionalFormatting>
  <conditionalFormatting sqref="K24:M25">
    <cfRule type="expression" dxfId="21" priority="25">
      <formula>K24</formula>
    </cfRule>
  </conditionalFormatting>
  <conditionalFormatting sqref="H22:J23">
    <cfRule type="expression" dxfId="20" priority="30">
      <formula>H22</formula>
    </cfRule>
  </conditionalFormatting>
  <conditionalFormatting sqref="K22:M23">
    <cfRule type="expression" dxfId="19" priority="29">
      <formula>K22</formula>
    </cfRule>
  </conditionalFormatting>
  <conditionalFormatting sqref="B24:D25">
    <cfRule type="expression" dxfId="18" priority="28">
      <formula>B24</formula>
    </cfRule>
  </conditionalFormatting>
  <conditionalFormatting sqref="E24:G25">
    <cfRule type="expression" dxfId="17" priority="27">
      <formula>E24</formula>
    </cfRule>
  </conditionalFormatting>
  <conditionalFormatting sqref="H24:J25">
    <cfRule type="expression" dxfId="16" priority="26">
      <formula>H24</formula>
    </cfRule>
  </conditionalFormatting>
  <conditionalFormatting sqref="B30:D31">
    <cfRule type="expression" dxfId="15" priority="24">
      <formula>B30</formula>
    </cfRule>
  </conditionalFormatting>
  <conditionalFormatting sqref="E30:G31">
    <cfRule type="expression" dxfId="14" priority="23">
      <formula>E30</formula>
    </cfRule>
  </conditionalFormatting>
  <conditionalFormatting sqref="K32:M33">
    <cfRule type="expression" dxfId="13" priority="17">
      <formula>K32</formula>
    </cfRule>
  </conditionalFormatting>
  <conditionalFormatting sqref="H30:J31">
    <cfRule type="expression" dxfId="12" priority="22">
      <formula>H30</formula>
    </cfRule>
  </conditionalFormatting>
  <conditionalFormatting sqref="K30:M31">
    <cfRule type="expression" dxfId="11" priority="21">
      <formula>K30</formula>
    </cfRule>
  </conditionalFormatting>
  <conditionalFormatting sqref="B32:D33">
    <cfRule type="expression" dxfId="10" priority="20">
      <formula>B32</formula>
    </cfRule>
  </conditionalFormatting>
  <conditionalFormatting sqref="E32:G33">
    <cfRule type="expression" dxfId="9" priority="19">
      <formula>E32</formula>
    </cfRule>
  </conditionalFormatting>
  <conditionalFormatting sqref="H32:J33">
    <cfRule type="expression" dxfId="8" priority="18">
      <formula>H32</formula>
    </cfRule>
  </conditionalFormatting>
  <conditionalFormatting sqref="B38:D39">
    <cfRule type="expression" dxfId="7" priority="8">
      <formula>B38</formula>
    </cfRule>
  </conditionalFormatting>
  <conditionalFormatting sqref="E38:G39">
    <cfRule type="expression" dxfId="6" priority="7">
      <formula>E38</formula>
    </cfRule>
  </conditionalFormatting>
  <conditionalFormatting sqref="K40:M41">
    <cfRule type="expression" dxfId="5" priority="1">
      <formula>K40</formula>
    </cfRule>
  </conditionalFormatting>
  <conditionalFormatting sqref="H38:J39">
    <cfRule type="expression" dxfId="4" priority="6">
      <formula>H38</formula>
    </cfRule>
  </conditionalFormatting>
  <conditionalFormatting sqref="K38:M39">
    <cfRule type="expression" dxfId="3" priority="5">
      <formula>K38</formula>
    </cfRule>
  </conditionalFormatting>
  <conditionalFormatting sqref="B40:D41">
    <cfRule type="expression" dxfId="2" priority="4">
      <formula>B40</formula>
    </cfRule>
  </conditionalFormatting>
  <conditionalFormatting sqref="E40:G41">
    <cfRule type="expression" dxfId="1" priority="3">
      <formula>E40</formula>
    </cfRule>
  </conditionalFormatting>
  <conditionalFormatting sqref="H40:J41">
    <cfRule type="expression" dxfId="0" priority="2">
      <formula>H40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3" r:id="rId4" name="Check Box 9">
              <controlPr defaultSize="0" autoFill="0" autoLine="0" autoPict="0">
                <anchor moveWithCells="1">
                  <from>
                    <xdr:col>1</xdr:col>
                    <xdr:colOff>9525</xdr:colOff>
                    <xdr:row>5</xdr:row>
                    <xdr:rowOff>19050</xdr:rowOff>
                  </from>
                  <to>
                    <xdr:col>3</xdr:col>
                    <xdr:colOff>657225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5" name="Check Box 10">
              <controlPr defaultSize="0" autoFill="0" autoLine="0" autoPict="0">
                <anchor moveWithCells="1">
                  <from>
                    <xdr:col>4</xdr:col>
                    <xdr:colOff>9525</xdr:colOff>
                    <xdr:row>5</xdr:row>
                    <xdr:rowOff>19050</xdr:rowOff>
                  </from>
                  <to>
                    <xdr:col>6</xdr:col>
                    <xdr:colOff>657225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6" name="Check Box 19">
              <controlPr defaultSize="0" autoFill="0" autoLine="0" autoPict="0">
                <anchor moveWithCells="1">
                  <from>
                    <xdr:col>7</xdr:col>
                    <xdr:colOff>9525</xdr:colOff>
                    <xdr:row>5</xdr:row>
                    <xdr:rowOff>19050</xdr:rowOff>
                  </from>
                  <to>
                    <xdr:col>9</xdr:col>
                    <xdr:colOff>657225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7" name="Check Box 20">
              <controlPr defaultSize="0" autoFill="0" autoLine="0" autoPict="0">
                <anchor moveWithCells="1">
                  <from>
                    <xdr:col>10</xdr:col>
                    <xdr:colOff>9525</xdr:colOff>
                    <xdr:row>5</xdr:row>
                    <xdr:rowOff>19050</xdr:rowOff>
                  </from>
                  <to>
                    <xdr:col>12</xdr:col>
                    <xdr:colOff>657225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8" name="Check Box 21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3</xdr:col>
                    <xdr:colOff>657225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9" name="Check Box 22">
              <controlPr defaultSize="0" autoFill="0" autoLine="0" autoPict="0">
                <anchor moveWithCells="1">
                  <from>
                    <xdr:col>4</xdr:col>
                    <xdr:colOff>9525</xdr:colOff>
                    <xdr:row>7</xdr:row>
                    <xdr:rowOff>19050</xdr:rowOff>
                  </from>
                  <to>
                    <xdr:col>6</xdr:col>
                    <xdr:colOff>657225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10" name="Check Box 24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9</xdr:col>
                    <xdr:colOff>657225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9" r:id="rId11" name="Check Box 25">
              <controlPr defaultSize="0" autoFill="0" autoLine="0" autoPict="0">
                <anchor moveWithCells="1">
                  <from>
                    <xdr:col>10</xdr:col>
                    <xdr:colOff>9525</xdr:colOff>
                    <xdr:row>7</xdr:row>
                    <xdr:rowOff>19050</xdr:rowOff>
                  </from>
                  <to>
                    <xdr:col>12</xdr:col>
                    <xdr:colOff>657225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0" r:id="rId12" name="Check Box 26">
              <controlPr defaultSize="0" autoFill="0" autoLine="0" autoPict="0">
                <anchor moveWithCells="1">
                  <from>
                    <xdr:col>1</xdr:col>
                    <xdr:colOff>9525</xdr:colOff>
                    <xdr:row>13</xdr:row>
                    <xdr:rowOff>19050</xdr:rowOff>
                  </from>
                  <to>
                    <xdr:col>3</xdr:col>
                    <xdr:colOff>657225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13" name="Check Box 27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6</xdr:col>
                    <xdr:colOff>657225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14" name="Check Box 28">
              <controlPr defaultSize="0" autoFill="0" autoLine="0" autoPict="0">
                <anchor moveWithCells="1">
                  <from>
                    <xdr:col>7</xdr:col>
                    <xdr:colOff>9525</xdr:colOff>
                    <xdr:row>13</xdr:row>
                    <xdr:rowOff>19050</xdr:rowOff>
                  </from>
                  <to>
                    <xdr:col>9</xdr:col>
                    <xdr:colOff>657225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3" r:id="rId15" name="Check Box 29">
              <controlPr defaultSize="0" autoFill="0" autoLine="0" autoPict="0">
                <anchor moveWithCells="1">
                  <from>
                    <xdr:col>10</xdr:col>
                    <xdr:colOff>9525</xdr:colOff>
                    <xdr:row>13</xdr:row>
                    <xdr:rowOff>19050</xdr:rowOff>
                  </from>
                  <to>
                    <xdr:col>12</xdr:col>
                    <xdr:colOff>657225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4" r:id="rId16" name="Check Box 30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3</xdr:col>
                    <xdr:colOff>657225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5" r:id="rId17" name="Check Box 31">
              <controlPr defaultSize="0" autoFill="0" autoLine="0" autoPict="0">
                <anchor moveWithCells="1">
                  <from>
                    <xdr:col>4</xdr:col>
                    <xdr:colOff>9525</xdr:colOff>
                    <xdr:row>15</xdr:row>
                    <xdr:rowOff>19050</xdr:rowOff>
                  </from>
                  <to>
                    <xdr:col>6</xdr:col>
                    <xdr:colOff>657225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6" r:id="rId18" name="Check Box 3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9</xdr:col>
                    <xdr:colOff>657225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7" r:id="rId19" name="Check Box 33">
              <controlPr defaultSize="0" autoFill="0" autoLine="0" autoPict="0">
                <anchor moveWithCells="1">
                  <from>
                    <xdr:col>10</xdr:col>
                    <xdr:colOff>9525</xdr:colOff>
                    <xdr:row>15</xdr:row>
                    <xdr:rowOff>19050</xdr:rowOff>
                  </from>
                  <to>
                    <xdr:col>12</xdr:col>
                    <xdr:colOff>657225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8" r:id="rId20" name="Check Box 34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3</xdr:col>
                    <xdr:colOff>657225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21" name="Check Box 35">
              <controlPr defaultSize="0" autoFill="0" autoLine="0" autoPict="0">
                <anchor moveWithCells="1">
                  <from>
                    <xdr:col>4</xdr:col>
                    <xdr:colOff>9525</xdr:colOff>
                    <xdr:row>21</xdr:row>
                    <xdr:rowOff>19050</xdr:rowOff>
                  </from>
                  <to>
                    <xdr:col>6</xdr:col>
                    <xdr:colOff>657225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0" r:id="rId22" name="Check Box 36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9</xdr:col>
                    <xdr:colOff>657225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23" name="Check Box 37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12</xdr:col>
                    <xdr:colOff>657225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2" r:id="rId24" name="Check Box 38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3</xdr:col>
                    <xdr:colOff>657225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3" r:id="rId25" name="Check Box 39">
              <controlPr defaultSize="0" autoFill="0" autoLine="0" autoPict="0">
                <anchor moveWithCells="1">
                  <from>
                    <xdr:col>4</xdr:col>
                    <xdr:colOff>9525</xdr:colOff>
                    <xdr:row>23</xdr:row>
                    <xdr:rowOff>19050</xdr:rowOff>
                  </from>
                  <to>
                    <xdr:col>6</xdr:col>
                    <xdr:colOff>657225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26" name="Check Box 40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9</xdr:col>
                    <xdr:colOff>657225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5" r:id="rId27" name="Check Box 41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12</xdr:col>
                    <xdr:colOff>657225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6" r:id="rId28" name="Check Box 42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3</xdr:col>
                    <xdr:colOff>657225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29" name="Check Box 43">
              <controlPr defaultSize="0" autoFill="0" autoLine="0" autoPict="0">
                <anchor moveWithCells="1">
                  <from>
                    <xdr:col>4</xdr:col>
                    <xdr:colOff>9525</xdr:colOff>
                    <xdr:row>29</xdr:row>
                    <xdr:rowOff>19050</xdr:rowOff>
                  </from>
                  <to>
                    <xdr:col>6</xdr:col>
                    <xdr:colOff>657225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8" r:id="rId30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9</xdr:col>
                    <xdr:colOff>657225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9" r:id="rId31" name="Check Box 45">
              <controlPr defaultSize="0" autoFill="0" autoLine="0" autoPict="0">
                <anchor moveWithCells="1">
                  <from>
                    <xdr:col>10</xdr:col>
                    <xdr:colOff>9525</xdr:colOff>
                    <xdr:row>29</xdr:row>
                    <xdr:rowOff>19050</xdr:rowOff>
                  </from>
                  <to>
                    <xdr:col>12</xdr:col>
                    <xdr:colOff>657225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0" r:id="rId32" name="Check Box 46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3</xdr:col>
                    <xdr:colOff>657225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1" r:id="rId33" name="Check Box 47">
              <controlPr defaultSize="0" autoFill="0" autoLine="0" autoPict="0">
                <anchor moveWithCells="1">
                  <from>
                    <xdr:col>4</xdr:col>
                    <xdr:colOff>9525</xdr:colOff>
                    <xdr:row>31</xdr:row>
                    <xdr:rowOff>19050</xdr:rowOff>
                  </from>
                  <to>
                    <xdr:col>6</xdr:col>
                    <xdr:colOff>657225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2" r:id="rId34" name="Check Box 48">
              <controlPr defaultSize="0" autoFill="0" autoLine="0" autoPict="0">
                <anchor moveWithCells="1">
                  <from>
                    <xdr:col>7</xdr:col>
                    <xdr:colOff>9525</xdr:colOff>
                    <xdr:row>31</xdr:row>
                    <xdr:rowOff>19050</xdr:rowOff>
                  </from>
                  <to>
                    <xdr:col>9</xdr:col>
                    <xdr:colOff>657225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3" r:id="rId35" name="Check Box 49">
              <controlPr defaultSize="0" autoFill="0" autoLine="0" autoPict="0">
                <anchor moveWithCells="1">
                  <from>
                    <xdr:col>10</xdr:col>
                    <xdr:colOff>9525</xdr:colOff>
                    <xdr:row>31</xdr:row>
                    <xdr:rowOff>19050</xdr:rowOff>
                  </from>
                  <to>
                    <xdr:col>12</xdr:col>
                    <xdr:colOff>657225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2" r:id="rId36" name="Check Box 58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3</xdr:col>
                    <xdr:colOff>657225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3" r:id="rId37" name="Check Box 59">
              <controlPr defaultSize="0" autoFill="0" autoLine="0" autoPict="0">
                <anchor moveWithCells="1">
                  <from>
                    <xdr:col>4</xdr:col>
                    <xdr:colOff>9525</xdr:colOff>
                    <xdr:row>37</xdr:row>
                    <xdr:rowOff>19050</xdr:rowOff>
                  </from>
                  <to>
                    <xdr:col>6</xdr:col>
                    <xdr:colOff>657225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4" r:id="rId38" name="Check Box 60">
              <controlPr defaultSize="0" autoFill="0" autoLine="0" autoPict="0">
                <anchor moveWithCells="1">
                  <from>
                    <xdr:col>7</xdr:col>
                    <xdr:colOff>9525</xdr:colOff>
                    <xdr:row>37</xdr:row>
                    <xdr:rowOff>19050</xdr:rowOff>
                  </from>
                  <to>
                    <xdr:col>9</xdr:col>
                    <xdr:colOff>657225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5" r:id="rId39" name="Check Box 61">
              <controlPr defaultSize="0" autoFill="0" autoLine="0" autoPict="0">
                <anchor moveWithCells="1">
                  <from>
                    <xdr:col>10</xdr:col>
                    <xdr:colOff>9525</xdr:colOff>
                    <xdr:row>37</xdr:row>
                    <xdr:rowOff>19050</xdr:rowOff>
                  </from>
                  <to>
                    <xdr:col>12</xdr:col>
                    <xdr:colOff>657225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6" r:id="rId40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3</xdr:col>
                    <xdr:colOff>657225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7" r:id="rId41" name="Check Box 63">
              <controlPr defaultSize="0" autoFill="0" autoLine="0" autoPict="0">
                <anchor moveWithCells="1">
                  <from>
                    <xdr:col>4</xdr:col>
                    <xdr:colOff>9525</xdr:colOff>
                    <xdr:row>39</xdr:row>
                    <xdr:rowOff>19050</xdr:rowOff>
                  </from>
                  <to>
                    <xdr:col>6</xdr:col>
                    <xdr:colOff>657225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8" r:id="rId42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39</xdr:row>
                    <xdr:rowOff>19050</xdr:rowOff>
                  </from>
                  <to>
                    <xdr:col>9</xdr:col>
                    <xdr:colOff>657225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9" r:id="rId43" name="Check Box 65">
              <controlPr defaultSize="0" autoFill="0" autoLine="0" autoPict="0">
                <anchor moveWithCells="1">
                  <from>
                    <xdr:col>10</xdr:col>
                    <xdr:colOff>9525</xdr:colOff>
                    <xdr:row>39</xdr:row>
                    <xdr:rowOff>19050</xdr:rowOff>
                  </from>
                  <to>
                    <xdr:col>12</xdr:col>
                    <xdr:colOff>657225</xdr:colOff>
                    <xdr:row>40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M72"/>
  <sheetViews>
    <sheetView zoomScale="80" zoomScaleNormal="80" workbookViewId="0">
      <selection activeCell="A64" sqref="A64"/>
    </sheetView>
  </sheetViews>
  <sheetFormatPr baseColWidth="10" defaultColWidth="11.42578125" defaultRowHeight="15" x14ac:dyDescent="0.25"/>
  <cols>
    <col min="2" max="2" width="14.5703125" customWidth="1"/>
    <col min="4" max="4" width="13.5703125" customWidth="1"/>
  </cols>
  <sheetData>
    <row r="1" spans="1:13" ht="15.75" thickBot="1" x14ac:dyDescent="0.3">
      <c r="A1" s="2"/>
      <c r="B1" s="3"/>
      <c r="C1" s="3" t="s">
        <v>88</v>
      </c>
      <c r="D1" s="267">
        <v>10</v>
      </c>
      <c r="F1" s="131" t="s">
        <v>70</v>
      </c>
    </row>
    <row r="2" spans="1:13" x14ac:dyDescent="0.25">
      <c r="A2" s="5"/>
      <c r="B2" s="1" t="s">
        <v>2</v>
      </c>
      <c r="C2" s="1"/>
      <c r="D2" s="6"/>
      <c r="F2" s="215" t="str">
        <f>D72</f>
        <v xml:space="preserve">Message de Théo / </v>
      </c>
      <c r="G2" s="3"/>
      <c r="H2" s="3"/>
      <c r="I2" s="3"/>
      <c r="J2" s="3"/>
      <c r="K2" s="4"/>
    </row>
    <row r="3" spans="1:13" ht="15.75" thickBot="1" x14ac:dyDescent="0.3">
      <c r="A3" s="12"/>
      <c r="B3" s="13">
        <f>COUNTA(ACCUEIL!F18:F49)</f>
        <v>6</v>
      </c>
      <c r="C3" s="13"/>
      <c r="D3" s="30" t="str">
        <f>IF(nb_tasks&gt;D1,"nombreuses tâches / ","")</f>
        <v/>
      </c>
      <c r="F3" s="35" t="str">
        <f ca="1">CONCATENATE(D17,D27,D41,D43,D45,D47,D49,K14,K33,K42,K59,K60,D51,D53)</f>
        <v xml:space="preserve">plantes / appel famille / dettes / Mariages / COUCHES / POUDRE / Naissance / radiateurs / </v>
      </c>
      <c r="G3" s="13"/>
      <c r="H3" s="13"/>
      <c r="I3" s="13"/>
      <c r="J3" s="13"/>
      <c r="K3" s="14"/>
    </row>
    <row r="4" spans="1:13" ht="15.75" thickBot="1" x14ac:dyDescent="0.3"/>
    <row r="5" spans="1:13" x14ac:dyDescent="0.25">
      <c r="A5" s="2"/>
      <c r="B5" s="3"/>
      <c r="C5" s="3"/>
      <c r="D5" s="4"/>
      <c r="F5" s="2"/>
      <c r="G5" s="3"/>
      <c r="H5" s="3"/>
      <c r="I5" s="3"/>
      <c r="J5" s="3"/>
      <c r="K5" s="4"/>
    </row>
    <row r="6" spans="1:13" x14ac:dyDescent="0.25">
      <c r="A6" s="5"/>
      <c r="B6" s="1" t="s">
        <v>8</v>
      </c>
      <c r="C6" s="1"/>
      <c r="D6" s="6"/>
      <c r="F6" s="5"/>
      <c r="G6" s="7" t="s">
        <v>66</v>
      </c>
      <c r="H6" s="1"/>
      <c r="I6" s="1"/>
      <c r="J6" s="1"/>
      <c r="K6" s="6"/>
    </row>
    <row r="7" spans="1:13" x14ac:dyDescent="0.25">
      <c r="A7" s="5"/>
      <c r="B7" s="269" t="s">
        <v>11</v>
      </c>
      <c r="C7" s="1"/>
      <c r="D7" s="6"/>
      <c r="F7" s="5"/>
      <c r="G7" s="24">
        <f ca="1">now</f>
        <v>41353</v>
      </c>
      <c r="H7" s="8" t="s">
        <v>67</v>
      </c>
      <c r="I7" s="1"/>
      <c r="J7" s="1"/>
      <c r="K7" s="6" t="s">
        <v>4</v>
      </c>
      <c r="M7" s="131" t="s">
        <v>208</v>
      </c>
    </row>
    <row r="8" spans="1:13" ht="15.75" thickBot="1" x14ac:dyDescent="0.3">
      <c r="A8" s="5"/>
      <c r="B8" s="315" t="s">
        <v>9</v>
      </c>
      <c r="C8" s="268">
        <v>7</v>
      </c>
      <c r="D8" s="6"/>
      <c r="F8" s="5"/>
      <c r="G8" s="273">
        <v>41210</v>
      </c>
      <c r="H8" s="275" t="s">
        <v>68</v>
      </c>
      <c r="I8" s="29" t="str">
        <f ca="1">IF($G$7=G8-1,CONCATENATE("Demain changement d'heure: ",H8," heure!"),"")</f>
        <v/>
      </c>
      <c r="J8" s="29" t="str">
        <f ca="1">IF($G$7=G8,CONCATENATE("Ce matin changement d'heure: ",H8," heure!"),"")</f>
        <v/>
      </c>
      <c r="K8" s="6" t="s">
        <v>4</v>
      </c>
    </row>
    <row r="9" spans="1:13" ht="15.75" thickBot="1" x14ac:dyDescent="0.3">
      <c r="A9" s="5"/>
      <c r="B9" s="315" t="s">
        <v>11</v>
      </c>
      <c r="C9" s="268">
        <v>14</v>
      </c>
      <c r="D9" s="6"/>
      <c r="F9" s="5"/>
      <c r="G9" s="274">
        <v>41364</v>
      </c>
      <c r="H9" s="275" t="s">
        <v>68</v>
      </c>
      <c r="I9" s="29" t="str">
        <f ca="1">IF($G$7=G9-1,CONCATENATE("Demain changement d'heure: ",H9," heure!"),"")</f>
        <v/>
      </c>
      <c r="J9" s="29" t="str">
        <f ca="1">IF($G$7=G9,CONCATENATE("Ce matin changement d'heure: ",H9," heure!"),"")</f>
        <v/>
      </c>
      <c r="K9" s="6" t="s">
        <v>4</v>
      </c>
      <c r="M9" s="266" t="s">
        <v>264</v>
      </c>
    </row>
    <row r="10" spans="1:13" x14ac:dyDescent="0.25">
      <c r="A10" s="5"/>
      <c r="B10" s="315" t="s">
        <v>10</v>
      </c>
      <c r="C10" s="268">
        <v>30</v>
      </c>
      <c r="D10" s="6"/>
      <c r="F10" s="5"/>
      <c r="G10" s="274">
        <v>41574</v>
      </c>
      <c r="H10" s="275" t="s">
        <v>69</v>
      </c>
      <c r="I10" s="29" t="str">
        <f ca="1">IF($G$7=G10-1,CONCATENATE("Demain changement d'heure: ",H10," heure!"),"")</f>
        <v/>
      </c>
      <c r="J10" s="29" t="str">
        <f ca="1">IF($G$7=G10,CONCATENATE("Ce matin changement d'heure: ",H10," heure!"),"")</f>
        <v/>
      </c>
      <c r="K10" s="6" t="s">
        <v>4</v>
      </c>
    </row>
    <row r="11" spans="1:13" x14ac:dyDescent="0.25">
      <c r="A11" s="5"/>
      <c r="B11" s="1"/>
      <c r="C11" s="1"/>
      <c r="D11" s="6"/>
      <c r="F11" s="5"/>
      <c r="G11" s="274">
        <v>41363</v>
      </c>
      <c r="H11" s="275" t="s">
        <v>68</v>
      </c>
      <c r="I11" s="29" t="str">
        <f ca="1">IF($G$7=G11-1,CONCATENATE("Demain changement d'heure: ",H11," heure!"),"")</f>
        <v/>
      </c>
      <c r="J11" s="29" t="str">
        <f ca="1">IF($G$7=G11,CONCATENATE("Ce matin changement d'heure: ",H11," heure!"),"")</f>
        <v/>
      </c>
      <c r="K11" s="6" t="s">
        <v>4</v>
      </c>
    </row>
    <row r="12" spans="1:13" x14ac:dyDescent="0.25">
      <c r="A12" s="5"/>
      <c r="B12" s="1" t="s">
        <v>12</v>
      </c>
      <c r="C12" s="1"/>
      <c r="D12" s="6"/>
      <c r="F12" s="5"/>
      <c r="G12" s="274">
        <v>41573</v>
      </c>
      <c r="H12" s="275" t="s">
        <v>69</v>
      </c>
      <c r="I12" s="29" t="str">
        <f ca="1">IF($G$7=G12-1,CONCATENATE("Demain changement d'heure: ",H12," heure!"),"")</f>
        <v/>
      </c>
      <c r="J12" s="29" t="str">
        <f ca="1">IF($G$7=G12,CONCATENATE("Ce matin changement d'heure: ",H12," heure!"),"")</f>
        <v/>
      </c>
      <c r="K12" s="6" t="s">
        <v>4</v>
      </c>
    </row>
    <row r="13" spans="1:13" x14ac:dyDescent="0.25">
      <c r="A13" s="5"/>
      <c r="B13" s="279">
        <v>41281.421724537038</v>
      </c>
      <c r="C13" s="1"/>
      <c r="D13" s="6"/>
      <c r="F13" s="5"/>
      <c r="G13" s="1"/>
      <c r="H13" s="1"/>
      <c r="I13" s="376" t="str">
        <f ca="1">CONCATENATE(I8,I9,I10,I11,I12,J8,J9,J10,J11,J12)</f>
        <v/>
      </c>
      <c r="J13" s="376"/>
      <c r="K13" s="6"/>
    </row>
    <row r="14" spans="1:13" ht="15.75" thickBot="1" x14ac:dyDescent="0.3">
      <c r="A14" s="5"/>
      <c r="B14" s="9">
        <f ca="1">now</f>
        <v>41353</v>
      </c>
      <c r="C14" s="1"/>
      <c r="D14" s="6"/>
      <c r="F14" s="12"/>
      <c r="G14" s="13"/>
      <c r="H14" s="13"/>
      <c r="I14" s="13"/>
      <c r="J14" s="13"/>
      <c r="K14" s="30" t="str">
        <f ca="1">IF(I13="","","changement heure / ")</f>
        <v/>
      </c>
    </row>
    <row r="15" spans="1:13" ht="15.75" thickBot="1" x14ac:dyDescent="0.3">
      <c r="A15" s="5"/>
      <c r="B15" s="10">
        <f ca="1">TRUNC(B14-dernier_arrosage)</f>
        <v>71</v>
      </c>
      <c r="C15" s="1"/>
      <c r="D15" s="6"/>
    </row>
    <row r="16" spans="1:13" x14ac:dyDescent="0.25">
      <c r="A16" s="5"/>
      <c r="B16" s="11" t="str">
        <f ca="1">IF(B15&gt;VLOOKUP(B7,B8:C10,2),"Arrosage!","tout va bien")</f>
        <v>Arrosage!</v>
      </c>
      <c r="C16" s="1"/>
      <c r="D16" s="6"/>
      <c r="F16" s="2"/>
      <c r="G16" s="3"/>
      <c r="H16" s="3"/>
      <c r="I16" s="3"/>
      <c r="J16" s="3"/>
      <c r="K16" s="4"/>
    </row>
    <row r="17" spans="1:11" ht="15.75" thickBot="1" x14ac:dyDescent="0.3">
      <c r="A17" s="12"/>
      <c r="B17" s="13"/>
      <c r="C17" s="13"/>
      <c r="D17" s="30" t="str">
        <f ca="1">IF(B16="tout va bien","","plantes / ")</f>
        <v xml:space="preserve">plantes / </v>
      </c>
      <c r="F17" s="5"/>
      <c r="G17" s="7" t="s">
        <v>74</v>
      </c>
      <c r="H17" s="1"/>
      <c r="I17" s="7" t="s">
        <v>82</v>
      </c>
      <c r="J17" s="1"/>
      <c r="K17" s="6"/>
    </row>
    <row r="18" spans="1:11" ht="15.75" thickBot="1" x14ac:dyDescent="0.3">
      <c r="F18" s="5"/>
      <c r="G18" s="276" t="s">
        <v>75</v>
      </c>
      <c r="H18" s="1"/>
      <c r="I18" s="276" t="s">
        <v>83</v>
      </c>
      <c r="J18" s="1"/>
      <c r="K18" s="6"/>
    </row>
    <row r="19" spans="1:11" x14ac:dyDescent="0.25">
      <c r="A19" s="2"/>
      <c r="B19" s="3"/>
      <c r="C19" s="3"/>
      <c r="D19" s="4"/>
      <c r="F19" s="5"/>
      <c r="G19" s="277" t="s">
        <v>79</v>
      </c>
      <c r="H19" s="1"/>
      <c r="I19" s="277" t="s">
        <v>84</v>
      </c>
      <c r="J19" s="1"/>
      <c r="K19" s="6"/>
    </row>
    <row r="20" spans="1:11" x14ac:dyDescent="0.25">
      <c r="A20" s="5"/>
      <c r="B20" s="1" t="s">
        <v>13</v>
      </c>
      <c r="C20" s="1"/>
      <c r="D20" s="6"/>
      <c r="F20" s="5"/>
      <c r="G20" s="277" t="s">
        <v>263</v>
      </c>
      <c r="H20" s="1"/>
      <c r="I20" s="277" t="s">
        <v>85</v>
      </c>
      <c r="J20" s="1"/>
      <c r="K20" s="6"/>
    </row>
    <row r="21" spans="1:11" x14ac:dyDescent="0.25">
      <c r="A21" s="5"/>
      <c r="B21" s="269">
        <v>1</v>
      </c>
      <c r="C21" s="1" t="s">
        <v>14</v>
      </c>
      <c r="D21" s="6"/>
      <c r="F21" s="5"/>
      <c r="G21" s="277" t="s">
        <v>77</v>
      </c>
      <c r="H21" s="1"/>
      <c r="I21" s="277" t="s">
        <v>86</v>
      </c>
      <c r="J21" s="1"/>
      <c r="K21" s="6"/>
    </row>
    <row r="22" spans="1:11" x14ac:dyDescent="0.25">
      <c r="A22" s="5"/>
      <c r="B22" s="1" t="s">
        <v>12</v>
      </c>
      <c r="C22" s="1"/>
      <c r="D22" s="6"/>
      <c r="F22" s="5"/>
      <c r="G22" s="277" t="s">
        <v>78</v>
      </c>
      <c r="H22" s="1"/>
      <c r="I22" s="277" t="s">
        <v>87</v>
      </c>
      <c r="J22" s="1"/>
      <c r="K22" s="6"/>
    </row>
    <row r="23" spans="1:11" x14ac:dyDescent="0.25">
      <c r="A23" s="5"/>
      <c r="B23" s="279">
        <v>41353.962650462963</v>
      </c>
      <c r="C23" s="1"/>
      <c r="D23" s="6"/>
      <c r="F23" s="5"/>
      <c r="G23" s="277" t="s">
        <v>80</v>
      </c>
      <c r="H23" s="1"/>
      <c r="I23" s="277"/>
      <c r="J23" s="1"/>
      <c r="K23" s="6"/>
    </row>
    <row r="24" spans="1:11" x14ac:dyDescent="0.25">
      <c r="A24" s="5"/>
      <c r="B24" s="9">
        <f ca="1">now</f>
        <v>41353</v>
      </c>
      <c r="C24" s="1"/>
      <c r="D24" s="6"/>
      <c r="F24" s="5"/>
      <c r="G24" s="277" t="s">
        <v>81</v>
      </c>
      <c r="H24" s="1"/>
      <c r="I24" s="277"/>
      <c r="J24" s="1"/>
      <c r="K24" s="6"/>
    </row>
    <row r="25" spans="1:11" x14ac:dyDescent="0.25">
      <c r="A25" s="5"/>
      <c r="B25" s="10">
        <f ca="1">TRUNC(B24-derniere_poubelle)</f>
        <v>0</v>
      </c>
      <c r="C25" s="1"/>
      <c r="D25" s="6"/>
      <c r="F25" s="5"/>
      <c r="G25" s="277" t="s">
        <v>76</v>
      </c>
      <c r="H25" s="1"/>
      <c r="I25" s="277"/>
      <c r="J25" s="1"/>
      <c r="K25" s="6"/>
    </row>
    <row r="26" spans="1:11" x14ac:dyDescent="0.25">
      <c r="A26" s="5"/>
      <c r="B26" s="11" t="str">
        <f ca="1">IF(B25&gt;B21,"Sortir les poubelles!","tout va bien")</f>
        <v>tout va bien</v>
      </c>
      <c r="C26" s="1"/>
      <c r="D26" s="6"/>
      <c r="F26" s="5"/>
      <c r="G26" s="277"/>
      <c r="H26" s="1"/>
      <c r="I26" s="277"/>
      <c r="J26" s="1"/>
      <c r="K26" s="6"/>
    </row>
    <row r="27" spans="1:11" ht="15.75" thickBot="1" x14ac:dyDescent="0.3">
      <c r="A27" s="12"/>
      <c r="B27" s="13"/>
      <c r="C27" s="13"/>
      <c r="D27" s="30" t="str">
        <f ca="1">IF(B26="tout va bien","","poubelles / ")</f>
        <v/>
      </c>
      <c r="F27" s="5"/>
      <c r="G27" s="277"/>
      <c r="H27" s="1"/>
      <c r="I27" s="278"/>
      <c r="J27" s="1"/>
      <c r="K27" s="6"/>
    </row>
    <row r="28" spans="1:11" ht="15.75" thickBot="1" x14ac:dyDescent="0.3">
      <c r="F28" s="5"/>
      <c r="G28" s="277"/>
      <c r="H28" s="1"/>
      <c r="I28" s="1"/>
      <c r="J28" s="1"/>
      <c r="K28" s="6"/>
    </row>
    <row r="29" spans="1:11" x14ac:dyDescent="0.25">
      <c r="A29" s="2"/>
      <c r="B29" s="3"/>
      <c r="C29" s="3"/>
      <c r="D29" s="4"/>
      <c r="F29" s="5"/>
      <c r="G29" s="277"/>
      <c r="H29" s="1"/>
      <c r="I29" s="7" t="s">
        <v>136</v>
      </c>
      <c r="J29" s="1"/>
      <c r="K29" s="6"/>
    </row>
    <row r="30" spans="1:11" x14ac:dyDescent="0.25">
      <c r="A30" s="5"/>
      <c r="B30" s="1" t="s">
        <v>267</v>
      </c>
      <c r="C30" s="1"/>
      <c r="D30" s="6"/>
      <c r="F30" s="5"/>
      <c r="G30" s="277"/>
      <c r="H30" s="1"/>
      <c r="I30" s="268" t="s">
        <v>137</v>
      </c>
      <c r="J30" s="1"/>
      <c r="K30" s="6"/>
    </row>
    <row r="31" spans="1:11" x14ac:dyDescent="0.25">
      <c r="A31" s="5"/>
      <c r="B31" s="269" t="s">
        <v>9</v>
      </c>
      <c r="C31" s="1"/>
      <c r="D31" s="6"/>
      <c r="F31" s="5"/>
      <c r="G31" s="277"/>
      <c r="H31" s="1"/>
      <c r="I31" s="268" t="s">
        <v>138</v>
      </c>
      <c r="J31" s="1"/>
      <c r="K31" s="6"/>
    </row>
    <row r="32" spans="1:11" x14ac:dyDescent="0.25">
      <c r="A32" s="5"/>
      <c r="B32" s="315" t="s">
        <v>9</v>
      </c>
      <c r="C32" s="268">
        <v>7</v>
      </c>
      <c r="D32" s="6"/>
      <c r="F32" s="5"/>
      <c r="G32" s="278"/>
      <c r="H32" s="1"/>
      <c r="I32" s="44" t="s">
        <v>139</v>
      </c>
      <c r="J32" s="1"/>
      <c r="K32" s="6">
        <f>COUNTIF(ACCUEIL!C30:C36,I30)</f>
        <v>1</v>
      </c>
    </row>
    <row r="33" spans="1:11" ht="15.75" thickBot="1" x14ac:dyDescent="0.3">
      <c r="A33" s="5"/>
      <c r="B33" s="315" t="s">
        <v>11</v>
      </c>
      <c r="C33" s="268">
        <v>14</v>
      </c>
      <c r="D33" s="6"/>
      <c r="F33" s="12"/>
      <c r="G33" s="13"/>
      <c r="H33" s="13"/>
      <c r="I33" s="13"/>
      <c r="J33" s="13"/>
      <c r="K33" s="30" t="str">
        <f>IF(K32=0,"","dettes / ")</f>
        <v xml:space="preserve">dettes / </v>
      </c>
    </row>
    <row r="34" spans="1:11" x14ac:dyDescent="0.25">
      <c r="A34" s="5"/>
      <c r="B34" s="315" t="s">
        <v>10</v>
      </c>
      <c r="C34" s="268">
        <v>30</v>
      </c>
      <c r="D34" s="6"/>
    </row>
    <row r="35" spans="1:11" ht="15.75" thickBot="1" x14ac:dyDescent="0.3">
      <c r="A35" s="5"/>
      <c r="B35" s="1"/>
      <c r="C35" s="1"/>
      <c r="D35" s="6"/>
    </row>
    <row r="36" spans="1:11" ht="15.75" thickBot="1" x14ac:dyDescent="0.3">
      <c r="A36" s="5"/>
      <c r="B36" s="1" t="s">
        <v>12</v>
      </c>
      <c r="C36" s="1"/>
      <c r="D36" s="6"/>
      <c r="F36" s="31" t="s">
        <v>149</v>
      </c>
      <c r="G36" s="32"/>
      <c r="H36" s="32"/>
      <c r="I36" s="32"/>
      <c r="J36" s="32"/>
      <c r="K36" s="305">
        <v>0</v>
      </c>
    </row>
    <row r="37" spans="1:11" x14ac:dyDescent="0.25">
      <c r="A37" s="5"/>
      <c r="B37" s="279">
        <v>41281.421736111108</v>
      </c>
      <c r="C37" s="1"/>
      <c r="D37" s="6"/>
    </row>
    <row r="38" spans="1:11" x14ac:dyDescent="0.25">
      <c r="A38" s="5"/>
      <c r="B38" s="9">
        <f ca="1">now</f>
        <v>41353</v>
      </c>
      <c r="C38" s="1"/>
      <c r="D38" s="6"/>
    </row>
    <row r="39" spans="1:11" ht="15.75" thickBot="1" x14ac:dyDescent="0.3">
      <c r="A39" s="5"/>
      <c r="B39" s="10">
        <f ca="1">TRUNC(B38-dernier_appel)</f>
        <v>71</v>
      </c>
      <c r="C39" s="1"/>
      <c r="D39" s="6"/>
    </row>
    <row r="40" spans="1:11" ht="15.75" thickBot="1" x14ac:dyDescent="0.3">
      <c r="A40" s="5"/>
      <c r="B40" s="11" t="str">
        <f ca="1">IF(B39&gt;VLOOKUP(B31,B32:C34,2),"Family call!","tout va bien")</f>
        <v>Family call!</v>
      </c>
      <c r="C40" s="1"/>
      <c r="D40" s="6"/>
      <c r="F40" s="31" t="s">
        <v>67</v>
      </c>
      <c r="G40" s="32"/>
      <c r="H40" s="32"/>
      <c r="I40" s="32"/>
      <c r="J40" s="32"/>
      <c r="K40" s="51">
        <f ca="1">TODAY()</f>
        <v>41353</v>
      </c>
    </row>
    <row r="41" spans="1:11" ht="15.75" thickBot="1" x14ac:dyDescent="0.3">
      <c r="A41" s="12"/>
      <c r="B41" s="13"/>
      <c r="C41" s="13"/>
      <c r="D41" s="30" t="str">
        <f ca="1">IF(B40="tout va bien","","appel famille / ")</f>
        <v xml:space="preserve">appel famille / </v>
      </c>
    </row>
    <row r="42" spans="1:11" ht="15.75" thickBot="1" x14ac:dyDescent="0.3">
      <c r="F42" s="31" t="s">
        <v>169</v>
      </c>
      <c r="G42" s="32"/>
      <c r="H42" s="32"/>
      <c r="I42" s="32"/>
      <c r="J42" s="32"/>
      <c r="K42" s="33" t="str">
        <f>IF(SUM(Mariages!L6:L100)&gt;0,"Mariages / ","")</f>
        <v xml:space="preserve">Mariages / </v>
      </c>
    </row>
    <row r="43" spans="1:11" ht="15.75" thickBot="1" x14ac:dyDescent="0.3">
      <c r="A43" s="31" t="s">
        <v>71</v>
      </c>
      <c r="B43" s="32"/>
      <c r="C43" s="32"/>
      <c r="D43" s="33" t="str">
        <f>IF(cheques_ecrire="","","chèques / ")</f>
        <v/>
      </c>
    </row>
    <row r="44" spans="1:11" ht="15.75" thickBot="1" x14ac:dyDescent="0.3">
      <c r="F44" s="2" t="s">
        <v>205</v>
      </c>
      <c r="G44" s="3"/>
      <c r="H44" s="124" t="str">
        <f ca="1">IF(ISERR(Bébé!D7),"",IF(Bébé!D7&lt;7,"Couche1",""))</f>
        <v>Couche1</v>
      </c>
      <c r="I44" s="124" t="str">
        <f ca="1">IF(ISERR(Bébé!L7),"",IF(Bébé!L7&lt;7,"Poudre1",""))</f>
        <v>Poudre1</v>
      </c>
      <c r="J44" s="3"/>
      <c r="K44" s="4"/>
    </row>
    <row r="45" spans="1:11" ht="15.75" thickBot="1" x14ac:dyDescent="0.3">
      <c r="A45" s="31" t="s">
        <v>72</v>
      </c>
      <c r="B45" s="32"/>
      <c r="C45" s="32"/>
      <c r="D45" s="33" t="str">
        <f>IF(chauffe_eau_changer="chauffe-eau en marche","","chauffe-eau / ")</f>
        <v/>
      </c>
      <c r="F45" s="5"/>
      <c r="G45" s="1"/>
      <c r="H45" s="29" t="str">
        <f ca="1">IF(ISERR(Bébé!H7),"",IF(Bébé!H7&lt;7,"Couche2",""))</f>
        <v>Couche2</v>
      </c>
      <c r="I45" s="29" t="str">
        <f ca="1">IF(ISERR(Bébé!P7),"",IF(Bébé!P7&lt;7,"Poudre2",""))</f>
        <v/>
      </c>
      <c r="J45" s="1"/>
      <c r="K45" s="6"/>
    </row>
    <row r="46" spans="1:11" ht="15.75" thickBot="1" x14ac:dyDescent="0.3">
      <c r="F46" s="5" t="s">
        <v>204</v>
      </c>
      <c r="G46" s="268">
        <v>14</v>
      </c>
      <c r="H46" s="1" t="s">
        <v>14</v>
      </c>
      <c r="I46" s="1"/>
      <c r="J46" s="1"/>
      <c r="K46" s="6"/>
    </row>
    <row r="47" spans="1:11" ht="15.75" thickBot="1" x14ac:dyDescent="0.3">
      <c r="A47" s="31" t="s">
        <v>73</v>
      </c>
      <c r="B47" s="32"/>
      <c r="C47" s="32"/>
      <c r="D47" s="33" t="str">
        <f>IF(courrier_envoyer="","","courrier / ")</f>
        <v/>
      </c>
      <c r="F47" s="5"/>
      <c r="G47" s="116">
        <v>0</v>
      </c>
      <c r="H47" s="121">
        <v>0</v>
      </c>
      <c r="I47" s="117">
        <v>0</v>
      </c>
      <c r="J47" s="1"/>
      <c r="K47" s="6"/>
    </row>
    <row r="48" spans="1:11" ht="15.75" thickBot="1" x14ac:dyDescent="0.3">
      <c r="F48" s="5"/>
      <c r="G48" s="118">
        <v>1</v>
      </c>
      <c r="H48" s="122">
        <f t="shared" ref="H48:I52" si="0">G48*10</f>
        <v>10</v>
      </c>
      <c r="I48" s="119">
        <f t="shared" si="0"/>
        <v>100</v>
      </c>
      <c r="J48" s="1"/>
      <c r="K48" s="6"/>
    </row>
    <row r="49" spans="1:11" ht="15.75" thickBot="1" x14ac:dyDescent="0.3">
      <c r="A49" s="31" t="s">
        <v>74</v>
      </c>
      <c r="B49" s="32"/>
      <c r="C49" s="32"/>
      <c r="D49" s="33" t="str">
        <f>IF(facture_payer="","","factures / ")</f>
        <v/>
      </c>
      <c r="F49" s="5"/>
      <c r="G49" s="118">
        <v>2</v>
      </c>
      <c r="H49" s="122">
        <f t="shared" si="0"/>
        <v>20</v>
      </c>
      <c r="I49" s="119">
        <f t="shared" si="0"/>
        <v>200</v>
      </c>
      <c r="J49" s="1"/>
      <c r="K49" s="6"/>
    </row>
    <row r="50" spans="1:11" ht="15.75" thickBot="1" x14ac:dyDescent="0.3">
      <c r="F50" s="5"/>
      <c r="G50" s="118">
        <v>3</v>
      </c>
      <c r="H50" s="122">
        <f t="shared" si="0"/>
        <v>30</v>
      </c>
      <c r="I50" s="119">
        <f t="shared" si="0"/>
        <v>300</v>
      </c>
      <c r="J50" s="1"/>
      <c r="K50" s="6"/>
    </row>
    <row r="51" spans="1:11" ht="15.75" thickBot="1" x14ac:dyDescent="0.3">
      <c r="A51" s="31" t="s">
        <v>222</v>
      </c>
      <c r="B51" s="32"/>
      <c r="C51" s="32"/>
      <c r="D51" s="33" t="str">
        <f>IF(SUM(Naissances!H6:H100)&gt;0,"Naissance / ","")</f>
        <v xml:space="preserve">Naissance / </v>
      </c>
      <c r="F51" s="5"/>
      <c r="G51" s="118">
        <v>4</v>
      </c>
      <c r="H51" s="122">
        <f t="shared" si="0"/>
        <v>40</v>
      </c>
      <c r="I51" s="119">
        <f t="shared" si="0"/>
        <v>400</v>
      </c>
      <c r="J51" s="1"/>
      <c r="K51" s="6"/>
    </row>
    <row r="52" spans="1:11" ht="15.75" thickBot="1" x14ac:dyDescent="0.3">
      <c r="F52" s="5"/>
      <c r="G52" s="118">
        <v>5</v>
      </c>
      <c r="H52" s="122">
        <f t="shared" si="0"/>
        <v>50</v>
      </c>
      <c r="I52" s="119">
        <f t="shared" si="0"/>
        <v>500</v>
      </c>
      <c r="J52" s="1"/>
      <c r="K52" s="6"/>
    </row>
    <row r="53" spans="1:11" ht="15.75" thickBot="1" x14ac:dyDescent="0.3">
      <c r="A53" s="31" t="s">
        <v>279</v>
      </c>
      <c r="B53" s="32"/>
      <c r="C53" s="32"/>
      <c r="D53" s="33" t="str">
        <f>IF(convecteur_changer="radiateurs allumés!","radiateurs / ","")</f>
        <v xml:space="preserve">radiateurs / </v>
      </c>
      <c r="F53" s="5"/>
      <c r="G53" s="118">
        <v>6</v>
      </c>
      <c r="H53" s="122">
        <f>G53*10</f>
        <v>60</v>
      </c>
      <c r="I53" s="119"/>
      <c r="J53" s="1"/>
      <c r="K53" s="6"/>
    </row>
    <row r="54" spans="1:11" x14ac:dyDescent="0.25">
      <c r="F54" s="5"/>
      <c r="G54" s="118">
        <v>7</v>
      </c>
      <c r="H54" s="122">
        <f>G54*10</f>
        <v>70</v>
      </c>
      <c r="I54" s="119"/>
      <c r="J54" s="1"/>
      <c r="K54" s="6"/>
    </row>
    <row r="55" spans="1:11" x14ac:dyDescent="0.25">
      <c r="F55" s="5"/>
      <c r="G55" s="118">
        <v>8</v>
      </c>
      <c r="H55" s="122">
        <f>G55*10</f>
        <v>80</v>
      </c>
      <c r="I55" s="119"/>
      <c r="J55" s="1"/>
      <c r="K55" s="6"/>
    </row>
    <row r="56" spans="1:11" x14ac:dyDescent="0.25">
      <c r="F56" s="5"/>
      <c r="G56" s="120">
        <v>9</v>
      </c>
      <c r="H56" s="123">
        <f>G56*10</f>
        <v>90</v>
      </c>
      <c r="I56" s="115"/>
      <c r="J56" s="1"/>
      <c r="K56" s="6"/>
    </row>
    <row r="57" spans="1:11" x14ac:dyDescent="0.25">
      <c r="F57" s="5"/>
      <c r="G57" s="302">
        <v>8</v>
      </c>
      <c r="H57" s="303">
        <v>7</v>
      </c>
      <c r="I57" s="304">
        <v>3</v>
      </c>
      <c r="J57" s="1"/>
      <c r="K57" s="6"/>
    </row>
    <row r="58" spans="1:11" x14ac:dyDescent="0.25">
      <c r="F58" s="114" t="s">
        <v>191</v>
      </c>
      <c r="G58" s="300">
        <v>1</v>
      </c>
      <c r="H58" s="299">
        <f>(G57-1+10*(H57-1)+100*(I57-1))*CHOOSE($G$58,1,-1)</f>
        <v>267</v>
      </c>
      <c r="I58" s="301">
        <v>1</v>
      </c>
      <c r="J58" s="1" t="s">
        <v>192</v>
      </c>
      <c r="K58" s="6"/>
    </row>
    <row r="59" spans="1:11" ht="15.75" thickBot="1" x14ac:dyDescent="0.3">
      <c r="F59" s="5"/>
      <c r="G59" s="46" t="str">
        <f>CONCATENATE(IF(admin!$H$58&lt;0,"Je retranche de mon stock ","J'ajoute à mon stock "),ABS(admin!H58)," couches de type ",I58)</f>
        <v>J'ajoute à mon stock 267 couches de type 1</v>
      </c>
      <c r="H59" s="1"/>
      <c r="I59" s="1"/>
      <c r="J59" s="1"/>
      <c r="K59" s="30" t="str">
        <f ca="1">IF(CONCATENATE(H44,H45)="","","COUCHES / ")</f>
        <v xml:space="preserve">COUCHES / </v>
      </c>
    </row>
    <row r="60" spans="1:11" ht="15.75" thickBot="1" x14ac:dyDescent="0.3">
      <c r="A60" s="205" t="s">
        <v>243</v>
      </c>
      <c r="B60" s="206"/>
      <c r="C60" s="206"/>
      <c r="D60" s="204" t="s">
        <v>244</v>
      </c>
      <c r="F60" s="12"/>
      <c r="G60" s="126" t="str">
        <f>CONCATENATE(IF(admin!$H$58&lt;0,"Je retranche de mon stock ","J'ajoute à mon stock "),ABS(admin!H58)," boites de poudre de type  ",I58)</f>
        <v>J'ajoute à mon stock 267 boites de poudre de type  1</v>
      </c>
      <c r="H60" s="13"/>
      <c r="I60" s="13"/>
      <c r="J60" s="13"/>
      <c r="K60" s="30" t="str">
        <f ca="1">IF(CONCATENATE(I44,I45)="","","POUDRE / ")</f>
        <v xml:space="preserve">POUDRE / </v>
      </c>
    </row>
    <row r="61" spans="1:11" ht="15.75" thickBot="1" x14ac:dyDescent="0.3"/>
    <row r="62" spans="1:11" ht="15.75" thickBot="1" x14ac:dyDescent="0.3">
      <c r="F62" s="34" t="s">
        <v>271</v>
      </c>
      <c r="G62" s="3"/>
      <c r="H62" s="3"/>
      <c r="I62" s="3"/>
      <c r="J62" s="3"/>
      <c r="K62" s="4"/>
    </row>
    <row r="63" spans="1:11" x14ac:dyDescent="0.25">
      <c r="A63" s="34" t="s">
        <v>253</v>
      </c>
      <c r="B63" s="3"/>
      <c r="C63" s="3"/>
      <c r="D63" s="4"/>
      <c r="F63" s="5"/>
      <c r="G63" s="7" t="s">
        <v>275</v>
      </c>
      <c r="H63" s="1"/>
      <c r="I63" s="1"/>
      <c r="J63" s="1"/>
      <c r="K63" s="6"/>
    </row>
    <row r="64" spans="1:11" x14ac:dyDescent="0.25">
      <c r="A64" s="270" t="s">
        <v>252</v>
      </c>
      <c r="B64" s="212"/>
      <c r="C64" s="1"/>
      <c r="D64" s="6"/>
      <c r="F64" s="5"/>
      <c r="G64" s="1" t="s">
        <v>272</v>
      </c>
      <c r="H64" s="325" t="s">
        <v>323</v>
      </c>
      <c r="I64" s="1"/>
      <c r="J64" s="1"/>
      <c r="K64" s="6"/>
    </row>
    <row r="65" spans="1:11" x14ac:dyDescent="0.25">
      <c r="A65" s="270" t="s">
        <v>254</v>
      </c>
      <c r="B65" s="212"/>
      <c r="C65" s="1"/>
      <c r="D65" s="6"/>
      <c r="F65" s="5"/>
      <c r="G65" s="1" t="s">
        <v>273</v>
      </c>
      <c r="H65" s="325"/>
      <c r="I65" s="1"/>
      <c r="J65" s="1"/>
      <c r="K65" s="6"/>
    </row>
    <row r="66" spans="1:11" x14ac:dyDescent="0.25">
      <c r="A66" s="270" t="s">
        <v>255</v>
      </c>
      <c r="B66" s="212"/>
      <c r="C66" s="1"/>
      <c r="D66" s="6"/>
      <c r="F66" s="5"/>
      <c r="G66" s="1" t="s">
        <v>274</v>
      </c>
      <c r="H66" s="325"/>
      <c r="I66" s="1"/>
      <c r="J66" s="1"/>
      <c r="K66" s="6"/>
    </row>
    <row r="67" spans="1:11" x14ac:dyDescent="0.25">
      <c r="A67" s="271" t="s">
        <v>256</v>
      </c>
      <c r="B67" s="210"/>
      <c r="C67" s="1"/>
      <c r="D67" s="6"/>
      <c r="F67" s="5"/>
      <c r="G67" s="326" t="s">
        <v>276</v>
      </c>
      <c r="H67" s="332" t="s">
        <v>277</v>
      </c>
      <c r="I67" s="1"/>
      <c r="J67" s="1"/>
      <c r="K67" s="6"/>
    </row>
    <row r="68" spans="1:11" x14ac:dyDescent="0.25">
      <c r="A68" s="270" t="s">
        <v>257</v>
      </c>
      <c r="B68" s="212"/>
      <c r="C68" s="1"/>
      <c r="D68" s="6"/>
      <c r="F68" s="5"/>
      <c r="G68" s="331"/>
      <c r="H68" s="333"/>
      <c r="I68" s="1"/>
      <c r="J68" s="1"/>
      <c r="K68" s="6"/>
    </row>
    <row r="69" spans="1:11" x14ac:dyDescent="0.25">
      <c r="A69" s="271" t="s">
        <v>258</v>
      </c>
      <c r="B69" s="210"/>
      <c r="C69" s="1"/>
      <c r="D69" s="6"/>
      <c r="F69" s="5"/>
      <c r="G69" s="327" t="s">
        <v>278</v>
      </c>
      <c r="H69" s="1"/>
      <c r="I69" s="1"/>
      <c r="J69" s="1"/>
      <c r="K69" s="6"/>
    </row>
    <row r="70" spans="1:11" x14ac:dyDescent="0.25">
      <c r="A70" s="270" t="s">
        <v>262</v>
      </c>
      <c r="B70" s="212"/>
      <c r="C70" s="1"/>
      <c r="D70" s="6"/>
      <c r="F70" s="5"/>
      <c r="G70" s="329" t="s">
        <v>148</v>
      </c>
      <c r="H70" s="330">
        <v>0</v>
      </c>
      <c r="I70" s="328" t="s">
        <v>147</v>
      </c>
      <c r="J70" s="1"/>
      <c r="K70" s="6"/>
    </row>
    <row r="71" spans="1:11" ht="15.75" thickBot="1" x14ac:dyDescent="0.3">
      <c r="A71" s="272" t="s">
        <v>259</v>
      </c>
      <c r="B71" s="211"/>
      <c r="C71" s="1"/>
      <c r="D71" s="6"/>
      <c r="F71" s="5"/>
      <c r="G71" s="327"/>
      <c r="H71" s="1"/>
      <c r="I71" s="1"/>
      <c r="J71" s="1"/>
      <c r="K71" s="6"/>
    </row>
    <row r="72" spans="1:11" ht="15.75" thickBot="1" x14ac:dyDescent="0.3">
      <c r="A72" s="12"/>
      <c r="B72" s="13"/>
      <c r="C72" s="13"/>
      <c r="D72" s="33" t="str">
        <f>IF(Enfants!AA41="","",Enfants!AA41)</f>
        <v xml:space="preserve">Message de Théo / </v>
      </c>
      <c r="E72" t="s">
        <v>4</v>
      </c>
      <c r="F72" s="12"/>
      <c r="G72" s="13"/>
      <c r="H72" s="13"/>
      <c r="I72" s="13"/>
      <c r="J72" s="13"/>
      <c r="K72" s="14"/>
    </row>
  </sheetData>
  <sheetProtection password="8153" sheet="1" objects="1" scenarios="1" selectLockedCells="1"/>
  <mergeCells count="1">
    <mergeCell ref="I13:J13"/>
  </mergeCells>
  <dataValidations count="3">
    <dataValidation type="list" allowBlank="1" showInputMessage="1" showErrorMessage="1" sqref="B7 B31">
      <formula1>$B$8:$B$10</formula1>
    </dataValidation>
    <dataValidation type="whole" operator="greaterThanOrEqual" allowBlank="1" showInputMessage="1" showErrorMessage="1" sqref="B21">
      <formula1>1</formula1>
    </dataValidation>
    <dataValidation type="list" allowBlank="1" showInputMessage="1" showErrorMessage="1" sqref="G46">
      <formula1>"1,2,3,4,5,6,7,8,9,10,11,12,13,14,15"</formula1>
    </dataValidation>
  </dataValidations>
  <hyperlinks>
    <hyperlink ref="H64" r:id="rId1" display="marc.agenis@gmail.com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Scroll Bar 1">
              <controlPr defaultSize="0" autoPict="0" macro="[0]!calendrier_auto">
                <anchor moveWithCells="1">
                  <from>
                    <xdr:col>6</xdr:col>
                    <xdr:colOff>695325</xdr:colOff>
                    <xdr:row>69</xdr:row>
                    <xdr:rowOff>28575</xdr:rowOff>
                  </from>
                  <to>
                    <xdr:col>8</xdr:col>
                    <xdr:colOff>9525</xdr:colOff>
                    <xdr:row>69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B2"/>
  <sheetViews>
    <sheetView workbookViewId="0">
      <selection activeCell="A2" sqref="A2"/>
    </sheetView>
  </sheetViews>
  <sheetFormatPr baseColWidth="10" defaultColWidth="11.42578125" defaultRowHeight="15" x14ac:dyDescent="0.25"/>
  <sheetData>
    <row r="1" spans="1:2" x14ac:dyDescent="0.25">
      <c r="A1">
        <v>0</v>
      </c>
      <c r="B1" t="s">
        <v>241</v>
      </c>
    </row>
    <row r="2" spans="1:2" x14ac:dyDescent="0.25">
      <c r="B2" s="131"/>
    </row>
  </sheetData>
  <sheetProtection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39</vt:i4>
      </vt:variant>
    </vt:vector>
  </HeadingPairs>
  <TitlesOfParts>
    <vt:vector size="54" baseType="lpstr">
      <vt:lpstr>ACCUEIL</vt:lpstr>
      <vt:lpstr>Parking</vt:lpstr>
      <vt:lpstr>listeWE</vt:lpstr>
      <vt:lpstr>911</vt:lpstr>
      <vt:lpstr>Pratique</vt:lpstr>
      <vt:lpstr>anniv</vt:lpstr>
      <vt:lpstr>Mariages</vt:lpstr>
      <vt:lpstr>Naissances</vt:lpstr>
      <vt:lpstr>Bébé</vt:lpstr>
      <vt:lpstr>Journal</vt:lpstr>
      <vt:lpstr>diners</vt:lpstr>
      <vt:lpstr>brouillon</vt:lpstr>
      <vt:lpstr>Enfants</vt:lpstr>
      <vt:lpstr>admin</vt:lpstr>
      <vt:lpstr>LICENCE</vt:lpstr>
      <vt:lpstr>calendrier_auto_choice</vt:lpstr>
      <vt:lpstr>calendrier_auto_version</vt:lpstr>
      <vt:lpstr>brouillon!chauffe_eau_changer</vt:lpstr>
      <vt:lpstr>Enfants!chauffe_eau_changer</vt:lpstr>
      <vt:lpstr>chauffe_eau_changer</vt:lpstr>
      <vt:lpstr>cheques_ecrire</vt:lpstr>
      <vt:lpstr>ColNom</vt:lpstr>
      <vt:lpstr>convecteur_changer</vt:lpstr>
      <vt:lpstr>courrier_envoyer</vt:lpstr>
      <vt:lpstr>delta_stock_couches</vt:lpstr>
      <vt:lpstr>dernier_appel</vt:lpstr>
      <vt:lpstr>dernier_arrosage</vt:lpstr>
      <vt:lpstr>derniere_couche1</vt:lpstr>
      <vt:lpstr>derniere_couche2</vt:lpstr>
      <vt:lpstr>derniere_poubelle</vt:lpstr>
      <vt:lpstr>derniere_poudre1</vt:lpstr>
      <vt:lpstr>derniere_poudre2</vt:lpstr>
      <vt:lpstr>dn</vt:lpstr>
      <vt:lpstr>emails_on_off</vt:lpstr>
      <vt:lpstr>facture_payer</vt:lpstr>
      <vt:lpstr>historique_taches</vt:lpstr>
      <vt:lpstr>jours</vt:lpstr>
      <vt:lpstr>liste_dettes</vt:lpstr>
      <vt:lpstr>liste_diner</vt:lpstr>
      <vt:lpstr>liste_factures</vt:lpstr>
      <vt:lpstr>liste_factures_echeance</vt:lpstr>
      <vt:lpstr>liste_factures_type</vt:lpstr>
      <vt:lpstr>mail_parametres</vt:lpstr>
      <vt:lpstr>nb_tasks</vt:lpstr>
      <vt:lpstr>Nom</vt:lpstr>
      <vt:lpstr>now</vt:lpstr>
      <vt:lpstr>plage_impression</vt:lpstr>
      <vt:lpstr>stock_couche1</vt:lpstr>
      <vt:lpstr>stock_couche2</vt:lpstr>
      <vt:lpstr>stock_poudre1</vt:lpstr>
      <vt:lpstr>stock_poudre2</vt:lpstr>
      <vt:lpstr>tasklist</vt:lpstr>
      <vt:lpstr>type_dette</vt:lpstr>
      <vt:lpstr>ACCUEIL!Zone_d_impression</vt:lpstr>
    </vt:vector>
  </TitlesOfParts>
  <Company>Veolia Environnement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Marc.AGENIS-NEVERS</dc:creator>
  <cp:lastModifiedBy>Marc.AGENIS-NEVERS</cp:lastModifiedBy>
  <cp:lastPrinted>2012-12-29T11:00:06Z</cp:lastPrinted>
  <dcterms:created xsi:type="dcterms:W3CDTF">2012-07-25T22:21:43Z</dcterms:created>
  <dcterms:modified xsi:type="dcterms:W3CDTF">2013-03-20T22:24:18Z</dcterms:modified>
</cp:coreProperties>
</file>