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activeTab="1"/>
  </bookViews>
  <sheets>
    <sheet name="Sheet1" sheetId="1" r:id="rId1"/>
    <sheet name="Sheet2" sheetId="2" r:id="rId2"/>
    <sheet name="Sheet3" sheetId="3" r:id="rId3"/>
    <sheet name="Sheet4" sheetId="4" r:id="rId4"/>
  </sheets>
  <calcPr calcId="144525"/>
</workbook>
</file>

<file path=xl/calcChain.xml><?xml version="1.0" encoding="utf-8"?>
<calcChain xmlns="http://schemas.openxmlformats.org/spreadsheetml/2006/main">
  <c r="D14" i="4" l="1"/>
  <c r="E14" i="4"/>
  <c r="E12" i="4"/>
  <c r="D10" i="4"/>
  <c r="H6" i="4"/>
  <c r="G6" i="4"/>
  <c r="C8" i="3" l="1"/>
  <c r="S6" i="3" l="1"/>
  <c r="Q6" i="3"/>
  <c r="C9" i="3"/>
  <c r="B9" i="3"/>
  <c r="E41" i="3"/>
  <c r="R5" i="3"/>
  <c r="A8" i="3"/>
  <c r="E36" i="3"/>
  <c r="N5" i="3"/>
  <c r="O5" i="3" s="1"/>
  <c r="A7" i="3"/>
  <c r="E31" i="3"/>
  <c r="C7" i="3"/>
  <c r="C6" i="3"/>
  <c r="M5" i="3"/>
  <c r="B7" i="3"/>
  <c r="E26" i="3"/>
  <c r="K5" i="3"/>
  <c r="I5" i="3"/>
  <c r="B6" i="3"/>
  <c r="J5" i="3"/>
  <c r="A6" i="3"/>
  <c r="E17" i="3"/>
  <c r="G5" i="3"/>
  <c r="C5" i="3"/>
  <c r="E4" i="1" l="1"/>
  <c r="H11" i="1" l="1"/>
  <c r="J11" i="1" s="1"/>
  <c r="E11" i="1" s="1"/>
  <c r="H10" i="1"/>
  <c r="J10" i="1" s="1"/>
  <c r="E10" i="1" s="1"/>
  <c r="G9" i="1"/>
  <c r="H8" i="1"/>
  <c r="J8" i="1" s="1"/>
  <c r="E8" i="1" s="1"/>
  <c r="G7" i="1"/>
  <c r="H7" i="1" s="1"/>
  <c r="J7" i="1" s="1"/>
  <c r="E7" i="1" s="1"/>
  <c r="H6" i="1"/>
  <c r="J6" i="1" s="1"/>
  <c r="E6" i="1" s="1"/>
  <c r="H5" i="1"/>
  <c r="J5" i="1" s="1"/>
  <c r="E5" i="1" s="1"/>
  <c r="G4" i="1"/>
  <c r="H3" i="1"/>
  <c r="G12" i="1" l="1"/>
  <c r="I5" i="1"/>
  <c r="I8" i="1"/>
  <c r="K8" i="1" s="1"/>
  <c r="H4" i="1"/>
  <c r="J4" i="1" s="1"/>
  <c r="I7" i="1"/>
  <c r="K7" i="1" s="1"/>
  <c r="K5" i="1"/>
  <c r="J3" i="1"/>
  <c r="I3" i="1"/>
  <c r="I6" i="1"/>
  <c r="K6" i="1" s="1"/>
  <c r="H9" i="1"/>
  <c r="I10" i="1"/>
  <c r="I11" i="1"/>
  <c r="I4" i="1" l="1"/>
  <c r="K4" i="1" s="1"/>
  <c r="K3" i="1"/>
  <c r="E3" i="1"/>
  <c r="J9" i="1"/>
  <c r="E9" i="1" s="1"/>
  <c r="I9" i="1"/>
  <c r="K9" i="1" s="1"/>
  <c r="H12" i="1"/>
  <c r="E12" i="1" l="1"/>
  <c r="E14" i="1" s="1"/>
  <c r="G15" i="1"/>
  <c r="I12" i="1"/>
  <c r="G16" i="1" s="1"/>
  <c r="J12" i="1"/>
  <c r="E17" i="1" s="1"/>
  <c r="G19" i="1" l="1"/>
  <c r="E19" i="1"/>
  <c r="K12" i="1"/>
</calcChain>
</file>

<file path=xl/sharedStrings.xml><?xml version="1.0" encoding="utf-8"?>
<sst xmlns="http://schemas.openxmlformats.org/spreadsheetml/2006/main" count="151" uniqueCount="102">
  <si>
    <t>sCHEDULe</t>
  </si>
  <si>
    <t>CASH</t>
  </si>
  <si>
    <t>A / P</t>
  </si>
  <si>
    <t>CHECKING</t>
  </si>
  <si>
    <t>DR</t>
  </si>
  <si>
    <t>CR</t>
  </si>
  <si>
    <t xml:space="preserve">          GROSS INCOME</t>
  </si>
  <si>
    <t xml:space="preserve">         VAT OUTPUT</t>
  </si>
  <si>
    <t xml:space="preserve">         2% W/TAX</t>
  </si>
  <si>
    <t>VAT REVENUE  112%</t>
  </si>
  <si>
    <t>GROSS REV. 100%</t>
  </si>
  <si>
    <t>VAT OUTPUT 12%</t>
  </si>
  <si>
    <t>2% EWT (optional)</t>
  </si>
  <si>
    <t>expanded witholding tax, 2% of gross</t>
  </si>
  <si>
    <t>January</t>
  </si>
  <si>
    <t>dOc # (OR#)</t>
  </si>
  <si>
    <t>particulars(received from)</t>
  </si>
  <si>
    <t>ASSETS</t>
  </si>
  <si>
    <t>LIABILITIES</t>
  </si>
  <si>
    <t>EQUITY</t>
  </si>
  <si>
    <t>REVENUE</t>
  </si>
  <si>
    <t>EXPENSES</t>
  </si>
  <si>
    <t>ACCOUNTS</t>
  </si>
  <si>
    <t>CASH IN BANK</t>
  </si>
  <si>
    <t>ACCOUNTS RECEIVABLE</t>
  </si>
  <si>
    <t>LOANS RECEIVABLE</t>
  </si>
  <si>
    <t>ADVANCES</t>
  </si>
  <si>
    <t>ACCRUED EXPENSES</t>
  </si>
  <si>
    <t>ACCOUNTS PAYABLE</t>
  </si>
  <si>
    <t>LOANS PAYABLE</t>
  </si>
  <si>
    <t>CAPITAL</t>
  </si>
  <si>
    <t>NET INCOME</t>
  </si>
  <si>
    <t>SALES</t>
  </si>
  <si>
    <t>INTEREST EARNED</t>
  </si>
  <si>
    <t>SERVICE FEE</t>
  </si>
  <si>
    <t>PENALTY</t>
  </si>
  <si>
    <t>OTHER INCOME</t>
  </si>
  <si>
    <t>PURCHASES</t>
  </si>
  <si>
    <t>SALARIES AND WAGES</t>
  </si>
  <si>
    <t>LIGHT AND POWER</t>
  </si>
  <si>
    <t>OFFICE SUPPLIES</t>
  </si>
  <si>
    <t>STORE SUPPLIES</t>
  </si>
  <si>
    <t>RENTAL</t>
  </si>
  <si>
    <t>COMMUNICATION</t>
  </si>
  <si>
    <t>SSS/HDMF/PHIC PREMIUM PAYABLE</t>
  </si>
  <si>
    <t>HDMF CONTRIBUTION</t>
  </si>
  <si>
    <t>SSS CONTRIBUTION</t>
  </si>
  <si>
    <t>PHIC CONTRIBUTION</t>
  </si>
  <si>
    <t>TRANSPORTATION</t>
  </si>
  <si>
    <t>ALLOWANCES</t>
  </si>
  <si>
    <t>REPAIR AND MAINTENANCE</t>
  </si>
  <si>
    <t>TAXES AND LICENSES</t>
  </si>
  <si>
    <t>SECURITY SERVICES</t>
  </si>
  <si>
    <t>MICELLANEOUS</t>
  </si>
  <si>
    <t>PROFESSIONAL FEE</t>
  </si>
  <si>
    <t>DEPRECIATION FEE</t>
  </si>
  <si>
    <t>ALLOWANCE FOR DEPRECIATION</t>
  </si>
  <si>
    <t>BAD DEBTS</t>
  </si>
  <si>
    <t>ALLOWANCE FOR BAD DEBTS</t>
  </si>
  <si>
    <t>AMORTIZATION</t>
  </si>
  <si>
    <t>INSURANCE</t>
  </si>
  <si>
    <t>FUEL AND OIL</t>
  </si>
  <si>
    <t>GENERAL LEDGER</t>
  </si>
  <si>
    <t>BALANCE</t>
  </si>
  <si>
    <t>CREDIT BALANCE</t>
  </si>
  <si>
    <t>DEBIT BALANCE</t>
  </si>
  <si>
    <t>CASH ON HAND</t>
  </si>
  <si>
    <t>SAL &amp; WAGES</t>
  </si>
  <si>
    <t>S &amp; W</t>
  </si>
  <si>
    <t>ASSET</t>
  </si>
  <si>
    <t>LIABIITIES</t>
  </si>
  <si>
    <t>TRIA BAL</t>
  </si>
  <si>
    <t>ADJUSTMENTS</t>
  </si>
  <si>
    <t>ADJUSTED T/B</t>
  </si>
  <si>
    <t>cash advance sa empleyado, to be deducted to salary. pagmanghiram debit sa Advances dayun credit sa CASH account. Dayun credit sa salary and wages?</t>
  </si>
  <si>
    <t>credit sa SSS/HDMF… debit kung makabayad na. credit sa cash or cash in bank?</t>
  </si>
  <si>
    <t>credit sa capital, debit kung i-withdraw ang capital dayun Credit sa cash?</t>
  </si>
  <si>
    <t>credit sa sales, debit kung naay refund dayun credit sa cash.</t>
  </si>
  <si>
    <t>same sa sales</t>
  </si>
  <si>
    <t>debit sa purchases, credit sa cash on hand, kung naay sukli debit na pud sa cash on hand?</t>
  </si>
  <si>
    <t>loans ng customers, issue cash voucher to customer? Credit sa cash?yes Debit sa loans receivable?</t>
  </si>
  <si>
    <t>payroll</t>
  </si>
  <si>
    <t>salary</t>
  </si>
  <si>
    <t>DEDUCTION</t>
  </si>
  <si>
    <t>NET PAY</t>
  </si>
  <si>
    <t>SSS</t>
  </si>
  <si>
    <t>PHEALTH</t>
  </si>
  <si>
    <t>PAGIBIG</t>
  </si>
  <si>
    <t>C/A</t>
  </si>
  <si>
    <t>TOTAL</t>
  </si>
  <si>
    <t>SIGNATURE</t>
  </si>
  <si>
    <t>C / A</t>
  </si>
  <si>
    <t>Note: Sales Invoice, charge invoice</t>
  </si>
  <si>
    <t>An accrued expense is an accounting expense recognized in the books before it is paid for.  Para ma equal ang debit ug credit. Debit sa accrued expenses, debit sa expenses? Pag makabayad na credit sa cash or cash in bank? credit sa accrued expenses?</t>
  </si>
  <si>
    <t>credit sa loans payable. Kung makabayad na, debit sa loans payable, credit sa cash or cash in bank? (has sales invoice?)</t>
  </si>
  <si>
    <t>CASH VOUCHER</t>
  </si>
  <si>
    <t>Utang sa company sa suppliers or debtors. Credit on account payable? Pagnakabayad na credit on cash or cash in bank? record when receive check invoice-(quantity, price, date, parties, taxes, invoice number)</t>
  </si>
  <si>
    <t>Note: For every release of cash issue Cash Invoice</t>
  </si>
  <si>
    <t>Q: bay OR tanan expense? No</t>
  </si>
  <si>
    <t>Q: unsa man ang ibutang sa disbursement kung walay OR?</t>
  </si>
  <si>
    <t>any document?</t>
  </si>
  <si>
    <t>utang ng costumer, credit on sales?yes. Debit on accounts receivalbe - IOU(quantity, amount, date, parties involved), charge INVOICE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</si>
</sst>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00FFFF"/>
      <name val="Calibri"/>
      <family val="2"/>
      <scheme val="minor"/>
    </font>
    <font>
      <b/>
      <sz val="12"/>
      <color rgb="FF0066FF"/>
      <name val="Calibri"/>
      <family val="2"/>
      <scheme val="minor"/>
    </font>
    <font>
      <b/>
      <sz val="12"/>
      <color theme="1"/>
      <name val="Calibri"/>
      <family val="2"/>
      <scheme val="minor"/>
    </font>
    <font>
      <b/>
      <sz val="12"/>
      <color rgb="FFFF00FF"/>
      <name val="Calibri"/>
      <family val="2"/>
      <scheme val="minor"/>
    </font>
    <font>
      <sz val="11"/>
      <name val="Calibri"/>
      <family val="2"/>
      <scheme val="minor"/>
    </font>
    <font>
      <b/>
      <sz val="9"/>
      <color theme="1"/>
      <name val="Calibri"/>
      <family val="2"/>
      <scheme val="minor"/>
    </font>
  </fonts>
  <fills count="4">
    <fill>
      <patternFill patternType="none"/>
    </fill>
    <fill>
      <patternFill patternType="gray125"/>
    </fill>
    <fill>
      <patternFill patternType="solid">
        <fgColor rgb="FFFF00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2" borderId="0" xfId="0" applyFont="1" applyFill="1"/>
    <xf numFmtId="0" fontId="2" fillId="0" borderId="0" xfId="0" applyFont="1" applyAlignment="1">
      <alignment horizontal="center"/>
    </xf>
    <xf numFmtId="0" fontId="2" fillId="0" borderId="3" xfId="0" applyFont="1" applyBorder="1" applyAlignment="1">
      <alignment horizontal="center"/>
    </xf>
    <xf numFmtId="43" fontId="0" fillId="0" borderId="0" xfId="1" applyFont="1"/>
    <xf numFmtId="164" fontId="0" fillId="0" borderId="0" xfId="0" applyNumberFormat="1"/>
    <xf numFmtId="164" fontId="2" fillId="0" borderId="0" xfId="0" applyNumberFormat="1" applyFont="1"/>
    <xf numFmtId="43" fontId="4" fillId="0" borderId="4" xfId="1" applyFont="1" applyBorder="1"/>
    <xf numFmtId="0" fontId="5" fillId="0" borderId="4" xfId="0" applyFont="1" applyBorder="1"/>
    <xf numFmtId="164" fontId="5" fillId="0" borderId="4" xfId="0" applyNumberFormat="1" applyFont="1" applyBorder="1"/>
    <xf numFmtId="43" fontId="6" fillId="0" borderId="4" xfId="1" applyFont="1" applyBorder="1"/>
    <xf numFmtId="164" fontId="6" fillId="0" borderId="4" xfId="0" applyNumberFormat="1" applyFont="1" applyBorder="1"/>
    <xf numFmtId="164" fontId="2" fillId="0" borderId="5" xfId="0" applyNumberFormat="1" applyFont="1" applyBorder="1"/>
    <xf numFmtId="0" fontId="2" fillId="0" borderId="5" xfId="0" applyFont="1" applyBorder="1"/>
    <xf numFmtId="0" fontId="2" fillId="0" borderId="1" xfId="0" applyFont="1" applyBorder="1" applyAlignment="1">
      <alignment horizontal="center"/>
    </xf>
    <xf numFmtId="43" fontId="7" fillId="0" borderId="0" xfId="1" applyFont="1" applyFill="1"/>
    <xf numFmtId="0" fontId="8" fillId="0" borderId="0" xfId="0" applyFont="1" applyAlignment="1">
      <alignment horizontal="center"/>
    </xf>
    <xf numFmtId="0" fontId="8" fillId="0" borderId="0" xfId="0" applyFont="1" applyAlignment="1">
      <alignment horizontal="right"/>
    </xf>
    <xf numFmtId="0" fontId="0" fillId="0" borderId="0" xfId="0" applyAlignment="1">
      <alignment horizontal="center"/>
    </xf>
    <xf numFmtId="14" fontId="0" fillId="0" borderId="0" xfId="0" applyNumberFormat="1"/>
    <xf numFmtId="0" fontId="0" fillId="3" borderId="0" xfId="0" applyFill="1"/>
    <xf numFmtId="0" fontId="2" fillId="0" borderId="0" xfId="0" applyFont="1"/>
    <xf numFmtId="0" fontId="0" fillId="0" borderId="7" xfId="0" applyBorder="1"/>
    <xf numFmtId="0" fontId="0" fillId="0" borderId="2"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1" xfId="0" applyBorder="1"/>
    <xf numFmtId="0" fontId="2" fillId="0" borderId="0" xfId="0" applyFont="1" applyBorder="1" applyAlignment="1">
      <alignment horizontal="center"/>
    </xf>
    <xf numFmtId="0" fontId="0" fillId="0" borderId="1" xfId="0" applyBorder="1" applyAlignment="1">
      <alignment horizontal="center" vertical="center"/>
    </xf>
    <xf numFmtId="0" fontId="0" fillId="0" borderId="9" xfId="0" applyBorder="1"/>
    <xf numFmtId="0" fontId="0" fillId="0" borderId="8" xfId="0" applyBorder="1"/>
    <xf numFmtId="43" fontId="0" fillId="0" borderId="9" xfId="1" applyFont="1" applyBorder="1"/>
    <xf numFmtId="43" fontId="0" fillId="0" borderId="7" xfId="1" applyFont="1" applyBorder="1"/>
    <xf numFmtId="43" fontId="0" fillId="0" borderId="7" xfId="0" applyNumberFormat="1" applyBorder="1"/>
    <xf numFmtId="43" fontId="0" fillId="3" borderId="9" xfId="1" applyFont="1" applyFill="1" applyBorder="1"/>
    <xf numFmtId="43" fontId="0" fillId="3" borderId="7" xfId="1" applyFont="1" applyFill="1" applyBorder="1"/>
    <xf numFmtId="43" fontId="0" fillId="0" borderId="8" xfId="1" applyFont="1" applyBorder="1"/>
    <xf numFmtId="43" fontId="0" fillId="0" borderId="9" xfId="0" applyNumberFormat="1" applyBorder="1"/>
    <xf numFmtId="43" fontId="0" fillId="0" borderId="0" xfId="0" applyNumberFormat="1" applyBorder="1"/>
    <xf numFmtId="43" fontId="0" fillId="0" borderId="8" xfId="0" applyNumberFormat="1" applyBorder="1"/>
    <xf numFmtId="43" fontId="0" fillId="0" borderId="0" xfId="0" applyNumberFormat="1"/>
    <xf numFmtId="0" fontId="2" fillId="0" borderId="13" xfId="0" applyFont="1" applyBorder="1" applyAlignment="1"/>
    <xf numFmtId="0" fontId="0" fillId="0" borderId="14" xfId="0" applyBorder="1"/>
    <xf numFmtId="0" fontId="0" fillId="0" borderId="6" xfId="0" applyBorder="1"/>
    <xf numFmtId="0" fontId="0" fillId="0" borderId="0" xfId="0" applyFill="1"/>
    <xf numFmtId="43" fontId="0" fillId="0" borderId="0" xfId="1" applyFont="1" applyBorder="1"/>
    <xf numFmtId="0" fontId="0" fillId="0" borderId="6" xfId="0" applyBorder="1" applyAlignment="1">
      <alignment horizontal="center"/>
    </xf>
    <xf numFmtId="0" fontId="0" fillId="0" borderId="0" xfId="0" applyFill="1" applyBorder="1" applyAlignment="1">
      <alignment horizontal="center"/>
    </xf>
    <xf numFmtId="43" fontId="2" fillId="0" borderId="4" xfId="0" applyNumberFormat="1" applyFont="1" applyBorder="1"/>
    <xf numFmtId="43" fontId="2" fillId="0" borderId="4" xfId="1" applyFont="1" applyBorder="1"/>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0" borderId="6" xfId="0" applyBorder="1" applyAlignment="1">
      <alignment horizontal="center"/>
    </xf>
    <xf numFmtId="0" fontId="2" fillId="0" borderId="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120" zoomScaleNormal="120" workbookViewId="0">
      <selection activeCell="B3" sqref="B3"/>
    </sheetView>
  </sheetViews>
  <sheetFormatPr defaultRowHeight="15" x14ac:dyDescent="0.25"/>
  <cols>
    <col min="1" max="1" width="10" customWidth="1"/>
    <col min="2" max="2" width="25.28515625" customWidth="1"/>
    <col min="3" max="3" width="15" customWidth="1"/>
    <col min="4" max="4" width="15.28515625" customWidth="1"/>
    <col min="5" max="5" width="14.28515625" customWidth="1"/>
    <col min="6" max="6" width="14" customWidth="1"/>
    <col min="7" max="7" width="14.28515625" customWidth="1"/>
    <col min="8" max="8" width="14.5703125" customWidth="1"/>
    <col min="9" max="9" width="14" customWidth="1"/>
    <col min="10" max="10" width="16" customWidth="1"/>
    <col min="11" max="11" width="13" customWidth="1"/>
  </cols>
  <sheetData>
    <row r="1" spans="1:11" ht="34.5" customHeight="1" x14ac:dyDescent="0.25">
      <c r="A1" s="1" t="s">
        <v>14</v>
      </c>
      <c r="B1" s="2" t="s">
        <v>16</v>
      </c>
      <c r="C1" s="2" t="s">
        <v>0</v>
      </c>
      <c r="D1" s="2" t="s">
        <v>15</v>
      </c>
      <c r="E1" s="2" t="s">
        <v>1</v>
      </c>
      <c r="F1" s="2" t="s">
        <v>2</v>
      </c>
      <c r="G1" s="16" t="s">
        <v>9</v>
      </c>
      <c r="H1" s="17" t="s">
        <v>10</v>
      </c>
      <c r="I1" s="17" t="s">
        <v>11</v>
      </c>
      <c r="J1" s="17" t="s">
        <v>12</v>
      </c>
      <c r="K1" s="17" t="s">
        <v>3</v>
      </c>
    </row>
    <row r="2" spans="1:11" x14ac:dyDescent="0.25">
      <c r="A2">
        <v>2016</v>
      </c>
      <c r="E2" s="14" t="s">
        <v>4</v>
      </c>
      <c r="F2" s="50" t="s">
        <v>5</v>
      </c>
      <c r="G2" s="51"/>
      <c r="H2" s="51"/>
      <c r="I2" s="51"/>
      <c r="J2" s="3" t="s">
        <v>4</v>
      </c>
    </row>
    <row r="3" spans="1:11" x14ac:dyDescent="0.25">
      <c r="A3" s="19">
        <v>43125</v>
      </c>
      <c r="B3" s="18"/>
      <c r="D3">
        <v>178</v>
      </c>
      <c r="E3" s="15">
        <f t="shared" ref="E3:E11" si="0">+G3-J3</f>
        <v>78369.676785714284</v>
      </c>
      <c r="G3" s="4">
        <v>79794.58</v>
      </c>
      <c r="H3" s="4">
        <f t="shared" ref="H3:H11" si="1">+G3/1.12</f>
        <v>71245.16071428571</v>
      </c>
      <c r="I3" s="5">
        <f t="shared" ref="I3:I11" si="2">+G3-H3</f>
        <v>8549.4192857142916</v>
      </c>
      <c r="J3" s="4">
        <f t="shared" ref="J3:J11" si="3">+H3*0.02</f>
        <v>1424.9032142857143</v>
      </c>
      <c r="K3" s="6">
        <f t="shared" ref="K3:K9" si="4">+H3+I3-J3</f>
        <v>78369.676785714284</v>
      </c>
    </row>
    <row r="4" spans="1:11" x14ac:dyDescent="0.25">
      <c r="D4">
        <v>179</v>
      </c>
      <c r="E4" s="15">
        <f t="shared" si="0"/>
        <v>143372.48750000002</v>
      </c>
      <c r="G4" s="4">
        <f>113425.26+32554</f>
        <v>145979.26</v>
      </c>
      <c r="H4" s="4">
        <f t="shared" si="1"/>
        <v>130338.625</v>
      </c>
      <c r="I4" s="5">
        <f t="shared" si="2"/>
        <v>15640.635000000009</v>
      </c>
      <c r="J4" s="4">
        <f t="shared" si="3"/>
        <v>2606.7725</v>
      </c>
      <c r="K4" s="6">
        <f t="shared" si="4"/>
        <v>143372.48750000002</v>
      </c>
    </row>
    <row r="5" spans="1:11" x14ac:dyDescent="0.25">
      <c r="D5">
        <v>180</v>
      </c>
      <c r="E5" s="15">
        <f t="shared" si="0"/>
        <v>14658.963392857142</v>
      </c>
      <c r="G5" s="4">
        <v>14925.49</v>
      </c>
      <c r="H5" s="4">
        <f t="shared" si="1"/>
        <v>13326.330357142855</v>
      </c>
      <c r="I5" s="5">
        <f t="shared" si="2"/>
        <v>1599.1596428571447</v>
      </c>
      <c r="J5" s="4">
        <f t="shared" si="3"/>
        <v>266.52660714285713</v>
      </c>
      <c r="K5" s="6">
        <f t="shared" si="4"/>
        <v>14658.963392857142</v>
      </c>
    </row>
    <row r="6" spans="1:11" x14ac:dyDescent="0.25">
      <c r="D6">
        <v>182</v>
      </c>
      <c r="E6" s="15">
        <f t="shared" si="0"/>
        <v>716.33571428571429</v>
      </c>
      <c r="G6" s="4">
        <v>729.36</v>
      </c>
      <c r="H6" s="4">
        <f t="shared" si="1"/>
        <v>651.21428571428567</v>
      </c>
      <c r="I6" s="5">
        <f t="shared" si="2"/>
        <v>78.145714285714348</v>
      </c>
      <c r="J6" s="4">
        <f t="shared" si="3"/>
        <v>13.024285714285714</v>
      </c>
      <c r="K6" s="6">
        <f t="shared" si="4"/>
        <v>716.33571428571429</v>
      </c>
    </row>
    <row r="7" spans="1:11" x14ac:dyDescent="0.25">
      <c r="D7">
        <v>187</v>
      </c>
      <c r="E7" s="15">
        <f t="shared" si="0"/>
        <v>53577.041964285723</v>
      </c>
      <c r="G7" s="4">
        <f>27046.31+26669.13+835.73</f>
        <v>54551.170000000006</v>
      </c>
      <c r="H7" s="4">
        <f t="shared" si="1"/>
        <v>48706.401785714283</v>
      </c>
      <c r="I7" s="5">
        <f t="shared" si="2"/>
        <v>5844.7682142857229</v>
      </c>
      <c r="J7" s="4">
        <f t="shared" si="3"/>
        <v>974.12803571428572</v>
      </c>
      <c r="K7" s="6">
        <f t="shared" si="4"/>
        <v>53577.041964285723</v>
      </c>
    </row>
    <row r="8" spans="1:11" x14ac:dyDescent="0.25">
      <c r="D8">
        <v>188</v>
      </c>
      <c r="E8" s="15">
        <f t="shared" si="0"/>
        <v>10946.217857142858</v>
      </c>
      <c r="G8" s="4">
        <v>11145.24</v>
      </c>
      <c r="H8" s="4">
        <f t="shared" si="1"/>
        <v>9951.1071428571413</v>
      </c>
      <c r="I8" s="5">
        <f t="shared" si="2"/>
        <v>1194.1328571428585</v>
      </c>
      <c r="J8" s="4">
        <f t="shared" si="3"/>
        <v>199.02214285714282</v>
      </c>
      <c r="K8" s="6">
        <f t="shared" si="4"/>
        <v>10946.217857142858</v>
      </c>
    </row>
    <row r="9" spans="1:11" x14ac:dyDescent="0.25">
      <c r="D9">
        <v>193</v>
      </c>
      <c r="E9" s="15">
        <f t="shared" si="0"/>
        <v>87503.909821428577</v>
      </c>
      <c r="G9" s="4">
        <f>53740.64+2215.11+6268.81+26870.33</f>
        <v>89094.89</v>
      </c>
      <c r="H9" s="4">
        <f t="shared" si="1"/>
        <v>79549.00892857142</v>
      </c>
      <c r="I9" s="5">
        <f t="shared" si="2"/>
        <v>9545.8810714285792</v>
      </c>
      <c r="J9" s="4">
        <f t="shared" si="3"/>
        <v>1590.9801785714285</v>
      </c>
      <c r="K9" s="6">
        <f t="shared" si="4"/>
        <v>87503.909821428577</v>
      </c>
    </row>
    <row r="10" spans="1:11" x14ac:dyDescent="0.25">
      <c r="E10" s="4">
        <f t="shared" si="0"/>
        <v>0</v>
      </c>
      <c r="G10" s="4">
        <v>0</v>
      </c>
      <c r="H10" s="4">
        <f t="shared" si="1"/>
        <v>0</v>
      </c>
      <c r="I10" s="5">
        <f t="shared" si="2"/>
        <v>0</v>
      </c>
      <c r="J10" s="4">
        <f t="shared" si="3"/>
        <v>0</v>
      </c>
    </row>
    <row r="11" spans="1:11" x14ac:dyDescent="0.25">
      <c r="E11" s="4">
        <f t="shared" si="0"/>
        <v>0</v>
      </c>
      <c r="G11" s="4"/>
      <c r="H11" s="4">
        <f t="shared" si="1"/>
        <v>0</v>
      </c>
      <c r="I11" s="5">
        <f t="shared" si="2"/>
        <v>0</v>
      </c>
      <c r="J11" s="4">
        <f t="shared" si="3"/>
        <v>0</v>
      </c>
    </row>
    <row r="12" spans="1:11" ht="16.5" thickBot="1" x14ac:dyDescent="0.3">
      <c r="E12" s="7">
        <f>SUM(E3:E11)</f>
        <v>389144.63303571433</v>
      </c>
      <c r="F12" s="8"/>
      <c r="G12" s="9">
        <f>SUM(G3:G11)</f>
        <v>396219.99</v>
      </c>
      <c r="H12" s="10">
        <f>SUM(H3:H11)</f>
        <v>353767.84821428574</v>
      </c>
      <c r="I12" s="11">
        <f>SUM(I3:I11)</f>
        <v>42452.141785714317</v>
      </c>
      <c r="J12" s="7">
        <f>SUM(J3:J11)</f>
        <v>7075.3569642857146</v>
      </c>
      <c r="K12" s="6">
        <f>+H12+I12-J12</f>
        <v>389144.63303571433</v>
      </c>
    </row>
    <row r="14" spans="1:11" x14ac:dyDescent="0.25">
      <c r="C14" t="s">
        <v>1</v>
      </c>
      <c r="E14" s="5">
        <f>+E12</f>
        <v>389144.63303571433</v>
      </c>
      <c r="J14" t="s">
        <v>13</v>
      </c>
    </row>
    <row r="15" spans="1:11" x14ac:dyDescent="0.25">
      <c r="C15" t="s">
        <v>6</v>
      </c>
      <c r="G15" s="5">
        <f>+H12</f>
        <v>353767.84821428574</v>
      </c>
    </row>
    <row r="16" spans="1:11" x14ac:dyDescent="0.25">
      <c r="C16" t="s">
        <v>7</v>
      </c>
      <c r="G16" s="5">
        <f>+I12</f>
        <v>42452.141785714317</v>
      </c>
    </row>
    <row r="17" spans="3:7" x14ac:dyDescent="0.25">
      <c r="C17" t="s">
        <v>8</v>
      </c>
      <c r="E17" s="5">
        <f>+J12</f>
        <v>7075.3569642857146</v>
      </c>
    </row>
    <row r="18" spans="3:7" x14ac:dyDescent="0.25">
      <c r="E18" s="5"/>
    </row>
    <row r="19" spans="3:7" ht="15.75" thickBot="1" x14ac:dyDescent="0.3">
      <c r="E19" s="12">
        <f>SUM(E14:E18)</f>
        <v>396219.99000000005</v>
      </c>
      <c r="F19" s="13"/>
      <c r="G19" s="12">
        <f>SUM(G15:G18)</f>
        <v>396219.99000000005</v>
      </c>
    </row>
    <row r="20" spans="3:7" ht="15.75" thickTop="1" x14ac:dyDescent="0.25">
      <c r="E20" s="5"/>
    </row>
  </sheetData>
  <mergeCells count="1">
    <mergeCell ref="F2:I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pane xSplit="1" ySplit="1" topLeftCell="B2" activePane="bottomRight" state="frozen"/>
      <selection pane="topRight" activeCell="B1" sqref="B1"/>
      <selection pane="bottomLeft" activeCell="A2" sqref="A2"/>
      <selection pane="bottomRight" activeCell="B1" sqref="B1"/>
    </sheetView>
  </sheetViews>
  <sheetFormatPr defaultRowHeight="15" x14ac:dyDescent="0.25"/>
  <cols>
    <col min="1" max="1" width="33.42578125" customWidth="1"/>
    <col min="2" max="2" width="23.85546875" customWidth="1"/>
    <col min="3" max="3" width="21.42578125" customWidth="1"/>
    <col min="4" max="4" width="18.42578125" customWidth="1"/>
    <col min="5" max="5" width="19" customWidth="1"/>
    <col min="6" max="6" width="15.42578125" customWidth="1"/>
  </cols>
  <sheetData>
    <row r="1" spans="1:8" x14ac:dyDescent="0.25">
      <c r="A1" t="s">
        <v>22</v>
      </c>
      <c r="B1" t="s">
        <v>17</v>
      </c>
      <c r="C1" t="s">
        <v>18</v>
      </c>
      <c r="D1" t="s">
        <v>19</v>
      </c>
      <c r="E1" t="s">
        <v>20</v>
      </c>
      <c r="F1" t="s">
        <v>21</v>
      </c>
    </row>
    <row r="2" spans="1:8" x14ac:dyDescent="0.25">
      <c r="A2" t="s">
        <v>1</v>
      </c>
      <c r="B2" s="20"/>
      <c r="C2" t="s">
        <v>97</v>
      </c>
      <c r="H2" s="44"/>
    </row>
    <row r="3" spans="1:8" x14ac:dyDescent="0.25">
      <c r="A3" t="s">
        <v>23</v>
      </c>
      <c r="B3" s="20"/>
      <c r="C3" t="s">
        <v>92</v>
      </c>
    </row>
    <row r="4" spans="1:8" x14ac:dyDescent="0.25">
      <c r="A4" t="s">
        <v>24</v>
      </c>
      <c r="B4" s="20" t="s">
        <v>101</v>
      </c>
    </row>
    <row r="5" spans="1:8" x14ac:dyDescent="0.25">
      <c r="A5" t="s">
        <v>25</v>
      </c>
      <c r="B5" s="20" t="s">
        <v>80</v>
      </c>
    </row>
    <row r="6" spans="1:8" x14ac:dyDescent="0.25">
      <c r="A6" t="s">
        <v>26</v>
      </c>
      <c r="B6" s="20" t="s">
        <v>74</v>
      </c>
    </row>
    <row r="7" spans="1:8" x14ac:dyDescent="0.25">
      <c r="A7" t="s">
        <v>27</v>
      </c>
      <c r="B7" t="s">
        <v>93</v>
      </c>
      <c r="C7" s="20"/>
    </row>
    <row r="8" spans="1:8" x14ac:dyDescent="0.25">
      <c r="A8" t="s">
        <v>28</v>
      </c>
      <c r="B8" t="s">
        <v>96</v>
      </c>
      <c r="C8" s="20"/>
    </row>
    <row r="9" spans="1:8" x14ac:dyDescent="0.25">
      <c r="A9" t="s">
        <v>29</v>
      </c>
      <c r="B9" s="44" t="s">
        <v>94</v>
      </c>
      <c r="C9" s="20"/>
    </row>
    <row r="10" spans="1:8" x14ac:dyDescent="0.25">
      <c r="A10" t="s">
        <v>44</v>
      </c>
      <c r="B10" s="44" t="s">
        <v>75</v>
      </c>
      <c r="C10" s="20"/>
    </row>
    <row r="11" spans="1:8" x14ac:dyDescent="0.25">
      <c r="A11" t="s">
        <v>30</v>
      </c>
      <c r="B11" s="44" t="s">
        <v>76</v>
      </c>
      <c r="D11" s="20"/>
    </row>
    <row r="12" spans="1:8" x14ac:dyDescent="0.25">
      <c r="A12" t="s">
        <v>31</v>
      </c>
      <c r="D12" s="20"/>
    </row>
    <row r="13" spans="1:8" x14ac:dyDescent="0.25">
      <c r="A13" t="s">
        <v>32</v>
      </c>
      <c r="B13" t="s">
        <v>77</v>
      </c>
      <c r="E13" s="20"/>
    </row>
    <row r="14" spans="1:8" x14ac:dyDescent="0.25">
      <c r="A14" t="s">
        <v>33</v>
      </c>
      <c r="E14" s="20"/>
    </row>
    <row r="15" spans="1:8" x14ac:dyDescent="0.25">
      <c r="A15" t="s">
        <v>34</v>
      </c>
      <c r="B15" t="s">
        <v>78</v>
      </c>
      <c r="E15" s="20"/>
    </row>
    <row r="16" spans="1:8" x14ac:dyDescent="0.25">
      <c r="A16" t="s">
        <v>35</v>
      </c>
      <c r="E16" s="20"/>
    </row>
    <row r="17" spans="1:6" x14ac:dyDescent="0.25">
      <c r="A17" t="s">
        <v>36</v>
      </c>
      <c r="E17" s="20"/>
    </row>
    <row r="18" spans="1:6" x14ac:dyDescent="0.25">
      <c r="A18" t="s">
        <v>37</v>
      </c>
      <c r="B18" t="s">
        <v>79</v>
      </c>
      <c r="F18" s="20"/>
    </row>
    <row r="19" spans="1:6" x14ac:dyDescent="0.25">
      <c r="A19" t="s">
        <v>38</v>
      </c>
      <c r="F19" s="20"/>
    </row>
    <row r="20" spans="1:6" x14ac:dyDescent="0.25">
      <c r="A20" t="s">
        <v>39</v>
      </c>
      <c r="F20" s="20"/>
    </row>
    <row r="21" spans="1:6" x14ac:dyDescent="0.25">
      <c r="A21" t="s">
        <v>40</v>
      </c>
      <c r="F21" s="20"/>
    </row>
    <row r="22" spans="1:6" x14ac:dyDescent="0.25">
      <c r="A22" t="s">
        <v>41</v>
      </c>
      <c r="F22" s="20"/>
    </row>
    <row r="23" spans="1:6" x14ac:dyDescent="0.25">
      <c r="A23" t="s">
        <v>42</v>
      </c>
      <c r="C23" t="s">
        <v>98</v>
      </c>
      <c r="F23" s="20"/>
    </row>
    <row r="24" spans="1:6" x14ac:dyDescent="0.25">
      <c r="A24" t="s">
        <v>43</v>
      </c>
      <c r="C24" t="s">
        <v>99</v>
      </c>
      <c r="F24" s="20"/>
    </row>
    <row r="25" spans="1:6" x14ac:dyDescent="0.25">
      <c r="A25" t="s">
        <v>46</v>
      </c>
      <c r="C25" t="s">
        <v>100</v>
      </c>
      <c r="F25" s="20"/>
    </row>
    <row r="26" spans="1:6" x14ac:dyDescent="0.25">
      <c r="A26" t="s">
        <v>45</v>
      </c>
      <c r="C26" t="s">
        <v>100</v>
      </c>
      <c r="F26" s="20"/>
    </row>
    <row r="27" spans="1:6" x14ac:dyDescent="0.25">
      <c r="A27" t="s">
        <v>47</v>
      </c>
      <c r="C27" t="s">
        <v>100</v>
      </c>
      <c r="F27" s="20"/>
    </row>
    <row r="28" spans="1:6" x14ac:dyDescent="0.25">
      <c r="A28" t="s">
        <v>48</v>
      </c>
      <c r="C28" t="s">
        <v>100</v>
      </c>
      <c r="F28" s="20"/>
    </row>
    <row r="29" spans="1:6" x14ac:dyDescent="0.25">
      <c r="A29" t="s">
        <v>49</v>
      </c>
      <c r="C29" t="s">
        <v>100</v>
      </c>
      <c r="F29" s="20"/>
    </row>
    <row r="30" spans="1:6" x14ac:dyDescent="0.25">
      <c r="A30" t="s">
        <v>50</v>
      </c>
      <c r="C30" t="s">
        <v>100</v>
      </c>
      <c r="F30" s="20"/>
    </row>
    <row r="31" spans="1:6" x14ac:dyDescent="0.25">
      <c r="A31" t="s">
        <v>51</v>
      </c>
      <c r="C31" t="s">
        <v>100</v>
      </c>
      <c r="F31" s="20"/>
    </row>
    <row r="32" spans="1:6" x14ac:dyDescent="0.25">
      <c r="A32" t="s">
        <v>52</v>
      </c>
      <c r="C32" t="s">
        <v>100</v>
      </c>
      <c r="F32" s="20"/>
    </row>
    <row r="33" spans="1:6" x14ac:dyDescent="0.25">
      <c r="A33" t="s">
        <v>53</v>
      </c>
      <c r="C33" t="s">
        <v>100</v>
      </c>
      <c r="F33" s="20"/>
    </row>
    <row r="34" spans="1:6" x14ac:dyDescent="0.25">
      <c r="A34" t="s">
        <v>54</v>
      </c>
      <c r="C34" t="s">
        <v>100</v>
      </c>
      <c r="F34" s="20"/>
    </row>
    <row r="35" spans="1:6" x14ac:dyDescent="0.25">
      <c r="A35" t="s">
        <v>55</v>
      </c>
      <c r="C35" t="s">
        <v>100</v>
      </c>
      <c r="F35" s="20"/>
    </row>
    <row r="36" spans="1:6" x14ac:dyDescent="0.25">
      <c r="A36" t="s">
        <v>56</v>
      </c>
      <c r="C36" s="20"/>
    </row>
    <row r="37" spans="1:6" x14ac:dyDescent="0.25">
      <c r="A37" t="s">
        <v>57</v>
      </c>
      <c r="F37" s="20"/>
    </row>
    <row r="38" spans="1:6" x14ac:dyDescent="0.25">
      <c r="A38" t="s">
        <v>58</v>
      </c>
      <c r="C38" s="20"/>
    </row>
    <row r="39" spans="1:6" x14ac:dyDescent="0.25">
      <c r="A39" t="s">
        <v>59</v>
      </c>
      <c r="F39" s="20"/>
    </row>
    <row r="40" spans="1:6" x14ac:dyDescent="0.25">
      <c r="A40" t="s">
        <v>60</v>
      </c>
      <c r="F40" s="20"/>
    </row>
    <row r="41" spans="1:6" x14ac:dyDescent="0.25">
      <c r="A41" t="s">
        <v>61</v>
      </c>
      <c r="F4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C15" sqref="C15"/>
    </sheetView>
  </sheetViews>
  <sheetFormatPr defaultRowHeight="15" x14ac:dyDescent="0.25"/>
  <cols>
    <col min="1" max="1" width="13.28515625" customWidth="1"/>
    <col min="2" max="2" width="11.85546875" customWidth="1"/>
    <col min="3" max="3" width="11.5703125" bestFit="1" customWidth="1"/>
    <col min="5" max="6" width="11.5703125" bestFit="1" customWidth="1"/>
    <col min="7" max="7" width="10.5703125" bestFit="1" customWidth="1"/>
    <col min="9" max="11" width="11.5703125" bestFit="1" customWidth="1"/>
    <col min="13" max="13" width="10.5703125" bestFit="1" customWidth="1"/>
    <col min="15" max="15" width="10.5703125" bestFit="1" customWidth="1"/>
    <col min="17" max="17" width="10.5703125" bestFit="1" customWidth="1"/>
    <col min="18" max="18" width="11.5703125" bestFit="1" customWidth="1"/>
    <col min="19" max="19" width="10.5703125" bestFit="1" customWidth="1"/>
  </cols>
  <sheetData>
    <row r="1" spans="1:19" ht="15.75" thickBot="1" x14ac:dyDescent="0.3">
      <c r="A1" s="53" t="s">
        <v>62</v>
      </c>
      <c r="B1" s="54"/>
      <c r="C1" s="54"/>
      <c r="D1" s="54"/>
      <c r="E1" s="54"/>
      <c r="F1" s="54"/>
      <c r="G1" s="54"/>
      <c r="H1" s="54"/>
      <c r="I1" s="54"/>
      <c r="J1" s="54"/>
      <c r="K1" s="54"/>
      <c r="L1" s="54"/>
      <c r="M1" s="54"/>
      <c r="N1" s="54"/>
      <c r="O1" s="54"/>
      <c r="P1" s="54"/>
      <c r="Q1" s="54"/>
      <c r="R1" s="54"/>
      <c r="S1" s="55"/>
    </row>
    <row r="2" spans="1:19" x14ac:dyDescent="0.25">
      <c r="A2" s="41" t="s">
        <v>69</v>
      </c>
      <c r="B2" s="41"/>
      <c r="C2" s="41"/>
      <c r="D2" s="21"/>
      <c r="E2" s="41" t="s">
        <v>70</v>
      </c>
      <c r="F2" s="41"/>
      <c r="G2" s="41"/>
      <c r="H2" s="21"/>
      <c r="I2" s="41" t="s">
        <v>19</v>
      </c>
      <c r="J2" s="41"/>
      <c r="K2" s="41"/>
      <c r="L2" s="21"/>
      <c r="M2" s="41" t="s">
        <v>21</v>
      </c>
      <c r="N2" s="41"/>
      <c r="O2" s="41"/>
      <c r="P2" s="21"/>
      <c r="Q2" s="41" t="s">
        <v>20</v>
      </c>
      <c r="R2" s="41"/>
      <c r="S2" s="41"/>
    </row>
    <row r="3" spans="1:19" x14ac:dyDescent="0.25">
      <c r="A3" s="56" t="s">
        <v>1</v>
      </c>
      <c r="B3" s="56"/>
      <c r="C3" s="56"/>
      <c r="E3" s="56" t="s">
        <v>28</v>
      </c>
      <c r="F3" s="56"/>
      <c r="G3" s="56"/>
      <c r="H3" s="24"/>
      <c r="I3" s="56" t="s">
        <v>30</v>
      </c>
      <c r="J3" s="56"/>
      <c r="K3" s="56"/>
      <c r="L3" s="27"/>
      <c r="M3" s="56" t="s">
        <v>38</v>
      </c>
      <c r="N3" s="56"/>
      <c r="O3" s="56"/>
      <c r="P3" s="27"/>
      <c r="Q3" s="56" t="s">
        <v>32</v>
      </c>
      <c r="R3" s="56"/>
      <c r="S3" s="56"/>
    </row>
    <row r="4" spans="1:19" x14ac:dyDescent="0.25">
      <c r="A4" s="28" t="s">
        <v>4</v>
      </c>
      <c r="B4" s="23" t="s">
        <v>5</v>
      </c>
      <c r="C4" s="26" t="s">
        <v>63</v>
      </c>
      <c r="E4" s="28" t="s">
        <v>4</v>
      </c>
      <c r="F4" s="23" t="s">
        <v>5</v>
      </c>
      <c r="G4" s="26" t="s">
        <v>63</v>
      </c>
      <c r="H4" s="24"/>
      <c r="I4" s="23" t="s">
        <v>4</v>
      </c>
      <c r="J4" s="23" t="s">
        <v>5</v>
      </c>
      <c r="K4" s="26" t="s">
        <v>63</v>
      </c>
      <c r="L4" s="25"/>
      <c r="M4" s="23" t="s">
        <v>4</v>
      </c>
      <c r="N4" s="23" t="s">
        <v>5</v>
      </c>
      <c r="O4" s="26" t="s">
        <v>63</v>
      </c>
      <c r="P4" s="25"/>
      <c r="Q4" s="23" t="s">
        <v>4</v>
      </c>
      <c r="R4" s="23" t="s">
        <v>5</v>
      </c>
      <c r="S4" s="26" t="s">
        <v>63</v>
      </c>
    </row>
    <row r="5" spans="1:19" x14ac:dyDescent="0.25">
      <c r="A5" s="34">
        <v>100000</v>
      </c>
      <c r="B5" s="32">
        <v>50000</v>
      </c>
      <c r="C5" s="37">
        <f>+A5-B5</f>
        <v>50000</v>
      </c>
      <c r="D5" s="22"/>
      <c r="E5" s="36">
        <v>50000</v>
      </c>
      <c r="F5" s="35">
        <v>100000</v>
      </c>
      <c r="G5" s="37">
        <f>+F5-E5</f>
        <v>50000</v>
      </c>
      <c r="H5" s="22"/>
      <c r="I5" s="39">
        <f>+C19</f>
        <v>100000</v>
      </c>
      <c r="J5" s="33">
        <f>+E17</f>
        <v>500000</v>
      </c>
      <c r="K5" s="37">
        <f>+J5-I5</f>
        <v>400000</v>
      </c>
      <c r="L5" s="22"/>
      <c r="M5" s="39">
        <f>+C24</f>
        <v>50000</v>
      </c>
      <c r="N5" s="22">
        <f>+E31</f>
        <v>5000</v>
      </c>
      <c r="O5" s="37">
        <f>+M5-N5</f>
        <v>45000</v>
      </c>
      <c r="P5" s="22"/>
      <c r="Q5" s="30"/>
      <c r="R5" s="32">
        <f>+E36</f>
        <v>100000</v>
      </c>
      <c r="S5" s="30"/>
    </row>
    <row r="6" spans="1:19" x14ac:dyDescent="0.25">
      <c r="A6" s="37">
        <f>+C15</f>
        <v>500000</v>
      </c>
      <c r="B6" s="38">
        <f>+E21</f>
        <v>100000</v>
      </c>
      <c r="C6" s="37">
        <f>+C5+A6-B6</f>
        <v>450000</v>
      </c>
      <c r="D6" s="22"/>
      <c r="E6" s="29"/>
      <c r="F6" s="24"/>
      <c r="G6" s="29"/>
      <c r="H6" s="22"/>
      <c r="I6" s="29"/>
      <c r="J6" s="24"/>
      <c r="K6" s="29"/>
      <c r="L6" s="22"/>
      <c r="M6" s="29"/>
      <c r="N6" s="24"/>
      <c r="O6" s="29"/>
      <c r="P6" s="22"/>
      <c r="Q6" s="31">
        <f>+C39</f>
        <v>10000</v>
      </c>
      <c r="R6" s="24"/>
      <c r="S6" s="31">
        <f>+R5-Q6+R6</f>
        <v>90000</v>
      </c>
    </row>
    <row r="7" spans="1:19" x14ac:dyDescent="0.25">
      <c r="A7" s="29">
        <f>+C29</f>
        <v>5000</v>
      </c>
      <c r="B7" s="38">
        <f>+E26</f>
        <v>50000</v>
      </c>
      <c r="C7" s="37">
        <f>+C6+A7-B7</f>
        <v>405000</v>
      </c>
      <c r="D7" s="22"/>
      <c r="E7" s="29"/>
      <c r="F7" s="24"/>
      <c r="G7" s="29"/>
      <c r="H7" s="22"/>
      <c r="I7" s="29"/>
      <c r="J7" s="24"/>
      <c r="K7" s="29"/>
      <c r="L7" s="22"/>
      <c r="M7" s="29"/>
      <c r="N7" s="24"/>
      <c r="O7" s="29"/>
      <c r="P7" s="22"/>
      <c r="Q7" s="29"/>
      <c r="R7" s="24"/>
      <c r="S7" s="29"/>
    </row>
    <row r="8" spans="1:19" x14ac:dyDescent="0.25">
      <c r="A8" s="31">
        <f>+C34</f>
        <v>100000</v>
      </c>
      <c r="B8" s="45">
        <v>0</v>
      </c>
      <c r="C8" s="37">
        <f>+C7+A8-B8</f>
        <v>505000</v>
      </c>
      <c r="D8" s="22"/>
      <c r="E8" s="29"/>
      <c r="F8" s="24"/>
      <c r="G8" s="29"/>
      <c r="H8" s="22"/>
      <c r="I8" s="29"/>
      <c r="J8" s="24"/>
      <c r="K8" s="29"/>
      <c r="L8" s="22"/>
      <c r="M8" s="29"/>
      <c r="N8" s="24"/>
      <c r="O8" s="29"/>
      <c r="P8" s="22"/>
      <c r="Q8" s="29"/>
      <c r="R8" s="24"/>
      <c r="S8" s="29"/>
    </row>
    <row r="9" spans="1:19" x14ac:dyDescent="0.25">
      <c r="A9" s="31">
        <v>0</v>
      </c>
      <c r="B9" s="45">
        <f>+E41</f>
        <v>10000</v>
      </c>
      <c r="C9" s="37">
        <f>+C8+A9-B9</f>
        <v>495000</v>
      </c>
      <c r="D9" s="22"/>
      <c r="E9" s="29"/>
      <c r="F9" s="24"/>
      <c r="G9" s="29"/>
      <c r="H9" s="22"/>
      <c r="I9" s="29"/>
      <c r="J9" s="24"/>
      <c r="K9" s="29"/>
      <c r="L9" s="22"/>
      <c r="M9" s="29"/>
      <c r="N9" s="24"/>
      <c r="O9" s="29"/>
      <c r="P9" s="22"/>
      <c r="Q9" s="29"/>
      <c r="R9" s="24"/>
      <c r="S9" s="29"/>
    </row>
    <row r="10" spans="1:19" x14ac:dyDescent="0.25">
      <c r="A10" s="42"/>
      <c r="B10" s="43"/>
      <c r="C10" s="42"/>
      <c r="D10" s="22"/>
      <c r="E10" s="42"/>
      <c r="F10" s="43"/>
      <c r="G10" s="42"/>
      <c r="H10" s="22"/>
      <c r="I10" s="42"/>
      <c r="J10" s="43"/>
      <c r="K10" s="42"/>
      <c r="L10" s="22"/>
      <c r="M10" s="42"/>
      <c r="N10" s="43"/>
      <c r="O10" s="42"/>
      <c r="P10" s="22"/>
      <c r="Q10" s="42"/>
      <c r="R10" s="43"/>
      <c r="S10" s="42"/>
    </row>
    <row r="12" spans="1:19" x14ac:dyDescent="0.25">
      <c r="A12" t="s">
        <v>65</v>
      </c>
      <c r="E12" t="s">
        <v>64</v>
      </c>
      <c r="I12" t="s">
        <v>64</v>
      </c>
      <c r="M12" t="s">
        <v>65</v>
      </c>
      <c r="Q12" t="s">
        <v>64</v>
      </c>
    </row>
    <row r="15" spans="1:19" x14ac:dyDescent="0.25">
      <c r="A15" t="s">
        <v>66</v>
      </c>
      <c r="C15" s="4">
        <v>500000</v>
      </c>
    </row>
    <row r="17" spans="1:14" x14ac:dyDescent="0.25">
      <c r="B17" t="s">
        <v>30</v>
      </c>
      <c r="E17" s="4">
        <f>+C15</f>
        <v>500000</v>
      </c>
      <c r="J17" s="52" t="s">
        <v>71</v>
      </c>
      <c r="K17" s="52"/>
      <c r="L17" s="18" t="s">
        <v>72</v>
      </c>
      <c r="N17" s="18" t="s">
        <v>73</v>
      </c>
    </row>
    <row r="19" spans="1:14" x14ac:dyDescent="0.25">
      <c r="A19" t="s">
        <v>30</v>
      </c>
      <c r="C19" s="4">
        <v>100000</v>
      </c>
    </row>
    <row r="21" spans="1:14" x14ac:dyDescent="0.25">
      <c r="B21" t="s">
        <v>1</v>
      </c>
      <c r="E21" s="4">
        <v>100000</v>
      </c>
    </row>
    <row r="24" spans="1:14" x14ac:dyDescent="0.25">
      <c r="A24" t="s">
        <v>67</v>
      </c>
      <c r="C24" s="4">
        <v>50000</v>
      </c>
    </row>
    <row r="26" spans="1:14" x14ac:dyDescent="0.25">
      <c r="B26" t="s">
        <v>1</v>
      </c>
      <c r="E26" s="40">
        <f>+C24</f>
        <v>50000</v>
      </c>
    </row>
    <row r="29" spans="1:14" x14ac:dyDescent="0.25">
      <c r="A29" t="s">
        <v>1</v>
      </c>
      <c r="C29">
        <v>5000</v>
      </c>
    </row>
    <row r="31" spans="1:14" x14ac:dyDescent="0.25">
      <c r="B31" t="s">
        <v>68</v>
      </c>
      <c r="E31">
        <f>+C29</f>
        <v>5000</v>
      </c>
    </row>
    <row r="34" spans="1:5" x14ac:dyDescent="0.25">
      <c r="A34" t="s">
        <v>1</v>
      </c>
      <c r="C34">
        <v>100000</v>
      </c>
    </row>
    <row r="36" spans="1:5" x14ac:dyDescent="0.25">
      <c r="B36" t="s">
        <v>32</v>
      </c>
      <c r="E36">
        <f>+C34</f>
        <v>100000</v>
      </c>
    </row>
    <row r="39" spans="1:5" x14ac:dyDescent="0.25">
      <c r="A39" t="s">
        <v>32</v>
      </c>
      <c r="C39">
        <v>10000</v>
      </c>
    </row>
    <row r="41" spans="1:5" x14ac:dyDescent="0.25">
      <c r="B41" t="s">
        <v>1</v>
      </c>
      <c r="E41">
        <f>+C39</f>
        <v>10000</v>
      </c>
    </row>
  </sheetData>
  <mergeCells count="7">
    <mergeCell ref="J17:K17"/>
    <mergeCell ref="A1:S1"/>
    <mergeCell ref="A3:C3"/>
    <mergeCell ref="E3:G3"/>
    <mergeCell ref="I3:K3"/>
    <mergeCell ref="M3:O3"/>
    <mergeCell ref="Q3:S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zoomScale="150" zoomScaleNormal="150" workbookViewId="0">
      <selection activeCell="B9" sqref="B9"/>
    </sheetView>
  </sheetViews>
  <sheetFormatPr defaultRowHeight="15" x14ac:dyDescent="0.25"/>
  <cols>
    <col min="2" max="2" width="10.5703125" bestFit="1" customWidth="1"/>
    <col min="4" max="4" width="13" customWidth="1"/>
    <col min="5" max="5" width="10.5703125" bestFit="1" customWidth="1"/>
    <col min="6" max="7" width="9.5703125" bestFit="1" customWidth="1"/>
    <col min="8" max="8" width="10.5703125" bestFit="1" customWidth="1"/>
  </cols>
  <sheetData>
    <row r="3" spans="2:9" x14ac:dyDescent="0.25">
      <c r="C3" t="s">
        <v>81</v>
      </c>
    </row>
    <row r="4" spans="2:9" x14ac:dyDescent="0.25">
      <c r="C4" s="57" t="s">
        <v>83</v>
      </c>
      <c r="D4" s="57"/>
      <c r="E4" s="57"/>
      <c r="F4" s="57"/>
      <c r="G4" s="57"/>
    </row>
    <row r="5" spans="2:9" x14ac:dyDescent="0.25">
      <c r="B5" s="46" t="s">
        <v>82</v>
      </c>
      <c r="C5" s="46" t="s">
        <v>85</v>
      </c>
      <c r="D5" s="46" t="s">
        <v>86</v>
      </c>
      <c r="E5" s="46" t="s">
        <v>87</v>
      </c>
      <c r="F5" s="46" t="s">
        <v>88</v>
      </c>
      <c r="G5" s="46" t="s">
        <v>89</v>
      </c>
      <c r="H5" t="s">
        <v>84</v>
      </c>
      <c r="I5" s="47" t="s">
        <v>90</v>
      </c>
    </row>
    <row r="6" spans="2:9" x14ac:dyDescent="0.25">
      <c r="B6" s="4">
        <v>15000</v>
      </c>
      <c r="C6" s="4"/>
      <c r="D6" s="4"/>
      <c r="E6" s="4"/>
      <c r="F6" s="4">
        <v>2500</v>
      </c>
      <c r="G6" s="4">
        <f>SUM(C6:F6)</f>
        <v>2500</v>
      </c>
      <c r="H6" s="40">
        <f>+B6-G6</f>
        <v>12500</v>
      </c>
    </row>
    <row r="9" spans="2:9" ht="15.75" thickBot="1" x14ac:dyDescent="0.3">
      <c r="C9" s="58" t="s">
        <v>95</v>
      </c>
      <c r="D9" s="58"/>
      <c r="E9" s="58"/>
    </row>
    <row r="10" spans="2:9" x14ac:dyDescent="0.25">
      <c r="B10" t="s">
        <v>67</v>
      </c>
      <c r="D10" s="40">
        <f>+B6</f>
        <v>15000</v>
      </c>
    </row>
    <row r="12" spans="2:9" x14ac:dyDescent="0.25">
      <c r="C12" t="s">
        <v>91</v>
      </c>
      <c r="E12" s="40">
        <f>+F6</f>
        <v>2500</v>
      </c>
    </row>
    <row r="13" spans="2:9" x14ac:dyDescent="0.25">
      <c r="C13" t="s">
        <v>1</v>
      </c>
      <c r="E13" s="4">
        <v>12500</v>
      </c>
    </row>
    <row r="14" spans="2:9" ht="15.75" thickBot="1" x14ac:dyDescent="0.3">
      <c r="D14" s="48">
        <f>SUM(D10:D13)</f>
        <v>15000</v>
      </c>
      <c r="E14" s="49">
        <f>SUM(E11:E13)</f>
        <v>15000</v>
      </c>
    </row>
  </sheetData>
  <mergeCells count="2">
    <mergeCell ref="C4:G4"/>
    <mergeCell ref="C9:E9"/>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2018-06-29T08:24:29Z</dcterms:modified>
</cp:coreProperties>
</file>