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4725F46F-5F46-4446-AD51-20437620F0F5}" xr6:coauthVersionLast="45" xr6:coauthVersionMax="45" xr10:uidLastSave="{00000000-0000-0000-0000-000000000000}"/>
  <bookViews>
    <workbookView xWindow="0" yWindow="460" windowWidth="34660" windowHeight="22680" activeTab="2" xr2:uid="{00000000-000D-0000-FFFF-FFFF00000000}"/>
  </bookViews>
  <sheets>
    <sheet name="SKU List" sheetId="6" r:id="rId1"/>
    <sheet name="Core Board V0.4" sheetId="2" r:id="rId2"/>
    <sheet name="Logic Board V0.4" sheetId="3" r:id="rId3"/>
    <sheet name="User Supplied Options" sheetId="5" r:id="rId4"/>
    <sheet name="Concept Estimate" sheetId="1" r:id="rId5"/>
  </sheets>
  <definedNames>
    <definedName name="_xlnm._FilterDatabase" localSheetId="1" hidden="1">'Core Board V0.4'!$A$6:$N$73</definedName>
    <definedName name="_xlnm._FilterDatabase" localSheetId="3" hidden="1">'User Supplied Options'!$A$6:$O$6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2" l="1"/>
  <c r="K17" i="2"/>
  <c r="L17" i="2" s="1"/>
  <c r="M17" i="2" s="1"/>
  <c r="N17" i="2" s="1"/>
  <c r="K16" i="2"/>
  <c r="L16" i="2" s="1"/>
  <c r="M16" i="2" s="1"/>
  <c r="N16" i="2" s="1"/>
  <c r="K15" i="2"/>
  <c r="L15" i="2" s="1"/>
  <c r="M15" i="2" s="1"/>
  <c r="N15" i="2" s="1"/>
  <c r="R14" i="2"/>
  <c r="M14" i="2"/>
  <c r="N14" i="2" s="1"/>
  <c r="K14" i="2"/>
  <c r="R13" i="2"/>
  <c r="M13" i="2"/>
  <c r="N13" i="2" s="1"/>
  <c r="K13" i="2"/>
  <c r="R12" i="2"/>
  <c r="M12" i="2"/>
  <c r="N12" i="2" s="1"/>
  <c r="K12" i="2"/>
  <c r="R11" i="2"/>
  <c r="M11" i="2"/>
  <c r="N11" i="2" s="1"/>
  <c r="K11" i="2"/>
  <c r="R10" i="2"/>
  <c r="M10" i="2"/>
  <c r="N10" i="2" s="1"/>
  <c r="K10" i="2"/>
  <c r="R9" i="2"/>
  <c r="M9" i="2"/>
  <c r="N9" i="2" s="1"/>
  <c r="K9" i="2"/>
  <c r="R8" i="2"/>
  <c r="M8" i="2"/>
  <c r="N8" i="2" s="1"/>
  <c r="K8" i="2"/>
  <c r="M105" i="3" l="1"/>
  <c r="N105" i="3" s="1"/>
  <c r="O105" i="3" s="1"/>
  <c r="L98" i="3"/>
  <c r="M98" i="3" s="1"/>
  <c r="N98" i="3" s="1"/>
  <c r="O98" i="3" s="1"/>
  <c r="M88" i="3"/>
  <c r="M90" i="3"/>
  <c r="M86" i="3"/>
  <c r="L18" i="5" l="1"/>
  <c r="M18" i="5" s="1"/>
  <c r="N18" i="5" s="1"/>
  <c r="O18" i="5" s="1"/>
  <c r="K32" i="2" l="1"/>
  <c r="L32" i="2" s="1"/>
  <c r="M32" i="2" s="1"/>
  <c r="N32" i="2" s="1"/>
  <c r="K31" i="2"/>
  <c r="L31" i="2" s="1"/>
  <c r="M31" i="2" s="1"/>
  <c r="N31" i="2" s="1"/>
  <c r="K30" i="2"/>
  <c r="L30" i="2" s="1"/>
  <c r="M30" i="2" s="1"/>
  <c r="N30" i="2" s="1"/>
  <c r="K24" i="2" l="1"/>
  <c r="M24" i="2" s="1"/>
  <c r="N24" i="2" s="1"/>
  <c r="K40" i="2" l="1"/>
  <c r="M40" i="2" s="1"/>
  <c r="N40" i="2" s="1"/>
  <c r="K41" i="2"/>
  <c r="M41" i="2" s="1"/>
  <c r="N41" i="2" s="1"/>
  <c r="R65" i="2" l="1"/>
  <c r="K65" i="2"/>
  <c r="M65" i="2" s="1"/>
  <c r="N65" i="2" s="1"/>
  <c r="K23" i="2"/>
  <c r="Q46" i="2" l="1"/>
  <c r="L57" i="3"/>
  <c r="M57" i="3" s="1"/>
  <c r="N57" i="3" s="1"/>
  <c r="O57" i="3" s="1"/>
  <c r="L56" i="3"/>
  <c r="M56" i="3" s="1"/>
  <c r="N56" i="3" s="1"/>
  <c r="O56" i="3" s="1"/>
  <c r="L55" i="3"/>
  <c r="M55" i="3" s="1"/>
  <c r="N55" i="3" s="1"/>
  <c r="O55" i="3" s="1"/>
  <c r="L43" i="3"/>
  <c r="M43" i="3" s="1"/>
  <c r="N43" i="3" s="1"/>
  <c r="O43" i="3" s="1"/>
  <c r="R42" i="2" l="1"/>
  <c r="K42" i="2"/>
  <c r="M42" i="2" s="1"/>
  <c r="N42" i="2" s="1"/>
  <c r="R28" i="2"/>
  <c r="K28" i="2"/>
  <c r="M28" i="2" s="1"/>
  <c r="N28" i="2" s="1"/>
  <c r="R27" i="2"/>
  <c r="K27" i="2"/>
  <c r="M27" i="2" s="1"/>
  <c r="N27" i="2" s="1"/>
  <c r="R26" i="2"/>
  <c r="K26" i="2"/>
  <c r="M26" i="2" s="1"/>
  <c r="N26" i="2" s="1"/>
  <c r="R25" i="2"/>
  <c r="K25" i="2"/>
  <c r="M25" i="2" s="1"/>
  <c r="N25" i="2" s="1"/>
  <c r="R29" i="2"/>
  <c r="K29" i="2"/>
  <c r="M29" i="2" s="1"/>
  <c r="N29" i="2" s="1"/>
  <c r="R64" i="2"/>
  <c r="K64" i="2"/>
  <c r="M64" i="2" s="1"/>
  <c r="N64" i="2" s="1"/>
  <c r="R22" i="2"/>
  <c r="M22" i="2"/>
  <c r="N22" i="2" s="1"/>
  <c r="R39" i="2"/>
  <c r="K39" i="2"/>
  <c r="M39" i="2" s="1"/>
  <c r="N39" i="2" s="1"/>
  <c r="R46" i="2"/>
  <c r="L46" i="2"/>
  <c r="M46" i="2" s="1"/>
  <c r="N46" i="2" s="1"/>
  <c r="R45" i="2"/>
  <c r="L45" i="2"/>
  <c r="M45" i="2" s="1"/>
  <c r="N45" i="2" s="1"/>
  <c r="R44" i="2"/>
  <c r="R43" i="2"/>
  <c r="K43" i="2"/>
  <c r="L43" i="2" s="1"/>
  <c r="M43" i="2" s="1"/>
  <c r="N43" i="2" s="1"/>
  <c r="R24" i="2"/>
  <c r="R23" i="2"/>
  <c r="M23" i="2"/>
  <c r="N23" i="2" s="1"/>
  <c r="K44" i="2" l="1"/>
  <c r="L44" i="2" s="1"/>
  <c r="M44" i="2" s="1"/>
  <c r="N44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<sst xmlns="http://schemas.openxmlformats.org/spreadsheetml/2006/main" count="1291" uniqueCount="750">
  <si>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</si>
  <si>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</si>
  <si>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</si>
  <si>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</si>
  <si>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</si>
  <si>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</si>
  <si>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</si>
  <si>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</si>
  <si>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</si>
  <si>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</si>
  <si>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</si>
  <si>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</si>
  <si>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</si>
  <si>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</si>
  <si>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</si>
  <si>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</si>
  <si>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</si>
  <si>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</si>
  <si>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</si>
  <si>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</si>
  <si>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</si>
  <si>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</si>
  <si>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</si>
  <si>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</si>
  <si>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</si>
  <si>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</si>
  <si>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</si>
  <si>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</si>
  <si>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</si>
  <si>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</si>
  <si>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</si>
  <si>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</si>
  <si>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</si>
  <si>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</si>
  <si>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</si>
  <si>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</si>
  <si>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</si>
  <si>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</si>
  <si>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</si>
  <si>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</si>
  <si>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</si>
  <si>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</si>
  <si>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</si>
  <si>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</si>
  <si>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</si>
  <si>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</si>
  <si>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</si>
  <si>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</si>
  <si>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</si>
  <si>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</si>
  <si>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</si>
  <si>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</si>
  <si>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</si>
  <si>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</si>
  <si>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</si>
  <si>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</si>
  <si>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</si>
  <si>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</si>
  <si>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</si>
  <si>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</si>
  <si>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</si>
  <si>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</si>
  <si>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</si>
  <si>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</si>
  <si>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</si>
  <si>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</si>
  <si>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</si>
  <si>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</si>
  <si>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</si>
  <si>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</si>
  <si>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</si>
  <si>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</si>
  <si>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</si>
  <si>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</si>
  <si>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</si>
  <si>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</si>
  <si>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</si>
  <si>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</si>
  <si>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</si>
  <si>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</si>
  <si>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</si>
  <si>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</si>
  <si>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</si>
  <si>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</si>
  <si>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</si>
  <si>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</si>
  <si>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</si>
  <si>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</si>
  <si>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</si>
  <si>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</si>
  <si>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</si>
  <si>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</si>
  <si>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</si>
  <si>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</si>
  <si>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</si>
  <si>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</si>
  <si>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</si>
  <si>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</si>
  <si>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</si>
  <si>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</si>
  <si>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</si>
  <si>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</si>
  <si>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</si>
  <si>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</si>
  <si>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</si>
  <si>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</si>
  <si>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</si>
  <si>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</si>
  <si>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</si>
  <si>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</si>
  <si>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</si>
  <si>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</si>
  <si>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</si>
  <si>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</si>
  <si>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</si>
  <si>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</si>
  <si>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</si>
  <si>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</si>
  <si>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</si>
  <si>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</si>
  <si>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</si>
  <si>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</si>
  <si>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</si>
  <si>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</si>
  <si>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</si>
  <si>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</si>
  <si>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</si>
  <si>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</si>
  <si>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</si>
  <si>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</si>
  <si>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</si>
  <si>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</si>
  <si>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</si>
  <si>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</si>
  <si>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</si>
  <si>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</si>
  <si>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</si>
  <si>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</si>
  <si>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</si>
  <si>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</si>
  <si>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</si>
  <si>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</si>
  <si>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</si>
  <si>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</si>
  <si>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</si>
  <si>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</si>
  <si>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</si>
  <si>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</si>
  <si>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</si>
  <si>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</si>
  <si>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</si>
  <si>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</si>
  <si>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</si>
  <si>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</si>
  <si>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</si>
  <si>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</si>
  <si>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</si>
  <si>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</si>
  <si>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</si>
  <si>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</si>
  <si>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</si>
  <si>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</si>
  <si>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</si>
  <si>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</si>
  <si>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</si>
  <si>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</si>
  <si>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</si>
  <si>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</si>
  <si>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</si>
  <si>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</si>
  <si>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</si>
  <si>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</si>
  <si>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</si>
  <si>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</si>
  <si>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</si>
  <si>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</si>
  <si>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</si>
  <si>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</si>
  <si>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</si>
  <si>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</si>
  <si>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</si>
  <si>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</si>
  <si>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</si>
  <si>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</si>
  <si>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</si>
  <si>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</si>
  <si>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</si>
  <si>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</si>
  <si>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</si>
  <si>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</si>
  <si>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</si>
  <si>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</si>
  <si>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</si>
  <si>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</si>
  <si>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</si>
  <si>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</si>
  <si>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</si>
  <si>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</si>
  <si>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</si>
  <si>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</si>
  <si>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</si>
  <si>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</si>
  <si>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</si>
  <si>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</si>
  <si>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</si>
  <si>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</si>
  <si>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</si>
  <si>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</si>
  <si>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</si>
  <si>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</si>
  <si>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</si>
  <si>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</si>
  <si>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</si>
  <si>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</si>
  <si>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</si>
  <si>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</si>
  <si>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</si>
  <si>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</si>
  <si>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</si>
  <si>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</si>
  <si>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U1</t>
  </si>
  <si>
    <t>U3</t>
  </si>
  <si>
    <t>U5</t>
  </si>
  <si>
    <t>SI7210-B-01</t>
  </si>
  <si>
    <t>SI7210-B-02</t>
  </si>
  <si>
    <t>SI7210-B-03</t>
  </si>
  <si>
    <t>SI7210-B-04</t>
  </si>
  <si>
    <t>X1</t>
  </si>
  <si>
    <t>SFH11-NBPC-D03-ST-BK</t>
  </si>
  <si>
    <t>Source:</t>
  </si>
  <si>
    <t>Date:</t>
  </si>
  <si>
    <t>Tool:</t>
  </si>
  <si>
    <t>Eeschema (5.1.2-1)-1</t>
  </si>
  <si>
    <t>Generator:</t>
  </si>
  <si>
    <t>Component Count:</t>
  </si>
  <si>
    <t>Collated Components:</t>
  </si>
  <si>
    <t>IN CART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</si>
  <si>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</si>
  <si>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</si>
  <si>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</si>
  <si>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</si>
  <si>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</si>
  <si>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</si>
  <si>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</si>
  <si>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</si>
  <si>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</si>
  <si>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</si>
  <si>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</si>
  <si>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</si>
  <si>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</si>
  <si>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</si>
  <si>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~</t>
  </si>
  <si>
    <t>Capacitor_SMD:C_0805_2012Metric</t>
  </si>
  <si>
    <t>10uF</t>
  </si>
  <si>
    <t>Package_TO_SOT_SMD:SOT-323_SC-70</t>
  </si>
  <si>
    <t>BAT54AW</t>
  </si>
  <si>
    <t>BAT54CW</t>
  </si>
  <si>
    <t>Connector_PinSocket_2.54mm:PinSocket_1x08_P2.54mm_Vertical</t>
  </si>
  <si>
    <t>Conn_01x08_Female</t>
  </si>
  <si>
    <t>Connector_PinHeader_2.54mm:PinHeader_2x06_P2.54mm_Vertical_SMD_and_TH</t>
  </si>
  <si>
    <t>TSM-106-03-T-DV</t>
  </si>
  <si>
    <t>Connector_PinHeader_2.54mm:PinHeader_1x16_P2.54mm_Vertical_SMD_and_TH_Pin1Left</t>
  </si>
  <si>
    <t>SSW-116-22-F-S-VS</t>
  </si>
  <si>
    <t>Connector:Conn_01x16_Female</t>
  </si>
  <si>
    <t>Digikey:SOT-23-3</t>
  </si>
  <si>
    <t>Resistor_SMD:R_0805_2012Metric</t>
  </si>
  <si>
    <t>Button_Switch_SMD:SW_SPDT_CK-JS102011SAQN</t>
  </si>
  <si>
    <t>JS102011SAQN</t>
  </si>
  <si>
    <t>U2</t>
  </si>
  <si>
    <t>Package_SO:SOIC-8_3.9x4.9mm_P1.27mm</t>
  </si>
  <si>
    <t>M24C01-RMN</t>
  </si>
  <si>
    <t>U4</t>
  </si>
  <si>
    <t>Digikey:SOIC-8_W3.9mm</t>
  </si>
  <si>
    <t>LM393</t>
  </si>
  <si>
    <t>Package_SO:SOIC-14_3.9x8.7mm_P1.27mm</t>
  </si>
  <si>
    <t>74HC02</t>
  </si>
  <si>
    <t>Connector_PinSocket_2.54mm:PinSocket_1x04_P2.54mm_Vertical_SMD_and_TH_Pin1Left</t>
  </si>
  <si>
    <t>SSW-104-22-L-S-VS</t>
  </si>
  <si>
    <t>Connector_JST:JST_SH_SM04B-SRSS-TB_1x04-1MP_P1.00mm_Horizontal</t>
  </si>
  <si>
    <t>badgelife_sao_v169bis:Badgelife-SAOv169-BADGE-2x3</t>
  </si>
  <si>
    <t>SAO_conn_SFH11-NBPC-D03-ST-BK</t>
  </si>
  <si>
    <t>470uF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</si>
  <si>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</si>
  <si>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</si>
  <si>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</si>
  <si>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</si>
  <si>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</si>
  <si>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</si>
  <si>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</si>
  <si>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</si>
  <si>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</si>
  <si>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</si>
  <si>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</si>
  <si>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</si>
  <si>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</si>
  <si>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</si>
  <si>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</si>
  <si>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</si>
  <si>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</si>
  <si>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</si>
  <si>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</si>
  <si>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</si>
  <si>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</si>
  <si>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</si>
  <si>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</si>
  <si>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Lanyard, or alligator clip test leads. 26-28" OAL w/clips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</si>
  <si>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</si>
  <si>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</si>
  <si>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</si>
  <si>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</si>
  <si>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</si>
  <si>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</si>
  <si>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</si>
  <si>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</si>
  <si>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</si>
  <si>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</si>
  <si>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</si>
  <si>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</si>
  <si>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</si>
  <si>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</si>
  <si>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</si>
  <si>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</si>
  <si>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</si>
  <si>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</si>
  <si>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</si>
  <si>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</si>
  <si>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</si>
  <si>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</si>
  <si>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</si>
  <si>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</si>
  <si>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</si>
  <si>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</si>
  <si>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</si>
  <si>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</si>
  <si>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</si>
  <si>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</si>
  <si>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</si>
  <si>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</si>
  <si>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</si>
  <si>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</si>
  <si>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</si>
  <si>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</si>
  <si>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</si>
  <si>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</si>
  <si>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</si>
  <si>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</si>
  <si>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</si>
  <si>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</si>
  <si>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</si>
  <si>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NOT INCLUDED - USER PURCHASED AND ASSEMBLED</t>
  </si>
  <si>
    <t>SJ1-16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</si>
  <si>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</si>
  <si>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</si>
  <si>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</si>
  <si>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</si>
  <si>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</si>
  <si>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</si>
  <si>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</si>
  <si>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</si>
  <si>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</si>
  <si>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</si>
  <si>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</si>
  <si>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</si>
  <si>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</si>
  <si>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</si>
  <si>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</si>
  <si>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</si>
  <si>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</si>
  <si>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</si>
  <si>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</si>
  <si>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</si>
  <si>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</si>
  <si>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Itsy Bitsy Socket Kit, Short</t>
  </si>
  <si>
    <t>Digi-Key 1528-2947-ND</t>
  </si>
  <si>
    <t>Adafruit 4174</t>
  </si>
  <si>
    <t>Teensy 3.2 SMT Header, 2x7, Standard .230"</t>
  </si>
  <si>
    <t>Samtec TSM-107-01-T-DV</t>
  </si>
  <si>
    <t>Amphenol 68000-420HLF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</si>
  <si>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</si>
  <si>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</si>
  <si>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</si>
  <si>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</si>
  <si>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</si>
  <si>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</si>
  <si>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</si>
  <si>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ESD Bag for Logic Board</t>
  </si>
  <si>
    <t>ESD Bag for Teensy 3.2 and Headers</t>
  </si>
  <si>
    <t>After order I have received</t>
  </si>
  <si>
    <t>Extra headers for accessories</t>
  </si>
  <si>
    <t>Extra sockets for accessories/expansion</t>
  </si>
  <si>
    <t>Sparkfun Teensy 3.2 Stackable Header Kit, Standard Height.</t>
  </si>
  <si>
    <t>Sparkfun PRT-13925
http://www.4uconnector.com/
4Ucon Online Connectors 20806</t>
  </si>
  <si>
    <t>Lanyard</t>
  </si>
  <si>
    <t>Enclosure</t>
  </si>
  <si>
    <t>Magnetic Stylus</t>
  </si>
  <si>
    <t>Y</t>
  </si>
  <si>
    <t>/Users/ageppert/Dropbox/Electronics/Core 64 Interactive Badge/Core-64-Interactive-Core-Memory-Badge/Electronic Design/Core64 LB v0.4/Core64 LB v0.4.sch</t>
  </si>
  <si>
    <t>Core Board V0.4 YELLOW</t>
  </si>
  <si>
    <t>Core Logic Board V0.4 BLUE</t>
  </si>
  <si>
    <t>NONE</t>
  </si>
  <si>
    <t>Crystal for RTC function of Teensy</t>
  </si>
  <si>
    <t>Saturday, November 21, 2020 at 09:58:32 AM</t>
  </si>
  <si>
    <t>/private/var/folders/kh/1q_kd4hn7cq821df7xpmdhbw0000gn/T/AppTranslocation/67FA71ED-F90D-4A98-A7A8-267930E57281/d/kicad.app/Contents/SharedSupport/plugins/bom_csv_grouped_by_value_with_fp.py</t>
  </si>
  <si>
    <t>To make use of Core Plane Select, 7 more Core Boards need to be purchased, without I2C components, but with 14 more of the U6 and C6 components.</t>
  </si>
  <si>
    <t>SKU</t>
  </si>
  <si>
    <t>Direct Cost</t>
  </si>
  <si>
    <t>CB Bare board, no components, this is more as a business card or promo to draw interest</t>
  </si>
  <si>
    <t>Screen protector</t>
  </si>
  <si>
    <t>CB-BARE</t>
  </si>
  <si>
    <t>CORE64-LB-KIT</t>
  </si>
  <si>
    <t>DESCRIPTION</t>
  </si>
  <si>
    <t>Core Board Bottom 7 Bottom Planes KIT, bare boards, all plane select components kitted, no I2C components, includes extra components need on Logic Board</t>
  </si>
  <si>
    <t>CORE64-LB-CB-KIT</t>
  </si>
  <si>
    <t>CORE64-CB-1TP-KIT</t>
  </si>
  <si>
    <t>CORE64-CB-7BP-KIT</t>
  </si>
  <si>
    <t>LB and CB KITS combined into one shipment</t>
  </si>
  <si>
    <t>OTHER OPTIONAL STUFF IS SOLD DIRECTLY BY</t>
  </si>
  <si>
    <t>Sparkfun</t>
  </si>
  <si>
    <t>Adafruit</t>
  </si>
  <si>
    <t>Pimoroni</t>
  </si>
  <si>
    <t>Digi-Key</t>
  </si>
  <si>
    <t>Tindie</t>
  </si>
  <si>
    <t>etc…</t>
  </si>
  <si>
    <t>Core Board Top Plane KIT, bare board, all components kitted, includers I2C components, no plane select components, user cut screen protector</t>
  </si>
  <si>
    <t>PJRC</t>
  </si>
  <si>
    <t>Logic Board KIT 99% ASSEMBLED (install battery pack, install LED array, solder and install Teensy, attach lanyard, assemble stylus, one SAO socket)</t>
  </si>
  <si>
    <t>Retail Goal</t>
  </si>
  <si>
    <t>Profit</t>
  </si>
  <si>
    <t>CORE64-LB-KIT INCLUDED - PRE-ASSEMBLED</t>
  </si>
  <si>
    <t>CORE64-LB-KIT INCLUDED - USER ASSEMBLED</t>
  </si>
  <si>
    <t>CORE64-CB-1TP-KIT INCLUDED - PRE-ASSEMBLED</t>
  </si>
  <si>
    <t>CORE64-CB-1TP-KIT INCLUDED - USER ASSEMBLED</t>
  </si>
  <si>
    <t>CORE64-CB-7BP-KIT INCLUDED - PRE-ASSEMBLED</t>
  </si>
  <si>
    <t>Core Bag</t>
  </si>
  <si>
    <t>Wire Bag</t>
  </si>
  <si>
    <t>Header Bag</t>
  </si>
  <si>
    <t>Screen Protector</t>
  </si>
  <si>
    <t xml:space="preserve">BT1, </t>
  </si>
  <si>
    <t>3V</t>
  </si>
  <si>
    <t>Battery:BatteryHolder_MPD_BC2003_1x2032</t>
  </si>
  <si>
    <t xml:space="preserve">C1, C7, </t>
  </si>
  <si>
    <t>Capacitor_SMD:CP_Elec_6.3x7.7</t>
  </si>
  <si>
    <t>Polarized capacitor, US symbol</t>
  </si>
  <si>
    <t xml:space="preserve">C3, C2, C14, C12, </t>
  </si>
  <si>
    <t>Unpolarized capacitor</t>
  </si>
  <si>
    <t xml:space="preserve">C8, </t>
  </si>
  <si>
    <t>0.01uF</t>
  </si>
  <si>
    <t xml:space="preserve">C10, C9, C4, C5, C6, </t>
  </si>
  <si>
    <t xml:space="preserve">C11, </t>
  </si>
  <si>
    <t xml:space="preserve">C13, </t>
  </si>
  <si>
    <t>68uF</t>
  </si>
  <si>
    <t>Capacitor_SMD:C_1206_3216Metric</t>
  </si>
  <si>
    <t xml:space="preserve">D3, D4, D5, D6, D11, D1, </t>
  </si>
  <si>
    <t>Dual schottky barrier diode, common anode, SOT-323</t>
  </si>
  <si>
    <t xml:space="preserve">D7, D8, D10, D9, D12, D2, </t>
  </si>
  <si>
    <t>Dual schottky barrier diode, common cathode, SOT-323</t>
  </si>
  <si>
    <t xml:space="preserve">H2, H1, </t>
  </si>
  <si>
    <t>GND PAD</t>
  </si>
  <si>
    <t>MountingHole:MountingHole_3.2mm_M3_Pad_Via</t>
  </si>
  <si>
    <t>Mounting Hole with connection</t>
  </si>
  <si>
    <t xml:space="preserve">IC1, </t>
  </si>
  <si>
    <t>NCP176AMX330TCG</t>
  </si>
  <si>
    <t>NCP176AMX330TCG:NCP176AMX330TCG</t>
  </si>
  <si>
    <t>ON Semiconductor NCP176AMX330TCG, LDO Voltage Regulator, 500mA, 3.3 V +/-0.8%, 1.4  5.5 Vin, 6-Pin XDFN</t>
  </si>
  <si>
    <t xml:space="preserve">IC2, </t>
  </si>
  <si>
    <t>TPS7A0533PDBVR</t>
  </si>
  <si>
    <t>TPS7A0533PDBVR:SOT95P280X145-5N</t>
  </si>
  <si>
    <t>1-A, ultra-low-IQ, 200-mA low-dropout (LDO) regulator in a small-sized package</t>
  </si>
  <si>
    <t xml:space="preserve">IC3, </t>
  </si>
  <si>
    <t>LP3961EMP-5.0</t>
  </si>
  <si>
    <t>LP3961EMP-5.0:SOT150P696X180-5N</t>
  </si>
  <si>
    <t>Fast Ultra Low Dropout Linear Regulators</t>
  </si>
  <si>
    <t xml:space="preserve">J3, </t>
  </si>
  <si>
    <t xml:space="preserve">J4, </t>
  </si>
  <si>
    <t>PRG</t>
  </si>
  <si>
    <t>Connector_PinSocket_2.54mm:PinSocket_1x01_P2.54mm_Vertical</t>
  </si>
  <si>
    <t xml:space="preserve">J5, J1, </t>
  </si>
  <si>
    <t xml:space="preserve">J6, J7, J16, </t>
  </si>
  <si>
    <t>HEADER_8-PIN_0.1</t>
  </si>
  <si>
    <t xml:space="preserve">J8, </t>
  </si>
  <si>
    <t>S03B-PASK-2_LF__SN_</t>
  </si>
  <si>
    <t xml:space="preserve">J10, </t>
  </si>
  <si>
    <t>Connector_PinHeader_2.54mm:PinHeader_2x07_P2.54mm_Vertical_SMD_and_TH</t>
  </si>
  <si>
    <t xml:space="preserve">J12, </t>
  </si>
  <si>
    <t>TEENSY Cur. Mon.</t>
  </si>
  <si>
    <t>Connector_PinSocket_2.54mm:PinSocket_1x02_P2.54mm_Vertical</t>
  </si>
  <si>
    <t xml:space="preserve">J13, </t>
  </si>
  <si>
    <t>Core Cur. Mon.</t>
  </si>
  <si>
    <t xml:space="preserve">J14, </t>
  </si>
  <si>
    <t>HEADER_11-PIN_0.1</t>
  </si>
  <si>
    <t>Connector_PinSocket_2.54mm:PinSocket_1x11_P2.54mm_Vertical</t>
  </si>
  <si>
    <t xml:space="preserve">J17, </t>
  </si>
  <si>
    <t>LED Cur. Mon.</t>
  </si>
  <si>
    <t xml:space="preserve">J18, </t>
  </si>
  <si>
    <t>5V0 Cur. Mon.</t>
  </si>
  <si>
    <t xml:space="preserve">J19, </t>
  </si>
  <si>
    <t>3V3 Cur. Mon.</t>
  </si>
  <si>
    <t xml:space="preserve">JP1, </t>
  </si>
  <si>
    <t>USB_Power_Enable</t>
  </si>
  <si>
    <t>Jumper:SolderJumper-2_P1.3mm_Bridged_Pad1.0x1.5mm</t>
  </si>
  <si>
    <t xml:space="preserve">JP2, </t>
  </si>
  <si>
    <t>Opt. Cur. Mon.</t>
  </si>
  <si>
    <t xml:space="preserve">JP4, JP3, </t>
  </si>
  <si>
    <t>SolderJumper_3_Open</t>
  </si>
  <si>
    <t>Jumper:SolderJumper-3_P1.3mm_Open_Pad1.0x1.5mm_NumberLabels</t>
  </si>
  <si>
    <t xml:space="preserve">JP8, </t>
  </si>
  <si>
    <t>Teensy_Charge_Enable</t>
  </si>
  <si>
    <t>Jumper:SolderJumper-2_P1.3mm_Bridged_RoundedPad1.0x1.5mm</t>
  </si>
  <si>
    <t xml:space="preserve">JP9, </t>
  </si>
  <si>
    <t>3V3_Select</t>
  </si>
  <si>
    <t xml:space="preserve">JP10, JP11, </t>
  </si>
  <si>
    <t>Jumper:SolderJumper-3_P1.3mm_Bridged12_RoundedPad1.0x1.5mm_NumberLabels</t>
  </si>
  <si>
    <t xml:space="preserve">L1, L2, </t>
  </si>
  <si>
    <t>Core_64_Logo</t>
  </si>
  <si>
    <t>Core_Memory_8x8_Array:Core64_Logo</t>
  </si>
  <si>
    <t xml:space="preserve">L3, </t>
  </si>
  <si>
    <t>Core_64_MachineIdeas_Link</t>
  </si>
  <si>
    <t>Core_Memory_8x8_Array:Core64_QR_Link_MachineIdeas</t>
  </si>
  <si>
    <t xml:space="preserve">L4, </t>
  </si>
  <si>
    <t>Logo_Open_Hardware_Small</t>
  </si>
  <si>
    <t>Symbol:OSHW-Logo2_7.3x6mm_SilkScreen</t>
  </si>
  <si>
    <t xml:space="preserve">Q5, Q3, Q9, Q11, Q13, Q15, Q17, Q19, Q1, Q7, </t>
  </si>
  <si>
    <t xml:space="preserve">Q6, Q4, Q10, Q12, Q14, Q16, Q18, Q20, Q2, Q8, </t>
  </si>
  <si>
    <t xml:space="preserve">Q21, </t>
  </si>
  <si>
    <t>Q_NMOS_DGS_NVTR4503NT1G</t>
  </si>
  <si>
    <t>N-MOSFET transistor, drain/gate/source</t>
  </si>
  <si>
    <t xml:space="preserve">Q22, </t>
  </si>
  <si>
    <t>MCC_SL3401A</t>
  </si>
  <si>
    <t>P-MOSFET transistor, drain/gate/source</t>
  </si>
  <si>
    <t xml:space="preserve">R4, R14, R22, R28, R6, R15, R7, R16, R8, R17, R18, R20, R25, R31, R19, R24, R26, R30, R21, R27, R50, </t>
  </si>
  <si>
    <t>10K</t>
  </si>
  <si>
    <t xml:space="preserve">R9, R11, R13, R12, R23, R29, </t>
  </si>
  <si>
    <t xml:space="preserve">R32, R33, </t>
  </si>
  <si>
    <t xml:space="preserve">R37, R38, </t>
  </si>
  <si>
    <t xml:space="preserve">R41, R36, R42, </t>
  </si>
  <si>
    <t xml:space="preserve">R46, R47, </t>
  </si>
  <si>
    <t>2K2</t>
  </si>
  <si>
    <t xml:space="preserve">R51, </t>
  </si>
  <si>
    <t>33k</t>
  </si>
  <si>
    <t xml:space="preserve">R52, </t>
  </si>
  <si>
    <t>11k</t>
  </si>
  <si>
    <t xml:space="preserve">SW1, </t>
  </si>
  <si>
    <t>Switch, single pole double throw</t>
  </si>
  <si>
    <t xml:space="preserve">U1, </t>
  </si>
  <si>
    <t>74HC238</t>
  </si>
  <si>
    <t>Digikey:TSSOP-16-1EP_W4.40mm</t>
  </si>
  <si>
    <t xml:space="preserve">U4, </t>
  </si>
  <si>
    <t>1Kb (128x8) I2C Serial EEPROM, 1.8-5.5V, SOIC-8</t>
  </si>
  <si>
    <t xml:space="preserve">U5, </t>
  </si>
  <si>
    <t>quad 2-input NOR gate</t>
  </si>
  <si>
    <t xml:space="preserve">U6, </t>
  </si>
  <si>
    <t>Micro_LiPo_Charger</t>
  </si>
  <si>
    <t>Core_Memory_8x8_Array:Micro_LiPo_Charger</t>
  </si>
  <si>
    <t xml:space="preserve">U7, </t>
  </si>
  <si>
    <t>Low-Power, Low-Offset Voltage, Dual Comparators, DIP-8/SOIC-8/SSOP-8</t>
  </si>
  <si>
    <t xml:space="preserve">U8, </t>
  </si>
  <si>
    <t>Adafruit_3.2_TFT_1743</t>
  </si>
  <si>
    <t>Adafruit_3.2_TFT:Adafruit_3.2_TFT_Dual_PinHeader_1x20_P2.54mm_Vertical_SMD_Pin1Left</t>
  </si>
  <si>
    <t xml:space="preserve">X1, </t>
  </si>
  <si>
    <t xml:space="preserve">X2, </t>
  </si>
  <si>
    <t>Header_9-PIN_0.1</t>
  </si>
  <si>
    <t>Connector_PinSocket_2.54mm:PinSocket_1x09_P2.54mm_Vertical</t>
  </si>
  <si>
    <t xml:space="preserve">X3, </t>
  </si>
  <si>
    <t>QWIIC</t>
  </si>
  <si>
    <t xml:space="preserve">X4, </t>
  </si>
  <si>
    <t xml:space="preserve">Z1, </t>
  </si>
  <si>
    <t>PDZ10BGWX_(10V)</t>
  </si>
  <si>
    <t>Digikey:SOD-123</t>
  </si>
  <si>
    <t>Zener diode, small symbol</t>
  </si>
  <si>
    <t>REAL-TIME-CLOCK RTC support for Teensy</t>
  </si>
  <si>
    <t>CORE64-CB-7BP-KIT INCLUDED - USER ASSEMBLED</t>
  </si>
  <si>
    <t>NEON PIXELS</t>
  </si>
  <si>
    <t>Procure your own boards and components</t>
  </si>
  <si>
    <t>Neon Pixel Design files:</t>
  </si>
  <si>
    <t xml:space="preserve">Larger Core Board Design files: </t>
  </si>
  <si>
    <t>LIPO CONVERSION</t>
  </si>
  <si>
    <t>ADD-ON Accessories</t>
  </si>
  <si>
    <t>Generic eBay or similar</t>
  </si>
  <si>
    <t>OLED Monochrome 64x128, I2C, 4-pin header</t>
  </si>
  <si>
    <t>SAO Socket for top Core Plane</t>
  </si>
  <si>
    <t>Digi-key</t>
  </si>
  <si>
    <t xml:space="preserve">SAOs, </t>
  </si>
  <si>
    <t>QWIIC-based EXPANSION</t>
  </si>
  <si>
    <t>IMU 6 axis or 9 axis I2C add-on</t>
  </si>
  <si>
    <t>https://www.sparkfun.com/products/15335</t>
  </si>
  <si>
    <t>Assembly instruction PDF, video, online</t>
  </si>
  <si>
    <t>Instruction Manual, printed. Videos online.</t>
  </si>
  <si>
    <t>2x MikroBus NFC modules</t>
  </si>
  <si>
    <t>NFC COMMUNICATION</t>
  </si>
  <si>
    <t>IR COMMUNICATION</t>
  </si>
  <si>
    <t>DIY NFMI COMMUNICATION</t>
  </si>
  <si>
    <t>OLED Color 64x128, SPI, 1.5" large, with SD</t>
  </si>
  <si>
    <t>FABRICATED INTO THE PCB</t>
  </si>
  <si>
    <t>ALTERNATE COMPONENTS TO TEST</t>
  </si>
  <si>
    <t>https://www.digikey.com/product-detail/en/jst-sales-america-inc/S03B-PASK-2-LF-SN/455-1848-ND/926754</t>
  </si>
  <si>
    <t>https://www.digikey.com/product-detail/en/on-semiconductor/NCP176AMX330TCG/NCP176AMX330TCGOSCT-ND/5761665</t>
  </si>
  <si>
    <t>https://www.digikey.com/product-detail/en/texas-instruments/TPS7A0533PDBVR/296-TPS7A0533PDBVRCT-ND/9746476</t>
  </si>
  <si>
    <t>https://www.digikey.com/product-detail/en/texas-instruments/LP3961EMP-5.0-NOPB/LP3961EMP-5.0-NOPBCT-ND/364674</t>
  </si>
  <si>
    <t>https://www.digikey.com/product-detail/en/tdk-corporation/C3216X5R1A686M160AC/445-14673-1-ND/3956339</t>
  </si>
  <si>
    <t>https://www.digikey.com/product-detail/en/united-chemi-con/EMHL100ARA471MHA0G/565-EMHL100ARA471MHA0GCT-ND/10487084</t>
  </si>
  <si>
    <t>https://www.digikey.com/product-detail/en/on-semiconductor/NVTR4503NT1G/NVTR4503NT1GOSCT-ND/3487658</t>
  </si>
  <si>
    <t>https://www.digikey.com/product-detail/en/micro-commercial-co/SL3401A-TP/353-SL3401A-TPCT-ND/12177331</t>
  </si>
  <si>
    <t>https://www.digikey.com/product-detail/en/w-rth-elektronik/885012207045/732-8045-1-ND/5454672</t>
  </si>
  <si>
    <t>https://www.digikey.com/product-detail/en/samsung-electro-mechanics/CL21A106KOQNNNG/1276-6455-1-ND/5958083</t>
  </si>
  <si>
    <t>https://www.digikey.com/en/products/detail/tdk-corporation/C2012X7R1H105K125AE/3283657</t>
  </si>
  <si>
    <t>https://www.digikey.com/en/products/detail/johanson-dielectrics-inc/500R15W103KV4T/1859433</t>
  </si>
  <si>
    <t>https://www.digikey.com/product-detail/en/diodes-incorporated/BAT54AW-7-F/BAT54AW-FDICT-ND/815358</t>
  </si>
  <si>
    <t>https://www.digikey.com/product-detail/en/diodes-incorporated/BAT54CW-7-F/BAT54CW-FDICT-ND/768879</t>
  </si>
  <si>
    <t>https://www.digikey.com/product-detail/en/samtec-inc/SSW-116-22-F-S-VS/SSW-116-22-F-S-VS-ND/7893652</t>
  </si>
  <si>
    <t>https://www.digikey.com/product-detail/en/samtec-inc/TSM-106-03-T-DV/SAM12249-ND/6691943</t>
  </si>
  <si>
    <t>TSM-107-03-TM-DV</t>
  </si>
  <si>
    <t>https://www.digikey.com/en/products/detail/samtec-inc/TSM-107-03-TM-DV/7625426</t>
  </si>
  <si>
    <t>Cut to fit 14+14+5+5=38 (2 spare pins left) (trim header length to fit close to the board if you want)</t>
  </si>
  <si>
    <t>0.420" pins</t>
  </si>
  <si>
    <t>Supplier Direct Ship, Inventoried at Digi-Key, unlike the long ones that are Factory Stock</t>
  </si>
  <si>
    <t>Teensy 3.2 and Headers - Standard</t>
  </si>
  <si>
    <t>Teensy 3.2 SMT Header, 2x7, Tall .420"</t>
  </si>
  <si>
    <t>Not in stock at Digi-Key as of 11-21-2020</t>
  </si>
  <si>
    <t>https://www.digikey.com/en/products/detail/samtec-inc/TSM-107-01-T-DV/2685677</t>
  </si>
  <si>
    <t>J101</t>
  </si>
  <si>
    <t>J102</t>
  </si>
  <si>
    <t>Same as J10 Alternate for Unicorn Hat header</t>
  </si>
  <si>
    <t>https://www.digikey.com/en/products/detail/samtec-inc/TSM-107-03-T-DV-P/7638921</t>
  </si>
  <si>
    <t>TSM-107-03-T-DV-P</t>
  </si>
  <si>
    <t xml:space="preserve">Supplier direct ship </t>
  </si>
  <si>
    <t xml:space="preserve">0.420" tall pins, Supplier direct ship </t>
  </si>
  <si>
    <t>https://www.digikey.com/en/products/detail/amphenol-icc-fci/68000-420HLF/1878568?s=N4IgTCBcDaIGwAYCcBaAzGOqByAREAugL5A</t>
  </si>
  <si>
    <t>https://www.digikey.com/en/products/detail/sullins-connector-solutions/PREC040SAAN-RC/2774814</t>
  </si>
  <si>
    <t>Teensy 3.2 T.O. Header, 1x20 (or 1x19)</t>
  </si>
  <si>
    <t>Teensy 3.2 T.O. Header, 1x40</t>
  </si>
  <si>
    <t>https://www.digikey.com/en/products/detail/sparkfun-electronics/DEV-13736/5721426</t>
  </si>
  <si>
    <t>https://www.digikey.com/en/products/detail/on-semiconductor/MMBT4403LT1G/919609</t>
  </si>
  <si>
    <t>https://www.digikey.com/en/products/detail/on-semiconductor/MMBT4401LT1G/919608</t>
  </si>
  <si>
    <t>Teensy (NXP/Freescale K20 Kinetis ARM® Cortex®-M4 (DSP) MCU 32-Bit MK20DX256VLH7) without headers</t>
  </si>
  <si>
    <t>https://www.digikey.com/product-detail/en/stackpole-electronics-inc/RMCF0805JG470R/RMCF0805JG470RCT-ND/4425246</t>
  </si>
  <si>
    <t>https://www.digikey.com/en/products/detail/stackpole-electronics-inc/RMCF0805JG10K0/1757769</t>
  </si>
  <si>
    <t>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</t>
  </si>
  <si>
    <t xml:space="preserve">R5, R3, R10, R44, R45, R2, R49, R34, R39, R40, R35, R1, R48, </t>
  </si>
  <si>
    <t>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</t>
  </si>
  <si>
    <t>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</t>
  </si>
  <si>
    <t>https://www.digikey.com/en/products/detail/c-k/JS102011SAQN/1640114</t>
  </si>
  <si>
    <t>https://www.digikey.com/en/products/detail/yageo/RC0805FR-0711RL/730498</t>
  </si>
  <si>
    <t>1K8-1%</t>
  </si>
  <si>
    <t>6R8-1%</t>
  </si>
  <si>
    <t>11-1%</t>
  </si>
  <si>
    <t>1K5-1%</t>
  </si>
  <si>
    <t>https://www.digikey.com/en/products/detail/yageo/RC0805FR-071K8L/727520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goAAIANYAeQAFgBbTCrYIgACq-F4LCJyAAsthUJgAK7cbDhAC0-1yJyWShUDCcvNqGNOywy4mKYvwvPRAKFQMsIBRGp6srFIhEQA</t>
  </si>
  <si>
    <t>https://www.digikey.com/en/products/detail/yageo/RC0805FR-071K5L/727496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n0AAIANYAeQAFgBbTCrYIgACq-F4LCJyAAsthUJgAK7cbDhAC0-1yJyWShUDCcvNqGNOywy4mKYvwvPRAKFQMsIBRGp6srFIhEQA</t>
  </si>
  <si>
    <t>https://www.digikey.com/en/products/detail/yageo/RC0805FR-076R8L/728065</t>
  </si>
  <si>
    <t>8 core plane select</t>
  </si>
  <si>
    <t>https://www.digikey.com/en/products/detail/on-semiconductor/MC74HC238ADTR2G/2305555</t>
  </si>
  <si>
    <t>https://www.digikey.com/product-detail/en/stmicroelectronics/M24C01-RMN6P/497-8556-ND/1663554</t>
  </si>
  <si>
    <t>https://www.digikey.com/product-detail/en/texas-instruments/SN74HC02DR/296-1188-1-ND/276456</t>
  </si>
  <si>
    <t>https://www.digikey.com/product-detail/en/stmicroelectronics/LM393DT/497-1593-1-ND/592084</t>
  </si>
  <si>
    <t>https://www.digikey.com/product-detail/en/sullins-connector-solutions/SFH11-NBPC-D03-ST-BK/S9717-ND/4558818</t>
  </si>
  <si>
    <t>SD Card</t>
  </si>
  <si>
    <t>https://www.digikey.com/product-detail/en/jst-sales-america-inc/SM04B-SRSS-TB-LF-SN/455-1804-1-ND/926875</t>
  </si>
  <si>
    <t>N/A</t>
  </si>
  <si>
    <t>Single-cell battery holder</t>
  </si>
  <si>
    <t>JST - S03B-PASK-2(LF)(SN) - HEADER, PA, 3WAY, SIDE, 2MM</t>
  </si>
  <si>
    <t>Battery</t>
  </si>
  <si>
    <t>CR2032</t>
  </si>
  <si>
    <t>https://www.digikey.com/product-detail/en/murata-electronics/CR2032/490-18646-ND/9558425</t>
  </si>
  <si>
    <t>https://www.digikey.com/product-detail/en/mpd-memory-protection-devices/BC-2003-TR/BC-2003-TR-CT-ND/5027938</t>
  </si>
  <si>
    <t>https://www.digikey.com/product-detail/en/citizen-finedevice-co-ltd/CFS-20632768DZFB/300-1002-ND/283736</t>
  </si>
  <si>
    <t>Power Rails</t>
  </si>
  <si>
    <t>Program pin</t>
  </si>
  <si>
    <t>Sense Debug, GPIO#1, GPIO#2</t>
  </si>
  <si>
    <t>Cur. Mon. Teensy</t>
  </si>
  <si>
    <t>Cur. Mon. Cores</t>
  </si>
  <si>
    <t>OLED Color</t>
  </si>
  <si>
    <t>Cur. Mon. LED Array</t>
  </si>
  <si>
    <t>Cur. Mon. 5V0</t>
  </si>
  <si>
    <t>Cur. Mon. 3V3</t>
  </si>
  <si>
    <t>Qty On Hand Nov 21, 2020</t>
  </si>
  <si>
    <t>SUPPLIES, ASSEMBLY, PACKAGING</t>
  </si>
  <si>
    <t>Standard T.H. 1x16 female header socket</t>
  </si>
  <si>
    <t>Standard T.H. 1x16 male header, tall</t>
  </si>
  <si>
    <t>Standard T.H. 1x8 male header, tall</t>
  </si>
  <si>
    <t>Standard T.H. 1x8 female header socket</t>
  </si>
  <si>
    <t>Connector_PinHeader_2.54mm:PinHeader_1x16_P2.54mm_Vertical_T.O</t>
  </si>
  <si>
    <t>Connector_PinHeader_2.54mm:PinHeader_1x8_P2.54mm_Vertical_T.O</t>
  </si>
  <si>
    <t>https://www.digikey.com/en/products/detail/3m/929834-04-16-RK/1093801</t>
  </si>
  <si>
    <t>https://www.digikey.com/en/products/detail/harwin-inc/M20-7821646/3727829</t>
  </si>
  <si>
    <t>M20-7821646</t>
  </si>
  <si>
    <t>Bare Core Boards</t>
  </si>
  <si>
    <t>1x16 Long pin Headers and Sockets</t>
  </si>
  <si>
    <t>Teensy 3.2 and Headers - Alternates</t>
  </si>
  <si>
    <t>Teensy 3.2 Stackable Headers for TeensyView</t>
  </si>
  <si>
    <t>https://www.digikey.com/en/products/detail/sparkfun-electronics/LCD-14048/6823624?s=N4IgTCBcDaIC4FMEDsDOBPABANwJYIHcQBdAXyA</t>
  </si>
  <si>
    <t>OLED Teensy View, SPI, stack on Teensy, requires header pins</t>
  </si>
  <si>
    <t>Short Sockets for Teensy 3.2 to Logic Board</t>
  </si>
  <si>
    <t>Low cost Adafruit MicroSD 3V only</t>
  </si>
  <si>
    <t>https://www.digikey.com/en/products/detail/adafruit-industries-llc/4682/12822319?s=N4IgTCBcDaIIIBMCGAzATgVwJYBcAEALAGwAcEAugL5A</t>
  </si>
  <si>
    <t>MICROSD SPI/SPIO BREAKOUT BOARD</t>
  </si>
  <si>
    <t>OLED Color 64x128, SPI, 1.27", with SD</t>
  </si>
  <si>
    <t>https://www.digikey.com/en/products/detail/adafruit-industries-llc/1673/5353658</t>
  </si>
  <si>
    <t>https://www.digikey.com/en/products/detail/adafruit-industries-llc/1431/5353646</t>
  </si>
  <si>
    <t>https://www.digikey.com/en/products/detail/adafruit-industries-llc/1743/9380218</t>
  </si>
  <si>
    <t>https://www.digikey.com/en/products/detail/adafruit-industries-llc/328/5054542</t>
  </si>
  <si>
    <t>https://www.digikey.com/en/products/detail/adafruit-industries-llc/1904/5054545</t>
  </si>
  <si>
    <t>LiPo Battery 2500mAh (largest that fits)</t>
  </si>
  <si>
    <t>EIGHT CORE PLANE STACK</t>
  </si>
  <si>
    <t>C6</t>
  </si>
  <si>
    <t>Already included in base assembled, so you don't need to add this capacitor.</t>
  </si>
  <si>
    <t>https://www.digikey.com/en/products/detail/adafruit-industries-llc/258/5054544</t>
  </si>
  <si>
    <t>LiPo Battery 2000mAh</t>
  </si>
  <si>
    <t>LiPo Battery 1250mAh</t>
  </si>
  <si>
    <t>JST_S03B-PASK-2_LF__SN_:S03BPASK2LFSN
Socket: TH, Side Entry, JST PA S03B-PASK-2(LF)(SN), Digikey 455-1848-ND ($0.44/ea)</t>
  </si>
  <si>
    <t>https://www.digikey.com/en/products/detail/jst-sales-america-inc/BM03B-PASS-1-TFT-LF-SN/2773420?s=N4IgTCBcDaICwFYEFowDYDMAOZBGZAcgCIgC6AvkA</t>
  </si>
  <si>
    <t>https://www.digikey.com/en/products/detail/keystone-electronics/976/7385293?s=N4IgTCBcDaIMwDYC0BOA7AgwgFSQOQBEQBdAXyA</t>
  </si>
  <si>
    <t>REQUIRES FOOTPRINT UPDATE
Socket: SMT, Top Entry, JST PA BM03B-PASS-1-TFT(LF)(SN), Digikey 455-2638-1-ND ($0.80)</t>
  </si>
  <si>
    <t>REQUIRES FOOTPRINT UPDATE
Socket: SMT, Side Entry, Keystone 976, Digikey 36-976CT-ND ($2.71/ea)</t>
  </si>
  <si>
    <t xml:space="preserve">REQUIRES FOOTPRINT UPDATE
</t>
  </si>
  <si>
    <t>https://www.digikey.com/product-detail/en/jst-sales-america-inc/S03B-XASK-1-LF-SN/455-4089-ND/9385578</t>
  </si>
  <si>
    <t>BATTERY PACK</t>
  </si>
  <si>
    <t>AAA Battery</t>
  </si>
  <si>
    <t>CORE64-CB-V0.4-NP-1TP-KIT INCLUDED - PRE-ASSEMBLED</t>
  </si>
  <si>
    <t>CM1</t>
  </si>
  <si>
    <t>Header 1x16</t>
  </si>
  <si>
    <t>Header 2x3</t>
  </si>
  <si>
    <t>Core Memory</t>
  </si>
  <si>
    <t>J1, J2</t>
  </si>
  <si>
    <t>do not insert</t>
  </si>
  <si>
    <t>Validation Comments</t>
  </si>
  <si>
    <t>Drop these connectors completely, just solder battery pack to the board.</t>
  </si>
  <si>
    <t>OK</t>
  </si>
  <si>
    <t>https://www.digikey.com/product-detail/en/keystone-electronics/2482/36-2482-ND/303827</t>
  </si>
  <si>
    <t>4x AAA Battery Holder with 6" flying leads</t>
  </si>
  <si>
    <t>OK, consider 500mA rating instead of just 300mA</t>
  </si>
  <si>
    <t>Changed to flying leads</t>
  </si>
  <si>
    <t>WRONG PIN FOOTPRINT!</t>
  </si>
  <si>
    <t xml:space="preserve">OK </t>
  </si>
  <si>
    <t>https://www.digikey.com/product-detail/en/texas-instruments/SN74LV1T125DBVR/296-37172-1-ND/4555589</t>
  </si>
  <si>
    <t>SN74LV1T125DBVR</t>
  </si>
  <si>
    <t>IC BUF NON-INVERT 5.5V SOT23-5</t>
  </si>
  <si>
    <t>SOT23-5</t>
  </si>
  <si>
    <t>remove from design</t>
  </si>
  <si>
    <t>LCD Sockets - solder to Logic Board</t>
  </si>
  <si>
    <t>U8-sockets</t>
  </si>
  <si>
    <t>U8-LCD</t>
  </si>
  <si>
    <t>https://www.digikey.com/en/products/detail/amphenol-icc-fci/77311-119-08LF/1524551</t>
  </si>
  <si>
    <t>8 pin 0.1" tall pin T.H. Header</t>
  </si>
  <si>
    <t>J3 AND J7 TOGETHER</t>
  </si>
  <si>
    <t>https://www.digikey.com/en/products/detail/samtec-inc/SSW-120-22-F-S-VS/7893780</t>
  </si>
  <si>
    <t>1x20 0.1" SMD Header Pins standard height</t>
  </si>
  <si>
    <t>LCD TFT 3.2" with SD, includes male header pins</t>
  </si>
  <si>
    <t>OLED Monochrome SMD 4-pin FEM Socket</t>
  </si>
  <si>
    <t>OK, consider including in base kit</t>
  </si>
  <si>
    <t>Two kits for Itsy Bits, for Teensy 3.2 Sockets. Requires cutting down two of the long 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</si>
</sst>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5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7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81">
    <xf numFmtId="0" fontId="0" fillId="0" borderId="0" xfId="0"/>
    <xf numFmtId="44" fontId="0" fillId="0" borderId="0" xfId="1" applyFont="1"/>
    <xf numFmtId="0" fontId="18" fillId="0" borderId="0" xfId="0" applyFont="1"/>
    <xf numFmtId="0" fontId="18" fillId="0" borderId="0" xfId="0" applyFont="1" applyAlignment="1">
      <alignment horizontal="right"/>
    </xf>
    <xf numFmtId="44" fontId="18" fillId="0" borderId="0" xfId="1" applyFont="1"/>
    <xf numFmtId="164" fontId="0" fillId="0" borderId="0" xfId="1" applyNumberFormat="1" applyFont="1"/>
    <xf numFmtId="0" fontId="18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18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19" fillId="2" borderId="0" xfId="1" applyFont="1" applyFill="1"/>
    <xf numFmtId="44" fontId="18" fillId="2" borderId="0" xfId="1" applyFont="1" applyFill="1"/>
    <xf numFmtId="44" fontId="0" fillId="0" borderId="0" xfId="1" applyFont="1" applyFill="1"/>
    <xf numFmtId="44" fontId="19" fillId="0" borderId="0" xfId="1" applyFont="1" applyFill="1"/>
    <xf numFmtId="44" fontId="18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7" fillId="0" borderId="0" xfId="0" applyFont="1"/>
    <xf numFmtId="0" fontId="16" fillId="0" borderId="0" xfId="2" applyAlignment="1">
      <alignment horizontal="left" vertical="top"/>
    </xf>
    <xf numFmtId="0" fontId="16" fillId="0" borderId="0" xfId="2" applyAlignment="1">
      <alignment horizontal="left" vertical="top" wrapText="1"/>
    </xf>
    <xf numFmtId="15" fontId="16" fillId="0" borderId="0" xfId="2" applyNumberFormat="1" applyAlignment="1">
      <alignment horizontal="left" vertical="top" wrapText="1"/>
    </xf>
    <xf numFmtId="0" fontId="16" fillId="4" borderId="0" xfId="2" applyFill="1" applyAlignment="1">
      <alignment horizontal="left" vertical="top" wrapText="1"/>
    </xf>
    <xf numFmtId="0" fontId="16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6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6" fillId="0" borderId="0" xfId="2" applyAlignment="1">
      <alignment horizontal="left"/>
    </xf>
    <xf numFmtId="0" fontId="16" fillId="0" borderId="0" xfId="2" applyAlignment="1">
      <alignment horizontal="left" wrapText="1"/>
    </xf>
    <xf numFmtId="0" fontId="16" fillId="0" borderId="0" xfId="2" applyAlignment="1">
      <alignment horizontal="center"/>
    </xf>
    <xf numFmtId="0" fontId="16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16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5" fillId="0" borderId="0" xfId="2" applyFont="1" applyFill="1" applyAlignment="1">
      <alignment horizontal="left" vertical="top" wrapText="1"/>
    </xf>
    <xf numFmtId="0" fontId="14" fillId="0" borderId="0" xfId="2" applyFont="1" applyFill="1" applyAlignment="1">
      <alignment horizontal="left" vertical="top" wrapText="1"/>
    </xf>
    <xf numFmtId="0" fontId="13" fillId="0" borderId="0" xfId="2" applyFont="1" applyAlignment="1">
      <alignment horizontal="left"/>
    </xf>
    <xf numFmtId="0" fontId="11" fillId="0" borderId="0" xfId="2" applyFont="1" applyAlignment="1">
      <alignment horizontal="left" vertical="top" wrapText="1"/>
    </xf>
    <xf numFmtId="0" fontId="16" fillId="2" borderId="0" xfId="2" applyFill="1" applyAlignment="1">
      <alignment horizontal="left" vertical="top" wrapText="1"/>
    </xf>
    <xf numFmtId="0" fontId="11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7" fillId="2" borderId="0" xfId="0" applyFont="1" applyFill="1" applyAlignment="1">
      <alignment wrapText="1"/>
    </xf>
    <xf numFmtId="0" fontId="17" fillId="2" borderId="0" xfId="0" applyFont="1" applyFill="1"/>
    <xf numFmtId="0" fontId="10" fillId="2" borderId="0" xfId="2" applyFont="1" applyFill="1" applyAlignment="1">
      <alignment horizontal="left" vertical="top" wrapText="1"/>
    </xf>
    <xf numFmtId="0" fontId="10" fillId="0" borderId="0" xfId="2" applyFont="1" applyAlignment="1">
      <alignment horizontal="left" vertical="top" wrapText="1"/>
    </xf>
    <xf numFmtId="0" fontId="16" fillId="5" borderId="0" xfId="2" applyFill="1" applyAlignment="1">
      <alignment horizontal="left" vertical="top" wrapText="1"/>
    </xf>
    <xf numFmtId="0" fontId="10" fillId="5" borderId="0" xfId="2" applyFont="1" applyFill="1" applyAlignment="1">
      <alignment horizontal="left" vertical="top" wrapText="1"/>
    </xf>
    <xf numFmtId="1" fontId="16" fillId="5" borderId="0" xfId="2" applyNumberFormat="1" applyFill="1" applyAlignment="1">
      <alignment horizontal="left" vertical="top" wrapText="1"/>
    </xf>
    <xf numFmtId="0" fontId="9" fillId="2" borderId="0" xfId="2" applyFont="1" applyFill="1" applyAlignment="1">
      <alignment horizontal="left" vertical="top" wrapText="1"/>
    </xf>
    <xf numFmtId="0" fontId="9" fillId="0" borderId="0" xfId="2" applyFont="1" applyFill="1" applyAlignment="1">
      <alignment horizontal="left" vertical="top" wrapText="1"/>
    </xf>
    <xf numFmtId="0" fontId="20" fillId="0" borderId="0" xfId="2" applyFont="1" applyFill="1" applyAlignment="1">
      <alignment horizontal="left" vertical="top"/>
    </xf>
    <xf numFmtId="0" fontId="10" fillId="0" borderId="0" xfId="2" applyFont="1" applyFill="1" applyAlignment="1">
      <alignment horizontal="left" vertical="top" wrapText="1"/>
    </xf>
    <xf numFmtId="0" fontId="11" fillId="0" borderId="0" xfId="2" applyFont="1" applyFill="1" applyAlignment="1">
      <alignment horizontal="left" vertical="top" wrapText="1"/>
    </xf>
    <xf numFmtId="0" fontId="9" fillId="0" borderId="0" xfId="2" applyFont="1" applyAlignment="1">
      <alignment horizontal="left" vertical="top" wrapText="1"/>
    </xf>
    <xf numFmtId="0" fontId="9" fillId="0" borderId="0" xfId="2" applyFont="1" applyAlignment="1">
      <alignment horizontal="left"/>
    </xf>
    <xf numFmtId="0" fontId="9" fillId="3" borderId="0" xfId="2" applyFont="1" applyFill="1" applyAlignment="1">
      <alignment horizontal="left" vertical="top" wrapText="1"/>
    </xf>
    <xf numFmtId="0" fontId="16" fillId="0" borderId="0" xfId="2" applyAlignment="1">
      <alignment horizontal="center" vertical="top"/>
    </xf>
    <xf numFmtId="0" fontId="16" fillId="4" borderId="0" xfId="2" applyFill="1" applyAlignment="1">
      <alignment horizontal="left" vertical="top"/>
    </xf>
    <xf numFmtId="0" fontId="16" fillId="4" borderId="0" xfId="2" applyFill="1" applyAlignment="1">
      <alignment horizontal="center" vertical="top"/>
    </xf>
    <xf numFmtId="0" fontId="16" fillId="3" borderId="0" xfId="2" applyFill="1" applyAlignment="1">
      <alignment horizontal="center" vertical="top"/>
    </xf>
    <xf numFmtId="0" fontId="12" fillId="0" borderId="0" xfId="2" applyFont="1" applyAlignment="1">
      <alignment horizontal="left" vertical="top"/>
    </xf>
    <xf numFmtId="0" fontId="12" fillId="0" borderId="0" xfId="2" applyFont="1" applyAlignment="1">
      <alignment horizontal="left" vertical="top" wrapText="1"/>
    </xf>
    <xf numFmtId="0" fontId="13" fillId="0" borderId="0" xfId="2" applyFont="1" applyAlignment="1">
      <alignment horizontal="left" vertical="top"/>
    </xf>
    <xf numFmtId="0" fontId="16" fillId="2" borderId="0" xfId="2" applyFill="1" applyAlignment="1">
      <alignment horizontal="left" vertical="top"/>
    </xf>
    <xf numFmtId="0" fontId="9" fillId="3" borderId="0" xfId="2" applyFont="1" applyFill="1" applyAlignment="1">
      <alignment horizontal="left" vertical="top"/>
    </xf>
    <xf numFmtId="0" fontId="14" fillId="0" borderId="0" xfId="2" applyFont="1" applyAlignment="1">
      <alignment horizontal="left" vertical="top"/>
    </xf>
    <xf numFmtId="0" fontId="16" fillId="0" borderId="0" xfId="2" applyAlignment="1">
      <alignment horizontal="center" vertical="top" wrapText="1"/>
    </xf>
    <xf numFmtId="0" fontId="8" fillId="0" borderId="0" xfId="2" applyFont="1" applyFill="1" applyAlignment="1">
      <alignment horizontal="left" vertical="top" wrapText="1"/>
    </xf>
    <xf numFmtId="0" fontId="7" fillId="0" borderId="0" xfId="2" applyFont="1" applyFill="1" applyAlignment="1">
      <alignment horizontal="left" vertical="top" wrapText="1"/>
    </xf>
    <xf numFmtId="0" fontId="7" fillId="0" borderId="0" xfId="2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4" borderId="0" xfId="2" applyFont="1" applyFill="1" applyAlignment="1">
      <alignment horizontal="left" vertical="top"/>
    </xf>
    <xf numFmtId="0" fontId="9" fillId="4" borderId="0" xfId="2" applyFont="1" applyFill="1" applyAlignment="1">
      <alignment horizontal="left" vertical="top" wrapText="1"/>
    </xf>
    <xf numFmtId="0" fontId="7" fillId="4" borderId="0" xfId="2" applyFont="1" applyFill="1" applyAlignment="1">
      <alignment horizontal="left" vertical="top" wrapText="1"/>
    </xf>
    <xf numFmtId="0" fontId="22" fillId="0" borderId="0" xfId="2" applyFont="1" applyFill="1" applyAlignment="1">
      <alignment horizontal="left" vertical="top"/>
    </xf>
    <xf numFmtId="0" fontId="16" fillId="0" borderId="0" xfId="2" applyFill="1" applyAlignment="1">
      <alignment horizontal="left" vertical="top"/>
    </xf>
    <xf numFmtId="0" fontId="9" fillId="0" borderId="0" xfId="2" applyFont="1" applyFill="1" applyAlignment="1">
      <alignment horizontal="left" vertical="top"/>
    </xf>
    <xf numFmtId="0" fontId="16" fillId="0" borderId="0" xfId="2" applyFill="1" applyAlignment="1">
      <alignment horizontal="center" vertical="top"/>
    </xf>
    <xf numFmtId="0" fontId="16" fillId="0" borderId="0" xfId="2" applyFill="1" applyAlignment="1">
      <alignment horizontal="center" vertical="top" wrapText="1"/>
    </xf>
    <xf numFmtId="0" fontId="11" fillId="4" borderId="0" xfId="2" applyFont="1" applyFill="1" applyAlignment="1">
      <alignment horizontal="left" vertical="top" wrapText="1"/>
    </xf>
    <xf numFmtId="0" fontId="10" fillId="4" borderId="0" xfId="2" applyFont="1" applyFill="1" applyAlignment="1">
      <alignment horizontal="left" vertical="top" wrapText="1"/>
    </xf>
    <xf numFmtId="165" fontId="0" fillId="4" borderId="0" xfId="3" applyNumberFormat="1" applyFont="1" applyFill="1" applyAlignment="1">
      <alignment horizontal="left" vertical="top" wrapText="1"/>
    </xf>
    <xf numFmtId="165" fontId="0" fillId="2" borderId="0" xfId="3" applyNumberFormat="1" applyFont="1" applyFill="1" applyAlignment="1">
      <alignment horizontal="left" vertical="top" wrapText="1"/>
    </xf>
    <xf numFmtId="0" fontId="6" fillId="0" borderId="0" xfId="2" applyFont="1" applyAlignment="1">
      <alignment horizontal="left" vertical="top"/>
    </xf>
    <xf numFmtId="0" fontId="6" fillId="0" borderId="0" xfId="2" applyFont="1" applyAlignment="1">
      <alignment horizontal="left" vertical="top" wrapText="1"/>
    </xf>
    <xf numFmtId="0" fontId="6" fillId="2" borderId="0" xfId="2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/>
    </xf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6" fillId="0" borderId="0" xfId="2" applyFont="1" applyFill="1" applyAlignment="1">
      <alignment horizontal="left" vertical="top" wrapText="1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165" fontId="17" fillId="0" borderId="0" xfId="3" applyNumberFormat="1" applyFont="1" applyFill="1" applyAlignment="1">
      <alignment horizontal="left" vertical="top" wrapText="1"/>
    </xf>
    <xf numFmtId="1" fontId="6" fillId="0" borderId="0" xfId="2" applyNumberFormat="1" applyFont="1" applyFill="1" applyAlignment="1">
      <alignment horizontal="left" vertical="top" wrapText="1"/>
    </xf>
    <xf numFmtId="44" fontId="17" fillId="0" borderId="0" xfId="3" applyFont="1" applyFill="1" applyAlignment="1">
      <alignment horizontal="left" vertical="top" wrapText="1"/>
    </xf>
    <xf numFmtId="44" fontId="17" fillId="2" borderId="0" xfId="1" applyFont="1" applyFill="1"/>
    <xf numFmtId="0" fontId="20" fillId="6" borderId="0" xfId="2" applyFont="1" applyFill="1" applyAlignment="1">
      <alignment horizontal="left" vertical="top"/>
    </xf>
    <xf numFmtId="0" fontId="16" fillId="6" borderId="0" xfId="2" applyFill="1" applyAlignment="1">
      <alignment horizontal="left" vertical="top" wrapText="1"/>
    </xf>
    <xf numFmtId="0" fontId="10" fillId="6" borderId="0" xfId="2" applyFont="1" applyFill="1" applyAlignment="1">
      <alignment horizontal="left" vertical="top" wrapText="1"/>
    </xf>
    <xf numFmtId="0" fontId="22" fillId="0" borderId="0" xfId="2" applyFont="1" applyAlignment="1">
      <alignment horizontal="left" vertical="top"/>
    </xf>
    <xf numFmtId="0" fontId="22" fillId="0" borderId="0" xfId="2" applyFont="1" applyAlignment="1">
      <alignment horizontal="left" vertical="top" wrapText="1"/>
    </xf>
    <xf numFmtId="0" fontId="23" fillId="0" borderId="0" xfId="4" applyAlignment="1">
      <alignment horizontal="left" vertical="top" wrapText="1"/>
    </xf>
    <xf numFmtId="0" fontId="0" fillId="0" borderId="0" xfId="0" applyAlignment="1">
      <alignment horizontal="center"/>
    </xf>
    <xf numFmtId="0" fontId="13" fillId="0" borderId="0" xfId="2" applyFont="1" applyAlignment="1">
      <alignment horizontal="left" vertical="top" wrapText="1"/>
    </xf>
    <xf numFmtId="0" fontId="8" fillId="0" borderId="0" xfId="2" applyFont="1" applyAlignment="1">
      <alignment horizontal="left" vertical="top" wrapText="1"/>
    </xf>
    <xf numFmtId="0" fontId="22" fillId="0" borderId="0" xfId="2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7" fillId="0" borderId="0" xfId="0" applyFont="1" applyAlignment="1">
      <alignment vertical="top" wrapText="1"/>
    </xf>
    <xf numFmtId="0" fontId="23" fillId="0" borderId="0" xfId="4" applyAlignment="1">
      <alignment horizontal="left" vertical="top"/>
    </xf>
    <xf numFmtId="0" fontId="0" fillId="0" borderId="0" xfId="0" applyAlignment="1"/>
    <xf numFmtId="0" fontId="23" fillId="0" borderId="0" xfId="4" applyAlignment="1"/>
    <xf numFmtId="0" fontId="15" fillId="0" borderId="0" xfId="2" applyFont="1" applyFill="1" applyAlignment="1">
      <alignment horizontal="left" vertical="top"/>
    </xf>
    <xf numFmtId="0" fontId="20" fillId="7" borderId="0" xfId="2" applyFont="1" applyFill="1" applyAlignment="1">
      <alignment horizontal="left" vertical="top"/>
    </xf>
    <xf numFmtId="0" fontId="22" fillId="7" borderId="0" xfId="2" applyFont="1" applyFill="1" applyAlignment="1">
      <alignment horizontal="left" vertical="top" wrapText="1"/>
    </xf>
    <xf numFmtId="0" fontId="16" fillId="7" borderId="0" xfId="2" applyFill="1" applyAlignment="1">
      <alignment horizontal="left" vertical="top" wrapText="1"/>
    </xf>
    <xf numFmtId="0" fontId="10" fillId="7" borderId="0" xfId="2" applyFont="1" applyFill="1" applyAlignment="1">
      <alignment horizontal="left" vertical="top" wrapText="1"/>
    </xf>
    <xf numFmtId="0" fontId="16" fillId="7" borderId="0" xfId="2" applyFill="1" applyAlignment="1">
      <alignment horizontal="center" vertical="top" wrapText="1"/>
    </xf>
    <xf numFmtId="0" fontId="11" fillId="7" borderId="0" xfId="2" applyFont="1" applyFill="1" applyAlignment="1">
      <alignment horizontal="left" vertical="top" wrapText="1"/>
    </xf>
    <xf numFmtId="0" fontId="11" fillId="7" borderId="0" xfId="2" applyFont="1" applyFill="1" applyAlignment="1">
      <alignment horizontal="left" vertical="top"/>
    </xf>
    <xf numFmtId="165" fontId="0" fillId="7" borderId="0" xfId="3" applyNumberFormat="1" applyFont="1" applyFill="1" applyAlignment="1">
      <alignment horizontal="left" vertical="top" wrapText="1"/>
    </xf>
    <xf numFmtId="0" fontId="16" fillId="7" borderId="0" xfId="2" applyFill="1" applyAlignment="1">
      <alignment horizontal="left" vertical="top"/>
    </xf>
    <xf numFmtId="0" fontId="9" fillId="7" borderId="0" xfId="2" applyFont="1" applyFill="1" applyAlignment="1">
      <alignment horizontal="left" vertical="top"/>
    </xf>
    <xf numFmtId="0" fontId="16" fillId="7" borderId="0" xfId="2" applyFill="1" applyAlignment="1">
      <alignment horizontal="center" vertical="top"/>
    </xf>
    <xf numFmtId="0" fontId="9" fillId="7" borderId="0" xfId="2" applyFont="1" applyFill="1" applyAlignment="1">
      <alignment horizontal="left" vertical="top" wrapText="1"/>
    </xf>
    <xf numFmtId="0" fontId="6" fillId="7" borderId="0" xfId="2" applyFont="1" applyFill="1" applyAlignment="1">
      <alignment horizontal="left" vertical="top"/>
    </xf>
    <xf numFmtId="0" fontId="23" fillId="7" borderId="0" xfId="4" applyFill="1" applyAlignment="1">
      <alignment horizontal="left" vertical="top"/>
    </xf>
    <xf numFmtId="0" fontId="17" fillId="7" borderId="0" xfId="0" applyFont="1" applyFill="1" applyAlignment="1">
      <alignment vertical="top" wrapText="1"/>
    </xf>
    <xf numFmtId="0" fontId="17" fillId="7" borderId="0" xfId="0" applyFont="1" applyFill="1"/>
    <xf numFmtId="0" fontId="23" fillId="7" borderId="0" xfId="4" applyFill="1" applyAlignment="1"/>
    <xf numFmtId="0" fontId="0" fillId="7" borderId="0" xfId="0" applyFill="1"/>
    <xf numFmtId="0" fontId="6" fillId="7" borderId="0" xfId="2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23" fillId="0" borderId="0" xfId="4" applyFill="1" applyAlignme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5" fillId="0" borderId="0" xfId="2" applyFont="1" applyAlignment="1">
      <alignment horizontal="left" vertical="top"/>
    </xf>
    <xf numFmtId="0" fontId="5" fillId="0" borderId="0" xfId="2" applyFont="1" applyAlignment="1">
      <alignment horizontal="left" vertical="top" wrapText="1"/>
    </xf>
    <xf numFmtId="0" fontId="5" fillId="0" borderId="0" xfId="2" applyFont="1" applyFill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5" fillId="0" borderId="0" xfId="2" applyFont="1" applyFill="1" applyAlignment="1">
      <alignment horizontal="left" vertical="top"/>
    </xf>
    <xf numFmtId="0" fontId="5" fillId="4" borderId="0" xfId="2" applyFont="1" applyFill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17" fillId="2" borderId="0" xfId="0" applyFont="1" applyFill="1" applyAlignment="1">
      <alignment vertical="top" wrapText="1"/>
    </xf>
    <xf numFmtId="0" fontId="0" fillId="2" borderId="0" xfId="0" applyFill="1" applyAlignment="1">
      <alignment horizontal="center"/>
    </xf>
    <xf numFmtId="0" fontId="23" fillId="2" borderId="0" xfId="4" applyFill="1" applyAlignment="1"/>
    <xf numFmtId="0" fontId="4" fillId="4" borderId="0" xfId="2" applyFont="1" applyFill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4" fillId="0" borderId="0" xfId="2" applyFont="1" applyAlignment="1">
      <alignment horizontal="left" vertical="top"/>
    </xf>
    <xf numFmtId="0" fontId="4" fillId="0" borderId="0" xfId="2" applyFont="1" applyFill="1" applyAlignment="1">
      <alignment horizontal="left" vertical="top" wrapText="1"/>
    </xf>
    <xf numFmtId="0" fontId="23" fillId="0" borderId="0" xfId="4" applyFill="1" applyAlignment="1">
      <alignment horizontal="left" vertical="top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left" wrapText="1"/>
    </xf>
    <xf numFmtId="0" fontId="17" fillId="0" borderId="0" xfId="0" applyFont="1" applyFill="1" applyAlignment="1">
      <alignment wrapText="1"/>
    </xf>
    <xf numFmtId="0" fontId="0" fillId="0" borderId="0" xfId="0" applyFill="1" applyAlignment="1">
      <alignment horizontal="left" vertical="top"/>
    </xf>
    <xf numFmtId="0" fontId="17" fillId="0" borderId="0" xfId="0" applyFont="1" applyFill="1"/>
    <xf numFmtId="0" fontId="2" fillId="0" borderId="0" xfId="2" applyFont="1" applyFill="1" applyAlignment="1">
      <alignment horizontal="left" vertical="top"/>
    </xf>
    <xf numFmtId="0" fontId="2" fillId="0" borderId="0" xfId="2" applyFont="1" applyAlignment="1">
      <alignment horizontal="left" vertical="top"/>
    </xf>
    <xf numFmtId="0" fontId="2" fillId="0" borderId="0" xfId="2" applyFont="1" applyFill="1" applyAlignment="1">
      <alignment horizontal="left" vertical="top" wrapText="1"/>
    </xf>
    <xf numFmtId="0" fontId="20" fillId="6" borderId="0" xfId="2" applyFont="1" applyFill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20" fillId="7" borderId="0" xfId="2" applyFont="1" applyFill="1" applyAlignment="1">
      <alignment horizontal="left" vertical="top" wrapText="1"/>
    </xf>
    <xf numFmtId="0" fontId="6" fillId="0" borderId="0" xfId="2" applyFont="1" applyAlignment="1">
      <alignment horizontal="left" wrapText="1"/>
    </xf>
    <xf numFmtId="0" fontId="2" fillId="2" borderId="0" xfId="2" applyFont="1" applyFill="1" applyAlignment="1">
      <alignment horizontal="left" vertical="top" wrapText="1"/>
    </xf>
    <xf numFmtId="0" fontId="20" fillId="2" borderId="0" xfId="2" applyFont="1" applyFill="1" applyAlignment="1">
      <alignment horizontal="left" vertical="top" wrapText="1"/>
    </xf>
    <xf numFmtId="0" fontId="20" fillId="0" borderId="0" xfId="2" applyFont="1" applyFill="1" applyAlignment="1">
      <alignment horizontal="left" vertical="top" wrapText="1"/>
    </xf>
    <xf numFmtId="0" fontId="9" fillId="4" borderId="0" xfId="2" applyFont="1" applyFill="1" applyAlignment="1">
      <alignment horizontal="left" vertical="top"/>
    </xf>
    <xf numFmtId="0" fontId="2" fillId="4" borderId="0" xfId="2" applyFont="1" applyFill="1" applyAlignment="1">
      <alignment horizontal="left" vertical="top" wrapText="1"/>
    </xf>
    <xf numFmtId="0" fontId="2" fillId="7" borderId="0" xfId="2" applyFont="1" applyFill="1" applyAlignment="1">
      <alignment horizontal="left" vertical="top" wrapText="1"/>
    </xf>
    <xf numFmtId="0" fontId="16" fillId="0" borderId="0" xfId="2" applyAlignment="1">
      <alignment horizontal="center" vertical="top" wrapText="1"/>
    </xf>
    <xf numFmtId="0" fontId="1" fillId="2" borderId="0" xfId="2" applyFont="1" applyFill="1" applyAlignment="1">
      <alignment horizontal="left" vertical="top" wrapText="1"/>
    </xf>
    <xf numFmtId="0" fontId="24" fillId="8" borderId="0" xfId="0" applyFont="1" applyFill="1" applyAlignment="1">
      <alignment horizontal="left" vertical="top" wrapText="1"/>
    </xf>
  </cellXfs>
  <cellStyles count="5">
    <cellStyle name="Currency" xfId="1" builtinId="4"/>
    <cellStyle name="Currency 2" xfId="3" xr:uid="{72824D0F-0E47-7141-B857-C29C6686ED02}"/>
    <cellStyle name="Hyperlink" xfId="4" builtinId="8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3m/929834-04-16-RK/109380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diodes-incorporated/BAT54CW-7-F/BAT54CW-FDICT-ND/768879" TargetMode="External"/><Relationship Id="rId18" Type="http://schemas.openxmlformats.org/officeDocument/2006/relationships/hyperlink" Target="https://www.digikey.com/en/products/detail/samtec-inc/TSM-107-01-T-DV/2685677" TargetMode="External"/><Relationship Id="rId26" Type="http://schemas.openxmlformats.org/officeDocument/2006/relationships/hyperlink" Target="https://www.digikey.com/product-detail/en/stackpole-electronics-inc/RMCF0805JG470R/RMCF0805JG470RCT-ND/4425246" TargetMode="External"/><Relationship Id="rId39" Type="http://schemas.openxmlformats.org/officeDocument/2006/relationships/hyperlink" Target="https://www.digikey.com/en/products/detail/harwin-inc/M20-7821646/3727829" TargetMode="External"/><Relationship Id="rId21" Type="http://schemas.openxmlformats.org/officeDocument/2006/relationships/hyperlink" Target="https://www.digikey.com/en/products/detail/amphenol-icc-fci/68000-420HLF/1878568?s=N4IgTCBcDaIGwAYCcBaAzGOqByAREAugL5A" TargetMode="External"/><Relationship Id="rId34" Type="http://schemas.openxmlformats.org/officeDocument/2006/relationships/hyperlink" Target="https://www.digikey.com/product-detail/en/stmicroelectronics/M24C01-RMN6P/497-8556-ND/1663554" TargetMode="External"/><Relationship Id="rId42" Type="http://schemas.openxmlformats.org/officeDocument/2006/relationships/hyperlink" Target="https://www.digikey.com/en/products/detail/johanson-dielectrics-inc/500R15W103KV4T/1859433" TargetMode="External"/><Relationship Id="rId7" Type="http://schemas.openxmlformats.org/officeDocument/2006/relationships/hyperlink" Target="https://www.digikey.com/product-detail/en/on-semiconductor/NVTR4503NT1G/NVTR4503NT1GOSCT-ND/3487658" TargetMode="External"/><Relationship Id="rId2" Type="http://schemas.openxmlformats.org/officeDocument/2006/relationships/hyperlink" Target="https://www.digikey.com/product-detail/en/on-semiconductor/NCP176AMX330TCG/NCP176AMX330TCGOSCT-ND/5761665" TargetMode="External"/><Relationship Id="rId16" Type="http://schemas.openxmlformats.org/officeDocument/2006/relationships/hyperlink" Target="https://www.digikey.com/en/products/detail/samtec-inc/TSM-107-03-TM-DV/7625426" TargetMode="External"/><Relationship Id="rId20" Type="http://schemas.openxmlformats.org/officeDocument/2006/relationships/hyperlink" Target="https://www.digikey.com/en/products/detail/samtec-inc/TSM-107-03-T-DV-P/7638921" TargetMode="External"/><Relationship Id="rId29" Type="http://schemas.openxmlformats.org/officeDocument/2006/relationships/hyperlink" Target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TargetMode="External"/><Relationship Id="rId41" Type="http://schemas.openxmlformats.org/officeDocument/2006/relationships/hyperlink" Target="https://www.digikey.com/en/products/detail/keystone-electronics/976/7385293?s=N4IgTCBcDaIMwDYC0BOA7AgwgFSQOQBEQBdAXyA" TargetMode="External"/><Relationship Id="rId1" Type="http://schemas.openxmlformats.org/officeDocument/2006/relationships/hyperlink" Target="https://www.digikey.com/product-detail/en/jst-sales-america-inc/S03B-PASK-2-LF-SN/455-1848-ND/926754" TargetMode="External"/><Relationship Id="rId6" Type="http://schemas.openxmlformats.org/officeDocument/2006/relationships/hyperlink" Target="https://www.digikey.com/product-detail/en/united-chemi-con/EMHL100ARA471MHA0G/565-EMHL100ARA471MHA0GCT-ND/10487084" TargetMode="External"/><Relationship Id="rId11" Type="http://schemas.openxmlformats.org/officeDocument/2006/relationships/hyperlink" Target="https://www.digikey.com/en/products/detail/tdk-corporation/C2012X7R1H105K125AE/3283657" TargetMode="External"/><Relationship Id="rId24" Type="http://schemas.openxmlformats.org/officeDocument/2006/relationships/hyperlink" Target="https://www.digikey.com/en/products/detail/on-semiconductor/MMBT4403LT1G/919609" TargetMode="External"/><Relationship Id="rId32" Type="http://schemas.openxmlformats.org/officeDocument/2006/relationships/hyperlink" Target="https://www.digikey.com/en/products/detail/yageo/RC0805FR-0711RL/730498" TargetMode="External"/><Relationship Id="rId37" Type="http://schemas.openxmlformats.org/officeDocument/2006/relationships/hyperlink" Target="https://www.digikey.com/product-detail/en/sullins-connector-solutions/SFH11-NBPC-D03-ST-BK/S9717-ND/4558818" TargetMode="External"/><Relationship Id="rId40" Type="http://schemas.openxmlformats.org/officeDocument/2006/relationships/hyperlink" Target="https://www.digikey.com/en/products/detail/jst-sales-america-inc/BM03B-PASS-1-TFT-LF-SN/2773420?s=N4IgTCBcDaICwFYEFowDYDMAOZBGZAcgCIgC6AvkA" TargetMode="External"/><Relationship Id="rId5" Type="http://schemas.openxmlformats.org/officeDocument/2006/relationships/hyperlink" Target="https://www.digikey.com/product-detail/en/tdk-corporation/C3216X5R1A686M160AC/445-14673-1-ND/3956339" TargetMode="External"/><Relationship Id="rId15" Type="http://schemas.openxmlformats.org/officeDocument/2006/relationships/hyperlink" Target="https://www.digikey.com/product-detail/en/samtec-inc/TSM-106-03-T-DV/SAM12249-ND/6691943" TargetMode="External"/><Relationship Id="rId23" Type="http://schemas.openxmlformats.org/officeDocument/2006/relationships/hyperlink" Target="https://www.digikey.com/en/products/detail/sparkfun-electronics/DEV-13736/5721426" TargetMode="External"/><Relationship Id="rId28" Type="http://schemas.openxmlformats.org/officeDocument/2006/relationships/hyperlink" Target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TargetMode="External"/><Relationship Id="rId36" Type="http://schemas.openxmlformats.org/officeDocument/2006/relationships/hyperlink" Target="https://www.digikey.com/product-detail/en/stmicroelectronics/LM393DT/497-1593-1-ND/592084" TargetMode="External"/><Relationship Id="rId10" Type="http://schemas.openxmlformats.org/officeDocument/2006/relationships/hyperlink" Target="https://www.digikey.com/product-detail/en/samsung-electro-mechanics/CL21A106KOQNNNG/1276-6455-1-ND/5958083" TargetMode="External"/><Relationship Id="rId19" Type="http://schemas.openxmlformats.org/officeDocument/2006/relationships/hyperlink" Target="https://www.digikey.com/en/products/detail/samtec-inc/TSM-107-03-T-DV-P/7638921" TargetMode="External"/><Relationship Id="rId31" Type="http://schemas.openxmlformats.org/officeDocument/2006/relationships/hyperlink" Target="https://www.digikey.com/en/products/detail/c-k/JS102011SAQN/1640114" TargetMode="External"/><Relationship Id="rId44" Type="http://schemas.openxmlformats.org/officeDocument/2006/relationships/hyperlink" Target="https://www.digikey.com/product-detail/en/keystone-electronics/2482/36-2482-ND/303827" TargetMode="External"/><Relationship Id="rId4" Type="http://schemas.openxmlformats.org/officeDocument/2006/relationships/hyperlink" Target="https://www.digikey.com/product-detail/en/texas-instruments/LP3961EMP-5.0-NOPB/LP3961EMP-5.0-NOPBCT-ND/364674" TargetMode="External"/><Relationship Id="rId9" Type="http://schemas.openxmlformats.org/officeDocument/2006/relationships/hyperlink" Target="https://www.digikey.com/product-detail/en/w-rth-elektronik/885012207045/732-8045-1-ND/5454672" TargetMode="External"/><Relationship Id="rId14" Type="http://schemas.openxmlformats.org/officeDocument/2006/relationships/hyperlink" Target="https://www.digikey.com/product-detail/en/samtec-inc/SSW-116-22-F-S-VS/SSW-116-22-F-S-VS-ND/7893652" TargetMode="External"/><Relationship Id="rId22" Type="http://schemas.openxmlformats.org/officeDocument/2006/relationships/hyperlink" Target="https://www.digikey.com/en/products/detail/sullins-connector-solutions/PREC040SAAN-RC/2774814" TargetMode="External"/><Relationship Id="rId27" Type="http://schemas.openxmlformats.org/officeDocument/2006/relationships/hyperlink" Target="https://www.digikey.com/en/products/detail/stackpole-electronics-inc/RMCF0805JG10K0/1757769" TargetMode="External"/><Relationship Id="rId30" Type="http://schemas.openxmlformats.org/officeDocument/2006/relationships/hyperlink" Target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TargetMode="External"/><Relationship Id="rId35" Type="http://schemas.openxmlformats.org/officeDocument/2006/relationships/hyperlink" Target="https://www.digikey.com/product-detail/en/texas-instruments/SN74HC02DR/296-1188-1-ND/276456" TargetMode="External"/><Relationship Id="rId43" Type="http://schemas.openxmlformats.org/officeDocument/2006/relationships/hyperlink" Target="https://www.digikey.com/product-detail/en/texas-instruments/SN74LV1T125DBVR/296-37172-1-ND/4555589" TargetMode="External"/><Relationship Id="rId8" Type="http://schemas.openxmlformats.org/officeDocument/2006/relationships/hyperlink" Target="https://www.digikey.com/product-detail/en/micro-commercial-co/SL3401A-TP/353-SL3401A-TPCT-ND/12177331" TargetMode="External"/><Relationship Id="rId3" Type="http://schemas.openxmlformats.org/officeDocument/2006/relationships/hyperlink" Target="https://www.digikey.com/product-detail/en/texas-instruments/TPS7A0533PDBVR/296-TPS7A0533PDBVRCT-ND/9746476" TargetMode="External"/><Relationship Id="rId12" Type="http://schemas.openxmlformats.org/officeDocument/2006/relationships/hyperlink" Target="https://www.digikey.com/product-detail/en/diodes-incorporated/BAT54AW-7-F/BAT54AW-FDICT-ND/815358" TargetMode="External"/><Relationship Id="rId17" Type="http://schemas.openxmlformats.org/officeDocument/2006/relationships/hyperlink" Target="https://www.digikey.com/en/products/detail/samtec-inc/TSM-107-03-TM-DV/7625426" TargetMode="External"/><Relationship Id="rId25" Type="http://schemas.openxmlformats.org/officeDocument/2006/relationships/hyperlink" Target="https://www.digikey.com/en/products/detail/on-semiconductor/MMBT4401LT1G/919608" TargetMode="External"/><Relationship Id="rId33" Type="http://schemas.openxmlformats.org/officeDocument/2006/relationships/hyperlink" Target="https://www.digikey.com/en/products/detail/yageo/RC0805FR-076R8L/728065" TargetMode="External"/><Relationship Id="rId38" Type="http://schemas.openxmlformats.org/officeDocument/2006/relationships/hyperlink" Target="https://www.digikey.com/product-detail/en/jst-sales-america-inc/SM04B-SRSS-TB-LF-SN/455-1804-1-ND/92687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fruit-industries-llc/1743/9380218" TargetMode="External"/><Relationship Id="rId3" Type="http://schemas.openxmlformats.org/officeDocument/2006/relationships/hyperlink" Target="https://www.digikey.com/product-detail/en/murata-electronics/CR2032/490-18646-ND/9558425" TargetMode="External"/><Relationship Id="rId7" Type="http://schemas.openxmlformats.org/officeDocument/2006/relationships/hyperlink" Target="https://www.digikey.com/en/products/detail/adafruit-industries-llc/1673/5353658" TargetMode="External"/><Relationship Id="rId12" Type="http://schemas.openxmlformats.org/officeDocument/2006/relationships/hyperlink" Target="https://www.digikey.com/en/products/detail/harwin-inc/M20-7821646/3727829" TargetMode="External"/><Relationship Id="rId2" Type="http://schemas.openxmlformats.org/officeDocument/2006/relationships/hyperlink" Target="https://www.digikey.com/product-detail/en/citizen-finedevice-co-ltd/CFS-20632768DZFB/300-1002-ND/283736" TargetMode="External"/><Relationship Id="rId1" Type="http://schemas.openxmlformats.org/officeDocument/2006/relationships/hyperlink" Target="https://www.sparkfun.com/products/15335" TargetMode="External"/><Relationship Id="rId6" Type="http://schemas.openxmlformats.org/officeDocument/2006/relationships/hyperlink" Target="https://www.digikey.com/en/products/detail/sparkfun-electronics/LCD-14048/6823624?s=N4IgTCBcDaIC4FMEDsDOBPABANwJYIHcQBdAXyA" TargetMode="External"/><Relationship Id="rId11" Type="http://schemas.openxmlformats.org/officeDocument/2006/relationships/hyperlink" Target="https://www.digikey.com/en/products/detail/adafruit-industries-llc/258/5054544" TargetMode="External"/><Relationship Id="rId5" Type="http://schemas.openxmlformats.org/officeDocument/2006/relationships/hyperlink" Target="https://www.digikey.com/en/products/detail/on-semiconductor/MC74HC238ADTR2G/2305555" TargetMode="External"/><Relationship Id="rId10" Type="http://schemas.openxmlformats.org/officeDocument/2006/relationships/hyperlink" Target="https://www.digikey.com/en/products/detail/adafruit-industries-llc/1904/5054545" TargetMode="External"/><Relationship Id="rId4" Type="http://schemas.openxmlformats.org/officeDocument/2006/relationships/hyperlink" Target="https://www.digikey.com/product-detail/en/mpd-memory-protection-devices/BC-2003-TR/BC-2003-TR-CT-ND/5027938" TargetMode="External"/><Relationship Id="rId9" Type="http://schemas.openxmlformats.org/officeDocument/2006/relationships/hyperlink" Target="https://www.digikey.com/en/products/detail/adafruit-industries-llc/328/5054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AD97-D4A7-5D48-A947-CF812A2D4AF9}">
  <dimension ref="B2:F20"/>
  <sheetViews>
    <sheetView zoomScale="150" zoomScaleNormal="150" workbookViewId="0">
      <selection activeCell="B3" sqref="B3"/>
    </sheetView>
  </sheetViews>
  <sheetFormatPr baseColWidth="10" defaultRowHeight="13" x14ac:dyDescent="0.15"/>
  <cols>
    <col min="2" max="2" width="73.1640625" style="95" customWidth="1"/>
    <col min="3" max="3" width="52.1640625" customWidth="1"/>
    <col min="4" max="6" width="10.83203125" style="1"/>
  </cols>
  <sheetData>
    <row r="2" spans="2:6" ht="14" x14ac:dyDescent="0.15">
      <c r="B2" s="49" t="s">
        <v>410</v>
      </c>
      <c r="C2" s="50" t="s">
        <v>404</v>
      </c>
      <c r="D2" s="103" t="s">
        <v>405</v>
      </c>
      <c r="E2" s="103" t="s">
        <v>426</v>
      </c>
      <c r="F2" s="103" t="s">
        <v>427</v>
      </c>
    </row>
    <row r="3" spans="2:6" ht="14" x14ac:dyDescent="0.15">
      <c r="B3" s="96" t="s">
        <v>415</v>
      </c>
      <c r="C3" s="26" t="s">
        <v>412</v>
      </c>
      <c r="E3" s="1">
        <v>150</v>
      </c>
    </row>
    <row r="4" spans="2:6" ht="28" x14ac:dyDescent="0.15">
      <c r="B4" s="96" t="s">
        <v>423</v>
      </c>
      <c r="C4" s="26" t="s">
        <v>413</v>
      </c>
      <c r="E4" s="1">
        <v>20</v>
      </c>
    </row>
    <row r="5" spans="2:6" ht="28" x14ac:dyDescent="0.15">
      <c r="B5" s="96" t="s">
        <v>425</v>
      </c>
      <c r="C5" s="26" t="s">
        <v>409</v>
      </c>
      <c r="E5" s="1">
        <v>130</v>
      </c>
    </row>
    <row r="8" spans="2:6" ht="14" x14ac:dyDescent="0.15">
      <c r="B8" s="96" t="s">
        <v>406</v>
      </c>
      <c r="C8" s="26" t="s">
        <v>408</v>
      </c>
      <c r="E8" s="1">
        <v>0</v>
      </c>
    </row>
    <row r="9" spans="2:6" ht="28" x14ac:dyDescent="0.15">
      <c r="B9" s="96" t="s">
        <v>411</v>
      </c>
      <c r="C9" s="26" t="s">
        <v>414</v>
      </c>
      <c r="E9" s="1">
        <v>50</v>
      </c>
    </row>
    <row r="13" spans="2:6" ht="14" x14ac:dyDescent="0.15">
      <c r="B13" s="49" t="s">
        <v>416</v>
      </c>
    </row>
    <row r="14" spans="2:6" ht="14" x14ac:dyDescent="0.15">
      <c r="B14" s="96" t="s">
        <v>417</v>
      </c>
    </row>
    <row r="15" spans="2:6" ht="14" x14ac:dyDescent="0.15">
      <c r="B15" s="96" t="s">
        <v>418</v>
      </c>
    </row>
    <row r="16" spans="2:6" ht="14" x14ac:dyDescent="0.15">
      <c r="B16" s="96" t="s">
        <v>419</v>
      </c>
    </row>
    <row r="17" spans="2:2" ht="14" x14ac:dyDescent="0.15">
      <c r="B17" s="96" t="s">
        <v>420</v>
      </c>
    </row>
    <row r="18" spans="2:2" ht="14" x14ac:dyDescent="0.15">
      <c r="B18" s="96" t="s">
        <v>421</v>
      </c>
    </row>
    <row r="19" spans="2:2" ht="14" x14ac:dyDescent="0.15">
      <c r="B19" s="96" t="s">
        <v>424</v>
      </c>
    </row>
    <row r="20" spans="2:2" ht="14" x14ac:dyDescent="0.15">
      <c r="B20" s="96" t="s">
        <v>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R68"/>
  <sheetViews>
    <sheetView zoomScale="125" workbookViewId="0">
      <selection activeCell="C38" sqref="C38"/>
    </sheetView>
  </sheetViews>
  <sheetFormatPr baseColWidth="10" defaultRowHeight="16" x14ac:dyDescent="0.15"/>
  <cols>
    <col min="1" max="1" width="10.83203125" style="28"/>
    <col min="2" max="2" width="20.1640625" style="28" customWidth="1"/>
    <col min="3" max="3" width="21.33203125" style="28" customWidth="1"/>
    <col min="4" max="4" width="40.5" style="28" customWidth="1"/>
    <col min="5" max="5" width="12.1640625" style="28" bestFit="1" customWidth="1"/>
    <col min="6" max="6" width="5.83203125" style="28" customWidth="1"/>
    <col min="7" max="7" width="22.832031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91" t="s">
        <v>397</v>
      </c>
    </row>
    <row r="3" spans="1:18" x14ac:dyDescent="0.15">
      <c r="A3" s="29">
        <v>44065</v>
      </c>
      <c r="B3" s="27" t="s">
        <v>172</v>
      </c>
      <c r="C3" s="27"/>
      <c r="P3" s="178" t="s">
        <v>173</v>
      </c>
      <c r="Q3" s="178"/>
      <c r="R3" s="178"/>
    </row>
    <row r="4" spans="1:18" ht="51" x14ac:dyDescent="0.15">
      <c r="A4" s="29"/>
      <c r="B4" s="27"/>
      <c r="C4" s="27"/>
      <c r="K4" s="51" t="s">
        <v>346</v>
      </c>
      <c r="L4" s="38" t="s">
        <v>175</v>
      </c>
      <c r="P4" s="31"/>
      <c r="Q4" s="31"/>
      <c r="R4" s="31"/>
    </row>
    <row r="5" spans="1:18" ht="34" x14ac:dyDescent="0.15">
      <c r="B5" s="38" t="s">
        <v>176</v>
      </c>
      <c r="C5" s="38"/>
      <c r="D5" s="30" t="s">
        <v>177</v>
      </c>
      <c r="E5" s="38"/>
      <c r="F5" s="38"/>
      <c r="G5" s="38"/>
      <c r="J5" s="45" t="s">
        <v>307</v>
      </c>
      <c r="K5" s="38" t="s">
        <v>179</v>
      </c>
      <c r="L5" s="76" t="s">
        <v>387</v>
      </c>
      <c r="M5" s="45" t="s">
        <v>308</v>
      </c>
      <c r="N5" s="28" t="s">
        <v>182</v>
      </c>
      <c r="P5" s="28" t="s">
        <v>183</v>
      </c>
      <c r="Q5" s="28" t="s">
        <v>184</v>
      </c>
      <c r="R5" s="28" t="s">
        <v>185</v>
      </c>
    </row>
    <row r="6" spans="1:18" ht="17" x14ac:dyDescent="0.15">
      <c r="A6" s="45" t="s">
        <v>309</v>
      </c>
      <c r="B6" s="38" t="s">
        <v>187</v>
      </c>
      <c r="C6" s="57" t="s">
        <v>3</v>
      </c>
      <c r="D6" s="38" t="s">
        <v>188</v>
      </c>
      <c r="E6" s="38" t="s">
        <v>148</v>
      </c>
      <c r="F6" s="28" t="s">
        <v>189</v>
      </c>
      <c r="G6" s="28" t="s">
        <v>238</v>
      </c>
      <c r="H6" s="28" t="s">
        <v>190</v>
      </c>
      <c r="I6" s="28" t="s">
        <v>191</v>
      </c>
      <c r="J6" s="45" t="s">
        <v>311</v>
      </c>
      <c r="K6" s="38" t="s">
        <v>193</v>
      </c>
      <c r="L6" s="38" t="s">
        <v>194</v>
      </c>
      <c r="M6" s="28" t="s">
        <v>195</v>
      </c>
      <c r="N6" s="28" t="s">
        <v>193</v>
      </c>
      <c r="P6" s="28" t="s">
        <v>196</v>
      </c>
      <c r="Q6" s="28" t="s">
        <v>197</v>
      </c>
      <c r="R6" s="28" t="s">
        <v>198</v>
      </c>
    </row>
    <row r="7" spans="1:18" s="38" customFormat="1" ht="24" x14ac:dyDescent="0.15">
      <c r="A7" s="104" t="s">
        <v>717</v>
      </c>
      <c r="B7" s="105"/>
      <c r="C7" s="105"/>
      <c r="D7" s="105"/>
      <c r="R7" s="39"/>
    </row>
    <row r="8" spans="1:18" s="38" customFormat="1" ht="17" x14ac:dyDescent="0.15">
      <c r="A8" s="60">
        <v>1</v>
      </c>
      <c r="B8" s="162" t="s">
        <v>320</v>
      </c>
      <c r="C8" s="162" t="s">
        <v>352</v>
      </c>
      <c r="D8" s="60" t="s">
        <v>312</v>
      </c>
      <c r="E8" s="163">
        <v>4</v>
      </c>
      <c r="F8" s="38" t="s">
        <v>199</v>
      </c>
      <c r="G8" s="38" t="s">
        <v>200</v>
      </c>
      <c r="H8" s="60" t="s">
        <v>201</v>
      </c>
      <c r="I8" s="38" t="s">
        <v>202</v>
      </c>
      <c r="J8" s="38">
        <v>0</v>
      </c>
      <c r="K8" s="38">
        <f t="shared" ref="K8:K18" si="0">IF(J8&gt;E8,0,E8-J8)</f>
        <v>4</v>
      </c>
      <c r="L8" s="38">
        <v>10</v>
      </c>
      <c r="M8" s="38">
        <f t="shared" ref="M8" si="1">L8-E8</f>
        <v>6</v>
      </c>
      <c r="N8" s="38">
        <f t="shared" ref="N8" si="2">(4*E8)-M8</f>
        <v>10</v>
      </c>
      <c r="R8" s="39" t="e">
        <f t="shared" ref="R8:R14" si="3">Q8/P8</f>
        <v>#DIV/0!</v>
      </c>
    </row>
    <row r="9" spans="1:18" s="38" customFormat="1" ht="17" x14ac:dyDescent="0.15">
      <c r="A9" s="38">
        <v>2</v>
      </c>
      <c r="B9" s="164" t="s">
        <v>310</v>
      </c>
      <c r="C9" s="164" t="s">
        <v>352</v>
      </c>
      <c r="D9" s="60" t="s">
        <v>312</v>
      </c>
      <c r="E9" s="38">
        <v>1</v>
      </c>
      <c r="F9" s="38" t="s">
        <v>199</v>
      </c>
      <c r="G9" s="60" t="s">
        <v>306</v>
      </c>
      <c r="H9" s="60" t="s">
        <v>336</v>
      </c>
      <c r="I9" s="38" t="s">
        <v>202</v>
      </c>
      <c r="J9" s="38">
        <v>0</v>
      </c>
      <c r="K9" s="38">
        <f t="shared" si="0"/>
        <v>1</v>
      </c>
      <c r="L9" s="38">
        <v>1</v>
      </c>
      <c r="M9" s="38">
        <f>L9-E9</f>
        <v>0</v>
      </c>
      <c r="N9" s="38">
        <f>(4*E9)-M9</f>
        <v>4</v>
      </c>
      <c r="R9" s="39" t="e">
        <f t="shared" si="3"/>
        <v>#DIV/0!</v>
      </c>
    </row>
    <row r="10" spans="1:18" s="38" customFormat="1" ht="17" x14ac:dyDescent="0.15">
      <c r="A10" s="38">
        <v>3</v>
      </c>
      <c r="B10" s="60" t="s">
        <v>220</v>
      </c>
      <c r="C10" s="57" t="s">
        <v>353</v>
      </c>
      <c r="D10" s="38" t="s">
        <v>318</v>
      </c>
      <c r="E10" s="38">
        <v>1</v>
      </c>
      <c r="F10" s="38" t="s">
        <v>199</v>
      </c>
      <c r="G10" s="59" t="s">
        <v>223</v>
      </c>
      <c r="H10" s="38" t="s">
        <v>331</v>
      </c>
      <c r="I10" s="60" t="s">
        <v>202</v>
      </c>
      <c r="J10" s="38">
        <v>0</v>
      </c>
      <c r="K10" s="38">
        <f t="shared" si="0"/>
        <v>1</v>
      </c>
      <c r="L10" s="38">
        <v>1</v>
      </c>
      <c r="M10" s="38">
        <f t="shared" ref="M10:M13" si="4">L10-E10</f>
        <v>0</v>
      </c>
      <c r="N10" s="38">
        <f t="shared" ref="N10:N13" si="5">(4*E10)-M10</f>
        <v>4</v>
      </c>
      <c r="R10" s="39" t="e">
        <f t="shared" si="3"/>
        <v>#DIV/0!</v>
      </c>
    </row>
    <row r="11" spans="1:18" s="38" customFormat="1" ht="17" x14ac:dyDescent="0.15">
      <c r="A11" s="38">
        <v>4</v>
      </c>
      <c r="B11" s="60" t="s">
        <v>268</v>
      </c>
      <c r="C11" s="57" t="s">
        <v>353</v>
      </c>
      <c r="D11" s="38" t="s">
        <v>318</v>
      </c>
      <c r="E11" s="38">
        <v>1</v>
      </c>
      <c r="F11" s="38" t="s">
        <v>199</v>
      </c>
      <c r="G11" s="38" t="s">
        <v>224</v>
      </c>
      <c r="H11" s="60" t="s">
        <v>332</v>
      </c>
      <c r="I11" s="60" t="s">
        <v>202</v>
      </c>
      <c r="J11" s="38">
        <v>0</v>
      </c>
      <c r="K11" s="38">
        <f t="shared" si="0"/>
        <v>1</v>
      </c>
      <c r="L11" s="38">
        <v>1</v>
      </c>
      <c r="M11" s="38">
        <f t="shared" si="4"/>
        <v>0</v>
      </c>
      <c r="N11" s="38">
        <f t="shared" si="5"/>
        <v>4</v>
      </c>
      <c r="R11" s="39" t="e">
        <f t="shared" si="3"/>
        <v>#DIV/0!</v>
      </c>
    </row>
    <row r="12" spans="1:18" s="38" customFormat="1" ht="17" x14ac:dyDescent="0.15">
      <c r="A12" s="38">
        <v>5</v>
      </c>
      <c r="B12" s="60" t="s">
        <v>221</v>
      </c>
      <c r="C12" s="57" t="s">
        <v>353</v>
      </c>
      <c r="D12" s="38" t="s">
        <v>318</v>
      </c>
      <c r="E12" s="38">
        <v>1</v>
      </c>
      <c r="F12" s="38" t="s">
        <v>199</v>
      </c>
      <c r="G12" s="38" t="s">
        <v>225</v>
      </c>
      <c r="H12" s="60" t="s">
        <v>333</v>
      </c>
      <c r="I12" s="60" t="s">
        <v>202</v>
      </c>
      <c r="J12" s="38">
        <v>0</v>
      </c>
      <c r="K12" s="38">
        <f t="shared" si="0"/>
        <v>1</v>
      </c>
      <c r="L12" s="38">
        <v>1</v>
      </c>
      <c r="M12" s="38">
        <f t="shared" si="4"/>
        <v>0</v>
      </c>
      <c r="N12" s="38">
        <f t="shared" si="5"/>
        <v>4</v>
      </c>
      <c r="R12" s="39" t="e">
        <f t="shared" si="3"/>
        <v>#DIV/0!</v>
      </c>
    </row>
    <row r="13" spans="1:18" s="38" customFormat="1" ht="17" x14ac:dyDescent="0.15">
      <c r="A13" s="38">
        <v>6</v>
      </c>
      <c r="B13" s="60" t="s">
        <v>271</v>
      </c>
      <c r="C13" s="57" t="s">
        <v>353</v>
      </c>
      <c r="D13" s="38" t="s">
        <v>318</v>
      </c>
      <c r="E13" s="38">
        <v>1</v>
      </c>
      <c r="F13" s="38" t="s">
        <v>199</v>
      </c>
      <c r="G13" s="38" t="s">
        <v>226</v>
      </c>
      <c r="H13" s="60" t="s">
        <v>334</v>
      </c>
      <c r="I13" s="60" t="s">
        <v>202</v>
      </c>
      <c r="J13" s="38">
        <v>0</v>
      </c>
      <c r="K13" s="38">
        <f t="shared" si="0"/>
        <v>1</v>
      </c>
      <c r="L13" s="38">
        <v>1</v>
      </c>
      <c r="M13" s="38">
        <f t="shared" si="4"/>
        <v>0</v>
      </c>
      <c r="N13" s="38">
        <f t="shared" si="5"/>
        <v>4</v>
      </c>
      <c r="R13" s="39" t="e">
        <f t="shared" si="3"/>
        <v>#DIV/0!</v>
      </c>
    </row>
    <row r="14" spans="1:18" s="38" customFormat="1" ht="17" customHeight="1" x14ac:dyDescent="0.15">
      <c r="A14" s="38">
        <v>7</v>
      </c>
      <c r="B14" s="60" t="s">
        <v>222</v>
      </c>
      <c r="C14" s="57" t="s">
        <v>354</v>
      </c>
      <c r="D14" s="59" t="s">
        <v>339</v>
      </c>
      <c r="E14" s="38">
        <v>1</v>
      </c>
      <c r="F14" s="38" t="s">
        <v>199</v>
      </c>
      <c r="G14" s="59" t="s">
        <v>340</v>
      </c>
      <c r="H14" s="60" t="s">
        <v>335</v>
      </c>
      <c r="I14" s="60" t="s">
        <v>202</v>
      </c>
      <c r="J14" s="38">
        <v>0</v>
      </c>
      <c r="K14" s="38">
        <f t="shared" si="0"/>
        <v>1</v>
      </c>
      <c r="L14" s="38">
        <v>1</v>
      </c>
      <c r="M14" s="38">
        <f>L14-E14</f>
        <v>0</v>
      </c>
      <c r="N14" s="38">
        <f>(4*E14)-M14</f>
        <v>4</v>
      </c>
      <c r="R14" s="39" t="e">
        <f t="shared" si="3"/>
        <v>#DIV/0!</v>
      </c>
    </row>
    <row r="15" spans="1:18" s="35" customFormat="1" ht="17" x14ac:dyDescent="0.2">
      <c r="A15" s="35">
        <v>8</v>
      </c>
      <c r="B15" s="159" t="s">
        <v>722</v>
      </c>
      <c r="C15" s="159" t="s">
        <v>719</v>
      </c>
      <c r="D15" s="161" t="s">
        <v>723</v>
      </c>
      <c r="E15" s="35">
        <v>0</v>
      </c>
      <c r="F15" s="160" t="s">
        <v>199</v>
      </c>
      <c r="G15" s="36"/>
      <c r="H15" s="36"/>
      <c r="K15" s="35">
        <f t="shared" si="0"/>
        <v>0</v>
      </c>
      <c r="L15" s="35">
        <f>J15+K15</f>
        <v>0</v>
      </c>
      <c r="M15" s="35">
        <f>L15-E15</f>
        <v>0</v>
      </c>
      <c r="N15" s="35">
        <f>(4*E15)-M15</f>
        <v>0</v>
      </c>
      <c r="P15" s="28"/>
      <c r="Q15" s="28"/>
      <c r="R15" s="28"/>
    </row>
    <row r="16" spans="1:18" s="35" customFormat="1" ht="17" x14ac:dyDescent="0.2">
      <c r="A16" s="35">
        <v>9</v>
      </c>
      <c r="B16" s="159" t="s">
        <v>227</v>
      </c>
      <c r="C16" s="159" t="s">
        <v>720</v>
      </c>
      <c r="D16" s="161" t="s">
        <v>723</v>
      </c>
      <c r="E16" s="35">
        <v>0</v>
      </c>
      <c r="F16" s="160" t="s">
        <v>199</v>
      </c>
      <c r="G16" s="36"/>
      <c r="H16" s="36"/>
      <c r="K16" s="35">
        <f t="shared" si="0"/>
        <v>0</v>
      </c>
      <c r="L16" s="35">
        <f>J16+K16</f>
        <v>0</v>
      </c>
      <c r="M16" s="35">
        <f>L16-E16</f>
        <v>0</v>
      </c>
      <c r="N16" s="35">
        <f>(4*E16)-M16</f>
        <v>0</v>
      </c>
      <c r="P16" s="28"/>
      <c r="Q16" s="28"/>
      <c r="R16" s="28"/>
    </row>
    <row r="17" spans="1:18" s="35" customFormat="1" ht="17" x14ac:dyDescent="0.2">
      <c r="A17" s="35">
        <v>10</v>
      </c>
      <c r="B17" s="159" t="s">
        <v>718</v>
      </c>
      <c r="C17" s="159" t="s">
        <v>721</v>
      </c>
      <c r="D17" s="161" t="s">
        <v>723</v>
      </c>
      <c r="E17" s="35">
        <v>0</v>
      </c>
      <c r="F17" s="160" t="s">
        <v>199</v>
      </c>
      <c r="G17" s="36"/>
      <c r="H17" s="36"/>
      <c r="K17" s="35">
        <f t="shared" si="0"/>
        <v>0</v>
      </c>
      <c r="L17" s="35">
        <f>J17+K17</f>
        <v>0</v>
      </c>
      <c r="M17" s="35">
        <f>L17-E17</f>
        <v>0</v>
      </c>
      <c r="N17" s="35">
        <f>(4*E17)-M17</f>
        <v>0</v>
      </c>
      <c r="P17" s="28"/>
      <c r="Q17" s="28"/>
      <c r="R17" s="28"/>
    </row>
    <row r="18" spans="1:18" s="35" customFormat="1" x14ac:dyDescent="0.2">
      <c r="D18" s="36"/>
      <c r="F18" s="28"/>
      <c r="G18" s="36"/>
      <c r="H18" s="36"/>
      <c r="K18" s="35">
        <f t="shared" si="0"/>
        <v>0</v>
      </c>
      <c r="P18" s="28"/>
      <c r="Q18" s="28"/>
      <c r="R18" s="28"/>
    </row>
    <row r="19" spans="1:18" s="35" customFormat="1" x14ac:dyDescent="0.2">
      <c r="B19" s="62"/>
      <c r="C19" s="44"/>
      <c r="D19" s="36"/>
      <c r="F19" s="28"/>
      <c r="G19" s="36"/>
      <c r="H19" s="36"/>
      <c r="P19" s="28"/>
      <c r="Q19" s="28"/>
      <c r="R19" s="28"/>
    </row>
    <row r="20" spans="1:18" s="38" customFormat="1" ht="17" customHeight="1" x14ac:dyDescent="0.15">
      <c r="B20" s="57"/>
      <c r="C20" s="57"/>
      <c r="D20" s="59"/>
      <c r="G20" s="59"/>
      <c r="H20" s="60"/>
      <c r="I20" s="60"/>
      <c r="R20" s="39"/>
    </row>
    <row r="21" spans="1:18" s="38" customFormat="1" ht="24" x14ac:dyDescent="0.15">
      <c r="A21" s="104" t="s">
        <v>430</v>
      </c>
      <c r="B21" s="105"/>
      <c r="C21" s="105"/>
      <c r="D21" s="105"/>
      <c r="R21" s="39"/>
    </row>
    <row r="22" spans="1:18" ht="17" x14ac:dyDescent="0.15">
      <c r="A22" s="28">
        <v>0</v>
      </c>
      <c r="B22" s="46" t="s">
        <v>142</v>
      </c>
      <c r="C22" s="56" t="s">
        <v>351</v>
      </c>
      <c r="D22" s="56" t="s">
        <v>348</v>
      </c>
      <c r="E22" s="46">
        <v>1</v>
      </c>
      <c r="F22" s="46" t="s">
        <v>199</v>
      </c>
      <c r="G22" s="46" t="s">
        <v>142</v>
      </c>
      <c r="H22" s="46" t="s">
        <v>219</v>
      </c>
      <c r="I22" s="46" t="s">
        <v>202</v>
      </c>
      <c r="J22" s="28">
        <v>0</v>
      </c>
      <c r="K22" s="46">
        <v>10</v>
      </c>
      <c r="M22" s="28">
        <f>L22-E22</f>
        <v>-1</v>
      </c>
      <c r="N22" s="28">
        <f>(4*E22)-M22</f>
        <v>5</v>
      </c>
      <c r="R22" s="32" t="e">
        <f t="shared" ref="R22:R29" si="6">Q22/P22</f>
        <v>#DIV/0!</v>
      </c>
    </row>
    <row r="23" spans="1:18" ht="17" x14ac:dyDescent="0.15">
      <c r="A23" s="45">
        <v>1</v>
      </c>
      <c r="B23" s="49" t="s">
        <v>320</v>
      </c>
      <c r="C23" s="49" t="s">
        <v>352</v>
      </c>
      <c r="D23" s="47" t="s">
        <v>312</v>
      </c>
      <c r="E23" s="48">
        <v>4</v>
      </c>
      <c r="F23" s="46" t="s">
        <v>199</v>
      </c>
      <c r="G23" s="46" t="s">
        <v>200</v>
      </c>
      <c r="H23" s="47" t="s">
        <v>201</v>
      </c>
      <c r="I23" s="46" t="s">
        <v>202</v>
      </c>
      <c r="J23" s="28">
        <v>0</v>
      </c>
      <c r="K23" s="46">
        <f t="shared" ref="K23:K32" si="7">IF(J23&gt;E23,0,E23-J23)</f>
        <v>4</v>
      </c>
      <c r="L23" s="38">
        <v>10</v>
      </c>
      <c r="M23" s="28">
        <f t="shared" ref="M23:M28" si="8">L23-E23</f>
        <v>6</v>
      </c>
      <c r="N23" s="28">
        <f t="shared" ref="N23:N28" si="9">(4*E23)-M23</f>
        <v>10</v>
      </c>
      <c r="R23" s="32" t="e">
        <f t="shared" si="6"/>
        <v>#DIV/0!</v>
      </c>
    </row>
    <row r="24" spans="1:18" ht="17" x14ac:dyDescent="0.15">
      <c r="A24" s="28">
        <v>2</v>
      </c>
      <c r="B24" s="50" t="s">
        <v>310</v>
      </c>
      <c r="C24" s="50" t="s">
        <v>352</v>
      </c>
      <c r="D24" s="47" t="s">
        <v>312</v>
      </c>
      <c r="E24" s="46">
        <v>1</v>
      </c>
      <c r="F24" s="46" t="s">
        <v>199</v>
      </c>
      <c r="G24" s="47" t="s">
        <v>306</v>
      </c>
      <c r="H24" s="47" t="s">
        <v>336</v>
      </c>
      <c r="I24" s="46" t="s">
        <v>202</v>
      </c>
      <c r="J24" s="28">
        <v>0</v>
      </c>
      <c r="K24" s="46">
        <f t="shared" si="7"/>
        <v>1</v>
      </c>
      <c r="L24" s="38">
        <v>1</v>
      </c>
      <c r="M24" s="28">
        <f>L24-E24</f>
        <v>0</v>
      </c>
      <c r="N24" s="28">
        <f>(4*E24)-M24</f>
        <v>4</v>
      </c>
      <c r="R24" s="32" t="e">
        <f t="shared" si="6"/>
        <v>#DIV/0!</v>
      </c>
    </row>
    <row r="25" spans="1:18" ht="17" x14ac:dyDescent="0.15">
      <c r="A25" s="28">
        <v>9</v>
      </c>
      <c r="B25" s="47" t="s">
        <v>220</v>
      </c>
      <c r="C25" s="56" t="s">
        <v>353</v>
      </c>
      <c r="D25" s="46" t="s">
        <v>318</v>
      </c>
      <c r="E25" s="46">
        <v>1</v>
      </c>
      <c r="F25" s="46" t="s">
        <v>199</v>
      </c>
      <c r="G25" s="51" t="s">
        <v>223</v>
      </c>
      <c r="H25" s="46" t="s">
        <v>331</v>
      </c>
      <c r="I25" s="47" t="s">
        <v>202</v>
      </c>
      <c r="J25" s="28">
        <v>0</v>
      </c>
      <c r="K25" s="46">
        <f t="shared" si="7"/>
        <v>1</v>
      </c>
      <c r="L25" s="28">
        <v>1</v>
      </c>
      <c r="M25" s="28">
        <f t="shared" si="8"/>
        <v>0</v>
      </c>
      <c r="N25" s="28">
        <f t="shared" si="9"/>
        <v>4</v>
      </c>
      <c r="R25" s="32" t="e">
        <f t="shared" si="6"/>
        <v>#DIV/0!</v>
      </c>
    </row>
    <row r="26" spans="1:18" ht="17" x14ac:dyDescent="0.15">
      <c r="A26" s="28">
        <v>10</v>
      </c>
      <c r="B26" s="47" t="s">
        <v>268</v>
      </c>
      <c r="C26" s="56" t="s">
        <v>353</v>
      </c>
      <c r="D26" s="46" t="s">
        <v>318</v>
      </c>
      <c r="E26" s="46">
        <v>1</v>
      </c>
      <c r="F26" s="46" t="s">
        <v>199</v>
      </c>
      <c r="G26" s="46" t="s">
        <v>224</v>
      </c>
      <c r="H26" s="47" t="s">
        <v>332</v>
      </c>
      <c r="I26" s="47" t="s">
        <v>202</v>
      </c>
      <c r="J26" s="28">
        <v>0</v>
      </c>
      <c r="K26" s="46">
        <f t="shared" si="7"/>
        <v>1</v>
      </c>
      <c r="L26" s="28">
        <v>1</v>
      </c>
      <c r="M26" s="28">
        <f t="shared" si="8"/>
        <v>0</v>
      </c>
      <c r="N26" s="28">
        <f t="shared" si="9"/>
        <v>4</v>
      </c>
      <c r="R26" s="32" t="e">
        <f t="shared" si="6"/>
        <v>#DIV/0!</v>
      </c>
    </row>
    <row r="27" spans="1:18" ht="17" x14ac:dyDescent="0.15">
      <c r="A27" s="28">
        <v>11</v>
      </c>
      <c r="B27" s="47" t="s">
        <v>221</v>
      </c>
      <c r="C27" s="56" t="s">
        <v>353</v>
      </c>
      <c r="D27" s="46" t="s">
        <v>318</v>
      </c>
      <c r="E27" s="46">
        <v>1</v>
      </c>
      <c r="F27" s="46" t="s">
        <v>199</v>
      </c>
      <c r="G27" s="46" t="s">
        <v>225</v>
      </c>
      <c r="H27" s="47" t="s">
        <v>333</v>
      </c>
      <c r="I27" s="47" t="s">
        <v>202</v>
      </c>
      <c r="J27" s="28">
        <v>0</v>
      </c>
      <c r="K27" s="46">
        <f t="shared" si="7"/>
        <v>1</v>
      </c>
      <c r="L27" s="28">
        <v>1</v>
      </c>
      <c r="M27" s="28">
        <f t="shared" si="8"/>
        <v>0</v>
      </c>
      <c r="N27" s="28">
        <f t="shared" si="9"/>
        <v>4</v>
      </c>
      <c r="R27" s="32" t="e">
        <f t="shared" si="6"/>
        <v>#DIV/0!</v>
      </c>
    </row>
    <row r="28" spans="1:18" ht="17" x14ac:dyDescent="0.15">
      <c r="A28" s="28">
        <v>12</v>
      </c>
      <c r="B28" s="47" t="s">
        <v>271</v>
      </c>
      <c r="C28" s="56" t="s">
        <v>353</v>
      </c>
      <c r="D28" s="46" t="s">
        <v>318</v>
      </c>
      <c r="E28" s="46">
        <v>1</v>
      </c>
      <c r="F28" s="46" t="s">
        <v>199</v>
      </c>
      <c r="G28" s="46" t="s">
        <v>226</v>
      </c>
      <c r="H28" s="47" t="s">
        <v>334</v>
      </c>
      <c r="I28" s="47" t="s">
        <v>202</v>
      </c>
      <c r="J28" s="28">
        <v>0</v>
      </c>
      <c r="K28" s="46">
        <f t="shared" si="7"/>
        <v>1</v>
      </c>
      <c r="L28" s="28">
        <v>1</v>
      </c>
      <c r="M28" s="28">
        <f t="shared" si="8"/>
        <v>0</v>
      </c>
      <c r="N28" s="28">
        <f t="shared" si="9"/>
        <v>4</v>
      </c>
      <c r="R28" s="32" t="e">
        <f t="shared" si="6"/>
        <v>#DIV/0!</v>
      </c>
    </row>
    <row r="29" spans="1:18" ht="17" customHeight="1" x14ac:dyDescent="0.15">
      <c r="A29" s="28">
        <v>13</v>
      </c>
      <c r="B29" s="47" t="s">
        <v>222</v>
      </c>
      <c r="C29" s="56" t="s">
        <v>354</v>
      </c>
      <c r="D29" s="51" t="s">
        <v>339</v>
      </c>
      <c r="E29" s="46">
        <v>1</v>
      </c>
      <c r="F29" s="46" t="s">
        <v>199</v>
      </c>
      <c r="G29" s="51" t="s">
        <v>340</v>
      </c>
      <c r="H29" s="47" t="s">
        <v>335</v>
      </c>
      <c r="I29" s="47" t="s">
        <v>202</v>
      </c>
      <c r="J29" s="28">
        <v>0</v>
      </c>
      <c r="K29" s="46">
        <f t="shared" si="7"/>
        <v>1</v>
      </c>
      <c r="L29" s="28">
        <v>1</v>
      </c>
      <c r="M29" s="28">
        <f>L29-E29</f>
        <v>0</v>
      </c>
      <c r="N29" s="28">
        <f>(4*E29)-M29</f>
        <v>4</v>
      </c>
      <c r="R29" s="32" t="e">
        <f t="shared" si="6"/>
        <v>#DIV/0!</v>
      </c>
    </row>
    <row r="30" spans="1:18" s="35" customFormat="1" x14ac:dyDescent="0.2">
      <c r="B30" s="44" t="s">
        <v>302</v>
      </c>
      <c r="C30" s="44"/>
      <c r="D30" s="36"/>
      <c r="F30" s="28"/>
      <c r="G30" s="36"/>
      <c r="H30" s="36"/>
      <c r="K30" s="35">
        <f t="shared" si="7"/>
        <v>0</v>
      </c>
      <c r="L30" s="35">
        <f>J30+K30</f>
        <v>0</v>
      </c>
      <c r="M30" s="35">
        <f>L30-E30</f>
        <v>0</v>
      </c>
      <c r="N30" s="35">
        <f>(4*E30)-M30</f>
        <v>0</v>
      </c>
      <c r="P30" s="28"/>
      <c r="Q30" s="28"/>
      <c r="R30" s="28"/>
    </row>
    <row r="31" spans="1:18" s="35" customFormat="1" x14ac:dyDescent="0.2">
      <c r="B31" s="44" t="s">
        <v>303</v>
      </c>
      <c r="C31" s="44"/>
      <c r="D31" s="36"/>
      <c r="F31" s="28"/>
      <c r="G31" s="36"/>
      <c r="H31" s="36"/>
      <c r="K31" s="35">
        <f t="shared" si="7"/>
        <v>0</v>
      </c>
      <c r="L31" s="35">
        <f>J31+K31</f>
        <v>0</v>
      </c>
      <c r="M31" s="35">
        <f>L31-E31</f>
        <v>0</v>
      </c>
      <c r="N31" s="35">
        <f>(4*E31)-M31</f>
        <v>0</v>
      </c>
      <c r="P31" s="28"/>
      <c r="Q31" s="28"/>
      <c r="R31" s="28"/>
    </row>
    <row r="32" spans="1:18" s="35" customFormat="1" x14ac:dyDescent="0.2">
      <c r="B32" s="44" t="s">
        <v>304</v>
      </c>
      <c r="C32" s="44"/>
      <c r="D32" s="36"/>
      <c r="F32" s="28"/>
      <c r="G32" s="36"/>
      <c r="H32" s="36"/>
      <c r="K32" s="35">
        <f t="shared" si="7"/>
        <v>0</v>
      </c>
      <c r="L32" s="35">
        <f>J32+K32</f>
        <v>0</v>
      </c>
      <c r="M32" s="35">
        <f>L32-E32</f>
        <v>0</v>
      </c>
      <c r="N32" s="35">
        <f>(4*E32)-M32</f>
        <v>0</v>
      </c>
      <c r="P32" s="28"/>
      <c r="Q32" s="28"/>
      <c r="R32" s="28"/>
    </row>
    <row r="33" spans="1:18" s="35" customFormat="1" x14ac:dyDescent="0.2">
      <c r="B33" s="62" t="s">
        <v>367</v>
      </c>
      <c r="C33" s="44"/>
      <c r="D33" s="36"/>
      <c r="F33" s="28"/>
      <c r="G33" s="36"/>
      <c r="H33" s="36"/>
      <c r="P33" s="28"/>
      <c r="Q33" s="28"/>
      <c r="R33" s="28"/>
    </row>
    <row r="34" spans="1:18" s="35" customFormat="1" x14ac:dyDescent="0.2">
      <c r="B34" s="62" t="s">
        <v>368</v>
      </c>
      <c r="C34" s="44"/>
      <c r="D34" s="36"/>
      <c r="F34" s="28"/>
      <c r="G34" s="36"/>
      <c r="H34" s="36"/>
      <c r="P34" s="28"/>
      <c r="Q34" s="28"/>
      <c r="R34" s="28"/>
    </row>
    <row r="35" spans="1:18" s="38" customFormat="1" ht="17" customHeight="1" x14ac:dyDescent="0.15">
      <c r="B35" s="57" t="s">
        <v>370</v>
      </c>
      <c r="C35" s="57"/>
      <c r="D35" s="59"/>
      <c r="G35" s="59"/>
      <c r="H35" s="60"/>
      <c r="I35" s="60"/>
      <c r="R35" s="39"/>
    </row>
    <row r="36" spans="1:18" s="35" customFormat="1" x14ac:dyDescent="0.2">
      <c r="B36" s="62"/>
      <c r="C36" s="44"/>
      <c r="D36" s="36"/>
      <c r="F36" s="28"/>
      <c r="G36" s="36"/>
      <c r="H36" s="36"/>
      <c r="P36" s="28"/>
      <c r="Q36" s="28"/>
      <c r="R36" s="28"/>
    </row>
    <row r="37" spans="1:18" s="38" customFormat="1" ht="24" x14ac:dyDescent="0.15">
      <c r="A37" s="104" t="s">
        <v>431</v>
      </c>
      <c r="B37" s="105"/>
      <c r="C37" s="105"/>
      <c r="D37" s="105"/>
      <c r="R37" s="39"/>
    </row>
    <row r="38" spans="1:18" ht="17" x14ac:dyDescent="0.15">
      <c r="A38" s="45" t="s">
        <v>321</v>
      </c>
      <c r="B38" s="56" t="s">
        <v>350</v>
      </c>
      <c r="C38" s="56" t="s">
        <v>359</v>
      </c>
      <c r="D38" s="47" t="s">
        <v>322</v>
      </c>
      <c r="E38" s="46">
        <v>0</v>
      </c>
      <c r="F38" s="47" t="s">
        <v>324</v>
      </c>
      <c r="G38" s="47" t="s">
        <v>325</v>
      </c>
      <c r="H38" s="47" t="s">
        <v>323</v>
      </c>
      <c r="I38" s="47" t="s">
        <v>323</v>
      </c>
      <c r="J38" s="52" t="s">
        <v>324</v>
      </c>
      <c r="K38" s="54" t="s">
        <v>324</v>
      </c>
      <c r="L38" s="52"/>
      <c r="M38" s="52" t="s">
        <v>324</v>
      </c>
      <c r="N38" s="52" t="s">
        <v>324</v>
      </c>
      <c r="R38" s="32"/>
    </row>
    <row r="39" spans="1:18" ht="68" x14ac:dyDescent="0.15">
      <c r="A39" s="45" t="s">
        <v>313</v>
      </c>
      <c r="B39" s="46" t="s">
        <v>216</v>
      </c>
      <c r="C39" s="150" t="s">
        <v>355</v>
      </c>
      <c r="D39" s="51" t="s">
        <v>347</v>
      </c>
      <c r="E39" s="46">
        <v>2</v>
      </c>
      <c r="F39" s="46" t="s">
        <v>199</v>
      </c>
      <c r="G39" s="47" t="s">
        <v>217</v>
      </c>
      <c r="H39" s="47" t="s">
        <v>328</v>
      </c>
      <c r="I39" s="46" t="s">
        <v>202</v>
      </c>
      <c r="J39" s="28">
        <v>0</v>
      </c>
      <c r="K39" s="53">
        <f t="shared" ref="K39:K44" si="10">IF(J39&gt;E39,0,E39-J39)</f>
        <v>2</v>
      </c>
      <c r="M39" s="28">
        <f>L39-E39</f>
        <v>-2</v>
      </c>
      <c r="N39" s="28">
        <f>(4*E39)-M39</f>
        <v>10</v>
      </c>
      <c r="R39" s="32" t="e">
        <f>Q39/P39</f>
        <v>#DIV/0!</v>
      </c>
    </row>
    <row r="40" spans="1:18" s="30" customFormat="1" ht="34" x14ac:dyDescent="0.15">
      <c r="A40" s="87" t="s">
        <v>314</v>
      </c>
      <c r="B40" s="30" t="s">
        <v>216</v>
      </c>
      <c r="C40" s="149" t="s">
        <v>356</v>
      </c>
      <c r="D40" s="87" t="s">
        <v>315</v>
      </c>
      <c r="E40" s="30">
        <v>4</v>
      </c>
      <c r="F40" s="30" t="s">
        <v>199</v>
      </c>
      <c r="G40" s="88" t="s">
        <v>330</v>
      </c>
      <c r="H40" s="87" t="s">
        <v>329</v>
      </c>
      <c r="I40" s="88" t="s">
        <v>202</v>
      </c>
      <c r="J40" s="30">
        <v>0</v>
      </c>
      <c r="K40" s="30">
        <f t="shared" si="10"/>
        <v>4</v>
      </c>
      <c r="L40" s="30">
        <v>4</v>
      </c>
      <c r="M40" s="30">
        <f>L40-E40</f>
        <v>0</v>
      </c>
      <c r="N40" s="30">
        <f>(4*E40)-M40</f>
        <v>16</v>
      </c>
      <c r="R40" s="89"/>
    </row>
    <row r="41" spans="1:18" s="46" customFormat="1" ht="34" x14ac:dyDescent="0.15">
      <c r="A41" s="51" t="s">
        <v>343</v>
      </c>
      <c r="B41" s="46" t="s">
        <v>216</v>
      </c>
      <c r="C41" s="56" t="s">
        <v>356</v>
      </c>
      <c r="D41" s="51" t="s">
        <v>341</v>
      </c>
      <c r="E41" s="46">
        <v>4</v>
      </c>
      <c r="F41" s="46" t="s">
        <v>199</v>
      </c>
      <c r="G41" s="47" t="s">
        <v>337</v>
      </c>
      <c r="H41" s="47" t="s">
        <v>338</v>
      </c>
      <c r="I41" s="47" t="s">
        <v>218</v>
      </c>
      <c r="J41" s="46">
        <v>0</v>
      </c>
      <c r="K41" s="46">
        <f t="shared" si="10"/>
        <v>4</v>
      </c>
      <c r="L41" s="46">
        <v>4</v>
      </c>
      <c r="M41" s="46">
        <f t="shared" ref="M41:M46" si="11">L41-E41</f>
        <v>0</v>
      </c>
      <c r="N41" s="46">
        <f t="shared" ref="N41:N46" si="12">(4*E41)-M41</f>
        <v>16</v>
      </c>
      <c r="R41" s="90"/>
    </row>
    <row r="42" spans="1:18" ht="17" x14ac:dyDescent="0.15">
      <c r="A42" s="28">
        <v>15</v>
      </c>
      <c r="B42" s="46" t="s">
        <v>227</v>
      </c>
      <c r="C42" s="56" t="s">
        <v>357</v>
      </c>
      <c r="D42" s="51" t="s">
        <v>345</v>
      </c>
      <c r="E42" s="46">
        <v>1</v>
      </c>
      <c r="F42" s="46" t="s">
        <v>199</v>
      </c>
      <c r="G42" s="47" t="s">
        <v>228</v>
      </c>
      <c r="H42" s="47" t="s">
        <v>327</v>
      </c>
      <c r="I42" s="51" t="s">
        <v>202</v>
      </c>
      <c r="J42" s="28">
        <v>1</v>
      </c>
      <c r="K42" s="53">
        <f t="shared" si="10"/>
        <v>0</v>
      </c>
      <c r="M42" s="28">
        <f t="shared" si="11"/>
        <v>-1</v>
      </c>
      <c r="N42" s="28">
        <f t="shared" si="12"/>
        <v>5</v>
      </c>
      <c r="R42" s="32" t="e">
        <f>Q42/P42</f>
        <v>#DIV/0!</v>
      </c>
    </row>
    <row r="43" spans="1:18" ht="85" x14ac:dyDescent="0.15">
      <c r="A43" s="28">
        <v>101</v>
      </c>
      <c r="B43" s="46" t="s">
        <v>203</v>
      </c>
      <c r="C43" s="46" t="s">
        <v>140</v>
      </c>
      <c r="D43" s="46" t="s">
        <v>140</v>
      </c>
      <c r="E43" s="46">
        <v>70</v>
      </c>
      <c r="F43" s="46" t="s">
        <v>199</v>
      </c>
      <c r="G43" s="46" t="s">
        <v>204</v>
      </c>
      <c r="H43" s="46" t="s">
        <v>205</v>
      </c>
      <c r="I43" s="46" t="s">
        <v>202</v>
      </c>
      <c r="J43" s="28">
        <v>860</v>
      </c>
      <c r="K43" s="53">
        <f t="shared" si="10"/>
        <v>0</v>
      </c>
      <c r="L43" s="28">
        <f>J43+K43</f>
        <v>860</v>
      </c>
      <c r="M43" s="28">
        <f t="shared" si="11"/>
        <v>790</v>
      </c>
      <c r="N43" s="28">
        <f t="shared" si="12"/>
        <v>-510</v>
      </c>
      <c r="R43" s="32" t="e">
        <f>Q43/P43</f>
        <v>#DIV/0!</v>
      </c>
    </row>
    <row r="44" spans="1:18" ht="102" x14ac:dyDescent="0.15">
      <c r="A44" s="28">
        <v>102</v>
      </c>
      <c r="B44" s="46" t="s">
        <v>206</v>
      </c>
      <c r="C44" s="46" t="s">
        <v>207</v>
      </c>
      <c r="D44" s="46" t="s">
        <v>207</v>
      </c>
      <c r="E44" s="46">
        <v>0.8</v>
      </c>
      <c r="F44" s="46" t="s">
        <v>208</v>
      </c>
      <c r="G44" s="46" t="s">
        <v>209</v>
      </c>
      <c r="H44" s="46" t="s">
        <v>210</v>
      </c>
      <c r="I44" s="46" t="s">
        <v>202</v>
      </c>
      <c r="J44" s="28">
        <v>426.2</v>
      </c>
      <c r="K44" s="53">
        <f t="shared" si="10"/>
        <v>0</v>
      </c>
      <c r="L44" s="28">
        <f>J44+K44</f>
        <v>426.2</v>
      </c>
      <c r="M44" s="28">
        <f t="shared" si="11"/>
        <v>425.4</v>
      </c>
      <c r="N44" s="28">
        <f t="shared" si="12"/>
        <v>-422.2</v>
      </c>
      <c r="P44" s="28">
        <v>430</v>
      </c>
      <c r="R44" s="32">
        <f>Q44/P44</f>
        <v>0</v>
      </c>
    </row>
    <row r="45" spans="1:18" ht="85" x14ac:dyDescent="0.15">
      <c r="A45" s="28">
        <v>103</v>
      </c>
      <c r="B45" s="46" t="s">
        <v>206</v>
      </c>
      <c r="C45" s="46" t="s">
        <v>207</v>
      </c>
      <c r="D45" s="46" t="s">
        <v>207</v>
      </c>
      <c r="E45" s="46">
        <v>0.8</v>
      </c>
      <c r="F45" s="46" t="s">
        <v>208</v>
      </c>
      <c r="G45" s="46" t="s">
        <v>211</v>
      </c>
      <c r="H45" s="46" t="s">
        <v>212</v>
      </c>
      <c r="I45" s="46" t="s">
        <v>202</v>
      </c>
      <c r="J45" s="33">
        <v>100</v>
      </c>
      <c r="K45" s="55">
        <v>0</v>
      </c>
      <c r="L45" s="28">
        <f>J45+K45</f>
        <v>100</v>
      </c>
      <c r="M45" s="28">
        <f t="shared" si="11"/>
        <v>99.2</v>
      </c>
      <c r="N45" s="28">
        <f t="shared" si="12"/>
        <v>-96</v>
      </c>
      <c r="P45" s="28">
        <v>100</v>
      </c>
      <c r="Q45" s="34">
        <v>6.49</v>
      </c>
      <c r="R45" s="32">
        <f>Q45/P45</f>
        <v>6.4899999999999999E-2</v>
      </c>
    </row>
    <row r="46" spans="1:18" ht="68" x14ac:dyDescent="0.15">
      <c r="A46" s="28">
        <v>104</v>
      </c>
      <c r="B46" s="46" t="s">
        <v>206</v>
      </c>
      <c r="C46" s="46" t="s">
        <v>213</v>
      </c>
      <c r="D46" s="46" t="s">
        <v>213</v>
      </c>
      <c r="E46" s="46">
        <v>0.75</v>
      </c>
      <c r="F46" s="46" t="s">
        <v>208</v>
      </c>
      <c r="G46" s="46" t="s">
        <v>214</v>
      </c>
      <c r="H46" s="46" t="s">
        <v>215</v>
      </c>
      <c r="I46" s="46" t="s">
        <v>202</v>
      </c>
      <c r="J46" s="33">
        <v>747</v>
      </c>
      <c r="K46" s="55">
        <v>0</v>
      </c>
      <c r="L46" s="33">
        <f>J46+K46</f>
        <v>747</v>
      </c>
      <c r="M46" s="33">
        <f t="shared" si="11"/>
        <v>746.25</v>
      </c>
      <c r="N46" s="33">
        <f t="shared" si="12"/>
        <v>-743.25</v>
      </c>
      <c r="P46" s="28">
        <v>747</v>
      </c>
      <c r="Q46" s="34">
        <f>12.65+3.95+1.18</f>
        <v>17.78</v>
      </c>
      <c r="R46" s="32">
        <f>Q46/P46</f>
        <v>2.3801874163319948E-2</v>
      </c>
    </row>
    <row r="47" spans="1:18" customFormat="1" x14ac:dyDescent="0.15">
      <c r="A47" s="91" t="s">
        <v>593</v>
      </c>
      <c r="B47" s="115"/>
      <c r="E47" s="110"/>
      <c r="F47" s="28"/>
      <c r="H47" s="118"/>
    </row>
    <row r="48" spans="1:18" customFormat="1" x14ac:dyDescent="0.15">
      <c r="A48" s="27"/>
      <c r="B48" s="151" t="s">
        <v>216</v>
      </c>
      <c r="C48" s="23" t="s">
        <v>355</v>
      </c>
      <c r="D48" s="50" t="s">
        <v>677</v>
      </c>
      <c r="E48" s="152">
        <v>2</v>
      </c>
      <c r="F48" s="46"/>
      <c r="G48" s="50"/>
      <c r="H48" s="153" t="s">
        <v>682</v>
      </c>
    </row>
    <row r="49" spans="1:18" customFormat="1" x14ac:dyDescent="0.15">
      <c r="A49" s="27"/>
      <c r="B49" s="116" t="s">
        <v>216</v>
      </c>
      <c r="C49" t="s">
        <v>355</v>
      </c>
      <c r="D49" s="26" t="s">
        <v>678</v>
      </c>
      <c r="E49" s="110">
        <v>4</v>
      </c>
      <c r="F49" s="28"/>
      <c r="G49" s="26"/>
      <c r="H49" s="119"/>
    </row>
    <row r="50" spans="1:18" customFormat="1" x14ac:dyDescent="0.15">
      <c r="A50" s="148" t="s">
        <v>675</v>
      </c>
      <c r="B50" s="116"/>
      <c r="D50" s="26"/>
      <c r="E50" s="110"/>
      <c r="F50" s="28"/>
      <c r="G50" s="26"/>
      <c r="H50" s="119"/>
    </row>
    <row r="51" spans="1:18" s="38" customFormat="1" ht="17" x14ac:dyDescent="0.15">
      <c r="C51" s="97" t="s">
        <v>436</v>
      </c>
      <c r="J51" s="40"/>
      <c r="K51" s="40"/>
      <c r="L51" s="40"/>
      <c r="M51" s="40"/>
      <c r="N51" s="40"/>
      <c r="Q51" s="41"/>
      <c r="R51" s="39"/>
    </row>
    <row r="52" spans="1:18" s="38" customFormat="1" ht="17" x14ac:dyDescent="0.15">
      <c r="C52" s="97" t="s">
        <v>433</v>
      </c>
      <c r="J52" s="40"/>
      <c r="K52" s="40"/>
      <c r="L52" s="40"/>
      <c r="M52" s="40"/>
      <c r="N52" s="40"/>
      <c r="Q52" s="41"/>
      <c r="R52" s="39"/>
    </row>
    <row r="53" spans="1:18" s="38" customFormat="1" ht="17" x14ac:dyDescent="0.15">
      <c r="C53" s="97" t="s">
        <v>434</v>
      </c>
      <c r="J53" s="40"/>
      <c r="K53" s="40"/>
      <c r="L53" s="40"/>
      <c r="M53" s="40"/>
      <c r="N53" s="40"/>
      <c r="Q53" s="41"/>
      <c r="R53" s="39"/>
    </row>
    <row r="54" spans="1:18" s="38" customFormat="1" ht="17" x14ac:dyDescent="0.15">
      <c r="C54" s="97" t="s">
        <v>435</v>
      </c>
      <c r="J54" s="40"/>
      <c r="K54" s="40"/>
      <c r="L54" s="40"/>
      <c r="M54" s="40"/>
      <c r="N54" s="40"/>
      <c r="Q54" s="41"/>
      <c r="R54" s="39"/>
    </row>
    <row r="55" spans="1:18" s="38" customFormat="1" ht="17" x14ac:dyDescent="0.15">
      <c r="C55" s="57" t="s">
        <v>371</v>
      </c>
      <c r="J55" s="40"/>
      <c r="K55" s="40"/>
      <c r="L55" s="40"/>
      <c r="M55" s="40"/>
      <c r="N55" s="40"/>
      <c r="Q55" s="41"/>
      <c r="R55" s="39"/>
    </row>
    <row r="56" spans="1:18" s="38" customFormat="1" x14ac:dyDescent="0.15">
      <c r="B56" s="57"/>
      <c r="C56" s="94" t="s">
        <v>585</v>
      </c>
      <c r="J56" s="40"/>
      <c r="K56" s="40"/>
      <c r="L56" s="40"/>
      <c r="M56" s="40"/>
      <c r="N56" s="40"/>
      <c r="Q56" s="41"/>
      <c r="R56" s="39"/>
    </row>
    <row r="57" spans="1:18" s="38" customFormat="1" x14ac:dyDescent="0.15">
      <c r="B57" s="57"/>
      <c r="J57" s="40"/>
      <c r="K57" s="40"/>
      <c r="L57" s="40"/>
      <c r="M57" s="40"/>
      <c r="N57" s="40"/>
      <c r="Q57" s="41"/>
      <c r="R57" s="39"/>
    </row>
    <row r="58" spans="1:18" s="38" customFormat="1" ht="24" x14ac:dyDescent="0.15">
      <c r="A58" s="104" t="s">
        <v>432</v>
      </c>
      <c r="B58" s="105"/>
      <c r="C58" s="105"/>
      <c r="D58" s="106"/>
      <c r="G58" s="60"/>
      <c r="H58" s="60"/>
      <c r="I58" s="59"/>
      <c r="R58" s="39"/>
    </row>
    <row r="59" spans="1:18" ht="17" x14ac:dyDescent="0.15">
      <c r="B59" s="92" t="s">
        <v>399</v>
      </c>
    </row>
    <row r="62" spans="1:18" ht="24" x14ac:dyDescent="0.15">
      <c r="A62" s="104" t="s">
        <v>570</v>
      </c>
      <c r="B62" s="105"/>
      <c r="C62" s="105"/>
      <c r="D62" s="106"/>
    </row>
    <row r="63" spans="1:18" ht="17" x14ac:dyDescent="0.15">
      <c r="D63" s="145" t="s">
        <v>685</v>
      </c>
      <c r="E63" s="28">
        <v>7</v>
      </c>
    </row>
    <row r="64" spans="1:18" ht="34" x14ac:dyDescent="0.15">
      <c r="A64" s="28">
        <v>14</v>
      </c>
      <c r="B64" s="47" t="s">
        <v>316</v>
      </c>
      <c r="C64" s="56" t="s">
        <v>358</v>
      </c>
      <c r="D64" s="51" t="s">
        <v>344</v>
      </c>
      <c r="E64" s="46">
        <v>14</v>
      </c>
      <c r="F64" s="46" t="s">
        <v>199</v>
      </c>
      <c r="G64" s="47" t="s">
        <v>317</v>
      </c>
      <c r="H64" s="47" t="s">
        <v>326</v>
      </c>
      <c r="I64" s="47" t="s">
        <v>218</v>
      </c>
      <c r="J64" s="28">
        <v>0</v>
      </c>
      <c r="K64" s="46">
        <f>IF(J64&gt;E64,0,E64-J64)</f>
        <v>14</v>
      </c>
      <c r="L64" s="28">
        <v>4</v>
      </c>
      <c r="M64" s="28">
        <f>L64-E64</f>
        <v>-10</v>
      </c>
      <c r="N64" s="28">
        <f>(4*E64)-M64</f>
        <v>66</v>
      </c>
      <c r="R64" s="32" t="e">
        <f>Q64/P64</f>
        <v>#DIV/0!</v>
      </c>
    </row>
    <row r="65" spans="1:18" ht="34" x14ac:dyDescent="0.15">
      <c r="A65" s="45">
        <v>16</v>
      </c>
      <c r="B65" s="49" t="s">
        <v>319</v>
      </c>
      <c r="C65" s="56" t="s">
        <v>358</v>
      </c>
      <c r="D65" s="51" t="s">
        <v>342</v>
      </c>
      <c r="E65" s="48">
        <v>14</v>
      </c>
      <c r="F65" s="46" t="s">
        <v>199</v>
      </c>
      <c r="G65" s="46" t="s">
        <v>200</v>
      </c>
      <c r="H65" s="47" t="s">
        <v>201</v>
      </c>
      <c r="I65" s="47" t="s">
        <v>218</v>
      </c>
      <c r="J65" s="28">
        <v>0</v>
      </c>
      <c r="K65" s="46">
        <f>IF(J65&gt;E65,0,E65-J65)</f>
        <v>14</v>
      </c>
      <c r="L65" s="38">
        <v>0</v>
      </c>
      <c r="M65" s="28">
        <f>L65-E65</f>
        <v>-14</v>
      </c>
      <c r="N65" s="28">
        <f>(4*E65)-M65</f>
        <v>70</v>
      </c>
      <c r="R65" s="32" t="e">
        <f>Q65/P65</f>
        <v>#DIV/0!</v>
      </c>
    </row>
    <row r="66" spans="1:18" x14ac:dyDescent="0.15">
      <c r="A66" s="45"/>
      <c r="B66" s="49"/>
      <c r="C66" s="56"/>
      <c r="D66" s="51"/>
      <c r="E66" s="48"/>
      <c r="F66" s="46"/>
      <c r="G66" s="46"/>
      <c r="H66" s="47"/>
      <c r="I66" s="47"/>
      <c r="K66" s="46"/>
      <c r="L66" s="38"/>
      <c r="R66" s="32"/>
    </row>
    <row r="67" spans="1:18" ht="68" x14ac:dyDescent="0.15">
      <c r="D67" s="93" t="s">
        <v>403</v>
      </c>
    </row>
    <row r="68" spans="1:18" ht="17" x14ac:dyDescent="0.15">
      <c r="D68" s="145" t="s">
        <v>686</v>
      </c>
      <c r="E68" s="28">
        <v>14</v>
      </c>
    </row>
  </sheetData>
  <autoFilter ref="A6:N73" xr:uid="{00000000-0009-0000-0000-000000000000}">
    <sortState xmlns:xlrd2="http://schemas.microsoft.com/office/spreadsheetml/2017/richdata2" ref="A7:N73">
      <sortCondition ref="B6:B73"/>
    </sortState>
  </autoFilter>
  <mergeCells count="1">
    <mergeCell ref="P3:R3"/>
  </mergeCells>
  <hyperlinks>
    <hyperlink ref="H48" r:id="rId1" xr:uid="{CC20020E-09E9-1145-A0B9-91ED2286154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F121"/>
  <sheetViews>
    <sheetView tabSelected="1" zoomScale="125" zoomScaleNormal="130" workbookViewId="0">
      <pane xSplit="1" ySplit="10" topLeftCell="B35" activePane="bottomRight" state="frozen"/>
      <selection pane="topRight" activeCell="B1" sqref="B1"/>
      <selection pane="bottomLeft" activeCell="A11" sqref="A11"/>
      <selection pane="bottomRight" activeCell="B40" sqref="B40"/>
    </sheetView>
  </sheetViews>
  <sheetFormatPr baseColWidth="10" defaultRowHeight="16" x14ac:dyDescent="0.15"/>
  <cols>
    <col min="1" max="1" width="10.83203125" style="27"/>
    <col min="2" max="2" width="23.1640625" style="28" customWidth="1"/>
    <col min="3" max="4" width="40.6640625" style="27" customWidth="1"/>
    <col min="5" max="5" width="55" style="28" customWidth="1"/>
    <col min="6" max="6" width="10.83203125" style="64"/>
    <col min="7" max="7" width="5.83203125" style="28" customWidth="1"/>
    <col min="8" max="8" width="27" style="28" customWidth="1"/>
    <col min="9" max="9" width="27" style="27" customWidth="1"/>
    <col min="10" max="10" width="11" style="27" customWidth="1"/>
    <col min="11" max="11" width="25" style="27" customWidth="1"/>
    <col min="12" max="15" width="11.6640625" style="27" customWidth="1"/>
    <col min="16" max="16" width="5.1640625" style="27" customWidth="1"/>
    <col min="17" max="17" width="16.33203125" style="28" customWidth="1"/>
    <col min="18" max="18" width="10.83203125" style="28"/>
    <col min="19" max="19" width="9.1640625" style="28" customWidth="1"/>
    <col min="20" max="20" width="57" style="27" customWidth="1"/>
    <col min="21" max="16384" width="10.83203125" style="27"/>
  </cols>
  <sheetData>
    <row r="1" spans="1:32" x14ac:dyDescent="0.15">
      <c r="A1" t="s">
        <v>229</v>
      </c>
      <c r="B1" s="95"/>
      <c r="C1" s="114" t="s">
        <v>396</v>
      </c>
    </row>
    <row r="2" spans="1:32" x14ac:dyDescent="0.15">
      <c r="A2" t="s">
        <v>230</v>
      </c>
      <c r="B2" s="95"/>
      <c r="C2" s="114" t="s">
        <v>401</v>
      </c>
    </row>
    <row r="3" spans="1:32" x14ac:dyDescent="0.15">
      <c r="A3" t="s">
        <v>231</v>
      </c>
      <c r="B3" s="95"/>
      <c r="C3" s="114" t="s">
        <v>232</v>
      </c>
    </row>
    <row r="4" spans="1:32" x14ac:dyDescent="0.15">
      <c r="A4" t="s">
        <v>233</v>
      </c>
      <c r="B4" s="95"/>
      <c r="C4" s="114" t="s">
        <v>402</v>
      </c>
    </row>
    <row r="5" spans="1:32" x14ac:dyDescent="0.15">
      <c r="A5" t="s">
        <v>234</v>
      </c>
      <c r="B5" s="95"/>
      <c r="C5" s="114">
        <v>146</v>
      </c>
    </row>
    <row r="6" spans="1:32" x14ac:dyDescent="0.15">
      <c r="A6" s="91" t="s">
        <v>398</v>
      </c>
      <c r="B6" s="92"/>
    </row>
    <row r="7" spans="1:32" x14ac:dyDescent="0.15">
      <c r="Q7" s="178" t="s">
        <v>173</v>
      </c>
      <c r="R7" s="178"/>
      <c r="S7" s="178"/>
    </row>
    <row r="8" spans="1:32" s="83" customFormat="1" ht="17" x14ac:dyDescent="0.15">
      <c r="A8" s="83" t="s">
        <v>235</v>
      </c>
      <c r="B8" s="38"/>
      <c r="E8" s="38"/>
      <c r="F8" s="85"/>
      <c r="G8" s="38"/>
      <c r="H8" s="38"/>
      <c r="K8" s="38"/>
      <c r="L8" s="38" t="s">
        <v>236</v>
      </c>
      <c r="M8" s="38" t="s">
        <v>175</v>
      </c>
      <c r="N8" s="38"/>
      <c r="O8" s="38"/>
      <c r="P8" s="38"/>
      <c r="Q8" s="86"/>
      <c r="R8" s="86"/>
      <c r="S8" s="86"/>
    </row>
    <row r="9" spans="1:32" s="83" customFormat="1" ht="51" x14ac:dyDescent="0.15">
      <c r="B9" s="38"/>
      <c r="C9" s="38"/>
      <c r="D9" s="38"/>
      <c r="E9" s="38"/>
      <c r="F9" s="86"/>
      <c r="G9" s="38"/>
      <c r="H9" s="38"/>
      <c r="K9" s="146" t="s">
        <v>307</v>
      </c>
      <c r="L9" s="38" t="s">
        <v>179</v>
      </c>
      <c r="M9" s="38" t="s">
        <v>180</v>
      </c>
      <c r="N9" s="38" t="s">
        <v>181</v>
      </c>
      <c r="O9" s="38" t="s">
        <v>182</v>
      </c>
      <c r="P9" s="38"/>
      <c r="Q9" s="38" t="s">
        <v>183</v>
      </c>
      <c r="R9" s="38" t="s">
        <v>184</v>
      </c>
      <c r="S9" s="38" t="s">
        <v>185</v>
      </c>
    </row>
    <row r="10" spans="1:32" s="83" customFormat="1" ht="17" x14ac:dyDescent="0.15">
      <c r="A10" s="83" t="s">
        <v>286</v>
      </c>
      <c r="B10" s="167" t="s">
        <v>724</v>
      </c>
      <c r="C10" s="38" t="s">
        <v>187</v>
      </c>
      <c r="D10" s="57" t="s">
        <v>3</v>
      </c>
      <c r="E10" s="94" t="s">
        <v>188</v>
      </c>
      <c r="F10" s="85" t="s">
        <v>237</v>
      </c>
      <c r="G10" s="38" t="s">
        <v>189</v>
      </c>
      <c r="H10" s="83" t="s">
        <v>238</v>
      </c>
      <c r="I10" s="83" t="s">
        <v>190</v>
      </c>
      <c r="J10" s="83" t="s">
        <v>239</v>
      </c>
      <c r="K10" s="146" t="s">
        <v>674</v>
      </c>
      <c r="L10" s="38" t="s">
        <v>193</v>
      </c>
      <c r="M10" s="38" t="s">
        <v>194</v>
      </c>
      <c r="N10" s="38" t="s">
        <v>195</v>
      </c>
      <c r="O10" s="38" t="s">
        <v>193</v>
      </c>
      <c r="P10" s="38"/>
      <c r="Q10" s="38" t="s">
        <v>196</v>
      </c>
      <c r="R10" s="38" t="s">
        <v>197</v>
      </c>
      <c r="S10" s="38" t="s">
        <v>198</v>
      </c>
      <c r="T10" s="83" t="s">
        <v>240</v>
      </c>
      <c r="U10" s="83" t="s">
        <v>241</v>
      </c>
      <c r="V10" s="83" t="s">
        <v>242</v>
      </c>
      <c r="W10" s="83" t="s">
        <v>243</v>
      </c>
      <c r="X10" s="83" t="s">
        <v>244</v>
      </c>
      <c r="Y10" s="83" t="s">
        <v>3</v>
      </c>
      <c r="Z10" s="83" t="s">
        <v>245</v>
      </c>
      <c r="AA10" s="83" t="s">
        <v>246</v>
      </c>
      <c r="AB10" s="83" t="s">
        <v>247</v>
      </c>
      <c r="AC10" s="83" t="s">
        <v>1</v>
      </c>
      <c r="AD10" s="83" t="s">
        <v>248</v>
      </c>
      <c r="AE10" s="83" t="s">
        <v>249</v>
      </c>
      <c r="AF10" s="83" t="s">
        <v>250</v>
      </c>
    </row>
    <row r="11" spans="1:32" s="38" customFormat="1" ht="24" x14ac:dyDescent="0.15">
      <c r="A11" s="104" t="s">
        <v>428</v>
      </c>
      <c r="B11" s="168"/>
      <c r="C11" s="105"/>
      <c r="D11" s="105"/>
      <c r="F11" s="86"/>
      <c r="I11" s="83"/>
      <c r="S11" s="39"/>
    </row>
    <row r="12" spans="1:32" customFormat="1" ht="17" x14ac:dyDescent="0.15">
      <c r="A12" s="27"/>
      <c r="B12" s="172" t="s">
        <v>726</v>
      </c>
      <c r="C12" s="115" t="s">
        <v>440</v>
      </c>
      <c r="D12" t="s">
        <v>442</v>
      </c>
      <c r="E12" t="s">
        <v>441</v>
      </c>
      <c r="F12" s="110">
        <v>2</v>
      </c>
      <c r="G12" s="28"/>
      <c r="H12" t="s">
        <v>281</v>
      </c>
      <c r="I12" s="117" t="s">
        <v>599</v>
      </c>
    </row>
    <row r="13" spans="1:32" customFormat="1" ht="17" x14ac:dyDescent="0.15">
      <c r="A13" s="27"/>
      <c r="B13" s="172" t="s">
        <v>726</v>
      </c>
      <c r="C13" s="116" t="s">
        <v>443</v>
      </c>
      <c r="D13" t="s">
        <v>444</v>
      </c>
      <c r="E13" t="s">
        <v>252</v>
      </c>
      <c r="F13" s="110">
        <v>4</v>
      </c>
      <c r="G13" s="28"/>
      <c r="H13" t="s">
        <v>306</v>
      </c>
      <c r="I13" s="117" t="s">
        <v>604</v>
      </c>
    </row>
    <row r="14" spans="1:32" customFormat="1" ht="17" x14ac:dyDescent="0.15">
      <c r="A14" s="27"/>
      <c r="B14" s="172" t="s">
        <v>726</v>
      </c>
      <c r="C14" s="116" t="s">
        <v>447</v>
      </c>
      <c r="D14" t="s">
        <v>444</v>
      </c>
      <c r="E14" t="s">
        <v>252</v>
      </c>
      <c r="F14" s="110">
        <v>5</v>
      </c>
      <c r="G14" s="28"/>
      <c r="H14" t="s">
        <v>200</v>
      </c>
      <c r="I14" s="117" t="s">
        <v>602</v>
      </c>
    </row>
    <row r="15" spans="1:32" customFormat="1" ht="17" x14ac:dyDescent="0.15">
      <c r="A15" s="27"/>
      <c r="B15" s="179" t="s">
        <v>726</v>
      </c>
      <c r="C15" s="115" t="s">
        <v>448</v>
      </c>
      <c r="D15" t="s">
        <v>444</v>
      </c>
      <c r="E15" t="s">
        <v>252</v>
      </c>
      <c r="F15" s="110">
        <v>1</v>
      </c>
      <c r="G15" s="28"/>
      <c r="H15" t="s">
        <v>253</v>
      </c>
      <c r="I15" s="117" t="s">
        <v>603</v>
      </c>
    </row>
    <row r="16" spans="1:32" customFormat="1" ht="17" x14ac:dyDescent="0.15">
      <c r="A16" s="27"/>
      <c r="B16" s="172" t="s">
        <v>732</v>
      </c>
      <c r="C16" s="115" t="s">
        <v>449</v>
      </c>
      <c r="D16" t="s">
        <v>444</v>
      </c>
      <c r="E16" t="s">
        <v>451</v>
      </c>
      <c r="F16" s="110">
        <v>1</v>
      </c>
      <c r="G16" s="28"/>
      <c r="H16" t="s">
        <v>450</v>
      </c>
      <c r="I16" s="117" t="s">
        <v>598</v>
      </c>
    </row>
    <row r="17" spans="1:9" customFormat="1" ht="17" x14ac:dyDescent="0.15">
      <c r="A17" s="27"/>
      <c r="B17" s="179" t="s">
        <v>726</v>
      </c>
      <c r="C17" s="116" t="s">
        <v>452</v>
      </c>
      <c r="D17" t="s">
        <v>453</v>
      </c>
      <c r="E17" t="s">
        <v>254</v>
      </c>
      <c r="F17" s="110">
        <v>6</v>
      </c>
      <c r="G17" s="28"/>
      <c r="H17" s="26" t="s">
        <v>255</v>
      </c>
      <c r="I17" s="117" t="s">
        <v>606</v>
      </c>
    </row>
    <row r="18" spans="1:9" customFormat="1" ht="17" x14ac:dyDescent="0.15">
      <c r="A18" s="27"/>
      <c r="B18" s="179" t="s">
        <v>726</v>
      </c>
      <c r="C18" s="116" t="s">
        <v>454</v>
      </c>
      <c r="D18" t="s">
        <v>455</v>
      </c>
      <c r="E18" t="s">
        <v>254</v>
      </c>
      <c r="F18" s="110">
        <v>6</v>
      </c>
      <c r="G18" s="28"/>
      <c r="H18" t="s">
        <v>256</v>
      </c>
      <c r="I18" s="117" t="s">
        <v>607</v>
      </c>
    </row>
    <row r="19" spans="1:9" customFormat="1" ht="17" x14ac:dyDescent="0.15">
      <c r="A19" s="27"/>
      <c r="B19" s="172" t="s">
        <v>726</v>
      </c>
      <c r="C19" s="115" t="s">
        <v>460</v>
      </c>
      <c r="D19" t="s">
        <v>463</v>
      </c>
      <c r="E19" t="s">
        <v>462</v>
      </c>
      <c r="F19" s="110">
        <v>1</v>
      </c>
      <c r="G19" s="28"/>
      <c r="H19" t="s">
        <v>461</v>
      </c>
      <c r="I19" s="117" t="s">
        <v>595</v>
      </c>
    </row>
    <row r="20" spans="1:9" customFormat="1" ht="17" x14ac:dyDescent="0.15">
      <c r="A20" s="27"/>
      <c r="B20" s="172" t="s">
        <v>726</v>
      </c>
      <c r="C20" s="115" t="s">
        <v>468</v>
      </c>
      <c r="D20" t="s">
        <v>470</v>
      </c>
      <c r="E20" t="s">
        <v>471</v>
      </c>
      <c r="F20" s="110">
        <v>1</v>
      </c>
      <c r="G20" s="28"/>
      <c r="H20" t="s">
        <v>469</v>
      </c>
      <c r="I20" s="117" t="s">
        <v>597</v>
      </c>
    </row>
    <row r="21" spans="1:9" customFormat="1" ht="51" x14ac:dyDescent="0.15">
      <c r="A21" s="27"/>
      <c r="B21" s="172" t="s">
        <v>725</v>
      </c>
      <c r="C21" s="115" t="s">
        <v>479</v>
      </c>
      <c r="D21" s="26" t="s">
        <v>659</v>
      </c>
      <c r="E21" s="96" t="s">
        <v>708</v>
      </c>
      <c r="F21" s="110">
        <v>1</v>
      </c>
      <c r="G21" s="28"/>
      <c r="H21" t="s">
        <v>480</v>
      </c>
      <c r="I21" s="119" t="s">
        <v>594</v>
      </c>
    </row>
    <row r="22" spans="1:9" customFormat="1" ht="17" x14ac:dyDescent="0.15">
      <c r="A22" s="27"/>
      <c r="B22" s="172" t="s">
        <v>726</v>
      </c>
      <c r="C22" s="116" t="s">
        <v>521</v>
      </c>
      <c r="D22" t="s">
        <v>8</v>
      </c>
      <c r="E22" t="s">
        <v>264</v>
      </c>
      <c r="F22" s="110">
        <v>10</v>
      </c>
      <c r="G22" s="28"/>
      <c r="H22" s="26" t="s">
        <v>7</v>
      </c>
      <c r="I22" s="119" t="s">
        <v>631</v>
      </c>
    </row>
    <row r="23" spans="1:9" customFormat="1" ht="17" x14ac:dyDescent="0.15">
      <c r="A23" s="27"/>
      <c r="B23" s="172" t="s">
        <v>726</v>
      </c>
      <c r="C23" s="116" t="s">
        <v>522</v>
      </c>
      <c r="D23" t="s">
        <v>14</v>
      </c>
      <c r="E23" t="s">
        <v>264</v>
      </c>
      <c r="F23" s="110">
        <v>10</v>
      </c>
      <c r="G23" s="28"/>
      <c r="H23" s="26" t="s">
        <v>13</v>
      </c>
      <c r="I23" s="119" t="s">
        <v>632</v>
      </c>
    </row>
    <row r="24" spans="1:9" customFormat="1" ht="17" x14ac:dyDescent="0.15">
      <c r="A24" s="27"/>
      <c r="B24" s="172" t="s">
        <v>726</v>
      </c>
      <c r="C24" s="115" t="s">
        <v>523</v>
      </c>
      <c r="D24" t="s">
        <v>525</v>
      </c>
      <c r="E24" t="s">
        <v>264</v>
      </c>
      <c r="F24" s="110">
        <v>1</v>
      </c>
      <c r="G24" s="28"/>
      <c r="H24" t="s">
        <v>524</v>
      </c>
      <c r="I24" s="119" t="s">
        <v>600</v>
      </c>
    </row>
    <row r="25" spans="1:9" customFormat="1" ht="17" x14ac:dyDescent="0.15">
      <c r="A25" s="27"/>
      <c r="B25" s="172" t="s">
        <v>731</v>
      </c>
      <c r="C25" s="115" t="s">
        <v>526</v>
      </c>
      <c r="D25" t="s">
        <v>528</v>
      </c>
      <c r="E25" t="s">
        <v>264</v>
      </c>
      <c r="F25" s="110">
        <v>1</v>
      </c>
      <c r="G25" s="28"/>
      <c r="H25" t="s">
        <v>527</v>
      </c>
      <c r="I25" s="119" t="s">
        <v>601</v>
      </c>
    </row>
    <row r="26" spans="1:9" customFormat="1" ht="42" x14ac:dyDescent="0.15">
      <c r="A26" s="27"/>
      <c r="B26" s="172" t="s">
        <v>726</v>
      </c>
      <c r="C26" s="116" t="s">
        <v>529</v>
      </c>
      <c r="D26" s="27"/>
      <c r="E26" t="s">
        <v>265</v>
      </c>
      <c r="F26" s="110">
        <v>21</v>
      </c>
      <c r="G26" s="28"/>
      <c r="H26" s="142">
        <v>470</v>
      </c>
      <c r="I26" s="119" t="s">
        <v>634</v>
      </c>
    </row>
    <row r="27" spans="1:9" customFormat="1" ht="28" x14ac:dyDescent="0.15">
      <c r="A27" s="27"/>
      <c r="B27" s="172" t="s">
        <v>726</v>
      </c>
      <c r="C27" s="115" t="s">
        <v>637</v>
      </c>
      <c r="D27" s="27"/>
      <c r="E27" t="s">
        <v>265</v>
      </c>
      <c r="F27" s="110">
        <v>13</v>
      </c>
      <c r="G27" s="28"/>
      <c r="H27" t="s">
        <v>530</v>
      </c>
      <c r="I27" s="119" t="s">
        <v>635</v>
      </c>
    </row>
    <row r="28" spans="1:9" customFormat="1" ht="17" x14ac:dyDescent="0.15">
      <c r="A28" s="27"/>
      <c r="B28" s="172" t="s">
        <v>726</v>
      </c>
      <c r="C28" s="116" t="s">
        <v>531</v>
      </c>
      <c r="D28" s="27"/>
      <c r="E28" t="s">
        <v>265</v>
      </c>
      <c r="F28" s="110">
        <v>6</v>
      </c>
      <c r="G28" s="28"/>
      <c r="H28" s="26" t="s">
        <v>643</v>
      </c>
      <c r="I28" s="119" t="s">
        <v>648</v>
      </c>
    </row>
    <row r="29" spans="1:9" customFormat="1" ht="17" x14ac:dyDescent="0.15">
      <c r="A29" s="27"/>
      <c r="B29" s="180" t="s">
        <v>726</v>
      </c>
      <c r="C29" s="116" t="s">
        <v>532</v>
      </c>
      <c r="D29" s="27"/>
      <c r="E29" t="s">
        <v>265</v>
      </c>
      <c r="F29" s="110">
        <v>2</v>
      </c>
      <c r="G29" s="28"/>
      <c r="H29" s="26" t="s">
        <v>642</v>
      </c>
      <c r="I29" s="119" t="s">
        <v>646</v>
      </c>
    </row>
    <row r="30" spans="1:9" customFormat="1" ht="17" x14ac:dyDescent="0.15">
      <c r="A30" s="27"/>
      <c r="B30" s="179" t="s">
        <v>726</v>
      </c>
      <c r="C30" s="115" t="s">
        <v>533</v>
      </c>
      <c r="D30" s="27"/>
      <c r="E30" t="s">
        <v>265</v>
      </c>
      <c r="F30" s="110">
        <v>2</v>
      </c>
      <c r="G30" s="28"/>
      <c r="H30" s="143" t="s">
        <v>644</v>
      </c>
      <c r="I30" s="119" t="s">
        <v>641</v>
      </c>
    </row>
    <row r="31" spans="1:9" customFormat="1" ht="17" x14ac:dyDescent="0.15">
      <c r="A31" s="27"/>
      <c r="B31" s="179" t="s">
        <v>726</v>
      </c>
      <c r="C31" s="116" t="s">
        <v>534</v>
      </c>
      <c r="D31" s="27"/>
      <c r="E31" t="s">
        <v>265</v>
      </c>
      <c r="F31" s="110">
        <v>3</v>
      </c>
      <c r="G31" s="28"/>
      <c r="H31" s="26" t="s">
        <v>645</v>
      </c>
      <c r="I31" s="119" t="s">
        <v>647</v>
      </c>
    </row>
    <row r="32" spans="1:9" customFormat="1" ht="17" x14ac:dyDescent="0.15">
      <c r="A32" s="27"/>
      <c r="B32" s="172" t="s">
        <v>726</v>
      </c>
      <c r="C32" s="115" t="s">
        <v>535</v>
      </c>
      <c r="D32" s="27"/>
      <c r="E32" t="s">
        <v>265</v>
      </c>
      <c r="F32" s="110">
        <v>2</v>
      </c>
      <c r="G32" s="28"/>
      <c r="H32" t="s">
        <v>536</v>
      </c>
      <c r="I32" s="119" t="s">
        <v>636</v>
      </c>
    </row>
    <row r="33" spans="1:19" customFormat="1" ht="17" x14ac:dyDescent="0.15">
      <c r="A33" s="27"/>
      <c r="B33" s="179" t="s">
        <v>726</v>
      </c>
      <c r="C33" s="115" t="s">
        <v>537</v>
      </c>
      <c r="D33" s="27"/>
      <c r="E33" t="s">
        <v>265</v>
      </c>
      <c r="F33" s="110">
        <v>1</v>
      </c>
      <c r="G33" s="28"/>
      <c r="H33" t="s">
        <v>538</v>
      </c>
      <c r="I33" s="119" t="s">
        <v>638</v>
      </c>
    </row>
    <row r="34" spans="1:19" customFormat="1" ht="17" x14ac:dyDescent="0.15">
      <c r="A34" s="27"/>
      <c r="B34" s="179" t="s">
        <v>726</v>
      </c>
      <c r="C34" s="115" t="s">
        <v>539</v>
      </c>
      <c r="D34" s="27"/>
      <c r="E34" t="s">
        <v>265</v>
      </c>
      <c r="F34" s="110">
        <v>1</v>
      </c>
      <c r="G34" s="28"/>
      <c r="H34" t="s">
        <v>540</v>
      </c>
      <c r="I34" s="119" t="s">
        <v>639</v>
      </c>
    </row>
    <row r="35" spans="1:19" customFormat="1" ht="51" x14ac:dyDescent="0.15">
      <c r="A35" s="27"/>
      <c r="B35" s="172" t="s">
        <v>729</v>
      </c>
      <c r="C35" s="115" t="s">
        <v>541</v>
      </c>
      <c r="D35" t="s">
        <v>542</v>
      </c>
      <c r="E35" t="s">
        <v>266</v>
      </c>
      <c r="F35" s="110">
        <v>1</v>
      </c>
      <c r="G35" s="28"/>
      <c r="H35" t="s">
        <v>267</v>
      </c>
      <c r="I35" s="119" t="s">
        <v>640</v>
      </c>
    </row>
    <row r="36" spans="1:19" customFormat="1" ht="17" x14ac:dyDescent="0.15">
      <c r="A36" s="27"/>
      <c r="B36" s="172" t="s">
        <v>726</v>
      </c>
      <c r="C36" s="115" t="s">
        <v>221</v>
      </c>
      <c r="D36" t="s">
        <v>735</v>
      </c>
      <c r="E36" t="s">
        <v>736</v>
      </c>
      <c r="F36" s="110">
        <v>1</v>
      </c>
      <c r="G36" s="28"/>
      <c r="H36" t="s">
        <v>734</v>
      </c>
      <c r="I36" s="119" t="s">
        <v>733</v>
      </c>
    </row>
    <row r="37" spans="1:19" customFormat="1" ht="17" x14ac:dyDescent="0.15">
      <c r="A37" s="27"/>
      <c r="B37" s="172" t="s">
        <v>726</v>
      </c>
      <c r="C37" s="115" t="s">
        <v>546</v>
      </c>
      <c r="D37" t="s">
        <v>269</v>
      </c>
      <c r="E37" t="s">
        <v>547</v>
      </c>
      <c r="F37" s="110">
        <v>1</v>
      </c>
      <c r="G37" s="28"/>
      <c r="H37" s="26" t="s">
        <v>270</v>
      </c>
      <c r="I37" s="119" t="s">
        <v>651</v>
      </c>
    </row>
    <row r="38" spans="1:19" customFormat="1" ht="17" x14ac:dyDescent="0.15">
      <c r="A38" s="27"/>
      <c r="B38" s="179" t="s">
        <v>726</v>
      </c>
      <c r="C38" s="115" t="s">
        <v>548</v>
      </c>
      <c r="D38" t="s">
        <v>274</v>
      </c>
      <c r="E38" t="s">
        <v>549</v>
      </c>
      <c r="F38" s="110">
        <v>1</v>
      </c>
      <c r="G38" s="28"/>
      <c r="H38" s="26" t="s">
        <v>275</v>
      </c>
      <c r="I38" s="119" t="s">
        <v>652</v>
      </c>
    </row>
    <row r="39" spans="1:19" customFormat="1" ht="17" x14ac:dyDescent="0.15">
      <c r="A39" s="27"/>
      <c r="B39" s="179" t="s">
        <v>726</v>
      </c>
      <c r="C39" s="115" t="s">
        <v>553</v>
      </c>
      <c r="D39" t="s">
        <v>554</v>
      </c>
      <c r="E39" t="s">
        <v>272</v>
      </c>
      <c r="F39" s="110">
        <v>1</v>
      </c>
      <c r="G39" s="28"/>
      <c r="H39" t="s">
        <v>273</v>
      </c>
      <c r="I39" s="119" t="s">
        <v>653</v>
      </c>
    </row>
    <row r="40" spans="1:19" customFormat="1" x14ac:dyDescent="0.15">
      <c r="A40" s="27"/>
      <c r="B40" s="46"/>
      <c r="C40" s="115" t="s">
        <v>558</v>
      </c>
      <c r="D40" t="s">
        <v>279</v>
      </c>
      <c r="F40" s="110">
        <v>1</v>
      </c>
      <c r="G40" s="28"/>
      <c r="H40" t="s">
        <v>280</v>
      </c>
      <c r="I40" s="119" t="s">
        <v>654</v>
      </c>
    </row>
    <row r="41" spans="1:19" customFormat="1" ht="17" x14ac:dyDescent="0.15">
      <c r="A41" s="27"/>
      <c r="B41" s="172" t="s">
        <v>726</v>
      </c>
      <c r="C41" s="115" t="s">
        <v>562</v>
      </c>
      <c r="D41" t="s">
        <v>278</v>
      </c>
      <c r="F41" s="110">
        <v>1</v>
      </c>
      <c r="G41" s="28"/>
      <c r="H41" t="s">
        <v>563</v>
      </c>
      <c r="I41" s="119" t="s">
        <v>656</v>
      </c>
    </row>
    <row r="42" spans="1:19" customFormat="1" x14ac:dyDescent="0.15">
      <c r="A42" s="91" t="s">
        <v>592</v>
      </c>
      <c r="B42" s="93"/>
      <c r="C42" s="115"/>
      <c r="F42" s="110"/>
      <c r="G42" s="28"/>
      <c r="I42" s="118"/>
    </row>
    <row r="43" spans="1:19" s="83" customFormat="1" ht="17" x14ac:dyDescent="0.15">
      <c r="A43" s="83">
        <v>105</v>
      </c>
      <c r="B43" s="46"/>
      <c r="C43" s="38" t="s">
        <v>142</v>
      </c>
      <c r="E43" s="38"/>
      <c r="F43" s="85">
        <v>1</v>
      </c>
      <c r="G43" s="38" t="s">
        <v>199</v>
      </c>
      <c r="H43" s="38"/>
      <c r="I43" s="83" t="s">
        <v>282</v>
      </c>
      <c r="J43" s="148"/>
      <c r="K43" s="83">
        <v>5</v>
      </c>
      <c r="L43" s="83">
        <f>IF(K43&gt;F43,0,F43-K43)</f>
        <v>0</v>
      </c>
      <c r="M43" s="83">
        <f>K43+L43</f>
        <v>5</v>
      </c>
      <c r="N43" s="83">
        <f>M43-F43</f>
        <v>4</v>
      </c>
      <c r="O43" s="83">
        <f>(4*F43)-N43</f>
        <v>0</v>
      </c>
      <c r="Q43" s="38"/>
      <c r="R43" s="38"/>
      <c r="S43" s="38"/>
    </row>
    <row r="44" spans="1:19" customFormat="1" x14ac:dyDescent="0.15">
      <c r="A44" s="27"/>
      <c r="B44" s="46"/>
      <c r="C44" s="115" t="s">
        <v>456</v>
      </c>
      <c r="D44" t="s">
        <v>459</v>
      </c>
      <c r="E44" t="s">
        <v>458</v>
      </c>
      <c r="F44" s="110">
        <v>2</v>
      </c>
      <c r="G44" s="28"/>
      <c r="H44" t="s">
        <v>457</v>
      </c>
      <c r="I44" s="144" t="s">
        <v>657</v>
      </c>
      <c r="J44" s="144" t="s">
        <v>657</v>
      </c>
      <c r="K44" s="144" t="s">
        <v>657</v>
      </c>
      <c r="L44" s="144" t="s">
        <v>657</v>
      </c>
      <c r="M44" s="144" t="s">
        <v>657</v>
      </c>
      <c r="N44" s="144" t="s">
        <v>657</v>
      </c>
      <c r="O44" s="144" t="s">
        <v>657</v>
      </c>
      <c r="P44" s="144" t="s">
        <v>657</v>
      </c>
      <c r="Q44" s="144" t="s">
        <v>657</v>
      </c>
      <c r="R44" s="144" t="s">
        <v>657</v>
      </c>
      <c r="S44" s="144" t="s">
        <v>657</v>
      </c>
    </row>
    <row r="45" spans="1:19" customFormat="1" x14ac:dyDescent="0.15">
      <c r="A45" s="27"/>
      <c r="B45" s="46"/>
      <c r="C45" s="115" t="s">
        <v>497</v>
      </c>
      <c r="D45" t="s">
        <v>499</v>
      </c>
      <c r="F45" s="110">
        <v>1</v>
      </c>
      <c r="G45" s="28"/>
      <c r="H45" t="s">
        <v>498</v>
      </c>
      <c r="I45" s="144" t="s">
        <v>657</v>
      </c>
      <c r="J45" s="144" t="s">
        <v>657</v>
      </c>
      <c r="K45" s="144" t="s">
        <v>657</v>
      </c>
      <c r="L45" s="144" t="s">
        <v>657</v>
      </c>
      <c r="M45" s="144" t="s">
        <v>657</v>
      </c>
      <c r="N45" s="144" t="s">
        <v>657</v>
      </c>
      <c r="O45" s="144" t="s">
        <v>657</v>
      </c>
      <c r="P45" s="144" t="s">
        <v>657</v>
      </c>
      <c r="Q45" s="144" t="s">
        <v>657</v>
      </c>
      <c r="R45" s="144" t="s">
        <v>657</v>
      </c>
      <c r="S45" s="144" t="s">
        <v>657</v>
      </c>
    </row>
    <row r="46" spans="1:19" customFormat="1" x14ac:dyDescent="0.15">
      <c r="A46" s="27"/>
      <c r="B46" s="46"/>
      <c r="C46" s="115" t="s">
        <v>500</v>
      </c>
      <c r="D46" t="s">
        <v>499</v>
      </c>
      <c r="F46" s="110">
        <v>1</v>
      </c>
      <c r="G46" s="28"/>
      <c r="H46" t="s">
        <v>501</v>
      </c>
      <c r="I46" s="144" t="s">
        <v>657</v>
      </c>
      <c r="J46" s="144" t="s">
        <v>657</v>
      </c>
      <c r="K46" s="144" t="s">
        <v>657</v>
      </c>
      <c r="L46" s="144" t="s">
        <v>657</v>
      </c>
      <c r="M46" s="144" t="s">
        <v>657</v>
      </c>
      <c r="N46" s="144" t="s">
        <v>657</v>
      </c>
      <c r="O46" s="144" t="s">
        <v>657</v>
      </c>
      <c r="P46" s="144" t="s">
        <v>657</v>
      </c>
      <c r="Q46" s="144" t="s">
        <v>657</v>
      </c>
      <c r="R46" s="144" t="s">
        <v>657</v>
      </c>
      <c r="S46" s="144" t="s">
        <v>657</v>
      </c>
    </row>
    <row r="47" spans="1:19" customFormat="1" x14ac:dyDescent="0.15">
      <c r="A47" s="27"/>
      <c r="B47" s="46"/>
      <c r="C47" s="115" t="s">
        <v>502</v>
      </c>
      <c r="D47" t="s">
        <v>504</v>
      </c>
      <c r="F47" s="110">
        <v>2</v>
      </c>
      <c r="G47" s="28"/>
      <c r="H47" t="s">
        <v>503</v>
      </c>
      <c r="I47" s="144" t="s">
        <v>657</v>
      </c>
      <c r="J47" s="144" t="s">
        <v>657</v>
      </c>
      <c r="K47" s="144" t="s">
        <v>657</v>
      </c>
      <c r="L47" s="144" t="s">
        <v>657</v>
      </c>
      <c r="M47" s="144" t="s">
        <v>657</v>
      </c>
      <c r="N47" s="144" t="s">
        <v>657</v>
      </c>
      <c r="O47" s="144" t="s">
        <v>657</v>
      </c>
      <c r="P47" s="144" t="s">
        <v>657</v>
      </c>
      <c r="Q47" s="144" t="s">
        <v>657</v>
      </c>
      <c r="R47" s="144" t="s">
        <v>657</v>
      </c>
      <c r="S47" s="144" t="s">
        <v>657</v>
      </c>
    </row>
    <row r="48" spans="1:19" customFormat="1" x14ac:dyDescent="0.15">
      <c r="A48" s="27"/>
      <c r="B48" s="46"/>
      <c r="C48" s="115" t="s">
        <v>505</v>
      </c>
      <c r="D48" t="s">
        <v>507</v>
      </c>
      <c r="F48" s="110">
        <v>1</v>
      </c>
      <c r="G48" s="28"/>
      <c r="H48" t="s">
        <v>506</v>
      </c>
      <c r="I48" s="144" t="s">
        <v>657</v>
      </c>
      <c r="J48" s="144" t="s">
        <v>657</v>
      </c>
      <c r="K48" s="144" t="s">
        <v>657</v>
      </c>
      <c r="L48" s="144" t="s">
        <v>657</v>
      </c>
      <c r="M48" s="144" t="s">
        <v>657</v>
      </c>
      <c r="N48" s="144" t="s">
        <v>657</v>
      </c>
      <c r="O48" s="144" t="s">
        <v>657</v>
      </c>
      <c r="P48" s="144" t="s">
        <v>657</v>
      </c>
      <c r="Q48" s="144" t="s">
        <v>657</v>
      </c>
      <c r="R48" s="144" t="s">
        <v>657</v>
      </c>
      <c r="S48" s="144" t="s">
        <v>657</v>
      </c>
    </row>
    <row r="49" spans="1:19" customFormat="1" x14ac:dyDescent="0.15">
      <c r="A49" s="27"/>
      <c r="B49" s="46"/>
      <c r="C49" s="115" t="s">
        <v>508</v>
      </c>
      <c r="D49" t="s">
        <v>504</v>
      </c>
      <c r="F49" s="110">
        <v>1</v>
      </c>
      <c r="G49" s="28"/>
      <c r="H49" t="s">
        <v>509</v>
      </c>
      <c r="I49" s="144" t="s">
        <v>657</v>
      </c>
      <c r="J49" s="144" t="s">
        <v>657</v>
      </c>
      <c r="K49" s="144" t="s">
        <v>657</v>
      </c>
      <c r="L49" s="144" t="s">
        <v>657</v>
      </c>
      <c r="M49" s="144" t="s">
        <v>657</v>
      </c>
      <c r="N49" s="144" t="s">
        <v>657</v>
      </c>
      <c r="O49" s="144" t="s">
        <v>657</v>
      </c>
      <c r="P49" s="144" t="s">
        <v>657</v>
      </c>
      <c r="Q49" s="144" t="s">
        <v>657</v>
      </c>
      <c r="R49" s="144" t="s">
        <v>657</v>
      </c>
      <c r="S49" s="144" t="s">
        <v>657</v>
      </c>
    </row>
    <row r="50" spans="1:19" customFormat="1" x14ac:dyDescent="0.15">
      <c r="A50" s="27"/>
      <c r="B50" s="46"/>
      <c r="C50" s="115" t="s">
        <v>510</v>
      </c>
      <c r="D50" t="s">
        <v>511</v>
      </c>
      <c r="F50" s="110">
        <v>2</v>
      </c>
      <c r="G50" s="28"/>
      <c r="H50" t="s">
        <v>503</v>
      </c>
      <c r="I50" s="144" t="s">
        <v>657</v>
      </c>
      <c r="J50" s="144" t="s">
        <v>657</v>
      </c>
      <c r="K50" s="144" t="s">
        <v>657</v>
      </c>
      <c r="L50" s="144" t="s">
        <v>657</v>
      </c>
      <c r="M50" s="144" t="s">
        <v>657</v>
      </c>
      <c r="N50" s="144" t="s">
        <v>657</v>
      </c>
      <c r="O50" s="144" t="s">
        <v>657</v>
      </c>
      <c r="P50" s="144" t="s">
        <v>657</v>
      </c>
      <c r="Q50" s="144" t="s">
        <v>657</v>
      </c>
      <c r="R50" s="144" t="s">
        <v>657</v>
      </c>
      <c r="S50" s="144" t="s">
        <v>657</v>
      </c>
    </row>
    <row r="51" spans="1:19" customFormat="1" x14ac:dyDescent="0.15">
      <c r="A51" s="27"/>
      <c r="B51" s="46"/>
      <c r="C51" s="115" t="s">
        <v>512</v>
      </c>
      <c r="D51" t="s">
        <v>514</v>
      </c>
      <c r="F51" s="110">
        <v>2</v>
      </c>
      <c r="G51" s="28"/>
      <c r="H51" t="s">
        <v>513</v>
      </c>
      <c r="I51" s="144" t="s">
        <v>657</v>
      </c>
      <c r="J51" s="144" t="s">
        <v>657</v>
      </c>
      <c r="K51" s="144" t="s">
        <v>657</v>
      </c>
      <c r="L51" s="144" t="s">
        <v>657</v>
      </c>
      <c r="M51" s="144" t="s">
        <v>657</v>
      </c>
      <c r="N51" s="144" t="s">
        <v>657</v>
      </c>
      <c r="O51" s="144" t="s">
        <v>657</v>
      </c>
      <c r="P51" s="144" t="s">
        <v>657</v>
      </c>
      <c r="Q51" s="144" t="s">
        <v>657</v>
      </c>
      <c r="R51" s="144" t="s">
        <v>657</v>
      </c>
      <c r="S51" s="144" t="s">
        <v>657</v>
      </c>
    </row>
    <row r="52" spans="1:19" customFormat="1" x14ac:dyDescent="0.15">
      <c r="A52" s="27"/>
      <c r="B52" s="46"/>
      <c r="C52" s="115" t="s">
        <v>515</v>
      </c>
      <c r="D52" t="s">
        <v>517</v>
      </c>
      <c r="F52" s="110">
        <v>1</v>
      </c>
      <c r="G52" s="28"/>
      <c r="H52" t="s">
        <v>516</v>
      </c>
      <c r="I52" s="144" t="s">
        <v>657</v>
      </c>
      <c r="J52" s="144" t="s">
        <v>657</v>
      </c>
      <c r="K52" s="144" t="s">
        <v>657</v>
      </c>
      <c r="L52" s="144" t="s">
        <v>657</v>
      </c>
      <c r="M52" s="144" t="s">
        <v>657</v>
      </c>
      <c r="N52" s="144" t="s">
        <v>657</v>
      </c>
      <c r="O52" s="144" t="s">
        <v>657</v>
      </c>
      <c r="P52" s="144" t="s">
        <v>657</v>
      </c>
      <c r="Q52" s="144" t="s">
        <v>657</v>
      </c>
      <c r="R52" s="144" t="s">
        <v>657</v>
      </c>
      <c r="S52" s="144" t="s">
        <v>657</v>
      </c>
    </row>
    <row r="53" spans="1:19" customFormat="1" x14ac:dyDescent="0.15">
      <c r="A53" s="27"/>
      <c r="B53" s="46"/>
      <c r="C53" s="115" t="s">
        <v>518</v>
      </c>
      <c r="D53" t="s">
        <v>520</v>
      </c>
      <c r="F53" s="110">
        <v>1</v>
      </c>
      <c r="G53" s="28"/>
      <c r="H53" t="s">
        <v>519</v>
      </c>
      <c r="I53" s="144" t="s">
        <v>657</v>
      </c>
      <c r="J53" s="144" t="s">
        <v>657</v>
      </c>
      <c r="K53" s="144" t="s">
        <v>657</v>
      </c>
      <c r="L53" s="144" t="s">
        <v>657</v>
      </c>
      <c r="M53" s="144" t="s">
        <v>657</v>
      </c>
      <c r="N53" s="144" t="s">
        <v>657</v>
      </c>
      <c r="O53" s="144" t="s">
        <v>657</v>
      </c>
      <c r="P53" s="144" t="s">
        <v>657</v>
      </c>
      <c r="Q53" s="144" t="s">
        <v>657</v>
      </c>
      <c r="R53" s="144" t="s">
        <v>657</v>
      </c>
      <c r="S53" s="144" t="s">
        <v>657</v>
      </c>
    </row>
    <row r="54" spans="1:19" s="22" customFormat="1" x14ac:dyDescent="0.15">
      <c r="A54" s="148" t="s">
        <v>675</v>
      </c>
      <c r="B54" s="150"/>
      <c r="C54" s="140"/>
      <c r="D54"/>
      <c r="E54" s="92"/>
      <c r="F54" s="85"/>
      <c r="G54" s="57"/>
      <c r="H54" s="94"/>
      <c r="I54" s="141"/>
      <c r="J54" s="26"/>
    </row>
    <row r="55" spans="1:19" ht="17" x14ac:dyDescent="0.15">
      <c r="B55" s="46"/>
      <c r="C55" s="111" t="s">
        <v>302</v>
      </c>
      <c r="D55" s="70"/>
      <c r="L55" s="27">
        <f>IF(K55&gt;F55,0,F55-K55)</f>
        <v>0</v>
      </c>
      <c r="M55" s="27">
        <f>K55+L55</f>
        <v>0</v>
      </c>
      <c r="N55" s="27">
        <f>M55-F55</f>
        <v>0</v>
      </c>
      <c r="O55" s="27">
        <f>(4*F55)-N55</f>
        <v>0</v>
      </c>
    </row>
    <row r="56" spans="1:19" ht="17" x14ac:dyDescent="0.15">
      <c r="B56" s="46"/>
      <c r="C56" s="111" t="s">
        <v>303</v>
      </c>
      <c r="D56" s="70"/>
      <c r="L56" s="27">
        <f>IF(K56&gt;F56,0,F56-K56)</f>
        <v>0</v>
      </c>
      <c r="M56" s="27">
        <f>K56+L56</f>
        <v>0</v>
      </c>
      <c r="N56" s="27">
        <f>M56-F56</f>
        <v>0</v>
      </c>
      <c r="O56" s="27">
        <f>(4*F56)-N56</f>
        <v>0</v>
      </c>
    </row>
    <row r="57" spans="1:19" ht="17" x14ac:dyDescent="0.15">
      <c r="B57" s="46"/>
      <c r="C57" s="111" t="s">
        <v>304</v>
      </c>
      <c r="D57" s="70"/>
      <c r="L57" s="27">
        <f>IF(K57&gt;F57,0,F57-K57)</f>
        <v>0</v>
      </c>
      <c r="M57" s="27">
        <f>K57+L57</f>
        <v>0</v>
      </c>
      <c r="N57" s="27">
        <f>M57-F57</f>
        <v>0</v>
      </c>
      <c r="O57" s="27">
        <f>(4*F57)-N57</f>
        <v>0</v>
      </c>
    </row>
    <row r="58" spans="1:19" ht="17" x14ac:dyDescent="0.15">
      <c r="B58" s="46"/>
      <c r="C58" s="112" t="s">
        <v>385</v>
      </c>
      <c r="D58" s="70"/>
    </row>
    <row r="59" spans="1:19" ht="17" x14ac:dyDescent="0.15">
      <c r="B59" s="46"/>
      <c r="C59" s="112" t="s">
        <v>386</v>
      </c>
      <c r="D59" s="70"/>
    </row>
    <row r="60" spans="1:19" ht="17" x14ac:dyDescent="0.15">
      <c r="B60" s="46"/>
      <c r="C60" s="112" t="s">
        <v>381</v>
      </c>
      <c r="D60" s="70"/>
    </row>
    <row r="61" spans="1:19" ht="34" x14ac:dyDescent="0.15">
      <c r="B61" s="46"/>
      <c r="C61" s="112" t="s">
        <v>380</v>
      </c>
      <c r="D61" s="70"/>
    </row>
    <row r="62" spans="1:19" ht="17" x14ac:dyDescent="0.15">
      <c r="B62" s="46"/>
      <c r="C62" s="112" t="s">
        <v>379</v>
      </c>
      <c r="D62" s="70"/>
    </row>
    <row r="63" spans="1:19" ht="17" x14ac:dyDescent="0.15">
      <c r="B63" s="46"/>
      <c r="C63" s="112" t="s">
        <v>382</v>
      </c>
      <c r="D63" s="70"/>
    </row>
    <row r="64" spans="1:19" s="38" customFormat="1" ht="17" x14ac:dyDescent="0.15">
      <c r="B64" s="46"/>
      <c r="C64" s="75" t="s">
        <v>383</v>
      </c>
      <c r="F64" s="86"/>
      <c r="I64" s="83"/>
      <c r="S64" s="39"/>
    </row>
    <row r="65" spans="1:19" s="38" customFormat="1" ht="17" x14ac:dyDescent="0.15">
      <c r="B65" s="46"/>
      <c r="C65" s="75" t="s">
        <v>384</v>
      </c>
      <c r="F65" s="86"/>
      <c r="I65" s="83"/>
      <c r="S65" s="39"/>
    </row>
    <row r="66" spans="1:19" s="38" customFormat="1" ht="17" x14ac:dyDescent="0.15">
      <c r="B66" s="46"/>
      <c r="C66" s="97" t="s">
        <v>586</v>
      </c>
      <c r="F66" s="86"/>
      <c r="I66" s="83"/>
      <c r="S66" s="39"/>
    </row>
    <row r="67" spans="1:19" customFormat="1" x14ac:dyDescent="0.15">
      <c r="A67" s="91" t="s">
        <v>593</v>
      </c>
      <c r="B67" s="93"/>
      <c r="C67" s="115"/>
      <c r="F67" s="110"/>
      <c r="G67" s="28"/>
      <c r="I67" s="118"/>
    </row>
    <row r="68" spans="1:19" customFormat="1" x14ac:dyDescent="0.15">
      <c r="A68" s="27"/>
      <c r="B68" s="71"/>
      <c r="C68" s="116" t="s">
        <v>445</v>
      </c>
      <c r="D68" t="s">
        <v>444</v>
      </c>
      <c r="E68" t="s">
        <v>252</v>
      </c>
      <c r="F68" s="110">
        <v>1</v>
      </c>
      <c r="G68" s="28"/>
      <c r="H68" t="s">
        <v>446</v>
      </c>
      <c r="I68" s="117" t="s">
        <v>605</v>
      </c>
      <c r="J68" s="26" t="s">
        <v>395</v>
      </c>
    </row>
    <row r="69" spans="1:19" customFormat="1" ht="17" x14ac:dyDescent="0.15">
      <c r="A69" s="27"/>
      <c r="B69" s="172" t="s">
        <v>726</v>
      </c>
      <c r="C69" s="115" t="s">
        <v>464</v>
      </c>
      <c r="D69" t="s">
        <v>467</v>
      </c>
      <c r="E69" t="s">
        <v>466</v>
      </c>
      <c r="F69" s="110">
        <v>1</v>
      </c>
      <c r="G69" s="28"/>
      <c r="H69" t="s">
        <v>465</v>
      </c>
      <c r="I69" s="117" t="s">
        <v>596</v>
      </c>
      <c r="J69" s="26" t="s">
        <v>395</v>
      </c>
      <c r="K69">
        <v>0</v>
      </c>
      <c r="L69">
        <v>1</v>
      </c>
    </row>
    <row r="70" spans="1:19" customFormat="1" ht="28" x14ac:dyDescent="0.15">
      <c r="A70" s="27"/>
      <c r="B70" s="172" t="s">
        <v>737</v>
      </c>
      <c r="C70" s="115" t="s">
        <v>479</v>
      </c>
      <c r="D70" s="26" t="s">
        <v>659</v>
      </c>
      <c r="E70" s="96" t="s">
        <v>713</v>
      </c>
      <c r="F70" s="110">
        <v>1</v>
      </c>
      <c r="G70" s="28"/>
      <c r="I70" s="117" t="s">
        <v>714</v>
      </c>
      <c r="J70" s="26"/>
    </row>
    <row r="71" spans="1:19" customFormat="1" ht="42" x14ac:dyDescent="0.15">
      <c r="A71" s="27"/>
      <c r="B71" s="172" t="s">
        <v>737</v>
      </c>
      <c r="C71" s="115" t="s">
        <v>479</v>
      </c>
      <c r="D71" s="26" t="s">
        <v>659</v>
      </c>
      <c r="E71" s="96" t="s">
        <v>711</v>
      </c>
      <c r="F71" s="110">
        <v>1</v>
      </c>
      <c r="G71" s="28"/>
      <c r="I71" s="119" t="s">
        <v>709</v>
      </c>
    </row>
    <row r="72" spans="1:19" customFormat="1" ht="42" x14ac:dyDescent="0.15">
      <c r="A72" s="27"/>
      <c r="B72" s="172" t="s">
        <v>737</v>
      </c>
      <c r="C72" s="115" t="s">
        <v>479</v>
      </c>
      <c r="D72" s="26" t="s">
        <v>659</v>
      </c>
      <c r="E72" s="96" t="s">
        <v>712</v>
      </c>
      <c r="F72" s="110">
        <v>1</v>
      </c>
      <c r="G72" s="28"/>
      <c r="I72" s="119" t="s">
        <v>710</v>
      </c>
    </row>
    <row r="73" spans="1:19" customFormat="1" x14ac:dyDescent="0.15">
      <c r="A73" s="27"/>
      <c r="B73" s="46"/>
      <c r="C73" s="116" t="s">
        <v>476</v>
      </c>
      <c r="D73" t="s">
        <v>261</v>
      </c>
      <c r="F73" s="110">
        <v>2</v>
      </c>
      <c r="G73" s="28"/>
      <c r="H73" s="26" t="s">
        <v>262</v>
      </c>
      <c r="I73" s="119" t="s">
        <v>608</v>
      </c>
      <c r="J73" s="26" t="s">
        <v>395</v>
      </c>
      <c r="K73">
        <v>0</v>
      </c>
      <c r="L73">
        <v>0</v>
      </c>
    </row>
    <row r="74" spans="1:19" customFormat="1" x14ac:dyDescent="0.15">
      <c r="A74" s="27"/>
      <c r="B74" s="46"/>
      <c r="C74" s="116" t="s">
        <v>476</v>
      </c>
      <c r="D74" s="26" t="s">
        <v>681</v>
      </c>
      <c r="E74" s="26" t="s">
        <v>679</v>
      </c>
      <c r="F74" s="110">
        <v>4</v>
      </c>
      <c r="G74" s="28"/>
      <c r="H74" s="26"/>
      <c r="I74" s="119"/>
      <c r="J74" s="26" t="s">
        <v>395</v>
      </c>
      <c r="K74">
        <v>0</v>
      </c>
      <c r="L74">
        <v>0</v>
      </c>
    </row>
    <row r="75" spans="1:19" customFormat="1" ht="17" x14ac:dyDescent="0.15">
      <c r="A75" s="27"/>
      <c r="B75" s="46"/>
      <c r="C75" s="115" t="s">
        <v>481</v>
      </c>
      <c r="D75" t="s">
        <v>482</v>
      </c>
      <c r="E75" s="92" t="s">
        <v>625</v>
      </c>
      <c r="F75" s="110">
        <v>1</v>
      </c>
      <c r="G75" s="28"/>
      <c r="H75" s="26" t="s">
        <v>610</v>
      </c>
      <c r="I75" s="119" t="s">
        <v>611</v>
      </c>
      <c r="J75" s="26" t="s">
        <v>395</v>
      </c>
      <c r="K75">
        <v>0</v>
      </c>
      <c r="L75">
        <v>0</v>
      </c>
    </row>
    <row r="76" spans="1:19" s="22" customFormat="1" ht="17" x14ac:dyDescent="0.15">
      <c r="A76" s="83"/>
      <c r="B76" s="46"/>
      <c r="C76" s="140" t="s">
        <v>481</v>
      </c>
      <c r="D76" t="s">
        <v>482</v>
      </c>
      <c r="E76" s="92" t="s">
        <v>625</v>
      </c>
      <c r="F76" s="85">
        <v>1</v>
      </c>
      <c r="G76" s="57" t="s">
        <v>199</v>
      </c>
      <c r="H76" s="94" t="s">
        <v>623</v>
      </c>
      <c r="I76" s="141" t="s">
        <v>622</v>
      </c>
      <c r="J76" s="26" t="s">
        <v>395</v>
      </c>
      <c r="K76" s="22">
        <v>0</v>
      </c>
      <c r="L76" s="22">
        <v>0</v>
      </c>
    </row>
    <row r="77" spans="1:19" s="22" customFormat="1" ht="17" x14ac:dyDescent="0.15">
      <c r="A77" s="83"/>
      <c r="B77" s="46"/>
      <c r="C77" s="140" t="s">
        <v>481</v>
      </c>
      <c r="D77"/>
      <c r="E77" s="169" t="s">
        <v>742</v>
      </c>
      <c r="F77" s="85">
        <v>2</v>
      </c>
      <c r="G77" s="57"/>
      <c r="H77" s="94"/>
      <c r="I77" s="141" t="s">
        <v>741</v>
      </c>
      <c r="J77" s="26"/>
    </row>
    <row r="78" spans="1:19" x14ac:dyDescent="0.15">
      <c r="B78" s="46"/>
      <c r="C78" s="115" t="s">
        <v>565</v>
      </c>
      <c r="D78" t="s">
        <v>567</v>
      </c>
      <c r="E78" t="s">
        <v>568</v>
      </c>
      <c r="F78" s="110">
        <v>1</v>
      </c>
      <c r="H78" t="s">
        <v>566</v>
      </c>
      <c r="I78" s="118"/>
      <c r="J78" s="26" t="s">
        <v>395</v>
      </c>
    </row>
    <row r="79" spans="1:19" s="38" customFormat="1" ht="24" x14ac:dyDescent="0.15">
      <c r="A79" s="104" t="s">
        <v>429</v>
      </c>
      <c r="B79" s="168"/>
      <c r="C79" s="105"/>
      <c r="D79" s="105"/>
      <c r="F79" s="86"/>
      <c r="I79" s="83"/>
      <c r="S79" s="39"/>
    </row>
    <row r="80" spans="1:19" customFormat="1" ht="17" x14ac:dyDescent="0.15">
      <c r="A80" s="27"/>
      <c r="B80" s="172" t="s">
        <v>726</v>
      </c>
      <c r="C80" s="116" t="s">
        <v>476</v>
      </c>
      <c r="D80" s="26" t="s">
        <v>680</v>
      </c>
      <c r="E80" s="26" t="s">
        <v>676</v>
      </c>
      <c r="F80" s="110">
        <v>2</v>
      </c>
      <c r="G80" s="28"/>
      <c r="H80" s="26" t="s">
        <v>684</v>
      </c>
      <c r="I80" s="119" t="s">
        <v>683</v>
      </c>
    </row>
    <row r="81" spans="1:21" customFormat="1" ht="17" x14ac:dyDescent="0.15">
      <c r="A81" s="27"/>
      <c r="B81" s="172" t="s">
        <v>726</v>
      </c>
      <c r="C81" s="115" t="s">
        <v>481</v>
      </c>
      <c r="D81" s="26" t="s">
        <v>259</v>
      </c>
      <c r="E81" s="92" t="s">
        <v>613</v>
      </c>
      <c r="F81" s="110">
        <v>1</v>
      </c>
      <c r="G81" s="28"/>
      <c r="H81" s="26" t="s">
        <v>260</v>
      </c>
      <c r="I81" s="119" t="s">
        <v>609</v>
      </c>
    </row>
    <row r="82" spans="1:21" s="83" customFormat="1" ht="22" x14ac:dyDescent="0.15">
      <c r="B82" s="172" t="s">
        <v>726</v>
      </c>
      <c r="C82" s="113" t="s">
        <v>715</v>
      </c>
      <c r="D82" s="68"/>
      <c r="E82" s="84"/>
      <c r="F82" s="85"/>
      <c r="G82" s="57"/>
      <c r="H82" s="84"/>
      <c r="I82" s="84"/>
      <c r="L82" s="38"/>
      <c r="N82" s="38"/>
      <c r="O82" s="38"/>
      <c r="P82" s="38"/>
      <c r="Q82" s="38"/>
      <c r="R82" s="38"/>
      <c r="S82" s="38"/>
    </row>
    <row r="83" spans="1:21" s="83" customFormat="1" ht="21" x14ac:dyDescent="0.15">
      <c r="B83" s="172" t="s">
        <v>730</v>
      </c>
      <c r="C83" s="113"/>
      <c r="D83" s="68"/>
      <c r="E83" s="165" t="s">
        <v>728</v>
      </c>
      <c r="F83" s="85">
        <v>1</v>
      </c>
      <c r="G83" s="157" t="s">
        <v>199</v>
      </c>
      <c r="H83" s="84"/>
      <c r="I83" s="158" t="s">
        <v>727</v>
      </c>
      <c r="L83" s="38"/>
      <c r="N83" s="38"/>
      <c r="O83" s="38"/>
      <c r="P83" s="38"/>
      <c r="Q83" s="38"/>
      <c r="R83" s="38"/>
      <c r="S83" s="38"/>
    </row>
    <row r="84" spans="1:21" ht="17" x14ac:dyDescent="0.15">
      <c r="B84" s="172" t="s">
        <v>726</v>
      </c>
      <c r="C84" s="69"/>
      <c r="D84" s="68"/>
      <c r="E84" s="155" t="s">
        <v>716</v>
      </c>
      <c r="F84" s="64">
        <v>4</v>
      </c>
      <c r="G84" s="28" t="s">
        <v>199</v>
      </c>
    </row>
    <row r="85" spans="1:21" s="123" customFormat="1" ht="24" x14ac:dyDescent="0.15">
      <c r="A85" s="121"/>
      <c r="B85" s="170"/>
      <c r="C85" s="122" t="s">
        <v>615</v>
      </c>
      <c r="E85" s="124"/>
      <c r="F85" s="125"/>
      <c r="H85" s="126"/>
      <c r="I85" s="127"/>
      <c r="J85" s="124"/>
      <c r="S85" s="128"/>
    </row>
    <row r="86" spans="1:21" s="129" customFormat="1" ht="17" x14ac:dyDescent="0.15">
      <c r="A86" s="133" t="s">
        <v>268</v>
      </c>
      <c r="B86" s="177" t="s">
        <v>726</v>
      </c>
      <c r="C86" s="123"/>
      <c r="D86" s="130" t="s">
        <v>369</v>
      </c>
      <c r="E86" s="133" t="s">
        <v>633</v>
      </c>
      <c r="F86" s="131">
        <v>1</v>
      </c>
      <c r="G86" s="132" t="s">
        <v>199</v>
      </c>
      <c r="H86" s="130" t="s">
        <v>378</v>
      </c>
      <c r="I86" s="134" t="s">
        <v>630</v>
      </c>
      <c r="K86" s="129">
        <v>1</v>
      </c>
      <c r="L86" s="123">
        <v>1</v>
      </c>
      <c r="M86" s="129">
        <f>K86+L86</f>
        <v>2</v>
      </c>
      <c r="N86" s="123"/>
      <c r="O86" s="123"/>
      <c r="P86" s="123"/>
      <c r="Q86" s="123">
        <v>21.88</v>
      </c>
      <c r="R86" s="123">
        <v>21.88</v>
      </c>
      <c r="S86" s="123">
        <v>21.88</v>
      </c>
      <c r="T86" s="129" t="s">
        <v>263</v>
      </c>
      <c r="U86" s="129" t="s">
        <v>251</v>
      </c>
    </row>
    <row r="87" spans="1:21" s="129" customFormat="1" ht="21" x14ac:dyDescent="0.15">
      <c r="A87" s="133" t="s">
        <v>619</v>
      </c>
      <c r="B87" s="177" t="s">
        <v>726</v>
      </c>
      <c r="C87" s="122"/>
      <c r="D87" s="133" t="s">
        <v>629</v>
      </c>
      <c r="E87" s="133" t="s">
        <v>612</v>
      </c>
      <c r="F87" s="131">
        <v>1</v>
      </c>
      <c r="G87" s="139" t="s">
        <v>199</v>
      </c>
      <c r="H87" s="133"/>
      <c r="I87" s="134" t="s">
        <v>627</v>
      </c>
      <c r="K87" s="129">
        <v>0</v>
      </c>
      <c r="L87" s="123"/>
      <c r="N87" s="123"/>
      <c r="O87" s="123"/>
      <c r="P87" s="123"/>
      <c r="Q87" s="123"/>
      <c r="R87" s="123"/>
      <c r="S87" s="123"/>
    </row>
    <row r="88" spans="1:21" s="129" customFormat="1" ht="17" x14ac:dyDescent="0.15">
      <c r="A88" s="133" t="s">
        <v>620</v>
      </c>
      <c r="B88" s="177" t="s">
        <v>726</v>
      </c>
      <c r="C88" s="123"/>
      <c r="D88" s="133" t="s">
        <v>375</v>
      </c>
      <c r="E88" s="133" t="s">
        <v>614</v>
      </c>
      <c r="F88" s="131">
        <v>1</v>
      </c>
      <c r="G88" s="132" t="s">
        <v>199</v>
      </c>
      <c r="H88" s="133" t="s">
        <v>376</v>
      </c>
      <c r="I88" s="134" t="s">
        <v>618</v>
      </c>
      <c r="K88" s="129">
        <v>0</v>
      </c>
      <c r="L88" s="123">
        <v>2</v>
      </c>
      <c r="M88" s="129">
        <f>K88+L88</f>
        <v>2</v>
      </c>
      <c r="N88" s="123"/>
      <c r="O88" s="123"/>
      <c r="P88" s="123"/>
      <c r="Q88" s="123"/>
      <c r="R88" s="123"/>
      <c r="S88" s="123"/>
    </row>
    <row r="89" spans="1:21" s="129" customFormat="1" ht="44" x14ac:dyDescent="0.15">
      <c r="B89" s="123"/>
      <c r="C89" s="122" t="s">
        <v>687</v>
      </c>
      <c r="D89" s="133"/>
      <c r="E89" s="133"/>
      <c r="F89" s="131"/>
      <c r="G89" s="132"/>
      <c r="H89" s="133"/>
      <c r="I89" s="134"/>
      <c r="L89" s="123"/>
      <c r="N89" s="123"/>
      <c r="O89" s="123"/>
      <c r="P89" s="123"/>
      <c r="Q89" s="123"/>
      <c r="R89" s="123"/>
      <c r="S89" s="123"/>
    </row>
    <row r="90" spans="1:21" s="129" customFormat="1" ht="17" x14ac:dyDescent="0.15">
      <c r="A90" s="133" t="s">
        <v>619</v>
      </c>
      <c r="B90" s="139"/>
      <c r="C90" s="123"/>
      <c r="D90" s="133" t="s">
        <v>628</v>
      </c>
      <c r="E90" s="133" t="s">
        <v>612</v>
      </c>
      <c r="F90" s="131">
        <v>2</v>
      </c>
      <c r="G90" s="132" t="s">
        <v>199</v>
      </c>
      <c r="H90" s="130" t="s">
        <v>377</v>
      </c>
      <c r="I90" s="134" t="s">
        <v>626</v>
      </c>
      <c r="K90" s="129">
        <v>0</v>
      </c>
      <c r="L90" s="123">
        <v>2</v>
      </c>
      <c r="M90" s="129">
        <f>K90+L90</f>
        <v>2</v>
      </c>
      <c r="N90" s="123"/>
      <c r="O90" s="123"/>
      <c r="P90" s="123"/>
      <c r="Q90" s="123"/>
      <c r="R90" s="123"/>
      <c r="S90" s="123"/>
    </row>
    <row r="91" spans="1:21" s="138" customFormat="1" ht="17" x14ac:dyDescent="0.15">
      <c r="A91" s="133" t="s">
        <v>620</v>
      </c>
      <c r="B91" s="139"/>
      <c r="C91" s="135" t="s">
        <v>621</v>
      </c>
      <c r="D91" s="133" t="s">
        <v>616</v>
      </c>
      <c r="E91" s="139" t="s">
        <v>617</v>
      </c>
      <c r="F91" s="131">
        <v>1</v>
      </c>
      <c r="G91" s="132" t="s">
        <v>199</v>
      </c>
      <c r="H91" s="136" t="s">
        <v>610</v>
      </c>
      <c r="I91" s="137" t="s">
        <v>611</v>
      </c>
    </row>
    <row r="92" spans="1:21" s="138" customFormat="1" ht="17" x14ac:dyDescent="0.15">
      <c r="A92" s="133" t="s">
        <v>620</v>
      </c>
      <c r="B92" s="139"/>
      <c r="C92" s="135" t="s">
        <v>621</v>
      </c>
      <c r="D92" s="133" t="s">
        <v>616</v>
      </c>
      <c r="E92" s="139" t="s">
        <v>624</v>
      </c>
      <c r="F92" s="131">
        <v>1</v>
      </c>
      <c r="G92" s="132" t="s">
        <v>199</v>
      </c>
      <c r="H92" s="133" t="s">
        <v>623</v>
      </c>
      <c r="I92" s="137" t="s">
        <v>622</v>
      </c>
    </row>
    <row r="93" spans="1:21" s="83" customFormat="1" ht="22" x14ac:dyDescent="0.15">
      <c r="B93" s="38"/>
      <c r="C93" s="113" t="s">
        <v>392</v>
      </c>
      <c r="D93" s="68"/>
      <c r="E93" s="84"/>
      <c r="F93" s="85"/>
      <c r="G93" s="57"/>
      <c r="H93" s="84"/>
      <c r="I93" s="84"/>
      <c r="L93" s="38"/>
      <c r="N93" s="38"/>
      <c r="O93" s="38"/>
      <c r="P93" s="38"/>
      <c r="Q93" s="38"/>
      <c r="R93" s="38"/>
      <c r="S93" s="38"/>
    </row>
    <row r="94" spans="1:21" ht="17" x14ac:dyDescent="0.15">
      <c r="C94" s="69"/>
      <c r="D94" s="68"/>
      <c r="E94" s="69" t="s">
        <v>305</v>
      </c>
      <c r="F94" s="64">
        <v>1</v>
      </c>
      <c r="G94" s="28" t="s">
        <v>199</v>
      </c>
    </row>
    <row r="95" spans="1:21" s="83" customFormat="1" ht="22" x14ac:dyDescent="0.15">
      <c r="B95" s="38"/>
      <c r="C95" s="113" t="s">
        <v>393</v>
      </c>
      <c r="D95" s="84"/>
      <c r="E95" s="84"/>
      <c r="F95" s="85"/>
      <c r="G95" s="57"/>
      <c r="H95" s="84"/>
      <c r="I95" s="84"/>
      <c r="L95" s="38"/>
      <c r="N95" s="38"/>
      <c r="O95" s="38"/>
      <c r="P95" s="38"/>
      <c r="Q95" s="38"/>
      <c r="R95" s="38"/>
      <c r="S95" s="38"/>
    </row>
    <row r="96" spans="1:21" x14ac:dyDescent="0.15">
      <c r="C96" s="69"/>
      <c r="D96" s="91" t="s">
        <v>407</v>
      </c>
      <c r="E96" s="69"/>
    </row>
    <row r="97" spans="1:19" s="83" customFormat="1" ht="22" x14ac:dyDescent="0.15">
      <c r="B97" s="38"/>
      <c r="C97" s="113" t="s">
        <v>394</v>
      </c>
      <c r="D97" s="84"/>
      <c r="E97" s="84"/>
      <c r="F97" s="85"/>
      <c r="G97" s="57"/>
      <c r="H97" s="84"/>
      <c r="I97" s="84"/>
      <c r="L97" s="38"/>
      <c r="N97" s="38"/>
      <c r="O97" s="38"/>
      <c r="P97" s="38"/>
      <c r="Q97" s="38"/>
      <c r="R97" s="38"/>
      <c r="S97" s="38"/>
    </row>
    <row r="98" spans="1:19" s="35" customFormat="1" ht="17" x14ac:dyDescent="0.2">
      <c r="A98" s="35">
        <v>301</v>
      </c>
      <c r="B98" s="36"/>
      <c r="C98" s="28" t="s">
        <v>283</v>
      </c>
      <c r="E98" s="36" t="s">
        <v>284</v>
      </c>
      <c r="F98" s="37">
        <v>1</v>
      </c>
      <c r="G98" s="28" t="s">
        <v>199</v>
      </c>
      <c r="H98" s="36"/>
      <c r="I98" s="35" t="s">
        <v>285</v>
      </c>
      <c r="J98" s="35" t="s">
        <v>202</v>
      </c>
      <c r="K98" s="35">
        <v>1</v>
      </c>
      <c r="L98" s="35">
        <f>IF(K98&gt;F98,0,F98-K98)</f>
        <v>0</v>
      </c>
      <c r="M98" s="35">
        <f>K98+L98</f>
        <v>1</v>
      </c>
      <c r="N98" s="35">
        <f>M98-F98</f>
        <v>0</v>
      </c>
      <c r="O98" s="35">
        <f>(4*F98)-N98</f>
        <v>4</v>
      </c>
      <c r="Q98" s="28"/>
      <c r="R98" s="28"/>
      <c r="S98" s="28"/>
    </row>
    <row r="99" spans="1:19" s="38" customFormat="1" ht="17" x14ac:dyDescent="0.2">
      <c r="A99" s="38">
        <v>302</v>
      </c>
      <c r="C99" s="28" t="s">
        <v>283</v>
      </c>
      <c r="D99" s="35"/>
      <c r="E99" s="42" t="s">
        <v>287</v>
      </c>
      <c r="F99" s="37">
        <v>1</v>
      </c>
      <c r="G99" s="28" t="s">
        <v>199</v>
      </c>
      <c r="I99" s="83"/>
      <c r="J99" s="35" t="s">
        <v>202</v>
      </c>
      <c r="S99" s="39"/>
    </row>
    <row r="100" spans="1:19" s="38" customFormat="1" ht="17" x14ac:dyDescent="0.2">
      <c r="A100" s="35">
        <v>303</v>
      </c>
      <c r="B100" s="36"/>
      <c r="C100" s="28" t="s">
        <v>283</v>
      </c>
      <c r="D100" s="35"/>
      <c r="E100" s="42" t="s">
        <v>288</v>
      </c>
      <c r="F100" s="37">
        <v>1</v>
      </c>
      <c r="G100" s="28" t="s">
        <v>199</v>
      </c>
      <c r="I100" s="83"/>
      <c r="J100" s="35" t="s">
        <v>202</v>
      </c>
      <c r="S100" s="39"/>
    </row>
    <row r="101" spans="1:19" s="97" customFormat="1" ht="17" x14ac:dyDescent="0.2">
      <c r="A101" s="97">
        <v>304</v>
      </c>
      <c r="C101" s="92" t="s">
        <v>283</v>
      </c>
      <c r="D101" s="98"/>
      <c r="E101" s="97" t="s">
        <v>289</v>
      </c>
      <c r="F101" s="99">
        <v>1</v>
      </c>
      <c r="G101" s="92" t="s">
        <v>199</v>
      </c>
      <c r="I101" s="94"/>
      <c r="J101" s="98" t="s">
        <v>202</v>
      </c>
      <c r="S101" s="100"/>
    </row>
    <row r="102" spans="1:19" s="38" customFormat="1" ht="17" x14ac:dyDescent="0.2">
      <c r="A102" s="35">
        <v>305</v>
      </c>
      <c r="B102" s="36"/>
      <c r="C102" s="28" t="s">
        <v>283</v>
      </c>
      <c r="D102" s="35"/>
      <c r="E102" s="42" t="s">
        <v>290</v>
      </c>
      <c r="F102" s="37">
        <v>1</v>
      </c>
      <c r="G102" s="28" t="s">
        <v>199</v>
      </c>
      <c r="I102" s="83"/>
      <c r="J102" s="35" t="s">
        <v>202</v>
      </c>
      <c r="K102" s="40"/>
      <c r="L102" s="40"/>
      <c r="R102" s="41"/>
      <c r="S102" s="39"/>
    </row>
    <row r="103" spans="1:19" s="97" customFormat="1" ht="17" x14ac:dyDescent="0.2">
      <c r="A103" s="97">
        <v>306</v>
      </c>
      <c r="C103" s="92" t="s">
        <v>283</v>
      </c>
      <c r="D103" s="98"/>
      <c r="E103" s="97" t="s">
        <v>292</v>
      </c>
      <c r="F103" s="99">
        <v>1</v>
      </c>
      <c r="G103" s="92" t="s">
        <v>199</v>
      </c>
      <c r="I103" s="94"/>
      <c r="J103" s="98" t="s">
        <v>202</v>
      </c>
      <c r="K103" s="101"/>
      <c r="L103" s="101"/>
      <c r="R103" s="102"/>
      <c r="S103" s="100"/>
    </row>
    <row r="104" spans="1:19" s="97" customFormat="1" ht="17" x14ac:dyDescent="0.2">
      <c r="A104" s="98">
        <v>307</v>
      </c>
      <c r="B104" s="171"/>
      <c r="C104" s="92" t="s">
        <v>283</v>
      </c>
      <c r="D104" s="98"/>
      <c r="E104" s="97" t="s">
        <v>293</v>
      </c>
      <c r="F104" s="99">
        <v>1</v>
      </c>
      <c r="G104" s="92" t="s">
        <v>199</v>
      </c>
      <c r="I104" s="94"/>
      <c r="J104" s="98" t="s">
        <v>202</v>
      </c>
      <c r="S104" s="100"/>
    </row>
    <row r="105" spans="1:19" s="38" customFormat="1" ht="17" x14ac:dyDescent="0.2">
      <c r="A105" s="38">
        <v>308</v>
      </c>
      <c r="C105" s="28" t="s">
        <v>283</v>
      </c>
      <c r="D105" s="98" t="s">
        <v>296</v>
      </c>
      <c r="E105" s="42" t="s">
        <v>291</v>
      </c>
      <c r="F105" s="37">
        <v>1</v>
      </c>
      <c r="G105" s="28" t="s">
        <v>199</v>
      </c>
      <c r="I105" s="120" t="s">
        <v>296</v>
      </c>
      <c r="J105" s="35" t="s">
        <v>202</v>
      </c>
      <c r="K105" s="38">
        <v>4</v>
      </c>
      <c r="L105" s="38">
        <v>0</v>
      </c>
      <c r="M105" s="35">
        <f>K105+L105</f>
        <v>4</v>
      </c>
      <c r="N105" s="35">
        <f>M105-F105</f>
        <v>3</v>
      </c>
      <c r="O105" s="35">
        <f>(4*F105)-N105</f>
        <v>1</v>
      </c>
      <c r="Q105" s="38">
        <v>20</v>
      </c>
      <c r="R105" s="38">
        <v>16</v>
      </c>
      <c r="S105" s="39"/>
    </row>
    <row r="106" spans="1:19" s="38" customFormat="1" ht="17" x14ac:dyDescent="0.2">
      <c r="A106" s="35">
        <v>309</v>
      </c>
      <c r="B106" s="36"/>
      <c r="C106" s="28" t="s">
        <v>283</v>
      </c>
      <c r="D106" s="35"/>
      <c r="E106" s="42" t="s">
        <v>294</v>
      </c>
      <c r="F106" s="37">
        <v>1</v>
      </c>
      <c r="G106" s="28" t="s">
        <v>199</v>
      </c>
      <c r="H106" s="43" t="s">
        <v>298</v>
      </c>
      <c r="I106" s="83"/>
      <c r="J106" s="35" t="s">
        <v>202</v>
      </c>
      <c r="S106" s="39"/>
    </row>
    <row r="107" spans="1:19" s="38" customFormat="1" ht="17" x14ac:dyDescent="0.2">
      <c r="A107" s="38">
        <v>310</v>
      </c>
      <c r="C107" s="28" t="s">
        <v>283</v>
      </c>
      <c r="D107" s="35"/>
      <c r="E107" s="42" t="s">
        <v>295</v>
      </c>
      <c r="F107" s="37">
        <v>1</v>
      </c>
      <c r="G107" s="28" t="s">
        <v>199</v>
      </c>
      <c r="H107" s="43" t="s">
        <v>298</v>
      </c>
      <c r="I107" s="83"/>
      <c r="J107" s="35" t="s">
        <v>202</v>
      </c>
      <c r="S107" s="39"/>
    </row>
    <row r="108" spans="1:19" s="38" customFormat="1" ht="17" x14ac:dyDescent="0.2">
      <c r="A108" s="38">
        <v>311</v>
      </c>
      <c r="C108" s="28" t="s">
        <v>283</v>
      </c>
      <c r="D108" s="35"/>
      <c r="E108" s="43" t="s">
        <v>297</v>
      </c>
      <c r="F108" s="86"/>
      <c r="H108" s="43" t="s">
        <v>299</v>
      </c>
      <c r="I108" s="83"/>
      <c r="J108" s="43" t="s">
        <v>202</v>
      </c>
      <c r="S108" s="39"/>
    </row>
    <row r="109" spans="1:19" s="38" customFormat="1" ht="17" x14ac:dyDescent="0.2">
      <c r="A109" s="38">
        <v>312</v>
      </c>
      <c r="C109" s="28" t="s">
        <v>283</v>
      </c>
      <c r="D109" s="35"/>
      <c r="E109" s="43" t="s">
        <v>300</v>
      </c>
      <c r="F109" s="37">
        <v>1</v>
      </c>
      <c r="G109" s="43" t="s">
        <v>199</v>
      </c>
      <c r="H109" s="43" t="s">
        <v>301</v>
      </c>
      <c r="I109" s="83"/>
      <c r="J109" s="43" t="s">
        <v>202</v>
      </c>
      <c r="S109" s="39"/>
    </row>
    <row r="110" spans="1:19" x14ac:dyDescent="0.15">
      <c r="C110" s="28"/>
    </row>
    <row r="111" spans="1:19" x14ac:dyDescent="0.15">
      <c r="C111" s="28"/>
    </row>
    <row r="112" spans="1:19" x14ac:dyDescent="0.15">
      <c r="C112" s="28"/>
    </row>
    <row r="113" spans="3:3" x14ac:dyDescent="0.15">
      <c r="C113" s="28"/>
    </row>
    <row r="114" spans="3:3" x14ac:dyDescent="0.15">
      <c r="C114" s="28"/>
    </row>
    <row r="115" spans="3:3" x14ac:dyDescent="0.15">
      <c r="C115" s="28"/>
    </row>
    <row r="116" spans="3:3" x14ac:dyDescent="0.15">
      <c r="C116" s="28"/>
    </row>
    <row r="117" spans="3:3" x14ac:dyDescent="0.15">
      <c r="C117" s="28"/>
    </row>
    <row r="118" spans="3:3" x14ac:dyDescent="0.15">
      <c r="C118" s="28"/>
    </row>
    <row r="119" spans="3:3" x14ac:dyDescent="0.15">
      <c r="C119" s="28"/>
    </row>
    <row r="120" spans="3:3" x14ac:dyDescent="0.15">
      <c r="C120" s="28"/>
    </row>
    <row r="121" spans="3:3" x14ac:dyDescent="0.15">
      <c r="C121" s="28"/>
    </row>
  </sheetData>
  <mergeCells count="1">
    <mergeCell ref="Q7:S7"/>
  </mergeCells>
  <phoneticPr fontId="21" type="noConversion"/>
  <hyperlinks>
    <hyperlink ref="I21" r:id="rId1" xr:uid="{B3564F39-BDFC-024B-80FC-3B84D3B19B84}"/>
    <hyperlink ref="I19" r:id="rId2" xr:uid="{441A81FD-7638-214B-A580-55099579328C}"/>
    <hyperlink ref="I69" r:id="rId3" xr:uid="{A2EAFEEE-277F-C94D-BE13-096BC666E042}"/>
    <hyperlink ref="I20" r:id="rId4" xr:uid="{9512419F-9FD8-DE49-B8E8-15F04F2D8C4E}"/>
    <hyperlink ref="I16" r:id="rId5" xr:uid="{FEB952F9-A808-124E-A68E-B97647941AB6}"/>
    <hyperlink ref="I12" r:id="rId6" xr:uid="{1C53847F-5580-FF49-B730-27297740FD71}"/>
    <hyperlink ref="I24" r:id="rId7" xr:uid="{484FA34B-DD1F-4247-AA50-74C9F90A7470}"/>
    <hyperlink ref="I25" r:id="rId8" xr:uid="{9CCB5340-0AF0-4B4E-B53C-BD4ED61D48F7}"/>
    <hyperlink ref="I14" r:id="rId9" xr:uid="{4DDAF198-0DB4-A445-84C6-C5B81F0E0AE5}"/>
    <hyperlink ref="I15" r:id="rId10" xr:uid="{42AF74D9-2AB3-234A-8B75-5EEA3CB64E2B}"/>
    <hyperlink ref="I13" r:id="rId11" xr:uid="{A6981C13-5249-8643-A41C-B2B2100F79D1}"/>
    <hyperlink ref="I17" r:id="rId12" xr:uid="{484B6B63-AA78-7743-BBB3-CFC6FCB12C15}"/>
    <hyperlink ref="I18" r:id="rId13" xr:uid="{CD594B1E-E3AA-0943-A29A-C9163BA37E99}"/>
    <hyperlink ref="I73" r:id="rId14" xr:uid="{C1CC8B14-BBCA-4D40-9FF8-7DD9D4696CC5}"/>
    <hyperlink ref="I81" r:id="rId15" xr:uid="{4D54B049-208C-EB4E-84D2-41A2F08DF86C}"/>
    <hyperlink ref="I75" r:id="rId16" xr:uid="{54012B0E-4E17-1344-80E3-3A670B34649A}"/>
    <hyperlink ref="I91" r:id="rId17" xr:uid="{F426B9DF-2D8C-6B44-894D-BDCD1F63FD09}"/>
    <hyperlink ref="I88" r:id="rId18" xr:uid="{2776FBA9-9985-9E4B-9FB5-4B066FF0ED50}"/>
    <hyperlink ref="I92" r:id="rId19" xr:uid="{A8CE4F90-1BAF-1447-9A14-F563F16A701F}"/>
    <hyperlink ref="I76" r:id="rId20" xr:uid="{5FA56FEC-ABF3-D042-8227-2FF115EE568D}"/>
    <hyperlink ref="I90" r:id="rId21" xr:uid="{913EBDAF-6D52-7F42-9D9E-2E61FE9C1502}"/>
    <hyperlink ref="I87" r:id="rId22" xr:uid="{F903274A-513B-A64B-848E-306B1EEC7E1C}"/>
    <hyperlink ref="I86" r:id="rId23" xr:uid="{1D3329C3-5719-9943-AF92-B402BC871D52}"/>
    <hyperlink ref="I22" r:id="rId24" xr:uid="{13958584-2A2A-734F-A90A-B2A4875219D6}"/>
    <hyperlink ref="I23" r:id="rId25" xr:uid="{F5C45803-8299-174A-B095-B21036B0A8AF}"/>
    <hyperlink ref="I26" r:id="rId26" xr:uid="{B37F0916-A681-C94F-9417-EA6AD4DCE2F5}"/>
    <hyperlink ref="I27" r:id="rId27" xr:uid="{B5AD4FCD-3A33-E049-B98E-30C31CDDD8CE}"/>
    <hyperlink ref="I32" r:id="rId28" display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xr:uid="{C89B3AE8-2F75-9E4F-8557-F499D5E5DF2C}"/>
    <hyperlink ref="I33" r:id="rId29" display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xr:uid="{01DB6BEB-8082-F14F-BD2F-D034F1B5C516}"/>
    <hyperlink ref="I34" r:id="rId30" display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xr:uid="{B4F463C7-28F2-0543-888C-6270C9EEB313}"/>
    <hyperlink ref="I35" r:id="rId31" xr:uid="{3A3F234B-DA89-DC4E-A019-191BEF80621C}"/>
    <hyperlink ref="I30" r:id="rId32" xr:uid="{2C06ADAF-6244-234C-82AE-DB6C9F2BC33B}"/>
    <hyperlink ref="I28" r:id="rId33" xr:uid="{BBA4BA88-0911-4741-AF80-19328FF5D413}"/>
    <hyperlink ref="I37" r:id="rId34" xr:uid="{F0C40ABB-1307-424D-AE97-974B5F1532AD}"/>
    <hyperlink ref="I38" r:id="rId35" xr:uid="{BC943498-AC83-6E4B-8676-F69B559D7C59}"/>
    <hyperlink ref="I39" r:id="rId36" xr:uid="{247056C5-13A1-C842-AE97-9C2AC1934F85}"/>
    <hyperlink ref="I40" r:id="rId37" xr:uid="{7BAF4CE9-9A25-4243-9C54-73411A4EC804}"/>
    <hyperlink ref="I41" r:id="rId38" xr:uid="{AA0EFC18-CD46-1947-957F-08534C7F8E72}"/>
    <hyperlink ref="I80" r:id="rId39" xr:uid="{28ED6A70-D746-9040-95B2-9CA2B4DBBAC4}"/>
    <hyperlink ref="I71" r:id="rId40" xr:uid="{9746EEC6-8B11-2E4B-BAF8-32614C10BC2F}"/>
    <hyperlink ref="I72" r:id="rId41" xr:uid="{C0B1E6B5-726E-7E44-BB2F-97BB560A17AC}"/>
    <hyperlink ref="I68" r:id="rId42" xr:uid="{F0DAC8EB-D183-DD47-A3FB-3112A5C042FE}"/>
    <hyperlink ref="I36" r:id="rId43" xr:uid="{39F9DEDE-42F9-B944-8686-DF9330F03276}"/>
    <hyperlink ref="I83" r:id="rId44" xr:uid="{2DB7EDC1-5C1D-294D-B1FD-D1E9A1868E4E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S77"/>
  <sheetViews>
    <sheetView topLeftCell="A3" zoomScale="125" workbookViewId="0">
      <selection activeCell="B17" sqref="B17"/>
    </sheetView>
  </sheetViews>
  <sheetFormatPr baseColWidth="10" defaultRowHeight="16" x14ac:dyDescent="0.15"/>
  <cols>
    <col min="1" max="1" width="10.83203125" style="28"/>
    <col min="2" max="2" width="18.1640625" style="28" customWidth="1"/>
    <col min="3" max="3" width="17" style="28" customWidth="1"/>
    <col min="4" max="4" width="39.5" style="28" customWidth="1"/>
    <col min="5" max="5" width="39.6640625" style="28" customWidth="1"/>
    <col min="6" max="6" width="12.1640625" style="28" bestFit="1" customWidth="1"/>
    <col min="7" max="7" width="5.83203125" style="28" customWidth="1"/>
    <col min="8" max="8" width="23.6640625" style="28" customWidth="1"/>
    <col min="9" max="9" width="28.5" style="28" customWidth="1"/>
    <col min="10" max="10" width="9.6640625" style="28" customWidth="1"/>
    <col min="11" max="11" width="28" style="28" customWidth="1"/>
    <col min="12" max="13" width="18.5" style="28" customWidth="1"/>
    <col min="14" max="14" width="28.33203125" style="28" customWidth="1"/>
    <col min="15" max="15" width="16.33203125" style="28" customWidth="1"/>
    <col min="16" max="16" width="5.83203125" style="28" customWidth="1"/>
    <col min="17" max="17" width="16.33203125" style="28" customWidth="1"/>
    <col min="18" max="18" width="10.83203125" style="28"/>
    <col min="19" max="19" width="9.1640625" style="28" customWidth="1"/>
    <col min="20" max="16384" width="10.83203125" style="28"/>
  </cols>
  <sheetData>
    <row r="1" spans="1:19" x14ac:dyDescent="0.15">
      <c r="A1" s="27"/>
    </row>
    <row r="2" spans="1:19" x14ac:dyDescent="0.15">
      <c r="A2" s="27"/>
    </row>
    <row r="3" spans="1:19" x14ac:dyDescent="0.15">
      <c r="A3" s="29"/>
      <c r="B3" s="29"/>
      <c r="C3" s="27"/>
      <c r="D3" s="27"/>
      <c r="Q3" s="178" t="s">
        <v>173</v>
      </c>
      <c r="R3" s="178"/>
      <c r="S3" s="178"/>
    </row>
    <row r="4" spans="1:19" ht="17" x14ac:dyDescent="0.15">
      <c r="A4" s="29"/>
      <c r="B4" s="29"/>
      <c r="C4" s="27"/>
      <c r="D4" s="27"/>
      <c r="L4" s="30" t="s">
        <v>174</v>
      </c>
      <c r="M4" s="30" t="s">
        <v>175</v>
      </c>
      <c r="Q4" s="74"/>
      <c r="R4" s="74"/>
      <c r="S4" s="74"/>
    </row>
    <row r="5" spans="1:19" s="38" customFormat="1" ht="34" x14ac:dyDescent="0.15">
      <c r="K5" s="38" t="s">
        <v>178</v>
      </c>
      <c r="L5" s="38" t="s">
        <v>179</v>
      </c>
      <c r="M5" s="38" t="s">
        <v>180</v>
      </c>
      <c r="N5" s="38" t="s">
        <v>181</v>
      </c>
      <c r="O5" s="38" t="s">
        <v>182</v>
      </c>
      <c r="Q5" s="38" t="s">
        <v>183</v>
      </c>
      <c r="R5" s="38" t="s">
        <v>184</v>
      </c>
      <c r="S5" s="38" t="s">
        <v>185</v>
      </c>
    </row>
    <row r="6" spans="1:19" ht="34" x14ac:dyDescent="0.15">
      <c r="A6" s="28" t="s">
        <v>186</v>
      </c>
      <c r="B6" s="169" t="s">
        <v>724</v>
      </c>
      <c r="C6" s="28" t="s">
        <v>187</v>
      </c>
      <c r="D6" s="61" t="s">
        <v>3</v>
      </c>
      <c r="E6" s="28" t="s">
        <v>188</v>
      </c>
      <c r="F6" s="28" t="s">
        <v>148</v>
      </c>
      <c r="G6" s="28" t="s">
        <v>189</v>
      </c>
      <c r="H6" s="28" t="s">
        <v>238</v>
      </c>
      <c r="I6" s="28" t="s">
        <v>190</v>
      </c>
      <c r="J6" s="28" t="s">
        <v>191</v>
      </c>
      <c r="K6" s="28" t="s">
        <v>192</v>
      </c>
      <c r="L6" s="38" t="s">
        <v>193</v>
      </c>
      <c r="M6" s="38" t="s">
        <v>194</v>
      </c>
      <c r="N6" s="28" t="s">
        <v>195</v>
      </c>
      <c r="O6" s="28" t="s">
        <v>193</v>
      </c>
      <c r="Q6" s="28" t="s">
        <v>196</v>
      </c>
      <c r="R6" s="28" t="s">
        <v>197</v>
      </c>
      <c r="S6" s="28" t="s">
        <v>198</v>
      </c>
    </row>
    <row r="7" spans="1:19" s="38" customFormat="1" ht="24" x14ac:dyDescent="0.15">
      <c r="A7" s="58" t="s">
        <v>349</v>
      </c>
      <c r="B7" s="174"/>
      <c r="E7" s="59"/>
      <c r="H7" s="60"/>
      <c r="I7" s="60"/>
      <c r="J7" s="59"/>
      <c r="S7" s="39"/>
    </row>
    <row r="8" spans="1:19" s="38" customFormat="1" ht="24" x14ac:dyDescent="0.15">
      <c r="A8" s="58"/>
      <c r="B8" s="173"/>
      <c r="C8" s="82" t="s">
        <v>688</v>
      </c>
      <c r="E8" s="59"/>
      <c r="H8" s="60"/>
      <c r="I8" s="60"/>
      <c r="J8" s="59"/>
      <c r="S8" s="39"/>
    </row>
    <row r="9" spans="1:19" s="65" customFormat="1" ht="102" x14ac:dyDescent="0.15">
      <c r="B9" s="46"/>
      <c r="D9" s="81" t="s">
        <v>390</v>
      </c>
      <c r="E9" s="80" t="s">
        <v>360</v>
      </c>
      <c r="F9" s="66"/>
      <c r="G9" s="30"/>
      <c r="H9" s="81" t="s">
        <v>391</v>
      </c>
      <c r="I9" s="154" t="s">
        <v>361</v>
      </c>
      <c r="J9" s="79" t="s">
        <v>218</v>
      </c>
      <c r="K9" s="65">
        <v>0</v>
      </c>
      <c r="L9" s="65">
        <v>1</v>
      </c>
      <c r="M9" s="65">
        <v>2</v>
      </c>
      <c r="Q9" s="30"/>
      <c r="R9" s="30"/>
      <c r="S9" s="30"/>
    </row>
    <row r="10" spans="1:19" s="27" customFormat="1" ht="21" x14ac:dyDescent="0.15">
      <c r="B10" s="46"/>
      <c r="C10" s="82" t="s">
        <v>691</v>
      </c>
      <c r="F10" s="64"/>
      <c r="G10" s="28"/>
      <c r="H10" s="77"/>
      <c r="I10" s="77"/>
      <c r="L10" s="28"/>
      <c r="M10" s="28"/>
      <c r="N10" s="28"/>
      <c r="O10" s="28"/>
      <c r="P10" s="28"/>
      <c r="Q10" s="28"/>
      <c r="R10" s="28"/>
      <c r="S10" s="28"/>
    </row>
    <row r="11" spans="1:19" s="27" customFormat="1" ht="17" x14ac:dyDescent="0.15">
      <c r="B11" s="46"/>
      <c r="D11" s="72" t="s">
        <v>366</v>
      </c>
      <c r="E11" s="63" t="s">
        <v>364</v>
      </c>
      <c r="F11" s="67">
        <v>2</v>
      </c>
      <c r="G11" s="63" t="s">
        <v>199</v>
      </c>
      <c r="H11" s="28"/>
      <c r="I11" s="28"/>
      <c r="Q11" s="28"/>
      <c r="R11" s="28"/>
      <c r="S11" s="28"/>
    </row>
    <row r="12" spans="1:19" s="27" customFormat="1" ht="17" x14ac:dyDescent="0.15">
      <c r="B12" s="46"/>
      <c r="D12" s="72" t="s">
        <v>366</v>
      </c>
      <c r="E12" s="63" t="s">
        <v>365</v>
      </c>
      <c r="F12" s="67">
        <v>1</v>
      </c>
      <c r="G12" s="63" t="s">
        <v>199</v>
      </c>
      <c r="H12" s="28"/>
      <c r="I12" s="28"/>
      <c r="Q12" s="28"/>
      <c r="R12" s="28"/>
      <c r="S12" s="28"/>
    </row>
    <row r="13" spans="1:19" s="27" customFormat="1" ht="17" x14ac:dyDescent="0.15">
      <c r="B13" s="46"/>
      <c r="D13" s="72" t="s">
        <v>366</v>
      </c>
      <c r="E13" s="63" t="s">
        <v>362</v>
      </c>
      <c r="F13" s="67">
        <v>1</v>
      </c>
      <c r="G13" s="63" t="s">
        <v>199</v>
      </c>
      <c r="H13" s="28"/>
      <c r="I13" s="28"/>
      <c r="Q13" s="28"/>
      <c r="R13" s="28"/>
      <c r="S13" s="28"/>
    </row>
    <row r="14" spans="1:19" s="27" customFormat="1" ht="17" x14ac:dyDescent="0.15">
      <c r="B14" s="46"/>
      <c r="D14" s="72" t="s">
        <v>366</v>
      </c>
      <c r="E14" s="63" t="s">
        <v>363</v>
      </c>
      <c r="F14" s="67">
        <v>1</v>
      </c>
      <c r="G14" s="63" t="s">
        <v>199</v>
      </c>
      <c r="H14" s="28"/>
      <c r="I14" s="28"/>
      <c r="Q14" s="28"/>
      <c r="R14" s="28"/>
      <c r="S14" s="28"/>
    </row>
    <row r="15" spans="1:19" s="27" customFormat="1" ht="21" x14ac:dyDescent="0.15">
      <c r="B15" s="46"/>
      <c r="C15" s="82" t="s">
        <v>691</v>
      </c>
      <c r="E15" s="28"/>
      <c r="F15" s="64"/>
      <c r="G15" s="28"/>
      <c r="H15" s="28"/>
      <c r="I15" s="78"/>
      <c r="Q15" s="28"/>
      <c r="R15" s="28"/>
      <c r="S15" s="28"/>
    </row>
    <row r="16" spans="1:19" s="65" customFormat="1" ht="34" x14ac:dyDescent="0.15">
      <c r="B16" s="176" t="s">
        <v>726</v>
      </c>
      <c r="D16" s="175" t="s">
        <v>372</v>
      </c>
      <c r="E16" s="176" t="s">
        <v>749</v>
      </c>
      <c r="F16" s="66">
        <v>2</v>
      </c>
      <c r="G16" s="80" t="s">
        <v>199</v>
      </c>
      <c r="H16" s="80" t="s">
        <v>374</v>
      </c>
      <c r="I16" s="154" t="s">
        <v>373</v>
      </c>
      <c r="K16" s="65">
        <v>1</v>
      </c>
      <c r="L16" s="65">
        <v>1</v>
      </c>
      <c r="M16" s="65">
        <v>2</v>
      </c>
      <c r="Q16" s="30"/>
      <c r="R16" s="30"/>
      <c r="S16" s="30"/>
    </row>
    <row r="17" spans="1:19" s="83" customFormat="1" ht="21" x14ac:dyDescent="0.15">
      <c r="B17" s="46"/>
      <c r="C17" s="82" t="s">
        <v>576</v>
      </c>
      <c r="D17" s="84"/>
      <c r="E17" s="57"/>
      <c r="F17" s="85"/>
      <c r="G17" s="57"/>
      <c r="H17" s="57"/>
      <c r="I17" s="57"/>
      <c r="Q17" s="38"/>
      <c r="R17" s="38"/>
      <c r="S17" s="38"/>
    </row>
    <row r="18" spans="1:19" s="27" customFormat="1" ht="17" x14ac:dyDescent="0.15">
      <c r="B18" s="46"/>
      <c r="C18" s="73"/>
      <c r="D18" s="156" t="s">
        <v>692</v>
      </c>
      <c r="E18" s="28"/>
      <c r="F18" s="64">
        <v>1</v>
      </c>
      <c r="G18" s="78" t="s">
        <v>199</v>
      </c>
      <c r="H18" s="27" t="s">
        <v>694</v>
      </c>
      <c r="I18" s="156" t="s">
        <v>693</v>
      </c>
      <c r="J18" s="156" t="s">
        <v>395</v>
      </c>
      <c r="K18" s="27">
        <v>0</v>
      </c>
      <c r="L18" s="38">
        <f>IF(K18&gt;F18,0,F18-K18)</f>
        <v>1</v>
      </c>
      <c r="M18" s="28">
        <f>K18+L18</f>
        <v>1</v>
      </c>
      <c r="N18" s="28">
        <f>M18-F18</f>
        <v>0</v>
      </c>
      <c r="O18" s="28">
        <f>(4*F18)-N18</f>
        <v>4</v>
      </c>
      <c r="P18" s="28"/>
      <c r="Q18" s="28"/>
      <c r="R18" s="28"/>
      <c r="S18" s="28"/>
    </row>
    <row r="19" spans="1:19" s="27" customFormat="1" ht="17" x14ac:dyDescent="0.15">
      <c r="B19" s="46"/>
      <c r="D19" s="91" t="s">
        <v>578</v>
      </c>
      <c r="E19" s="28"/>
      <c r="F19" s="27">
        <v>1</v>
      </c>
      <c r="G19" s="78" t="s">
        <v>199</v>
      </c>
      <c r="H19" s="92" t="s">
        <v>577</v>
      </c>
      <c r="I19" s="28"/>
      <c r="J19" s="156" t="s">
        <v>395</v>
      </c>
      <c r="K19" s="27">
        <v>3</v>
      </c>
      <c r="Q19" s="28"/>
      <c r="R19" s="28"/>
      <c r="S19" s="28"/>
    </row>
    <row r="20" spans="1:19" s="27" customFormat="1" ht="17" x14ac:dyDescent="0.15">
      <c r="B20" s="46"/>
      <c r="D20" s="91" t="s">
        <v>591</v>
      </c>
      <c r="E20" s="28"/>
      <c r="F20" s="27">
        <v>1</v>
      </c>
      <c r="G20" s="78" t="s">
        <v>199</v>
      </c>
      <c r="H20" s="92" t="s">
        <v>418</v>
      </c>
      <c r="I20" s="117" t="s">
        <v>697</v>
      </c>
      <c r="J20" s="156" t="s">
        <v>395</v>
      </c>
      <c r="K20" s="27">
        <v>0</v>
      </c>
      <c r="Q20" s="28"/>
      <c r="R20" s="28"/>
      <c r="S20" s="28"/>
    </row>
    <row r="21" spans="1:19" s="27" customFormat="1" ht="17" x14ac:dyDescent="0.15">
      <c r="B21" s="46"/>
      <c r="D21" s="156" t="s">
        <v>695</v>
      </c>
      <c r="E21" s="28"/>
      <c r="F21" s="27">
        <v>1</v>
      </c>
      <c r="G21" s="78" t="s">
        <v>199</v>
      </c>
      <c r="H21" s="92" t="s">
        <v>418</v>
      </c>
      <c r="I21" s="117" t="s">
        <v>696</v>
      </c>
      <c r="J21" s="156" t="s">
        <v>395</v>
      </c>
      <c r="K21" s="27">
        <v>0</v>
      </c>
      <c r="Q21" s="28"/>
      <c r="R21" s="28"/>
      <c r="S21" s="28"/>
    </row>
    <row r="22" spans="1:19" s="27" customFormat="1" ht="17" x14ac:dyDescent="0.15">
      <c r="B22" s="46"/>
      <c r="D22" s="156" t="s">
        <v>690</v>
      </c>
      <c r="E22" s="28"/>
      <c r="F22" s="27">
        <v>1</v>
      </c>
      <c r="G22" s="78" t="s">
        <v>199</v>
      </c>
      <c r="H22" s="92" t="s">
        <v>417</v>
      </c>
      <c r="I22" s="117" t="s">
        <v>689</v>
      </c>
      <c r="J22" s="156" t="s">
        <v>395</v>
      </c>
      <c r="K22" s="27">
        <v>1</v>
      </c>
      <c r="Q22" s="28"/>
      <c r="R22" s="28"/>
      <c r="S22" s="28"/>
    </row>
    <row r="23" spans="1:19" s="27" customFormat="1" ht="17" x14ac:dyDescent="0.15">
      <c r="B23" s="46"/>
      <c r="C23" s="166" t="s">
        <v>740</v>
      </c>
      <c r="D23" s="166" t="s">
        <v>746</v>
      </c>
      <c r="E23" s="28"/>
      <c r="F23" s="27">
        <v>1</v>
      </c>
      <c r="G23" s="78" t="s">
        <v>199</v>
      </c>
      <c r="H23" s="92" t="s">
        <v>418</v>
      </c>
      <c r="I23" s="117" t="s">
        <v>698</v>
      </c>
      <c r="J23" s="156" t="s">
        <v>395</v>
      </c>
      <c r="Q23" s="28"/>
      <c r="R23" s="28"/>
      <c r="S23" s="28"/>
    </row>
    <row r="24" spans="1:19" s="27" customFormat="1" ht="17" x14ac:dyDescent="0.15">
      <c r="B24" s="46"/>
      <c r="C24" s="166" t="s">
        <v>739</v>
      </c>
      <c r="D24" s="166" t="s">
        <v>738</v>
      </c>
      <c r="E24" s="169" t="s">
        <v>745</v>
      </c>
      <c r="F24" s="27">
        <v>2</v>
      </c>
      <c r="G24" s="169" t="s">
        <v>199</v>
      </c>
      <c r="H24" s="92"/>
      <c r="I24" s="117" t="s">
        <v>744</v>
      </c>
      <c r="J24" s="156"/>
      <c r="Q24" s="28"/>
      <c r="R24" s="28"/>
      <c r="S24" s="28"/>
    </row>
    <row r="25" spans="1:19" s="27" customFormat="1" x14ac:dyDescent="0.15">
      <c r="B25" s="46"/>
      <c r="D25" s="77" t="s">
        <v>388</v>
      </c>
      <c r="E25" s="28"/>
      <c r="G25" s="28"/>
      <c r="H25" s="28"/>
      <c r="I25" s="28"/>
      <c r="J25" s="156" t="s">
        <v>395</v>
      </c>
      <c r="Q25" s="28"/>
      <c r="R25" s="28"/>
      <c r="S25" s="28"/>
    </row>
    <row r="26" spans="1:19" s="27" customFormat="1" x14ac:dyDescent="0.15">
      <c r="B26" s="46"/>
      <c r="D26" s="77" t="s">
        <v>389</v>
      </c>
      <c r="E26" s="28"/>
      <c r="G26" s="28"/>
      <c r="H26" s="28"/>
      <c r="I26" s="28"/>
      <c r="J26" s="156" t="s">
        <v>395</v>
      </c>
      <c r="Q26" s="28"/>
      <c r="R26" s="28"/>
      <c r="S26" s="28"/>
    </row>
    <row r="27" spans="1:19" s="27" customFormat="1" ht="17" x14ac:dyDescent="0.15">
      <c r="B27" s="46"/>
      <c r="D27" s="91" t="s">
        <v>579</v>
      </c>
      <c r="E27" s="28"/>
      <c r="G27" s="28"/>
      <c r="H27" s="92" t="s">
        <v>580</v>
      </c>
      <c r="I27" s="28"/>
      <c r="J27" s="156" t="s">
        <v>395</v>
      </c>
      <c r="Q27" s="28"/>
      <c r="R27" s="28"/>
      <c r="S27" s="28"/>
    </row>
    <row r="28" spans="1:19" s="27" customFormat="1" ht="17" x14ac:dyDescent="0.15">
      <c r="B28" s="46"/>
      <c r="D28" s="91" t="s">
        <v>581</v>
      </c>
      <c r="E28" s="28"/>
      <c r="G28" s="28"/>
      <c r="H28" s="92" t="s">
        <v>421</v>
      </c>
      <c r="I28" s="28"/>
      <c r="J28" s="156" t="s">
        <v>395</v>
      </c>
      <c r="Q28" s="28"/>
      <c r="R28" s="28"/>
      <c r="S28" s="28"/>
    </row>
    <row r="29" spans="1:19" x14ac:dyDescent="0.15">
      <c r="B29" s="46"/>
    </row>
    <row r="30" spans="1:19" ht="21" x14ac:dyDescent="0.15">
      <c r="B30" s="46"/>
      <c r="C30" s="107" t="s">
        <v>569</v>
      </c>
    </row>
    <row r="31" spans="1:19" customFormat="1" x14ac:dyDescent="0.15">
      <c r="A31" s="27"/>
      <c r="B31" s="46"/>
      <c r="C31" s="115" t="s">
        <v>437</v>
      </c>
      <c r="D31" s="26" t="s">
        <v>658</v>
      </c>
      <c r="E31" t="s">
        <v>439</v>
      </c>
      <c r="F31" s="110">
        <v>1</v>
      </c>
      <c r="G31" s="28"/>
      <c r="H31" t="s">
        <v>438</v>
      </c>
      <c r="I31" s="117" t="s">
        <v>663</v>
      </c>
      <c r="J31" s="26" t="s">
        <v>395</v>
      </c>
    </row>
    <row r="32" spans="1:19" customFormat="1" x14ac:dyDescent="0.15">
      <c r="A32" s="91"/>
      <c r="B32" s="93"/>
      <c r="C32" s="116" t="s">
        <v>660</v>
      </c>
      <c r="E32" s="26" t="s">
        <v>661</v>
      </c>
      <c r="F32" s="110">
        <v>1</v>
      </c>
      <c r="G32" s="28"/>
      <c r="I32" s="119" t="s">
        <v>662</v>
      </c>
      <c r="J32" s="26" t="s">
        <v>395</v>
      </c>
    </row>
    <row r="33" spans="1:19" s="27" customFormat="1" x14ac:dyDescent="0.15">
      <c r="B33" s="46"/>
      <c r="D33" s="91" t="s">
        <v>400</v>
      </c>
      <c r="E33" s="28"/>
      <c r="F33" s="27">
        <v>1</v>
      </c>
      <c r="G33" s="28"/>
      <c r="H33" s="28"/>
      <c r="I33" s="117" t="s">
        <v>664</v>
      </c>
      <c r="J33" s="144" t="s">
        <v>395</v>
      </c>
      <c r="Q33" s="28"/>
      <c r="R33" s="28"/>
      <c r="S33" s="28"/>
    </row>
    <row r="34" spans="1:19" x14ac:dyDescent="0.15">
      <c r="B34" s="46"/>
    </row>
    <row r="35" spans="1:19" ht="22" x14ac:dyDescent="0.15">
      <c r="B35" s="46"/>
      <c r="C35" s="108" t="s">
        <v>571</v>
      </c>
    </row>
    <row r="36" spans="1:19" ht="17" x14ac:dyDescent="0.15">
      <c r="B36" s="46"/>
      <c r="D36" s="92" t="s">
        <v>572</v>
      </c>
    </row>
    <row r="37" spans="1:19" ht="17" x14ac:dyDescent="0.15">
      <c r="B37" s="46"/>
      <c r="D37" s="92" t="s">
        <v>573</v>
      </c>
    </row>
    <row r="38" spans="1:19" ht="17" x14ac:dyDescent="0.15">
      <c r="B38" s="46"/>
      <c r="D38" s="92" t="s">
        <v>574</v>
      </c>
    </row>
    <row r="39" spans="1:19" x14ac:dyDescent="0.15">
      <c r="B39" s="46"/>
    </row>
    <row r="40" spans="1:19" ht="21" x14ac:dyDescent="0.15">
      <c r="B40" s="46"/>
      <c r="C40" s="107" t="s">
        <v>575</v>
      </c>
    </row>
    <row r="41" spans="1:19" ht="17" x14ac:dyDescent="0.15">
      <c r="B41" s="46"/>
      <c r="D41" s="155" t="s">
        <v>701</v>
      </c>
      <c r="F41" s="28">
        <v>1</v>
      </c>
      <c r="I41" s="117" t="s">
        <v>699</v>
      </c>
    </row>
    <row r="42" spans="1:19" ht="17" x14ac:dyDescent="0.15">
      <c r="B42" s="46"/>
      <c r="D42" s="155" t="s">
        <v>706</v>
      </c>
      <c r="F42" s="28">
        <v>1</v>
      </c>
      <c r="I42" s="117"/>
    </row>
    <row r="43" spans="1:19" ht="17" x14ac:dyDescent="0.15">
      <c r="B43" s="46"/>
      <c r="D43" s="155" t="s">
        <v>707</v>
      </c>
      <c r="F43" s="28">
        <v>1</v>
      </c>
      <c r="I43" s="117" t="s">
        <v>705</v>
      </c>
    </row>
    <row r="44" spans="1:19" customFormat="1" ht="17" x14ac:dyDescent="0.15">
      <c r="A44" s="27"/>
      <c r="B44" s="172" t="s">
        <v>726</v>
      </c>
      <c r="C44" s="115" t="s">
        <v>550</v>
      </c>
      <c r="D44" t="s">
        <v>552</v>
      </c>
      <c r="E44" s="28"/>
      <c r="F44" s="110">
        <v>1</v>
      </c>
      <c r="G44" s="28"/>
      <c r="H44" t="s">
        <v>551</v>
      </c>
      <c r="I44" s="119" t="s">
        <v>700</v>
      </c>
      <c r="J44" s="26" t="s">
        <v>395</v>
      </c>
    </row>
    <row r="45" spans="1:19" x14ac:dyDescent="0.15">
      <c r="B45" s="46"/>
      <c r="D45" s="92"/>
    </row>
    <row r="46" spans="1:19" x14ac:dyDescent="0.15">
      <c r="B46" s="46"/>
    </row>
    <row r="47" spans="1:19" ht="21" x14ac:dyDescent="0.15">
      <c r="B47" s="46"/>
      <c r="C47" s="107" t="s">
        <v>582</v>
      </c>
    </row>
    <row r="48" spans="1:19" ht="28" x14ac:dyDescent="0.15">
      <c r="B48" s="46"/>
      <c r="D48" s="92" t="s">
        <v>583</v>
      </c>
      <c r="H48" s="92" t="s">
        <v>417</v>
      </c>
      <c r="I48" s="109" t="s">
        <v>584</v>
      </c>
    </row>
    <row r="49" spans="1:10" x14ac:dyDescent="0.15">
      <c r="B49" s="46"/>
    </row>
    <row r="50" spans="1:10" ht="21" x14ac:dyDescent="0.15">
      <c r="B50" s="46"/>
      <c r="C50" s="107" t="s">
        <v>588</v>
      </c>
    </row>
    <row r="51" spans="1:10" ht="17" x14ac:dyDescent="0.15">
      <c r="B51" s="46"/>
      <c r="D51" s="92" t="s">
        <v>587</v>
      </c>
    </row>
    <row r="52" spans="1:10" x14ac:dyDescent="0.15">
      <c r="B52" s="46"/>
    </row>
    <row r="53" spans="1:10" ht="21" x14ac:dyDescent="0.15">
      <c r="B53" s="46"/>
      <c r="C53" s="107" t="s">
        <v>589</v>
      </c>
    </row>
    <row r="54" spans="1:10" ht="21" x14ac:dyDescent="0.15">
      <c r="B54" s="46"/>
      <c r="C54" s="107"/>
    </row>
    <row r="55" spans="1:10" x14ac:dyDescent="0.15">
      <c r="B55" s="46"/>
    </row>
    <row r="56" spans="1:10" ht="21" x14ac:dyDescent="0.15">
      <c r="B56" s="46"/>
      <c r="C56" s="107" t="s">
        <v>590</v>
      </c>
    </row>
    <row r="57" spans="1:10" x14ac:dyDescent="0.15">
      <c r="B57" s="46"/>
    </row>
    <row r="58" spans="1:10" x14ac:dyDescent="0.15">
      <c r="B58" s="46"/>
    </row>
    <row r="59" spans="1:10" ht="21" x14ac:dyDescent="0.15">
      <c r="B59" s="46"/>
      <c r="C59" s="107" t="s">
        <v>702</v>
      </c>
    </row>
    <row r="60" spans="1:10" customFormat="1" x14ac:dyDescent="0.15">
      <c r="A60" s="27"/>
      <c r="B60" s="46"/>
      <c r="C60" s="115" t="s">
        <v>543</v>
      </c>
      <c r="D60" s="26" t="s">
        <v>545</v>
      </c>
      <c r="E60" s="26" t="s">
        <v>649</v>
      </c>
      <c r="F60" s="110">
        <v>1</v>
      </c>
      <c r="G60" s="28"/>
      <c r="H60" s="26" t="s">
        <v>544</v>
      </c>
      <c r="I60" s="119" t="s">
        <v>650</v>
      </c>
      <c r="J60" s="26" t="s">
        <v>395</v>
      </c>
    </row>
    <row r="61" spans="1:10" customFormat="1" x14ac:dyDescent="0.15">
      <c r="A61" s="27"/>
      <c r="B61" s="46"/>
      <c r="C61" s="116" t="s">
        <v>703</v>
      </c>
      <c r="D61" s="26" t="s">
        <v>704</v>
      </c>
      <c r="E61" s="26"/>
      <c r="F61" s="110">
        <v>0</v>
      </c>
      <c r="G61" s="28"/>
      <c r="H61" s="26"/>
      <c r="I61" s="119"/>
      <c r="J61" s="26"/>
    </row>
    <row r="62" spans="1:10" x14ac:dyDescent="0.15">
      <c r="B62" s="46"/>
    </row>
    <row r="63" spans="1:10" customFormat="1" ht="15" customHeight="1" x14ac:dyDescent="0.15">
      <c r="A63" s="166" t="s">
        <v>239</v>
      </c>
      <c r="B63" s="172"/>
      <c r="C63" s="115"/>
      <c r="F63" s="110"/>
      <c r="G63" s="28"/>
      <c r="I63" s="118"/>
    </row>
    <row r="64" spans="1:10" ht="34" x14ac:dyDescent="0.15">
      <c r="B64" s="46"/>
      <c r="C64" s="169" t="s">
        <v>743</v>
      </c>
      <c r="D64" s="26" t="s">
        <v>680</v>
      </c>
      <c r="E64" s="26" t="s">
        <v>676</v>
      </c>
      <c r="F64" s="110">
        <v>2</v>
      </c>
      <c r="H64" s="26" t="s">
        <v>684</v>
      </c>
      <c r="I64" s="119" t="s">
        <v>683</v>
      </c>
    </row>
    <row r="65" spans="1:10" customFormat="1" ht="17" x14ac:dyDescent="0.15">
      <c r="A65" s="27"/>
      <c r="B65" s="46"/>
      <c r="C65" s="115" t="s">
        <v>472</v>
      </c>
      <c r="D65" t="s">
        <v>257</v>
      </c>
      <c r="E65" s="145" t="s">
        <v>665</v>
      </c>
      <c r="F65" s="110">
        <v>1</v>
      </c>
      <c r="G65" s="28"/>
      <c r="H65" t="s">
        <v>258</v>
      </c>
      <c r="I65" s="118"/>
      <c r="J65" s="26" t="s">
        <v>395</v>
      </c>
    </row>
    <row r="66" spans="1:10" customFormat="1" ht="17" x14ac:dyDescent="0.15">
      <c r="A66" s="27"/>
      <c r="B66" s="46"/>
      <c r="C66" s="115" t="s">
        <v>473</v>
      </c>
      <c r="D66" t="s">
        <v>475</v>
      </c>
      <c r="E66" s="146" t="s">
        <v>666</v>
      </c>
      <c r="F66" s="110">
        <v>1</v>
      </c>
      <c r="G66" s="28"/>
      <c r="H66" t="s">
        <v>474</v>
      </c>
      <c r="I66" s="118"/>
      <c r="J66" s="26" t="s">
        <v>395</v>
      </c>
    </row>
    <row r="67" spans="1:10" customFormat="1" ht="17" x14ac:dyDescent="0.15">
      <c r="A67" s="27"/>
      <c r="B67" s="46"/>
      <c r="C67" s="115" t="s">
        <v>477</v>
      </c>
      <c r="D67" t="s">
        <v>257</v>
      </c>
      <c r="E67" s="146" t="s">
        <v>667</v>
      </c>
      <c r="F67" s="110">
        <v>3</v>
      </c>
      <c r="G67" s="28"/>
      <c r="H67" t="s">
        <v>478</v>
      </c>
      <c r="I67" s="118"/>
      <c r="J67" s="26" t="s">
        <v>395</v>
      </c>
    </row>
    <row r="68" spans="1:10" customFormat="1" ht="17" x14ac:dyDescent="0.15">
      <c r="A68" s="27"/>
      <c r="B68" s="46"/>
      <c r="C68" s="115" t="s">
        <v>483</v>
      </c>
      <c r="D68" t="s">
        <v>485</v>
      </c>
      <c r="E68" s="146" t="s">
        <v>668</v>
      </c>
      <c r="F68" s="110">
        <v>1</v>
      </c>
      <c r="G68" s="28"/>
      <c r="H68" t="s">
        <v>484</v>
      </c>
      <c r="I68" s="118"/>
      <c r="J68" s="26" t="s">
        <v>395</v>
      </c>
    </row>
    <row r="69" spans="1:10" customFormat="1" ht="17" x14ac:dyDescent="0.15">
      <c r="A69" s="27"/>
      <c r="B69" s="46"/>
      <c r="C69" s="115" t="s">
        <v>486</v>
      </c>
      <c r="D69" t="s">
        <v>485</v>
      </c>
      <c r="E69" s="146" t="s">
        <v>669</v>
      </c>
      <c r="F69" s="110">
        <v>1</v>
      </c>
      <c r="G69" s="28"/>
      <c r="H69" t="s">
        <v>487</v>
      </c>
      <c r="I69" s="118"/>
      <c r="J69" s="26" t="s">
        <v>395</v>
      </c>
    </row>
    <row r="70" spans="1:10" customFormat="1" ht="17" x14ac:dyDescent="0.15">
      <c r="A70" s="27"/>
      <c r="B70" s="46"/>
      <c r="C70" s="115" t="s">
        <v>488</v>
      </c>
      <c r="D70" t="s">
        <v>490</v>
      </c>
      <c r="E70" s="146" t="s">
        <v>670</v>
      </c>
      <c r="F70" s="110">
        <v>1</v>
      </c>
      <c r="G70" s="28"/>
      <c r="H70" t="s">
        <v>489</v>
      </c>
      <c r="I70" s="118"/>
      <c r="J70" s="26" t="s">
        <v>395</v>
      </c>
    </row>
    <row r="71" spans="1:10" customFormat="1" ht="17" x14ac:dyDescent="0.15">
      <c r="A71" s="27"/>
      <c r="B71" s="46"/>
      <c r="C71" s="115" t="s">
        <v>491</v>
      </c>
      <c r="D71" t="s">
        <v>485</v>
      </c>
      <c r="E71" s="146" t="s">
        <v>671</v>
      </c>
      <c r="F71" s="110">
        <v>1</v>
      </c>
      <c r="G71" s="28"/>
      <c r="H71" t="s">
        <v>492</v>
      </c>
      <c r="I71" s="118"/>
      <c r="J71" s="26" t="s">
        <v>395</v>
      </c>
    </row>
    <row r="72" spans="1:10" customFormat="1" ht="17" x14ac:dyDescent="0.15">
      <c r="A72" s="27"/>
      <c r="B72" s="46"/>
      <c r="C72" s="115" t="s">
        <v>493</v>
      </c>
      <c r="D72" t="s">
        <v>485</v>
      </c>
      <c r="E72" s="147" t="s">
        <v>672</v>
      </c>
      <c r="F72" s="110">
        <v>1</v>
      </c>
      <c r="G72" s="28"/>
      <c r="H72" t="s">
        <v>494</v>
      </c>
      <c r="I72" s="118"/>
      <c r="J72" s="26" t="s">
        <v>395</v>
      </c>
    </row>
    <row r="73" spans="1:10" customFormat="1" ht="17" x14ac:dyDescent="0.15">
      <c r="A73" s="27"/>
      <c r="B73" s="46"/>
      <c r="C73" s="115" t="s">
        <v>495</v>
      </c>
      <c r="D73" t="s">
        <v>485</v>
      </c>
      <c r="E73" s="147" t="s">
        <v>673</v>
      </c>
      <c r="F73" s="110">
        <v>1</v>
      </c>
      <c r="G73" s="28"/>
      <c r="H73" t="s">
        <v>496</v>
      </c>
      <c r="I73" s="118"/>
      <c r="J73" s="26" t="s">
        <v>395</v>
      </c>
    </row>
    <row r="74" spans="1:10" customFormat="1" x14ac:dyDescent="0.15">
      <c r="A74" s="27"/>
      <c r="B74" s="46"/>
      <c r="C74" s="115" t="s">
        <v>555</v>
      </c>
      <c r="D74" t="s">
        <v>557</v>
      </c>
      <c r="F74" s="110">
        <v>2</v>
      </c>
      <c r="G74" s="28"/>
      <c r="H74" t="s">
        <v>556</v>
      </c>
      <c r="I74" s="118"/>
      <c r="J74" s="26" t="s">
        <v>395</v>
      </c>
    </row>
    <row r="75" spans="1:10" customFormat="1" x14ac:dyDescent="0.15">
      <c r="A75" s="27"/>
      <c r="B75" s="46"/>
      <c r="C75" s="115" t="s">
        <v>559</v>
      </c>
      <c r="D75" t="s">
        <v>561</v>
      </c>
      <c r="E75" s="26" t="s">
        <v>655</v>
      </c>
      <c r="F75" s="110">
        <v>1</v>
      </c>
      <c r="G75" s="28"/>
      <c r="H75" t="s">
        <v>560</v>
      </c>
      <c r="I75" s="118"/>
      <c r="J75" s="26" t="s">
        <v>395</v>
      </c>
    </row>
    <row r="76" spans="1:10" customFormat="1" ht="34" x14ac:dyDescent="0.15">
      <c r="A76" s="27"/>
      <c r="B76" s="172" t="s">
        <v>748</v>
      </c>
      <c r="C76" s="115" t="s">
        <v>564</v>
      </c>
      <c r="D76" t="s">
        <v>276</v>
      </c>
      <c r="E76" s="26" t="s">
        <v>747</v>
      </c>
      <c r="F76" s="110">
        <v>1</v>
      </c>
      <c r="G76" s="28"/>
      <c r="H76" t="s">
        <v>277</v>
      </c>
      <c r="I76" s="118"/>
      <c r="J76" s="26" t="s">
        <v>395</v>
      </c>
    </row>
    <row r="77" spans="1:10" customFormat="1" x14ac:dyDescent="0.15">
      <c r="A77" s="27"/>
      <c r="B77" s="28"/>
      <c r="C77" s="28"/>
      <c r="D77" s="28"/>
      <c r="E77" s="28"/>
      <c r="F77" s="28"/>
      <c r="G77" s="28"/>
      <c r="H77" s="28"/>
      <c r="I77" s="28"/>
      <c r="J77" s="28"/>
    </row>
  </sheetData>
  <autoFilter ref="A6:O6" xr:uid="{00000000-0009-0000-0000-000000000000}">
    <sortState xmlns:xlrd2="http://schemas.microsoft.com/office/spreadsheetml/2017/richdata2" ref="A6:O7">
      <sortCondition ref="C6"/>
    </sortState>
  </autoFilter>
  <mergeCells count="1">
    <mergeCell ref="Q3:S3"/>
  </mergeCells>
  <hyperlinks>
    <hyperlink ref="I48" r:id="rId1" xr:uid="{E754BE64-8752-C745-BFF9-9A53AB3A2F0E}"/>
    <hyperlink ref="I33" r:id="rId2" xr:uid="{611CC402-5DA1-574B-80FC-4C8614EF427D}"/>
    <hyperlink ref="I32" r:id="rId3" xr:uid="{17F46990-A3CF-0B4A-BE75-6C176C4A274B}"/>
    <hyperlink ref="I31" r:id="rId4" xr:uid="{08E36568-0C60-2345-B1DE-8AD19223FF1F}"/>
    <hyperlink ref="I60" r:id="rId5" xr:uid="{131639AC-63C1-174F-9D9C-42743B00E72E}"/>
    <hyperlink ref="I22" r:id="rId6" xr:uid="{F552AF9D-E064-8D43-A5DE-71219516B326}"/>
    <hyperlink ref="I21" r:id="rId7" xr:uid="{9E2CB0F2-7161-C445-8C52-E7DE026352A5}"/>
    <hyperlink ref="I23" r:id="rId8" xr:uid="{31F511B4-0A02-6A4D-8D13-38BD11687CA3}"/>
    <hyperlink ref="I41" r:id="rId9" xr:uid="{884683D3-DCF7-6044-A15C-C5EB3348800A}"/>
    <hyperlink ref="I44" r:id="rId10" xr:uid="{A0DA5728-D9F0-C84F-AD11-9CFB5DBD610F}"/>
    <hyperlink ref="I43" r:id="rId11" xr:uid="{2E79709E-48F4-3849-B83D-62DE9B1506DF}"/>
    <hyperlink ref="I64" r:id="rId12" xr:uid="{79A6EE89-A651-EF4F-BBE1-A9B09E640862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>F$8*F33*G33</f>
        <v>0.05</v>
      </c>
      <c r="I33">
        <f>F33</f>
        <v>1</v>
      </c>
      <c r="J33" s="1">
        <v>0.05</v>
      </c>
      <c r="K33" s="1">
        <f>I$8*I33*J33</f>
        <v>0.5</v>
      </c>
      <c r="L33">
        <f>I33</f>
        <v>1</v>
      </c>
      <c r="M33" s="1">
        <v>0.05</v>
      </c>
      <c r="N33" s="1">
        <f>L$8*L33*M33</f>
        <v>5</v>
      </c>
      <c r="O33">
        <f>L33</f>
        <v>1</v>
      </c>
      <c r="P33" s="1">
        <v>0.05</v>
      </c>
      <c r="Q33" s="1">
        <f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>F$8*F34*G34</f>
        <v>1</v>
      </c>
      <c r="I34">
        <f>F34</f>
        <v>1</v>
      </c>
      <c r="J34" s="1">
        <v>1</v>
      </c>
      <c r="K34" s="1">
        <f>I$8*I34*J34</f>
        <v>10</v>
      </c>
      <c r="L34">
        <f>I34</f>
        <v>1</v>
      </c>
      <c r="M34" s="1">
        <v>0.75</v>
      </c>
      <c r="N34" s="1">
        <f>L$8*L34*M34</f>
        <v>75</v>
      </c>
      <c r="O34">
        <f>L34</f>
        <v>1</v>
      </c>
      <c r="P34" s="1">
        <v>0.5</v>
      </c>
      <c r="Q34" s="1">
        <f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>F$8*F40*G40</f>
        <v>4.16</v>
      </c>
      <c r="I40" s="23">
        <f>F40</f>
        <v>2</v>
      </c>
      <c r="J40" s="14">
        <v>2.08</v>
      </c>
      <c r="K40" s="24">
        <f>I$8*I40*J40</f>
        <v>41.6</v>
      </c>
      <c r="L40" s="23">
        <f>I40</f>
        <v>2</v>
      </c>
      <c r="M40" s="24">
        <v>1.5</v>
      </c>
      <c r="N40" s="24">
        <f>L$8*L40*M40</f>
        <v>300</v>
      </c>
      <c r="O40" s="23">
        <f>L40</f>
        <v>2</v>
      </c>
      <c r="P40" s="24">
        <v>1.5</v>
      </c>
      <c r="Q40" s="24">
        <f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>F$8*F41*G41</f>
        <v>7.3</v>
      </c>
      <c r="I41" s="23">
        <f>F41</f>
        <v>2</v>
      </c>
      <c r="J41" s="14">
        <v>2.08</v>
      </c>
      <c r="K41" s="24">
        <f>I$8*I41*J41</f>
        <v>41.6</v>
      </c>
      <c r="L41" s="23">
        <f>I41</f>
        <v>2</v>
      </c>
      <c r="M41" s="24">
        <v>2.58</v>
      </c>
      <c r="N41" s="24">
        <f>L$8*L41*M41</f>
        <v>516</v>
      </c>
      <c r="O41" s="23">
        <f>L41</f>
        <v>2</v>
      </c>
      <c r="P41" s="24">
        <v>2.58</v>
      </c>
      <c r="Q41" s="24">
        <f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>F$8*F45*G45</f>
        <v>4.16</v>
      </c>
      <c r="I45" s="23">
        <f>F45</f>
        <v>2</v>
      </c>
      <c r="J45" s="24">
        <v>2.08</v>
      </c>
      <c r="K45" s="24">
        <f>I$8*I45*J45</f>
        <v>41.6</v>
      </c>
      <c r="L45" s="23">
        <f>I45</f>
        <v>2</v>
      </c>
      <c r="M45" s="24">
        <v>1.85</v>
      </c>
      <c r="N45" s="24">
        <f>L$8*L45*M45</f>
        <v>370</v>
      </c>
      <c r="O45" s="23">
        <f>L45</f>
        <v>2</v>
      </c>
      <c r="P45" s="25">
        <v>1.85</v>
      </c>
      <c r="Q45" s="24">
        <f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7">F$8*F49*G49</f>
        <v>0.32</v>
      </c>
      <c r="I49">
        <f t="shared" si="1"/>
        <v>64</v>
      </c>
      <c r="J49" s="1">
        <f>5/1000</f>
        <v>5.0000000000000001E-3</v>
      </c>
      <c r="K49" s="1">
        <f>I$8*I49*J49</f>
        <v>3.2</v>
      </c>
      <c r="L49">
        <f t="shared" si="3"/>
        <v>64</v>
      </c>
      <c r="M49" s="1">
        <f>5/1000</f>
        <v>5.0000000000000001E-3</v>
      </c>
      <c r="N49" s="1">
        <f>L$8*L49*M49</f>
        <v>32</v>
      </c>
      <c r="O49">
        <f t="shared" si="5"/>
        <v>64</v>
      </c>
      <c r="P49" s="1">
        <f>5/1000</f>
        <v>5.0000000000000001E-3</v>
      </c>
      <c r="Q49" s="1">
        <f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7"/>
        <v>4.1666666666666671E-2</v>
      </c>
      <c r="I50">
        <f t="shared" si="1"/>
        <v>70</v>
      </c>
      <c r="J50" s="5">
        <f>10/(1400*12)</f>
        <v>5.9523809523809529E-4</v>
      </c>
      <c r="K50" s="1">
        <f>I$8*I50*J50</f>
        <v>0.41666666666666669</v>
      </c>
      <c r="L50">
        <f t="shared" si="3"/>
        <v>70</v>
      </c>
      <c r="M50" s="5">
        <f>10/(1400*12)</f>
        <v>5.9523809523809529E-4</v>
      </c>
      <c r="N50" s="1">
        <f>L$8*L50*M50</f>
        <v>4.166666666666667</v>
      </c>
      <c r="O50">
        <f t="shared" si="5"/>
        <v>70</v>
      </c>
      <c r="P50" s="5">
        <f>10/(1400*12)</f>
        <v>5.9523809523809529E-4</v>
      </c>
      <c r="Q50" s="1">
        <f>O$8*O50*P50</f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7"/>
        <v>2</v>
      </c>
      <c r="I51">
        <f t="shared" si="1"/>
        <v>1</v>
      </c>
      <c r="J51" s="1">
        <v>2</v>
      </c>
      <c r="K51" s="1">
        <f>I$8*I51*J51</f>
        <v>20</v>
      </c>
      <c r="L51">
        <f t="shared" si="3"/>
        <v>1</v>
      </c>
      <c r="M51" s="1">
        <v>1</v>
      </c>
      <c r="N51" s="1">
        <f>L$8*L51*M51</f>
        <v>100</v>
      </c>
      <c r="O51">
        <f t="shared" si="5"/>
        <v>1</v>
      </c>
      <c r="P51" s="1">
        <v>0.77</v>
      </c>
      <c r="Q51" s="1">
        <f>O$8*O51*P51</f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7"/>
        <v>0.05</v>
      </c>
      <c r="I53">
        <f>F53</f>
        <v>1</v>
      </c>
      <c r="J53" s="1">
        <v>0.05</v>
      </c>
      <c r="K53" s="1">
        <f>I$8*I53*J53</f>
        <v>0.5</v>
      </c>
      <c r="L53">
        <f>I53</f>
        <v>1</v>
      </c>
      <c r="M53" s="1">
        <v>0.05</v>
      </c>
      <c r="N53" s="1">
        <f>L$8*L53*M53</f>
        <v>5</v>
      </c>
      <c r="O53">
        <f>L53</f>
        <v>1</v>
      </c>
      <c r="P53" s="1">
        <v>0.05</v>
      </c>
      <c r="Q53" s="1">
        <f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7"/>
        <v>0.05</v>
      </c>
      <c r="I54">
        <f>F54</f>
        <v>1</v>
      </c>
      <c r="J54" s="1">
        <v>0.05</v>
      </c>
      <c r="K54" s="1">
        <f>I$8*I54*J54</f>
        <v>0.5</v>
      </c>
      <c r="L54">
        <f>I54</f>
        <v>1</v>
      </c>
      <c r="M54" s="1">
        <v>0.05</v>
      </c>
      <c r="N54" s="1">
        <f>L$8*L54*M54</f>
        <v>5</v>
      </c>
      <c r="O54">
        <f>L54</f>
        <v>1</v>
      </c>
      <c r="P54" s="1">
        <v>0.05</v>
      </c>
      <c r="Q54" s="1">
        <f>O$8*O54*P54</f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 List</vt:lpstr>
      <vt:lpstr>Core Board V0.4</vt:lpstr>
      <vt:lpstr>Logic Board V0.4</vt:lpstr>
      <vt:lpstr>User Supplied Options</vt:lpstr>
      <vt:lpstr>Concept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2020-11-28T21:42:55Z</dcterms:modified>
</cp:coreProperties>
</file>