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490" documentId="13_ncr:1_{2BA29CCC-5C8B-9F4C-BFFD-CA18617E1113}" xr6:coauthVersionLast="45" xr6:coauthVersionMax="45" xr10:uidLastSave="{00747FEB-78B1-B44A-905D-3DD358F6E465}"/>
  <bookViews>
    <workbookView xWindow="0" yWindow="460" windowWidth="26840" windowHeight="16700" xr2:uid="{B64971CA-89DE-9249-9DA8-26E13B73130D}"/>
  </bookViews>
  <sheets>
    <sheet name="Summary" sheetId="3" r:id="rId1"/>
    <sheet name="Calibration" sheetId="1" r:id="rId2"/>
    <sheet name="3x AAA" sheetId="2" r:id="rId3"/>
    <sheet name="3x AA" sheetId="4" r:id="rId4"/>
    <sheet name="1S Li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  <c r="B11" i="5"/>
  <c r="C11" i="5" s="1"/>
  <c r="B12" i="5"/>
  <c r="C12" i="5" s="1"/>
  <c r="B13" i="5"/>
  <c r="C13" i="5" s="1"/>
  <c r="B14" i="5"/>
  <c r="B54" i="5" s="1"/>
  <c r="C54" i="5" s="1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C10" i="5"/>
  <c r="B9" i="5"/>
  <c r="C9" i="5" s="1"/>
  <c r="C8" i="5"/>
  <c r="C22" i="5" l="1"/>
  <c r="B46" i="5"/>
  <c r="C46" i="5" s="1"/>
  <c r="C18" i="5"/>
  <c r="C30" i="5"/>
  <c r="C38" i="5"/>
  <c r="B50" i="5"/>
  <c r="C50" i="5" s="1"/>
  <c r="C14" i="5"/>
  <c r="C15" i="5"/>
  <c r="C23" i="5"/>
  <c r="C27" i="5"/>
  <c r="C35" i="5"/>
  <c r="B39" i="5"/>
  <c r="C39" i="5" s="1"/>
  <c r="B43" i="5"/>
  <c r="C43" i="5" s="1"/>
  <c r="B51" i="5"/>
  <c r="C51" i="5" s="1"/>
  <c r="C16" i="5"/>
  <c r="C20" i="5"/>
  <c r="C24" i="5"/>
  <c r="C28" i="5"/>
  <c r="C32" i="5"/>
  <c r="C36" i="5"/>
  <c r="B40" i="5"/>
  <c r="C40" i="5" s="1"/>
  <c r="B44" i="5"/>
  <c r="C44" i="5" s="1"/>
  <c r="B48" i="5"/>
  <c r="C48" i="5" s="1"/>
  <c r="B52" i="5"/>
  <c r="C52" i="5" s="1"/>
  <c r="C17" i="5"/>
  <c r="C21" i="5"/>
  <c r="C25" i="5"/>
  <c r="C29" i="5"/>
  <c r="C33" i="5"/>
  <c r="C37" i="5"/>
  <c r="B41" i="5"/>
  <c r="C41" i="5" s="1"/>
  <c r="B45" i="5"/>
  <c r="C45" i="5" s="1"/>
  <c r="B49" i="5"/>
  <c r="C49" i="5" s="1"/>
  <c r="B53" i="5"/>
  <c r="C53" i="5" s="1"/>
  <c r="C26" i="5"/>
  <c r="C34" i="5"/>
  <c r="B42" i="5"/>
  <c r="C42" i="5" s="1"/>
  <c r="C19" i="5"/>
  <c r="C31" i="5"/>
  <c r="B47" i="5"/>
  <c r="C47" i="5" s="1"/>
  <c r="B17" i="4" l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16" i="4"/>
  <c r="B15" i="4"/>
  <c r="C54" i="4" l="1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C8" i="4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8" i="2"/>
  <c r="C40" i="2" l="1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9" i="2" l="1"/>
  <c r="C10" i="2"/>
  <c r="C11" i="2"/>
  <c r="C12" i="2"/>
  <c r="C13" i="2"/>
  <c r="C14" i="2"/>
  <c r="C15" i="2"/>
  <c r="C16" i="2"/>
  <c r="C17" i="2"/>
  <c r="C8" i="2"/>
  <c r="B10" i="2"/>
  <c r="B11" i="2"/>
  <c r="B12" i="2"/>
  <c r="B13" i="2"/>
  <c r="B14" i="2"/>
  <c r="B15" i="2"/>
  <c r="B16" i="2"/>
  <c r="B17" i="2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9" i="2"/>
  <c r="D30" i="1" l="1"/>
  <c r="D27" i="1"/>
  <c r="D26" i="1"/>
  <c r="D22" i="1"/>
  <c r="D23" i="1" s="1"/>
  <c r="D16" i="1"/>
  <c r="D17" i="1"/>
  <c r="C10" i="1"/>
  <c r="D10" i="1" s="1"/>
  <c r="C11" i="1"/>
  <c r="D11" i="1" s="1"/>
  <c r="C12" i="1"/>
  <c r="D12" i="1" s="1"/>
  <c r="C14" i="1"/>
  <c r="D14" i="1" s="1"/>
  <c r="C16" i="1"/>
  <c r="C17" i="1"/>
  <c r="C18" i="1"/>
  <c r="D18" i="1" s="1"/>
  <c r="C19" i="1"/>
  <c r="D19" i="1" s="1"/>
  <c r="C20" i="1"/>
  <c r="D20" i="1" s="1"/>
  <c r="C9" i="1"/>
  <c r="D9" i="1" s="1"/>
  <c r="D32" i="1" s="1"/>
</calcChain>
</file>

<file path=xl/sharedStrings.xml><?xml version="1.0" encoding="utf-8"?>
<sst xmlns="http://schemas.openxmlformats.org/spreadsheetml/2006/main" count="97" uniqueCount="62">
  <si>
    <t>Radio Shack Multimeter across Bat- and VSW</t>
  </si>
  <si>
    <t>Adjustable Power Supply</t>
  </si>
  <si>
    <t>Actual (V)</t>
  </si>
  <si>
    <t>OLED Displayed (V)</t>
  </si>
  <si>
    <t>Error Delta</t>
  </si>
  <si>
    <t>Error %</t>
  </si>
  <si>
    <t>Notes</t>
  </si>
  <si>
    <t>During Mode 0, scrolling text</t>
  </si>
  <si>
    <t>Highest operating voltage before pixels get spastic</t>
  </si>
  <si>
    <t>Average down to 3.3V is 4.3%, below 3.3V Analog Ref is not accurate.</t>
  </si>
  <si>
    <t>ADC is 10 bit</t>
  </si>
  <si>
    <t>Resolution of battery reading in firmware is .003 V</t>
  </si>
  <si>
    <t>Calculated Scalar (ADC Reading * Scalar)</t>
  </si>
  <si>
    <t>mV/count</t>
  </si>
  <si>
    <t>Voltage divider 10K/10K is 1/2</t>
  </si>
  <si>
    <t>Firmware was running with this value</t>
  </si>
  <si>
    <t>Error calculated</t>
  </si>
  <si>
    <t>Lowest operating voltage before pixels get spastic</t>
  </si>
  <si>
    <t>Half way between max voltage and minimum accurate voltage</t>
  </si>
  <si>
    <t>Half way between max and min spastic voltage</t>
  </si>
  <si>
    <t>Firmware: 200331 (this was entered wrong in the firmware, should have been 20020303)</t>
  </si>
  <si>
    <t>New scalar to be. CONFIRMED.</t>
  </si>
  <si>
    <t>V0.2 Battery Calibration and Runtime Test.xlsx</t>
  </si>
  <si>
    <t>Time</t>
  </si>
  <si>
    <t>Pixels starting to behave</t>
  </si>
  <si>
    <t>Fresh batteries, all pixels spastic</t>
  </si>
  <si>
    <t>All pixels working</t>
  </si>
  <si>
    <t>OLED Display Voltage</t>
  </si>
  <si>
    <t>Run time (min)</t>
  </si>
  <si>
    <t>Hours</t>
  </si>
  <si>
    <t>3x "AAA" Power Cell Akaline from Menards</t>
  </si>
  <si>
    <t>Firmware v200309</t>
  </si>
  <si>
    <t>Mode 0, Scrolling Text, OLED on, heartbeat LED on 90%</t>
  </si>
  <si>
    <t>Battery Pack Config: Long wires, spring clip case, ammeter in series</t>
  </si>
  <si>
    <t>Current is 95-110 mA</t>
  </si>
  <si>
    <t>Connected Ammeter: ~100 mA</t>
  </si>
  <si>
    <t>Above this line no Ammeter connected</t>
  </si>
  <si>
    <t>Starting to get a little flakey, row 6, 7</t>
  </si>
  <si>
    <t>Row 2 is starting to get flakey</t>
  </si>
  <si>
    <t>MAX VOLTAGE</t>
  </si>
  <si>
    <t>MIN VOLTAGE</t>
  </si>
  <si>
    <t>MIN</t>
  </si>
  <si>
    <t>Calibration</t>
  </si>
  <si>
    <t>First few minutes shows misbehaving pixels, but it quickly settles to 4.125 V and works well from there.</t>
  </si>
  <si>
    <t>MAX</t>
  </si>
  <si>
    <t>RUN TIME (hrs)</t>
  </si>
  <si>
    <t>Real Voltage</t>
  </si>
  <si>
    <t>OLED READING BOTTOM OUT AT 3.3V</t>
  </si>
  <si>
    <t>Row 6 constant on, Row 1,2,3 intermittent on</t>
  </si>
  <si>
    <t>All pixels intermittent</t>
  </si>
  <si>
    <t>ALKALINE 3x "AA"</t>
  </si>
  <si>
    <t>ALKALINE 3x "AAA"</t>
  </si>
  <si>
    <t>3x "AA" Power Cell Akaline from Menards</t>
  </si>
  <si>
    <t>Fresh batteries, all pixels ON</t>
  </si>
  <si>
    <t>Current (mA)</t>
  </si>
  <si>
    <t>estimated overnight</t>
  </si>
  <si>
    <t>some pixels no resetting quickly after stylus interaction</t>
  </si>
  <si>
    <t>first sign of faulty pixel in scrolling mode</t>
  </si>
  <si>
    <t>1S LiPo</t>
  </si>
  <si>
    <t>1S LiPo 700 mAh Tenergy</t>
  </si>
  <si>
    <t>Fresh battery, all pixels working fine.</t>
  </si>
  <si>
    <t>Falls off the bottom voltage QUICKLY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</si>
</sst>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left"/>
    </xf>
    <xf numFmtId="10" fontId="0" fillId="0" borderId="0" xfId="1" applyNumberFormat="1" applyFont="1"/>
    <xf numFmtId="164" fontId="0" fillId="2" borderId="0" xfId="0" applyNumberFormat="1" applyFill="1"/>
    <xf numFmtId="0" fontId="0" fillId="2" borderId="0" xfId="0" applyFill="1"/>
    <xf numFmtId="18" fontId="0" fillId="0" borderId="0" xfId="0" applyNumberFormat="1"/>
    <xf numFmtId="20" fontId="0" fillId="0" borderId="0" xfId="0" applyNumberFormat="1"/>
    <xf numFmtId="167" fontId="0" fillId="0" borderId="0" xfId="0" applyNumberFormat="1"/>
    <xf numFmtId="18" fontId="0" fillId="0" borderId="0" xfId="0" quotePrefix="1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Calibration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Calibration!$A$8</c:f>
              <c:strCache>
                <c:ptCount val="1"/>
                <c:pt idx="0">
                  <c:v>Actual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Calibration!$A$9:$A$20</c:f>
              <c:numCache>
                <c:formatCode>0.000</c:formatCode>
                <c:ptCount val="12"/>
                <c:pt idx="0">
                  <c:v>4.13</c:v>
                </c:pt>
                <c:pt idx="1">
                  <c:v>4</c:v>
                </c:pt>
                <c:pt idx="2">
                  <c:v>4.01</c:v>
                </c:pt>
                <c:pt idx="3">
                  <c:v>3.99</c:v>
                </c:pt>
                <c:pt idx="4">
                  <c:v>3.7149999999999999</c:v>
                </c:pt>
                <c:pt idx="5">
                  <c:v>3.6</c:v>
                </c:pt>
                <c:pt idx="6">
                  <c:v>3.5649999999999999</c:v>
                </c:pt>
                <c:pt idx="7">
                  <c:v>3.4</c:v>
                </c:pt>
                <c:pt idx="8">
                  <c:v>3.3</c:v>
                </c:pt>
                <c:pt idx="9">
                  <c:v>3.1</c:v>
                </c:pt>
                <c:pt idx="10">
                  <c:v>3.04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D-3E4C-8097-22A562857749}"/>
            </c:ext>
          </c:extLst>
        </c:ser>
        <c:ser>
          <c:idx val="1"/>
          <c:order val="1"/>
          <c:tx>
            <c:strRef>
              <c:f>Calibration!$B$8</c:f>
              <c:strCache>
                <c:ptCount val="1"/>
                <c:pt idx="0">
                  <c:v>OLED Displayed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Calibration!$B$9:$B$20</c:f>
              <c:numCache>
                <c:formatCode>0.000</c:formatCode>
                <c:ptCount val="12"/>
                <c:pt idx="0">
                  <c:v>4.3090000000000002</c:v>
                </c:pt>
                <c:pt idx="1">
                  <c:v>4.1420000000000003</c:v>
                </c:pt>
                <c:pt idx="2">
                  <c:v>4.2089999999999996</c:v>
                </c:pt>
                <c:pt idx="3">
                  <c:v>4.1619999999999999</c:v>
                </c:pt>
                <c:pt idx="5">
                  <c:v>3.7629999999999999</c:v>
                </c:pt>
                <c:pt idx="7">
                  <c:v>3.5310000000000001</c:v>
                </c:pt>
                <c:pt idx="8">
                  <c:v>3.444</c:v>
                </c:pt>
                <c:pt idx="9">
                  <c:v>3.431</c:v>
                </c:pt>
                <c:pt idx="10">
                  <c:v>3.444</c:v>
                </c:pt>
                <c:pt idx="11">
                  <c:v>3.444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D-3E4C-8097-22A562857749}"/>
            </c:ext>
          </c:extLst>
        </c:ser>
        <c:ser>
          <c:idx val="2"/>
          <c:order val="2"/>
          <c:tx>
            <c:strRef>
              <c:f>Calibration!$C$8</c:f>
              <c:strCache>
                <c:ptCount val="1"/>
                <c:pt idx="0">
                  <c:v>Error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Calibration!$C$9:$C$20</c:f>
              <c:numCache>
                <c:formatCode>0.000</c:formatCode>
                <c:ptCount val="12"/>
                <c:pt idx="0">
                  <c:v>0.17900000000000027</c:v>
                </c:pt>
                <c:pt idx="1">
                  <c:v>0.14200000000000035</c:v>
                </c:pt>
                <c:pt idx="2">
                  <c:v>0.19899999999999984</c:v>
                </c:pt>
                <c:pt idx="3">
                  <c:v>0.17199999999999971</c:v>
                </c:pt>
                <c:pt idx="5">
                  <c:v>0.16299999999999981</c:v>
                </c:pt>
                <c:pt idx="7">
                  <c:v>0.13100000000000023</c:v>
                </c:pt>
                <c:pt idx="8">
                  <c:v>0.14400000000000013</c:v>
                </c:pt>
                <c:pt idx="9">
                  <c:v>0.33099999999999996</c:v>
                </c:pt>
                <c:pt idx="10">
                  <c:v>0.40399999999999991</c:v>
                </c:pt>
                <c:pt idx="11">
                  <c:v>0.44399999999999995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D-3E4C-8097-22A562857749}"/>
            </c:ext>
          </c:extLst>
        </c:ser>
        <c:ser>
          <c:idx val="3"/>
          <c:order val="3"/>
          <c:tx>
            <c:strRef>
              <c:f>Calibration!$D$8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Calibration!$D$9:$D$20</c:f>
              <c:numCache>
                <c:formatCode>0.0%</c:formatCode>
                <c:ptCount val="12"/>
                <c:pt idx="0">
                  <c:v>4.3341404358353576E-2</c:v>
                </c:pt>
                <c:pt idx="1">
                  <c:v>3.5500000000000087E-2</c:v>
                </c:pt>
                <c:pt idx="2">
                  <c:v>4.9625935162094729E-2</c:v>
                </c:pt>
                <c:pt idx="3">
                  <c:v>4.3107769423558824E-2</c:v>
                </c:pt>
                <c:pt idx="5">
                  <c:v>4.5277777777777722E-2</c:v>
                </c:pt>
                <c:pt idx="7">
                  <c:v>3.8529411764705951E-2</c:v>
                </c:pt>
                <c:pt idx="8">
                  <c:v>4.3636363636363674E-2</c:v>
                </c:pt>
                <c:pt idx="9">
                  <c:v>0.10677419354838708</c:v>
                </c:pt>
                <c:pt idx="10">
                  <c:v>0.13289473684210523</c:v>
                </c:pt>
                <c:pt idx="11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D-3E4C-8097-22A56285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29376"/>
        <c:axId val="879931008"/>
      </c:lineChart>
      <c:catAx>
        <c:axId val="87992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008"/>
        <c:crosses val="autoZero"/>
        <c:auto val="1"/>
        <c:lblAlgn val="ctr"/>
        <c:lblOffset val="100"/>
        <c:noMultiLvlLbl val="0"/>
      </c:catAx>
      <c:valAx>
        <c:axId val="8799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 Alkaline "AAA"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'3x AAA'!$A$3</c:f>
              <c:strCache>
                <c:ptCount val="1"/>
                <c:pt idx="0">
                  <c:v>3x "AAA" Power Cell Akaline from Menards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'3x AAA'!$C$8:$C$54</c:f>
              <c:numCache>
                <c:formatCode>0.0</c:formatCode>
                <c:ptCount val="47"/>
                <c:pt idx="0">
                  <c:v>0</c:v>
                </c:pt>
                <c:pt idx="1">
                  <c:v>3.3333333333333215E-2</c:v>
                </c:pt>
                <c:pt idx="2">
                  <c:v>8.3333333333333037E-2</c:v>
                </c:pt>
                <c:pt idx="3">
                  <c:v>0.30000000000000021</c:v>
                </c:pt>
                <c:pt idx="4">
                  <c:v>0.41666666666666519</c:v>
                </c:pt>
                <c:pt idx="5">
                  <c:v>0.4999999999999995</c:v>
                </c:pt>
                <c:pt idx="6">
                  <c:v>0.55000000000000071</c:v>
                </c:pt>
                <c:pt idx="7">
                  <c:v>1.1499999999999999</c:v>
                </c:pt>
                <c:pt idx="8">
                  <c:v>1.3833333333333324</c:v>
                </c:pt>
                <c:pt idx="9">
                  <c:v>1.6666666666666663</c:v>
                </c:pt>
                <c:pt idx="10">
                  <c:v>1.8166666666666655</c:v>
                </c:pt>
                <c:pt idx="11">
                  <c:v>1.9999999999999996</c:v>
                </c:pt>
                <c:pt idx="12">
                  <c:v>2.1166666666666671</c:v>
                </c:pt>
                <c:pt idx="13">
                  <c:v>2.3166666666666669</c:v>
                </c:pt>
                <c:pt idx="14">
                  <c:v>2.5999999999999988</c:v>
                </c:pt>
                <c:pt idx="15">
                  <c:v>2.8833333333333324</c:v>
                </c:pt>
                <c:pt idx="16">
                  <c:v>3.2500000000000004</c:v>
                </c:pt>
                <c:pt idx="17">
                  <c:v>3.7499999999999987</c:v>
                </c:pt>
                <c:pt idx="18">
                  <c:v>4.0000000000000009</c:v>
                </c:pt>
                <c:pt idx="19">
                  <c:v>4.2499999999999991</c:v>
                </c:pt>
                <c:pt idx="20">
                  <c:v>4.616666666666668</c:v>
                </c:pt>
                <c:pt idx="21">
                  <c:v>4.7333333333333316</c:v>
                </c:pt>
                <c:pt idx="22">
                  <c:v>5</c:v>
                </c:pt>
                <c:pt idx="23">
                  <c:v>5.2499999999999991</c:v>
                </c:pt>
                <c:pt idx="24">
                  <c:v>5.5333333333333332</c:v>
                </c:pt>
                <c:pt idx="25">
                  <c:v>5.6333333333333337</c:v>
                </c:pt>
                <c:pt idx="26">
                  <c:v>5.9999999999999991</c:v>
                </c:pt>
                <c:pt idx="27">
                  <c:v>6.0833333333333339</c:v>
                </c:pt>
                <c:pt idx="28">
                  <c:v>6.1666666666666652</c:v>
                </c:pt>
                <c:pt idx="29">
                  <c:v>6.2666666666666666</c:v>
                </c:pt>
                <c:pt idx="30">
                  <c:v>6.7499999999999991</c:v>
                </c:pt>
                <c:pt idx="31">
                  <c:v>7</c:v>
                </c:pt>
                <c:pt idx="32">
                  <c:v>-9.25</c:v>
                </c:pt>
                <c:pt idx="33">
                  <c:v>-9.25</c:v>
                </c:pt>
                <c:pt idx="34">
                  <c:v>-9.25</c:v>
                </c:pt>
                <c:pt idx="35">
                  <c:v>-9.25</c:v>
                </c:pt>
                <c:pt idx="36">
                  <c:v>-9.25</c:v>
                </c:pt>
                <c:pt idx="37">
                  <c:v>-9.25</c:v>
                </c:pt>
                <c:pt idx="38">
                  <c:v>-9.25</c:v>
                </c:pt>
                <c:pt idx="39">
                  <c:v>-9.25</c:v>
                </c:pt>
                <c:pt idx="40">
                  <c:v>-9.25</c:v>
                </c:pt>
                <c:pt idx="41">
                  <c:v>-9.25</c:v>
                </c:pt>
                <c:pt idx="42">
                  <c:v>-9.25</c:v>
                </c:pt>
                <c:pt idx="43">
                  <c:v>-9.25</c:v>
                </c:pt>
                <c:pt idx="44">
                  <c:v>-9.25</c:v>
                </c:pt>
                <c:pt idx="45">
                  <c:v>-9.25</c:v>
                </c:pt>
                <c:pt idx="46">
                  <c:v>-9.25</c:v>
                </c:pt>
              </c:numCache>
            </c:numRef>
          </c:xVal>
          <c:yVal>
            <c:numRef>
              <c:f>'3x AAA'!$G$8:$G$54</c:f>
              <c:numCache>
                <c:formatCode>0.000</c:formatCode>
                <c:ptCount val="47"/>
                <c:pt idx="0">
                  <c:v>4.2</c:v>
                </c:pt>
                <c:pt idx="1">
                  <c:v>4.125</c:v>
                </c:pt>
                <c:pt idx="2">
                  <c:v>4.125</c:v>
                </c:pt>
                <c:pt idx="3">
                  <c:v>3.9660000000000002</c:v>
                </c:pt>
                <c:pt idx="4">
                  <c:v>3.883</c:v>
                </c:pt>
                <c:pt idx="5">
                  <c:v>3.819</c:v>
                </c:pt>
                <c:pt idx="6">
                  <c:v>3.8380000000000001</c:v>
                </c:pt>
                <c:pt idx="7">
                  <c:v>3.577</c:v>
                </c:pt>
                <c:pt idx="8">
                  <c:v>3.5259999999999998</c:v>
                </c:pt>
                <c:pt idx="9">
                  <c:v>3.45</c:v>
                </c:pt>
                <c:pt idx="10">
                  <c:v>3.456</c:v>
                </c:pt>
                <c:pt idx="11">
                  <c:v>3.45</c:v>
                </c:pt>
                <c:pt idx="12">
                  <c:v>3.444</c:v>
                </c:pt>
                <c:pt idx="13">
                  <c:v>3.4119999999999999</c:v>
                </c:pt>
                <c:pt idx="14">
                  <c:v>3.4049999999999998</c:v>
                </c:pt>
                <c:pt idx="15">
                  <c:v>3.3929999999999998</c:v>
                </c:pt>
                <c:pt idx="16">
                  <c:v>3.367</c:v>
                </c:pt>
                <c:pt idx="17">
                  <c:v>3.3</c:v>
                </c:pt>
                <c:pt idx="18">
                  <c:v>3.2749999999999999</c:v>
                </c:pt>
                <c:pt idx="19">
                  <c:v>3.25</c:v>
                </c:pt>
                <c:pt idx="20">
                  <c:v>3.2250000000000001</c:v>
                </c:pt>
                <c:pt idx="21">
                  <c:v>3.18</c:v>
                </c:pt>
                <c:pt idx="22">
                  <c:v>3.14</c:v>
                </c:pt>
                <c:pt idx="23">
                  <c:v>3.12</c:v>
                </c:pt>
                <c:pt idx="24">
                  <c:v>3.09</c:v>
                </c:pt>
                <c:pt idx="25">
                  <c:v>3.08</c:v>
                </c:pt>
                <c:pt idx="26">
                  <c:v>3.04</c:v>
                </c:pt>
                <c:pt idx="27">
                  <c:v>3.03</c:v>
                </c:pt>
                <c:pt idx="28">
                  <c:v>3.02</c:v>
                </c:pt>
                <c:pt idx="29">
                  <c:v>3</c:v>
                </c:pt>
                <c:pt idx="30">
                  <c:v>2.93</c:v>
                </c:pt>
                <c:pt idx="31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4-BB49-9E14-45EC004B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 Alkaline "AA"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'3x AA'!$A$3</c:f>
              <c:strCache>
                <c:ptCount val="1"/>
                <c:pt idx="0">
                  <c:v>3x "AA" Power Cell Akaline from Menards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'3x AA'!$C$8:$C$54</c:f>
              <c:numCache>
                <c:formatCode>0.0</c:formatCode>
                <c:ptCount val="47"/>
                <c:pt idx="0">
                  <c:v>0</c:v>
                </c:pt>
                <c:pt idx="1">
                  <c:v>0.16666666666666607</c:v>
                </c:pt>
                <c:pt idx="2">
                  <c:v>0.33333333333333215</c:v>
                </c:pt>
                <c:pt idx="3">
                  <c:v>0.75</c:v>
                </c:pt>
                <c:pt idx="4">
                  <c:v>1.3666666666666671</c:v>
                </c:pt>
                <c:pt idx="5">
                  <c:v>1.7333333333333323</c:v>
                </c:pt>
                <c:pt idx="6">
                  <c:v>3.8166666666666669</c:v>
                </c:pt>
                <c:pt idx="7">
                  <c:v>3.8166666666666669</c:v>
                </c:pt>
                <c:pt idx="8">
                  <c:v>5.8166666666666655</c:v>
                </c:pt>
                <c:pt idx="9">
                  <c:v>7.8166666666666655</c:v>
                </c:pt>
                <c:pt idx="10">
                  <c:v>9.9833333333333325</c:v>
                </c:pt>
                <c:pt idx="11">
                  <c:v>11.216666666666667</c:v>
                </c:pt>
                <c:pt idx="12">
                  <c:v>11.983333333333331</c:v>
                </c:pt>
                <c:pt idx="13">
                  <c:v>12.816666666666666</c:v>
                </c:pt>
                <c:pt idx="14">
                  <c:v>13.549999999999995</c:v>
                </c:pt>
                <c:pt idx="15">
                  <c:v>14.500000000000002</c:v>
                </c:pt>
                <c:pt idx="16">
                  <c:v>3.8166666666666669</c:v>
                </c:pt>
                <c:pt idx="17">
                  <c:v>3.8166666666666669</c:v>
                </c:pt>
                <c:pt idx="18">
                  <c:v>3.8166666666666669</c:v>
                </c:pt>
                <c:pt idx="19">
                  <c:v>3.8166666666666669</c:v>
                </c:pt>
                <c:pt idx="20">
                  <c:v>3.8166666666666669</c:v>
                </c:pt>
                <c:pt idx="21">
                  <c:v>3.8166666666666669</c:v>
                </c:pt>
                <c:pt idx="22">
                  <c:v>3.8166666666666669</c:v>
                </c:pt>
                <c:pt idx="23">
                  <c:v>3.8166666666666669</c:v>
                </c:pt>
                <c:pt idx="24">
                  <c:v>3.8166666666666669</c:v>
                </c:pt>
                <c:pt idx="25">
                  <c:v>3.8166666666666669</c:v>
                </c:pt>
                <c:pt idx="26">
                  <c:v>3.8166666666666669</c:v>
                </c:pt>
                <c:pt idx="27">
                  <c:v>3.8166666666666669</c:v>
                </c:pt>
                <c:pt idx="28">
                  <c:v>3.8166666666666669</c:v>
                </c:pt>
                <c:pt idx="29">
                  <c:v>3.8166666666666669</c:v>
                </c:pt>
                <c:pt idx="30">
                  <c:v>3.8166666666666669</c:v>
                </c:pt>
                <c:pt idx="31">
                  <c:v>3.8166666666666669</c:v>
                </c:pt>
                <c:pt idx="32">
                  <c:v>3.8166666666666669</c:v>
                </c:pt>
                <c:pt idx="33">
                  <c:v>3.8166666666666669</c:v>
                </c:pt>
                <c:pt idx="34">
                  <c:v>3.8166666666666669</c:v>
                </c:pt>
                <c:pt idx="35">
                  <c:v>3.8166666666666669</c:v>
                </c:pt>
                <c:pt idx="36">
                  <c:v>3.8166666666666669</c:v>
                </c:pt>
                <c:pt idx="37">
                  <c:v>3.8166666666666669</c:v>
                </c:pt>
                <c:pt idx="38">
                  <c:v>3.8166666666666669</c:v>
                </c:pt>
                <c:pt idx="39">
                  <c:v>3.8166666666666669</c:v>
                </c:pt>
                <c:pt idx="40">
                  <c:v>3.8166666666666669</c:v>
                </c:pt>
                <c:pt idx="41">
                  <c:v>3.8166666666666669</c:v>
                </c:pt>
                <c:pt idx="42">
                  <c:v>3.8166666666666669</c:v>
                </c:pt>
                <c:pt idx="43">
                  <c:v>3.8166666666666669</c:v>
                </c:pt>
                <c:pt idx="44">
                  <c:v>3.8166666666666669</c:v>
                </c:pt>
                <c:pt idx="45">
                  <c:v>3.8166666666666669</c:v>
                </c:pt>
                <c:pt idx="46">
                  <c:v>3.8166666666666669</c:v>
                </c:pt>
              </c:numCache>
            </c:numRef>
          </c:xVal>
          <c:yVal>
            <c:numRef>
              <c:f>'3x AA'!$G$8:$G$54</c:f>
              <c:numCache>
                <c:formatCode>0.000</c:formatCode>
                <c:ptCount val="47"/>
                <c:pt idx="0">
                  <c:v>4.17</c:v>
                </c:pt>
                <c:pt idx="1">
                  <c:v>4.16</c:v>
                </c:pt>
                <c:pt idx="2">
                  <c:v>4.1399999999999997</c:v>
                </c:pt>
                <c:pt idx="3">
                  <c:v>3.99</c:v>
                </c:pt>
                <c:pt idx="4">
                  <c:v>3.87</c:v>
                </c:pt>
                <c:pt idx="5">
                  <c:v>3.79</c:v>
                </c:pt>
                <c:pt idx="6">
                  <c:v>3.55</c:v>
                </c:pt>
                <c:pt idx="7">
                  <c:v>3.55</c:v>
                </c:pt>
                <c:pt idx="8">
                  <c:v>3.4</c:v>
                </c:pt>
                <c:pt idx="9">
                  <c:v>3.3</c:v>
                </c:pt>
                <c:pt idx="10">
                  <c:v>3.29</c:v>
                </c:pt>
                <c:pt idx="11">
                  <c:v>3.25</c:v>
                </c:pt>
                <c:pt idx="12">
                  <c:v>3.21</c:v>
                </c:pt>
                <c:pt idx="13">
                  <c:v>3.18</c:v>
                </c:pt>
                <c:pt idx="14">
                  <c:v>3.14</c:v>
                </c:pt>
                <c:pt idx="15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774A-8A68-9C3036E4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LiPo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'1S LiPo'!$A$3</c:f>
              <c:strCache>
                <c:ptCount val="1"/>
                <c:pt idx="0">
                  <c:v>1S LiPo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0.28333333333333233</c:v>
                </c:pt>
                <c:pt idx="2">
                  <c:v>0.5999999999999992</c:v>
                </c:pt>
                <c:pt idx="3">
                  <c:v>1.0666666666666655</c:v>
                </c:pt>
                <c:pt idx="4">
                  <c:v>2.1666666666666656</c:v>
                </c:pt>
                <c:pt idx="5">
                  <c:v>2.8499999999999992</c:v>
                </c:pt>
                <c:pt idx="6">
                  <c:v>3.3166666666666669</c:v>
                </c:pt>
                <c:pt idx="7">
                  <c:v>4.833333333333333</c:v>
                </c:pt>
                <c:pt idx="8">
                  <c:v>-10.816666666666666</c:v>
                </c:pt>
                <c:pt idx="9">
                  <c:v>-10.816666666666666</c:v>
                </c:pt>
                <c:pt idx="10">
                  <c:v>-10.816666666666666</c:v>
                </c:pt>
                <c:pt idx="11">
                  <c:v>-10.816666666666666</c:v>
                </c:pt>
                <c:pt idx="12">
                  <c:v>-10.816666666666666</c:v>
                </c:pt>
                <c:pt idx="13">
                  <c:v>-10.816666666666666</c:v>
                </c:pt>
                <c:pt idx="14">
                  <c:v>-10.816666666666666</c:v>
                </c:pt>
                <c:pt idx="15">
                  <c:v>-10.816666666666666</c:v>
                </c:pt>
                <c:pt idx="16">
                  <c:v>-10.816666666666666</c:v>
                </c:pt>
                <c:pt idx="17">
                  <c:v>-10.816666666666666</c:v>
                </c:pt>
                <c:pt idx="18">
                  <c:v>-10.816666666666666</c:v>
                </c:pt>
                <c:pt idx="19">
                  <c:v>-10.816666666666666</c:v>
                </c:pt>
                <c:pt idx="20">
                  <c:v>-10.816666666666666</c:v>
                </c:pt>
                <c:pt idx="21">
                  <c:v>-10.816666666666666</c:v>
                </c:pt>
                <c:pt idx="22">
                  <c:v>-10.816666666666666</c:v>
                </c:pt>
                <c:pt idx="23">
                  <c:v>-10.816666666666666</c:v>
                </c:pt>
                <c:pt idx="24">
                  <c:v>-10.816666666666666</c:v>
                </c:pt>
                <c:pt idx="25">
                  <c:v>-10.816666666666666</c:v>
                </c:pt>
                <c:pt idx="26">
                  <c:v>-10.816666666666666</c:v>
                </c:pt>
                <c:pt idx="27">
                  <c:v>-10.816666666666666</c:v>
                </c:pt>
                <c:pt idx="28">
                  <c:v>-10.816666666666666</c:v>
                </c:pt>
                <c:pt idx="29">
                  <c:v>-10.816666666666666</c:v>
                </c:pt>
                <c:pt idx="30">
                  <c:v>-10.816666666666666</c:v>
                </c:pt>
                <c:pt idx="31">
                  <c:v>-12.333333333333332</c:v>
                </c:pt>
                <c:pt idx="32">
                  <c:v>-12.333333333333332</c:v>
                </c:pt>
                <c:pt idx="33">
                  <c:v>-12.333333333333332</c:v>
                </c:pt>
                <c:pt idx="34">
                  <c:v>-12.333333333333332</c:v>
                </c:pt>
                <c:pt idx="35">
                  <c:v>-12.333333333333332</c:v>
                </c:pt>
                <c:pt idx="36">
                  <c:v>-12.333333333333332</c:v>
                </c:pt>
                <c:pt idx="37">
                  <c:v>-12.333333333333332</c:v>
                </c:pt>
                <c:pt idx="38">
                  <c:v>-12.333333333333332</c:v>
                </c:pt>
                <c:pt idx="39">
                  <c:v>-12.333333333333332</c:v>
                </c:pt>
                <c:pt idx="40">
                  <c:v>-12.333333333333332</c:v>
                </c:pt>
                <c:pt idx="41">
                  <c:v>-12.333333333333332</c:v>
                </c:pt>
                <c:pt idx="42">
                  <c:v>-12.333333333333332</c:v>
                </c:pt>
                <c:pt idx="43">
                  <c:v>-12.333333333333332</c:v>
                </c:pt>
                <c:pt idx="44">
                  <c:v>-12.333333333333332</c:v>
                </c:pt>
                <c:pt idx="45">
                  <c:v>-12.333333333333332</c:v>
                </c:pt>
                <c:pt idx="46">
                  <c:v>-12.333333333333332</c:v>
                </c:pt>
              </c:numCache>
            </c:numRef>
          </c:xVal>
          <c:yVal>
            <c:numRef>
              <c:f>'1S LiPo'!$G$8:$G$54</c:f>
              <c:numCache>
                <c:formatCode>0.000</c:formatCode>
                <c:ptCount val="47"/>
                <c:pt idx="0">
                  <c:v>4.09</c:v>
                </c:pt>
                <c:pt idx="1">
                  <c:v>4.05</c:v>
                </c:pt>
                <c:pt idx="2">
                  <c:v>4</c:v>
                </c:pt>
                <c:pt idx="3">
                  <c:v>3.9</c:v>
                </c:pt>
                <c:pt idx="4">
                  <c:v>3.78</c:v>
                </c:pt>
                <c:pt idx="5">
                  <c:v>3.74</c:v>
                </c:pt>
                <c:pt idx="6">
                  <c:v>3.7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E-8D46-8696-5A6C6E5C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114300</xdr:rowOff>
    </xdr:from>
    <xdr:to>
      <xdr:col>14</xdr:col>
      <xdr:colOff>38100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8D70C-5708-4B44-ABE6-688BBBD0E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25400</xdr:rowOff>
    </xdr:from>
    <xdr:to>
      <xdr:col>16</xdr:col>
      <xdr:colOff>546100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CE2CD-DE23-9A41-B638-F83AECE2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25400</xdr:rowOff>
    </xdr:from>
    <xdr:to>
      <xdr:col>16</xdr:col>
      <xdr:colOff>546100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54E30-B23C-4D4E-9843-8D20A22B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25400</xdr:rowOff>
    </xdr:from>
    <xdr:to>
      <xdr:col>16</xdr:col>
      <xdr:colOff>546100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9F47-B4A7-8946-B002-244E71ED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173-4195-8842-97C7-4A174976FE60}">
  <dimension ref="A1:C24"/>
  <sheetViews>
    <sheetView tabSelected="1" workbookViewId="0">
      <selection activeCell="B24" sqref="B24"/>
    </sheetView>
  </sheetViews>
  <sheetFormatPr baseColWidth="10" defaultRowHeight="16" x14ac:dyDescent="0.2"/>
  <cols>
    <col min="1" max="1" width="22" customWidth="1"/>
    <col min="3" max="3" width="89" customWidth="1"/>
  </cols>
  <sheetData>
    <row r="1" spans="1:3" x14ac:dyDescent="0.2">
      <c r="A1" t="s">
        <v>22</v>
      </c>
    </row>
    <row r="2" spans="1:3" x14ac:dyDescent="0.2">
      <c r="A2" s="2">
        <v>43899</v>
      </c>
    </row>
    <row r="4" spans="1:3" x14ac:dyDescent="0.2">
      <c r="A4" t="s">
        <v>32</v>
      </c>
    </row>
    <row r="5" spans="1:3" x14ac:dyDescent="0.2">
      <c r="A5" t="s">
        <v>33</v>
      </c>
    </row>
    <row r="6" spans="1:3" x14ac:dyDescent="0.2">
      <c r="A6" t="s">
        <v>34</v>
      </c>
    </row>
    <row r="8" spans="1:3" x14ac:dyDescent="0.2">
      <c r="A8" t="s">
        <v>39</v>
      </c>
      <c r="B8">
        <v>4.13</v>
      </c>
    </row>
    <row r="9" spans="1:3" x14ac:dyDescent="0.2">
      <c r="A9" t="s">
        <v>40</v>
      </c>
      <c r="B9">
        <v>3</v>
      </c>
    </row>
    <row r="11" spans="1:3" x14ac:dyDescent="0.2">
      <c r="A11" t="s">
        <v>51</v>
      </c>
    </row>
    <row r="12" spans="1:3" x14ac:dyDescent="0.2">
      <c r="A12" t="s">
        <v>45</v>
      </c>
      <c r="B12">
        <v>6</v>
      </c>
    </row>
    <row r="13" spans="1:3" x14ac:dyDescent="0.2">
      <c r="A13" t="s">
        <v>44</v>
      </c>
      <c r="B13">
        <v>4.2</v>
      </c>
      <c r="C13" t="s">
        <v>43</v>
      </c>
    </row>
    <row r="14" spans="1:3" x14ac:dyDescent="0.2">
      <c r="A14" t="s">
        <v>41</v>
      </c>
      <c r="B14">
        <v>3.2</v>
      </c>
    </row>
    <row r="16" spans="1:3" x14ac:dyDescent="0.2">
      <c r="A16" t="s">
        <v>50</v>
      </c>
    </row>
    <row r="17" spans="1:3" x14ac:dyDescent="0.2">
      <c r="A17" t="s">
        <v>45</v>
      </c>
      <c r="B17">
        <v>14</v>
      </c>
    </row>
    <row r="18" spans="1:3" x14ac:dyDescent="0.2">
      <c r="A18" t="s">
        <v>44</v>
      </c>
      <c r="B18">
        <v>4.16</v>
      </c>
    </row>
    <row r="19" spans="1:3" x14ac:dyDescent="0.2">
      <c r="A19" t="s">
        <v>41</v>
      </c>
      <c r="B19">
        <v>3.08</v>
      </c>
    </row>
    <row r="21" spans="1:3" x14ac:dyDescent="0.2">
      <c r="A21" t="s">
        <v>59</v>
      </c>
    </row>
    <row r="22" spans="1:3" x14ac:dyDescent="0.2">
      <c r="A22" t="s">
        <v>45</v>
      </c>
      <c r="B22">
        <v>4.5</v>
      </c>
    </row>
    <row r="23" spans="1:3" x14ac:dyDescent="0.2">
      <c r="A23" t="s">
        <v>44</v>
      </c>
      <c r="B23">
        <v>4.09</v>
      </c>
    </row>
    <row r="24" spans="1:3" x14ac:dyDescent="0.2">
      <c r="A24" t="s">
        <v>41</v>
      </c>
      <c r="B24">
        <v>3</v>
      </c>
      <c r="C2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72B7-47D7-9648-AFF8-1947CD24D7C7}">
  <dimension ref="A1:E32"/>
  <sheetViews>
    <sheetView workbookViewId="0">
      <selection activeCell="A2" sqref="A2"/>
    </sheetView>
  </sheetViews>
  <sheetFormatPr baseColWidth="10" defaultRowHeight="16" x14ac:dyDescent="0.2"/>
  <cols>
    <col min="2" max="2" width="19.1640625" customWidth="1"/>
    <col min="4" max="4" width="8.33203125" customWidth="1"/>
    <col min="5" max="5" width="62.6640625" customWidth="1"/>
  </cols>
  <sheetData>
    <row r="1" spans="1:5" x14ac:dyDescent="0.2">
      <c r="A1" t="s">
        <v>42</v>
      </c>
    </row>
    <row r="2" spans="1:5" x14ac:dyDescent="0.2">
      <c r="A2" s="2">
        <v>43899</v>
      </c>
    </row>
    <row r="3" spans="1:5" x14ac:dyDescent="0.2">
      <c r="A3" t="s">
        <v>7</v>
      </c>
    </row>
    <row r="4" spans="1:5" x14ac:dyDescent="0.2">
      <c r="A4" t="s">
        <v>20</v>
      </c>
    </row>
    <row r="5" spans="1:5" x14ac:dyDescent="0.2">
      <c r="A5" t="s">
        <v>0</v>
      </c>
    </row>
    <row r="6" spans="1:5" x14ac:dyDescent="0.2">
      <c r="A6" t="s">
        <v>1</v>
      </c>
    </row>
    <row r="8" spans="1:5" x14ac:dyDescent="0.2">
      <c r="A8" t="s">
        <v>2</v>
      </c>
      <c r="B8" t="s">
        <v>3</v>
      </c>
      <c r="C8" t="s">
        <v>4</v>
      </c>
      <c r="D8" t="s">
        <v>5</v>
      </c>
      <c r="E8" t="s">
        <v>6</v>
      </c>
    </row>
    <row r="9" spans="1:5" x14ac:dyDescent="0.2">
      <c r="A9" s="1">
        <v>4.13</v>
      </c>
      <c r="B9" s="1">
        <v>4.3090000000000002</v>
      </c>
      <c r="C9" s="1">
        <f>B9-A9</f>
        <v>0.17900000000000027</v>
      </c>
      <c r="D9" s="3">
        <f>C9/A9</f>
        <v>4.3341404358353576E-2</v>
      </c>
      <c r="E9" t="s">
        <v>8</v>
      </c>
    </row>
    <row r="10" spans="1:5" x14ac:dyDescent="0.2">
      <c r="A10" s="1">
        <v>4</v>
      </c>
      <c r="B10" s="1">
        <v>4.1420000000000003</v>
      </c>
      <c r="C10" s="1">
        <f t="shared" ref="C10:C20" si="0">B10-A10</f>
        <v>0.14200000000000035</v>
      </c>
      <c r="D10" s="3">
        <f t="shared" ref="D10:D20" si="1">C10/A10</f>
        <v>3.5500000000000087E-2</v>
      </c>
    </row>
    <row r="11" spans="1:5" x14ac:dyDescent="0.2">
      <c r="A11" s="1">
        <v>4.01</v>
      </c>
      <c r="B11" s="1">
        <v>4.2089999999999996</v>
      </c>
      <c r="C11" s="1">
        <f t="shared" si="0"/>
        <v>0.19899999999999984</v>
      </c>
      <c r="D11" s="3">
        <f t="shared" si="1"/>
        <v>4.9625935162094729E-2</v>
      </c>
    </row>
    <row r="12" spans="1:5" x14ac:dyDescent="0.2">
      <c r="A12" s="1">
        <v>3.99</v>
      </c>
      <c r="B12" s="1">
        <v>4.1619999999999999</v>
      </c>
      <c r="C12" s="1">
        <f t="shared" si="0"/>
        <v>0.17199999999999971</v>
      </c>
      <c r="D12" s="3">
        <f t="shared" si="1"/>
        <v>4.3107769423558824E-2</v>
      </c>
    </row>
    <row r="13" spans="1:5" x14ac:dyDescent="0.2">
      <c r="A13" s="1">
        <v>3.7149999999999999</v>
      </c>
      <c r="B13" s="1"/>
      <c r="C13" s="1"/>
      <c r="D13" s="3"/>
      <c r="E13" t="s">
        <v>18</v>
      </c>
    </row>
    <row r="14" spans="1:5" x14ac:dyDescent="0.2">
      <c r="A14" s="1">
        <v>3.6</v>
      </c>
      <c r="B14" s="1">
        <v>3.7629999999999999</v>
      </c>
      <c r="C14" s="1">
        <f t="shared" si="0"/>
        <v>0.16299999999999981</v>
      </c>
      <c r="D14" s="3">
        <f t="shared" si="1"/>
        <v>4.5277777777777722E-2</v>
      </c>
    </row>
    <row r="15" spans="1:5" x14ac:dyDescent="0.2">
      <c r="A15" s="1">
        <v>3.5649999999999999</v>
      </c>
      <c r="B15" s="1"/>
      <c r="C15" s="1"/>
      <c r="D15" s="3"/>
      <c r="E15" t="s">
        <v>19</v>
      </c>
    </row>
    <row r="16" spans="1:5" x14ac:dyDescent="0.2">
      <c r="A16" s="1">
        <v>3.4</v>
      </c>
      <c r="B16" s="1">
        <v>3.5310000000000001</v>
      </c>
      <c r="C16" s="1">
        <f t="shared" si="0"/>
        <v>0.13100000000000023</v>
      </c>
      <c r="D16" s="3">
        <f t="shared" si="1"/>
        <v>3.8529411764705951E-2</v>
      </c>
    </row>
    <row r="17" spans="1:5" x14ac:dyDescent="0.2">
      <c r="A17" s="1">
        <v>3.3</v>
      </c>
      <c r="B17" s="1">
        <v>3.444</v>
      </c>
      <c r="C17" s="1">
        <f t="shared" si="0"/>
        <v>0.14400000000000013</v>
      </c>
      <c r="D17" s="3">
        <f t="shared" si="1"/>
        <v>4.3636363636363674E-2</v>
      </c>
      <c r="E17" t="s">
        <v>9</v>
      </c>
    </row>
    <row r="18" spans="1:5" x14ac:dyDescent="0.2">
      <c r="A18" s="1">
        <v>3.1</v>
      </c>
      <c r="B18" s="1">
        <v>3.431</v>
      </c>
      <c r="C18" s="1">
        <f t="shared" si="0"/>
        <v>0.33099999999999996</v>
      </c>
      <c r="D18" s="3">
        <f t="shared" si="1"/>
        <v>0.10677419354838708</v>
      </c>
    </row>
    <row r="19" spans="1:5" x14ac:dyDescent="0.2">
      <c r="A19" s="1">
        <v>3.04</v>
      </c>
      <c r="B19" s="1">
        <v>3.444</v>
      </c>
      <c r="C19" s="1">
        <f t="shared" si="0"/>
        <v>0.40399999999999991</v>
      </c>
      <c r="D19" s="3">
        <f t="shared" si="1"/>
        <v>0.13289473684210523</v>
      </c>
    </row>
    <row r="20" spans="1:5" x14ac:dyDescent="0.2">
      <c r="A20" s="1">
        <v>3</v>
      </c>
      <c r="B20" s="1">
        <v>3.444</v>
      </c>
      <c r="C20" s="1">
        <f t="shared" si="0"/>
        <v>0.44399999999999995</v>
      </c>
      <c r="D20" s="3">
        <f t="shared" si="1"/>
        <v>0.14799999999999999</v>
      </c>
      <c r="E20" t="s">
        <v>17</v>
      </c>
    </row>
    <row r="22" spans="1:5" x14ac:dyDescent="0.2">
      <c r="D22">
        <f>2^10</f>
        <v>1024</v>
      </c>
      <c r="E22" t="s">
        <v>10</v>
      </c>
    </row>
    <row r="23" spans="1:5" x14ac:dyDescent="0.2">
      <c r="D23" s="4">
        <f>3.3/D22</f>
        <v>3.2226562499999998E-3</v>
      </c>
      <c r="E23" t="s">
        <v>11</v>
      </c>
    </row>
    <row r="25" spans="1:5" x14ac:dyDescent="0.2">
      <c r="E25" t="s">
        <v>12</v>
      </c>
    </row>
    <row r="26" spans="1:5" x14ac:dyDescent="0.2">
      <c r="D26">
        <f>3300/1023</f>
        <v>3.225806451612903</v>
      </c>
      <c r="E26" t="s">
        <v>13</v>
      </c>
    </row>
    <row r="27" spans="1:5" x14ac:dyDescent="0.2">
      <c r="D27">
        <f>D26*2</f>
        <v>6.4516129032258061</v>
      </c>
      <c r="E27" t="s">
        <v>14</v>
      </c>
    </row>
    <row r="29" spans="1:5" x14ac:dyDescent="0.2">
      <c r="D29">
        <v>6.65</v>
      </c>
      <c r="E29" t="s">
        <v>15</v>
      </c>
    </row>
    <row r="30" spans="1:5" x14ac:dyDescent="0.2">
      <c r="D30" s="5">
        <f>(D29-D27)/D27</f>
        <v>3.0750000000000118E-2</v>
      </c>
      <c r="E30" t="s">
        <v>16</v>
      </c>
    </row>
    <row r="32" spans="1:5" x14ac:dyDescent="0.2">
      <c r="D32" s="6">
        <f>D29-(AVERAGE(D9:D17)*D29)</f>
        <v>6.3659322709832882</v>
      </c>
      <c r="E32" s="7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F24-1B47-7948-B5DB-BD5333EB3304}">
  <dimension ref="A1:G54"/>
  <sheetViews>
    <sheetView zoomScale="125" workbookViewId="0">
      <selection activeCell="E18" sqref="E18"/>
    </sheetView>
  </sheetViews>
  <sheetFormatPr baseColWidth="10" defaultRowHeight="16" x14ac:dyDescent="0.2"/>
  <cols>
    <col min="1" max="1" width="9" customWidth="1"/>
    <col min="2" max="2" width="8.6640625" customWidth="1"/>
    <col min="3" max="3" width="8.33203125" customWidth="1"/>
    <col min="4" max="4" width="8.83203125" customWidth="1"/>
    <col min="5" max="5" width="29.5" customWidth="1"/>
    <col min="6" max="6" width="7.33203125" customWidth="1"/>
    <col min="7" max="7" width="12.1640625" style="1" customWidth="1"/>
  </cols>
  <sheetData>
    <row r="1" spans="1:7" x14ac:dyDescent="0.2">
      <c r="A1" t="s">
        <v>31</v>
      </c>
    </row>
    <row r="2" spans="1:7" x14ac:dyDescent="0.2">
      <c r="A2" t="s">
        <v>32</v>
      </c>
    </row>
    <row r="3" spans="1:7" x14ac:dyDescent="0.2">
      <c r="A3" t="s">
        <v>30</v>
      </c>
    </row>
    <row r="4" spans="1:7" x14ac:dyDescent="0.2">
      <c r="A4" t="s">
        <v>33</v>
      </c>
    </row>
    <row r="5" spans="1:7" x14ac:dyDescent="0.2">
      <c r="A5" t="s">
        <v>34</v>
      </c>
    </row>
    <row r="6" spans="1:7" x14ac:dyDescent="0.2">
      <c r="A6" s="2">
        <v>43899</v>
      </c>
      <c r="B6" s="2"/>
      <c r="C6" s="2"/>
    </row>
    <row r="7" spans="1:7" ht="51" x14ac:dyDescent="0.2">
      <c r="A7" t="s">
        <v>23</v>
      </c>
      <c r="B7" s="12" t="s">
        <v>28</v>
      </c>
      <c r="C7" t="s">
        <v>29</v>
      </c>
      <c r="D7" s="12" t="s">
        <v>27</v>
      </c>
      <c r="E7" t="s">
        <v>6</v>
      </c>
      <c r="F7" s="12" t="s">
        <v>54</v>
      </c>
      <c r="G7" s="1" t="s">
        <v>46</v>
      </c>
    </row>
    <row r="8" spans="1:7" x14ac:dyDescent="0.2">
      <c r="A8" s="8">
        <v>0.38541666666666669</v>
      </c>
      <c r="B8" s="9">
        <v>0</v>
      </c>
      <c r="C8" s="10">
        <f>B8*1440/60</f>
        <v>0</v>
      </c>
      <c r="D8" s="1">
        <v>4.2</v>
      </c>
      <c r="E8" t="s">
        <v>25</v>
      </c>
      <c r="G8" s="13">
        <f>D8</f>
        <v>4.2</v>
      </c>
    </row>
    <row r="9" spans="1:7" x14ac:dyDescent="0.2">
      <c r="A9" s="8">
        <v>0.38680555555555557</v>
      </c>
      <c r="B9" s="9">
        <f>A9-A$8</f>
        <v>1.388888888888884E-3</v>
      </c>
      <c r="C9" s="10">
        <f t="shared" ref="C9:C54" si="0">B9*1440/60</f>
        <v>3.3333333333333215E-2</v>
      </c>
      <c r="D9" s="1">
        <v>4.125</v>
      </c>
      <c r="E9" t="s">
        <v>24</v>
      </c>
      <c r="G9" s="13">
        <f t="shared" ref="G9:G24" si="1">D9</f>
        <v>4.125</v>
      </c>
    </row>
    <row r="10" spans="1:7" x14ac:dyDescent="0.2">
      <c r="A10" s="8">
        <v>0.3888888888888889</v>
      </c>
      <c r="B10" s="9">
        <f t="shared" ref="B10:B54" si="2">A10-A$8</f>
        <v>3.4722222222222099E-3</v>
      </c>
      <c r="C10" s="10">
        <f t="shared" si="0"/>
        <v>8.3333333333333037E-2</v>
      </c>
      <c r="D10" s="1">
        <v>4.125</v>
      </c>
      <c r="E10" t="s">
        <v>26</v>
      </c>
      <c r="G10" s="13">
        <f t="shared" si="1"/>
        <v>4.125</v>
      </c>
    </row>
    <row r="11" spans="1:7" x14ac:dyDescent="0.2">
      <c r="A11" s="8">
        <v>0.3979166666666667</v>
      </c>
      <c r="B11" s="9">
        <f t="shared" si="2"/>
        <v>1.2500000000000011E-2</v>
      </c>
      <c r="C11" s="10">
        <f t="shared" si="0"/>
        <v>0.30000000000000021</v>
      </c>
      <c r="D11" s="1">
        <v>3.9660000000000002</v>
      </c>
      <c r="G11" s="13">
        <f t="shared" si="1"/>
        <v>3.9660000000000002</v>
      </c>
    </row>
    <row r="12" spans="1:7" x14ac:dyDescent="0.2">
      <c r="A12" s="8">
        <v>0.40277777777777773</v>
      </c>
      <c r="B12" s="9">
        <f t="shared" si="2"/>
        <v>1.7361111111111049E-2</v>
      </c>
      <c r="C12" s="10">
        <f t="shared" si="0"/>
        <v>0.41666666666666519</v>
      </c>
      <c r="D12" s="1">
        <v>3.883</v>
      </c>
      <c r="G12" s="13">
        <f t="shared" si="1"/>
        <v>3.883</v>
      </c>
    </row>
    <row r="13" spans="1:7" x14ac:dyDescent="0.2">
      <c r="A13" s="8">
        <v>0.40625</v>
      </c>
      <c r="B13" s="9">
        <f t="shared" si="2"/>
        <v>2.0833333333333315E-2</v>
      </c>
      <c r="C13" s="10">
        <f t="shared" si="0"/>
        <v>0.4999999999999995</v>
      </c>
      <c r="D13" s="1">
        <v>3.819</v>
      </c>
      <c r="G13" s="13">
        <f t="shared" si="1"/>
        <v>3.819</v>
      </c>
    </row>
    <row r="14" spans="1:7" x14ac:dyDescent="0.2">
      <c r="A14" s="8">
        <v>0.40833333333333338</v>
      </c>
      <c r="B14" s="9">
        <f t="shared" si="2"/>
        <v>2.2916666666666696E-2</v>
      </c>
      <c r="C14" s="10">
        <f t="shared" si="0"/>
        <v>0.55000000000000071</v>
      </c>
      <c r="D14" s="1">
        <v>3.8380000000000001</v>
      </c>
      <c r="G14" s="13">
        <f t="shared" si="1"/>
        <v>3.8380000000000001</v>
      </c>
    </row>
    <row r="15" spans="1:7" x14ac:dyDescent="0.2">
      <c r="A15" s="11">
        <v>0.43333333333333335</v>
      </c>
      <c r="B15" s="9">
        <f t="shared" si="2"/>
        <v>4.7916666666666663E-2</v>
      </c>
      <c r="C15" s="10">
        <f t="shared" si="0"/>
        <v>1.1499999999999999</v>
      </c>
      <c r="D15" s="1">
        <v>3.577</v>
      </c>
      <c r="G15" s="13">
        <f t="shared" si="1"/>
        <v>3.577</v>
      </c>
    </row>
    <row r="16" spans="1:7" x14ac:dyDescent="0.2">
      <c r="A16" s="8">
        <v>0.44305555555555554</v>
      </c>
      <c r="B16" s="9">
        <f t="shared" si="2"/>
        <v>5.7638888888888851E-2</v>
      </c>
      <c r="C16" s="10">
        <f t="shared" si="0"/>
        <v>1.3833333333333324</v>
      </c>
      <c r="D16" s="1">
        <v>3.5259999999999998</v>
      </c>
      <c r="G16" s="13">
        <f t="shared" si="1"/>
        <v>3.5259999999999998</v>
      </c>
    </row>
    <row r="17" spans="1:7" x14ac:dyDescent="0.2">
      <c r="A17" s="8">
        <v>0.4548611111111111</v>
      </c>
      <c r="B17" s="9">
        <f t="shared" si="2"/>
        <v>6.944444444444442E-2</v>
      </c>
      <c r="C17" s="10">
        <f t="shared" si="0"/>
        <v>1.6666666666666663</v>
      </c>
      <c r="D17" s="1">
        <v>3.45</v>
      </c>
      <c r="G17" s="13">
        <f t="shared" si="1"/>
        <v>3.45</v>
      </c>
    </row>
    <row r="18" spans="1:7" x14ac:dyDescent="0.2">
      <c r="A18" s="8">
        <v>0.46111111111111108</v>
      </c>
      <c r="B18" s="9">
        <f t="shared" si="2"/>
        <v>7.5694444444444398E-2</v>
      </c>
      <c r="C18" s="10">
        <f t="shared" si="0"/>
        <v>1.8166666666666655</v>
      </c>
      <c r="D18" s="1">
        <v>3.456</v>
      </c>
      <c r="G18" s="13">
        <f t="shared" si="1"/>
        <v>3.456</v>
      </c>
    </row>
    <row r="19" spans="1:7" x14ac:dyDescent="0.2">
      <c r="A19" s="8">
        <v>0.46875</v>
      </c>
      <c r="B19" s="9">
        <f t="shared" si="2"/>
        <v>8.3333333333333315E-2</v>
      </c>
      <c r="C19" s="10">
        <f t="shared" si="0"/>
        <v>1.9999999999999996</v>
      </c>
      <c r="D19" s="1">
        <v>3.45</v>
      </c>
      <c r="G19" s="13">
        <f t="shared" si="1"/>
        <v>3.45</v>
      </c>
    </row>
    <row r="20" spans="1:7" x14ac:dyDescent="0.2">
      <c r="A20" s="8">
        <v>0.47361111111111115</v>
      </c>
      <c r="B20" s="9">
        <f t="shared" si="2"/>
        <v>8.8194444444444464E-2</v>
      </c>
      <c r="C20" s="10">
        <f t="shared" si="0"/>
        <v>2.1166666666666671</v>
      </c>
      <c r="D20" s="1">
        <v>3.444</v>
      </c>
      <c r="G20" s="13">
        <f t="shared" si="1"/>
        <v>3.444</v>
      </c>
    </row>
    <row r="21" spans="1:7" x14ac:dyDescent="0.2">
      <c r="A21" s="8">
        <v>0.48194444444444445</v>
      </c>
      <c r="B21" s="9">
        <f t="shared" si="2"/>
        <v>9.6527777777777768E-2</v>
      </c>
      <c r="C21" s="10">
        <f t="shared" si="0"/>
        <v>2.3166666666666669</v>
      </c>
      <c r="D21" s="1">
        <v>3.4119999999999999</v>
      </c>
      <c r="G21" s="13">
        <f t="shared" si="1"/>
        <v>3.4119999999999999</v>
      </c>
    </row>
    <row r="22" spans="1:7" x14ac:dyDescent="0.2">
      <c r="A22" s="8">
        <v>0.49374999999999997</v>
      </c>
      <c r="B22" s="9">
        <f t="shared" si="2"/>
        <v>0.10833333333333328</v>
      </c>
      <c r="C22" s="10">
        <f t="shared" si="0"/>
        <v>2.5999999999999988</v>
      </c>
      <c r="D22" s="1">
        <v>3.4049999999999998</v>
      </c>
      <c r="G22" s="13">
        <f t="shared" si="1"/>
        <v>3.4049999999999998</v>
      </c>
    </row>
    <row r="23" spans="1:7" x14ac:dyDescent="0.2">
      <c r="A23" s="8">
        <v>0.50555555555555554</v>
      </c>
      <c r="B23" s="9">
        <f t="shared" si="2"/>
        <v>0.12013888888888885</v>
      </c>
      <c r="C23" s="10">
        <f t="shared" si="0"/>
        <v>2.8833333333333324</v>
      </c>
      <c r="D23" s="1">
        <v>3.3929999999999998</v>
      </c>
      <c r="G23" s="13">
        <f t="shared" si="1"/>
        <v>3.3929999999999998</v>
      </c>
    </row>
    <row r="24" spans="1:7" x14ac:dyDescent="0.2">
      <c r="A24" s="8">
        <v>0.52083333333333337</v>
      </c>
      <c r="B24" s="9">
        <f t="shared" si="2"/>
        <v>0.13541666666666669</v>
      </c>
      <c r="C24" s="10">
        <f t="shared" si="0"/>
        <v>3.2500000000000004</v>
      </c>
      <c r="D24" s="1">
        <v>3.367</v>
      </c>
      <c r="E24" t="s">
        <v>36</v>
      </c>
      <c r="G24" s="13">
        <f t="shared" si="1"/>
        <v>3.367</v>
      </c>
    </row>
    <row r="25" spans="1:7" x14ac:dyDescent="0.2">
      <c r="A25" s="8">
        <v>0.54166666666666663</v>
      </c>
      <c r="B25" s="9">
        <f t="shared" si="2"/>
        <v>0.15624999999999994</v>
      </c>
      <c r="C25" s="10">
        <f t="shared" si="0"/>
        <v>3.7499999999999987</v>
      </c>
      <c r="D25" s="1">
        <v>3.2839999999999998</v>
      </c>
      <c r="E25" t="s">
        <v>47</v>
      </c>
      <c r="G25" s="13">
        <v>3.3</v>
      </c>
    </row>
    <row r="26" spans="1:7" x14ac:dyDescent="0.2">
      <c r="A26" s="8">
        <v>0.55208333333333337</v>
      </c>
      <c r="B26" s="9">
        <f t="shared" si="2"/>
        <v>0.16666666666666669</v>
      </c>
      <c r="C26" s="10">
        <f t="shared" si="0"/>
        <v>4.0000000000000009</v>
      </c>
      <c r="D26" s="1">
        <v>3.2839999999999998</v>
      </c>
      <c r="E26" t="s">
        <v>35</v>
      </c>
      <c r="G26" s="13">
        <v>3.2749999999999999</v>
      </c>
    </row>
    <row r="27" spans="1:7" x14ac:dyDescent="0.2">
      <c r="A27" s="8">
        <v>0.5625</v>
      </c>
      <c r="B27" s="9">
        <f t="shared" si="2"/>
        <v>0.17708333333333331</v>
      </c>
      <c r="C27" s="10">
        <f t="shared" si="0"/>
        <v>4.2499999999999991</v>
      </c>
      <c r="D27" s="1">
        <v>3.278</v>
      </c>
      <c r="E27" t="s">
        <v>37</v>
      </c>
      <c r="G27" s="13">
        <v>3.25</v>
      </c>
    </row>
    <row r="28" spans="1:7" x14ac:dyDescent="0.2">
      <c r="A28" s="8">
        <v>0.57777777777777783</v>
      </c>
      <c r="B28" s="9">
        <f t="shared" si="2"/>
        <v>0.19236111111111115</v>
      </c>
      <c r="C28" s="10">
        <f t="shared" si="0"/>
        <v>4.616666666666668</v>
      </c>
      <c r="D28" s="1">
        <v>3.278</v>
      </c>
      <c r="E28" t="s">
        <v>38</v>
      </c>
      <c r="G28" s="13">
        <v>3.2250000000000001</v>
      </c>
    </row>
    <row r="29" spans="1:7" x14ac:dyDescent="0.2">
      <c r="A29" s="8">
        <v>0.58263888888888882</v>
      </c>
      <c r="B29" s="9">
        <f t="shared" si="2"/>
        <v>0.19722222222222213</v>
      </c>
      <c r="C29" s="10">
        <f t="shared" si="0"/>
        <v>4.7333333333333316</v>
      </c>
      <c r="D29" s="1">
        <v>3.2839999999999998</v>
      </c>
      <c r="G29" s="1">
        <v>3.18</v>
      </c>
    </row>
    <row r="30" spans="1:7" x14ac:dyDescent="0.2">
      <c r="A30" s="8">
        <v>0.59375</v>
      </c>
      <c r="B30" s="9">
        <f t="shared" si="2"/>
        <v>0.20833333333333331</v>
      </c>
      <c r="C30" s="10">
        <f t="shared" si="0"/>
        <v>5</v>
      </c>
      <c r="D30" s="1">
        <v>3.2839999999999998</v>
      </c>
      <c r="G30" s="1">
        <v>3.14</v>
      </c>
    </row>
    <row r="31" spans="1:7" x14ac:dyDescent="0.2">
      <c r="A31" s="8">
        <v>0.60416666666666663</v>
      </c>
      <c r="B31" s="9">
        <f t="shared" si="2"/>
        <v>0.21874999999999994</v>
      </c>
      <c r="C31" s="10">
        <f t="shared" si="0"/>
        <v>5.2499999999999991</v>
      </c>
      <c r="D31" s="1">
        <v>3.2839999999999998</v>
      </c>
      <c r="G31" s="1">
        <v>3.12</v>
      </c>
    </row>
    <row r="32" spans="1:7" x14ac:dyDescent="0.2">
      <c r="A32" s="8">
        <v>0.61597222222222225</v>
      </c>
      <c r="B32" s="9">
        <f t="shared" si="2"/>
        <v>0.23055555555555557</v>
      </c>
      <c r="C32" s="10">
        <f t="shared" si="0"/>
        <v>5.5333333333333332</v>
      </c>
      <c r="D32" s="1">
        <v>3.2909999999999999</v>
      </c>
      <c r="G32" s="1">
        <v>3.09</v>
      </c>
    </row>
    <row r="33" spans="1:7" x14ac:dyDescent="0.2">
      <c r="A33" s="8">
        <v>0.62013888888888891</v>
      </c>
      <c r="B33" s="9">
        <f t="shared" si="2"/>
        <v>0.23472222222222222</v>
      </c>
      <c r="C33" s="10">
        <f t="shared" si="0"/>
        <v>5.6333333333333337</v>
      </c>
      <c r="D33" s="1">
        <v>3.2839999999999998</v>
      </c>
      <c r="G33" s="1">
        <v>3.08</v>
      </c>
    </row>
    <row r="34" spans="1:7" x14ac:dyDescent="0.2">
      <c r="A34" s="8">
        <v>0.63541666666666663</v>
      </c>
      <c r="B34" s="9">
        <f t="shared" si="2"/>
        <v>0.24999999999999994</v>
      </c>
      <c r="C34" s="10">
        <f t="shared" si="0"/>
        <v>5.9999999999999991</v>
      </c>
      <c r="D34" s="1">
        <v>3.2839999999999998</v>
      </c>
      <c r="G34" s="1">
        <v>3.04</v>
      </c>
    </row>
    <row r="35" spans="1:7" x14ac:dyDescent="0.2">
      <c r="A35" s="8">
        <v>0.63888888888888895</v>
      </c>
      <c r="B35" s="9">
        <f t="shared" si="2"/>
        <v>0.25347222222222227</v>
      </c>
      <c r="C35" s="10">
        <f t="shared" si="0"/>
        <v>6.0833333333333339</v>
      </c>
      <c r="D35" s="1">
        <v>3.2839999999999998</v>
      </c>
      <c r="G35" s="1">
        <v>3.03</v>
      </c>
    </row>
    <row r="36" spans="1:7" x14ac:dyDescent="0.2">
      <c r="A36" s="8">
        <v>0.64236111111111105</v>
      </c>
      <c r="B36" s="9">
        <f t="shared" si="2"/>
        <v>0.25694444444444436</v>
      </c>
      <c r="C36" s="10">
        <f t="shared" si="0"/>
        <v>6.1666666666666652</v>
      </c>
      <c r="D36" s="1">
        <v>3.2839999999999998</v>
      </c>
      <c r="G36" s="1">
        <v>3.02</v>
      </c>
    </row>
    <row r="37" spans="1:7" x14ac:dyDescent="0.2">
      <c r="A37" s="8">
        <v>0.64652777777777781</v>
      </c>
      <c r="B37" s="9">
        <f t="shared" si="2"/>
        <v>0.26111111111111113</v>
      </c>
      <c r="C37" s="10">
        <f t="shared" si="0"/>
        <v>6.2666666666666666</v>
      </c>
      <c r="D37" s="1">
        <v>3.2839999999999998</v>
      </c>
      <c r="G37" s="1">
        <v>3</v>
      </c>
    </row>
    <row r="38" spans="1:7" x14ac:dyDescent="0.2">
      <c r="A38" s="8">
        <v>0.66666666666666663</v>
      </c>
      <c r="B38" s="9">
        <f t="shared" si="2"/>
        <v>0.28124999999999994</v>
      </c>
      <c r="C38" s="10">
        <f t="shared" si="0"/>
        <v>6.7499999999999991</v>
      </c>
      <c r="D38" s="1">
        <v>3.2839999999999998</v>
      </c>
      <c r="E38" t="s">
        <v>48</v>
      </c>
      <c r="G38" s="1">
        <v>2.93</v>
      </c>
    </row>
    <row r="39" spans="1:7" x14ac:dyDescent="0.2">
      <c r="A39" s="8">
        <v>0.67708333333333337</v>
      </c>
      <c r="B39" s="9">
        <f t="shared" si="2"/>
        <v>0.29166666666666669</v>
      </c>
      <c r="C39" s="10">
        <f t="shared" si="0"/>
        <v>7</v>
      </c>
      <c r="D39" s="1">
        <v>3.2839999999999998</v>
      </c>
      <c r="E39" t="s">
        <v>49</v>
      </c>
      <c r="G39" s="1">
        <v>2.83</v>
      </c>
    </row>
    <row r="40" spans="1:7" x14ac:dyDescent="0.2">
      <c r="A40" s="8"/>
      <c r="B40" s="9">
        <f t="shared" si="2"/>
        <v>-0.38541666666666669</v>
      </c>
      <c r="C40" s="10">
        <f t="shared" si="0"/>
        <v>-9.25</v>
      </c>
      <c r="D40" s="1"/>
    </row>
    <row r="41" spans="1:7" x14ac:dyDescent="0.2">
      <c r="A41" s="8"/>
      <c r="B41" s="9">
        <f t="shared" si="2"/>
        <v>-0.38541666666666669</v>
      </c>
      <c r="C41" s="10">
        <f t="shared" si="0"/>
        <v>-9.25</v>
      </c>
      <c r="D41" s="1"/>
    </row>
    <row r="42" spans="1:7" x14ac:dyDescent="0.2">
      <c r="A42" s="8"/>
      <c r="B42" s="9">
        <f t="shared" si="2"/>
        <v>-0.38541666666666669</v>
      </c>
      <c r="C42" s="10">
        <f t="shared" si="0"/>
        <v>-9.25</v>
      </c>
    </row>
    <row r="43" spans="1:7" x14ac:dyDescent="0.2">
      <c r="A43" s="8"/>
      <c r="B43" s="9">
        <f t="shared" si="2"/>
        <v>-0.38541666666666669</v>
      </c>
      <c r="C43" s="10">
        <f t="shared" si="0"/>
        <v>-9.25</v>
      </c>
    </row>
    <row r="44" spans="1:7" x14ac:dyDescent="0.2">
      <c r="A44" s="8"/>
      <c r="B44" s="9">
        <f t="shared" si="2"/>
        <v>-0.38541666666666669</v>
      </c>
      <c r="C44" s="10">
        <f t="shared" si="0"/>
        <v>-9.25</v>
      </c>
    </row>
    <row r="45" spans="1:7" x14ac:dyDescent="0.2">
      <c r="A45" s="8"/>
      <c r="B45" s="9">
        <f t="shared" si="2"/>
        <v>-0.38541666666666669</v>
      </c>
      <c r="C45" s="10">
        <f t="shared" si="0"/>
        <v>-9.25</v>
      </c>
    </row>
    <row r="46" spans="1:7" x14ac:dyDescent="0.2">
      <c r="A46" s="8"/>
      <c r="B46" s="9">
        <f t="shared" si="2"/>
        <v>-0.38541666666666669</v>
      </c>
      <c r="C46" s="10">
        <f t="shared" si="0"/>
        <v>-9.25</v>
      </c>
    </row>
    <row r="47" spans="1:7" x14ac:dyDescent="0.2">
      <c r="A47" s="8"/>
      <c r="B47" s="9">
        <f t="shared" si="2"/>
        <v>-0.38541666666666669</v>
      </c>
      <c r="C47" s="10">
        <f t="shared" si="0"/>
        <v>-9.25</v>
      </c>
    </row>
    <row r="48" spans="1:7" x14ac:dyDescent="0.2">
      <c r="A48" s="8"/>
      <c r="B48" s="9">
        <f t="shared" si="2"/>
        <v>-0.38541666666666669</v>
      </c>
      <c r="C48" s="10">
        <f t="shared" si="0"/>
        <v>-9.25</v>
      </c>
    </row>
    <row r="49" spans="1:3" x14ac:dyDescent="0.2">
      <c r="A49" s="8"/>
      <c r="B49" s="9">
        <f t="shared" si="2"/>
        <v>-0.38541666666666669</v>
      </c>
      <c r="C49" s="10">
        <f t="shared" si="0"/>
        <v>-9.25</v>
      </c>
    </row>
    <row r="50" spans="1:3" x14ac:dyDescent="0.2">
      <c r="A50" s="8"/>
      <c r="B50" s="9">
        <f t="shared" si="2"/>
        <v>-0.38541666666666669</v>
      </c>
      <c r="C50" s="10">
        <f t="shared" si="0"/>
        <v>-9.25</v>
      </c>
    </row>
    <row r="51" spans="1:3" x14ac:dyDescent="0.2">
      <c r="A51" s="8"/>
      <c r="B51" s="9">
        <f t="shared" si="2"/>
        <v>-0.38541666666666669</v>
      </c>
      <c r="C51" s="10">
        <f t="shared" si="0"/>
        <v>-9.25</v>
      </c>
    </row>
    <row r="52" spans="1:3" x14ac:dyDescent="0.2">
      <c r="A52" s="8"/>
      <c r="B52" s="9">
        <f t="shared" si="2"/>
        <v>-0.38541666666666669</v>
      </c>
      <c r="C52" s="10">
        <f t="shared" si="0"/>
        <v>-9.25</v>
      </c>
    </row>
    <row r="53" spans="1:3" x14ac:dyDescent="0.2">
      <c r="A53" s="8"/>
      <c r="B53" s="9">
        <f t="shared" si="2"/>
        <v>-0.38541666666666669</v>
      </c>
      <c r="C53" s="10">
        <f t="shared" si="0"/>
        <v>-9.25</v>
      </c>
    </row>
    <row r="54" spans="1:3" x14ac:dyDescent="0.2">
      <c r="A54" s="8"/>
      <c r="B54" s="9">
        <f t="shared" si="2"/>
        <v>-0.38541666666666669</v>
      </c>
      <c r="C54" s="10">
        <f t="shared" si="0"/>
        <v>-9.25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8341-8AAD-2141-86F5-0B6BF902DA69}">
  <dimension ref="A1:G54"/>
  <sheetViews>
    <sheetView zoomScale="125" workbookViewId="0"/>
  </sheetViews>
  <sheetFormatPr baseColWidth="10" defaultRowHeight="16" x14ac:dyDescent="0.2"/>
  <cols>
    <col min="1" max="1" width="9" customWidth="1"/>
    <col min="2" max="2" width="8.6640625" customWidth="1"/>
    <col min="3" max="3" width="8.33203125" customWidth="1"/>
    <col min="4" max="4" width="8.83203125" customWidth="1"/>
    <col min="5" max="5" width="29.5" customWidth="1"/>
    <col min="6" max="6" width="7.33203125" customWidth="1"/>
    <col min="7" max="7" width="12.1640625" style="1" customWidth="1"/>
  </cols>
  <sheetData>
    <row r="1" spans="1:7" x14ac:dyDescent="0.2">
      <c r="A1" t="s">
        <v>31</v>
      </c>
    </row>
    <row r="2" spans="1:7" x14ac:dyDescent="0.2">
      <c r="A2" t="s">
        <v>32</v>
      </c>
    </row>
    <row r="3" spans="1:7" x14ac:dyDescent="0.2">
      <c r="A3" t="s">
        <v>52</v>
      </c>
    </row>
    <row r="4" spans="1:7" x14ac:dyDescent="0.2">
      <c r="A4" t="s">
        <v>33</v>
      </c>
    </row>
    <row r="6" spans="1:7" x14ac:dyDescent="0.2">
      <c r="A6" s="2">
        <v>43899</v>
      </c>
      <c r="B6" s="2"/>
      <c r="C6" s="2"/>
    </row>
    <row r="7" spans="1:7" ht="51" x14ac:dyDescent="0.2">
      <c r="A7" t="s">
        <v>23</v>
      </c>
      <c r="B7" s="12" t="s">
        <v>28</v>
      </c>
      <c r="C7" t="s">
        <v>29</v>
      </c>
      <c r="D7" s="12" t="s">
        <v>27</v>
      </c>
      <c r="E7" t="s">
        <v>6</v>
      </c>
      <c r="F7" s="12" t="s">
        <v>54</v>
      </c>
      <c r="G7" s="1" t="s">
        <v>46</v>
      </c>
    </row>
    <row r="8" spans="1:7" x14ac:dyDescent="0.2">
      <c r="A8" s="8">
        <v>0.84027777777777779</v>
      </c>
      <c r="B8" s="9">
        <v>0</v>
      </c>
      <c r="C8" s="10">
        <f>B8*1440/60</f>
        <v>0</v>
      </c>
      <c r="D8" s="1">
        <v>4.3540000000000001</v>
      </c>
      <c r="E8" t="s">
        <v>53</v>
      </c>
      <c r="F8">
        <v>170</v>
      </c>
      <c r="G8" s="14">
        <v>4.17</v>
      </c>
    </row>
    <row r="9" spans="1:7" x14ac:dyDescent="0.2">
      <c r="A9" s="8">
        <v>0.84722222222222221</v>
      </c>
      <c r="B9" s="9">
        <f>A9-A$8</f>
        <v>6.9444444444444198E-3</v>
      </c>
      <c r="C9" s="10">
        <f t="shared" ref="C9:C54" si="0">B9*1440/60</f>
        <v>0.16666666666666607</v>
      </c>
      <c r="D9" s="1">
        <v>4.093</v>
      </c>
      <c r="E9" t="s">
        <v>24</v>
      </c>
      <c r="F9">
        <v>155</v>
      </c>
      <c r="G9" s="14">
        <v>4.16</v>
      </c>
    </row>
    <row r="10" spans="1:7" x14ac:dyDescent="0.2">
      <c r="A10" s="8">
        <v>0.85416666666666663</v>
      </c>
      <c r="B10" s="9">
        <f t="shared" ref="B10:B14" si="1">A10-A$8</f>
        <v>1.388888888888884E-2</v>
      </c>
      <c r="C10" s="10">
        <f t="shared" si="0"/>
        <v>0.33333333333333215</v>
      </c>
      <c r="D10" s="1">
        <v>4.0039999999999996</v>
      </c>
      <c r="E10" t="s">
        <v>26</v>
      </c>
      <c r="F10">
        <v>140</v>
      </c>
      <c r="G10" s="14">
        <v>4.1399999999999997</v>
      </c>
    </row>
    <row r="11" spans="1:7" x14ac:dyDescent="0.2">
      <c r="A11" s="8">
        <v>0.87152777777777779</v>
      </c>
      <c r="B11" s="9">
        <f t="shared" si="1"/>
        <v>3.125E-2</v>
      </c>
      <c r="C11" s="10">
        <f t="shared" si="0"/>
        <v>0.75</v>
      </c>
      <c r="D11" s="1">
        <v>3.9529999999999998</v>
      </c>
      <c r="F11">
        <v>130</v>
      </c>
      <c r="G11" s="14">
        <v>3.99</v>
      </c>
    </row>
    <row r="12" spans="1:7" x14ac:dyDescent="0.2">
      <c r="A12" s="8">
        <v>0.89722222222222225</v>
      </c>
      <c r="B12" s="9">
        <f t="shared" si="1"/>
        <v>5.6944444444444464E-2</v>
      </c>
      <c r="C12" s="10">
        <f t="shared" si="0"/>
        <v>1.3666666666666671</v>
      </c>
      <c r="D12" s="1">
        <v>3.819</v>
      </c>
      <c r="F12">
        <v>130</v>
      </c>
      <c r="G12" s="14">
        <v>3.87</v>
      </c>
    </row>
    <row r="13" spans="1:7" x14ac:dyDescent="0.2">
      <c r="A13" s="8">
        <v>0.91249999999999998</v>
      </c>
      <c r="B13" s="9">
        <f t="shared" si="1"/>
        <v>7.2222222222222188E-2</v>
      </c>
      <c r="C13" s="10">
        <f t="shared" si="0"/>
        <v>1.7333333333333323</v>
      </c>
      <c r="D13" s="1">
        <v>3.6789999999999998</v>
      </c>
      <c r="F13">
        <v>130</v>
      </c>
      <c r="G13" s="14">
        <v>3.79</v>
      </c>
    </row>
    <row r="14" spans="1:7" x14ac:dyDescent="0.2">
      <c r="A14" s="8">
        <v>0.99930555555555556</v>
      </c>
      <c r="B14" s="9">
        <f t="shared" si="1"/>
        <v>0.15902777777777777</v>
      </c>
      <c r="C14" s="10">
        <f t="shared" si="0"/>
        <v>3.8166666666666669</v>
      </c>
      <c r="D14" s="1"/>
      <c r="E14" t="s">
        <v>55</v>
      </c>
      <c r="G14" s="14">
        <v>3.55</v>
      </c>
    </row>
    <row r="15" spans="1:7" x14ac:dyDescent="0.2">
      <c r="A15" s="11">
        <v>0</v>
      </c>
      <c r="B15" s="9">
        <f>A15-A$15+B$14</f>
        <v>0.15902777777777777</v>
      </c>
      <c r="C15" s="10">
        <f t="shared" si="0"/>
        <v>3.8166666666666669</v>
      </c>
      <c r="D15" s="1"/>
      <c r="E15" t="s">
        <v>55</v>
      </c>
      <c r="G15" s="14">
        <v>3.55</v>
      </c>
    </row>
    <row r="16" spans="1:7" x14ac:dyDescent="0.2">
      <c r="A16" s="8">
        <v>8.3333333333333329E-2</v>
      </c>
      <c r="B16" s="9">
        <f>A16-A$15+B$14</f>
        <v>0.24236111111111108</v>
      </c>
      <c r="C16" s="10">
        <f t="shared" si="0"/>
        <v>5.8166666666666655</v>
      </c>
      <c r="D16" s="1"/>
      <c r="E16" t="s">
        <v>55</v>
      </c>
      <c r="G16" s="14">
        <v>3.4</v>
      </c>
    </row>
    <row r="17" spans="1:7" x14ac:dyDescent="0.2">
      <c r="A17" s="8">
        <v>0.16666666666666666</v>
      </c>
      <c r="B17" s="9">
        <f t="shared" ref="B17:B54" si="2">A17-A$15+B$14</f>
        <v>0.3256944444444444</v>
      </c>
      <c r="C17" s="10">
        <f t="shared" si="0"/>
        <v>7.8166666666666655</v>
      </c>
      <c r="D17" s="1"/>
      <c r="E17" t="s">
        <v>55</v>
      </c>
      <c r="G17" s="14">
        <v>3.3</v>
      </c>
    </row>
    <row r="18" spans="1:7" x14ac:dyDescent="0.2">
      <c r="A18" s="8">
        <v>0.25694444444444448</v>
      </c>
      <c r="B18" s="9">
        <f t="shared" si="2"/>
        <v>0.41597222222222224</v>
      </c>
      <c r="C18" s="10">
        <f t="shared" si="0"/>
        <v>9.9833333333333325</v>
      </c>
      <c r="D18" s="1">
        <v>3.2909999999999999</v>
      </c>
      <c r="F18">
        <v>110</v>
      </c>
      <c r="G18" s="14">
        <v>3.29</v>
      </c>
    </row>
    <row r="19" spans="1:7" x14ac:dyDescent="0.2">
      <c r="A19" s="8">
        <v>0.30833333333333335</v>
      </c>
      <c r="B19" s="9">
        <f t="shared" si="2"/>
        <v>0.46736111111111112</v>
      </c>
      <c r="C19" s="10">
        <f t="shared" si="0"/>
        <v>11.216666666666667</v>
      </c>
      <c r="D19" s="1">
        <v>3.2839999999999998</v>
      </c>
      <c r="F19">
        <v>110</v>
      </c>
      <c r="G19" s="14">
        <v>3.25</v>
      </c>
    </row>
    <row r="20" spans="1:7" x14ac:dyDescent="0.2">
      <c r="A20" s="8">
        <v>0.34027777777777773</v>
      </c>
      <c r="B20" s="9">
        <f t="shared" si="2"/>
        <v>0.4993055555555555</v>
      </c>
      <c r="C20" s="10">
        <f t="shared" si="0"/>
        <v>11.983333333333331</v>
      </c>
      <c r="D20" s="1">
        <v>3.2839999999999998</v>
      </c>
      <c r="F20">
        <v>110</v>
      </c>
      <c r="G20" s="14">
        <v>3.21</v>
      </c>
    </row>
    <row r="21" spans="1:7" x14ac:dyDescent="0.2">
      <c r="A21" s="8">
        <v>0.375</v>
      </c>
      <c r="B21" s="9">
        <f t="shared" si="2"/>
        <v>0.53402777777777777</v>
      </c>
      <c r="C21" s="10">
        <f t="shared" si="0"/>
        <v>12.816666666666666</v>
      </c>
      <c r="D21" s="1">
        <v>3.278</v>
      </c>
      <c r="F21">
        <v>110</v>
      </c>
      <c r="G21" s="14">
        <v>3.18</v>
      </c>
    </row>
    <row r="22" spans="1:7" x14ac:dyDescent="0.2">
      <c r="A22" s="8">
        <v>0.4055555555555555</v>
      </c>
      <c r="B22" s="9">
        <f t="shared" si="2"/>
        <v>0.56458333333333321</v>
      </c>
      <c r="C22" s="10">
        <f t="shared" si="0"/>
        <v>13.549999999999995</v>
      </c>
      <c r="D22" s="1">
        <v>3.2970000000000002</v>
      </c>
      <c r="E22" t="s">
        <v>56</v>
      </c>
      <c r="F22">
        <v>110</v>
      </c>
      <c r="G22" s="14">
        <v>3.14</v>
      </c>
    </row>
    <row r="23" spans="1:7" x14ac:dyDescent="0.2">
      <c r="A23" s="8">
        <v>0.44513888888888892</v>
      </c>
      <c r="B23" s="9">
        <f t="shared" si="2"/>
        <v>0.60416666666666674</v>
      </c>
      <c r="C23" s="10">
        <f t="shared" si="0"/>
        <v>14.500000000000002</v>
      </c>
      <c r="D23" s="1">
        <v>3.2970000000000002</v>
      </c>
      <c r="E23" t="s">
        <v>57</v>
      </c>
      <c r="F23">
        <v>110</v>
      </c>
      <c r="G23" s="14">
        <v>3.08</v>
      </c>
    </row>
    <row r="24" spans="1:7" x14ac:dyDescent="0.2">
      <c r="A24" s="8"/>
      <c r="B24" s="9">
        <f t="shared" si="2"/>
        <v>0.15902777777777777</v>
      </c>
      <c r="C24" s="10">
        <f t="shared" si="0"/>
        <v>3.8166666666666669</v>
      </c>
      <c r="D24" s="1"/>
      <c r="G24" s="14"/>
    </row>
    <row r="25" spans="1:7" x14ac:dyDescent="0.2">
      <c r="A25" s="8"/>
      <c r="B25" s="9">
        <f t="shared" si="2"/>
        <v>0.15902777777777777</v>
      </c>
      <c r="C25" s="10">
        <f t="shared" si="0"/>
        <v>3.8166666666666669</v>
      </c>
      <c r="D25" s="1"/>
      <c r="G25" s="14"/>
    </row>
    <row r="26" spans="1:7" x14ac:dyDescent="0.2">
      <c r="A26" s="8"/>
      <c r="B26" s="9">
        <f t="shared" si="2"/>
        <v>0.15902777777777777</v>
      </c>
      <c r="C26" s="10">
        <f t="shared" si="0"/>
        <v>3.8166666666666669</v>
      </c>
      <c r="D26" s="1"/>
      <c r="G26" s="14"/>
    </row>
    <row r="27" spans="1:7" x14ac:dyDescent="0.2">
      <c r="A27" s="8"/>
      <c r="B27" s="9">
        <f t="shared" si="2"/>
        <v>0.15902777777777777</v>
      </c>
      <c r="C27" s="10">
        <f t="shared" si="0"/>
        <v>3.8166666666666669</v>
      </c>
      <c r="D27" s="1"/>
      <c r="G27" s="14"/>
    </row>
    <row r="28" spans="1:7" x14ac:dyDescent="0.2">
      <c r="A28" s="8"/>
      <c r="B28" s="9">
        <f t="shared" si="2"/>
        <v>0.15902777777777777</v>
      </c>
      <c r="C28" s="10">
        <f t="shared" si="0"/>
        <v>3.8166666666666669</v>
      </c>
      <c r="D28" s="1"/>
      <c r="G28" s="14"/>
    </row>
    <row r="29" spans="1:7" x14ac:dyDescent="0.2">
      <c r="A29" s="8"/>
      <c r="B29" s="9">
        <f t="shared" si="2"/>
        <v>0.15902777777777777</v>
      </c>
      <c r="C29" s="10">
        <f t="shared" si="0"/>
        <v>3.8166666666666669</v>
      </c>
      <c r="D29" s="1"/>
      <c r="G29" s="14"/>
    </row>
    <row r="30" spans="1:7" x14ac:dyDescent="0.2">
      <c r="A30" s="8"/>
      <c r="B30" s="9">
        <f t="shared" si="2"/>
        <v>0.15902777777777777</v>
      </c>
      <c r="C30" s="10">
        <f t="shared" si="0"/>
        <v>3.8166666666666669</v>
      </c>
      <c r="D30" s="1"/>
      <c r="G30" s="14"/>
    </row>
    <row r="31" spans="1:7" x14ac:dyDescent="0.2">
      <c r="A31" s="8"/>
      <c r="B31" s="9">
        <f t="shared" si="2"/>
        <v>0.15902777777777777</v>
      </c>
      <c r="C31" s="10">
        <f t="shared" si="0"/>
        <v>3.8166666666666669</v>
      </c>
      <c r="D31" s="1"/>
      <c r="G31" s="14"/>
    </row>
    <row r="32" spans="1:7" x14ac:dyDescent="0.2">
      <c r="A32" s="8"/>
      <c r="B32" s="9">
        <f t="shared" si="2"/>
        <v>0.15902777777777777</v>
      </c>
      <c r="C32" s="10">
        <f t="shared" si="0"/>
        <v>3.8166666666666669</v>
      </c>
      <c r="D32" s="1"/>
      <c r="G32" s="14"/>
    </row>
    <row r="33" spans="1:7" x14ac:dyDescent="0.2">
      <c r="A33" s="8"/>
      <c r="B33" s="9">
        <f t="shared" si="2"/>
        <v>0.15902777777777777</v>
      </c>
      <c r="C33" s="10">
        <f t="shared" si="0"/>
        <v>3.8166666666666669</v>
      </c>
      <c r="D33" s="1"/>
      <c r="G33" s="14"/>
    </row>
    <row r="34" spans="1:7" x14ac:dyDescent="0.2">
      <c r="A34" s="8"/>
      <c r="B34" s="9">
        <f t="shared" si="2"/>
        <v>0.15902777777777777</v>
      </c>
      <c r="C34" s="10">
        <f t="shared" si="0"/>
        <v>3.8166666666666669</v>
      </c>
      <c r="D34" s="1"/>
      <c r="G34" s="14"/>
    </row>
    <row r="35" spans="1:7" x14ac:dyDescent="0.2">
      <c r="A35" s="8"/>
      <c r="B35" s="9">
        <f t="shared" si="2"/>
        <v>0.15902777777777777</v>
      </c>
      <c r="C35" s="10">
        <f t="shared" si="0"/>
        <v>3.8166666666666669</v>
      </c>
      <c r="D35" s="1"/>
      <c r="G35" s="14"/>
    </row>
    <row r="36" spans="1:7" x14ac:dyDescent="0.2">
      <c r="A36" s="8"/>
      <c r="B36" s="9">
        <f t="shared" si="2"/>
        <v>0.15902777777777777</v>
      </c>
      <c r="C36" s="10">
        <f t="shared" si="0"/>
        <v>3.8166666666666669</v>
      </c>
      <c r="D36" s="1"/>
      <c r="G36" s="14"/>
    </row>
    <row r="37" spans="1:7" x14ac:dyDescent="0.2">
      <c r="A37" s="8"/>
      <c r="B37" s="9">
        <f t="shared" si="2"/>
        <v>0.15902777777777777</v>
      </c>
      <c r="C37" s="10">
        <f t="shared" si="0"/>
        <v>3.8166666666666669</v>
      </c>
      <c r="D37" s="1"/>
      <c r="G37" s="14"/>
    </row>
    <row r="38" spans="1:7" x14ac:dyDescent="0.2">
      <c r="A38" s="8"/>
      <c r="B38" s="9">
        <f t="shared" si="2"/>
        <v>0.15902777777777777</v>
      </c>
      <c r="C38" s="10">
        <f t="shared" si="0"/>
        <v>3.8166666666666669</v>
      </c>
      <c r="D38" s="1"/>
      <c r="G38" s="14"/>
    </row>
    <row r="39" spans="1:7" x14ac:dyDescent="0.2">
      <c r="A39" s="8"/>
      <c r="B39" s="9">
        <f t="shared" si="2"/>
        <v>0.15902777777777777</v>
      </c>
      <c r="C39" s="10">
        <f t="shared" si="0"/>
        <v>3.8166666666666669</v>
      </c>
      <c r="D39" s="1"/>
      <c r="G39" s="14"/>
    </row>
    <row r="40" spans="1:7" x14ac:dyDescent="0.2">
      <c r="A40" s="8"/>
      <c r="B40" s="9">
        <f t="shared" si="2"/>
        <v>0.15902777777777777</v>
      </c>
      <c r="C40" s="10">
        <f t="shared" si="0"/>
        <v>3.8166666666666669</v>
      </c>
      <c r="D40" s="1"/>
    </row>
    <row r="41" spans="1:7" x14ac:dyDescent="0.2">
      <c r="A41" s="8"/>
      <c r="B41" s="9">
        <f t="shared" si="2"/>
        <v>0.15902777777777777</v>
      </c>
      <c r="C41" s="10">
        <f t="shared" si="0"/>
        <v>3.8166666666666669</v>
      </c>
      <c r="D41" s="1"/>
    </row>
    <row r="42" spans="1:7" x14ac:dyDescent="0.2">
      <c r="A42" s="8"/>
      <c r="B42" s="9">
        <f t="shared" si="2"/>
        <v>0.15902777777777777</v>
      </c>
      <c r="C42" s="10">
        <f t="shared" si="0"/>
        <v>3.8166666666666669</v>
      </c>
    </row>
    <row r="43" spans="1:7" x14ac:dyDescent="0.2">
      <c r="A43" s="8"/>
      <c r="B43" s="9">
        <f t="shared" si="2"/>
        <v>0.15902777777777777</v>
      </c>
      <c r="C43" s="10">
        <f t="shared" si="0"/>
        <v>3.8166666666666669</v>
      </c>
    </row>
    <row r="44" spans="1:7" x14ac:dyDescent="0.2">
      <c r="A44" s="8"/>
      <c r="B44" s="9">
        <f t="shared" si="2"/>
        <v>0.15902777777777777</v>
      </c>
      <c r="C44" s="10">
        <f t="shared" si="0"/>
        <v>3.8166666666666669</v>
      </c>
    </row>
    <row r="45" spans="1:7" x14ac:dyDescent="0.2">
      <c r="A45" s="8"/>
      <c r="B45" s="9">
        <f t="shared" si="2"/>
        <v>0.15902777777777777</v>
      </c>
      <c r="C45" s="10">
        <f t="shared" si="0"/>
        <v>3.8166666666666669</v>
      </c>
    </row>
    <row r="46" spans="1:7" x14ac:dyDescent="0.2">
      <c r="A46" s="8"/>
      <c r="B46" s="9">
        <f t="shared" si="2"/>
        <v>0.15902777777777777</v>
      </c>
      <c r="C46" s="10">
        <f t="shared" si="0"/>
        <v>3.8166666666666669</v>
      </c>
    </row>
    <row r="47" spans="1:7" x14ac:dyDescent="0.2">
      <c r="A47" s="8"/>
      <c r="B47" s="9">
        <f t="shared" si="2"/>
        <v>0.15902777777777777</v>
      </c>
      <c r="C47" s="10">
        <f t="shared" si="0"/>
        <v>3.8166666666666669</v>
      </c>
    </row>
    <row r="48" spans="1:7" x14ac:dyDescent="0.2">
      <c r="A48" s="8"/>
      <c r="B48" s="9">
        <f t="shared" si="2"/>
        <v>0.15902777777777777</v>
      </c>
      <c r="C48" s="10">
        <f t="shared" si="0"/>
        <v>3.8166666666666669</v>
      </c>
    </row>
    <row r="49" spans="1:3" x14ac:dyDescent="0.2">
      <c r="A49" s="8"/>
      <c r="B49" s="9">
        <f t="shared" si="2"/>
        <v>0.15902777777777777</v>
      </c>
      <c r="C49" s="10">
        <f t="shared" si="0"/>
        <v>3.8166666666666669</v>
      </c>
    </row>
    <row r="50" spans="1:3" x14ac:dyDescent="0.2">
      <c r="A50" s="8"/>
      <c r="B50" s="9">
        <f t="shared" si="2"/>
        <v>0.15902777777777777</v>
      </c>
      <c r="C50" s="10">
        <f t="shared" si="0"/>
        <v>3.8166666666666669</v>
      </c>
    </row>
    <row r="51" spans="1:3" x14ac:dyDescent="0.2">
      <c r="A51" s="8"/>
      <c r="B51" s="9">
        <f t="shared" si="2"/>
        <v>0.15902777777777777</v>
      </c>
      <c r="C51" s="10">
        <f t="shared" si="0"/>
        <v>3.8166666666666669</v>
      </c>
    </row>
    <row r="52" spans="1:3" x14ac:dyDescent="0.2">
      <c r="A52" s="8"/>
      <c r="B52" s="9">
        <f t="shared" si="2"/>
        <v>0.15902777777777777</v>
      </c>
      <c r="C52" s="10">
        <f t="shared" si="0"/>
        <v>3.8166666666666669</v>
      </c>
    </row>
    <row r="53" spans="1:3" x14ac:dyDescent="0.2">
      <c r="A53" s="8"/>
      <c r="B53" s="9">
        <f t="shared" si="2"/>
        <v>0.15902777777777777</v>
      </c>
      <c r="C53" s="10">
        <f t="shared" si="0"/>
        <v>3.8166666666666669</v>
      </c>
    </row>
    <row r="54" spans="1:3" x14ac:dyDescent="0.2">
      <c r="A54" s="8"/>
      <c r="B54" s="9">
        <f t="shared" si="2"/>
        <v>0.15902777777777777</v>
      </c>
      <c r="C54" s="10">
        <f t="shared" si="0"/>
        <v>3.8166666666666669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33B7-656C-0141-885E-BDC6C8E5A9FE}">
  <dimension ref="A1:G54"/>
  <sheetViews>
    <sheetView zoomScale="125" workbookViewId="0">
      <selection activeCell="G15" sqref="G15"/>
    </sheetView>
  </sheetViews>
  <sheetFormatPr baseColWidth="10" defaultRowHeight="16" x14ac:dyDescent="0.2"/>
  <cols>
    <col min="1" max="1" width="10" customWidth="1"/>
    <col min="2" max="2" width="8.6640625" customWidth="1"/>
    <col min="3" max="3" width="8.33203125" customWidth="1"/>
    <col min="4" max="4" width="8.83203125" customWidth="1"/>
    <col min="5" max="5" width="29.5" customWidth="1"/>
    <col min="6" max="6" width="7.33203125" customWidth="1"/>
    <col min="7" max="7" width="12.1640625" style="1" customWidth="1"/>
  </cols>
  <sheetData>
    <row r="1" spans="1:7" x14ac:dyDescent="0.2">
      <c r="A1" t="s">
        <v>31</v>
      </c>
    </row>
    <row r="2" spans="1:7" x14ac:dyDescent="0.2">
      <c r="A2" t="s">
        <v>32</v>
      </c>
    </row>
    <row r="3" spans="1:7" x14ac:dyDescent="0.2">
      <c r="A3" t="s">
        <v>58</v>
      </c>
    </row>
    <row r="4" spans="1:7" x14ac:dyDescent="0.2">
      <c r="A4" t="s">
        <v>33</v>
      </c>
    </row>
    <row r="6" spans="1:7" x14ac:dyDescent="0.2">
      <c r="A6" s="2">
        <v>43900</v>
      </c>
      <c r="B6" s="2"/>
      <c r="C6" s="2"/>
    </row>
    <row r="7" spans="1:7" ht="51" x14ac:dyDescent="0.2">
      <c r="A7" t="s">
        <v>23</v>
      </c>
      <c r="B7" s="12" t="s">
        <v>28</v>
      </c>
      <c r="C7" t="s">
        <v>29</v>
      </c>
      <c r="D7" s="12" t="s">
        <v>27</v>
      </c>
      <c r="E7" t="s">
        <v>6</v>
      </c>
      <c r="F7" s="12" t="s">
        <v>54</v>
      </c>
      <c r="G7" s="1" t="s">
        <v>46</v>
      </c>
    </row>
    <row r="8" spans="1:7" x14ac:dyDescent="0.2">
      <c r="A8" s="8">
        <v>0.45069444444444445</v>
      </c>
      <c r="B8" s="9">
        <v>0</v>
      </c>
      <c r="C8" s="10">
        <f>B8*1440/60</f>
        <v>0</v>
      </c>
      <c r="D8" s="1">
        <v>4.0670000000000002</v>
      </c>
      <c r="E8" t="s">
        <v>60</v>
      </c>
      <c r="G8" s="14">
        <v>4.09</v>
      </c>
    </row>
    <row r="9" spans="1:7" x14ac:dyDescent="0.2">
      <c r="A9" s="8">
        <v>0.46249999999999997</v>
      </c>
      <c r="B9" s="9">
        <f>A9-A$8</f>
        <v>1.1805555555555514E-2</v>
      </c>
      <c r="C9" s="10">
        <f t="shared" ref="C9:C54" si="0">B9*1440/60</f>
        <v>0.28333333333333233</v>
      </c>
      <c r="D9" s="1">
        <v>4.01</v>
      </c>
      <c r="G9" s="14">
        <v>4.05</v>
      </c>
    </row>
    <row r="10" spans="1:7" x14ac:dyDescent="0.2">
      <c r="A10" s="8">
        <v>0.47569444444444442</v>
      </c>
      <c r="B10" s="9">
        <f t="shared" ref="B10:B38" si="1">A10-A$8</f>
        <v>2.4999999999999967E-2</v>
      </c>
      <c r="C10" s="10">
        <f t="shared" si="0"/>
        <v>0.5999999999999992</v>
      </c>
      <c r="D10" s="1">
        <v>3.9660000000000002</v>
      </c>
      <c r="G10" s="14">
        <v>4</v>
      </c>
    </row>
    <row r="11" spans="1:7" x14ac:dyDescent="0.2">
      <c r="A11" s="8">
        <v>0.49513888888888885</v>
      </c>
      <c r="B11" s="9">
        <f t="shared" si="1"/>
        <v>4.4444444444444398E-2</v>
      </c>
      <c r="C11" s="10">
        <f t="shared" si="0"/>
        <v>1.0666666666666655</v>
      </c>
      <c r="D11" s="1">
        <v>3.87</v>
      </c>
      <c r="G11" s="14">
        <v>3.9</v>
      </c>
    </row>
    <row r="12" spans="1:7" x14ac:dyDescent="0.2">
      <c r="A12" s="8">
        <v>0.54097222222222219</v>
      </c>
      <c r="B12" s="9">
        <f t="shared" si="1"/>
        <v>9.0277777777777735E-2</v>
      </c>
      <c r="C12" s="10">
        <f t="shared" si="0"/>
        <v>2.1666666666666656</v>
      </c>
      <c r="D12" s="1">
        <v>3.7679999999999998</v>
      </c>
      <c r="G12" s="14">
        <v>3.78</v>
      </c>
    </row>
    <row r="13" spans="1:7" x14ac:dyDescent="0.2">
      <c r="A13" s="8">
        <v>0.56944444444444442</v>
      </c>
      <c r="B13" s="9">
        <f t="shared" si="1"/>
        <v>0.11874999999999997</v>
      </c>
      <c r="C13" s="10">
        <f t="shared" si="0"/>
        <v>2.8499999999999992</v>
      </c>
      <c r="D13" s="1">
        <v>3.6920000000000002</v>
      </c>
      <c r="G13" s="14">
        <v>3.74</v>
      </c>
    </row>
    <row r="14" spans="1:7" x14ac:dyDescent="0.2">
      <c r="A14" s="8">
        <v>0.58888888888888891</v>
      </c>
      <c r="B14" s="9">
        <f t="shared" si="1"/>
        <v>0.13819444444444445</v>
      </c>
      <c r="C14" s="10">
        <f t="shared" si="0"/>
        <v>3.3166666666666669</v>
      </c>
      <c r="D14" s="1">
        <v>3.6469999999999998</v>
      </c>
      <c r="G14" s="14">
        <v>3.7</v>
      </c>
    </row>
    <row r="15" spans="1:7" x14ac:dyDescent="0.2">
      <c r="A15" s="11">
        <v>0.65208333333333335</v>
      </c>
      <c r="B15" s="9">
        <f t="shared" si="1"/>
        <v>0.2013888888888889</v>
      </c>
      <c r="C15" s="10">
        <f t="shared" si="0"/>
        <v>4.833333333333333</v>
      </c>
      <c r="D15" s="1">
        <v>3.2970000000000002</v>
      </c>
      <c r="G15" s="14">
        <v>3</v>
      </c>
    </row>
    <row r="16" spans="1:7" x14ac:dyDescent="0.2">
      <c r="A16" s="8"/>
      <c r="B16" s="9">
        <f t="shared" si="1"/>
        <v>-0.45069444444444445</v>
      </c>
      <c r="C16" s="10">
        <f t="shared" si="0"/>
        <v>-10.816666666666666</v>
      </c>
      <c r="D16" s="1"/>
      <c r="G16" s="14"/>
    </row>
    <row r="17" spans="1:7" x14ac:dyDescent="0.2">
      <c r="A17" s="8"/>
      <c r="B17" s="9">
        <f t="shared" si="1"/>
        <v>-0.45069444444444445</v>
      </c>
      <c r="C17" s="10">
        <f t="shared" si="0"/>
        <v>-10.816666666666666</v>
      </c>
      <c r="D17" s="1"/>
      <c r="G17" s="14"/>
    </row>
    <row r="18" spans="1:7" x14ac:dyDescent="0.2">
      <c r="A18" s="8"/>
      <c r="B18" s="9">
        <f t="shared" si="1"/>
        <v>-0.45069444444444445</v>
      </c>
      <c r="C18" s="10">
        <f t="shared" si="0"/>
        <v>-10.816666666666666</v>
      </c>
      <c r="D18" s="1"/>
      <c r="G18" s="14"/>
    </row>
    <row r="19" spans="1:7" x14ac:dyDescent="0.2">
      <c r="A19" s="8"/>
      <c r="B19" s="9">
        <f t="shared" si="1"/>
        <v>-0.45069444444444445</v>
      </c>
      <c r="C19" s="10">
        <f t="shared" si="0"/>
        <v>-10.816666666666666</v>
      </c>
      <c r="D19" s="1"/>
      <c r="G19" s="14"/>
    </row>
    <row r="20" spans="1:7" x14ac:dyDescent="0.2">
      <c r="A20" s="8"/>
      <c r="B20" s="9">
        <f t="shared" si="1"/>
        <v>-0.45069444444444445</v>
      </c>
      <c r="C20" s="10">
        <f t="shared" si="0"/>
        <v>-10.816666666666666</v>
      </c>
      <c r="D20" s="1"/>
      <c r="G20" s="14"/>
    </row>
    <row r="21" spans="1:7" x14ac:dyDescent="0.2">
      <c r="A21" s="8"/>
      <c r="B21" s="9">
        <f t="shared" si="1"/>
        <v>-0.45069444444444445</v>
      </c>
      <c r="C21" s="10">
        <f t="shared" si="0"/>
        <v>-10.816666666666666</v>
      </c>
      <c r="D21" s="1"/>
      <c r="G21" s="14"/>
    </row>
    <row r="22" spans="1:7" x14ac:dyDescent="0.2">
      <c r="A22" s="8"/>
      <c r="B22" s="9">
        <f t="shared" si="1"/>
        <v>-0.45069444444444445</v>
      </c>
      <c r="C22" s="10">
        <f t="shared" si="0"/>
        <v>-10.816666666666666</v>
      </c>
      <c r="D22" s="1"/>
      <c r="G22" s="14"/>
    </row>
    <row r="23" spans="1:7" x14ac:dyDescent="0.2">
      <c r="A23" s="8"/>
      <c r="B23" s="9">
        <f t="shared" si="1"/>
        <v>-0.45069444444444445</v>
      </c>
      <c r="C23" s="10">
        <f t="shared" si="0"/>
        <v>-10.816666666666666</v>
      </c>
      <c r="D23" s="1"/>
      <c r="G23" s="14"/>
    </row>
    <row r="24" spans="1:7" x14ac:dyDescent="0.2">
      <c r="A24" s="8"/>
      <c r="B24" s="9">
        <f t="shared" si="1"/>
        <v>-0.45069444444444445</v>
      </c>
      <c r="C24" s="10">
        <f t="shared" si="0"/>
        <v>-10.816666666666666</v>
      </c>
      <c r="D24" s="1"/>
      <c r="G24" s="14"/>
    </row>
    <row r="25" spans="1:7" x14ac:dyDescent="0.2">
      <c r="A25" s="8"/>
      <c r="B25" s="9">
        <f t="shared" si="1"/>
        <v>-0.45069444444444445</v>
      </c>
      <c r="C25" s="10">
        <f t="shared" si="0"/>
        <v>-10.816666666666666</v>
      </c>
      <c r="D25" s="1"/>
      <c r="G25" s="14"/>
    </row>
    <row r="26" spans="1:7" x14ac:dyDescent="0.2">
      <c r="A26" s="8"/>
      <c r="B26" s="9">
        <f t="shared" si="1"/>
        <v>-0.45069444444444445</v>
      </c>
      <c r="C26" s="10">
        <f t="shared" si="0"/>
        <v>-10.816666666666666</v>
      </c>
      <c r="D26" s="1"/>
      <c r="G26" s="14"/>
    </row>
    <row r="27" spans="1:7" x14ac:dyDescent="0.2">
      <c r="A27" s="8"/>
      <c r="B27" s="9">
        <f t="shared" si="1"/>
        <v>-0.45069444444444445</v>
      </c>
      <c r="C27" s="10">
        <f t="shared" si="0"/>
        <v>-10.816666666666666</v>
      </c>
      <c r="D27" s="1"/>
      <c r="G27" s="14"/>
    </row>
    <row r="28" spans="1:7" x14ac:dyDescent="0.2">
      <c r="A28" s="8"/>
      <c r="B28" s="9">
        <f t="shared" si="1"/>
        <v>-0.45069444444444445</v>
      </c>
      <c r="C28" s="10">
        <f t="shared" si="0"/>
        <v>-10.816666666666666</v>
      </c>
      <c r="D28" s="1"/>
      <c r="G28" s="14"/>
    </row>
    <row r="29" spans="1:7" x14ac:dyDescent="0.2">
      <c r="A29" s="8"/>
      <c r="B29" s="9">
        <f t="shared" si="1"/>
        <v>-0.45069444444444445</v>
      </c>
      <c r="C29" s="10">
        <f t="shared" si="0"/>
        <v>-10.816666666666666</v>
      </c>
      <c r="D29" s="1"/>
      <c r="G29" s="14"/>
    </row>
    <row r="30" spans="1:7" x14ac:dyDescent="0.2">
      <c r="A30" s="8"/>
      <c r="B30" s="9">
        <f t="shared" si="1"/>
        <v>-0.45069444444444445</v>
      </c>
      <c r="C30" s="10">
        <f t="shared" si="0"/>
        <v>-10.816666666666666</v>
      </c>
      <c r="D30" s="1"/>
      <c r="G30" s="14"/>
    </row>
    <row r="31" spans="1:7" x14ac:dyDescent="0.2">
      <c r="A31" s="8"/>
      <c r="B31" s="9">
        <f t="shared" si="1"/>
        <v>-0.45069444444444445</v>
      </c>
      <c r="C31" s="10">
        <f t="shared" si="0"/>
        <v>-10.816666666666666</v>
      </c>
      <c r="D31" s="1"/>
      <c r="G31" s="14"/>
    </row>
    <row r="32" spans="1:7" x14ac:dyDescent="0.2">
      <c r="A32" s="8"/>
      <c r="B32" s="9">
        <f t="shared" si="1"/>
        <v>-0.45069444444444445</v>
      </c>
      <c r="C32" s="10">
        <f t="shared" si="0"/>
        <v>-10.816666666666666</v>
      </c>
      <c r="D32" s="1"/>
      <c r="G32" s="14"/>
    </row>
    <row r="33" spans="1:7" x14ac:dyDescent="0.2">
      <c r="A33" s="8"/>
      <c r="B33" s="9">
        <f t="shared" si="1"/>
        <v>-0.45069444444444445</v>
      </c>
      <c r="C33" s="10">
        <f t="shared" si="0"/>
        <v>-10.816666666666666</v>
      </c>
      <c r="D33" s="1"/>
      <c r="G33" s="14"/>
    </row>
    <row r="34" spans="1:7" x14ac:dyDescent="0.2">
      <c r="A34" s="8"/>
      <c r="B34" s="9">
        <f t="shared" si="1"/>
        <v>-0.45069444444444445</v>
      </c>
      <c r="C34" s="10">
        <f t="shared" si="0"/>
        <v>-10.816666666666666</v>
      </c>
      <c r="D34" s="1"/>
      <c r="G34" s="14"/>
    </row>
    <row r="35" spans="1:7" x14ac:dyDescent="0.2">
      <c r="A35" s="8"/>
      <c r="B35" s="9">
        <f t="shared" si="1"/>
        <v>-0.45069444444444445</v>
      </c>
      <c r="C35" s="10">
        <f t="shared" si="0"/>
        <v>-10.816666666666666</v>
      </c>
      <c r="D35" s="1"/>
      <c r="G35" s="14"/>
    </row>
    <row r="36" spans="1:7" x14ac:dyDescent="0.2">
      <c r="A36" s="8"/>
      <c r="B36" s="9">
        <f t="shared" si="1"/>
        <v>-0.45069444444444445</v>
      </c>
      <c r="C36" s="10">
        <f t="shared" si="0"/>
        <v>-10.816666666666666</v>
      </c>
      <c r="D36" s="1"/>
      <c r="G36" s="14"/>
    </row>
    <row r="37" spans="1:7" x14ac:dyDescent="0.2">
      <c r="A37" s="8"/>
      <c r="B37" s="9">
        <f t="shared" si="1"/>
        <v>-0.45069444444444445</v>
      </c>
      <c r="C37" s="10">
        <f t="shared" si="0"/>
        <v>-10.816666666666666</v>
      </c>
      <c r="D37" s="1"/>
      <c r="G37" s="14"/>
    </row>
    <row r="38" spans="1:7" x14ac:dyDescent="0.2">
      <c r="A38" s="8"/>
      <c r="B38" s="9">
        <f t="shared" si="1"/>
        <v>-0.45069444444444445</v>
      </c>
      <c r="C38" s="10">
        <f t="shared" si="0"/>
        <v>-10.816666666666666</v>
      </c>
      <c r="D38" s="1"/>
      <c r="G38" s="14"/>
    </row>
    <row r="39" spans="1:7" x14ac:dyDescent="0.2">
      <c r="A39" s="8"/>
      <c r="B39" s="9">
        <f t="shared" ref="B39:B54" si="2">A39-A$15+B$14</f>
        <v>-0.51388888888888884</v>
      </c>
      <c r="C39" s="10">
        <f t="shared" si="0"/>
        <v>-12.333333333333332</v>
      </c>
      <c r="D39" s="1"/>
      <c r="G39" s="14"/>
    </row>
    <row r="40" spans="1:7" x14ac:dyDescent="0.2">
      <c r="A40" s="8"/>
      <c r="B40" s="9">
        <f t="shared" si="2"/>
        <v>-0.51388888888888884</v>
      </c>
      <c r="C40" s="10">
        <f t="shared" si="0"/>
        <v>-12.333333333333332</v>
      </c>
      <c r="D40" s="1"/>
    </row>
    <row r="41" spans="1:7" x14ac:dyDescent="0.2">
      <c r="A41" s="8"/>
      <c r="B41" s="9">
        <f t="shared" si="2"/>
        <v>-0.51388888888888884</v>
      </c>
      <c r="C41" s="10">
        <f t="shared" si="0"/>
        <v>-12.333333333333332</v>
      </c>
      <c r="D41" s="1"/>
    </row>
    <row r="42" spans="1:7" x14ac:dyDescent="0.2">
      <c r="A42" s="8"/>
      <c r="B42" s="9">
        <f t="shared" si="2"/>
        <v>-0.51388888888888884</v>
      </c>
      <c r="C42" s="10">
        <f t="shared" si="0"/>
        <v>-12.333333333333332</v>
      </c>
    </row>
    <row r="43" spans="1:7" x14ac:dyDescent="0.2">
      <c r="A43" s="8"/>
      <c r="B43" s="9">
        <f t="shared" si="2"/>
        <v>-0.51388888888888884</v>
      </c>
      <c r="C43" s="10">
        <f t="shared" si="0"/>
        <v>-12.333333333333332</v>
      </c>
    </row>
    <row r="44" spans="1:7" x14ac:dyDescent="0.2">
      <c r="A44" s="8"/>
      <c r="B44" s="9">
        <f t="shared" si="2"/>
        <v>-0.51388888888888884</v>
      </c>
      <c r="C44" s="10">
        <f t="shared" si="0"/>
        <v>-12.333333333333332</v>
      </c>
    </row>
    <row r="45" spans="1:7" x14ac:dyDescent="0.2">
      <c r="A45" s="8"/>
      <c r="B45" s="9">
        <f t="shared" si="2"/>
        <v>-0.51388888888888884</v>
      </c>
      <c r="C45" s="10">
        <f t="shared" si="0"/>
        <v>-12.333333333333332</v>
      </c>
    </row>
    <row r="46" spans="1:7" x14ac:dyDescent="0.2">
      <c r="A46" s="8"/>
      <c r="B46" s="9">
        <f t="shared" si="2"/>
        <v>-0.51388888888888884</v>
      </c>
      <c r="C46" s="10">
        <f t="shared" si="0"/>
        <v>-12.333333333333332</v>
      </c>
    </row>
    <row r="47" spans="1:7" x14ac:dyDescent="0.2">
      <c r="A47" s="8"/>
      <c r="B47" s="9">
        <f t="shared" si="2"/>
        <v>-0.51388888888888884</v>
      </c>
      <c r="C47" s="10">
        <f t="shared" si="0"/>
        <v>-12.333333333333332</v>
      </c>
    </row>
    <row r="48" spans="1:7" x14ac:dyDescent="0.2">
      <c r="A48" s="8"/>
      <c r="B48" s="9">
        <f t="shared" si="2"/>
        <v>-0.51388888888888884</v>
      </c>
      <c r="C48" s="10">
        <f t="shared" si="0"/>
        <v>-12.333333333333332</v>
      </c>
    </row>
    <row r="49" spans="1:3" x14ac:dyDescent="0.2">
      <c r="A49" s="8"/>
      <c r="B49" s="9">
        <f t="shared" si="2"/>
        <v>-0.51388888888888884</v>
      </c>
      <c r="C49" s="10">
        <f t="shared" si="0"/>
        <v>-12.333333333333332</v>
      </c>
    </row>
    <row r="50" spans="1:3" x14ac:dyDescent="0.2">
      <c r="A50" s="8"/>
      <c r="B50" s="9">
        <f t="shared" si="2"/>
        <v>-0.51388888888888884</v>
      </c>
      <c r="C50" s="10">
        <f t="shared" si="0"/>
        <v>-12.333333333333332</v>
      </c>
    </row>
    <row r="51" spans="1:3" x14ac:dyDescent="0.2">
      <c r="A51" s="8"/>
      <c r="B51" s="9">
        <f t="shared" si="2"/>
        <v>-0.51388888888888884</v>
      </c>
      <c r="C51" s="10">
        <f t="shared" si="0"/>
        <v>-12.333333333333332</v>
      </c>
    </row>
    <row r="52" spans="1:3" x14ac:dyDescent="0.2">
      <c r="A52" s="8"/>
      <c r="B52" s="9">
        <f t="shared" si="2"/>
        <v>-0.51388888888888884</v>
      </c>
      <c r="C52" s="10">
        <f t="shared" si="0"/>
        <v>-12.333333333333332</v>
      </c>
    </row>
    <row r="53" spans="1:3" x14ac:dyDescent="0.2">
      <c r="A53" s="8"/>
      <c r="B53" s="9">
        <f t="shared" si="2"/>
        <v>-0.51388888888888884</v>
      </c>
      <c r="C53" s="10">
        <f t="shared" si="0"/>
        <v>-12.333333333333332</v>
      </c>
    </row>
    <row r="54" spans="1:3" x14ac:dyDescent="0.2">
      <c r="A54" s="8"/>
      <c r="B54" s="9">
        <f t="shared" si="2"/>
        <v>-0.51388888888888884</v>
      </c>
      <c r="C54" s="10">
        <f t="shared" si="0"/>
        <v>-12.333333333333332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Calibration</vt:lpstr>
      <vt:lpstr>3x AAA</vt:lpstr>
      <vt:lpstr>3x AA</vt:lpstr>
      <vt:lpstr>1S LiPo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2020-03-09T13:39:34Z</dcterms:created>
  <dcterms:modified xsi:type="dcterms:W3CDTF">2020-03-12T15:35:18Z</dcterms:modified>
</cp:coreProperties>
</file>