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Андросова\клиенты\Игроник\"/>
    </mc:Choice>
  </mc:AlternateContent>
  <bookViews>
    <workbookView xWindow="0" yWindow="0" windowWidth="27945" windowHeight="12180" tabRatio="500"/>
  </bookViews>
  <sheets>
    <sheet name="v1" sheetId="1" r:id="rId1"/>
    <sheet name="v2" sheetId="7" r:id="rId2"/>
    <sheet name="Segments МСБ" sheetId="4" r:id="rId3"/>
    <sheet name="Segments РБ " sheetId="6" r:id="rId4"/>
    <sheet name="РК Триколор" sheetId="2" state="hidden" r:id="rId5"/>
    <sheet name="Бриф_аналитика" sheetId="3" state="hidden" r:id="rId6"/>
  </sheets>
  <externalReferences>
    <externalReference r:id="rId7"/>
  </externalReferences>
  <definedNames>
    <definedName name="Менеджер" localSheetId="5">#REF!</definedName>
    <definedName name="Менеджер">#REF!</definedName>
    <definedName name="прайс_окт15">'[1]Прайс 2015 (2)'!$A$9:$E$30</definedName>
    <definedName name="рейтинг">'[1]Выбор каналов'!$A$10:$E$53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" l="1"/>
  <c r="C19" i="3"/>
  <c r="C17" i="3"/>
  <c r="B17" i="3"/>
  <c r="A17" i="3"/>
  <c r="C16" i="3"/>
  <c r="B16" i="3"/>
  <c r="A16" i="3"/>
  <c r="C14" i="3"/>
  <c r="C13" i="3"/>
  <c r="C12" i="3"/>
  <c r="C8" i="3"/>
  <c r="A6" i="3"/>
  <c r="A4" i="3"/>
  <c r="A2" i="3"/>
  <c r="I15" i="2"/>
  <c r="H15" i="2"/>
  <c r="G15" i="2"/>
  <c r="F15" i="2"/>
  <c r="E15" i="2"/>
  <c r="D15" i="2"/>
  <c r="C15" i="2"/>
  <c r="I14" i="2"/>
  <c r="H14" i="2"/>
  <c r="G14" i="2"/>
  <c r="F14" i="2"/>
  <c r="E14" i="2"/>
  <c r="D14" i="2"/>
  <c r="C14" i="2"/>
  <c r="I9" i="2"/>
  <c r="H9" i="2"/>
  <c r="G9" i="2"/>
  <c r="F9" i="2"/>
  <c r="E9" i="2"/>
  <c r="D9" i="2"/>
  <c r="C9" i="2"/>
  <c r="I6" i="2"/>
  <c r="H6" i="2"/>
  <c r="G6" i="2"/>
  <c r="F6" i="2"/>
  <c r="E6" i="2"/>
  <c r="D6" i="2"/>
  <c r="C6" i="2"/>
  <c r="A3" i="2"/>
  <c r="N23" i="7"/>
  <c r="O23" i="7" s="1"/>
  <c r="P23" i="7" s="1"/>
  <c r="K23" i="7"/>
  <c r="N22" i="7"/>
  <c r="O22" i="7" s="1"/>
  <c r="P22" i="7" s="1"/>
  <c r="K22" i="7"/>
  <c r="N19" i="7"/>
  <c r="O19" i="7" s="1"/>
  <c r="P19" i="7" s="1"/>
  <c r="K19" i="7"/>
  <c r="N18" i="7"/>
  <c r="O18" i="7" s="1"/>
  <c r="P18" i="7" s="1"/>
  <c r="K18" i="7"/>
  <c r="N15" i="7"/>
  <c r="O15" i="7" s="1"/>
  <c r="P15" i="7" s="1"/>
  <c r="K15" i="7"/>
  <c r="N14" i="7"/>
  <c r="O14" i="7" s="1"/>
  <c r="P14" i="7" s="1"/>
  <c r="P16" i="7" s="1"/>
  <c r="K14" i="7"/>
  <c r="N11" i="7"/>
  <c r="O11" i="7" s="1"/>
  <c r="P11" i="7" s="1"/>
  <c r="K11" i="7"/>
  <c r="N10" i="7"/>
  <c r="O10" i="7" s="1"/>
  <c r="P10" i="7" s="1"/>
  <c r="K10" i="7"/>
  <c r="M23" i="1"/>
  <c r="N23" i="1" s="1"/>
  <c r="O23" i="1" s="1"/>
  <c r="J23" i="1"/>
  <c r="M22" i="1"/>
  <c r="N22" i="1" s="1"/>
  <c r="O22" i="1" s="1"/>
  <c r="J22" i="1"/>
  <c r="M19" i="1"/>
  <c r="N19" i="1" s="1"/>
  <c r="O19" i="1" s="1"/>
  <c r="J19" i="1"/>
  <c r="M18" i="1"/>
  <c r="N18" i="1" s="1"/>
  <c r="O18" i="1" s="1"/>
  <c r="J18" i="1"/>
  <c r="M15" i="1"/>
  <c r="N15" i="1" s="1"/>
  <c r="O15" i="1" s="1"/>
  <c r="J15" i="1"/>
  <c r="N14" i="1"/>
  <c r="O14" i="1" s="1"/>
  <c r="M14" i="1"/>
  <c r="J14" i="1"/>
  <c r="M11" i="1"/>
  <c r="N11" i="1" s="1"/>
  <c r="O11" i="1" s="1"/>
  <c r="J11" i="1"/>
  <c r="M10" i="1"/>
  <c r="N10" i="1" s="1"/>
  <c r="J10" i="1"/>
  <c r="P12" i="7" l="1"/>
  <c r="P20" i="7"/>
  <c r="O12" i="7"/>
  <c r="P24" i="7"/>
  <c r="O24" i="7"/>
  <c r="O20" i="7"/>
  <c r="O16" i="7"/>
  <c r="N24" i="1"/>
  <c r="O24" i="1" s="1"/>
  <c r="N16" i="1"/>
  <c r="O16" i="1" s="1"/>
  <c r="N20" i="1"/>
  <c r="O20" i="1" s="1"/>
  <c r="N12" i="1"/>
  <c r="O12" i="1" s="1"/>
  <c r="O10" i="1"/>
</calcChain>
</file>

<file path=xl/sharedStrings.xml><?xml version="1.0" encoding="utf-8"?>
<sst xmlns="http://schemas.openxmlformats.org/spreadsheetml/2006/main" count="314" uniqueCount="178">
  <si>
    <t>РЕКЛАМОДАТЕЛЬ</t>
  </si>
  <si>
    <t>МСБ</t>
  </si>
  <si>
    <t>БРЕНД</t>
  </si>
  <si>
    <t>Игроник</t>
  </si>
  <si>
    <t>Период</t>
  </si>
  <si>
    <t>02.09.24-15.12.24</t>
  </si>
  <si>
    <t>РИМ</t>
  </si>
  <si>
    <t>Banners/Video</t>
  </si>
  <si>
    <t>Размещение</t>
  </si>
  <si>
    <t>Формат</t>
  </si>
  <si>
    <t>Гео</t>
  </si>
  <si>
    <t>ЦА</t>
  </si>
  <si>
    <t>Платформы</t>
  </si>
  <si>
    <t>Модель закупки</t>
  </si>
  <si>
    <t>Стоимость 1000 показов без НДС</t>
  </si>
  <si>
    <t>Объем размещения, показов</t>
  </si>
  <si>
    <t>Частота прогноз</t>
  </si>
  <si>
    <t>Прогнозный охват</t>
  </si>
  <si>
    <t>Скидка</t>
  </si>
  <si>
    <t>Наценка за данные</t>
  </si>
  <si>
    <t>Итоговая стоимость 1000 показов без НДС</t>
  </si>
  <si>
    <t>Бюджет с учетом скидок без НДС</t>
  </si>
  <si>
    <t>Бюджет с учетом скидок, в т.ч. НДС 20%</t>
  </si>
  <si>
    <t>2.09.24-30.09.24</t>
  </si>
  <si>
    <t>Рекламная сеть А2</t>
  </si>
  <si>
    <t>Banners</t>
  </si>
  <si>
    <t>Россия</t>
  </si>
  <si>
    <t>All 25-50</t>
  </si>
  <si>
    <t>Desktop, Mobile</t>
  </si>
  <si>
    <t>СРМ</t>
  </si>
  <si>
    <t>In-stream</t>
  </si>
  <si>
    <t>STB, SmartTV, Desktop, Mobile</t>
  </si>
  <si>
    <t>1.10.24-31.09.24</t>
  </si>
  <si>
    <t>1.11.24-30.11.24</t>
  </si>
  <si>
    <t>1.12.24-15.12.24</t>
  </si>
  <si>
    <t>Возраст 25-29</t>
  </si>
  <si>
    <t>Возраст 30-34</t>
  </si>
  <si>
    <t>Возраст 35-39</t>
  </si>
  <si>
    <t>Возраст 40-44</t>
  </si>
  <si>
    <t>Возраст 45-49</t>
  </si>
  <si>
    <t>Возраст 50-54</t>
  </si>
  <si>
    <t>Товары и услуги для бизнеса</t>
  </si>
  <si>
    <t>Товары для офиса</t>
  </si>
  <si>
    <t>Бизнес, профессиональный сервис</t>
  </si>
  <si>
    <t>СЕО продвижение</t>
  </si>
  <si>
    <t>Логистика</t>
  </si>
  <si>
    <t>Коммерческие грузоперевозки</t>
  </si>
  <si>
    <t>Торговое судоходство</t>
  </si>
  <si>
    <t>Доставка корреспонденции и посылок</t>
  </si>
  <si>
    <t>Юридические услуги</t>
  </si>
  <si>
    <t>Полиграфические услуги</t>
  </si>
  <si>
    <t>Управление брендом</t>
  </si>
  <si>
    <t>Интернет-реклама</t>
  </si>
  <si>
    <t>Консалтинговые услуги</t>
  </si>
  <si>
    <t>Государственные закупки и тендеры</t>
  </si>
  <si>
    <t>Заинтересованы в энергии</t>
  </si>
  <si>
    <t>Готовый бизнес</t>
  </si>
  <si>
    <t>Торговое оборудование</t>
  </si>
  <si>
    <t>Типы бизнеса</t>
  </si>
  <si>
    <t>Малый бизнес</t>
  </si>
  <si>
    <t>Производственный бизнес</t>
  </si>
  <si>
    <t>Юридический бизнес</t>
  </si>
  <si>
    <t>Рекламный и маркетинговый бизнес</t>
  </si>
  <si>
    <t>Заинтересованы в сельском хозяйстве</t>
  </si>
  <si>
    <t>Бизнес (другое)</t>
  </si>
  <si>
    <t>Транспорт_проиводство, продажа, сервис</t>
  </si>
  <si>
    <t>Финансы и страхование</t>
  </si>
  <si>
    <t>Производство</t>
  </si>
  <si>
    <t>Туризм</t>
  </si>
  <si>
    <t>Администрирование, обслуживание</t>
  </si>
  <si>
    <t>Социальная сфера</t>
  </si>
  <si>
    <t>Оптовая торговля</t>
  </si>
  <si>
    <t>Бизнес услуги</t>
  </si>
  <si>
    <t>Розничная торговля</t>
  </si>
  <si>
    <t>Строительство и ремонт</t>
  </si>
  <si>
    <t>Транспорт_логистика</t>
  </si>
  <si>
    <t>Кадровая сфера</t>
  </si>
  <si>
    <t>Кино и телевидение</t>
  </si>
  <si>
    <t>Информационные технологии</t>
  </si>
  <si>
    <t>Юридические и бухгалтерские услуги</t>
  </si>
  <si>
    <t>Безопасность и охрана</t>
  </si>
  <si>
    <t>Коммунальные услуги</t>
  </si>
  <si>
    <t>Информационные услуги, связь</t>
  </si>
  <si>
    <t>Пищевая отрасль</t>
  </si>
  <si>
    <t>Образование</t>
  </si>
  <si>
    <t>Сельское хозяйство и фермерство</t>
  </si>
  <si>
    <t>Маркетинг и реклама</t>
  </si>
  <si>
    <t>Медицинские сотрудники</t>
  </si>
  <si>
    <t>Финансовая аналитика</t>
  </si>
  <si>
    <t>Менеджмент</t>
  </si>
  <si>
    <t>Веб-дизайн</t>
  </si>
  <si>
    <t>Юрист</t>
  </si>
  <si>
    <t>Медиа и коммуникации</t>
  </si>
  <si>
    <t>Армия и правительство</t>
  </si>
  <si>
    <t>Инженер, архитектор</t>
  </si>
  <si>
    <t>Бухгалтерский учет и Финансы</t>
  </si>
  <si>
    <t>Специалисты в SEO</t>
  </si>
  <si>
    <t>Менеджеры по продажам и маркетингу</t>
  </si>
  <si>
    <t>Банковские служащие</t>
  </si>
  <si>
    <t>IT сотрудники</t>
  </si>
  <si>
    <t>Логистика и транспорт</t>
  </si>
  <si>
    <t>Строительство</t>
  </si>
  <si>
    <t>HR</t>
  </si>
  <si>
    <t>Карьера в сфере красоты</t>
  </si>
  <si>
    <t>Организация мероприятий</t>
  </si>
  <si>
    <t>Реклама и маркетинг</t>
  </si>
  <si>
    <t>Микробизнес</t>
  </si>
  <si>
    <t>Продажа транспорта</t>
  </si>
  <si>
    <t>Добыча полезных ископаемых</t>
  </si>
  <si>
    <t>IT аналитики</t>
  </si>
  <si>
    <t>Маркетинг</t>
  </si>
  <si>
    <t>Финансовые услуги в персональной сфере</t>
  </si>
  <si>
    <t>Кредитование</t>
  </si>
  <si>
    <t>Микрокредиты</t>
  </si>
  <si>
    <t>Ипотека</t>
  </si>
  <si>
    <t>Потребительские кредиты</t>
  </si>
  <si>
    <t>Автокредиты</t>
  </si>
  <si>
    <t>Рефинансирование кредитов</t>
  </si>
  <si>
    <t>Инвесторские услуги</t>
  </si>
  <si>
    <t>Банки</t>
  </si>
  <si>
    <t>Счета и сбережения</t>
  </si>
  <si>
    <t>Кредитные карты</t>
  </si>
  <si>
    <t>Кредитные карты для малого бизнеса</t>
  </si>
  <si>
    <t>Пользуются банкоматами</t>
  </si>
  <si>
    <t>Денежные переводы</t>
  </si>
  <si>
    <t>Банковские карты путешественников</t>
  </si>
  <si>
    <t>Военная ипотека</t>
  </si>
  <si>
    <t>Генеральная совокупность ЦА</t>
  </si>
  <si>
    <t>Форматы размещения</t>
  </si>
  <si>
    <t>ФТВ</t>
  </si>
  <si>
    <t>ТТВ</t>
  </si>
  <si>
    <t>ФТВ+ТТВ</t>
  </si>
  <si>
    <t>Межканальный баннер</t>
  </si>
  <si>
    <t>Баннерная карусель</t>
  </si>
  <si>
    <t>Заставка на включение</t>
  </si>
  <si>
    <t>Заставка на выключение</t>
  </si>
  <si>
    <t>Количество дней РК</t>
  </si>
  <si>
    <t>TRP</t>
  </si>
  <si>
    <t>OTS</t>
  </si>
  <si>
    <t>Frequency</t>
  </si>
  <si>
    <t>Reach 1+ %</t>
  </si>
  <si>
    <t>Reach 1+</t>
  </si>
  <si>
    <t>Reach 4+ %</t>
  </si>
  <si>
    <t>Reach 4+</t>
  </si>
  <si>
    <t>CPT OTS</t>
  </si>
  <si>
    <t>Cost без НДС</t>
  </si>
  <si>
    <t>География распространения РК</t>
  </si>
  <si>
    <t>Целевая Аудитория</t>
  </si>
  <si>
    <t>Хронометраж, сек.</t>
  </si>
  <si>
    <t>ПКА ТТВ_ФТВ / ПБА ТТВ_ФТВ</t>
  </si>
  <si>
    <t>Период размещения</t>
  </si>
  <si>
    <t>Детализация по каналам</t>
  </si>
  <si>
    <t>Помесячно</t>
  </si>
  <si>
    <t>Итого за период</t>
  </si>
  <si>
    <t>V</t>
  </si>
  <si>
    <t>МКБ</t>
  </si>
  <si>
    <t>Расширенный</t>
  </si>
  <si>
    <t>Мужской</t>
  </si>
  <si>
    <t>Женский</t>
  </si>
  <si>
    <t>Часовые линейки</t>
  </si>
  <si>
    <t>Splash Screen</t>
  </si>
  <si>
    <t>Заставка при включении</t>
  </si>
  <si>
    <t>2 позиция</t>
  </si>
  <si>
    <t>Объединение охватов ОИ</t>
  </si>
  <si>
    <t>С объединением</t>
  </si>
  <si>
    <t>Без объединения</t>
  </si>
  <si>
    <t>Необходимая глубина охватов</t>
  </si>
  <si>
    <t>Итог сентябрь</t>
  </si>
  <si>
    <t>ПСБ</t>
  </si>
  <si>
    <t xml:space="preserve">Итог октябрь </t>
  </si>
  <si>
    <t xml:space="preserve">Итог ноябрь </t>
  </si>
  <si>
    <t>Итог декабрь</t>
  </si>
  <si>
    <t>ГЕО</t>
  </si>
  <si>
    <t xml:space="preserve">Итог сенятбрь </t>
  </si>
  <si>
    <t>Итог октябрь</t>
  </si>
  <si>
    <t>Итог ноябрь</t>
  </si>
  <si>
    <t xml:space="preserve">Рекламное агентство </t>
  </si>
  <si>
    <t>РБ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</si>
</sst>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5" formatCode="_-* #\ ##0.00&quot;р.&quot;_-;\-* #\ ##0.00&quot;р.&quot;_-;_-* \-??&quot;р.&quot;_-;_-@_-"/>
    <numFmt numFmtId="168" formatCode="_-* #\ ##0.00&quot; ₽&quot;_-;\-* #\ ##0.00&quot; ₽&quot;_-;_-* \-??&quot; ₽&quot;_-;_-@_-"/>
    <numFmt numFmtId="169" formatCode="_-* #\ ##0.00\ _₽_-;\-* #\ ##0.00\ _₽_-;_-* \-??\ _₽_-;_-@_-"/>
    <numFmt numFmtId="170" formatCode="_-* #\ ##0.00_-;\-* #\ ##0.00_-;_-* \-??_-;_-@_-"/>
    <numFmt numFmtId="171" formatCode="mmm\.yy"/>
    <numFmt numFmtId="172" formatCode="#\ ##0"/>
    <numFmt numFmtId="173" formatCode="#\ ##0.0"/>
    <numFmt numFmtId="174" formatCode="#\ ##0.00"/>
    <numFmt numFmtId="175" formatCode="#\ ##0&quot; ₽&quot;;[Red]\-#\ ##0&quot; ₽&quot;"/>
  </numFmts>
  <fonts count="10">
    <font>
      <sz val="11"/>
      <color rgb="FF000000"/>
      <name val="Calibri"/>
      <charset val="204"/>
    </font>
    <font>
      <sz val="11"/>
      <color rgb="FFFF0000"/>
      <name val="Calibri"/>
      <charset val="204"/>
    </font>
    <font>
      <b/>
      <sz val="10.5"/>
      <name val="Trebuchet MS"/>
      <charset val="204"/>
    </font>
    <font>
      <sz val="10.5"/>
      <name val="Trebuchet MS"/>
      <charset val="204"/>
    </font>
    <font>
      <b/>
      <sz val="11"/>
      <color rgb="FF000000"/>
      <name val="Calibri"/>
      <charset val="204"/>
    </font>
    <font>
      <sz val="12"/>
      <color rgb="FF000000"/>
      <name val="Calibri"/>
      <charset val="204"/>
    </font>
    <font>
      <sz val="12"/>
      <color rgb="FF000000"/>
      <name val="Body Font"/>
      <charset val="204"/>
    </font>
    <font>
      <sz val="11"/>
      <color rgb="FF000000"/>
      <name val="Calibri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CC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BF1DE"/>
      </patternFill>
    </fill>
    <fill>
      <patternFill patternType="solid">
        <fgColor theme="9" tint="0.59999389629810485"/>
        <bgColor rgb="FFC0C0C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rgb="FFFFFF00"/>
        <bgColor rgb="FFC0C0C0"/>
      </patternFill>
    </fill>
    <fill>
      <patternFill patternType="solid">
        <fgColor theme="0" tint="-4.9989318521683403E-2"/>
        <bgColor rgb="FF9999FF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theme="0" tint="-4.9989318521683403E-2"/>
        <bgColor rgb="FFDCE6F2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165" fontId="7" fillId="0" borderId="0" applyBorder="0" applyProtection="0"/>
    <xf numFmtId="0" fontId="7" fillId="0" borderId="0"/>
    <xf numFmtId="168" fontId="7" fillId="0" borderId="0" applyBorder="0" applyProtection="0"/>
    <xf numFmtId="168" fontId="7" fillId="0" borderId="0" applyBorder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9" fontId="7" fillId="0" borderId="0" applyBorder="0" applyProtection="0"/>
    <xf numFmtId="9" fontId="7" fillId="0" borderId="0" applyBorder="0" applyProtection="0"/>
    <xf numFmtId="9" fontId="7" fillId="0" borderId="0" applyBorder="0" applyProtection="0"/>
    <xf numFmtId="169" fontId="7" fillId="0" borderId="0" applyBorder="0" applyProtection="0"/>
    <xf numFmtId="169" fontId="7" fillId="0" borderId="0" applyBorder="0" applyProtection="0"/>
    <xf numFmtId="170" fontId="7" fillId="0" borderId="0" applyBorder="0" applyProtection="0"/>
  </cellStyleXfs>
  <cellXfs count="75">
    <xf numFmtId="0" fontId="0" fillId="0" borderId="0" xfId="0"/>
    <xf numFmtId="0" fontId="7" fillId="0" borderId="0" xfId="8"/>
    <xf numFmtId="0" fontId="0" fillId="2" borderId="5" xfId="8" applyFont="1" applyFill="1" applyBorder="1" applyAlignment="1">
      <alignment horizontal="center"/>
    </xf>
    <xf numFmtId="0" fontId="0" fillId="0" borderId="6" xfId="8" applyFont="1" applyBorder="1" applyAlignment="1">
      <alignment horizontal="center"/>
    </xf>
    <xf numFmtId="0" fontId="7" fillId="0" borderId="7" xfId="8" applyBorder="1" applyAlignment="1">
      <alignment horizontal="center"/>
    </xf>
    <xf numFmtId="0" fontId="0" fillId="0" borderId="9" xfId="8" applyFont="1" applyBorder="1" applyAlignment="1">
      <alignment horizontal="center"/>
    </xf>
    <xf numFmtId="0" fontId="1" fillId="0" borderId="10" xfId="8" applyFont="1" applyBorder="1" applyAlignment="1">
      <alignment horizontal="center"/>
    </xf>
    <xf numFmtId="172" fontId="7" fillId="0" borderId="12" xfId="8" applyNumberForma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72" fontId="7" fillId="0" borderId="8" xfId="8" applyNumberFormat="1" applyBorder="1" applyAlignment="1">
      <alignment horizontal="center" vertical="center"/>
    </xf>
    <xf numFmtId="0" fontId="0" fillId="0" borderId="17" xfId="8" applyFont="1" applyBorder="1"/>
    <xf numFmtId="0" fontId="0" fillId="0" borderId="6" xfId="8" applyFont="1" applyBorder="1"/>
    <xf numFmtId="0" fontId="0" fillId="0" borderId="9" xfId="8" applyFont="1" applyBorder="1"/>
    <xf numFmtId="0" fontId="0" fillId="2" borderId="7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/>
    </xf>
    <xf numFmtId="172" fontId="0" fillId="0" borderId="7" xfId="0" applyNumberFormat="1" applyFont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/>
    </xf>
    <xf numFmtId="173" fontId="0" fillId="0" borderId="7" xfId="0" applyNumberFormat="1" applyFont="1" applyBorder="1" applyAlignment="1">
      <alignment horizontal="center" vertical="center"/>
    </xf>
    <xf numFmtId="174" fontId="0" fillId="0" borderId="7" xfId="0" applyNumberFormat="1" applyFont="1" applyBorder="1" applyAlignment="1">
      <alignment horizontal="center" vertical="center"/>
    </xf>
    <xf numFmtId="175" fontId="0" fillId="4" borderId="7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65" fontId="0" fillId="4" borderId="7" xfId="1" applyFont="1" applyFill="1" applyBorder="1" applyAlignment="1" applyProtection="1">
      <alignment horizontal="center" vertical="center"/>
    </xf>
    <xf numFmtId="0" fontId="7" fillId="0" borderId="0" xfId="11"/>
    <xf numFmtId="0" fontId="0" fillId="0" borderId="7" xfId="0" applyBorder="1" applyAlignment="1">
      <alignment horizontal="center" vertical="center"/>
    </xf>
    <xf numFmtId="0" fontId="0" fillId="5" borderId="7" xfId="11" applyFont="1" applyFill="1" applyBorder="1" applyAlignment="1">
      <alignment horizontal="center" vertical="center" wrapText="1"/>
    </xf>
    <xf numFmtId="49" fontId="0" fillId="5" borderId="7" xfId="11" applyNumberFormat="1" applyFont="1" applyFill="1" applyBorder="1" applyAlignment="1">
      <alignment horizontal="center" vertical="center" wrapText="1"/>
    </xf>
    <xf numFmtId="2" fontId="0" fillId="0" borderId="0" xfId="0" applyNumberFormat="1"/>
    <xf numFmtId="172" fontId="0" fillId="5" borderId="7" xfId="11" applyNumberFormat="1" applyFont="1" applyFill="1" applyBorder="1" applyAlignment="1">
      <alignment horizontal="center" vertical="center" wrapText="1"/>
    </xf>
    <xf numFmtId="9" fontId="0" fillId="5" borderId="7" xfId="11" applyNumberFormat="1" applyFont="1" applyFill="1" applyBorder="1" applyAlignment="1">
      <alignment horizontal="center" vertical="center" wrapText="1"/>
    </xf>
    <xf numFmtId="1" fontId="0" fillId="5" borderId="7" xfId="11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 wrapText="1"/>
    </xf>
    <xf numFmtId="0" fontId="0" fillId="2" borderId="1" xfId="8" applyFont="1" applyFill="1" applyBorder="1" applyAlignment="1">
      <alignment horizontal="center"/>
    </xf>
    <xf numFmtId="0" fontId="7" fillId="0" borderId="2" xfId="8" applyBorder="1" applyAlignment="1">
      <alignment horizontal="center"/>
    </xf>
    <xf numFmtId="0" fontId="0" fillId="2" borderId="2" xfId="8" applyFont="1" applyFill="1" applyBorder="1" applyAlignment="1">
      <alignment horizontal="center"/>
    </xf>
    <xf numFmtId="0" fontId="7" fillId="0" borderId="3" xfId="8" applyBorder="1" applyAlignment="1">
      <alignment horizontal="center"/>
    </xf>
    <xf numFmtId="0" fontId="0" fillId="2" borderId="4" xfId="8" applyFont="1" applyFill="1" applyBorder="1" applyAlignment="1">
      <alignment horizontal="center"/>
    </xf>
    <xf numFmtId="0" fontId="0" fillId="2" borderId="11" xfId="8" applyFont="1" applyFill="1" applyBorder="1" applyAlignment="1">
      <alignment horizontal="center"/>
    </xf>
    <xf numFmtId="0" fontId="0" fillId="0" borderId="6" xfId="8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0" borderId="9" xfId="8" applyFont="1" applyBorder="1" applyAlignment="1">
      <alignment horizontal="left"/>
    </xf>
    <xf numFmtId="0" fontId="0" fillId="2" borderId="16" xfId="8" applyFont="1" applyFill="1" applyBorder="1" applyAlignment="1">
      <alignment horizontal="center"/>
    </xf>
    <xf numFmtId="0" fontId="7" fillId="0" borderId="12" xfId="8" applyBorder="1" applyAlignment="1">
      <alignment horizontal="center"/>
    </xf>
    <xf numFmtId="0" fontId="1" fillId="0" borderId="12" xfId="8" applyFont="1" applyBorder="1" applyAlignment="1">
      <alignment horizontal="center" vertical="center"/>
    </xf>
    <xf numFmtId="0" fontId="0" fillId="0" borderId="8" xfId="8" applyFont="1" applyBorder="1" applyAlignment="1">
      <alignment horizontal="center" vertical="center"/>
    </xf>
    <xf numFmtId="171" fontId="7" fillId="0" borderId="8" xfId="8" applyNumberFormat="1" applyBorder="1" applyAlignment="1">
      <alignment horizontal="center" vertical="center"/>
    </xf>
    <xf numFmtId="0" fontId="8" fillId="6" borderId="7" xfId="0" applyFont="1" applyFill="1" applyBorder="1" applyAlignment="1">
      <alignment horizontal="left" vertical="center" wrapText="1"/>
    </xf>
    <xf numFmtId="0" fontId="8" fillId="7" borderId="7" xfId="0" applyFont="1" applyFill="1" applyBorder="1"/>
    <xf numFmtId="0" fontId="8" fillId="8" borderId="7" xfId="0" applyFont="1" applyFill="1" applyBorder="1" applyAlignment="1">
      <alignment horizontal="left" vertical="center" wrapText="1"/>
    </xf>
    <xf numFmtId="0" fontId="4" fillId="9" borderId="7" xfId="11" applyFont="1" applyFill="1" applyBorder="1" applyAlignment="1">
      <alignment horizontal="center" vertical="center" wrapText="1"/>
    </xf>
    <xf numFmtId="171" fontId="4" fillId="9" borderId="7" xfId="11" applyNumberFormat="1" applyFont="1" applyFill="1" applyBorder="1" applyAlignment="1">
      <alignment horizontal="center" vertical="center" wrapText="1"/>
    </xf>
    <xf numFmtId="165" fontId="0" fillId="5" borderId="7" xfId="11" applyNumberFormat="1" applyFont="1" applyFill="1" applyBorder="1" applyAlignment="1">
      <alignment horizontal="center" vertical="center" wrapText="1"/>
    </xf>
    <xf numFmtId="165" fontId="7" fillId="0" borderId="0" xfId="11" applyNumberFormat="1"/>
    <xf numFmtId="0" fontId="9" fillId="11" borderId="7" xfId="0" applyFont="1" applyFill="1" applyBorder="1" applyAlignment="1">
      <alignment horizontal="center" vertical="center"/>
    </xf>
    <xf numFmtId="165" fontId="9" fillId="12" borderId="7" xfId="11" applyNumberFormat="1" applyFont="1" applyFill="1" applyBorder="1" applyAlignment="1">
      <alignment horizontal="center" vertical="center" wrapText="1"/>
    </xf>
    <xf numFmtId="3" fontId="0" fillId="5" borderId="7" xfId="11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9" fillId="12" borderId="18" xfId="11" applyFont="1" applyFill="1" applyBorder="1" applyAlignment="1">
      <alignment horizontal="center" vertical="center" wrapText="1"/>
    </xf>
    <xf numFmtId="0" fontId="9" fillId="12" borderId="19" xfId="11" applyFont="1" applyFill="1" applyBorder="1" applyAlignment="1">
      <alignment horizontal="center" vertical="center" wrapText="1"/>
    </xf>
    <xf numFmtId="0" fontId="9" fillId="12" borderId="13" xfId="11" applyFont="1" applyFill="1" applyBorder="1" applyAlignment="1">
      <alignment horizontal="center" vertical="center" wrapText="1"/>
    </xf>
    <xf numFmtId="0" fontId="0" fillId="12" borderId="18" xfId="11" applyFont="1" applyFill="1" applyBorder="1" applyAlignment="1">
      <alignment horizontal="center" vertical="center" wrapText="1"/>
    </xf>
    <xf numFmtId="0" fontId="0" fillId="12" borderId="19" xfId="11" applyFont="1" applyFill="1" applyBorder="1" applyAlignment="1">
      <alignment horizontal="center" vertical="center" wrapText="1"/>
    </xf>
    <xf numFmtId="0" fontId="0" fillId="12" borderId="13" xfId="11" applyFont="1" applyFill="1" applyBorder="1" applyAlignment="1">
      <alignment horizontal="center" vertical="center" wrapText="1"/>
    </xf>
    <xf numFmtId="171" fontId="4" fillId="13" borderId="7" xfId="11" applyNumberFormat="1" applyFont="1" applyFill="1" applyBorder="1" applyAlignment="1">
      <alignment horizontal="center" vertical="center" wrapText="1"/>
    </xf>
    <xf numFmtId="0" fontId="0" fillId="14" borderId="7" xfId="15" applyNumberFormat="1" applyFont="1" applyFill="1" applyBorder="1" applyAlignment="1" applyProtection="1">
      <alignment horizontal="left" wrapText="1"/>
    </xf>
    <xf numFmtId="0" fontId="0" fillId="15" borderId="7" xfId="15" applyNumberFormat="1" applyFont="1" applyFill="1" applyBorder="1" applyAlignment="1" applyProtection="1">
      <alignment horizontal="left" wrapText="1"/>
    </xf>
    <xf numFmtId="0" fontId="0" fillId="10" borderId="7" xfId="15" applyNumberFormat="1" applyFont="1" applyFill="1" applyBorder="1" applyAlignment="1" applyProtection="1">
      <alignment horizontal="left" wrapText="1"/>
    </xf>
    <xf numFmtId="0" fontId="0" fillId="16" borderId="7" xfId="15" applyNumberFormat="1" applyFont="1" applyFill="1" applyBorder="1" applyAlignment="1" applyProtection="1">
      <alignment horizontal="left" wrapText="1"/>
    </xf>
  </cellXfs>
  <cellStyles count="18">
    <cellStyle name="Гиперссылка 112 1519" xfId="2"/>
    <cellStyle name="Денежный" xfId="1" builtinId="4"/>
    <cellStyle name="Денежный 2" xfId="3"/>
    <cellStyle name="Денежный 3" xfId="4"/>
    <cellStyle name="Обычный" xfId="0" builtinId="0"/>
    <cellStyle name="Обычный 2" xfId="5"/>
    <cellStyle name="Обычный 2 2" xfId="6"/>
    <cellStyle name="Обычный 3" xfId="7"/>
    <cellStyle name="Обычный 4" xfId="8"/>
    <cellStyle name="Обычный 4 2" xfId="9"/>
    <cellStyle name="Обычный 5" xfId="10"/>
    <cellStyle name="Обычный 8" xfId="11"/>
    <cellStyle name="Процентный 2" xfId="12"/>
    <cellStyle name="Процентный 3" xfId="13"/>
    <cellStyle name="Процентный 4" xfId="14"/>
    <cellStyle name="Финансовый 2" xfId="15"/>
    <cellStyle name="Финансовый 3" xfId="16"/>
    <cellStyle name="Финансовый 4" xfId="17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2F2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BF1DE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163286</xdr:colOff>
      <xdr:row>0</xdr:row>
      <xdr:rowOff>109874</xdr:rowOff>
    </xdr:from>
    <xdr:to>
      <xdr:col>3</xdr:col>
      <xdr:colOff>653143</xdr:colOff>
      <xdr:row>2</xdr:row>
      <xdr:rowOff>13608</xdr:rowOff>
    </xdr:to>
    <xdr:pic>
      <xdr:nvPicPr>
        <xdr:cNvPr id="2" name="Рисунок 1_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4857" y="109874"/>
          <a:ext cx="489857" cy="284734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11573</xdr:colOff>
      <xdr:row>0</xdr:row>
      <xdr:rowOff>0</xdr:rowOff>
    </xdr:from>
    <xdr:to>
      <xdr:col>3</xdr:col>
      <xdr:colOff>54430</xdr:colOff>
      <xdr:row>2</xdr:row>
      <xdr:rowOff>176893</xdr:rowOff>
    </xdr:to>
    <xdr:pic>
      <xdr:nvPicPr>
        <xdr:cNvPr id="3" name="Рисунок 2_0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9287" y="0"/>
          <a:ext cx="2056714" cy="557893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353127</xdr:colOff>
      <xdr:row>0</xdr:row>
      <xdr:rowOff>69051</xdr:rowOff>
    </xdr:from>
    <xdr:to>
      <xdr:col>3</xdr:col>
      <xdr:colOff>802822</xdr:colOff>
      <xdr:row>2</xdr:row>
      <xdr:rowOff>27214</xdr:rowOff>
    </xdr:to>
    <xdr:pic>
      <xdr:nvPicPr>
        <xdr:cNvPr id="2" name="Рисунок 1_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698" y="69051"/>
          <a:ext cx="449695" cy="339163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38786</xdr:colOff>
      <xdr:row>0</xdr:row>
      <xdr:rowOff>0</xdr:rowOff>
    </xdr:from>
    <xdr:to>
      <xdr:col>3</xdr:col>
      <xdr:colOff>217715</xdr:colOff>
      <xdr:row>3</xdr:row>
      <xdr:rowOff>0</xdr:rowOff>
    </xdr:to>
    <xdr:pic>
      <xdr:nvPicPr>
        <xdr:cNvPr id="3" name="Рисунок 2_0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6500" y="0"/>
          <a:ext cx="2192786" cy="57150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..\C:\Users\y.kuzmenko\AppData\Local\Microsoft\Windows\INetCache\Sharapanovskaya\Desktop\&#1060;&#1054;&#1056;&#1052;&#1067;%20&#1056;&#1040;&#1057;&#1063;&#1045;&#1058;&#1054;&#1042;\&#1057;&#1055;&#1073;%20&#1064;&#1040;&#1041;&#1051;&#1054;&#1053;%20&#1088;&#1072;&#1089;&#1095;&#1077;&#1090;&#1072;%20&#1085;&#1072;%20&#1058;&#1088;&#1080;&#1082;&#1086;&#1083;&#1086;&#1088;%20&#1058;&#1042;%20&#1086;&#1082;&#1090;&#1103;&#1073;&#1088;&#1100;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Выбор каналов"/>
      <sheetName val="Бюджет по мс"/>
      <sheetName val="Расчет 15 сек"/>
      <sheetName val="Прайс 2015 (2)"/>
      <sheetName val="НТВ"/>
      <sheetName val="ТНТ"/>
      <sheetName val="Прайс 2015"/>
      <sheetName val="Выходные и праздничные дни 2015"/>
      <sheetName val="Эф-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showGridLines="0" tabSelected="1" zoomScale="70" zoomScaleNormal="70" workbookViewId="0">
      <selection activeCell="K9" sqref="K9"/>
    </sheetView>
  </sheetViews>
  <sheetFormatPr defaultColWidth="9.140625" defaultRowHeight="15"/>
  <cols>
    <col min="1" max="2" width="30.140625" customWidth="1"/>
    <col min="3" max="3" width="30.140625" style="27" customWidth="1"/>
    <col min="4" max="4" width="20.5703125" style="27" customWidth="1"/>
    <col min="5" max="5" width="30.140625" style="27" customWidth="1"/>
    <col min="6" max="6" width="20.5703125" style="27" customWidth="1"/>
    <col min="7" max="7" width="14.85546875" style="27" customWidth="1"/>
    <col min="8" max="8" width="20.5703125" style="27" customWidth="1"/>
    <col min="9" max="9" width="20.42578125" style="27" customWidth="1"/>
    <col min="10" max="10" width="13.5703125" style="27" customWidth="1"/>
    <col min="11" max="11" width="14.7109375" style="27" customWidth="1"/>
    <col min="12" max="12" width="16" style="27" customWidth="1"/>
    <col min="13" max="14" width="22.5703125" style="27" customWidth="1"/>
    <col min="15" max="15" width="20" style="27" customWidth="1"/>
  </cols>
  <sheetData>
    <row r="1" spans="1:15">
      <c r="A1" s="53" t="s">
        <v>176</v>
      </c>
      <c r="B1" s="54" t="s">
        <v>3</v>
      </c>
    </row>
    <row r="2" spans="1:15">
      <c r="A2" s="53" t="s">
        <v>0</v>
      </c>
      <c r="B2" s="54" t="s">
        <v>168</v>
      </c>
      <c r="F2"/>
    </row>
    <row r="3" spans="1:15">
      <c r="A3" s="53" t="s">
        <v>2</v>
      </c>
      <c r="B3" s="54" t="s">
        <v>1</v>
      </c>
      <c r="F3"/>
      <c r="G3"/>
      <c r="H3"/>
      <c r="I3"/>
      <c r="J3"/>
      <c r="K3"/>
      <c r="L3"/>
      <c r="M3"/>
    </row>
    <row r="4" spans="1:15">
      <c r="A4" s="53" t="s">
        <v>4</v>
      </c>
      <c r="B4" s="54" t="s">
        <v>5</v>
      </c>
      <c r="F4"/>
      <c r="G4"/>
      <c r="H4"/>
      <c r="I4"/>
      <c r="J4"/>
      <c r="K4"/>
      <c r="L4"/>
      <c r="M4"/>
    </row>
    <row r="5" spans="1:15">
      <c r="A5" s="53" t="s">
        <v>6</v>
      </c>
      <c r="B5" s="55" t="s">
        <v>7</v>
      </c>
      <c r="F5"/>
      <c r="G5"/>
      <c r="H5"/>
      <c r="I5"/>
      <c r="J5"/>
      <c r="K5"/>
      <c r="L5"/>
      <c r="M5"/>
    </row>
    <row r="6" spans="1:15">
      <c r="A6" s="53" t="s">
        <v>172</v>
      </c>
      <c r="B6" s="55" t="s">
        <v>26</v>
      </c>
      <c r="F6"/>
      <c r="G6"/>
      <c r="H6"/>
      <c r="I6"/>
      <c r="J6"/>
      <c r="K6"/>
      <c r="L6"/>
      <c r="M6"/>
    </row>
    <row r="7" spans="1:15" ht="15.75" customHeight="1">
      <c r="B7" s="27"/>
      <c r="F7"/>
      <c r="G7"/>
      <c r="H7"/>
      <c r="I7"/>
      <c r="J7"/>
      <c r="K7"/>
      <c r="L7"/>
      <c r="M7"/>
      <c r="O7" s="31"/>
    </row>
    <row r="9" spans="1:15" ht="54.6" customHeight="1">
      <c r="A9" s="56" t="s">
        <v>4</v>
      </c>
      <c r="B9" s="56" t="s">
        <v>8</v>
      </c>
      <c r="C9" s="56" t="s">
        <v>9</v>
      </c>
      <c r="D9" s="56" t="s">
        <v>11</v>
      </c>
      <c r="E9" s="56" t="s">
        <v>12</v>
      </c>
      <c r="F9" s="56" t="s">
        <v>13</v>
      </c>
      <c r="G9" s="57" t="s">
        <v>14</v>
      </c>
      <c r="H9" s="56" t="s">
        <v>15</v>
      </c>
      <c r="I9" s="56" t="s">
        <v>16</v>
      </c>
      <c r="J9" s="56" t="s">
        <v>17</v>
      </c>
      <c r="K9" s="70" t="s">
        <v>18</v>
      </c>
      <c r="L9" s="57" t="s">
        <v>19</v>
      </c>
      <c r="M9" s="57" t="s">
        <v>20</v>
      </c>
      <c r="N9" s="56" t="s">
        <v>21</v>
      </c>
      <c r="O9" s="56" t="s">
        <v>22</v>
      </c>
    </row>
    <row r="10" spans="1:15" ht="27" customHeight="1">
      <c r="A10" s="28" t="s">
        <v>23</v>
      </c>
      <c r="B10" s="29" t="s">
        <v>24</v>
      </c>
      <c r="C10" s="29" t="s">
        <v>25</v>
      </c>
      <c r="D10" s="30" t="s">
        <v>27</v>
      </c>
      <c r="E10" s="29" t="s">
        <v>28</v>
      </c>
      <c r="F10" s="29" t="s">
        <v>29</v>
      </c>
      <c r="G10" s="29">
        <v>120</v>
      </c>
      <c r="H10" s="62">
        <v>2042483</v>
      </c>
      <c r="I10" s="29">
        <v>3</v>
      </c>
      <c r="J10" s="62">
        <f t="shared" ref="J10:J15" si="0">H10/I10</f>
        <v>680827.66666666663</v>
      </c>
      <c r="K10" s="33">
        <v>0.4</v>
      </c>
      <c r="L10" s="29">
        <v>30</v>
      </c>
      <c r="M10" s="34">
        <f t="shared" ref="M10:M15" si="1">G10*(1-K10)+L10</f>
        <v>102</v>
      </c>
      <c r="N10" s="58">
        <f t="shared" ref="N10:N15" si="2">H10*M10/1000</f>
        <v>208333.266</v>
      </c>
      <c r="O10" s="58">
        <f t="shared" ref="O10:O15" si="3">N10*1.2</f>
        <v>249999.9192</v>
      </c>
    </row>
    <row r="11" spans="1:15" ht="27" customHeight="1">
      <c r="A11" s="28" t="s">
        <v>23</v>
      </c>
      <c r="B11" s="29" t="s">
        <v>24</v>
      </c>
      <c r="C11" s="29" t="s">
        <v>30</v>
      </c>
      <c r="D11" s="30" t="s">
        <v>27</v>
      </c>
      <c r="E11" s="29" t="s">
        <v>31</v>
      </c>
      <c r="F11" s="29" t="s">
        <v>29</v>
      </c>
      <c r="G11" s="29">
        <v>280</v>
      </c>
      <c r="H11" s="62">
        <v>1052188</v>
      </c>
      <c r="I11" s="29">
        <v>3</v>
      </c>
      <c r="J11" s="62">
        <f t="shared" si="0"/>
        <v>350729.33333333331</v>
      </c>
      <c r="K11" s="33">
        <v>0.4</v>
      </c>
      <c r="L11" s="29">
        <v>30</v>
      </c>
      <c r="M11" s="34">
        <f t="shared" si="1"/>
        <v>198</v>
      </c>
      <c r="N11" s="58">
        <f t="shared" si="2"/>
        <v>208333.22399999999</v>
      </c>
      <c r="O11" s="58">
        <f t="shared" si="3"/>
        <v>249999.86879999997</v>
      </c>
    </row>
    <row r="12" spans="1:15" ht="27.75" customHeight="1">
      <c r="A12" s="60" t="s">
        <v>167</v>
      </c>
      <c r="B12" s="64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  <c r="N12" s="61">
        <f>SUM(N10:N11)</f>
        <v>416666.49</v>
      </c>
      <c r="O12" s="61">
        <f t="shared" ref="O12" si="4">N12*1.2</f>
        <v>499999.78799999994</v>
      </c>
    </row>
    <row r="13" spans="1:15" ht="19.5" customHeight="1">
      <c r="C13"/>
      <c r="D13"/>
      <c r="E13"/>
      <c r="F13"/>
      <c r="G13"/>
      <c r="H13" s="63"/>
      <c r="I13"/>
      <c r="J13" s="63"/>
      <c r="K13"/>
      <c r="L13"/>
      <c r="M13"/>
      <c r="N13" s="59"/>
      <c r="O13" s="59"/>
    </row>
    <row r="14" spans="1:15" ht="27" customHeight="1">
      <c r="A14" s="28" t="s">
        <v>32</v>
      </c>
      <c r="B14" s="29" t="s">
        <v>24</v>
      </c>
      <c r="C14" s="29" t="s">
        <v>25</v>
      </c>
      <c r="D14" s="30" t="s">
        <v>27</v>
      </c>
      <c r="E14" s="29" t="s">
        <v>28</v>
      </c>
      <c r="F14" s="29" t="s">
        <v>29</v>
      </c>
      <c r="G14" s="29">
        <v>120</v>
      </c>
      <c r="H14" s="62">
        <v>2042483</v>
      </c>
      <c r="I14" s="29">
        <v>3</v>
      </c>
      <c r="J14" s="62">
        <f t="shared" si="0"/>
        <v>680827.66666666663</v>
      </c>
      <c r="K14" s="33">
        <v>0.4</v>
      </c>
      <c r="L14" s="29">
        <v>30</v>
      </c>
      <c r="M14" s="34">
        <f t="shared" si="1"/>
        <v>102</v>
      </c>
      <c r="N14" s="58">
        <f t="shared" si="2"/>
        <v>208333.266</v>
      </c>
      <c r="O14" s="58">
        <f t="shared" si="3"/>
        <v>249999.9192</v>
      </c>
    </row>
    <row r="15" spans="1:15" ht="27" customHeight="1">
      <c r="A15" s="28" t="s">
        <v>32</v>
      </c>
      <c r="B15" s="29" t="s">
        <v>24</v>
      </c>
      <c r="C15" s="29" t="s">
        <v>30</v>
      </c>
      <c r="D15" s="30" t="s">
        <v>27</v>
      </c>
      <c r="E15" s="29" t="s">
        <v>31</v>
      </c>
      <c r="F15" s="29" t="s">
        <v>29</v>
      </c>
      <c r="G15" s="29">
        <v>280</v>
      </c>
      <c r="H15" s="62">
        <v>1052188</v>
      </c>
      <c r="I15" s="29">
        <v>3</v>
      </c>
      <c r="J15" s="62">
        <f t="shared" si="0"/>
        <v>350729.33333333331</v>
      </c>
      <c r="K15" s="33">
        <v>0.4</v>
      </c>
      <c r="L15" s="29">
        <v>30</v>
      </c>
      <c r="M15" s="34">
        <f t="shared" si="1"/>
        <v>198</v>
      </c>
      <c r="N15" s="58">
        <f t="shared" si="2"/>
        <v>208333.22399999999</v>
      </c>
      <c r="O15" s="58">
        <f t="shared" si="3"/>
        <v>249999.86879999997</v>
      </c>
    </row>
    <row r="16" spans="1:15" ht="27.75" customHeight="1">
      <c r="A16" s="60" t="s">
        <v>169</v>
      </c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6"/>
      <c r="N16" s="61">
        <f>SUM(N14:N15)</f>
        <v>416666.49</v>
      </c>
      <c r="O16" s="61">
        <f>N16*1.2</f>
        <v>499999.78799999994</v>
      </c>
    </row>
    <row r="17" spans="1:15" ht="20.25" customHeight="1">
      <c r="C17"/>
      <c r="D17"/>
      <c r="E17"/>
      <c r="F17"/>
      <c r="G17"/>
      <c r="H17"/>
      <c r="I17"/>
      <c r="J17"/>
      <c r="K17"/>
      <c r="L17"/>
      <c r="M17"/>
      <c r="N17" s="59"/>
      <c r="O17" s="59"/>
    </row>
    <row r="18" spans="1:15" ht="27" customHeight="1">
      <c r="A18" s="28" t="s">
        <v>33</v>
      </c>
      <c r="B18" s="29" t="s">
        <v>24</v>
      </c>
      <c r="C18" s="29" t="s">
        <v>25</v>
      </c>
      <c r="D18" s="30" t="s">
        <v>27</v>
      </c>
      <c r="E18" s="29" t="s">
        <v>28</v>
      </c>
      <c r="F18" s="29" t="s">
        <v>29</v>
      </c>
      <c r="G18" s="29">
        <v>120</v>
      </c>
      <c r="H18" s="32">
        <v>2042483</v>
      </c>
      <c r="I18" s="29">
        <v>3</v>
      </c>
      <c r="J18" s="32">
        <f t="shared" ref="J18:J23" si="5">H18/I18</f>
        <v>680827.66666666663</v>
      </c>
      <c r="K18" s="33">
        <v>0.4</v>
      </c>
      <c r="L18" s="29">
        <v>30</v>
      </c>
      <c r="M18" s="34">
        <f t="shared" ref="M18:M23" si="6">G18*(1-K18)+L18</f>
        <v>102</v>
      </c>
      <c r="N18" s="58">
        <f t="shared" ref="N18:N23" si="7">H18*M18/1000</f>
        <v>208333.266</v>
      </c>
      <c r="O18" s="58">
        <f t="shared" ref="O18:O23" si="8">N18*1.2</f>
        <v>249999.9192</v>
      </c>
    </row>
    <row r="19" spans="1:15" ht="27" customHeight="1">
      <c r="A19" s="28" t="s">
        <v>33</v>
      </c>
      <c r="B19" s="29" t="s">
        <v>24</v>
      </c>
      <c r="C19" s="29" t="s">
        <v>30</v>
      </c>
      <c r="D19" s="30" t="s">
        <v>27</v>
      </c>
      <c r="E19" s="29" t="s">
        <v>31</v>
      </c>
      <c r="F19" s="29" t="s">
        <v>29</v>
      </c>
      <c r="G19" s="29">
        <v>280</v>
      </c>
      <c r="H19" s="32">
        <v>868055</v>
      </c>
      <c r="I19" s="29">
        <v>3</v>
      </c>
      <c r="J19" s="32">
        <f t="shared" si="5"/>
        <v>289351.66666666669</v>
      </c>
      <c r="K19" s="33">
        <v>0.4</v>
      </c>
      <c r="L19" s="29">
        <v>30</v>
      </c>
      <c r="M19" s="34">
        <f t="shared" si="6"/>
        <v>198</v>
      </c>
      <c r="N19" s="58">
        <f t="shared" si="7"/>
        <v>171874.89</v>
      </c>
      <c r="O19" s="58">
        <f t="shared" si="8"/>
        <v>206249.86800000002</v>
      </c>
    </row>
    <row r="20" spans="1:15" ht="30" customHeight="1">
      <c r="A20" s="60" t="s">
        <v>170</v>
      </c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6"/>
      <c r="N20" s="61">
        <f>SUM(N18:N19)</f>
        <v>380208.15600000002</v>
      </c>
      <c r="O20" s="61">
        <f>N20*1.2</f>
        <v>456249.78720000002</v>
      </c>
    </row>
    <row r="21" spans="1:15" ht="20.25" customHeight="1">
      <c r="C21"/>
      <c r="D21"/>
      <c r="E21"/>
      <c r="F21"/>
      <c r="G21"/>
      <c r="H21"/>
      <c r="I21"/>
      <c r="J21"/>
      <c r="K21"/>
      <c r="L21"/>
      <c r="M21"/>
      <c r="N21" s="59"/>
      <c r="O21" s="59"/>
    </row>
    <row r="22" spans="1:15" ht="24.75" customHeight="1">
      <c r="A22" s="28" t="s">
        <v>34</v>
      </c>
      <c r="B22" s="29" t="s">
        <v>24</v>
      </c>
      <c r="C22" s="29" t="s">
        <v>25</v>
      </c>
      <c r="D22" s="30" t="s">
        <v>27</v>
      </c>
      <c r="E22" s="29" t="s">
        <v>28</v>
      </c>
      <c r="F22" s="29" t="s">
        <v>29</v>
      </c>
      <c r="G22" s="29">
        <v>120</v>
      </c>
      <c r="H22" s="32">
        <v>1021241</v>
      </c>
      <c r="I22" s="29">
        <v>3</v>
      </c>
      <c r="J22" s="32">
        <f t="shared" si="5"/>
        <v>340413.66666666669</v>
      </c>
      <c r="K22" s="33">
        <v>0.4</v>
      </c>
      <c r="L22" s="29">
        <v>30</v>
      </c>
      <c r="M22" s="34">
        <f t="shared" si="6"/>
        <v>102</v>
      </c>
      <c r="N22" s="58">
        <f t="shared" si="7"/>
        <v>104166.58199999999</v>
      </c>
      <c r="O22" s="58">
        <f t="shared" si="8"/>
        <v>124999.89839999999</v>
      </c>
    </row>
    <row r="23" spans="1:15" ht="24.75" customHeight="1">
      <c r="A23" s="28" t="s">
        <v>34</v>
      </c>
      <c r="B23" s="29" t="s">
        <v>24</v>
      </c>
      <c r="C23" s="29" t="s">
        <v>30</v>
      </c>
      <c r="D23" s="30" t="s">
        <v>27</v>
      </c>
      <c r="E23" s="29" t="s">
        <v>31</v>
      </c>
      <c r="F23" s="29" t="s">
        <v>29</v>
      </c>
      <c r="G23" s="29">
        <v>350</v>
      </c>
      <c r="H23" s="32">
        <v>434027</v>
      </c>
      <c r="I23" s="29">
        <v>3</v>
      </c>
      <c r="J23" s="32">
        <f t="shared" si="5"/>
        <v>144675.66666666666</v>
      </c>
      <c r="K23" s="33">
        <v>0.4</v>
      </c>
      <c r="L23" s="29">
        <v>30</v>
      </c>
      <c r="M23" s="34">
        <f t="shared" si="6"/>
        <v>240</v>
      </c>
      <c r="N23" s="58">
        <f t="shared" si="7"/>
        <v>104166.48</v>
      </c>
      <c r="O23" s="58">
        <f t="shared" si="8"/>
        <v>124999.77599999998</v>
      </c>
    </row>
    <row r="24" spans="1:15" ht="27.75" customHeight="1">
      <c r="A24" s="60" t="s">
        <v>171</v>
      </c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6"/>
      <c r="N24" s="61">
        <f>SUM(N22:N23)</f>
        <v>208333.06199999998</v>
      </c>
      <c r="O24" s="61">
        <f>N24*1.2</f>
        <v>249999.67439999996</v>
      </c>
    </row>
    <row r="25" spans="1:15">
      <c r="C25"/>
      <c r="D25"/>
      <c r="E25"/>
      <c r="F25"/>
      <c r="G25"/>
      <c r="H25"/>
      <c r="I25"/>
      <c r="J25"/>
      <c r="K25"/>
      <c r="L25"/>
      <c r="M25"/>
    </row>
    <row r="26" spans="1:15">
      <c r="C26"/>
      <c r="D26"/>
      <c r="E26"/>
      <c r="F26"/>
      <c r="G26"/>
      <c r="H26"/>
      <c r="I26"/>
      <c r="J26"/>
      <c r="K26"/>
      <c r="L26"/>
      <c r="M26"/>
    </row>
    <row r="27" spans="1:15">
      <c r="C27"/>
      <c r="D27"/>
      <c r="E27"/>
      <c r="F27"/>
      <c r="G27"/>
      <c r="H27"/>
      <c r="I27"/>
      <c r="J27"/>
      <c r="K27"/>
      <c r="L27"/>
      <c r="M27"/>
    </row>
    <row r="28" spans="1:15">
      <c r="C28"/>
      <c r="D28"/>
      <c r="E28"/>
      <c r="F28"/>
      <c r="G28"/>
      <c r="H28"/>
      <c r="I28"/>
      <c r="J28"/>
      <c r="K28"/>
      <c r="L28"/>
      <c r="M28"/>
    </row>
    <row r="29" spans="1:15">
      <c r="C29"/>
      <c r="D29"/>
      <c r="E29"/>
      <c r="F29"/>
      <c r="G29"/>
      <c r="H29"/>
      <c r="I29"/>
      <c r="J29"/>
      <c r="K29"/>
      <c r="L29"/>
      <c r="M29"/>
    </row>
    <row r="30" spans="1:15">
      <c r="C30"/>
      <c r="D30"/>
      <c r="E30"/>
      <c r="F30"/>
      <c r="G30"/>
      <c r="H30"/>
      <c r="I30"/>
      <c r="J30"/>
      <c r="K30"/>
      <c r="L30"/>
      <c r="M30"/>
    </row>
    <row r="31" spans="1:15">
      <c r="C31"/>
      <c r="D31"/>
      <c r="E31"/>
      <c r="F31"/>
      <c r="G31"/>
      <c r="H31"/>
      <c r="I31"/>
      <c r="J31"/>
      <c r="K31"/>
      <c r="L31"/>
      <c r="M31"/>
    </row>
    <row r="32" spans="1:15">
      <c r="C32"/>
      <c r="D32"/>
      <c r="E32"/>
      <c r="F32"/>
      <c r="G32"/>
      <c r="H32"/>
      <c r="I32"/>
      <c r="J32"/>
      <c r="K32"/>
      <c r="L32"/>
      <c r="M32"/>
    </row>
    <row r="33" spans="3:13">
      <c r="C33"/>
      <c r="D33"/>
      <c r="E33"/>
      <c r="F33"/>
      <c r="G33"/>
      <c r="H33"/>
      <c r="I33"/>
      <c r="J33"/>
      <c r="K33"/>
      <c r="L33"/>
      <c r="M33"/>
    </row>
    <row r="34" spans="3:13">
      <c r="C34"/>
      <c r="D34"/>
      <c r="E34"/>
      <c r="F34"/>
      <c r="G34"/>
      <c r="H34"/>
      <c r="I34"/>
      <c r="J34"/>
      <c r="K34"/>
      <c r="L34"/>
      <c r="M34"/>
    </row>
    <row r="35" spans="3:13">
      <c r="C35"/>
      <c r="D35"/>
      <c r="E35"/>
      <c r="F35"/>
      <c r="G35"/>
      <c r="H35"/>
      <c r="I35"/>
      <c r="J35"/>
      <c r="K35"/>
      <c r="L35"/>
      <c r="M35"/>
    </row>
  </sheetData>
  <mergeCells count="4">
    <mergeCell ref="B12:M12"/>
    <mergeCell ref="B16:M16"/>
    <mergeCell ref="B20:M20"/>
    <mergeCell ref="B24:M24"/>
  </mergeCells>
  <pageMargins left="0.70833333333333304" right="0.70833333333333304" top="0.74791666666666701" bottom="0.74791666666666701" header="0.51180555555555496" footer="0.51180555555555496"/>
  <pageSetup paperSize="9" scale="4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showGridLines="0" zoomScale="70" zoomScaleNormal="70" workbookViewId="0">
      <selection activeCell="L9" sqref="L9"/>
    </sheetView>
  </sheetViews>
  <sheetFormatPr defaultColWidth="9.140625" defaultRowHeight="15"/>
  <cols>
    <col min="1" max="2" width="30.140625" customWidth="1"/>
    <col min="3" max="4" width="30.140625" style="27" customWidth="1"/>
    <col min="5" max="5" width="20.5703125" style="27" customWidth="1"/>
    <col min="6" max="6" width="30.140625" style="27" customWidth="1"/>
    <col min="7" max="7" width="20.5703125" style="27" customWidth="1"/>
    <col min="8" max="8" width="21" style="27" customWidth="1"/>
    <col min="9" max="9" width="20.5703125" style="27" customWidth="1"/>
    <col min="10" max="10" width="20.42578125" style="27" customWidth="1"/>
    <col min="11" max="11" width="13.5703125" style="27" customWidth="1"/>
    <col min="12" max="12" width="15.42578125" style="27" customWidth="1"/>
    <col min="13" max="13" width="16" style="27" customWidth="1"/>
    <col min="14" max="15" width="22.5703125" style="27" customWidth="1"/>
    <col min="16" max="16" width="20" style="27" customWidth="1"/>
  </cols>
  <sheetData>
    <row r="1" spans="1:16">
      <c r="A1" s="53" t="s">
        <v>176</v>
      </c>
      <c r="B1" s="54" t="s">
        <v>3</v>
      </c>
    </row>
    <row r="2" spans="1:16">
      <c r="A2" s="53" t="s">
        <v>0</v>
      </c>
      <c r="B2" s="54" t="s">
        <v>168</v>
      </c>
      <c r="G2"/>
    </row>
    <row r="3" spans="1:16">
      <c r="A3" s="53" t="s">
        <v>2</v>
      </c>
      <c r="B3" s="54" t="s">
        <v>177</v>
      </c>
      <c r="G3"/>
      <c r="H3"/>
      <c r="I3"/>
      <c r="J3"/>
      <c r="K3"/>
      <c r="L3"/>
      <c r="M3"/>
      <c r="N3"/>
    </row>
    <row r="4" spans="1:16">
      <c r="A4" s="53" t="s">
        <v>4</v>
      </c>
      <c r="B4" s="54" t="s">
        <v>5</v>
      </c>
      <c r="G4"/>
      <c r="H4"/>
      <c r="I4"/>
      <c r="J4"/>
      <c r="K4"/>
      <c r="L4"/>
      <c r="M4"/>
      <c r="N4"/>
    </row>
    <row r="5" spans="1:16">
      <c r="A5" s="53" t="s">
        <v>6</v>
      </c>
      <c r="B5" s="55" t="s">
        <v>7</v>
      </c>
      <c r="G5"/>
      <c r="H5"/>
      <c r="I5"/>
      <c r="J5"/>
      <c r="K5"/>
      <c r="L5"/>
      <c r="M5"/>
      <c r="N5"/>
    </row>
    <row r="6" spans="1:16">
      <c r="A6" s="53" t="s">
        <v>172</v>
      </c>
      <c r="B6" s="55" t="s">
        <v>26</v>
      </c>
      <c r="G6"/>
      <c r="H6"/>
      <c r="I6"/>
      <c r="J6"/>
      <c r="K6"/>
      <c r="L6"/>
      <c r="M6"/>
      <c r="N6"/>
    </row>
    <row r="9" spans="1:16" ht="54.6" customHeight="1">
      <c r="A9" s="56" t="s">
        <v>4</v>
      </c>
      <c r="B9" s="56" t="s">
        <v>8</v>
      </c>
      <c r="C9" s="56" t="s">
        <v>9</v>
      </c>
      <c r="D9" s="56" t="s">
        <v>10</v>
      </c>
      <c r="E9" s="56" t="s">
        <v>11</v>
      </c>
      <c r="F9" s="56" t="s">
        <v>12</v>
      </c>
      <c r="G9" s="56" t="s">
        <v>13</v>
      </c>
      <c r="H9" s="57" t="s">
        <v>14</v>
      </c>
      <c r="I9" s="56" t="s">
        <v>15</v>
      </c>
      <c r="J9" s="56" t="s">
        <v>16</v>
      </c>
      <c r="K9" s="56" t="s">
        <v>17</v>
      </c>
      <c r="L9" s="70" t="s">
        <v>18</v>
      </c>
      <c r="M9" s="57" t="s">
        <v>19</v>
      </c>
      <c r="N9" s="57" t="s">
        <v>20</v>
      </c>
      <c r="O9" s="56" t="s">
        <v>21</v>
      </c>
      <c r="P9" s="56" t="s">
        <v>22</v>
      </c>
    </row>
    <row r="10" spans="1:16" ht="39.75" customHeight="1">
      <c r="A10" s="28" t="s">
        <v>23</v>
      </c>
      <c r="B10" s="29" t="s">
        <v>24</v>
      </c>
      <c r="C10" s="29" t="s">
        <v>25</v>
      </c>
      <c r="D10" s="30" t="s">
        <v>26</v>
      </c>
      <c r="E10" s="30" t="s">
        <v>27</v>
      </c>
      <c r="F10" s="29" t="s">
        <v>28</v>
      </c>
      <c r="G10" s="29" t="s">
        <v>29</v>
      </c>
      <c r="H10" s="29">
        <v>120</v>
      </c>
      <c r="I10" s="62">
        <v>4084967</v>
      </c>
      <c r="J10" s="62">
        <v>3</v>
      </c>
      <c r="K10" s="62">
        <f t="shared" ref="K10:K15" si="0">I10/J10</f>
        <v>1361655.6666666667</v>
      </c>
      <c r="L10" s="33">
        <v>0.4</v>
      </c>
      <c r="M10" s="29">
        <v>30</v>
      </c>
      <c r="N10" s="34">
        <f t="shared" ref="N10:N15" si="1">H10*(1-L10)+M10</f>
        <v>102</v>
      </c>
      <c r="O10" s="58">
        <f t="shared" ref="O10:O15" si="2">I10*N10/1000</f>
        <v>416666.63400000002</v>
      </c>
      <c r="P10" s="58">
        <f t="shared" ref="P10:P15" si="3">O10*1.2</f>
        <v>499999.9608</v>
      </c>
    </row>
    <row r="11" spans="1:16" ht="39.75" customHeight="1">
      <c r="A11" s="28" t="s">
        <v>23</v>
      </c>
      <c r="B11" s="29" t="s">
        <v>24</v>
      </c>
      <c r="C11" s="29" t="s">
        <v>30</v>
      </c>
      <c r="D11" s="30" t="s">
        <v>26</v>
      </c>
      <c r="E11" s="30" t="s">
        <v>27</v>
      </c>
      <c r="F11" s="29" t="s">
        <v>31</v>
      </c>
      <c r="G11" s="29" t="s">
        <v>29</v>
      </c>
      <c r="H11" s="29">
        <v>280</v>
      </c>
      <c r="I11" s="62">
        <v>2104377</v>
      </c>
      <c r="J11" s="62">
        <v>3</v>
      </c>
      <c r="K11" s="62">
        <f t="shared" si="0"/>
        <v>701459</v>
      </c>
      <c r="L11" s="33">
        <v>0.4</v>
      </c>
      <c r="M11" s="29">
        <v>30</v>
      </c>
      <c r="N11" s="34">
        <f t="shared" si="1"/>
        <v>198</v>
      </c>
      <c r="O11" s="58">
        <f t="shared" si="2"/>
        <v>416666.64600000001</v>
      </c>
      <c r="P11" s="58">
        <f t="shared" si="3"/>
        <v>499999.97519999999</v>
      </c>
    </row>
    <row r="12" spans="1:16" ht="26.25" customHeight="1">
      <c r="A12" s="60" t="s">
        <v>173</v>
      </c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O12" s="61">
        <f>SUM(O10:O11)</f>
        <v>833333.28</v>
      </c>
      <c r="P12" s="61">
        <f>SUM(P10:P11)</f>
        <v>999999.93599999999</v>
      </c>
    </row>
    <row r="13" spans="1:16">
      <c r="C13"/>
      <c r="D13"/>
      <c r="E13"/>
      <c r="F13"/>
      <c r="G13"/>
      <c r="H13"/>
      <c r="I13"/>
      <c r="J13"/>
      <c r="K13"/>
      <c r="L13"/>
      <c r="M13"/>
      <c r="N13"/>
      <c r="O13" s="59"/>
      <c r="P13" s="59"/>
    </row>
    <row r="14" spans="1:16" ht="39.75" customHeight="1">
      <c r="A14" s="28" t="s">
        <v>32</v>
      </c>
      <c r="B14" s="29" t="s">
        <v>24</v>
      </c>
      <c r="C14" s="29" t="s">
        <v>25</v>
      </c>
      <c r="D14" s="30" t="s">
        <v>26</v>
      </c>
      <c r="E14" s="30" t="s">
        <v>27</v>
      </c>
      <c r="F14" s="29" t="s">
        <v>28</v>
      </c>
      <c r="G14" s="29" t="s">
        <v>29</v>
      </c>
      <c r="H14" s="29">
        <v>120</v>
      </c>
      <c r="I14" s="62">
        <v>4084967</v>
      </c>
      <c r="J14" s="29">
        <v>3</v>
      </c>
      <c r="K14" s="62">
        <f t="shared" si="0"/>
        <v>1361655.6666666667</v>
      </c>
      <c r="L14" s="33">
        <v>0.4</v>
      </c>
      <c r="M14" s="29">
        <v>30</v>
      </c>
      <c r="N14" s="34">
        <f t="shared" si="1"/>
        <v>102</v>
      </c>
      <c r="O14" s="58">
        <f t="shared" si="2"/>
        <v>416666.63400000002</v>
      </c>
      <c r="P14" s="58">
        <f t="shared" si="3"/>
        <v>499999.9608</v>
      </c>
    </row>
    <row r="15" spans="1:16" ht="39.75" customHeight="1">
      <c r="A15" s="28" t="s">
        <v>32</v>
      </c>
      <c r="B15" s="29" t="s">
        <v>24</v>
      </c>
      <c r="C15" s="29" t="s">
        <v>30</v>
      </c>
      <c r="D15" s="30" t="s">
        <v>26</v>
      </c>
      <c r="E15" s="30" t="s">
        <v>27</v>
      </c>
      <c r="F15" s="29" t="s">
        <v>31</v>
      </c>
      <c r="G15" s="29" t="s">
        <v>29</v>
      </c>
      <c r="H15" s="29">
        <v>280</v>
      </c>
      <c r="I15" s="62">
        <v>2104377</v>
      </c>
      <c r="J15" s="29">
        <v>3</v>
      </c>
      <c r="K15" s="32">
        <f t="shared" si="0"/>
        <v>701459</v>
      </c>
      <c r="L15" s="33">
        <v>0.4</v>
      </c>
      <c r="M15" s="29">
        <v>30</v>
      </c>
      <c r="N15" s="34">
        <f t="shared" si="1"/>
        <v>198</v>
      </c>
      <c r="O15" s="58">
        <f t="shared" si="2"/>
        <v>416666.64600000001</v>
      </c>
      <c r="P15" s="58">
        <f t="shared" si="3"/>
        <v>499999.97519999999</v>
      </c>
    </row>
    <row r="16" spans="1:16" ht="28.5" customHeight="1">
      <c r="A16" s="60" t="s">
        <v>174</v>
      </c>
      <c r="B16" s="67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9"/>
      <c r="O16" s="61">
        <f>SUM(O14:O15)</f>
        <v>833333.28</v>
      </c>
      <c r="P16" s="61">
        <f>SUM(P14:P15)</f>
        <v>999999.93599999999</v>
      </c>
    </row>
    <row r="17" spans="1:16">
      <c r="C17"/>
      <c r="D17"/>
      <c r="E17"/>
      <c r="F17"/>
      <c r="G17"/>
      <c r="H17"/>
      <c r="I17"/>
      <c r="J17"/>
      <c r="K17"/>
      <c r="L17"/>
      <c r="M17"/>
      <c r="N17"/>
      <c r="O17" s="59"/>
      <c r="P17" s="59"/>
    </row>
    <row r="18" spans="1:16" ht="45" customHeight="1">
      <c r="A18" s="28" t="s">
        <v>33</v>
      </c>
      <c r="B18" s="29" t="s">
        <v>24</v>
      </c>
      <c r="C18" s="29" t="s">
        <v>25</v>
      </c>
      <c r="D18" s="30" t="s">
        <v>26</v>
      </c>
      <c r="E18" s="30" t="s">
        <v>27</v>
      </c>
      <c r="F18" s="29" t="s">
        <v>28</v>
      </c>
      <c r="G18" s="29" t="s">
        <v>29</v>
      </c>
      <c r="H18" s="29">
        <v>120</v>
      </c>
      <c r="I18" s="62">
        <v>4084967</v>
      </c>
      <c r="J18" s="29">
        <v>3</v>
      </c>
      <c r="K18" s="62">
        <f t="shared" ref="K18:K23" si="4">I18/J18</f>
        <v>1361655.6666666667</v>
      </c>
      <c r="L18" s="33">
        <v>0.4</v>
      </c>
      <c r="M18" s="29">
        <v>30</v>
      </c>
      <c r="N18" s="34">
        <f t="shared" ref="N18:N23" si="5">H18*(1-L18)+M18</f>
        <v>102</v>
      </c>
      <c r="O18" s="58">
        <f t="shared" ref="O18:O23" si="6">I18*N18/1000</f>
        <v>416666.63400000002</v>
      </c>
      <c r="P18" s="58">
        <f t="shared" ref="P18:P23" si="7">O18*1.2</f>
        <v>499999.9608</v>
      </c>
    </row>
    <row r="19" spans="1:16" ht="45" customHeight="1">
      <c r="A19" s="28" t="s">
        <v>33</v>
      </c>
      <c r="B19" s="29" t="s">
        <v>24</v>
      </c>
      <c r="C19" s="29" t="s">
        <v>30</v>
      </c>
      <c r="D19" s="30" t="s">
        <v>26</v>
      </c>
      <c r="E19" s="30" t="s">
        <v>27</v>
      </c>
      <c r="F19" s="29" t="s">
        <v>31</v>
      </c>
      <c r="G19" s="29" t="s">
        <v>29</v>
      </c>
      <c r="H19" s="29">
        <v>350</v>
      </c>
      <c r="I19" s="62">
        <v>1736111</v>
      </c>
      <c r="J19" s="29">
        <v>3</v>
      </c>
      <c r="K19" s="32">
        <f t="shared" si="4"/>
        <v>578703.66666666663</v>
      </c>
      <c r="L19" s="33">
        <v>0.4</v>
      </c>
      <c r="M19" s="29">
        <v>30</v>
      </c>
      <c r="N19" s="34">
        <f t="shared" si="5"/>
        <v>240</v>
      </c>
      <c r="O19" s="58">
        <f t="shared" si="6"/>
        <v>416666.64</v>
      </c>
      <c r="P19" s="58">
        <f t="shared" si="7"/>
        <v>499999.96799999999</v>
      </c>
    </row>
    <row r="20" spans="1:16" ht="27.75" customHeight="1">
      <c r="A20" s="60" t="s">
        <v>175</v>
      </c>
      <c r="B20" s="67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9"/>
      <c r="O20" s="61">
        <f>SUM(O18:O19)</f>
        <v>833333.27399999998</v>
      </c>
      <c r="P20" s="61">
        <f>SUM(P18:P19)</f>
        <v>999999.92879999999</v>
      </c>
    </row>
    <row r="21" spans="1:16">
      <c r="C21"/>
      <c r="D21"/>
      <c r="E21"/>
      <c r="F21"/>
      <c r="G21"/>
      <c r="H21"/>
      <c r="I21"/>
      <c r="J21"/>
      <c r="K21"/>
      <c r="L21"/>
      <c r="M21"/>
      <c r="N21"/>
      <c r="O21" s="59"/>
      <c r="P21" s="59"/>
    </row>
    <row r="22" spans="1:16" ht="45" customHeight="1">
      <c r="A22" s="28" t="s">
        <v>34</v>
      </c>
      <c r="B22" s="29" t="s">
        <v>24</v>
      </c>
      <c r="C22" s="29" t="s">
        <v>25</v>
      </c>
      <c r="D22" s="30" t="s">
        <v>26</v>
      </c>
      <c r="E22" s="30" t="s">
        <v>27</v>
      </c>
      <c r="F22" s="29" t="s">
        <v>28</v>
      </c>
      <c r="G22" s="29" t="s">
        <v>29</v>
      </c>
      <c r="H22" s="29">
        <v>120</v>
      </c>
      <c r="I22" s="62">
        <v>2042483</v>
      </c>
      <c r="J22" s="29">
        <v>3</v>
      </c>
      <c r="K22" s="62">
        <f t="shared" si="4"/>
        <v>680827.66666666663</v>
      </c>
      <c r="L22" s="33">
        <v>0.4</v>
      </c>
      <c r="M22" s="29">
        <v>30</v>
      </c>
      <c r="N22" s="34">
        <f t="shared" si="5"/>
        <v>102</v>
      </c>
      <c r="O22" s="58">
        <f t="shared" si="6"/>
        <v>208333.266</v>
      </c>
      <c r="P22" s="58">
        <f t="shared" si="7"/>
        <v>249999.9192</v>
      </c>
    </row>
    <row r="23" spans="1:16" ht="45" customHeight="1">
      <c r="A23" s="28" t="s">
        <v>34</v>
      </c>
      <c r="B23" s="29" t="s">
        <v>24</v>
      </c>
      <c r="C23" s="29" t="s">
        <v>30</v>
      </c>
      <c r="D23" s="30" t="s">
        <v>26</v>
      </c>
      <c r="E23" s="30" t="s">
        <v>27</v>
      </c>
      <c r="F23" s="29" t="s">
        <v>31</v>
      </c>
      <c r="G23" s="29" t="s">
        <v>29</v>
      </c>
      <c r="H23" s="29">
        <v>350</v>
      </c>
      <c r="I23" s="62">
        <v>868055</v>
      </c>
      <c r="J23" s="29">
        <v>3</v>
      </c>
      <c r="K23" s="62">
        <f t="shared" si="4"/>
        <v>289351.66666666669</v>
      </c>
      <c r="L23" s="33">
        <v>0.4</v>
      </c>
      <c r="M23" s="29">
        <v>30</v>
      </c>
      <c r="N23" s="34">
        <f t="shared" si="5"/>
        <v>240</v>
      </c>
      <c r="O23" s="58">
        <f t="shared" si="6"/>
        <v>208333.2</v>
      </c>
      <c r="P23" s="58">
        <f t="shared" si="7"/>
        <v>249999.84</v>
      </c>
    </row>
    <row r="24" spans="1:16" ht="27.75" customHeight="1">
      <c r="A24" s="60" t="s">
        <v>171</v>
      </c>
      <c r="B24" s="67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9"/>
      <c r="O24" s="61">
        <f>SUM(O22:O23)</f>
        <v>416666.46600000001</v>
      </c>
      <c r="P24" s="61">
        <f>SUM(P22:P23)</f>
        <v>499999.75919999997</v>
      </c>
    </row>
    <row r="25" spans="1:16">
      <c r="C25"/>
      <c r="D25"/>
      <c r="E25"/>
      <c r="F25"/>
      <c r="G25"/>
      <c r="H25"/>
      <c r="I25"/>
      <c r="J25"/>
      <c r="K25"/>
      <c r="L25"/>
      <c r="M25"/>
      <c r="N25"/>
    </row>
    <row r="26" spans="1:16">
      <c r="C26"/>
      <c r="D26"/>
      <c r="E26"/>
      <c r="F26"/>
      <c r="G26"/>
      <c r="H26"/>
      <c r="I26"/>
      <c r="J26"/>
      <c r="K26"/>
      <c r="L26"/>
      <c r="M26"/>
      <c r="N26"/>
    </row>
    <row r="27" spans="1:16">
      <c r="C27"/>
      <c r="D27"/>
      <c r="E27"/>
      <c r="F27"/>
      <c r="G27"/>
      <c r="H27"/>
      <c r="I27"/>
      <c r="J27"/>
      <c r="K27"/>
      <c r="L27"/>
      <c r="M27"/>
      <c r="N27"/>
    </row>
    <row r="28" spans="1:16">
      <c r="C28"/>
      <c r="D28"/>
      <c r="E28"/>
      <c r="F28"/>
      <c r="G28"/>
      <c r="H28"/>
      <c r="I28"/>
      <c r="J28"/>
      <c r="K28"/>
      <c r="L28"/>
      <c r="M28"/>
      <c r="N28"/>
    </row>
    <row r="29" spans="1:16">
      <c r="C29"/>
      <c r="D29"/>
      <c r="E29"/>
      <c r="F29"/>
      <c r="G29"/>
      <c r="H29"/>
      <c r="I29"/>
      <c r="J29"/>
      <c r="K29"/>
      <c r="L29"/>
      <c r="M29"/>
      <c r="N29"/>
    </row>
    <row r="30" spans="1:16"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C31"/>
      <c r="D31"/>
      <c r="E31"/>
      <c r="F31"/>
      <c r="G31"/>
      <c r="H31"/>
      <c r="I31"/>
      <c r="J31"/>
      <c r="K31"/>
      <c r="L31"/>
      <c r="M31"/>
      <c r="N31"/>
    </row>
    <row r="32" spans="1:16">
      <c r="C32"/>
      <c r="D32"/>
      <c r="E32"/>
      <c r="F32"/>
      <c r="G32"/>
      <c r="H32"/>
      <c r="I32"/>
      <c r="J32"/>
      <c r="K32"/>
      <c r="L32"/>
      <c r="M32"/>
      <c r="N32"/>
    </row>
    <row r="33" spans="3:14">
      <c r="C33"/>
      <c r="D33"/>
      <c r="E33"/>
      <c r="F33"/>
      <c r="G33"/>
      <c r="H33"/>
      <c r="I33"/>
      <c r="J33"/>
      <c r="K33"/>
      <c r="L33"/>
      <c r="M33"/>
      <c r="N33"/>
    </row>
    <row r="34" spans="3:14">
      <c r="C34"/>
      <c r="D34"/>
      <c r="E34"/>
      <c r="F34"/>
      <c r="G34"/>
      <c r="H34"/>
      <c r="I34"/>
      <c r="J34"/>
      <c r="K34"/>
      <c r="L34"/>
      <c r="M34"/>
      <c r="N34"/>
    </row>
    <row r="35" spans="3:14">
      <c r="C35"/>
      <c r="D35"/>
      <c r="E35"/>
      <c r="F35"/>
      <c r="G35"/>
      <c r="H35"/>
      <c r="I35"/>
      <c r="J35"/>
      <c r="K35"/>
      <c r="L35"/>
      <c r="M35"/>
      <c r="N35"/>
    </row>
  </sheetData>
  <mergeCells count="4">
    <mergeCell ref="B12:N12"/>
    <mergeCell ref="B16:N16"/>
    <mergeCell ref="B20:N20"/>
    <mergeCell ref="B24:N24"/>
  </mergeCells>
  <pageMargins left="0.70833333333333304" right="0.70833333333333304" top="0.74791666666666701" bottom="0.74791666666666701" header="0.51180555555555496" footer="0.51180555555555496"/>
  <pageSetup paperSize="9" scale="4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9"/>
  <sheetViews>
    <sheetView showGridLines="0" workbookViewId="0">
      <selection sqref="A1:XFD1"/>
    </sheetView>
  </sheetViews>
  <sheetFormatPr defaultColWidth="9" defaultRowHeight="15"/>
  <cols>
    <col min="2" max="2" width="44.5703125" customWidth="1"/>
  </cols>
  <sheetData>
    <row r="1" spans="2:2" ht="10.5" customHeight="1"/>
    <row r="2" spans="2:2">
      <c r="B2" s="71" t="s">
        <v>35</v>
      </c>
    </row>
    <row r="3" spans="2:2">
      <c r="B3" s="71" t="s">
        <v>36</v>
      </c>
    </row>
    <row r="4" spans="2:2">
      <c r="B4" s="71" t="s">
        <v>37</v>
      </c>
    </row>
    <row r="5" spans="2:2">
      <c r="B5" s="71" t="s">
        <v>38</v>
      </c>
    </row>
    <row r="6" spans="2:2">
      <c r="B6" s="71" t="s">
        <v>39</v>
      </c>
    </row>
    <row r="7" spans="2:2">
      <c r="B7" s="71" t="s">
        <v>40</v>
      </c>
    </row>
    <row r="8" spans="2:2">
      <c r="B8" s="71" t="s">
        <v>41</v>
      </c>
    </row>
    <row r="9" spans="2:2">
      <c r="B9" s="72" t="s">
        <v>42</v>
      </c>
    </row>
    <row r="10" spans="2:2">
      <c r="B10" s="72" t="s">
        <v>43</v>
      </c>
    </row>
    <row r="11" spans="2:2">
      <c r="B11" s="73" t="s">
        <v>44</v>
      </c>
    </row>
    <row r="12" spans="2:2">
      <c r="B12" s="73" t="s">
        <v>45</v>
      </c>
    </row>
    <row r="13" spans="2:2">
      <c r="B13" s="74" t="s">
        <v>46</v>
      </c>
    </row>
    <row r="14" spans="2:2">
      <c r="B14" s="74" t="s">
        <v>47</v>
      </c>
    </row>
    <row r="15" spans="2:2">
      <c r="B15" s="74" t="s">
        <v>48</v>
      </c>
    </row>
    <row r="16" spans="2:2">
      <c r="B16" s="73" t="s">
        <v>49</v>
      </c>
    </row>
    <row r="17" spans="2:2">
      <c r="B17" s="73" t="s">
        <v>50</v>
      </c>
    </row>
    <row r="18" spans="2:2">
      <c r="B18" s="73" t="s">
        <v>51</v>
      </c>
    </row>
    <row r="19" spans="2:2">
      <c r="B19" s="73" t="s">
        <v>52</v>
      </c>
    </row>
    <row r="20" spans="2:2">
      <c r="B20" s="73" t="s">
        <v>53</v>
      </c>
    </row>
    <row r="21" spans="2:2">
      <c r="B21" s="73" t="s">
        <v>54</v>
      </c>
    </row>
    <row r="22" spans="2:2">
      <c r="B22" s="72" t="s">
        <v>55</v>
      </c>
    </row>
    <row r="23" spans="2:2">
      <c r="B23" s="72" t="s">
        <v>56</v>
      </c>
    </row>
    <row r="24" spans="2:2">
      <c r="B24" s="72" t="s">
        <v>57</v>
      </c>
    </row>
    <row r="25" spans="2:2">
      <c r="B25" s="71" t="s">
        <v>58</v>
      </c>
    </row>
    <row r="26" spans="2:2">
      <c r="B26" s="72" t="s">
        <v>59</v>
      </c>
    </row>
    <row r="27" spans="2:2">
      <c r="B27" s="72" t="s">
        <v>60</v>
      </c>
    </row>
    <row r="28" spans="2:2">
      <c r="B28" s="72" t="s">
        <v>61</v>
      </c>
    </row>
    <row r="29" spans="2:2">
      <c r="B29" s="72" t="s">
        <v>62</v>
      </c>
    </row>
    <row r="30" spans="2:2">
      <c r="B30" s="72" t="s">
        <v>63</v>
      </c>
    </row>
    <row r="31" spans="2:2">
      <c r="B31" s="71" t="s">
        <v>64</v>
      </c>
    </row>
    <row r="32" spans="2:2">
      <c r="B32" s="72" t="s">
        <v>65</v>
      </c>
    </row>
    <row r="33" spans="2:2">
      <c r="B33" s="72" t="s">
        <v>66</v>
      </c>
    </row>
    <row r="34" spans="2:2">
      <c r="B34" s="72" t="s">
        <v>67</v>
      </c>
    </row>
    <row r="35" spans="2:2">
      <c r="B35" s="72" t="s">
        <v>68</v>
      </c>
    </row>
    <row r="36" spans="2:2">
      <c r="B36" s="72" t="s">
        <v>69</v>
      </c>
    </row>
    <row r="37" spans="2:2">
      <c r="B37" s="72" t="s">
        <v>70</v>
      </c>
    </row>
    <row r="38" spans="2:2">
      <c r="B38" s="72" t="s">
        <v>71</v>
      </c>
    </row>
    <row r="39" spans="2:2">
      <c r="B39" s="72" t="s">
        <v>72</v>
      </c>
    </row>
    <row r="40" spans="2:2">
      <c r="B40" s="72" t="s">
        <v>73</v>
      </c>
    </row>
    <row r="41" spans="2:2">
      <c r="B41" s="72" t="s">
        <v>74</v>
      </c>
    </row>
    <row r="42" spans="2:2">
      <c r="B42" s="72" t="s">
        <v>75</v>
      </c>
    </row>
    <row r="43" spans="2:2">
      <c r="B43" s="72" t="s">
        <v>76</v>
      </c>
    </row>
    <row r="44" spans="2:2">
      <c r="B44" s="72" t="s">
        <v>77</v>
      </c>
    </row>
    <row r="45" spans="2:2">
      <c r="B45" s="72" t="s">
        <v>78</v>
      </c>
    </row>
    <row r="46" spans="2:2">
      <c r="B46" s="72" t="s">
        <v>79</v>
      </c>
    </row>
    <row r="47" spans="2:2">
      <c r="B47" s="72" t="s">
        <v>80</v>
      </c>
    </row>
    <row r="48" spans="2:2">
      <c r="B48" s="72" t="s">
        <v>81</v>
      </c>
    </row>
    <row r="49" spans="2:2">
      <c r="B49" s="72" t="s">
        <v>82</v>
      </c>
    </row>
    <row r="50" spans="2:2">
      <c r="B50" s="72" t="s">
        <v>83</v>
      </c>
    </row>
    <row r="51" spans="2:2">
      <c r="B51" s="72" t="s">
        <v>84</v>
      </c>
    </row>
    <row r="52" spans="2:2">
      <c r="B52" s="72" t="s">
        <v>85</v>
      </c>
    </row>
    <row r="53" spans="2:2">
      <c r="B53" s="72" t="s">
        <v>84</v>
      </c>
    </row>
    <row r="54" spans="2:2">
      <c r="B54" s="72" t="s">
        <v>86</v>
      </c>
    </row>
    <row r="55" spans="2:2">
      <c r="B55" s="72" t="s">
        <v>87</v>
      </c>
    </row>
    <row r="56" spans="2:2">
      <c r="B56" s="72" t="s">
        <v>88</v>
      </c>
    </row>
    <row r="57" spans="2:2">
      <c r="B57" s="72" t="s">
        <v>89</v>
      </c>
    </row>
    <row r="58" spans="2:2">
      <c r="B58" s="72" t="s">
        <v>90</v>
      </c>
    </row>
    <row r="59" spans="2:2">
      <c r="B59" s="72" t="s">
        <v>91</v>
      </c>
    </row>
    <row r="60" spans="2:2">
      <c r="B60" s="72" t="s">
        <v>92</v>
      </c>
    </row>
    <row r="61" spans="2:2">
      <c r="B61" s="72" t="s">
        <v>67</v>
      </c>
    </row>
    <row r="62" spans="2:2">
      <c r="B62" s="72" t="s">
        <v>93</v>
      </c>
    </row>
    <row r="63" spans="2:2">
      <c r="B63" s="72" t="s">
        <v>94</v>
      </c>
    </row>
    <row r="64" spans="2:2">
      <c r="B64" s="72" t="s">
        <v>95</v>
      </c>
    </row>
    <row r="65" spans="2:2">
      <c r="B65" s="72" t="s">
        <v>96</v>
      </c>
    </row>
    <row r="66" spans="2:2">
      <c r="B66" s="72" t="s">
        <v>97</v>
      </c>
    </row>
    <row r="67" spans="2:2">
      <c r="B67" s="72" t="s">
        <v>98</v>
      </c>
    </row>
    <row r="68" spans="2:2">
      <c r="B68" s="72" t="s">
        <v>99</v>
      </c>
    </row>
    <row r="69" spans="2:2">
      <c r="B69" s="72" t="s">
        <v>100</v>
      </c>
    </row>
    <row r="70" spans="2:2">
      <c r="B70" s="72" t="s">
        <v>101</v>
      </c>
    </row>
    <row r="71" spans="2:2">
      <c r="B71" s="72" t="s">
        <v>102</v>
      </c>
    </row>
    <row r="72" spans="2:2">
      <c r="B72" s="72" t="s">
        <v>103</v>
      </c>
    </row>
    <row r="73" spans="2:2">
      <c r="B73" s="72" t="s">
        <v>104</v>
      </c>
    </row>
    <row r="74" spans="2:2">
      <c r="B74" s="72" t="s">
        <v>105</v>
      </c>
    </row>
    <row r="75" spans="2:2">
      <c r="B75" s="72" t="s">
        <v>106</v>
      </c>
    </row>
    <row r="76" spans="2:2">
      <c r="B76" s="72" t="s">
        <v>107</v>
      </c>
    </row>
    <row r="77" spans="2:2">
      <c r="B77" s="72" t="s">
        <v>108</v>
      </c>
    </row>
    <row r="78" spans="2:2">
      <c r="B78" s="72" t="s">
        <v>109</v>
      </c>
    </row>
    <row r="79" spans="2:2">
      <c r="B79" s="72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3"/>
  <sheetViews>
    <sheetView showGridLines="0" workbookViewId="0">
      <selection activeCell="B37" sqref="B37"/>
    </sheetView>
  </sheetViews>
  <sheetFormatPr defaultColWidth="9" defaultRowHeight="15"/>
  <cols>
    <col min="2" max="2" width="45.85546875" customWidth="1"/>
  </cols>
  <sheetData>
    <row r="1" spans="2:2" ht="8.25" customHeight="1"/>
    <row r="2" spans="2:2">
      <c r="B2" s="71" t="s">
        <v>35</v>
      </c>
    </row>
    <row r="3" spans="2:2">
      <c r="B3" s="71" t="s">
        <v>36</v>
      </c>
    </row>
    <row r="4" spans="2:2">
      <c r="B4" s="71" t="s">
        <v>37</v>
      </c>
    </row>
    <row r="5" spans="2:2">
      <c r="B5" s="71" t="s">
        <v>38</v>
      </c>
    </row>
    <row r="6" spans="2:2">
      <c r="B6" s="71" t="s">
        <v>39</v>
      </c>
    </row>
    <row r="7" spans="2:2">
      <c r="B7" s="71" t="s">
        <v>40</v>
      </c>
    </row>
    <row r="8" spans="2:2">
      <c r="B8" s="71" t="s">
        <v>111</v>
      </c>
    </row>
    <row r="9" spans="2:2">
      <c r="B9" s="72" t="s">
        <v>112</v>
      </c>
    </row>
    <row r="10" spans="2:2">
      <c r="B10" s="73" t="s">
        <v>113</v>
      </c>
    </row>
    <row r="11" spans="2:2">
      <c r="B11" s="73" t="s">
        <v>114</v>
      </c>
    </row>
    <row r="12" spans="2:2">
      <c r="B12" s="73" t="s">
        <v>115</v>
      </c>
    </row>
    <row r="13" spans="2:2">
      <c r="B13" s="73" t="s">
        <v>116</v>
      </c>
    </row>
    <row r="14" spans="2:2">
      <c r="B14" s="73" t="s">
        <v>117</v>
      </c>
    </row>
    <row r="15" spans="2:2">
      <c r="B15" s="72" t="s">
        <v>118</v>
      </c>
    </row>
    <row r="16" spans="2:2">
      <c r="B16" s="72" t="s">
        <v>119</v>
      </c>
    </row>
    <row r="17" spans="2:2">
      <c r="B17" s="73" t="s">
        <v>120</v>
      </c>
    </row>
    <row r="18" spans="2:2">
      <c r="B18" s="73" t="s">
        <v>121</v>
      </c>
    </row>
    <row r="19" spans="2:2">
      <c r="B19" s="74" t="s">
        <v>122</v>
      </c>
    </row>
    <row r="20" spans="2:2">
      <c r="B20" s="73" t="s">
        <v>123</v>
      </c>
    </row>
    <row r="21" spans="2:2">
      <c r="B21" s="73" t="s">
        <v>124</v>
      </c>
    </row>
    <row r="22" spans="2:2">
      <c r="B22" s="73" t="s">
        <v>125</v>
      </c>
    </row>
    <row r="23" spans="2:2">
      <c r="B23" s="73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showGridLines="0" workbookViewId="0">
      <selection activeCell="A3" sqref="A3:B3"/>
    </sheetView>
  </sheetViews>
  <sheetFormatPr defaultColWidth="9.42578125" defaultRowHeight="15"/>
  <cols>
    <col min="2" max="2" width="19.140625" customWidth="1"/>
    <col min="3" max="9" width="17" customWidth="1"/>
  </cols>
  <sheetData>
    <row r="3" spans="1:9">
      <c r="A3" s="35" t="e">
        <f>#REF!</f>
        <v>#REF!</v>
      </c>
      <c r="B3" s="35"/>
      <c r="C3" s="36" t="s">
        <v>2</v>
      </c>
      <c r="D3" s="36"/>
      <c r="E3" s="36"/>
      <c r="F3" s="36"/>
      <c r="G3" s="36"/>
      <c r="H3" s="36"/>
      <c r="I3" s="36"/>
    </row>
    <row r="4" spans="1:9">
      <c r="A4" s="37" t="s">
        <v>127</v>
      </c>
      <c r="B4" s="37"/>
      <c r="C4" s="17"/>
      <c r="D4" s="17"/>
      <c r="E4" s="17"/>
      <c r="F4" s="18"/>
      <c r="G4" s="18"/>
      <c r="H4" s="18"/>
      <c r="I4" s="18"/>
    </row>
    <row r="5" spans="1:9" ht="30">
      <c r="A5" s="37" t="s">
        <v>128</v>
      </c>
      <c r="B5" s="37"/>
      <c r="C5" s="18" t="s">
        <v>129</v>
      </c>
      <c r="D5" s="18" t="s">
        <v>130</v>
      </c>
      <c r="E5" s="18" t="s">
        <v>131</v>
      </c>
      <c r="F5" s="18" t="s">
        <v>132</v>
      </c>
      <c r="G5" s="18" t="s">
        <v>133</v>
      </c>
      <c r="H5" s="18" t="s">
        <v>134</v>
      </c>
      <c r="I5" s="18" t="s">
        <v>135</v>
      </c>
    </row>
    <row r="6" spans="1:9" ht="14.45" customHeight="1">
      <c r="A6" s="38" t="s">
        <v>136</v>
      </c>
      <c r="B6" s="38"/>
      <c r="C6" s="19" t="e">
        <f>#REF!</f>
        <v>#REF!</v>
      </c>
      <c r="D6" s="19" t="e">
        <f>#REF!</f>
        <v>#REF!</v>
      </c>
      <c r="E6" s="19" t="e">
        <f>C6</f>
        <v>#REF!</v>
      </c>
      <c r="F6" s="19" t="e">
        <f>#REF!</f>
        <v>#REF!</v>
      </c>
      <c r="G6" s="19" t="e">
        <f>#REF!</f>
        <v>#REF!</v>
      </c>
      <c r="H6" s="19" t="e">
        <f>#REF!</f>
        <v>#REF!</v>
      </c>
      <c r="I6" s="19" t="e">
        <f>#REF!</f>
        <v>#REF!</v>
      </c>
    </row>
    <row r="7" spans="1:9" ht="14.45" customHeight="1">
      <c r="A7" s="38" t="s">
        <v>137</v>
      </c>
      <c r="B7" s="38"/>
      <c r="C7" s="20"/>
      <c r="D7" s="20"/>
      <c r="E7" s="20"/>
      <c r="F7" s="20"/>
      <c r="G7" s="20"/>
      <c r="H7" s="20"/>
      <c r="I7" s="20"/>
    </row>
    <row r="8" spans="1:9" ht="14.45" customHeight="1">
      <c r="A8" s="38" t="s">
        <v>138</v>
      </c>
      <c r="B8" s="38"/>
      <c r="C8" s="20"/>
      <c r="D8" s="20"/>
      <c r="E8" s="20"/>
      <c r="F8" s="20"/>
      <c r="G8" s="20"/>
      <c r="H8" s="20"/>
      <c r="I8" s="20"/>
    </row>
    <row r="9" spans="1:9" ht="14.45" customHeight="1">
      <c r="A9" s="38" t="s">
        <v>139</v>
      </c>
      <c r="B9" s="38"/>
      <c r="C9" s="21" t="e">
        <f t="shared" ref="C9:I9" si="0">C8/C11</f>
        <v>#DIV/0!</v>
      </c>
      <c r="D9" s="21" t="e">
        <f t="shared" si="0"/>
        <v>#DIV/0!</v>
      </c>
      <c r="E9" s="21" t="e">
        <f t="shared" si="0"/>
        <v>#DIV/0!</v>
      </c>
      <c r="F9" s="21" t="e">
        <f t="shared" si="0"/>
        <v>#DIV/0!</v>
      </c>
      <c r="G9" s="21" t="e">
        <f t="shared" si="0"/>
        <v>#DIV/0!</v>
      </c>
      <c r="H9" s="21" t="e">
        <f t="shared" si="0"/>
        <v>#DIV/0!</v>
      </c>
      <c r="I9" s="21" t="e">
        <f t="shared" si="0"/>
        <v>#DIV/0!</v>
      </c>
    </row>
    <row r="10" spans="1:9" ht="14.45" customHeight="1">
      <c r="A10" s="38" t="s">
        <v>140</v>
      </c>
      <c r="B10" s="38"/>
      <c r="C10" s="22"/>
      <c r="D10" s="22"/>
      <c r="E10" s="22"/>
      <c r="F10" s="23"/>
      <c r="G10" s="23"/>
      <c r="H10" s="23"/>
      <c r="I10" s="23"/>
    </row>
    <row r="11" spans="1:9" ht="14.45" customHeight="1">
      <c r="A11" s="38" t="s">
        <v>141</v>
      </c>
      <c r="B11" s="38"/>
      <c r="C11" s="20"/>
      <c r="D11" s="20"/>
      <c r="E11" s="20"/>
      <c r="F11" s="20"/>
      <c r="G11" s="20"/>
      <c r="H11" s="20"/>
      <c r="I11" s="20"/>
    </row>
    <row r="12" spans="1:9" ht="14.45" customHeight="1">
      <c r="A12" s="38" t="s">
        <v>142</v>
      </c>
      <c r="B12" s="38"/>
      <c r="C12" s="22"/>
      <c r="D12" s="22"/>
      <c r="E12" s="22"/>
      <c r="F12" s="23"/>
      <c r="G12" s="23"/>
      <c r="H12" s="23"/>
      <c r="I12" s="23"/>
    </row>
    <row r="13" spans="1:9" ht="14.45" customHeight="1">
      <c r="A13" s="38" t="s">
        <v>143</v>
      </c>
      <c r="B13" s="38"/>
      <c r="C13" s="20"/>
      <c r="D13" s="20"/>
      <c r="E13" s="20"/>
      <c r="F13" s="20"/>
      <c r="G13" s="20"/>
      <c r="H13" s="20"/>
      <c r="I13" s="20"/>
    </row>
    <row r="14" spans="1:9" ht="14.45" customHeight="1">
      <c r="A14" s="38" t="s">
        <v>144</v>
      </c>
      <c r="B14" s="38"/>
      <c r="C14" s="24" t="e">
        <f t="shared" ref="C14:I14" si="1">C15/C8</f>
        <v>#REF!</v>
      </c>
      <c r="D14" s="24" t="e">
        <f t="shared" si="1"/>
        <v>#REF!</v>
      </c>
      <c r="E14" s="24" t="e">
        <f t="shared" si="1"/>
        <v>#REF!</v>
      </c>
      <c r="F14" s="25" t="e">
        <f t="shared" si="1"/>
        <v>#REF!</v>
      </c>
      <c r="G14" s="25" t="e">
        <f t="shared" si="1"/>
        <v>#REF!</v>
      </c>
      <c r="H14" s="24" t="e">
        <f t="shared" si="1"/>
        <v>#REF!</v>
      </c>
      <c r="I14" s="24" t="e">
        <f t="shared" si="1"/>
        <v>#REF!</v>
      </c>
    </row>
    <row r="15" spans="1:9" ht="14.45" customHeight="1">
      <c r="A15" s="38" t="s">
        <v>145</v>
      </c>
      <c r="B15" s="38"/>
      <c r="C15" s="26" t="e">
        <f>#REF!</f>
        <v>#REF!</v>
      </c>
      <c r="D15" s="26" t="e">
        <f>#REF!</f>
        <v>#REF!</v>
      </c>
      <c r="E15" s="26" t="e">
        <f>C15+D15</f>
        <v>#REF!</v>
      </c>
      <c r="F15" s="26" t="e">
        <f>#REF!</f>
        <v>#REF!</v>
      </c>
      <c r="G15" s="26" t="e">
        <f>#REF!</f>
        <v>#REF!</v>
      </c>
      <c r="H15" s="26" t="e">
        <f>#REF!</f>
        <v>#REF!</v>
      </c>
      <c r="I15" s="26" t="e">
        <f>#REF!</f>
        <v>#REF!</v>
      </c>
    </row>
  </sheetData>
  <mergeCells count="14">
    <mergeCell ref="A12:B12"/>
    <mergeCell ref="A13:B13"/>
    <mergeCell ref="A14:B14"/>
    <mergeCell ref="A15:B15"/>
    <mergeCell ref="A7:B7"/>
    <mergeCell ref="A8:B8"/>
    <mergeCell ref="A9:B9"/>
    <mergeCell ref="A10:B10"/>
    <mergeCell ref="A11:B11"/>
    <mergeCell ref="A3:B3"/>
    <mergeCell ref="C3:I3"/>
    <mergeCell ref="A4:B4"/>
    <mergeCell ref="A5:B5"/>
    <mergeCell ref="A6:B6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showGridLines="0" workbookViewId="0">
      <selection activeCell="F17" sqref="F17"/>
    </sheetView>
  </sheetViews>
  <sheetFormatPr defaultColWidth="9.140625" defaultRowHeight="15"/>
  <cols>
    <col min="1" max="1" width="37.5703125" style="1" customWidth="1"/>
    <col min="2" max="2" width="25.42578125" style="1" customWidth="1"/>
    <col min="3" max="3" width="22.28515625" style="1" customWidth="1"/>
    <col min="4" max="1024" width="9.140625" style="1"/>
  </cols>
  <sheetData>
    <row r="1" spans="1:3">
      <c r="A1" s="39" t="s">
        <v>146</v>
      </c>
      <c r="B1" s="39"/>
      <c r="C1" s="39"/>
    </row>
    <row r="2" spans="1:3">
      <c r="A2" s="40" t="e">
        <f>#REF!</f>
        <v>#REF!</v>
      </c>
      <c r="B2" s="40"/>
      <c r="C2" s="40"/>
    </row>
    <row r="3" spans="1:3">
      <c r="A3" s="41" t="s">
        <v>147</v>
      </c>
      <c r="B3" s="41"/>
      <c r="C3" s="41"/>
    </row>
    <row r="4" spans="1:3">
      <c r="A4" s="40" t="e">
        <f>#REF!</f>
        <v>#REF!</v>
      </c>
      <c r="B4" s="40"/>
      <c r="C4" s="40"/>
    </row>
    <row r="5" spans="1:3">
      <c r="A5" s="41" t="s">
        <v>148</v>
      </c>
      <c r="B5" s="41"/>
      <c r="C5" s="41"/>
    </row>
    <row r="6" spans="1:3">
      <c r="A6" s="42" t="e">
        <f>#REF!</f>
        <v>#REF!</v>
      </c>
      <c r="B6" s="42"/>
      <c r="C6" s="42"/>
    </row>
    <row r="7" spans="1:3">
      <c r="A7" s="43" t="s">
        <v>149</v>
      </c>
      <c r="B7" s="43"/>
      <c r="C7" s="2" t="s">
        <v>150</v>
      </c>
    </row>
    <row r="8" spans="1:3">
      <c r="A8" s="3" t="s">
        <v>151</v>
      </c>
      <c r="B8" s="4"/>
      <c r="C8" s="52" t="e">
        <f>#REF!</f>
        <v>#REF!</v>
      </c>
    </row>
    <row r="9" spans="1:3">
      <c r="A9" s="3" t="s">
        <v>152</v>
      </c>
      <c r="C9" s="52"/>
    </row>
    <row r="10" spans="1:3">
      <c r="A10" s="5" t="s">
        <v>153</v>
      </c>
      <c r="B10" s="6" t="s">
        <v>154</v>
      </c>
      <c r="C10" s="52"/>
    </row>
    <row r="11" spans="1:3">
      <c r="A11" s="44" t="s">
        <v>155</v>
      </c>
      <c r="B11" s="44"/>
      <c r="C11" s="2" t="s">
        <v>150</v>
      </c>
    </row>
    <row r="12" spans="1:3">
      <c r="A12" s="45" t="s">
        <v>156</v>
      </c>
      <c r="B12" s="45"/>
      <c r="C12" s="7" t="e">
        <f>#REF!</f>
        <v>#REF!</v>
      </c>
    </row>
    <row r="13" spans="1:3">
      <c r="A13" s="45" t="s">
        <v>157</v>
      </c>
      <c r="B13" s="45"/>
      <c r="C13" s="7" t="e">
        <f>#REF!</f>
        <v>#REF!</v>
      </c>
    </row>
    <row r="14" spans="1:3">
      <c r="A14" s="45" t="s">
        <v>158</v>
      </c>
      <c r="B14" s="45"/>
      <c r="C14" s="7" t="e">
        <f>#REF!</f>
        <v>#REF!</v>
      </c>
    </row>
    <row r="15" spans="1:3">
      <c r="A15" s="46" t="s">
        <v>159</v>
      </c>
      <c r="B15" s="46"/>
      <c r="C15" s="46"/>
    </row>
    <row r="16" spans="1:3">
      <c r="A16" s="8" t="e">
        <f>#REF!</f>
        <v>#REF!</v>
      </c>
      <c r="B16" s="9" t="e">
        <f>#REF!</f>
        <v>#REF!</v>
      </c>
      <c r="C16" s="10" t="e">
        <f>#REF!</f>
        <v>#REF!</v>
      </c>
    </row>
    <row r="17" spans="1:3">
      <c r="A17" s="11" t="e">
        <f>#REF!</f>
        <v>#REF!</v>
      </c>
      <c r="B17" s="12" t="e">
        <f>#REF!</f>
        <v>#REF!</v>
      </c>
      <c r="C17" s="10" t="e">
        <f>#REF!</f>
        <v>#REF!</v>
      </c>
    </row>
    <row r="18" spans="1:3">
      <c r="A18" s="44" t="s">
        <v>160</v>
      </c>
      <c r="B18" s="44"/>
      <c r="C18" s="2" t="s">
        <v>150</v>
      </c>
    </row>
    <row r="19" spans="1:3">
      <c r="A19" s="45" t="s">
        <v>161</v>
      </c>
      <c r="B19" s="45"/>
      <c r="C19" s="7" t="e">
        <f>#REF!</f>
        <v>#REF!</v>
      </c>
    </row>
    <row r="20" spans="1:3">
      <c r="A20" s="44" t="s">
        <v>133</v>
      </c>
      <c r="B20" s="44"/>
      <c r="C20" s="2" t="s">
        <v>150</v>
      </c>
    </row>
    <row r="21" spans="1:3">
      <c r="A21" s="47" t="s">
        <v>162</v>
      </c>
      <c r="B21" s="47"/>
      <c r="C21" s="13" t="e">
        <f>#REF!</f>
        <v>#REF!</v>
      </c>
    </row>
    <row r="22" spans="1:3">
      <c r="A22" s="48" t="s">
        <v>163</v>
      </c>
      <c r="B22" s="48"/>
      <c r="C22" s="48"/>
    </row>
    <row r="23" spans="1:3">
      <c r="A23" s="14" t="s">
        <v>164</v>
      </c>
      <c r="B23" s="49"/>
      <c r="C23" s="49"/>
    </row>
    <row r="24" spans="1:3">
      <c r="A24" s="15" t="s">
        <v>165</v>
      </c>
      <c r="B24" s="50" t="s">
        <v>154</v>
      </c>
      <c r="C24" s="50"/>
    </row>
    <row r="25" spans="1:3">
      <c r="A25" s="16" t="s">
        <v>166</v>
      </c>
      <c r="B25" s="51" t="s">
        <v>141</v>
      </c>
      <c r="C25" s="51"/>
    </row>
  </sheetData>
  <mergeCells count="21">
    <mergeCell ref="A21:B21"/>
    <mergeCell ref="A22:C22"/>
    <mergeCell ref="B23:C23"/>
    <mergeCell ref="B24:C24"/>
    <mergeCell ref="B25:C25"/>
    <mergeCell ref="A14:B14"/>
    <mergeCell ref="A15:C15"/>
    <mergeCell ref="A18:B18"/>
    <mergeCell ref="A19:B19"/>
    <mergeCell ref="A20:B20"/>
    <mergeCell ref="A6:C6"/>
    <mergeCell ref="A7:B7"/>
    <mergeCell ref="A11:B11"/>
    <mergeCell ref="A12:B12"/>
    <mergeCell ref="A13:B13"/>
    <mergeCell ref="C8:C10"/>
    <mergeCell ref="A1:C1"/>
    <mergeCell ref="A2:C2"/>
    <mergeCell ref="A3:C3"/>
    <mergeCell ref="A4:C4"/>
    <mergeCell ref="A5:C5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v1</vt:lpstr>
      <vt:lpstr>v2</vt:lpstr>
      <vt:lpstr>Segments МСБ</vt:lpstr>
      <vt:lpstr>Segments РБ </vt:lpstr>
      <vt:lpstr>РК Триколор</vt:lpstr>
      <vt:lpstr>Бриф_аналитика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Андросова Нина Сергеевна</cp:lastModifiedBy>
  <cp:revision>50</cp:revision>
  <cp:lastPrinted>2015-07-14T10:02:00Z</cp:lastPrinted>
  <dcterms:created xsi:type="dcterms:W3CDTF">2014-06-25T07:21:00Z</dcterms:created>
  <dcterms:modified xsi:type="dcterms:W3CDTF">2024-07-03T11:37:05Z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B04BE74986AE4F39B83BB1D75113C34F_13</vt:lpwstr>
  </property>
  <property fmtid="{D5CDD505-2E9C-101B-9397-08002B2CF9AE}" pid="3" name="KSOProductBuildVer">
    <vt:lpwstr>1049-12.2.0.17119</vt:lpwstr>
  </property>
</Properties>
</file>