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yvbutkas\Desktop\РСХБ (игроник)\"/>
    </mc:Choice>
  </mc:AlternateContent>
  <xr:revisionPtr revIDLastSave="0" documentId="8_{41026692-1812-4033-A0EC-98246E6115C8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Описание" sheetId="2" r:id="rId1"/>
    <sheet name="Расчет" sheetId="3" r:id="rId2"/>
    <sheet name="Сегменты " sheetId="12" r:id="rId3"/>
    <sheet name="Настройки" sheetId="6" r:id="rId4"/>
    <sheet name="Отчеты" sheetId="7" r:id="rId5"/>
    <sheet name="Whitelist Banner" sheetId="8" state="veryHidden" r:id="rId6"/>
    <sheet name="Whitelist Video" sheetId="9" state="veryHidden" r:id="rId7"/>
    <sheet name="Что нужно для старта" sheetId="10" r:id="rId8"/>
    <sheet name="справочники" sheetId="11" state="hidden" r:id="rId9"/>
  </sheets>
  <calcPr calcId="191029"/>
</workbook>
</file>

<file path=xl/calcChain.xml><?xml version="1.0" encoding="utf-8"?>
<calcChain xmlns="http://schemas.openxmlformats.org/spreadsheetml/2006/main">
  <c r="F7" i="10" l="1"/>
  <c r="F6" i="10"/>
  <c r="F5" i="10"/>
  <c r="F4" i="10"/>
  <c r="F3" i="10"/>
  <c r="C7" i="9"/>
  <c r="C6" i="9"/>
  <c r="C5" i="9"/>
  <c r="C4" i="9"/>
  <c r="C3" i="9"/>
  <c r="C7" i="8"/>
  <c r="C6" i="8"/>
  <c r="C5" i="8"/>
  <c r="C4" i="8"/>
  <c r="C3" i="8"/>
  <c r="D7" i="7"/>
  <c r="D6" i="7"/>
  <c r="D5" i="7"/>
  <c r="D4" i="7"/>
  <c r="D3" i="7"/>
  <c r="C7" i="6"/>
  <c r="C6" i="6"/>
  <c r="C5" i="6"/>
  <c r="C4" i="6"/>
  <c r="C3" i="6"/>
  <c r="AK12" i="3"/>
  <c r="AI12" i="3"/>
  <c r="AJ12" i="3" s="1"/>
  <c r="AH12" i="3"/>
  <c r="AG12" i="3"/>
  <c r="X12" i="3" s="1"/>
  <c r="AF12" i="3"/>
  <c r="AE12" i="3" s="1"/>
  <c r="AC12" i="3"/>
  <c r="Y12" i="3"/>
  <c r="W12" i="3"/>
  <c r="V12" i="3" s="1"/>
  <c r="P12" i="3"/>
  <c r="O12" i="3"/>
  <c r="AH11" i="3"/>
  <c r="AG11" i="3"/>
  <c r="AF11" i="3"/>
  <c r="AE11" i="3"/>
  <c r="AC11" i="3"/>
  <c r="W11" i="3"/>
  <c r="Y11" i="3" s="1"/>
  <c r="O11" i="3"/>
  <c r="AI11" i="3" s="1"/>
  <c r="AJ11" i="3" s="1"/>
  <c r="F7" i="3"/>
  <c r="F6" i="3"/>
  <c r="F5" i="3"/>
  <c r="F4" i="3"/>
  <c r="F3" i="3"/>
  <c r="C11" i="2"/>
  <c r="C12" i="2" s="1"/>
  <c r="V11" i="3" l="1"/>
  <c r="P11" i="3"/>
  <c r="X11" i="3"/>
  <c r="AK11" i="3"/>
</calcChain>
</file>

<file path=xl/sharedStrings.xml><?xml version="1.0" encoding="utf-8"?>
<sst xmlns="http://schemas.openxmlformats.org/spreadsheetml/2006/main" count="284" uniqueCount="184">
  <si>
    <t>Описание медиаплана</t>
  </si>
  <si>
    <t>Заказчик</t>
  </si>
  <si>
    <t>Игроник</t>
  </si>
  <si>
    <t>Рекламодатель</t>
  </si>
  <si>
    <t>РСХБ</t>
  </si>
  <si>
    <t>Бренд</t>
  </si>
  <si>
    <t>Рекламная кампания</t>
  </si>
  <si>
    <t xml:space="preserve"> Segmento // РСХБ // OLV</t>
  </si>
  <si>
    <t>Посадочная страница</t>
  </si>
  <si>
    <t xml:space="preserve"> </t>
  </si>
  <si>
    <t>Период</t>
  </si>
  <si>
    <t>01.08.2024 - 31.08.2024</t>
  </si>
  <si>
    <t>Цели и задачи РК</t>
  </si>
  <si>
    <t>Максимальный охват</t>
  </si>
  <si>
    <t>Бюджет клиентский (net)</t>
  </si>
  <si>
    <t>Бюджет (gross)</t>
  </si>
  <si>
    <t xml:space="preserve">Медиаплан считается действительным в течение 30 календарных дней с момента разработки и только для заявленных бренда, посадочной страницы, KPI, счётчиков и клик-трекеров, списка отчётов и т.д.
</t>
  </si>
  <si>
    <t>Бронь принимается в формате медиаплана. Любые изменения недействительны.</t>
  </si>
  <si>
    <t>Статистика рекламной кампании фиксируется в личном кабинете https://my.segmento.ru</t>
  </si>
  <si>
    <t>Заказчик обязуется принять и  соблюдать условия и сроки подготовки к запуску рекламной кампании.</t>
  </si>
  <si>
    <t>Медиаплан</t>
  </si>
  <si>
    <t>№</t>
  </si>
  <si>
    <t>РК</t>
  </si>
  <si>
    <t>Название технологии</t>
  </si>
  <si>
    <t>Продукт / Формат размещения</t>
  </si>
  <si>
    <t>Таргетинги</t>
  </si>
  <si>
    <t>Соцдем</t>
  </si>
  <si>
    <t>Платежеспособность</t>
  </si>
  <si>
    <t>География</t>
  </si>
  <si>
    <t>Сегменты</t>
  </si>
  <si>
    <t>Биллинг</t>
  </si>
  <si>
    <t>Единица отгрузки (unit)</t>
  </si>
  <si>
    <t>Описание единицы отгрузки</t>
  </si>
  <si>
    <t>Тип ценообразования</t>
  </si>
  <si>
    <t>Стоимость единицы отгрузки (net)</t>
  </si>
  <si>
    <t>Бюджет</t>
  </si>
  <si>
    <t>Прогнозируемый объем единиц отгрузки</t>
  </si>
  <si>
    <t>Бюджет
(net)</t>
  </si>
  <si>
    <t>Бюджет
(gross)</t>
  </si>
  <si>
    <t>Прогноз конверсии</t>
  </si>
  <si>
    <t>CTR</t>
  </si>
  <si>
    <t>CR
(post-click)</t>
  </si>
  <si>
    <t>% просмотров</t>
  </si>
  <si>
    <t>VR</t>
  </si>
  <si>
    <t>Прогноз цены</t>
  </si>
  <si>
    <t>Прогноз средней частоты</t>
  </si>
  <si>
    <t>СPT
(стоимость 1000 уникальных контактов)</t>
  </si>
  <si>
    <t>CPM</t>
  </si>
  <si>
    <t>vCPM</t>
  </si>
  <si>
    <t>CPC</t>
  </si>
  <si>
    <t>CPS</t>
  </si>
  <si>
    <t>CPA (post-click)</t>
  </si>
  <si>
    <t>CPQV</t>
  </si>
  <si>
    <t>CPV</t>
  </si>
  <si>
    <t>Прогноз объема</t>
  </si>
  <si>
    <t>Прогноз максимальной частоты</t>
  </si>
  <si>
    <t>Охват в уникальных пользователях</t>
  </si>
  <si>
    <t>Показы</t>
  </si>
  <si>
    <t>Видимые показы</t>
  </si>
  <si>
    <t>Клики</t>
  </si>
  <si>
    <t>Сессии</t>
  </si>
  <si>
    <t>Цели (post-click)</t>
  </si>
  <si>
    <t>Просмотры</t>
  </si>
  <si>
    <t>OLV (in-article)</t>
  </si>
  <si>
    <t>DSP Segmento</t>
  </si>
  <si>
    <t>Web Video</t>
  </si>
  <si>
    <t>01.08.2024 -
31.08.2024</t>
  </si>
  <si>
    <t>Мужчины
Женщины
18 - 54</t>
  </si>
  <si>
    <t>Не важно</t>
  </si>
  <si>
    <t>Вся Россия</t>
  </si>
  <si>
    <t>Лист "Сегменты"</t>
  </si>
  <si>
    <t>1 000 показов</t>
  </si>
  <si>
    <t>Динамическая цена</t>
  </si>
  <si>
    <t>-</t>
  </si>
  <si>
    <t>OLV (in-stream)</t>
  </si>
  <si>
    <t>*Атрибуция только post-view и только при установке кода на посадочную страницу</t>
  </si>
  <si>
    <t>**При динамическом ценообразовании</t>
  </si>
  <si>
    <t>Код</t>
  </si>
  <si>
    <t>Категория</t>
  </si>
  <si>
    <t>Подкатегория</t>
  </si>
  <si>
    <t>Параметр сегментации</t>
  </si>
  <si>
    <t>Что входит в сегмент</t>
  </si>
  <si>
    <t>Инвентарь</t>
  </si>
  <si>
    <t>Тип настройки</t>
  </si>
  <si>
    <t>Значение</t>
  </si>
  <si>
    <t xml:space="preserve">
Adriver
Betweendigital
Buzzoola
Moevideo
Sape
Videotarget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</si>
  <si>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</si>
  <si>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</si>
  <si>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</si>
  <si>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</si>
  <si>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</si>
  <si>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</si>
  <si>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</si>
  <si>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</t>
  </si>
  <si>
    <t>Видео: in-article: preroll, in-article: mid-roll, in-article: post-roll</t>
  </si>
  <si>
    <t>Отчеты и исследования</t>
  </si>
  <si>
    <t>Название отчёта</t>
  </si>
  <si>
    <t>Краткое описание</t>
  </si>
  <si>
    <t>Условия предоставления</t>
  </si>
  <si>
    <t>Срок подготовки* после завершения РК</t>
  </si>
  <si>
    <t>Основной отчёт</t>
  </si>
  <si>
    <t>KPI план-факт + разбивка по дням</t>
  </si>
  <si>
    <t>По умолчанию</t>
  </si>
  <si>
    <t>3 рабочих дня</t>
  </si>
  <si>
    <t>Название исследования</t>
  </si>
  <si>
    <t>Brand Lift</t>
  </si>
  <si>
    <t>Сравнение ответов основной и контрольной группы</t>
  </si>
  <si>
    <t>- от 500 000 р.
- видимый охват от 400 000 кук</t>
  </si>
  <si>
    <t>5 рабочих дней</t>
  </si>
  <si>
    <t>*В случае заказа нескольких отчётов срок может быть продлен</t>
  </si>
  <si>
    <t>**</t>
  </si>
  <si>
    <t>Whitelist Banner</t>
  </si>
  <si>
    <t>Whitelist Video</t>
  </si>
  <si>
    <t>Что нужно для старта?</t>
  </si>
  <si>
    <t>ТТ для изготовления креативов ЗДЕСЬ</t>
  </si>
  <si>
    <t>VIDEO</t>
  </si>
  <si>
    <t>DISPLAY</t>
  </si>
  <si>
    <t>PERFORMANCE</t>
  </si>
  <si>
    <t>728x90</t>
  </si>
  <si>
    <t>970x90</t>
  </si>
  <si>
    <t>468x60</t>
  </si>
  <si>
    <t>336x280</t>
  </si>
  <si>
    <t>300x600</t>
  </si>
  <si>
    <t>300x250</t>
  </si>
  <si>
    <t>250x250</t>
  </si>
  <si>
    <t>200x200</t>
  </si>
  <si>
    <t>240x400</t>
  </si>
  <si>
    <t>160x600</t>
  </si>
  <si>
    <t>120x600</t>
  </si>
  <si>
    <t>320x50</t>
  </si>
  <si>
    <t>300x50</t>
  </si>
  <si>
    <t> in-stream: pre-roll</t>
  </si>
  <si>
    <t> in-stream: mid-roll</t>
  </si>
  <si>
    <t xml:space="preserve"> in-stream: post-roll </t>
  </si>
  <si>
    <t>out-stream: pre-roll</t>
  </si>
  <si>
    <t> out-stream: mid-roll</t>
  </si>
  <si>
    <t xml:space="preserve"> out-stream: post-roll </t>
  </si>
  <si>
    <t>myTarget: Изображение</t>
  </si>
  <si>
    <t>myTarget: Видео</t>
  </si>
  <si>
    <t>Facebook: Изображение</t>
  </si>
  <si>
    <t>Instagram: Изображение</t>
  </si>
  <si>
    <t>Instagram: Видео</t>
  </si>
  <si>
    <t>Яндекс.Директ: Объявление</t>
  </si>
  <si>
    <t>Google Adwords: Объявление</t>
  </si>
  <si>
    <t>СРМ</t>
  </si>
  <si>
    <t>СРV: 15 sec</t>
  </si>
  <si>
    <t>СРV: 100%</t>
  </si>
  <si>
    <t>СРV: 75%</t>
  </si>
  <si>
    <t>СРV: 50%</t>
  </si>
  <si>
    <t>СРV: 25%</t>
  </si>
  <si>
    <t>CPI</t>
  </si>
  <si>
    <t>Фиксированная цена</t>
  </si>
  <si>
    <t>Web таксономия</t>
  </si>
  <si>
    <t>WT-157</t>
  </si>
  <si>
    <t>Финансы и страхование</t>
  </si>
  <si>
    <t>Банковские услуги</t>
  </si>
  <si>
    <t>- посещение онлайн-ресурсов о вкладах, кредитах, картах, ипотеке, а также других банковских услугах</t>
  </si>
  <si>
    <t>WT-158</t>
  </si>
  <si>
    <t>Вклады, депозиты</t>
  </si>
  <si>
    <t>- посещение онлайн-ресурсов о вкладах и депозитах</t>
  </si>
  <si>
    <t>WT-159</t>
  </si>
  <si>
    <t>Дебетовые карты</t>
  </si>
  <si>
    <t>- посещение онлайн-ресурсов о дебетовых картах</t>
  </si>
  <si>
    <t>WT-161</t>
  </si>
  <si>
    <t>Денежные переводы</t>
  </si>
  <si>
    <t>- посещение онлайн-ресурсов о денежных переводах</t>
  </si>
  <si>
    <t>WT-162</t>
  </si>
  <si>
    <t>Дорогие товары и услуги</t>
  </si>
  <si>
    <t>- посещение интернет-магазинов по продаже дорогих товаров и услуг (премиальные авто, меховые изделия, элитная недвижимость, рестораны и отели класса люкс и др.)</t>
  </si>
  <si>
    <t>WT-163</t>
  </si>
  <si>
    <t>Инвестирование</t>
  </si>
  <si>
    <t>- посещение онлайн-ресурсов по инвестированию, ресурсы для брокеров</t>
  </si>
  <si>
    <t>WT-164</t>
  </si>
  <si>
    <t>Ипотека</t>
  </si>
  <si>
    <t>- посещение онлайн-ресурсов об ипотеке</t>
  </si>
  <si>
    <t>WT-160</t>
  </si>
  <si>
    <t>Кредитные карты</t>
  </si>
  <si>
    <t>- посещение онлайн-ресурсов о кредитных картах</t>
  </si>
  <si>
    <t>WT-165</t>
  </si>
  <si>
    <t>Кредиты</t>
  </si>
  <si>
    <t>- посещение онлайн-ресурсов о кредитах</t>
  </si>
  <si>
    <t>WT-167</t>
  </si>
  <si>
    <t>Страхование</t>
  </si>
  <si>
    <t>- посещение онлайн-ресурсов по страхованию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</si>
</sst>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i/>
      <sz val="12"/>
      <name val="Arial"/>
      <family val="2"/>
      <charset val="204"/>
    </font>
    <font>
      <i/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9" fillId="0" borderId="0" xfId="0" applyFont="1"/>
    <xf numFmtId="0" fontId="10" fillId="0" borderId="0" xfId="0" applyFont="1"/>
    <xf numFmtId="0" fontId="0" fillId="4" borderId="0" xfId="0" applyFill="1"/>
    <xf numFmtId="0" fontId="0" fillId="4" borderId="0" xfId="0" applyFill="1"/>
    <xf numFmtId="0" fontId="11" fillId="0" borderId="1" xfId="0" applyFont="1" applyBorder="1"/>
    <xf numFmtId="0" fontId="12" fillId="5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0" fontId="0" fillId="0" borderId="3" xfId="0" applyBorder="1"/>
    <xf numFmtId="0" fontId="6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5" borderId="6" xfId="0" applyFont="1" applyFill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164" fontId="6" fillId="0" borderId="6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5" xfId="0" applyNumberFormat="1" applyFont="1" applyBorder="1" applyAlignment="1">
      <alignment vertical="center" wrapText="1"/>
    </xf>
    <xf numFmtId="2" fontId="6" fillId="0" borderId="6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16" fillId="0" borderId="0" xfId="0" applyFont="1"/>
    <xf numFmtId="0" fontId="12" fillId="5" borderId="1" xfId="0" applyFont="1" applyFill="1" applyBorder="1" applyAlignment="1"/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2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8" fillId="0" borderId="0" xfId="0" applyFont="1"/>
    <xf numFmtId="0" fontId="6" fillId="3" borderId="1" xfId="0" applyFont="1" applyFill="1" applyBorder="1"/>
    <xf numFmtId="0" fontId="5" fillId="3" borderId="1" xfId="0" applyFont="1" applyFill="1" applyBorder="1"/>
    <xf numFmtId="164" fontId="8" fillId="0" borderId="1" xfId="0" applyNumberFormat="1" applyFont="1" applyBorder="1"/>
    <xf numFmtId="164" fontId="7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12" fillId="2" borderId="2" xfId="0" applyFont="1" applyFill="1" applyBorder="1" applyAlignment="1">
      <alignment horizontal="center" vertical="center" wrapText="1"/>
    </xf>
    <xf numFmtId="0" fontId="1" fillId="0" borderId="0" xfId="1"/>
    <xf numFmtId="0" fontId="3" fillId="0" borderId="0" xfId="1" applyFont="1"/>
    <xf numFmtId="0" fontId="15" fillId="5" borderId="1" xfId="1" applyFont="1" applyFill="1" applyBorder="1"/>
    <xf numFmtId="0" fontId="17" fillId="0" borderId="1" xfId="1" applyFont="1" applyBorder="1" applyAlignment="1">
      <alignment vertical="center" wrapText="1"/>
    </xf>
  </cellXfs>
  <cellStyles count="2">
    <cellStyle name="Обычный" xfId="0" builtinId="0"/>
    <cellStyle name="Обычный 2" xfId="1" xr:uid="{6B9B7E64-3A05-44B5-8A8D-8D6408A0F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1CA923C7-6F63-4E9A-BA49-2F7CB81AEB2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id="{F1CEDBC5-CDD3-45B7-8C01-484518DBD38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4" name="Picture 1" descr="segmento_logo.png">
          <a:extLst>
            <a:ext uri="{FF2B5EF4-FFF2-40B4-BE49-F238E27FC236}">
              <a16:creationId xmlns:a16="http://schemas.microsoft.com/office/drawing/2014/main" id="{0A88B643-65E6-4B9A-AEBF-0C5CDA62CE5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5" name="Picture 1" descr="segmento_logo.png">
          <a:extLst>
            <a:ext uri="{FF2B5EF4-FFF2-40B4-BE49-F238E27FC236}">
              <a16:creationId xmlns:a16="http://schemas.microsoft.com/office/drawing/2014/main" id="{79A405FB-1C1E-4DAA-A095-2117084121F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6" name="Picture 1" descr="segmento_logo.png">
          <a:extLst>
            <a:ext uri="{FF2B5EF4-FFF2-40B4-BE49-F238E27FC236}">
              <a16:creationId xmlns:a16="http://schemas.microsoft.com/office/drawing/2014/main" id="{DE5C9816-F66B-4AAA-9EC0-A426D29852B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7" name="Picture 1" descr="segmento_logo.png">
          <a:extLst>
            <a:ext uri="{FF2B5EF4-FFF2-40B4-BE49-F238E27FC236}">
              <a16:creationId xmlns:a16="http://schemas.microsoft.com/office/drawing/2014/main" id="{61AA7B50-3000-40C6-9D8A-5AABA7FF8E2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1</xdr:col>
      <xdr:colOff>497205</xdr:colOff>
      <xdr:row>34</xdr:row>
      <xdr:rowOff>57149</xdr:rowOff>
    </xdr:from>
    <xdr:ext cx="4210638" cy="2286319"/>
    <xdr:pic>
      <xdr:nvPicPr>
        <xdr:cNvPr id="3" name="Picture 2" descr="reports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205" y="57149"/>
          <a:ext cx="4210638" cy="228631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182880</xdr:colOff>
      <xdr:row>7</xdr:row>
      <xdr:rowOff>57149</xdr:rowOff>
    </xdr:from>
    <xdr:ext cx="14608328" cy="5919548"/>
    <xdr:pic>
      <xdr:nvPicPr>
        <xdr:cNvPr id="3" name="Picture 2" descr="start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" y="57149"/>
          <a:ext cx="14608328" cy="591954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info.segmento.ru/ru/h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</sheetPr>
  <dimension ref="A1:H20"/>
  <sheetViews>
    <sheetView showGridLines="0" workbookViewId="0"/>
  </sheetViews>
  <sheetFormatPr defaultRowHeight="14.5" x14ac:dyDescent="0.35"/>
  <cols>
    <col min="2" max="2" width="35" bestFit="1" customWidth="1"/>
    <col min="4" max="4" width="50" bestFit="1" customWidth="1"/>
    <col min="6" max="6" width="31" bestFit="1" customWidth="1"/>
    <col min="7" max="7" width="50" customWidth="1"/>
  </cols>
  <sheetData>
    <row r="1" spans="1:8" ht="30" x14ac:dyDescent="0.6">
      <c r="D1" s="2" t="s">
        <v>0</v>
      </c>
    </row>
    <row r="4" spans="1:8" ht="18" x14ac:dyDescent="0.4">
      <c r="B4" s="3" t="s">
        <v>1</v>
      </c>
      <c r="C4" s="46" t="s">
        <v>2</v>
      </c>
      <c r="D4" s="47"/>
      <c r="F4" s="3" t="s">
        <v>6</v>
      </c>
      <c r="G4" s="46" t="s">
        <v>7</v>
      </c>
      <c r="H4" s="47"/>
    </row>
    <row r="5" spans="1:8" ht="18" x14ac:dyDescent="0.4">
      <c r="B5" s="3" t="s">
        <v>3</v>
      </c>
      <c r="C5" s="46" t="s">
        <v>4</v>
      </c>
      <c r="D5" s="47"/>
      <c r="F5" s="3" t="s">
        <v>8</v>
      </c>
      <c r="G5" s="46" t="s">
        <v>9</v>
      </c>
      <c r="H5" s="47"/>
    </row>
    <row r="6" spans="1:8" ht="18" x14ac:dyDescent="0.4">
      <c r="B6" s="3" t="s">
        <v>5</v>
      </c>
      <c r="C6" s="46" t="s">
        <v>4</v>
      </c>
      <c r="D6" s="47"/>
      <c r="F6" s="3" t="s">
        <v>10</v>
      </c>
      <c r="G6" s="46" t="s">
        <v>11</v>
      </c>
      <c r="H6" s="47"/>
    </row>
    <row r="7" spans="1:8" ht="18" x14ac:dyDescent="0.4">
      <c r="F7" s="3" t="s">
        <v>12</v>
      </c>
      <c r="G7" s="46" t="s">
        <v>13</v>
      </c>
      <c r="H7" s="47"/>
    </row>
    <row r="9" spans="1:8" ht="3" customHeight="1" x14ac:dyDescent="0.35">
      <c r="A9" s="6"/>
      <c r="B9" s="7"/>
      <c r="C9" s="7"/>
      <c r="D9" s="7"/>
      <c r="E9" s="7"/>
      <c r="F9" s="7"/>
      <c r="G9" s="7"/>
      <c r="H9" s="7"/>
    </row>
    <row r="11" spans="1:8" ht="18" x14ac:dyDescent="0.4">
      <c r="B11" s="3" t="s">
        <v>14</v>
      </c>
      <c r="C11" s="48">
        <f>SUM(Расчет!O11:O991)</f>
        <v>21254000</v>
      </c>
      <c r="D11" s="49"/>
    </row>
    <row r="12" spans="1:8" ht="18" x14ac:dyDescent="0.4">
      <c r="B12" s="3" t="s">
        <v>15</v>
      </c>
      <c r="C12" s="48">
        <f>C11 * 1.2</f>
        <v>25504800</v>
      </c>
      <c r="D12" s="49"/>
    </row>
    <row r="14" spans="1:8" ht="3" customHeight="1" x14ac:dyDescent="0.35">
      <c r="A14" s="6"/>
      <c r="B14" s="7"/>
      <c r="C14" s="7"/>
      <c r="D14" s="7"/>
      <c r="E14" s="7"/>
      <c r="F14" s="7"/>
      <c r="G14" s="7"/>
      <c r="H14" s="7"/>
    </row>
    <row r="16" spans="1:8" ht="15.5" x14ac:dyDescent="0.35">
      <c r="A16" s="5" t="s">
        <v>16</v>
      </c>
    </row>
    <row r="17" spans="1:1" ht="15.5" x14ac:dyDescent="0.35">
      <c r="A17" s="5" t="s">
        <v>17</v>
      </c>
    </row>
    <row r="18" spans="1:1" ht="15.5" x14ac:dyDescent="0.35">
      <c r="A18" s="4"/>
    </row>
    <row r="19" spans="1:1" ht="15.5" x14ac:dyDescent="0.35">
      <c r="A19" s="5" t="s">
        <v>18</v>
      </c>
    </row>
    <row r="20" spans="1:1" ht="15.5" x14ac:dyDescent="0.35">
      <c r="A20" s="5" t="s">
        <v>19</v>
      </c>
    </row>
  </sheetData>
  <mergeCells count="9">
    <mergeCell ref="G7:H7"/>
    <mergeCell ref="C11:D11"/>
    <mergeCell ref="C12:D12"/>
    <mergeCell ref="C4:D4"/>
    <mergeCell ref="C5:D5"/>
    <mergeCell ref="C6:D6"/>
    <mergeCell ref="G4:H4"/>
    <mergeCell ref="G5:H5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2"/>
  <sheetViews>
    <sheetView showGridLines="0" tabSelected="1" topLeftCell="A3" workbookViewId="0">
      <pane xSplit="4" topLeftCell="E1" activePane="topRight" state="frozen"/>
      <selection pane="topRight" activeCell="F3" sqref="F3:H7"/>
    </sheetView>
  </sheetViews>
  <sheetFormatPr defaultRowHeight="14.5" x14ac:dyDescent="0.35"/>
  <cols>
    <col min="1" max="1" width="5" customWidth="1"/>
    <col min="2" max="2" width="30.7265625" customWidth="1"/>
    <col min="3" max="3" width="11.7265625" customWidth="1"/>
    <col min="4" max="4" width="13.81640625" customWidth="1"/>
    <col min="5" max="5" width="23.1796875" customWidth="1"/>
    <col min="6" max="6" width="19" customWidth="1"/>
    <col min="7" max="7" width="20.81640625" hidden="1" customWidth="1"/>
    <col min="8" max="8" width="18.81640625" customWidth="1"/>
    <col min="9" max="9" width="15.26953125" customWidth="1"/>
    <col min="10" max="10" width="10" customWidth="1"/>
    <col min="11" max="11" width="11.26953125" customWidth="1"/>
    <col min="12" max="12" width="16.7265625" customWidth="1"/>
    <col min="13" max="13" width="13" customWidth="1"/>
    <col min="14" max="14" width="16.26953125" customWidth="1"/>
    <col min="15" max="15" width="19" customWidth="1"/>
    <col min="16" max="16" width="14.7265625" customWidth="1"/>
    <col min="17" max="17" width="19" customWidth="1"/>
    <col min="18" max="18" width="7.81640625" hidden="1" customWidth="1"/>
    <col min="19" max="19" width="11.7265625" customWidth="1"/>
    <col min="20" max="20" width="9.1796875" hidden="1"/>
    <col min="21" max="21" width="10.453125" customWidth="1"/>
    <col min="22" max="22" width="14.453125" customWidth="1"/>
    <col min="23" max="23" width="19" customWidth="1"/>
    <col min="24" max="24" width="19" hidden="1" customWidth="1"/>
    <col min="25" max="25" width="19" customWidth="1"/>
    <col min="26" max="26" width="19" hidden="1" customWidth="1"/>
    <col min="27" max="27" width="10.81640625" hidden="1" customWidth="1"/>
    <col min="28" max="28" width="19" hidden="1" customWidth="1"/>
    <col min="30" max="30" width="14.26953125" hidden="1" customWidth="1"/>
    <col min="31" max="31" width="13.7265625" customWidth="1"/>
    <col min="32" max="32" width="19" customWidth="1"/>
    <col min="33" max="33" width="14.453125" hidden="1" customWidth="1"/>
    <col min="34" max="34" width="19" customWidth="1"/>
    <col min="35" max="36" width="8.81640625" hidden="1" customWidth="1"/>
    <col min="37" max="37" width="12.26953125" customWidth="1"/>
  </cols>
  <sheetData>
    <row r="1" spans="1:37" ht="30" x14ac:dyDescent="0.6">
      <c r="E1" s="2" t="s">
        <v>20</v>
      </c>
    </row>
    <row r="3" spans="1:37" x14ac:dyDescent="0.35">
      <c r="E3" s="8" t="s">
        <v>1</v>
      </c>
      <c r="F3" s="50" t="str">
        <f>Описание!C4</f>
        <v>Игроник</v>
      </c>
      <c r="G3" s="50"/>
      <c r="H3" s="51"/>
      <c r="K3" t="s">
        <v>75</v>
      </c>
    </row>
    <row r="4" spans="1:37" x14ac:dyDescent="0.35">
      <c r="E4" s="8" t="s">
        <v>3</v>
      </c>
      <c r="F4" s="50" t="str">
        <f>Описание!C5</f>
        <v>РСХБ</v>
      </c>
      <c r="G4" s="50"/>
      <c r="H4" s="51"/>
      <c r="K4" t="s">
        <v>76</v>
      </c>
    </row>
    <row r="5" spans="1:37" x14ac:dyDescent="0.35">
      <c r="E5" s="8" t="s">
        <v>5</v>
      </c>
      <c r="F5" s="50" t="str">
        <f>Описание!C6</f>
        <v>РСХБ</v>
      </c>
      <c r="G5" s="50"/>
      <c r="H5" s="51"/>
    </row>
    <row r="6" spans="1:37" x14ac:dyDescent="0.35">
      <c r="E6" s="8" t="s">
        <v>6</v>
      </c>
      <c r="F6" s="50" t="str">
        <f>Описание!G4</f>
        <v xml:space="preserve"> Segmento // РСХБ // OLV</v>
      </c>
      <c r="G6" s="50"/>
      <c r="H6" s="51"/>
    </row>
    <row r="7" spans="1:37" x14ac:dyDescent="0.35">
      <c r="E7" s="8" t="s">
        <v>8</v>
      </c>
      <c r="F7" s="50" t="str">
        <f>Описание!G5</f>
        <v xml:space="preserve"> </v>
      </c>
      <c r="G7" s="50"/>
      <c r="H7" s="51"/>
    </row>
    <row r="8" spans="1:37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 x14ac:dyDescent="0.35">
      <c r="A9" s="52" t="s">
        <v>21</v>
      </c>
      <c r="B9" s="52" t="s">
        <v>22</v>
      </c>
      <c r="C9" s="52" t="s">
        <v>23</v>
      </c>
      <c r="D9" s="52" t="s">
        <v>24</v>
      </c>
      <c r="E9" s="52" t="s">
        <v>10</v>
      </c>
      <c r="F9" s="52" t="s">
        <v>25</v>
      </c>
      <c r="G9" s="52"/>
      <c r="H9" s="52"/>
      <c r="I9" s="52"/>
      <c r="J9" s="52" t="s">
        <v>30</v>
      </c>
      <c r="K9" s="52"/>
      <c r="L9" s="52"/>
      <c r="M9" s="52"/>
      <c r="N9" s="52" t="s">
        <v>35</v>
      </c>
      <c r="O9" s="52"/>
      <c r="P9" s="52"/>
      <c r="Q9" s="52" t="s">
        <v>39</v>
      </c>
      <c r="R9" s="52"/>
      <c r="S9" s="52"/>
      <c r="T9" s="52"/>
      <c r="U9" s="52" t="s">
        <v>44</v>
      </c>
      <c r="V9" s="52"/>
      <c r="W9" s="52"/>
      <c r="X9" s="52"/>
      <c r="Y9" s="52"/>
      <c r="Z9" s="52"/>
      <c r="AA9" s="52"/>
      <c r="AB9" s="52"/>
      <c r="AC9" s="52"/>
      <c r="AD9" s="52" t="s">
        <v>54</v>
      </c>
      <c r="AE9" s="52"/>
      <c r="AF9" s="52"/>
      <c r="AG9" s="52"/>
      <c r="AH9" s="52"/>
      <c r="AI9" s="52"/>
      <c r="AJ9" s="52"/>
      <c r="AK9" s="52"/>
    </row>
    <row r="10" spans="1:37" ht="80.25" customHeight="1" x14ac:dyDescent="0.35">
      <c r="A10" s="52"/>
      <c r="B10" s="52"/>
      <c r="C10" s="52"/>
      <c r="D10" s="52"/>
      <c r="E10" s="52"/>
      <c r="F10" s="9" t="s">
        <v>26</v>
      </c>
      <c r="G10" s="9" t="s">
        <v>27</v>
      </c>
      <c r="H10" s="9" t="s">
        <v>28</v>
      </c>
      <c r="I10" s="9" t="s">
        <v>29</v>
      </c>
      <c r="J10" s="9" t="s">
        <v>31</v>
      </c>
      <c r="K10" s="9" t="s">
        <v>32</v>
      </c>
      <c r="L10" s="9" t="s">
        <v>33</v>
      </c>
      <c r="M10" s="9" t="s">
        <v>34</v>
      </c>
      <c r="N10" s="9" t="s">
        <v>36</v>
      </c>
      <c r="O10" s="9" t="s">
        <v>37</v>
      </c>
      <c r="P10" s="9" t="s">
        <v>38</v>
      </c>
      <c r="Q10" s="9" t="s">
        <v>40</v>
      </c>
      <c r="R10" s="9" t="s">
        <v>41</v>
      </c>
      <c r="S10" s="9" t="s">
        <v>42</v>
      </c>
      <c r="T10" s="9" t="s">
        <v>43</v>
      </c>
      <c r="U10" s="9" t="s">
        <v>45</v>
      </c>
      <c r="V10" s="9" t="s">
        <v>46</v>
      </c>
      <c r="W10" s="9" t="s">
        <v>47</v>
      </c>
      <c r="X10" s="9" t="s">
        <v>48</v>
      </c>
      <c r="Y10" s="9" t="s">
        <v>49</v>
      </c>
      <c r="Z10" s="9" t="s">
        <v>50</v>
      </c>
      <c r="AA10" s="9" t="s">
        <v>51</v>
      </c>
      <c r="AB10" s="9" t="s">
        <v>52</v>
      </c>
      <c r="AC10" s="9" t="s">
        <v>53</v>
      </c>
      <c r="AD10" s="9" t="s">
        <v>55</v>
      </c>
      <c r="AE10" s="9" t="s">
        <v>56</v>
      </c>
      <c r="AF10" s="9" t="s">
        <v>57</v>
      </c>
      <c r="AG10" s="9" t="s">
        <v>58</v>
      </c>
      <c r="AH10" s="9" t="s">
        <v>59</v>
      </c>
      <c r="AI10" s="9" t="s">
        <v>60</v>
      </c>
      <c r="AJ10" s="9" t="s">
        <v>61</v>
      </c>
      <c r="AK10" s="9" t="s">
        <v>62</v>
      </c>
    </row>
    <row r="11" spans="1:37" ht="37.5" x14ac:dyDescent="0.35">
      <c r="A11" s="17">
        <v>1</v>
      </c>
      <c r="B11" s="18" t="s">
        <v>63</v>
      </c>
      <c r="C11" s="18" t="s">
        <v>64</v>
      </c>
      <c r="D11" s="19" t="s">
        <v>65</v>
      </c>
      <c r="E11" s="20" t="s">
        <v>66</v>
      </c>
      <c r="F11" s="10" t="s">
        <v>67</v>
      </c>
      <c r="G11" s="10" t="s">
        <v>68</v>
      </c>
      <c r="H11" s="10" t="s">
        <v>69</v>
      </c>
      <c r="I11" s="21" t="s">
        <v>70</v>
      </c>
      <c r="J11" s="10" t="s">
        <v>47</v>
      </c>
      <c r="K11" s="11" t="s">
        <v>71</v>
      </c>
      <c r="L11" s="10" t="s">
        <v>72</v>
      </c>
      <c r="M11" s="22">
        <v>211.5</v>
      </c>
      <c r="N11" s="13">
        <v>48236406.619385347</v>
      </c>
      <c r="O11" s="12">
        <f>(M11 * N11) / 1000</f>
        <v>10202000</v>
      </c>
      <c r="P11" s="22">
        <f>O11 * 1.2</f>
        <v>12242400</v>
      </c>
      <c r="Q11" s="14">
        <v>8.9999999999999993E-3</v>
      </c>
      <c r="R11" s="14" t="s">
        <v>73</v>
      </c>
      <c r="S11" s="14">
        <v>0.72</v>
      </c>
      <c r="T11" s="23" t="s">
        <v>73</v>
      </c>
      <c r="U11" s="15">
        <v>3</v>
      </c>
      <c r="V11" s="12">
        <f>IFERROR(W11 * U11, 0)</f>
        <v>634.5</v>
      </c>
      <c r="W11" s="12">
        <f>M11</f>
        <v>211.5</v>
      </c>
      <c r="X11" s="12">
        <f>IFERROR(((O11 / AG11) * 1000), 0)</f>
        <v>0</v>
      </c>
      <c r="Y11" s="12">
        <f>IFERROR((W11 / Q11) / 1000, 0)</f>
        <v>23.5</v>
      </c>
      <c r="Z11" s="12" t="s">
        <v>73</v>
      </c>
      <c r="AA11" s="12" t="s">
        <v>73</v>
      </c>
      <c r="AB11" s="12" t="s">
        <v>73</v>
      </c>
      <c r="AC11" s="22">
        <f>IFERROR((M11 / S11) / 1000, 0)</f>
        <v>0.29375000000000001</v>
      </c>
      <c r="AD11" s="15" t="s">
        <v>73</v>
      </c>
      <c r="AE11" s="13">
        <f>IFERROR(AF11 / U11, 0)</f>
        <v>16078802.206461782</v>
      </c>
      <c r="AF11" s="13">
        <f>N11</f>
        <v>48236406.619385347</v>
      </c>
      <c r="AG11" s="13">
        <f>IFERROR(N11 * T11, 0)</f>
        <v>0</v>
      </c>
      <c r="AH11" s="13">
        <f>IFERROR(N11 * Q11, 0)</f>
        <v>434127.6595744681</v>
      </c>
      <c r="AI11" s="13">
        <f>IFERROR((O11 / Z11), 0)</f>
        <v>0</v>
      </c>
      <c r="AJ11" s="13">
        <f>IFERROR((AI11 * R11), 0)</f>
        <v>0</v>
      </c>
      <c r="AK11" s="24">
        <f>IFERROR(O11 / AC11, 0)</f>
        <v>34730212.765957445</v>
      </c>
    </row>
    <row r="12" spans="1:37" ht="37.5" x14ac:dyDescent="0.35">
      <c r="A12" s="25">
        <v>2</v>
      </c>
      <c r="B12" s="26" t="s">
        <v>74</v>
      </c>
      <c r="C12" s="26" t="s">
        <v>64</v>
      </c>
      <c r="D12" s="27" t="s">
        <v>65</v>
      </c>
      <c r="E12" s="28" t="s">
        <v>66</v>
      </c>
      <c r="F12" s="29" t="s">
        <v>67</v>
      </c>
      <c r="G12" s="29" t="s">
        <v>68</v>
      </c>
      <c r="H12" s="29" t="s">
        <v>69</v>
      </c>
      <c r="I12" s="30" t="s">
        <v>70</v>
      </c>
      <c r="J12" s="29" t="s">
        <v>47</v>
      </c>
      <c r="K12" s="31" t="s">
        <v>71</v>
      </c>
      <c r="L12" s="29" t="s">
        <v>72</v>
      </c>
      <c r="M12" s="32">
        <v>211.5</v>
      </c>
      <c r="N12" s="33">
        <v>52255319.148936167</v>
      </c>
      <c r="O12" s="34">
        <f>(M12 * N12) / 1000</f>
        <v>11052000</v>
      </c>
      <c r="P12" s="32">
        <f>O12 * 1.2</f>
        <v>13262400</v>
      </c>
      <c r="Q12" s="35">
        <v>8.9999999999999993E-3</v>
      </c>
      <c r="R12" s="35" t="s">
        <v>73</v>
      </c>
      <c r="S12" s="35">
        <v>0.72</v>
      </c>
      <c r="T12" s="36" t="s">
        <v>73</v>
      </c>
      <c r="U12" s="37">
        <v>3</v>
      </c>
      <c r="V12" s="34">
        <f>IFERROR(W12 * U12, 0)</f>
        <v>634.5</v>
      </c>
      <c r="W12" s="34">
        <f>M12</f>
        <v>211.5</v>
      </c>
      <c r="X12" s="34">
        <f>IFERROR(((O12 / AG12) * 1000), 0)</f>
        <v>0</v>
      </c>
      <c r="Y12" s="34">
        <f>IFERROR((W12 / Q12) / 1000, 0)</f>
        <v>23.5</v>
      </c>
      <c r="Z12" s="34" t="s">
        <v>73</v>
      </c>
      <c r="AA12" s="34" t="s">
        <v>73</v>
      </c>
      <c r="AB12" s="34" t="s">
        <v>73</v>
      </c>
      <c r="AC12" s="32">
        <f>IFERROR((M12 / S12) / 1000, 0)</f>
        <v>0.29375000000000001</v>
      </c>
      <c r="AD12" s="37" t="s">
        <v>73</v>
      </c>
      <c r="AE12" s="33">
        <f>IFERROR(AF12 / U12, 0)</f>
        <v>17418439.716312055</v>
      </c>
      <c r="AF12" s="33">
        <f>N12</f>
        <v>52255319.148936167</v>
      </c>
      <c r="AG12" s="33">
        <f>IFERROR(N12 * T12, 0)</f>
        <v>0</v>
      </c>
      <c r="AH12" s="33">
        <f>IFERROR(N12 * Q12, 0)</f>
        <v>470297.8723404255</v>
      </c>
      <c r="AI12" s="33">
        <f>IFERROR((O12 / Z12), 0)</f>
        <v>0</v>
      </c>
      <c r="AJ12" s="33">
        <f>IFERROR((AI12 * R12), 0)</f>
        <v>0</v>
      </c>
      <c r="AK12" s="38">
        <f>IFERROR(O12 / AC12, 0)</f>
        <v>37623829.787234038</v>
      </c>
    </row>
  </sheetData>
  <mergeCells count="16">
    <mergeCell ref="AD9:AK9"/>
    <mergeCell ref="F9:I9"/>
    <mergeCell ref="J9:M9"/>
    <mergeCell ref="N9:P9"/>
    <mergeCell ref="Q9:T9"/>
    <mergeCell ref="U9:AC9"/>
    <mergeCell ref="A9:A10"/>
    <mergeCell ref="B9:B10"/>
    <mergeCell ref="C9:C10"/>
    <mergeCell ref="D9:D10"/>
    <mergeCell ref="E9:E10"/>
    <mergeCell ref="F3:H3"/>
    <mergeCell ref="F4:H4"/>
    <mergeCell ref="F5:H5"/>
    <mergeCell ref="F6:H6"/>
    <mergeCell ref="F7:H7"/>
  </mergeCells>
  <hyperlinks>
    <hyperlink ref="I11" location="'Сегменты &quot;OLV (in-artic...&quot; (1)'!A1" display="'Сегменты &quot;OLV (in-artic...&quot; (1)'!A1" xr:uid="{00000000-0004-0000-0100-000000000000}"/>
    <hyperlink ref="I12" location="'Сегменты &quot;OLV (in-strea...&quot; (2)'!A1" display="'Сегменты &quot;OLV (in-strea...&quot; (2)'!A1" xr:uid="{00000000-0004-0000-0100-000001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справочники!$A$1:$A$3</xm:f>
          </x14:formula1>
          <xm:sqref>D11:D12</xm:sqref>
        </x14:dataValidation>
        <x14:dataValidation type="list" allowBlank="1" showInputMessage="1" showErrorMessage="1" xr:uid="{00000000-0002-0000-0100-000001000000}">
          <x14:formula1>
            <xm:f>справочники!$C$5:$C$15</xm:f>
          </x14:formula1>
          <xm:sqref>J11:J12</xm:sqref>
        </x14:dataValidation>
        <x14:dataValidation type="list" allowBlank="1" showInputMessage="1" showErrorMessage="1" xr:uid="{00000000-0002-0000-0100-000002000000}">
          <x14:formula1>
            <xm:f>справочники!$E$5:$E$6</xm:f>
          </x14:formula1>
          <xm:sqref>L11:L12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5C0-13B2-49FD-AC5B-5B7B932785ED}">
  <sheetPr>
    <tabColor rgb="FF808080"/>
  </sheetPr>
  <dimension ref="B1:F14"/>
  <sheetViews>
    <sheetView showGridLines="0" zoomScale="70" zoomScaleNormal="70" workbookViewId="0">
      <selection activeCell="F27" sqref="F27"/>
    </sheetView>
  </sheetViews>
  <sheetFormatPr defaultRowHeight="14.5" x14ac:dyDescent="0.35"/>
  <cols>
    <col min="1" max="1" width="8.7265625" style="53"/>
    <col min="2" max="2" width="8" style="53" bestFit="1" customWidth="1"/>
    <col min="3" max="3" width="16.26953125" style="53" bestFit="1" customWidth="1"/>
    <col min="4" max="4" width="32.54296875" style="53" bestFit="1" customWidth="1"/>
    <col min="5" max="5" width="31.1796875" style="53" bestFit="1" customWidth="1"/>
    <col min="6" max="6" width="65" style="53" bestFit="1" customWidth="1"/>
    <col min="7" max="16384" width="8.7265625" style="53"/>
  </cols>
  <sheetData>
    <row r="1" spans="2:6" ht="30" x14ac:dyDescent="0.6">
      <c r="D1" s="54" t="s">
        <v>29</v>
      </c>
    </row>
    <row r="4" spans="2:6" x14ac:dyDescent="0.35">
      <c r="B4" s="55" t="s">
        <v>77</v>
      </c>
      <c r="C4" s="55" t="s">
        <v>78</v>
      </c>
      <c r="D4" s="55" t="s">
        <v>79</v>
      </c>
      <c r="E4" s="55" t="s">
        <v>80</v>
      </c>
      <c r="F4" s="55" t="s">
        <v>81</v>
      </c>
    </row>
    <row r="5" spans="2:6" ht="25" x14ac:dyDescent="0.35">
      <c r="B5" s="56" t="s">
        <v>153</v>
      </c>
      <c r="C5" s="56" t="s">
        <v>152</v>
      </c>
      <c r="D5" s="56" t="s">
        <v>154</v>
      </c>
      <c r="E5" s="56" t="s">
        <v>155</v>
      </c>
      <c r="F5" s="56" t="s">
        <v>156</v>
      </c>
    </row>
    <row r="6" spans="2:6" x14ac:dyDescent="0.35">
      <c r="B6" s="56" t="s">
        <v>157</v>
      </c>
      <c r="C6" s="56" t="s">
        <v>152</v>
      </c>
      <c r="D6" s="56" t="s">
        <v>154</v>
      </c>
      <c r="E6" s="56" t="s">
        <v>158</v>
      </c>
      <c r="F6" s="56" t="s">
        <v>159</v>
      </c>
    </row>
    <row r="7" spans="2:6" x14ac:dyDescent="0.35">
      <c r="B7" s="56" t="s">
        <v>160</v>
      </c>
      <c r="C7" s="56" t="s">
        <v>152</v>
      </c>
      <c r="D7" s="56" t="s">
        <v>154</v>
      </c>
      <c r="E7" s="56" t="s">
        <v>161</v>
      </c>
      <c r="F7" s="56" t="s">
        <v>162</v>
      </c>
    </row>
    <row r="8" spans="2:6" x14ac:dyDescent="0.35">
      <c r="B8" s="56" t="s">
        <v>163</v>
      </c>
      <c r="C8" s="56" t="s">
        <v>152</v>
      </c>
      <c r="D8" s="56" t="s">
        <v>154</v>
      </c>
      <c r="E8" s="56" t="s">
        <v>164</v>
      </c>
      <c r="F8" s="56" t="s">
        <v>165</v>
      </c>
    </row>
    <row r="9" spans="2:6" ht="37.5" x14ac:dyDescent="0.35">
      <c r="B9" s="56" t="s">
        <v>166</v>
      </c>
      <c r="C9" s="56" t="s">
        <v>152</v>
      </c>
      <c r="D9" s="56" t="s">
        <v>154</v>
      </c>
      <c r="E9" s="56" t="s">
        <v>167</v>
      </c>
      <c r="F9" s="56" t="s">
        <v>168</v>
      </c>
    </row>
    <row r="10" spans="2:6" x14ac:dyDescent="0.35">
      <c r="B10" s="56" t="s">
        <v>169</v>
      </c>
      <c r="C10" s="56" t="s">
        <v>152</v>
      </c>
      <c r="D10" s="56" t="s">
        <v>154</v>
      </c>
      <c r="E10" s="56" t="s">
        <v>170</v>
      </c>
      <c r="F10" s="56" t="s">
        <v>171</v>
      </c>
    </row>
    <row r="11" spans="2:6" x14ac:dyDescent="0.35">
      <c r="B11" s="56" t="s">
        <v>172</v>
      </c>
      <c r="C11" s="56" t="s">
        <v>152</v>
      </c>
      <c r="D11" s="56" t="s">
        <v>154</v>
      </c>
      <c r="E11" s="56" t="s">
        <v>173</v>
      </c>
      <c r="F11" s="56" t="s">
        <v>174</v>
      </c>
    </row>
    <row r="12" spans="2:6" x14ac:dyDescent="0.35">
      <c r="B12" s="56" t="s">
        <v>175</v>
      </c>
      <c r="C12" s="56" t="s">
        <v>152</v>
      </c>
      <c r="D12" s="56" t="s">
        <v>154</v>
      </c>
      <c r="E12" s="56" t="s">
        <v>176</v>
      </c>
      <c r="F12" s="56" t="s">
        <v>177</v>
      </c>
    </row>
    <row r="13" spans="2:6" x14ac:dyDescent="0.35">
      <c r="B13" s="56" t="s">
        <v>178</v>
      </c>
      <c r="C13" s="56" t="s">
        <v>152</v>
      </c>
      <c r="D13" s="56" t="s">
        <v>154</v>
      </c>
      <c r="E13" s="56" t="s">
        <v>179</v>
      </c>
      <c r="F13" s="56" t="s">
        <v>180</v>
      </c>
    </row>
    <row r="14" spans="2:6" x14ac:dyDescent="0.35">
      <c r="B14" s="56" t="s">
        <v>181</v>
      </c>
      <c r="C14" s="56" t="s">
        <v>152</v>
      </c>
      <c r="D14" s="56" t="s">
        <v>154</v>
      </c>
      <c r="E14" s="56" t="s">
        <v>182</v>
      </c>
      <c r="F14" s="56" t="s">
        <v>183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B1:D23"/>
  <sheetViews>
    <sheetView showGridLines="0" workbookViewId="0"/>
  </sheetViews>
  <sheetFormatPr defaultRowHeight="14.5" x14ac:dyDescent="0.35"/>
  <cols>
    <col min="1" max="1" width="3" customWidth="1"/>
    <col min="2" max="2" width="45.1796875" bestFit="1" customWidth="1"/>
    <col min="3" max="3" width="50" bestFit="1" customWidth="1"/>
  </cols>
  <sheetData>
    <row r="1" spans="2:4" ht="30" x14ac:dyDescent="0.6">
      <c r="C1" s="2" t="s">
        <v>82</v>
      </c>
    </row>
    <row r="3" spans="2:4" x14ac:dyDescent="0.35">
      <c r="B3" s="8" t="s">
        <v>1</v>
      </c>
      <c r="C3" s="50" t="str">
        <f>Описание!C4</f>
        <v>Игроник</v>
      </c>
      <c r="D3" s="51"/>
    </row>
    <row r="4" spans="2:4" x14ac:dyDescent="0.35">
      <c r="B4" s="8" t="s">
        <v>3</v>
      </c>
      <c r="C4" s="50" t="str">
        <f>Описание!C5</f>
        <v>РСХБ</v>
      </c>
      <c r="D4" s="51"/>
    </row>
    <row r="5" spans="2:4" x14ac:dyDescent="0.35">
      <c r="B5" s="8" t="s">
        <v>5</v>
      </c>
      <c r="C5" s="50" t="str">
        <f>Описание!C6</f>
        <v>РСХБ</v>
      </c>
      <c r="D5" s="51"/>
    </row>
    <row r="6" spans="2:4" x14ac:dyDescent="0.35">
      <c r="B6" s="8" t="s">
        <v>6</v>
      </c>
      <c r="C6" s="50" t="str">
        <f>Описание!G4</f>
        <v xml:space="preserve"> Segmento // РСХБ // OLV</v>
      </c>
      <c r="D6" s="51"/>
    </row>
    <row r="7" spans="2:4" x14ac:dyDescent="0.35">
      <c r="B7" s="8" t="s">
        <v>8</v>
      </c>
      <c r="C7" s="50" t="str">
        <f>Описание!G5</f>
        <v xml:space="preserve"> </v>
      </c>
      <c r="D7" s="51"/>
    </row>
    <row r="9" spans="2:4" x14ac:dyDescent="0.35">
      <c r="B9" s="39" t="s">
        <v>74</v>
      </c>
    </row>
    <row r="10" spans="2:4" x14ac:dyDescent="0.35">
      <c r="B10" s="40" t="s">
        <v>83</v>
      </c>
      <c r="C10" s="40" t="s">
        <v>84</v>
      </c>
    </row>
    <row r="11" spans="2:4" ht="88.5" x14ac:dyDescent="0.35">
      <c r="B11" s="41" t="s">
        <v>82</v>
      </c>
      <c r="C11" s="42" t="s">
        <v>85</v>
      </c>
    </row>
    <row r="12" spans="2:4" x14ac:dyDescent="0.35">
      <c r="B12" s="41" t="s">
        <v>86</v>
      </c>
      <c r="C12" s="42" t="s">
        <v>87</v>
      </c>
    </row>
    <row r="13" spans="2:4" ht="88.5" x14ac:dyDescent="0.35">
      <c r="B13" s="41" t="s">
        <v>88</v>
      </c>
      <c r="C13" s="42" t="s">
        <v>89</v>
      </c>
    </row>
    <row r="14" spans="2:4" ht="26" x14ac:dyDescent="0.35">
      <c r="B14" s="41" t="s">
        <v>90</v>
      </c>
      <c r="C14" s="42" t="s">
        <v>91</v>
      </c>
    </row>
    <row r="15" spans="2:4" ht="26" x14ac:dyDescent="0.35">
      <c r="B15" s="41" t="s">
        <v>92</v>
      </c>
      <c r="C15" s="42" t="s">
        <v>93</v>
      </c>
    </row>
    <row r="17" spans="2:3" x14ac:dyDescent="0.35">
      <c r="B17" s="39" t="s">
        <v>63</v>
      </c>
    </row>
    <row r="18" spans="2:3" x14ac:dyDescent="0.35">
      <c r="B18" s="40" t="s">
        <v>83</v>
      </c>
      <c r="C18" s="40" t="s">
        <v>84</v>
      </c>
    </row>
    <row r="19" spans="2:3" ht="88.5" x14ac:dyDescent="0.35">
      <c r="B19" s="41" t="s">
        <v>82</v>
      </c>
      <c r="C19" s="42" t="s">
        <v>85</v>
      </c>
    </row>
    <row r="20" spans="2:3" x14ac:dyDescent="0.35">
      <c r="B20" s="41" t="s">
        <v>86</v>
      </c>
      <c r="C20" s="42" t="s">
        <v>87</v>
      </c>
    </row>
    <row r="21" spans="2:3" ht="88.5" x14ac:dyDescent="0.35">
      <c r="B21" s="41" t="s">
        <v>88</v>
      </c>
      <c r="C21" s="42" t="s">
        <v>89</v>
      </c>
    </row>
    <row r="22" spans="2:3" ht="26" x14ac:dyDescent="0.35">
      <c r="B22" s="41" t="s">
        <v>90</v>
      </c>
      <c r="C22" s="42" t="s">
        <v>91</v>
      </c>
    </row>
    <row r="23" spans="2:3" ht="26" x14ac:dyDescent="0.35">
      <c r="B23" s="41" t="s">
        <v>92</v>
      </c>
      <c r="C23" s="42" t="s">
        <v>94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справочники!$A$10:$A$40</xm:f>
          </x14:formula1>
          <xm:sqref>C15 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B1:E34"/>
  <sheetViews>
    <sheetView showGridLines="0" workbookViewId="0"/>
  </sheetViews>
  <sheetFormatPr defaultRowHeight="14.5" x14ac:dyDescent="0.35"/>
  <cols>
    <col min="1" max="1" width="3" customWidth="1"/>
    <col min="2" max="2" width="24.81640625" bestFit="1" customWidth="1"/>
    <col min="3" max="3" width="48.54296875" bestFit="1" customWidth="1"/>
    <col min="4" max="4" width="50" bestFit="1" customWidth="1"/>
    <col min="5" max="5" width="40.1796875" bestFit="1" customWidth="1"/>
  </cols>
  <sheetData>
    <row r="1" spans="2:5" ht="30" x14ac:dyDescent="0.6">
      <c r="D1" s="2" t="s">
        <v>95</v>
      </c>
    </row>
    <row r="3" spans="2:5" x14ac:dyDescent="0.35">
      <c r="C3" s="8" t="s">
        <v>1</v>
      </c>
      <c r="D3" s="50" t="str">
        <f>Описание!C4</f>
        <v>Игроник</v>
      </c>
      <c r="E3" s="51"/>
    </row>
    <row r="4" spans="2:5" x14ac:dyDescent="0.35">
      <c r="C4" s="8" t="s">
        <v>3</v>
      </c>
      <c r="D4" s="50" t="str">
        <f>Описание!C5</f>
        <v>РСХБ</v>
      </c>
      <c r="E4" s="51"/>
    </row>
    <row r="5" spans="2:5" x14ac:dyDescent="0.35">
      <c r="C5" s="8" t="s">
        <v>5</v>
      </c>
      <c r="D5" s="50" t="str">
        <f>Описание!C6</f>
        <v>РСХБ</v>
      </c>
      <c r="E5" s="51"/>
    </row>
    <row r="6" spans="2:5" x14ac:dyDescent="0.35">
      <c r="C6" s="8" t="s">
        <v>6</v>
      </c>
      <c r="D6" s="50" t="str">
        <f>Описание!G4</f>
        <v xml:space="preserve"> Segmento // РСХБ // OLV</v>
      </c>
      <c r="E6" s="51"/>
    </row>
    <row r="7" spans="2:5" x14ac:dyDescent="0.35">
      <c r="C7" s="8" t="s">
        <v>8</v>
      </c>
      <c r="D7" s="50" t="str">
        <f>Описание!G5</f>
        <v xml:space="preserve"> </v>
      </c>
      <c r="E7" s="51"/>
    </row>
    <row r="9" spans="2:5" x14ac:dyDescent="0.35">
      <c r="B9" s="43" t="s">
        <v>96</v>
      </c>
      <c r="C9" s="43" t="s">
        <v>97</v>
      </c>
      <c r="D9" s="43" t="s">
        <v>98</v>
      </c>
      <c r="E9" s="43" t="s">
        <v>99</v>
      </c>
    </row>
    <row r="10" spans="2:5" x14ac:dyDescent="0.35">
      <c r="B10" s="41" t="s">
        <v>100</v>
      </c>
      <c r="C10" s="44" t="s">
        <v>101</v>
      </c>
      <c r="D10" s="44" t="s">
        <v>102</v>
      </c>
      <c r="E10" s="44" t="s">
        <v>103</v>
      </c>
    </row>
    <row r="11" spans="2:5" ht="3" customHeight="1" x14ac:dyDescent="0.35">
      <c r="B11" s="6"/>
      <c r="C11" s="6"/>
      <c r="D11" s="6"/>
      <c r="E11" s="6"/>
    </row>
    <row r="14" spans="2:5" x14ac:dyDescent="0.35">
      <c r="B14" s="43" t="s">
        <v>104</v>
      </c>
      <c r="C14" s="43" t="s">
        <v>97</v>
      </c>
      <c r="D14" s="43" t="s">
        <v>98</v>
      </c>
      <c r="E14" s="43" t="s">
        <v>99</v>
      </c>
    </row>
    <row r="15" spans="2:5" ht="25" x14ac:dyDescent="0.35">
      <c r="B15" s="41" t="s">
        <v>105</v>
      </c>
      <c r="C15" s="44" t="s">
        <v>106</v>
      </c>
      <c r="D15" s="44" t="s">
        <v>107</v>
      </c>
      <c r="E15" s="44" t="s">
        <v>108</v>
      </c>
    </row>
    <row r="32" spans="2:2" x14ac:dyDescent="0.35">
      <c r="B32" t="s">
        <v>109</v>
      </c>
    </row>
    <row r="34" spans="2:2" x14ac:dyDescent="0.35">
      <c r="B34" t="s">
        <v>110</v>
      </c>
    </row>
  </sheetData>
  <mergeCells count="5"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111</v>
      </c>
    </row>
    <row r="3" spans="2:4" x14ac:dyDescent="0.35">
      <c r="B3" s="8" t="s">
        <v>1</v>
      </c>
      <c r="C3" s="50" t="str">
        <f>Описание!C4</f>
        <v>Игроник</v>
      </c>
      <c r="D3" s="51"/>
    </row>
    <row r="4" spans="2:4" x14ac:dyDescent="0.35">
      <c r="B4" s="8" t="s">
        <v>3</v>
      </c>
      <c r="C4" s="50" t="str">
        <f>Описание!C5</f>
        <v>РСХБ</v>
      </c>
      <c r="D4" s="51"/>
    </row>
    <row r="5" spans="2:4" x14ac:dyDescent="0.35">
      <c r="B5" s="8" t="s">
        <v>5</v>
      </c>
      <c r="C5" s="50" t="str">
        <f>Описание!C6</f>
        <v>РСХБ</v>
      </c>
      <c r="D5" s="51"/>
    </row>
    <row r="6" spans="2:4" x14ac:dyDescent="0.35">
      <c r="B6" s="8" t="s">
        <v>6</v>
      </c>
      <c r="C6" s="50" t="str">
        <f>Описание!G4</f>
        <v xml:space="preserve"> Segmento // РСХБ // OLV</v>
      </c>
      <c r="D6" s="51"/>
    </row>
    <row r="7" spans="2:4" x14ac:dyDescent="0.35">
      <c r="B7" s="8" t="s">
        <v>8</v>
      </c>
      <c r="C7" s="50" t="str">
        <f>Описание!G5</f>
        <v xml:space="preserve"> </v>
      </c>
      <c r="D7" s="51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112</v>
      </c>
    </row>
    <row r="3" spans="2:4" x14ac:dyDescent="0.35">
      <c r="B3" s="8" t="s">
        <v>1</v>
      </c>
      <c r="C3" s="50" t="str">
        <f>Описание!C4</f>
        <v>Игроник</v>
      </c>
      <c r="D3" s="51"/>
    </row>
    <row r="4" spans="2:4" x14ac:dyDescent="0.35">
      <c r="B4" s="8" t="s">
        <v>3</v>
      </c>
      <c r="C4" s="50" t="str">
        <f>Описание!C5</f>
        <v>РСХБ</v>
      </c>
      <c r="D4" s="51"/>
    </row>
    <row r="5" spans="2:4" x14ac:dyDescent="0.35">
      <c r="B5" s="8" t="s">
        <v>5</v>
      </c>
      <c r="C5" s="50" t="str">
        <f>Описание!C6</f>
        <v>РСХБ</v>
      </c>
      <c r="D5" s="51"/>
    </row>
    <row r="6" spans="2:4" x14ac:dyDescent="0.35">
      <c r="B6" s="8" t="s">
        <v>6</v>
      </c>
      <c r="C6" s="50" t="str">
        <f>Описание!G4</f>
        <v xml:space="preserve"> Segmento // РСХБ // OLV</v>
      </c>
      <c r="D6" s="51"/>
    </row>
    <row r="7" spans="2:4" x14ac:dyDescent="0.35">
      <c r="B7" s="8" t="s">
        <v>8</v>
      </c>
      <c r="C7" s="50" t="str">
        <f>Описание!G5</f>
        <v xml:space="preserve"> </v>
      </c>
      <c r="D7" s="51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E1:I7"/>
  <sheetViews>
    <sheetView showGridLines="0" workbookViewId="0"/>
  </sheetViews>
  <sheetFormatPr defaultRowHeight="14.5" x14ac:dyDescent="0.35"/>
  <cols>
    <col min="5" max="5" width="55" bestFit="1" customWidth="1"/>
    <col min="6" max="6" width="50" customWidth="1"/>
    <col min="9" max="9" width="22" bestFit="1" customWidth="1"/>
  </cols>
  <sheetData>
    <row r="1" spans="5:9" ht="30" x14ac:dyDescent="0.6">
      <c r="E1" s="2" t="s">
        <v>113</v>
      </c>
    </row>
    <row r="3" spans="5:9" x14ac:dyDescent="0.35">
      <c r="E3" s="8" t="s">
        <v>1</v>
      </c>
      <c r="F3" s="50" t="str">
        <f>Описание!C4</f>
        <v>Игроник</v>
      </c>
      <c r="G3" s="51"/>
      <c r="I3" s="45" t="s">
        <v>114</v>
      </c>
    </row>
    <row r="4" spans="5:9" x14ac:dyDescent="0.35">
      <c r="E4" s="8" t="s">
        <v>3</v>
      </c>
      <c r="F4" s="50" t="str">
        <f>Описание!C5</f>
        <v>РСХБ</v>
      </c>
      <c r="G4" s="51"/>
    </row>
    <row r="5" spans="5:9" x14ac:dyDescent="0.35">
      <c r="E5" s="8" t="s">
        <v>5</v>
      </c>
      <c r="F5" s="50" t="str">
        <f>Описание!C6</f>
        <v>РСХБ</v>
      </c>
      <c r="G5" s="51"/>
    </row>
    <row r="6" spans="5:9" x14ac:dyDescent="0.35">
      <c r="E6" s="8" t="s">
        <v>6</v>
      </c>
      <c r="F6" s="50" t="str">
        <f>Описание!G4</f>
        <v xml:space="preserve"> Segmento // РСХБ // OLV</v>
      </c>
      <c r="G6" s="51"/>
    </row>
    <row r="7" spans="5:9" x14ac:dyDescent="0.35">
      <c r="E7" s="8" t="s">
        <v>8</v>
      </c>
      <c r="F7" s="50" t="str">
        <f>Описание!G5</f>
        <v xml:space="preserve"> </v>
      </c>
      <c r="G7" s="51"/>
    </row>
  </sheetData>
  <mergeCells count="5">
    <mergeCell ref="F3:G3"/>
    <mergeCell ref="F4:G4"/>
    <mergeCell ref="F5:G5"/>
    <mergeCell ref="F6:G6"/>
    <mergeCell ref="F7:G7"/>
  </mergeCells>
  <hyperlinks>
    <hyperlink ref="I3" r:id="rId1" xr:uid="{00000000-0004-0000-08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E40"/>
  <sheetViews>
    <sheetView showGridLines="0" workbookViewId="0"/>
  </sheetViews>
  <sheetFormatPr defaultRowHeight="14.5" x14ac:dyDescent="0.35"/>
  <sheetData>
    <row r="1" spans="1:5" ht="30" x14ac:dyDescent="0.6">
      <c r="A1" t="s">
        <v>115</v>
      </c>
      <c r="D1" s="1"/>
    </row>
    <row r="2" spans="1:5" x14ac:dyDescent="0.35">
      <c r="A2" t="s">
        <v>116</v>
      </c>
    </row>
    <row r="3" spans="1:5" x14ac:dyDescent="0.35">
      <c r="A3" t="s">
        <v>117</v>
      </c>
    </row>
    <row r="5" spans="1:5" x14ac:dyDescent="0.35">
      <c r="C5" t="s">
        <v>144</v>
      </c>
      <c r="E5" t="s">
        <v>151</v>
      </c>
    </row>
    <row r="6" spans="1:5" x14ac:dyDescent="0.35">
      <c r="C6" t="s">
        <v>145</v>
      </c>
      <c r="E6" t="s">
        <v>72</v>
      </c>
    </row>
    <row r="7" spans="1:5" x14ac:dyDescent="0.35">
      <c r="C7" t="s">
        <v>146</v>
      </c>
    </row>
    <row r="8" spans="1:5" x14ac:dyDescent="0.35">
      <c r="C8" t="s">
        <v>147</v>
      </c>
    </row>
    <row r="9" spans="1:5" x14ac:dyDescent="0.35">
      <c r="C9" t="s">
        <v>148</v>
      </c>
    </row>
    <row r="10" spans="1:5" x14ac:dyDescent="0.35">
      <c r="A10" t="s">
        <v>118</v>
      </c>
      <c r="C10" t="s">
        <v>149</v>
      </c>
    </row>
    <row r="11" spans="1:5" x14ac:dyDescent="0.35">
      <c r="A11" t="s">
        <v>119</v>
      </c>
      <c r="C11" t="s">
        <v>47</v>
      </c>
    </row>
    <row r="12" spans="1:5" x14ac:dyDescent="0.35">
      <c r="A12" t="s">
        <v>120</v>
      </c>
      <c r="C12" t="s">
        <v>48</v>
      </c>
    </row>
    <row r="13" spans="1:5" x14ac:dyDescent="0.35">
      <c r="A13" t="s">
        <v>121</v>
      </c>
      <c r="C13" t="s">
        <v>49</v>
      </c>
    </row>
    <row r="14" spans="1:5" x14ac:dyDescent="0.35">
      <c r="A14" t="s">
        <v>122</v>
      </c>
      <c r="C14" t="s">
        <v>50</v>
      </c>
    </row>
    <row r="15" spans="1:5" x14ac:dyDescent="0.35">
      <c r="A15" t="s">
        <v>123</v>
      </c>
      <c r="C15" t="s">
        <v>150</v>
      </c>
    </row>
    <row r="16" spans="1:5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120</v>
      </c>
    </row>
    <row r="24" spans="1:1" x14ac:dyDescent="0.35">
      <c r="A24" t="s">
        <v>121</v>
      </c>
    </row>
    <row r="25" spans="1:1" x14ac:dyDescent="0.35">
      <c r="A25" t="s">
        <v>122</v>
      </c>
    </row>
    <row r="26" spans="1:1" x14ac:dyDescent="0.35">
      <c r="A26" t="s">
        <v>123</v>
      </c>
    </row>
    <row r="27" spans="1:1" x14ac:dyDescent="0.35">
      <c r="A27" t="s">
        <v>124</v>
      </c>
    </row>
    <row r="28" spans="1:1" x14ac:dyDescent="0.35">
      <c r="A28" t="s">
        <v>131</v>
      </c>
    </row>
    <row r="29" spans="1:1" x14ac:dyDescent="0.35">
      <c r="A29" t="s">
        <v>132</v>
      </c>
    </row>
    <row r="30" spans="1:1" x14ac:dyDescent="0.35">
      <c r="A30" t="s">
        <v>133</v>
      </c>
    </row>
    <row r="31" spans="1:1" x14ac:dyDescent="0.35">
      <c r="A31" t="s">
        <v>134</v>
      </c>
    </row>
    <row r="32" spans="1:1" x14ac:dyDescent="0.35">
      <c r="A32" t="s">
        <v>135</v>
      </c>
    </row>
    <row r="33" spans="1:1" x14ac:dyDescent="0.35">
      <c r="A33" t="s">
        <v>136</v>
      </c>
    </row>
    <row r="34" spans="1:1" x14ac:dyDescent="0.35">
      <c r="A34" t="s">
        <v>137</v>
      </c>
    </row>
    <row r="35" spans="1:1" x14ac:dyDescent="0.35">
      <c r="A35" t="s">
        <v>138</v>
      </c>
    </row>
    <row r="36" spans="1:1" x14ac:dyDescent="0.35">
      <c r="A36" t="s">
        <v>139</v>
      </c>
    </row>
    <row r="37" spans="1:1" x14ac:dyDescent="0.35">
      <c r="A37" t="s">
        <v>140</v>
      </c>
    </row>
    <row r="38" spans="1:1" x14ac:dyDescent="0.35">
      <c r="A38" t="s">
        <v>141</v>
      </c>
    </row>
    <row r="39" spans="1:1" x14ac:dyDescent="0.35">
      <c r="A39" t="s">
        <v>142</v>
      </c>
    </row>
    <row r="40" spans="1:1" x14ac:dyDescent="0.35">
      <c r="A40" t="s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Описание</vt:lpstr>
      <vt:lpstr>Расчет</vt:lpstr>
      <vt:lpstr>Сегменты </vt:lpstr>
      <vt:lpstr>Настройки</vt:lpstr>
      <vt:lpstr>Отчеты</vt:lpstr>
      <vt:lpstr>Что нужно для старта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Буткас Янис Владимирович</dc:creator>
  <cp:lastModifiedBy>Буткас Янис Владимирович</cp:lastModifiedBy>
  <dcterms:created xsi:type="dcterms:W3CDTF">2024-07-03T08:49:01Z</dcterms:created>
  <dcterms:modified xsi:type="dcterms:W3CDTF">2024-07-03T08:53:17Z</dcterms:modified>
</cp:coreProperties>
</file>