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Расчеты\"/>
    </mc:Choice>
  </mc:AlternateContent>
  <bookViews>
    <workbookView xWindow="0" yWindow="0" windowWidth="19200" windowHeight="5860" tabRatio="809" activeTab="1"/>
  </bookViews>
  <sheets>
    <sheet name="Описание" sheetId="2" r:id="rId1"/>
    <sheet name="Расчет" sheetId="3" r:id="rId2"/>
    <sheet name="Сегменты Золотое яблоко" sheetId="4" r:id="rId3"/>
    <sheet name="Сегменты ЛЭтуаль " sheetId="5" r:id="rId4"/>
    <sheet name="Сегменты Озон" sheetId="6" r:id="rId5"/>
    <sheet name="Сегменты Вайлдберрис" sheetId="7" r:id="rId6"/>
    <sheet name="Настройки" sheetId="16" r:id="rId7"/>
    <sheet name="Отчеты" sheetId="17" r:id="rId8"/>
    <sheet name="Whitelist Banner" sheetId="18" state="veryHidden" r:id="rId9"/>
    <sheet name="Whitelist Video" sheetId="19" state="veryHidden" r:id="rId10"/>
    <sheet name="Что нужно для старта" sheetId="20" r:id="rId11"/>
    <sheet name="справочники" sheetId="21" state="hidden" r:id="rId12"/>
  </sheets>
  <calcPr calcId="152511"/>
</workbook>
</file>

<file path=xl/calcChain.xml><?xml version="1.0" encoding="utf-8"?>
<calcChain xmlns="http://schemas.openxmlformats.org/spreadsheetml/2006/main">
  <c r="F7" i="20" l="1"/>
  <c r="F6" i="20"/>
  <c r="F5" i="20"/>
  <c r="F4" i="20"/>
  <c r="F3" i="20"/>
  <c r="C7" i="19"/>
  <c r="C6" i="19"/>
  <c r="C5" i="19"/>
  <c r="C4" i="19"/>
  <c r="C3" i="19"/>
  <c r="C7" i="18"/>
  <c r="C6" i="18"/>
  <c r="C5" i="18"/>
  <c r="C4" i="18"/>
  <c r="C3" i="18"/>
  <c r="D7" i="17"/>
  <c r="D6" i="17"/>
  <c r="D5" i="17"/>
  <c r="D4" i="17"/>
  <c r="D3" i="17"/>
  <c r="C7" i="16"/>
  <c r="C6" i="16"/>
  <c r="C5" i="16"/>
  <c r="C4" i="16"/>
  <c r="C3" i="16"/>
  <c r="E7" i="7"/>
  <c r="E6" i="7"/>
  <c r="E5" i="7"/>
  <c r="E4" i="7"/>
  <c r="E3" i="7"/>
  <c r="E7" i="6"/>
  <c r="E6" i="6"/>
  <c r="E5" i="6"/>
  <c r="E4" i="6"/>
  <c r="E3" i="6"/>
  <c r="E7" i="5"/>
  <c r="E6" i="5"/>
  <c r="E5" i="5"/>
  <c r="E4" i="5"/>
  <c r="E3" i="5"/>
  <c r="E7" i="4"/>
  <c r="E6" i="4"/>
  <c r="E5" i="4"/>
  <c r="E4" i="4"/>
  <c r="E3" i="4"/>
  <c r="AH22" i="3"/>
  <c r="AG22" i="3"/>
  <c r="AF22" i="3"/>
  <c r="AE22" i="3" s="1"/>
  <c r="AC22" i="3"/>
  <c r="W22" i="3"/>
  <c r="Y22" i="3" s="1"/>
  <c r="V22" i="3"/>
  <c r="O22" i="3"/>
  <c r="AK22" i="3" s="1"/>
  <c r="AH21" i="3"/>
  <c r="AG21" i="3"/>
  <c r="AF21" i="3"/>
  <c r="AE21" i="3"/>
  <c r="AC21" i="3"/>
  <c r="Y21" i="3"/>
  <c r="W21" i="3"/>
  <c r="V21" i="3"/>
  <c r="O21" i="3"/>
  <c r="AK21" i="3" s="1"/>
  <c r="AK20" i="3"/>
  <c r="AJ20" i="3"/>
  <c r="AI20" i="3"/>
  <c r="AH20" i="3"/>
  <c r="AG20" i="3"/>
  <c r="AF20" i="3"/>
  <c r="AE20" i="3"/>
  <c r="AC20" i="3"/>
  <c r="Y20" i="3"/>
  <c r="X20" i="3"/>
  <c r="W20" i="3"/>
  <c r="V20" i="3" s="1"/>
  <c r="P20" i="3"/>
  <c r="O20" i="3"/>
  <c r="AK19" i="3"/>
  <c r="AI19" i="3"/>
  <c r="AJ19" i="3" s="1"/>
  <c r="AH19" i="3"/>
  <c r="AG19" i="3"/>
  <c r="X19" i="3" s="1"/>
  <c r="AF19" i="3"/>
  <c r="AE19" i="3"/>
  <c r="AC19" i="3"/>
  <c r="W19" i="3"/>
  <c r="Y19" i="3" s="1"/>
  <c r="V19" i="3"/>
  <c r="P19" i="3"/>
  <c r="O19" i="3"/>
  <c r="AH18" i="3"/>
  <c r="AG18" i="3"/>
  <c r="AF18" i="3"/>
  <c r="AE18" i="3" s="1"/>
  <c r="AC18" i="3"/>
  <c r="Y18" i="3"/>
  <c r="W18" i="3"/>
  <c r="V18" i="3"/>
  <c r="O18" i="3"/>
  <c r="AK18" i="3" s="1"/>
  <c r="AH17" i="3"/>
  <c r="AG17" i="3"/>
  <c r="AF17" i="3"/>
  <c r="AE17" i="3"/>
  <c r="AC17" i="3"/>
  <c r="AK17" i="3" s="1"/>
  <c r="Y17" i="3"/>
  <c r="W17" i="3"/>
  <c r="V17" i="3" s="1"/>
  <c r="O17" i="3"/>
  <c r="X17" i="3" s="1"/>
  <c r="AI16" i="3"/>
  <c r="AJ16" i="3" s="1"/>
  <c r="AH16" i="3"/>
  <c r="AG16" i="3"/>
  <c r="AF16" i="3"/>
  <c r="AE16" i="3" s="1"/>
  <c r="X16" i="3"/>
  <c r="W16" i="3"/>
  <c r="V16" i="3" s="1"/>
  <c r="O16" i="3"/>
  <c r="P16" i="3" s="1"/>
  <c r="AH15" i="3"/>
  <c r="AG15" i="3"/>
  <c r="AF15" i="3"/>
  <c r="AE15" i="3" s="1"/>
  <c r="Y15" i="3"/>
  <c r="W15" i="3"/>
  <c r="V15" i="3"/>
  <c r="O15" i="3"/>
  <c r="AH14" i="3"/>
  <c r="AG14" i="3"/>
  <c r="X14" i="3" s="1"/>
  <c r="AF14" i="3"/>
  <c r="AE14" i="3"/>
  <c r="Y14" i="3"/>
  <c r="W14" i="3"/>
  <c r="V14" i="3"/>
  <c r="P14" i="3"/>
  <c r="O14" i="3"/>
  <c r="AI14" i="3" s="1"/>
  <c r="AJ14" i="3" s="1"/>
  <c r="AA14" i="3" s="1"/>
  <c r="AI13" i="3"/>
  <c r="AJ13" i="3" s="1"/>
  <c r="AA13" i="3" s="1"/>
  <c r="AH13" i="3"/>
  <c r="AG13" i="3"/>
  <c r="X13" i="3" s="1"/>
  <c r="AF13" i="3"/>
  <c r="AE13" i="3"/>
  <c r="W13" i="3"/>
  <c r="Y13" i="3" s="1"/>
  <c r="V13" i="3"/>
  <c r="P13" i="3"/>
  <c r="O13" i="3"/>
  <c r="AH12" i="3"/>
  <c r="AG12" i="3"/>
  <c r="AF12" i="3"/>
  <c r="AE12" i="3"/>
  <c r="W12" i="3"/>
  <c r="Y12" i="3" s="1"/>
  <c r="O12" i="3"/>
  <c r="AJ11" i="3"/>
  <c r="AA11" i="3" s="1"/>
  <c r="AI11" i="3"/>
  <c r="AH11" i="3"/>
  <c r="AG11" i="3"/>
  <c r="AF11" i="3"/>
  <c r="AE11" i="3" s="1"/>
  <c r="Y11" i="3"/>
  <c r="X11" i="3"/>
  <c r="W11" i="3"/>
  <c r="V11" i="3" s="1"/>
  <c r="O11" i="3"/>
  <c r="P11" i="3" s="1"/>
  <c r="F7" i="3"/>
  <c r="F6" i="3"/>
  <c r="F5" i="3"/>
  <c r="F4" i="3"/>
  <c r="F3" i="3"/>
  <c r="P15" i="3" l="1"/>
  <c r="V12" i="3"/>
  <c r="AI15" i="3"/>
  <c r="AJ15" i="3" s="1"/>
  <c r="AA15" i="3" s="1"/>
  <c r="AA16" i="3"/>
  <c r="P17" i="3"/>
  <c r="AI18" i="3"/>
  <c r="AJ18" i="3" s="1"/>
  <c r="P21" i="3"/>
  <c r="AI22" i="3"/>
  <c r="AJ22" i="3" s="1"/>
  <c r="P22" i="3"/>
  <c r="X15" i="3"/>
  <c r="X18" i="3"/>
  <c r="X22" i="3"/>
  <c r="AI21" i="3"/>
  <c r="AJ21" i="3" s="1"/>
  <c r="P18" i="3"/>
  <c r="P12" i="3"/>
  <c r="Y16" i="3"/>
  <c r="AI12" i="3"/>
  <c r="AJ12" i="3" s="1"/>
  <c r="AA12" i="3" s="1"/>
  <c r="C11" i="2"/>
  <c r="C12" i="2" s="1"/>
  <c r="X12" i="3"/>
  <c r="AI17" i="3"/>
  <c r="AJ17" i="3" s="1"/>
  <c r="X21" i="3"/>
</calcChain>
</file>

<file path=xl/sharedStrings.xml><?xml version="1.0" encoding="utf-8"?>
<sst xmlns="http://schemas.openxmlformats.org/spreadsheetml/2006/main" count="746" uniqueCount="218">
  <si>
    <t>Описание медиаплана</t>
  </si>
  <si>
    <t>Заказчик</t>
  </si>
  <si>
    <t>Игроник</t>
  </si>
  <si>
    <t>Рекламодатель</t>
  </si>
  <si>
    <t>Ингосстрах</t>
  </si>
  <si>
    <t>Бренд</t>
  </si>
  <si>
    <t>Рекламная кампания</t>
  </si>
  <si>
    <t xml:space="preserve">Ингосстрах // Инго Экосистемы // Игроник // Segmento </t>
  </si>
  <si>
    <t>Посадочная страница</t>
  </si>
  <si>
    <t xml:space="preserve"> </t>
  </si>
  <si>
    <t>Период</t>
  </si>
  <si>
    <t>01.10.2024 - 31.10.2024</t>
  </si>
  <si>
    <t>Цели и задачи РК</t>
  </si>
  <si>
    <t>Максимальный охват</t>
  </si>
  <si>
    <t>Бюджет клиентский (net)</t>
  </si>
  <si>
    <t>Бюджет (gross)</t>
  </si>
  <si>
    <t xml:space="preserve">Медиаплан считается действительным в течение 30 календарных дней с момента разработки и только для заявленных бренда, посадочной страницы, KPI, счётчиков и клик-трекеров, списка отчётов и т.д.
</t>
  </si>
  <si>
    <t>Бронь принимается в формате медиаплана. Любые изменения недействительны.</t>
  </si>
  <si>
    <t>Статистика рекламной кампании фиксируется в личном кабинете https://my.segmento.ru</t>
  </si>
  <si>
    <t>Заказчик обязуется принять и  соблюдать условия и сроки подготовки к запуску рекламной кампании.</t>
  </si>
  <si>
    <t>Медиаплан</t>
  </si>
  <si>
    <t>№</t>
  </si>
  <si>
    <t>РК</t>
  </si>
  <si>
    <t>Название технологии</t>
  </si>
  <si>
    <t>Продукт / Формат размещения</t>
  </si>
  <si>
    <t>Таргетинги</t>
  </si>
  <si>
    <t>Соцдем</t>
  </si>
  <si>
    <t>Платежеспособность</t>
  </si>
  <si>
    <t>География</t>
  </si>
  <si>
    <t>Сегменты</t>
  </si>
  <si>
    <t>Биллинг</t>
  </si>
  <si>
    <t>Единица отгрузки (unit)</t>
  </si>
  <si>
    <t>Описание единицы отгрузки</t>
  </si>
  <si>
    <t>Тип ценообразования</t>
  </si>
  <si>
    <t>Стоимость единицы отгрузки (net)</t>
  </si>
  <si>
    <t>Бюджет</t>
  </si>
  <si>
    <t>Прогнозируемый объем единиц отгрузки</t>
  </si>
  <si>
    <t>Бюджет
(net)</t>
  </si>
  <si>
    <t>Бюджет
(gross)</t>
  </si>
  <si>
    <t>Прогноз конверсии</t>
  </si>
  <si>
    <t>CTR</t>
  </si>
  <si>
    <t>CR
(post-click)</t>
  </si>
  <si>
    <t>% просмотров</t>
  </si>
  <si>
    <t>VR</t>
  </si>
  <si>
    <t>Прогноз цены</t>
  </si>
  <si>
    <t>Прогноз средней частоты</t>
  </si>
  <si>
    <t>СPT
(стоимость 1000 уникальных контактов)</t>
  </si>
  <si>
    <t>CPM</t>
  </si>
  <si>
    <t>vCPM</t>
  </si>
  <si>
    <t>CPC</t>
  </si>
  <si>
    <t>CPS</t>
  </si>
  <si>
    <t>CPA (post-click)</t>
  </si>
  <si>
    <t>CPQV</t>
  </si>
  <si>
    <t>CPV</t>
  </si>
  <si>
    <t>Прогноз объема</t>
  </si>
  <si>
    <t>Прогноз максимальной частоты</t>
  </si>
  <si>
    <t>Охват в уникальных пользователях</t>
  </si>
  <si>
    <t>Показы</t>
  </si>
  <si>
    <t>Видимые показы</t>
  </si>
  <si>
    <t>Клики</t>
  </si>
  <si>
    <t>Сессии</t>
  </si>
  <si>
    <t>Цели (post-click)</t>
  </si>
  <si>
    <t>Просмотры</t>
  </si>
  <si>
    <t>Web Display Золотое яблоко</t>
  </si>
  <si>
    <t>DSP Segmento</t>
  </si>
  <si>
    <t>Web Display</t>
  </si>
  <si>
    <t>01.10.2024 -
31.10.2024</t>
  </si>
  <si>
    <t>Мужчины
Женщины
18 - 54</t>
  </si>
  <si>
    <t>Не важно</t>
  </si>
  <si>
    <t>Вся Россия</t>
  </si>
  <si>
    <t>Лист "Сегменты"</t>
  </si>
  <si>
    <t>1 000 показов</t>
  </si>
  <si>
    <t>Динамическая цена</t>
  </si>
  <si>
    <t>-</t>
  </si>
  <si>
    <t>Web Display Золотое яблоко женщины</t>
  </si>
  <si>
    <t>Женщины
18 - 54</t>
  </si>
  <si>
    <t>Web Display Озон</t>
  </si>
  <si>
    <t>Web Display Вайлдберрис</t>
  </si>
  <si>
    <t xml:space="preserve">Web Display ЛЭтуаль </t>
  </si>
  <si>
    <t>Web Display ЛЭтуаль женщины</t>
  </si>
  <si>
    <t>Web Video Золотое яблоко</t>
  </si>
  <si>
    <t>Web Video</t>
  </si>
  <si>
    <t>Web Video Золотое яблоко женщины</t>
  </si>
  <si>
    <t>Web Video Озон</t>
  </si>
  <si>
    <t>Web Video Вайлдберрис</t>
  </si>
  <si>
    <t xml:space="preserve">Web Video ЛЭтуаль </t>
  </si>
  <si>
    <t>Web Video ЛЭтуаль женщины</t>
  </si>
  <si>
    <t>*Атрибуция только post-view и только при установке кода на посадочную страницу</t>
  </si>
  <si>
    <t>**При динамическом ценообразовании</t>
  </si>
  <si>
    <t>Код</t>
  </si>
  <si>
    <t>Категория</t>
  </si>
  <si>
    <t>Подкатегория</t>
  </si>
  <si>
    <t>Параметр сегментации</t>
  </si>
  <si>
    <t>Что входит в сегмент</t>
  </si>
  <si>
    <t>WT-077</t>
  </si>
  <si>
    <t>Web таксономия</t>
  </si>
  <si>
    <t>Мода и красота</t>
  </si>
  <si>
    <t>Декоративная косметика</t>
  </si>
  <si>
    <t>- посещение онлайн-ресурсов о декоративной косметике</t>
  </si>
  <si>
    <t>WT-076</t>
  </si>
  <si>
    <t>Косметика и парфюмерия</t>
  </si>
  <si>
    <t>- посещение онлайн-ресурсов о красоте, макияже
- посещение интернет-магазинов по продаже косметики</t>
  </si>
  <si>
    <t>WT-078</t>
  </si>
  <si>
    <t>Уходовая косметика</t>
  </si>
  <si>
    <t>- посещение онлайн-ресурсов об уходовой косметике</t>
  </si>
  <si>
    <t>WT-073</t>
  </si>
  <si>
    <t>Детская одежда и аксессуары</t>
  </si>
  <si>
    <t>- посещение онлайн-ресурсов о модных тенденциях для детей
- посещение интернет-магазинов по продаже детской одежды и аксессуаров</t>
  </si>
  <si>
    <t>WT-071</t>
  </si>
  <si>
    <t>Женская одежда и аксессуары</t>
  </si>
  <si>
    <t>- посещение онлайн-ресурсов о модных тенденциях для женщин
- посещение интернет-магазинов по продаже женской одежды и аксессуаров</t>
  </si>
  <si>
    <t>WT-072</t>
  </si>
  <si>
    <t>Мужская одежда и аксессуары</t>
  </si>
  <si>
    <t>- посещение онлайн-ресурсов о модных тенденциях для мужчин
- посещение интернет-магазинов по продаже мужской одежды и аксессуаров</t>
  </si>
  <si>
    <t>WT-070</t>
  </si>
  <si>
    <t>Одежда, обувь и аксессуары</t>
  </si>
  <si>
    <t>- посещение онлайн-ресурсов о моде
- посещение интернет-магазинов по продаже одежды, обуви и аксессуаров</t>
  </si>
  <si>
    <t>WT-074</t>
  </si>
  <si>
    <t>Спортивная одежда и аксессуары</t>
  </si>
  <si>
    <t>- посещение онлайн-ресурсов о модных тенденциях в спортивной одежде
- посещение интернет-магазинов по продаже спортивной одежды и аксессуаров</t>
  </si>
  <si>
    <t>Инвентарь</t>
  </si>
  <si>
    <t>Тип настройки</t>
  </si>
  <si>
    <t>Значение</t>
  </si>
  <si>
    <t>Solta
Adriver
Betweendigital
Buzzoola
Moevideo
Sape
Videotarget</t>
  </si>
  <si>
    <t>Ограничения инвентаря</t>
  </si>
  <si>
    <t>Без ограничений</t>
  </si>
  <si>
    <t>Brand Safety</t>
  </si>
  <si>
    <r>
      <rPr>
        <sz val="10"/>
        <color rgb="FF000000"/>
        <rFont val="Arial"/>
      </rPr>
      <t>Контент для взрослых
Нарушение авторских прав (по решению суда)
Вредоносное ПО
Пропаганда наркотиков
Экстремистские материалы
Online-казино</t>
    </r>
    <r>
      <rPr>
        <sz val="10"/>
        <color rgb="FF000000"/>
        <rFont val="Arial"/>
      </rPr>
      <t xml:space="preserve">
</t>
    </r>
    <r>
      <rPr>
        <sz val="10"/>
        <color rgb="FF000000"/>
        <rFont val="Arial"/>
      </rPr>
      <t>Фильтрация ботового трафика</t>
    </r>
  </si>
  <si>
    <t>Применяемые внешние инструменты аудита</t>
  </si>
  <si>
    <t>Аудирующий пиксель: Нет
Клик-трекер: Нет</t>
  </si>
  <si>
    <t>Форматы креатива</t>
  </si>
  <si>
    <t>Видео: in-stream: preroll, in-stream: mid-roll, in-stream: post-roll
Видео: in-article: preroll, in-article: mid-roll, in-article: post-roll</t>
  </si>
  <si>
    <t>Adfox
Adriver
Betweendigital
Bidvol
Buzzoola
Prebid
Republer
Sape
Videotarget
Yandex</t>
  </si>
  <si>
    <t>Форматы баннеров: 970x250, 336x280, 300x600, 300x250, 300x300, 320x100, 300x500, 240x400, 240x600, 160x600, 300x50, 320x50, 728x90, 320x480, 480x320, 468x60*</t>
  </si>
  <si>
    <t>Отчеты и исследования</t>
  </si>
  <si>
    <t>Название отчёта</t>
  </si>
  <si>
    <t>Краткое описание</t>
  </si>
  <si>
    <t>Условия предоставления</t>
  </si>
  <si>
    <t>Срок подготовки* после завершения РК</t>
  </si>
  <si>
    <t>Основной отчёт</t>
  </si>
  <si>
    <t>KPI план-факт + разбивка по дням</t>
  </si>
  <si>
    <t>По умолчанию</t>
  </si>
  <si>
    <t>3 рабочих дня</t>
  </si>
  <si>
    <t>Охват</t>
  </si>
  <si>
    <t>Распределение уникальных пользователей по числу показов</t>
  </si>
  <si>
    <t>При запросе до старта РК</t>
  </si>
  <si>
    <t>5 рабочих дней</t>
  </si>
  <si>
    <t>Соц.дем</t>
  </si>
  <si>
    <t>Пол, основные возрастные группы</t>
  </si>
  <si>
    <t>Гео</t>
  </si>
  <si>
    <t>Города</t>
  </si>
  <si>
    <t>Типы устройств</t>
  </si>
  <si>
    <t>Десктоп, планшеты, мобильные</t>
  </si>
  <si>
    <t>Сегменты, по которым проходит размещение (как по онлайн, так и по офлайн поведению)</t>
  </si>
  <si>
    <t>Креативы</t>
  </si>
  <si>
    <t>Виды (при нескольких креативах), форматы</t>
  </si>
  <si>
    <t>Название исследования</t>
  </si>
  <si>
    <t>Brand Lift</t>
  </si>
  <si>
    <t>Сравнение ответов основной и контрольной группы</t>
  </si>
  <si>
    <t>- от 500 000 р.
- видимый охват от 400 000 кук</t>
  </si>
  <si>
    <t>*В случае заказа нескольких отчётов срок может быть продлен</t>
  </si>
  <si>
    <t>**</t>
  </si>
  <si>
    <t>Whitelist Banner</t>
  </si>
  <si>
    <t>Whitelist Video</t>
  </si>
  <si>
    <t>Что нужно для старта?</t>
  </si>
  <si>
    <t>ТТ для изготовления креативов ЗДЕСЬ</t>
  </si>
  <si>
    <t>VIDEO</t>
  </si>
  <si>
    <t>DISPLAY</t>
  </si>
  <si>
    <t>PERFORMANCE</t>
  </si>
  <si>
    <t>728x90</t>
  </si>
  <si>
    <t>970x90</t>
  </si>
  <si>
    <t>468x60</t>
  </si>
  <si>
    <t>336x280</t>
  </si>
  <si>
    <t>300x600</t>
  </si>
  <si>
    <t>300x250</t>
  </si>
  <si>
    <t>250x250</t>
  </si>
  <si>
    <t>200x200</t>
  </si>
  <si>
    <t>240x400</t>
  </si>
  <si>
    <t>160x600</t>
  </si>
  <si>
    <t>120x600</t>
  </si>
  <si>
    <t>320x50</t>
  </si>
  <si>
    <t>300x50</t>
  </si>
  <si>
    <t> in-stream: pre-roll</t>
  </si>
  <si>
    <t> in-stream: mid-roll</t>
  </si>
  <si>
    <t> in-stream: post-roll</t>
  </si>
  <si>
    <t>out-stream: pre-roll</t>
  </si>
  <si>
    <t> out-stream: mid-roll</t>
  </si>
  <si>
    <t> out-stream: post-roll</t>
  </si>
  <si>
    <t>myTarget: Изображение</t>
  </si>
  <si>
    <t>myTarget: Видео</t>
  </si>
  <si>
    <t>Facebook: Изображение</t>
  </si>
  <si>
    <t>Instagram: Изображение</t>
  </si>
  <si>
    <t>Instagram: Видео</t>
  </si>
  <si>
    <t>Яндекс.Директ: Объявление</t>
  </si>
  <si>
    <t>Google Adwords: Объявление</t>
  </si>
  <si>
    <t>СРМ</t>
  </si>
  <si>
    <t>СРV: 15 sec</t>
  </si>
  <si>
    <t>СРV: 100%</t>
  </si>
  <si>
    <t>СРV: 75%</t>
  </si>
  <si>
    <t>СРV: 50%</t>
  </si>
  <si>
    <t>СРV: 25%</t>
  </si>
  <si>
    <t>CPI</t>
  </si>
  <si>
    <t>Фиксированная цена</t>
  </si>
  <si>
    <t>Сегменты МТС</t>
  </si>
  <si>
    <t>Посетители сайта/ мп Золотое яблоко (не меньше 1 раза в месяц/2 месяца)</t>
  </si>
  <si>
    <t>Получают смс о заказах и покупках в Золотом яблоке</t>
  </si>
  <si>
    <t>Категория интересов Косметика</t>
  </si>
  <si>
    <t>Абоненты, отправлявшие/получавшие sms с номеров/неймингов, относящихся к категории интересов Косметика</t>
  </si>
  <si>
    <t>Посетители сайта/ мп ЛЭтуаль (не меньше 1 раза в месяц/2 месяца)</t>
  </si>
  <si>
    <t xml:space="preserve">Получают смс о заказах и покупках в ЛЭтуаль </t>
  </si>
  <si>
    <t>Шопоголики</t>
  </si>
  <si>
    <t>Абоненты, получившие от 6 до 199 sms с номеров/неймингов, относящихся к категории интересов Одежда</t>
  </si>
  <si>
    <t>Категория интересов Одежда</t>
  </si>
  <si>
    <t>Абоненты, отправлявшие/получавшие sms с номеров/неймингов, относящихся к категории интересов Одежда</t>
  </si>
  <si>
    <t>Посетители сайта/ мп Озон (не меньше 1 раза в месяц/2 месяца)</t>
  </si>
  <si>
    <t xml:space="preserve">Получают смс о заказах и покупках в Озон </t>
  </si>
  <si>
    <t>Посетители сайта/ мп Вайлдберрис (не меньше 1 раза в месяц/2 месяца)</t>
  </si>
  <si>
    <t xml:space="preserve">Получают смс о заказах и покупках в Вайлдберрис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</si>
</sst>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19" x14ac:knownFonts="1">
    <font>
      <sz val="11"/>
      <color theme="1"/>
      <name val="Calibri"/>
      <scheme val="minor"/>
    </font>
    <font>
      <b/>
      <sz val="24"/>
      <name val="Arial"/>
    </font>
    <font>
      <b/>
      <sz val="24"/>
      <color theme="1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sz val="14"/>
      <name val="Arial"/>
    </font>
    <font>
      <sz val="14"/>
      <color theme="1"/>
      <name val="Arial"/>
    </font>
    <font>
      <i/>
      <sz val="12"/>
      <name val="Arial"/>
    </font>
    <font>
      <i/>
      <sz val="12"/>
      <color theme="1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000000"/>
        <bgColor rgb="FF000000"/>
      </patternFill>
    </fill>
    <fill>
      <patternFill patternType="solid">
        <fgColor rgb="FFF2F2F2"/>
        <bgColor rgb="FFF2F2F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8" fillId="0" borderId="0" xfId="0" applyFont="1"/>
    <xf numFmtId="0" fontId="9" fillId="0" borderId="0" xfId="0" applyFont="1"/>
    <xf numFmtId="0" fontId="0" fillId="4" borderId="0" xfId="0" applyFill="1"/>
    <xf numFmtId="0" fontId="0" fillId="4" borderId="0" xfId="0" applyFill="1"/>
    <xf numFmtId="0" fontId="10" fillId="0" borderId="1" xfId="0" applyFont="1" applyBorder="1"/>
    <xf numFmtId="0" fontId="11" fillId="5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164" fontId="5" fillId="0" borderId="1" xfId="0" applyNumberFormat="1" applyFont="1" applyBorder="1" applyAlignment="1">
      <alignment vertical="center" wrapText="1"/>
    </xf>
    <xf numFmtId="3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0" fillId="0" borderId="3" xfId="0" applyBorder="1"/>
    <xf numFmtId="0" fontId="5" fillId="5" borderId="4" xfId="0" applyFont="1" applyFill="1" applyBorder="1" applyAlignment="1">
      <alignment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164" fontId="5" fillId="0" borderId="4" xfId="0" applyNumberFormat="1" applyFont="1" applyBorder="1" applyAlignment="1">
      <alignment vertical="center" wrapText="1"/>
    </xf>
    <xf numFmtId="10" fontId="5" fillId="0" borderId="4" xfId="0" applyNumberFormat="1" applyFont="1" applyBorder="1" applyAlignment="1">
      <alignment vertical="center" wrapText="1"/>
    </xf>
    <xf numFmtId="3" fontId="5" fillId="0" borderId="4" xfId="0" applyNumberFormat="1" applyFont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12" fillId="5" borderId="6" xfId="0" applyFont="1" applyFill="1" applyBorder="1" applyAlignment="1">
      <alignment vertical="center" wrapText="1"/>
    </xf>
    <xf numFmtId="164" fontId="5" fillId="0" borderId="5" xfId="0" applyNumberFormat="1" applyFont="1" applyBorder="1" applyAlignment="1">
      <alignment vertical="center" wrapText="1"/>
    </xf>
    <xf numFmtId="3" fontId="5" fillId="0" borderId="6" xfId="0" applyNumberFormat="1" applyFont="1" applyBorder="1" applyAlignment="1">
      <alignment vertical="center" wrapText="1"/>
    </xf>
    <xf numFmtId="164" fontId="5" fillId="0" borderId="6" xfId="0" applyNumberFormat="1" applyFont="1" applyBorder="1" applyAlignment="1">
      <alignment vertical="center" wrapText="1"/>
    </xf>
    <xf numFmtId="10" fontId="5" fillId="0" borderId="6" xfId="0" applyNumberFormat="1" applyFont="1" applyBorder="1" applyAlignment="1">
      <alignment vertical="center" wrapText="1"/>
    </xf>
    <xf numFmtId="10" fontId="5" fillId="0" borderId="5" xfId="0" applyNumberFormat="1" applyFont="1" applyBorder="1" applyAlignment="1">
      <alignment vertical="center" wrapText="1"/>
    </xf>
    <xf numFmtId="2" fontId="5" fillId="0" borderId="6" xfId="0" applyNumberFormat="1" applyFont="1" applyBorder="1" applyAlignment="1">
      <alignment vertical="center" wrapText="1"/>
    </xf>
    <xf numFmtId="3" fontId="5" fillId="0" borderId="5" xfId="0" applyNumberFormat="1" applyFont="1" applyBorder="1" applyAlignment="1">
      <alignment vertical="center" wrapText="1"/>
    </xf>
    <xf numFmtId="0" fontId="13" fillId="5" borderId="1" xfId="0" applyFont="1" applyFill="1" applyBorder="1" applyAlignment="1"/>
    <xf numFmtId="0" fontId="14" fillId="0" borderId="1" xfId="0" applyFont="1" applyBorder="1" applyAlignment="1">
      <alignment vertical="center" wrapText="1"/>
    </xf>
    <xf numFmtId="0" fontId="15" fillId="0" borderId="0" xfId="0" applyFont="1"/>
    <xf numFmtId="0" fontId="11" fillId="5" borderId="1" xfId="0" applyFont="1" applyFill="1" applyBorder="1" applyAlignment="1"/>
    <xf numFmtId="0" fontId="10" fillId="0" borderId="1" xfId="0" applyFont="1" applyBorder="1" applyAlignment="1">
      <alignment vertical="center" wrapText="1"/>
    </xf>
    <xf numFmtId="0" fontId="14" fillId="0" borderId="1" xfId="0" applyFont="1" applyBorder="1" applyAlignment="1">
      <alignment wrapText="1"/>
    </xf>
    <xf numFmtId="0" fontId="11" fillId="5" borderId="1" xfId="0" applyFont="1" applyFill="1" applyBorder="1" applyAlignment="1">
      <alignment vertical="center" wrapText="1"/>
    </xf>
    <xf numFmtId="0" fontId="16" fillId="0" borderId="0" xfId="0" applyFont="1"/>
    <xf numFmtId="0" fontId="5" fillId="3" borderId="1" xfId="0" applyFont="1" applyFill="1" applyBorder="1"/>
    <xf numFmtId="0" fontId="4" fillId="3" borderId="1" xfId="0" applyFont="1" applyFill="1" applyBorder="1"/>
    <xf numFmtId="164" fontId="7" fillId="0" borderId="1" xfId="0" applyNumberFormat="1" applyFont="1" applyBorder="1"/>
    <xf numFmtId="164" fontId="6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0" fontId="11" fillId="2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7" fillId="5" borderId="4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 wrapText="1"/>
    </xf>
    <xf numFmtId="0" fontId="16" fillId="0" borderId="4" xfId="1" applyBorder="1" applyAlignment="1">
      <alignment vertical="center" wrapText="1"/>
    </xf>
    <xf numFmtId="0" fontId="16" fillId="0" borderId="5" xfId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  <xdr:oneCellAnchor>
    <xdr:from>
      <xdr:col>0</xdr:col>
      <xdr:colOff>182880</xdr:colOff>
      <xdr:row>7</xdr:row>
      <xdr:rowOff>57149</xdr:rowOff>
    </xdr:from>
    <xdr:ext cx="14608328" cy="5919548"/>
    <xdr:pic>
      <xdr:nvPicPr>
        <xdr:cNvPr id="3" name="Picture 2" descr="start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2880" y="57149"/>
          <a:ext cx="14608328" cy="5919548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191770" cy="329185"/>
        </a:xfrm>
        <a:prstGeom prst="rect">
          <a:avLst/>
        </a:prstGeom>
      </xdr:spPr>
    </xdr:pic>
    <xdr:clientData/>
  </xdr:oneCellAnchor>
  <xdr:oneCellAnchor>
    <xdr:from>
      <xdr:col>1</xdr:col>
      <xdr:colOff>497205</xdr:colOff>
      <xdr:row>34</xdr:row>
      <xdr:rowOff>57149</xdr:rowOff>
    </xdr:from>
    <xdr:ext cx="4210638" cy="2286319"/>
    <xdr:pic>
      <xdr:nvPicPr>
        <xdr:cNvPr id="3" name="Picture 2" descr="reports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7205" y="57149"/>
          <a:ext cx="4210638" cy="2286319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info.segmento.ru/ru/hom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H20"/>
  <sheetViews>
    <sheetView showGridLines="0" workbookViewId="0"/>
  </sheetViews>
  <sheetFormatPr defaultRowHeight="14.5" x14ac:dyDescent="0.35"/>
  <cols>
    <col min="2" max="2" width="35" bestFit="1" customWidth="1"/>
    <col min="4" max="4" width="50" bestFit="1" customWidth="1"/>
    <col min="6" max="6" width="31" bestFit="1" customWidth="1"/>
    <col min="7" max="7" width="50" customWidth="1"/>
  </cols>
  <sheetData>
    <row r="1" spans="1:8" ht="30" x14ac:dyDescent="0.6">
      <c r="D1" s="2" t="s">
        <v>0</v>
      </c>
    </row>
    <row r="4" spans="1:8" ht="18" x14ac:dyDescent="0.4">
      <c r="B4" s="3" t="s">
        <v>1</v>
      </c>
      <c r="C4" s="45" t="s">
        <v>2</v>
      </c>
      <c r="D4" s="46"/>
      <c r="F4" s="3" t="s">
        <v>6</v>
      </c>
      <c r="G4" s="45" t="s">
        <v>7</v>
      </c>
      <c r="H4" s="46"/>
    </row>
    <row r="5" spans="1:8" ht="18" x14ac:dyDescent="0.4">
      <c r="B5" s="3" t="s">
        <v>3</v>
      </c>
      <c r="C5" s="45" t="s">
        <v>4</v>
      </c>
      <c r="D5" s="46"/>
      <c r="F5" s="3" t="s">
        <v>8</v>
      </c>
      <c r="G5" s="45" t="s">
        <v>9</v>
      </c>
      <c r="H5" s="46"/>
    </row>
    <row r="6" spans="1:8" ht="18" x14ac:dyDescent="0.4">
      <c r="B6" s="3" t="s">
        <v>5</v>
      </c>
      <c r="C6" s="45" t="s">
        <v>4</v>
      </c>
      <c r="D6" s="46"/>
      <c r="F6" s="3" t="s">
        <v>10</v>
      </c>
      <c r="G6" s="45" t="s">
        <v>11</v>
      </c>
      <c r="H6" s="46"/>
    </row>
    <row r="7" spans="1:8" ht="18" x14ac:dyDescent="0.4">
      <c r="F7" s="3" t="s">
        <v>12</v>
      </c>
      <c r="G7" s="45" t="s">
        <v>13</v>
      </c>
      <c r="H7" s="46"/>
    </row>
    <row r="9" spans="1:8" ht="3" customHeight="1" x14ac:dyDescent="0.35">
      <c r="A9" s="6"/>
      <c r="B9" s="7"/>
      <c r="C9" s="7"/>
      <c r="D9" s="7"/>
      <c r="E9" s="7"/>
      <c r="F9" s="7"/>
      <c r="G9" s="7"/>
      <c r="H9" s="7"/>
    </row>
    <row r="11" spans="1:8" ht="18" x14ac:dyDescent="0.4">
      <c r="B11" s="3" t="s">
        <v>14</v>
      </c>
      <c r="C11" s="47">
        <f>SUM(Расчет!O11:O991)</f>
        <v>24426000</v>
      </c>
      <c r="D11" s="48"/>
    </row>
    <row r="12" spans="1:8" ht="18" x14ac:dyDescent="0.4">
      <c r="B12" s="3" t="s">
        <v>15</v>
      </c>
      <c r="C12" s="47">
        <f>C11 * 1.2</f>
        <v>29311200</v>
      </c>
      <c r="D12" s="48"/>
    </row>
    <row r="14" spans="1:8" ht="3" customHeight="1" x14ac:dyDescent="0.35">
      <c r="A14" s="6"/>
      <c r="B14" s="7"/>
      <c r="C14" s="7"/>
      <c r="D14" s="7"/>
      <c r="E14" s="7"/>
      <c r="F14" s="7"/>
      <c r="G14" s="7"/>
      <c r="H14" s="7"/>
    </row>
    <row r="16" spans="1:8" ht="15.5" x14ac:dyDescent="0.35">
      <c r="A16" s="5" t="s">
        <v>16</v>
      </c>
    </row>
    <row r="17" spans="1:1" ht="15.5" x14ac:dyDescent="0.35">
      <c r="A17" s="5" t="s">
        <v>17</v>
      </c>
    </row>
    <row r="18" spans="1:1" ht="15.5" x14ac:dyDescent="0.35">
      <c r="A18" s="4"/>
    </row>
    <row r="19" spans="1:1" ht="15.5" x14ac:dyDescent="0.35">
      <c r="A19" s="5" t="s">
        <v>18</v>
      </c>
    </row>
    <row r="20" spans="1:1" ht="15.5" x14ac:dyDescent="0.35">
      <c r="A20" s="5" t="s">
        <v>19</v>
      </c>
    </row>
  </sheetData>
  <mergeCells count="9">
    <mergeCell ref="G7:H7"/>
    <mergeCell ref="C11:D11"/>
    <mergeCell ref="C12:D12"/>
    <mergeCell ref="C4:D4"/>
    <mergeCell ref="C5:D5"/>
    <mergeCell ref="C6:D6"/>
    <mergeCell ref="G4:H4"/>
    <mergeCell ref="G5:H5"/>
    <mergeCell ref="G6:H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D7"/>
  <sheetViews>
    <sheetView showGridLines="0" workbookViewId="0"/>
  </sheetViews>
  <sheetFormatPr defaultRowHeight="14.5" x14ac:dyDescent="0.35"/>
  <sheetData>
    <row r="1" spans="2:4" ht="30" x14ac:dyDescent="0.6">
      <c r="D1" s="2" t="s">
        <v>163</v>
      </c>
    </row>
    <row r="3" spans="2:4" x14ac:dyDescent="0.35">
      <c r="B3" s="8" t="s">
        <v>1</v>
      </c>
      <c r="C3" s="49" t="str">
        <f>Описание!C4</f>
        <v>Игроник</v>
      </c>
      <c r="D3" s="50"/>
    </row>
    <row r="4" spans="2:4" x14ac:dyDescent="0.35">
      <c r="B4" s="8" t="s">
        <v>3</v>
      </c>
      <c r="C4" s="49" t="str">
        <f>Описание!C5</f>
        <v>Ингосстрах</v>
      </c>
      <c r="D4" s="50"/>
    </row>
    <row r="5" spans="2:4" x14ac:dyDescent="0.35">
      <c r="B5" s="8" t="s">
        <v>5</v>
      </c>
      <c r="C5" s="49" t="str">
        <f>Описание!C6</f>
        <v>Ингосстрах</v>
      </c>
      <c r="D5" s="50"/>
    </row>
    <row r="6" spans="2:4" x14ac:dyDescent="0.35">
      <c r="B6" s="8" t="s">
        <v>6</v>
      </c>
      <c r="C6" s="49" t="str">
        <f>Описание!G4</f>
        <v xml:space="preserve">Ингосстрах // Инго Экосистемы // Игроник // Segmento </v>
      </c>
      <c r="D6" s="50"/>
    </row>
    <row r="7" spans="2:4" x14ac:dyDescent="0.35">
      <c r="B7" s="8" t="s">
        <v>8</v>
      </c>
      <c r="C7" s="49" t="str">
        <f>Описание!G5</f>
        <v xml:space="preserve"> </v>
      </c>
      <c r="D7" s="50"/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E1:I7"/>
  <sheetViews>
    <sheetView showGridLines="0" workbookViewId="0"/>
  </sheetViews>
  <sheetFormatPr defaultRowHeight="14.5" x14ac:dyDescent="0.35"/>
  <cols>
    <col min="5" max="5" width="55" bestFit="1" customWidth="1"/>
    <col min="6" max="6" width="50" customWidth="1"/>
    <col min="9" max="9" width="22" bestFit="1" customWidth="1"/>
  </cols>
  <sheetData>
    <row r="1" spans="5:9" ht="30" x14ac:dyDescent="0.6">
      <c r="E1" s="2" t="s">
        <v>164</v>
      </c>
    </row>
    <row r="3" spans="5:9" x14ac:dyDescent="0.35">
      <c r="E3" s="8" t="s">
        <v>1</v>
      </c>
      <c r="F3" s="49" t="str">
        <f>Описание!C4</f>
        <v>Игроник</v>
      </c>
      <c r="G3" s="50"/>
      <c r="I3" s="44" t="s">
        <v>165</v>
      </c>
    </row>
    <row r="4" spans="5:9" x14ac:dyDescent="0.35">
      <c r="E4" s="8" t="s">
        <v>3</v>
      </c>
      <c r="F4" s="49" t="str">
        <f>Описание!C5</f>
        <v>Ингосстрах</v>
      </c>
      <c r="G4" s="50"/>
    </row>
    <row r="5" spans="5:9" x14ac:dyDescent="0.35">
      <c r="E5" s="8" t="s">
        <v>5</v>
      </c>
      <c r="F5" s="49" t="str">
        <f>Описание!C6</f>
        <v>Ингосстрах</v>
      </c>
      <c r="G5" s="50"/>
    </row>
    <row r="6" spans="5:9" x14ac:dyDescent="0.35">
      <c r="E6" s="8" t="s">
        <v>6</v>
      </c>
      <c r="F6" s="49" t="str">
        <f>Описание!G4</f>
        <v xml:space="preserve">Ингосстрах // Инго Экосистемы // Игроник // Segmento </v>
      </c>
      <c r="G6" s="50"/>
    </row>
    <row r="7" spans="5:9" x14ac:dyDescent="0.35">
      <c r="E7" s="8" t="s">
        <v>8</v>
      </c>
      <c r="F7" s="49" t="str">
        <f>Описание!G5</f>
        <v xml:space="preserve"> </v>
      </c>
      <c r="G7" s="50"/>
    </row>
  </sheetData>
  <mergeCells count="5">
    <mergeCell ref="F3:G3"/>
    <mergeCell ref="F4:G4"/>
    <mergeCell ref="F5:G5"/>
    <mergeCell ref="F6:G6"/>
    <mergeCell ref="F7:G7"/>
  </mergeCells>
  <hyperlinks>
    <hyperlink ref="I3" r:id="rId1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E40"/>
  <sheetViews>
    <sheetView showGridLines="0" workbookViewId="0"/>
  </sheetViews>
  <sheetFormatPr defaultRowHeight="14.5" x14ac:dyDescent="0.35"/>
  <sheetData>
    <row r="1" spans="1:5" ht="30" x14ac:dyDescent="0.6">
      <c r="A1" t="s">
        <v>166</v>
      </c>
      <c r="D1" s="1"/>
    </row>
    <row r="2" spans="1:5" x14ac:dyDescent="0.35">
      <c r="A2" t="s">
        <v>167</v>
      </c>
    </row>
    <row r="3" spans="1:5" x14ac:dyDescent="0.35">
      <c r="A3" t="s">
        <v>168</v>
      </c>
    </row>
    <row r="5" spans="1:5" x14ac:dyDescent="0.35">
      <c r="C5" t="s">
        <v>195</v>
      </c>
      <c r="E5" t="s">
        <v>202</v>
      </c>
    </row>
    <row r="6" spans="1:5" x14ac:dyDescent="0.35">
      <c r="C6" t="s">
        <v>196</v>
      </c>
      <c r="E6" t="s">
        <v>72</v>
      </c>
    </row>
    <row r="7" spans="1:5" x14ac:dyDescent="0.35">
      <c r="C7" t="s">
        <v>197</v>
      </c>
    </row>
    <row r="8" spans="1:5" x14ac:dyDescent="0.35">
      <c r="C8" t="s">
        <v>198</v>
      </c>
    </row>
    <row r="9" spans="1:5" x14ac:dyDescent="0.35">
      <c r="C9" t="s">
        <v>199</v>
      </c>
    </row>
    <row r="10" spans="1:5" x14ac:dyDescent="0.35">
      <c r="A10" t="s">
        <v>169</v>
      </c>
      <c r="C10" t="s">
        <v>200</v>
      </c>
    </row>
    <row r="11" spans="1:5" x14ac:dyDescent="0.35">
      <c r="A11" t="s">
        <v>170</v>
      </c>
      <c r="C11" t="s">
        <v>47</v>
      </c>
    </row>
    <row r="12" spans="1:5" x14ac:dyDescent="0.35">
      <c r="A12" t="s">
        <v>171</v>
      </c>
      <c r="C12" t="s">
        <v>48</v>
      </c>
    </row>
    <row r="13" spans="1:5" x14ac:dyDescent="0.35">
      <c r="A13" t="s">
        <v>172</v>
      </c>
      <c r="C13" t="s">
        <v>49</v>
      </c>
    </row>
    <row r="14" spans="1:5" x14ac:dyDescent="0.35">
      <c r="A14" t="s">
        <v>173</v>
      </c>
      <c r="C14" t="s">
        <v>50</v>
      </c>
    </row>
    <row r="15" spans="1:5" x14ac:dyDescent="0.35">
      <c r="A15" t="s">
        <v>174</v>
      </c>
      <c r="C15" t="s">
        <v>201</v>
      </c>
    </row>
    <row r="16" spans="1:5" x14ac:dyDescent="0.35">
      <c r="A16" t="s">
        <v>175</v>
      </c>
    </row>
    <row r="17" spans="1:1" x14ac:dyDescent="0.35">
      <c r="A17" t="s">
        <v>176</v>
      </c>
    </row>
    <row r="18" spans="1:1" x14ac:dyDescent="0.35">
      <c r="A18" t="s">
        <v>177</v>
      </c>
    </row>
    <row r="19" spans="1:1" x14ac:dyDescent="0.35">
      <c r="A19" t="s">
        <v>178</v>
      </c>
    </row>
    <row r="20" spans="1:1" x14ac:dyDescent="0.35">
      <c r="A20" t="s">
        <v>179</v>
      </c>
    </row>
    <row r="21" spans="1:1" x14ac:dyDescent="0.35">
      <c r="A21" t="s">
        <v>180</v>
      </c>
    </row>
    <row r="22" spans="1:1" x14ac:dyDescent="0.35">
      <c r="A22" t="s">
        <v>181</v>
      </c>
    </row>
    <row r="23" spans="1:1" x14ac:dyDescent="0.35">
      <c r="A23" t="s">
        <v>171</v>
      </c>
    </row>
    <row r="24" spans="1:1" x14ac:dyDescent="0.35">
      <c r="A24" t="s">
        <v>172</v>
      </c>
    </row>
    <row r="25" spans="1:1" x14ac:dyDescent="0.35">
      <c r="A25" t="s">
        <v>173</v>
      </c>
    </row>
    <row r="26" spans="1:1" x14ac:dyDescent="0.35">
      <c r="A26" t="s">
        <v>174</v>
      </c>
    </row>
    <row r="27" spans="1:1" x14ac:dyDescent="0.35">
      <c r="A27" t="s">
        <v>175</v>
      </c>
    </row>
    <row r="28" spans="1:1" x14ac:dyDescent="0.35">
      <c r="A28" t="s">
        <v>182</v>
      </c>
    </row>
    <row r="29" spans="1:1" x14ac:dyDescent="0.35">
      <c r="A29" t="s">
        <v>183</v>
      </c>
    </row>
    <row r="30" spans="1:1" x14ac:dyDescent="0.35">
      <c r="A30" t="s">
        <v>184</v>
      </c>
    </row>
    <row r="31" spans="1:1" x14ac:dyDescent="0.35">
      <c r="A31" t="s">
        <v>185</v>
      </c>
    </row>
    <row r="32" spans="1:1" x14ac:dyDescent="0.35">
      <c r="A32" t="s">
        <v>186</v>
      </c>
    </row>
    <row r="33" spans="1:1" x14ac:dyDescent="0.35">
      <c r="A33" t="s">
        <v>187</v>
      </c>
    </row>
    <row r="34" spans="1:1" x14ac:dyDescent="0.35">
      <c r="A34" t="s">
        <v>188</v>
      </c>
    </row>
    <row r="35" spans="1:1" x14ac:dyDescent="0.35">
      <c r="A35" t="s">
        <v>189</v>
      </c>
    </row>
    <row r="36" spans="1:1" x14ac:dyDescent="0.35">
      <c r="A36" t="s">
        <v>190</v>
      </c>
    </row>
    <row r="37" spans="1:1" x14ac:dyDescent="0.35">
      <c r="A37" t="s">
        <v>191</v>
      </c>
    </row>
    <row r="38" spans="1:1" x14ac:dyDescent="0.35">
      <c r="A38" t="s">
        <v>192</v>
      </c>
    </row>
    <row r="39" spans="1:1" x14ac:dyDescent="0.35">
      <c r="A39" t="s">
        <v>193</v>
      </c>
    </row>
    <row r="40" spans="1:1" x14ac:dyDescent="0.35">
      <c r="A40" t="s">
        <v>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22"/>
  <sheetViews>
    <sheetView showGridLines="0" tabSelected="1" topLeftCell="A7" workbookViewId="0">
      <pane xSplit="4" topLeftCell="E1" activePane="topRight" state="frozen"/>
      <selection pane="topRight" activeCell="F22" sqref="F22"/>
    </sheetView>
  </sheetViews>
  <sheetFormatPr defaultRowHeight="14.5" x14ac:dyDescent="0.35"/>
  <cols>
    <col min="1" max="1" width="5" customWidth="1"/>
    <col min="2" max="2" width="30.7265625" customWidth="1"/>
    <col min="3" max="3" width="11.7265625" customWidth="1"/>
    <col min="4" max="4" width="13.81640625" customWidth="1"/>
    <col min="5" max="5" width="23.1796875" customWidth="1"/>
    <col min="6" max="6" width="19" customWidth="1"/>
    <col min="7" max="7" width="20.81640625" hidden="1" customWidth="1"/>
    <col min="8" max="8" width="18.81640625" customWidth="1"/>
    <col min="9" max="9" width="15.26953125" customWidth="1"/>
    <col min="10" max="10" width="10" customWidth="1"/>
    <col min="11" max="11" width="11.26953125" customWidth="1"/>
    <col min="12" max="12" width="16.7265625" customWidth="1"/>
    <col min="13" max="13" width="13" customWidth="1"/>
    <col min="14" max="14" width="16.26953125" customWidth="1"/>
    <col min="15" max="15" width="19" customWidth="1"/>
    <col min="16" max="16" width="14.453125" customWidth="1"/>
    <col min="17" max="17" width="19" customWidth="1"/>
    <col min="18" max="18" width="7.81640625" hidden="1" customWidth="1"/>
    <col min="19" max="19" width="11.7265625" customWidth="1"/>
    <col min="20" max="20" width="9.1796875" hidden="1"/>
    <col min="21" max="21" width="10.453125" customWidth="1"/>
    <col min="22" max="22" width="14.453125" customWidth="1"/>
    <col min="23" max="23" width="19" customWidth="1"/>
    <col min="24" max="24" width="19" hidden="1" customWidth="1"/>
    <col min="25" max="25" width="19" customWidth="1"/>
    <col min="26" max="26" width="19" hidden="1" customWidth="1"/>
    <col min="27" max="27" width="10.81640625" hidden="1" customWidth="1"/>
    <col min="28" max="28" width="19" hidden="1" customWidth="1"/>
    <col min="30" max="30" width="14.26953125" hidden="1" customWidth="1"/>
    <col min="31" max="31" width="13.7265625" customWidth="1"/>
    <col min="32" max="32" width="19" customWidth="1"/>
    <col min="33" max="33" width="14.453125" hidden="1" customWidth="1"/>
    <col min="34" max="34" width="19" customWidth="1"/>
    <col min="35" max="36" width="8.81640625" hidden="1" customWidth="1"/>
    <col min="37" max="37" width="12.26953125" customWidth="1"/>
  </cols>
  <sheetData>
    <row r="1" spans="1:37" ht="30" x14ac:dyDescent="0.6">
      <c r="E1" s="2" t="s">
        <v>20</v>
      </c>
    </row>
    <row r="3" spans="1:37" x14ac:dyDescent="0.35">
      <c r="E3" s="8" t="s">
        <v>1</v>
      </c>
      <c r="F3" s="49" t="str">
        <f>Описание!C4</f>
        <v>Игроник</v>
      </c>
      <c r="G3" s="49"/>
      <c r="H3" s="50"/>
      <c r="K3" t="s">
        <v>87</v>
      </c>
    </row>
    <row r="4" spans="1:37" x14ac:dyDescent="0.35">
      <c r="E4" s="8" t="s">
        <v>3</v>
      </c>
      <c r="F4" s="49" t="str">
        <f>Описание!C5</f>
        <v>Ингосстрах</v>
      </c>
      <c r="G4" s="49"/>
      <c r="H4" s="50"/>
      <c r="K4" t="s">
        <v>88</v>
      </c>
    </row>
    <row r="5" spans="1:37" x14ac:dyDescent="0.35">
      <c r="E5" s="8" t="s">
        <v>5</v>
      </c>
      <c r="F5" s="49" t="str">
        <f>Описание!C6</f>
        <v>Ингосстрах</v>
      </c>
      <c r="G5" s="49"/>
      <c r="H5" s="50"/>
    </row>
    <row r="6" spans="1:37" x14ac:dyDescent="0.35">
      <c r="E6" s="8" t="s">
        <v>6</v>
      </c>
      <c r="F6" s="49" t="str">
        <f>Описание!G4</f>
        <v xml:space="preserve">Ингосстрах // Инго Экосистемы // Игроник // Segmento </v>
      </c>
      <c r="G6" s="49"/>
      <c r="H6" s="50"/>
    </row>
    <row r="7" spans="1:37" x14ac:dyDescent="0.35">
      <c r="E7" s="8" t="s">
        <v>8</v>
      </c>
      <c r="F7" s="49" t="str">
        <f>Описание!G5</f>
        <v xml:space="preserve"> </v>
      </c>
      <c r="G7" s="49"/>
      <c r="H7" s="50"/>
    </row>
    <row r="8" spans="1:37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</row>
    <row r="9" spans="1:37" x14ac:dyDescent="0.35">
      <c r="A9" s="51" t="s">
        <v>21</v>
      </c>
      <c r="B9" s="51" t="s">
        <v>22</v>
      </c>
      <c r="C9" s="51" t="s">
        <v>23</v>
      </c>
      <c r="D9" s="51" t="s">
        <v>24</v>
      </c>
      <c r="E9" s="51" t="s">
        <v>10</v>
      </c>
      <c r="F9" s="51" t="s">
        <v>25</v>
      </c>
      <c r="G9" s="51"/>
      <c r="H9" s="51"/>
      <c r="I9" s="51"/>
      <c r="J9" s="51" t="s">
        <v>30</v>
      </c>
      <c r="K9" s="51"/>
      <c r="L9" s="51"/>
      <c r="M9" s="51"/>
      <c r="N9" s="51" t="s">
        <v>35</v>
      </c>
      <c r="O9" s="51"/>
      <c r="P9" s="51"/>
      <c r="Q9" s="51" t="s">
        <v>39</v>
      </c>
      <c r="R9" s="51"/>
      <c r="S9" s="51"/>
      <c r="T9" s="51"/>
      <c r="U9" s="51" t="s">
        <v>44</v>
      </c>
      <c r="V9" s="51"/>
      <c r="W9" s="51"/>
      <c r="X9" s="51"/>
      <c r="Y9" s="51"/>
      <c r="Z9" s="51"/>
      <c r="AA9" s="51"/>
      <c r="AB9" s="51"/>
      <c r="AC9" s="51"/>
      <c r="AD9" s="51" t="s">
        <v>54</v>
      </c>
      <c r="AE9" s="51"/>
      <c r="AF9" s="51"/>
      <c r="AG9" s="51"/>
      <c r="AH9" s="51"/>
      <c r="AI9" s="51"/>
      <c r="AJ9" s="51"/>
      <c r="AK9" s="51"/>
    </row>
    <row r="10" spans="1:37" ht="80.25" customHeight="1" x14ac:dyDescent="0.35">
      <c r="A10" s="51"/>
      <c r="B10" s="51"/>
      <c r="C10" s="51"/>
      <c r="D10" s="51"/>
      <c r="E10" s="51"/>
      <c r="F10" s="9" t="s">
        <v>26</v>
      </c>
      <c r="G10" s="9" t="s">
        <v>27</v>
      </c>
      <c r="H10" s="9" t="s">
        <v>28</v>
      </c>
      <c r="I10" s="9" t="s">
        <v>29</v>
      </c>
      <c r="J10" s="9" t="s">
        <v>31</v>
      </c>
      <c r="K10" s="9" t="s">
        <v>32</v>
      </c>
      <c r="L10" s="9" t="s">
        <v>33</v>
      </c>
      <c r="M10" s="9" t="s">
        <v>34</v>
      </c>
      <c r="N10" s="9" t="s">
        <v>36</v>
      </c>
      <c r="O10" s="9" t="s">
        <v>37</v>
      </c>
      <c r="P10" s="9" t="s">
        <v>38</v>
      </c>
      <c r="Q10" s="9" t="s">
        <v>40</v>
      </c>
      <c r="R10" s="9" t="s">
        <v>41</v>
      </c>
      <c r="S10" s="9" t="s">
        <v>42</v>
      </c>
      <c r="T10" s="9" t="s">
        <v>43</v>
      </c>
      <c r="U10" s="9" t="s">
        <v>45</v>
      </c>
      <c r="V10" s="9" t="s">
        <v>46</v>
      </c>
      <c r="W10" s="9" t="s">
        <v>47</v>
      </c>
      <c r="X10" s="9" t="s">
        <v>48</v>
      </c>
      <c r="Y10" s="9" t="s">
        <v>49</v>
      </c>
      <c r="Z10" s="9" t="s">
        <v>50</v>
      </c>
      <c r="AA10" s="9" t="s">
        <v>51</v>
      </c>
      <c r="AB10" s="9" t="s">
        <v>52</v>
      </c>
      <c r="AC10" s="9" t="s">
        <v>53</v>
      </c>
      <c r="AD10" s="9" t="s">
        <v>55</v>
      </c>
      <c r="AE10" s="9" t="s">
        <v>56</v>
      </c>
      <c r="AF10" s="9" t="s">
        <v>57</v>
      </c>
      <c r="AG10" s="9" t="s">
        <v>58</v>
      </c>
      <c r="AH10" s="9" t="s">
        <v>59</v>
      </c>
      <c r="AI10" s="9" t="s">
        <v>60</v>
      </c>
      <c r="AJ10" s="9" t="s">
        <v>61</v>
      </c>
      <c r="AK10" s="9" t="s">
        <v>62</v>
      </c>
    </row>
    <row r="11" spans="1:37" ht="44.5" customHeight="1" x14ac:dyDescent="0.35">
      <c r="A11" s="17">
        <v>1</v>
      </c>
      <c r="B11" s="62" t="s">
        <v>63</v>
      </c>
      <c r="C11" s="18" t="s">
        <v>64</v>
      </c>
      <c r="D11" s="19" t="s">
        <v>65</v>
      </c>
      <c r="E11" s="20" t="s">
        <v>66</v>
      </c>
      <c r="F11" s="10" t="s">
        <v>67</v>
      </c>
      <c r="G11" s="10" t="s">
        <v>68</v>
      </c>
      <c r="H11" s="10" t="s">
        <v>69</v>
      </c>
      <c r="I11" s="64" t="s">
        <v>70</v>
      </c>
      <c r="J11" s="10" t="s">
        <v>47</v>
      </c>
      <c r="K11" s="11" t="s">
        <v>71</v>
      </c>
      <c r="L11" s="10" t="s">
        <v>72</v>
      </c>
      <c r="M11" s="21">
        <v>59.11</v>
      </c>
      <c r="N11" s="13">
        <v>18609372.356623244</v>
      </c>
      <c r="O11" s="12">
        <f t="shared" ref="O11:O22" si="0">(M11 * N11) / 1000</f>
        <v>1100000</v>
      </c>
      <c r="P11" s="21">
        <f t="shared" ref="P11:P22" si="1">O11 * 1.2</f>
        <v>1320000</v>
      </c>
      <c r="Q11" s="14">
        <v>1E-3</v>
      </c>
      <c r="R11" s="14" t="s">
        <v>73</v>
      </c>
      <c r="S11" s="14" t="s">
        <v>73</v>
      </c>
      <c r="T11" s="22" t="s">
        <v>73</v>
      </c>
      <c r="U11" s="15">
        <v>3</v>
      </c>
      <c r="V11" s="12">
        <f t="shared" ref="V11:V22" si="2">IFERROR(W11 * U11, 0)</f>
        <v>177.32999999999998</v>
      </c>
      <c r="W11" s="12">
        <f t="shared" ref="W11:W22" si="3">M11</f>
        <v>59.11</v>
      </c>
      <c r="X11" s="12">
        <f t="shared" ref="X11:X22" si="4">IFERROR(((O11 / AG11) * 1000), 0)</f>
        <v>0</v>
      </c>
      <c r="Y11" s="12">
        <f t="shared" ref="Y11:Y22" si="5">IFERROR((W11 / Q11) / 1000, 0)</f>
        <v>59.11</v>
      </c>
      <c r="Z11" s="12" t="s">
        <v>73</v>
      </c>
      <c r="AA11" s="12">
        <f t="shared" ref="AA11:AA16" si="6">IFERROR(O11 / AJ11, 0)</f>
        <v>0</v>
      </c>
      <c r="AB11" s="12" t="s">
        <v>73</v>
      </c>
      <c r="AC11" s="21" t="s">
        <v>73</v>
      </c>
      <c r="AD11" s="15" t="s">
        <v>73</v>
      </c>
      <c r="AE11" s="13">
        <f t="shared" ref="AE11:AE22" si="7">IFERROR(AF11 / U11, 0)</f>
        <v>6203124.1188744148</v>
      </c>
      <c r="AF11" s="13">
        <f t="shared" ref="AF11:AF22" si="8">N11</f>
        <v>18609372.356623244</v>
      </c>
      <c r="AG11" s="13">
        <f t="shared" ref="AG11:AG22" si="9">IFERROR(N11 * T11, 0)</f>
        <v>0</v>
      </c>
      <c r="AH11" s="13">
        <f t="shared" ref="AH11:AH22" si="10">IFERROR(N11 * Q11, 0)</f>
        <v>18609.372356623244</v>
      </c>
      <c r="AI11" s="13">
        <f t="shared" ref="AI11:AI22" si="11">IFERROR((O11 / Z11), 0)</f>
        <v>0</v>
      </c>
      <c r="AJ11" s="13">
        <f t="shared" ref="AJ11:AJ22" si="12">IFERROR((AI11 * R11), 0)</f>
        <v>0</v>
      </c>
      <c r="AK11" s="23" t="s">
        <v>73</v>
      </c>
    </row>
    <row r="12" spans="1:37" ht="44.5" customHeight="1" x14ac:dyDescent="0.35">
      <c r="A12" s="17">
        <v>2</v>
      </c>
      <c r="B12" s="18" t="s">
        <v>74</v>
      </c>
      <c r="C12" s="18" t="s">
        <v>64</v>
      </c>
      <c r="D12" s="19" t="s">
        <v>65</v>
      </c>
      <c r="E12" s="20" t="s">
        <v>66</v>
      </c>
      <c r="F12" s="10" t="s">
        <v>75</v>
      </c>
      <c r="G12" s="10" t="s">
        <v>68</v>
      </c>
      <c r="H12" s="10" t="s">
        <v>69</v>
      </c>
      <c r="I12" s="64" t="s">
        <v>70</v>
      </c>
      <c r="J12" s="10" t="s">
        <v>47</v>
      </c>
      <c r="K12" s="11" t="s">
        <v>71</v>
      </c>
      <c r="L12" s="10" t="s">
        <v>72</v>
      </c>
      <c r="M12" s="21">
        <v>59.11</v>
      </c>
      <c r="N12" s="13">
        <v>8915581.1199458633</v>
      </c>
      <c r="O12" s="12">
        <f t="shared" si="0"/>
        <v>527000</v>
      </c>
      <c r="P12" s="21">
        <f t="shared" si="1"/>
        <v>632400</v>
      </c>
      <c r="Q12" s="14">
        <v>1E-3</v>
      </c>
      <c r="R12" s="14" t="s">
        <v>73</v>
      </c>
      <c r="S12" s="14" t="s">
        <v>73</v>
      </c>
      <c r="T12" s="22" t="s">
        <v>73</v>
      </c>
      <c r="U12" s="15">
        <v>3</v>
      </c>
      <c r="V12" s="12">
        <f t="shared" si="2"/>
        <v>177.32999999999998</v>
      </c>
      <c r="W12" s="12">
        <f t="shared" si="3"/>
        <v>59.11</v>
      </c>
      <c r="X12" s="12">
        <f t="shared" si="4"/>
        <v>0</v>
      </c>
      <c r="Y12" s="12">
        <f t="shared" si="5"/>
        <v>59.11</v>
      </c>
      <c r="Z12" s="12" t="s">
        <v>73</v>
      </c>
      <c r="AA12" s="12">
        <f t="shared" si="6"/>
        <v>0</v>
      </c>
      <c r="AB12" s="12" t="s">
        <v>73</v>
      </c>
      <c r="AC12" s="21" t="s">
        <v>73</v>
      </c>
      <c r="AD12" s="15" t="s">
        <v>73</v>
      </c>
      <c r="AE12" s="13">
        <f t="shared" si="7"/>
        <v>2971860.3733152878</v>
      </c>
      <c r="AF12" s="13">
        <f t="shared" si="8"/>
        <v>8915581.1199458633</v>
      </c>
      <c r="AG12" s="13">
        <f t="shared" si="9"/>
        <v>0</v>
      </c>
      <c r="AH12" s="13">
        <f t="shared" si="10"/>
        <v>8915.581119945864</v>
      </c>
      <c r="AI12" s="13">
        <f t="shared" si="11"/>
        <v>0</v>
      </c>
      <c r="AJ12" s="13">
        <f t="shared" si="12"/>
        <v>0</v>
      </c>
      <c r="AK12" s="23" t="s">
        <v>73</v>
      </c>
    </row>
    <row r="13" spans="1:37" ht="44.5" customHeight="1" x14ac:dyDescent="0.35">
      <c r="A13" s="17">
        <v>3</v>
      </c>
      <c r="B13" s="62" t="s">
        <v>76</v>
      </c>
      <c r="C13" s="18" t="s">
        <v>64</v>
      </c>
      <c r="D13" s="19" t="s">
        <v>65</v>
      </c>
      <c r="E13" s="20" t="s">
        <v>66</v>
      </c>
      <c r="F13" s="10" t="s">
        <v>67</v>
      </c>
      <c r="G13" s="10" t="s">
        <v>68</v>
      </c>
      <c r="H13" s="10" t="s">
        <v>69</v>
      </c>
      <c r="I13" s="64" t="s">
        <v>70</v>
      </c>
      <c r="J13" s="10" t="s">
        <v>47</v>
      </c>
      <c r="K13" s="11" t="s">
        <v>71</v>
      </c>
      <c r="L13" s="10" t="s">
        <v>72</v>
      </c>
      <c r="M13" s="21">
        <v>59.11</v>
      </c>
      <c r="N13" s="13">
        <v>20656403.3158518</v>
      </c>
      <c r="O13" s="12">
        <f t="shared" si="0"/>
        <v>1221000</v>
      </c>
      <c r="P13" s="21">
        <f t="shared" si="1"/>
        <v>1465200</v>
      </c>
      <c r="Q13" s="14">
        <v>1E-3</v>
      </c>
      <c r="R13" s="14" t="s">
        <v>73</v>
      </c>
      <c r="S13" s="14" t="s">
        <v>73</v>
      </c>
      <c r="T13" s="22" t="s">
        <v>73</v>
      </c>
      <c r="U13" s="15">
        <v>3</v>
      </c>
      <c r="V13" s="12">
        <f t="shared" si="2"/>
        <v>177.32999999999998</v>
      </c>
      <c r="W13" s="12">
        <f t="shared" si="3"/>
        <v>59.11</v>
      </c>
      <c r="X13" s="12">
        <f t="shared" si="4"/>
        <v>0</v>
      </c>
      <c r="Y13" s="12">
        <f t="shared" si="5"/>
        <v>59.11</v>
      </c>
      <c r="Z13" s="12" t="s">
        <v>73</v>
      </c>
      <c r="AA13" s="12">
        <f t="shared" si="6"/>
        <v>0</v>
      </c>
      <c r="AB13" s="12" t="s">
        <v>73</v>
      </c>
      <c r="AC13" s="21" t="s">
        <v>73</v>
      </c>
      <c r="AD13" s="15" t="s">
        <v>73</v>
      </c>
      <c r="AE13" s="13">
        <f t="shared" si="7"/>
        <v>6885467.7719505997</v>
      </c>
      <c r="AF13" s="13">
        <f t="shared" si="8"/>
        <v>20656403.3158518</v>
      </c>
      <c r="AG13" s="13">
        <f t="shared" si="9"/>
        <v>0</v>
      </c>
      <c r="AH13" s="13">
        <f t="shared" si="10"/>
        <v>20656.4033158518</v>
      </c>
      <c r="AI13" s="13">
        <f t="shared" si="11"/>
        <v>0</v>
      </c>
      <c r="AJ13" s="13">
        <f t="shared" si="12"/>
        <v>0</v>
      </c>
      <c r="AK13" s="23" t="s">
        <v>73</v>
      </c>
    </row>
    <row r="14" spans="1:37" ht="44.5" customHeight="1" x14ac:dyDescent="0.35">
      <c r="A14" s="17">
        <v>4</v>
      </c>
      <c r="B14" s="62" t="s">
        <v>77</v>
      </c>
      <c r="C14" s="18" t="s">
        <v>64</v>
      </c>
      <c r="D14" s="19" t="s">
        <v>65</v>
      </c>
      <c r="E14" s="20" t="s">
        <v>66</v>
      </c>
      <c r="F14" s="10" t="s">
        <v>67</v>
      </c>
      <c r="G14" s="10" t="s">
        <v>68</v>
      </c>
      <c r="H14" s="10" t="s">
        <v>69</v>
      </c>
      <c r="I14" s="64" t="s">
        <v>70</v>
      </c>
      <c r="J14" s="10" t="s">
        <v>47</v>
      </c>
      <c r="K14" s="11" t="s">
        <v>71</v>
      </c>
      <c r="L14" s="10" t="s">
        <v>72</v>
      </c>
      <c r="M14" s="21">
        <v>59.11</v>
      </c>
      <c r="N14" s="13">
        <v>20656403.3158518</v>
      </c>
      <c r="O14" s="12">
        <f t="shared" si="0"/>
        <v>1221000</v>
      </c>
      <c r="P14" s="21">
        <f t="shared" si="1"/>
        <v>1465200</v>
      </c>
      <c r="Q14" s="14">
        <v>1E-3</v>
      </c>
      <c r="R14" s="14" t="s">
        <v>73</v>
      </c>
      <c r="S14" s="14" t="s">
        <v>73</v>
      </c>
      <c r="T14" s="22" t="s">
        <v>73</v>
      </c>
      <c r="U14" s="15">
        <v>3</v>
      </c>
      <c r="V14" s="12">
        <f t="shared" si="2"/>
        <v>177.32999999999998</v>
      </c>
      <c r="W14" s="12">
        <f t="shared" si="3"/>
        <v>59.11</v>
      </c>
      <c r="X14" s="12">
        <f t="shared" si="4"/>
        <v>0</v>
      </c>
      <c r="Y14" s="12">
        <f t="shared" si="5"/>
        <v>59.11</v>
      </c>
      <c r="Z14" s="12" t="s">
        <v>73</v>
      </c>
      <c r="AA14" s="12">
        <f t="shared" si="6"/>
        <v>0</v>
      </c>
      <c r="AB14" s="12" t="s">
        <v>73</v>
      </c>
      <c r="AC14" s="21" t="s">
        <v>73</v>
      </c>
      <c r="AD14" s="15" t="s">
        <v>73</v>
      </c>
      <c r="AE14" s="13">
        <f t="shared" si="7"/>
        <v>6885467.7719505997</v>
      </c>
      <c r="AF14" s="13">
        <f t="shared" si="8"/>
        <v>20656403.3158518</v>
      </c>
      <c r="AG14" s="13">
        <f t="shared" si="9"/>
        <v>0</v>
      </c>
      <c r="AH14" s="13">
        <f t="shared" si="10"/>
        <v>20656.4033158518</v>
      </c>
      <c r="AI14" s="13">
        <f t="shared" si="11"/>
        <v>0</v>
      </c>
      <c r="AJ14" s="13">
        <f t="shared" si="12"/>
        <v>0</v>
      </c>
      <c r="AK14" s="23" t="s">
        <v>73</v>
      </c>
    </row>
    <row r="15" spans="1:37" ht="44.5" customHeight="1" x14ac:dyDescent="0.35">
      <c r="A15" s="17">
        <v>5</v>
      </c>
      <c r="B15" s="62" t="s">
        <v>78</v>
      </c>
      <c r="C15" s="18" t="s">
        <v>64</v>
      </c>
      <c r="D15" s="19" t="s">
        <v>65</v>
      </c>
      <c r="E15" s="20" t="s">
        <v>66</v>
      </c>
      <c r="F15" s="10" t="s">
        <v>67</v>
      </c>
      <c r="G15" s="10" t="s">
        <v>68</v>
      </c>
      <c r="H15" s="10" t="s">
        <v>69</v>
      </c>
      <c r="I15" s="64" t="s">
        <v>70</v>
      </c>
      <c r="J15" s="10" t="s">
        <v>47</v>
      </c>
      <c r="K15" s="11" t="s">
        <v>71</v>
      </c>
      <c r="L15" s="10" t="s">
        <v>72</v>
      </c>
      <c r="M15" s="21">
        <v>59.11</v>
      </c>
      <c r="N15" s="13">
        <v>18609372.356623244</v>
      </c>
      <c r="O15" s="12">
        <f t="shared" si="0"/>
        <v>1100000</v>
      </c>
      <c r="P15" s="21">
        <f t="shared" si="1"/>
        <v>1320000</v>
      </c>
      <c r="Q15" s="14">
        <v>1E-3</v>
      </c>
      <c r="R15" s="14" t="s">
        <v>73</v>
      </c>
      <c r="S15" s="14" t="s">
        <v>73</v>
      </c>
      <c r="T15" s="22" t="s">
        <v>73</v>
      </c>
      <c r="U15" s="15">
        <v>3</v>
      </c>
      <c r="V15" s="12">
        <f t="shared" si="2"/>
        <v>177.32999999999998</v>
      </c>
      <c r="W15" s="12">
        <f t="shared" si="3"/>
        <v>59.11</v>
      </c>
      <c r="X15" s="12">
        <f t="shared" si="4"/>
        <v>0</v>
      </c>
      <c r="Y15" s="12">
        <f t="shared" si="5"/>
        <v>59.11</v>
      </c>
      <c r="Z15" s="12" t="s">
        <v>73</v>
      </c>
      <c r="AA15" s="12">
        <f t="shared" si="6"/>
        <v>0</v>
      </c>
      <c r="AB15" s="12" t="s">
        <v>73</v>
      </c>
      <c r="AC15" s="21" t="s">
        <v>73</v>
      </c>
      <c r="AD15" s="15" t="s">
        <v>73</v>
      </c>
      <c r="AE15" s="13">
        <f t="shared" si="7"/>
        <v>6203124.1188744148</v>
      </c>
      <c r="AF15" s="13">
        <f t="shared" si="8"/>
        <v>18609372.356623244</v>
      </c>
      <c r="AG15" s="13">
        <f t="shared" si="9"/>
        <v>0</v>
      </c>
      <c r="AH15" s="13">
        <f t="shared" si="10"/>
        <v>18609.372356623244</v>
      </c>
      <c r="AI15" s="13">
        <f t="shared" si="11"/>
        <v>0</v>
      </c>
      <c r="AJ15" s="13">
        <f t="shared" si="12"/>
        <v>0</v>
      </c>
      <c r="AK15" s="23" t="s">
        <v>73</v>
      </c>
    </row>
    <row r="16" spans="1:37" ht="44.5" customHeight="1" x14ac:dyDescent="0.35">
      <c r="A16" s="17">
        <v>6</v>
      </c>
      <c r="B16" s="18" t="s">
        <v>79</v>
      </c>
      <c r="C16" s="18" t="s">
        <v>64</v>
      </c>
      <c r="D16" s="19" t="s">
        <v>65</v>
      </c>
      <c r="E16" s="20" t="s">
        <v>66</v>
      </c>
      <c r="F16" s="10" t="s">
        <v>75</v>
      </c>
      <c r="G16" s="10" t="s">
        <v>68</v>
      </c>
      <c r="H16" s="10" t="s">
        <v>69</v>
      </c>
      <c r="I16" s="64" t="s">
        <v>70</v>
      </c>
      <c r="J16" s="10" t="s">
        <v>47</v>
      </c>
      <c r="K16" s="11" t="s">
        <v>71</v>
      </c>
      <c r="L16" s="10" t="s">
        <v>72</v>
      </c>
      <c r="M16" s="21">
        <v>59.11</v>
      </c>
      <c r="N16" s="13">
        <v>8915581.1199458633</v>
      </c>
      <c r="O16" s="12">
        <f t="shared" si="0"/>
        <v>527000</v>
      </c>
      <c r="P16" s="21">
        <f t="shared" si="1"/>
        <v>632400</v>
      </c>
      <c r="Q16" s="14">
        <v>1E-3</v>
      </c>
      <c r="R16" s="14" t="s">
        <v>73</v>
      </c>
      <c r="S16" s="14" t="s">
        <v>73</v>
      </c>
      <c r="T16" s="22" t="s">
        <v>73</v>
      </c>
      <c r="U16" s="15">
        <v>3</v>
      </c>
      <c r="V16" s="12">
        <f t="shared" si="2"/>
        <v>177.32999999999998</v>
      </c>
      <c r="W16" s="12">
        <f t="shared" si="3"/>
        <v>59.11</v>
      </c>
      <c r="X16" s="12">
        <f t="shared" si="4"/>
        <v>0</v>
      </c>
      <c r="Y16" s="12">
        <f t="shared" si="5"/>
        <v>59.11</v>
      </c>
      <c r="Z16" s="12" t="s">
        <v>73</v>
      </c>
      <c r="AA16" s="12">
        <f t="shared" si="6"/>
        <v>0</v>
      </c>
      <c r="AB16" s="12" t="s">
        <v>73</v>
      </c>
      <c r="AC16" s="21" t="s">
        <v>73</v>
      </c>
      <c r="AD16" s="15" t="s">
        <v>73</v>
      </c>
      <c r="AE16" s="13">
        <f t="shared" si="7"/>
        <v>2971860.3733152878</v>
      </c>
      <c r="AF16" s="13">
        <f t="shared" si="8"/>
        <v>8915581.1199458633</v>
      </c>
      <c r="AG16" s="13">
        <f t="shared" si="9"/>
        <v>0</v>
      </c>
      <c r="AH16" s="13">
        <f t="shared" si="10"/>
        <v>8915.581119945864</v>
      </c>
      <c r="AI16" s="13">
        <f t="shared" si="11"/>
        <v>0</v>
      </c>
      <c r="AJ16" s="13">
        <f t="shared" si="12"/>
        <v>0</v>
      </c>
      <c r="AK16" s="23" t="s">
        <v>73</v>
      </c>
    </row>
    <row r="17" spans="1:37" ht="44.5" customHeight="1" x14ac:dyDescent="0.35">
      <c r="A17" s="17">
        <v>7</v>
      </c>
      <c r="B17" s="18" t="s">
        <v>80</v>
      </c>
      <c r="C17" s="18" t="s">
        <v>64</v>
      </c>
      <c r="D17" s="19" t="s">
        <v>81</v>
      </c>
      <c r="E17" s="20" t="s">
        <v>66</v>
      </c>
      <c r="F17" s="10" t="s">
        <v>67</v>
      </c>
      <c r="G17" s="10" t="s">
        <v>68</v>
      </c>
      <c r="H17" s="10" t="s">
        <v>69</v>
      </c>
      <c r="I17" s="64" t="s">
        <v>70</v>
      </c>
      <c r="J17" s="10" t="s">
        <v>47</v>
      </c>
      <c r="K17" s="11" t="s">
        <v>71</v>
      </c>
      <c r="L17" s="10" t="s">
        <v>72</v>
      </c>
      <c r="M17" s="21">
        <v>211.5</v>
      </c>
      <c r="N17" s="13">
        <v>16600472.81323877</v>
      </c>
      <c r="O17" s="12">
        <f t="shared" si="0"/>
        <v>3511000</v>
      </c>
      <c r="P17" s="21">
        <f t="shared" si="1"/>
        <v>4213200</v>
      </c>
      <c r="Q17" s="14">
        <v>8.9999999999999993E-3</v>
      </c>
      <c r="R17" s="14" t="s">
        <v>73</v>
      </c>
      <c r="S17" s="14">
        <v>0.72</v>
      </c>
      <c r="T17" s="22" t="s">
        <v>73</v>
      </c>
      <c r="U17" s="15">
        <v>3</v>
      </c>
      <c r="V17" s="12">
        <f t="shared" si="2"/>
        <v>634.5</v>
      </c>
      <c r="W17" s="12">
        <f t="shared" si="3"/>
        <v>211.5</v>
      </c>
      <c r="X17" s="12">
        <f t="shared" si="4"/>
        <v>0</v>
      </c>
      <c r="Y17" s="12">
        <f t="shared" si="5"/>
        <v>23.5</v>
      </c>
      <c r="Z17" s="12" t="s">
        <v>73</v>
      </c>
      <c r="AA17" s="12" t="s">
        <v>73</v>
      </c>
      <c r="AB17" s="12" t="s">
        <v>73</v>
      </c>
      <c r="AC17" s="21">
        <f t="shared" ref="AC17:AC22" si="13">IFERROR((M17 / S17) / 1000, 0)</f>
        <v>0.29375000000000001</v>
      </c>
      <c r="AD17" s="15" t="s">
        <v>73</v>
      </c>
      <c r="AE17" s="13">
        <f t="shared" si="7"/>
        <v>5533490.9377462566</v>
      </c>
      <c r="AF17" s="13">
        <f t="shared" si="8"/>
        <v>16600472.81323877</v>
      </c>
      <c r="AG17" s="13">
        <f t="shared" si="9"/>
        <v>0</v>
      </c>
      <c r="AH17" s="13">
        <f t="shared" si="10"/>
        <v>149404.25531914891</v>
      </c>
      <c r="AI17" s="13">
        <f t="shared" si="11"/>
        <v>0</v>
      </c>
      <c r="AJ17" s="13">
        <f t="shared" si="12"/>
        <v>0</v>
      </c>
      <c r="AK17" s="23">
        <f t="shared" ref="AK17:AK22" si="14">IFERROR(O17 / AC17, 0)</f>
        <v>11952340.425531914</v>
      </c>
    </row>
    <row r="18" spans="1:37" ht="44.5" customHeight="1" x14ac:dyDescent="0.35">
      <c r="A18" s="17">
        <v>8</v>
      </c>
      <c r="B18" s="18" t="s">
        <v>82</v>
      </c>
      <c r="C18" s="18" t="s">
        <v>64</v>
      </c>
      <c r="D18" s="19" t="s">
        <v>81</v>
      </c>
      <c r="E18" s="20" t="s">
        <v>66</v>
      </c>
      <c r="F18" s="10" t="s">
        <v>75</v>
      </c>
      <c r="G18" s="10" t="s">
        <v>68</v>
      </c>
      <c r="H18" s="10" t="s">
        <v>69</v>
      </c>
      <c r="I18" s="64" t="s">
        <v>70</v>
      </c>
      <c r="J18" s="10" t="s">
        <v>47</v>
      </c>
      <c r="K18" s="11" t="s">
        <v>71</v>
      </c>
      <c r="L18" s="10" t="s">
        <v>72</v>
      </c>
      <c r="M18" s="21">
        <v>211.5</v>
      </c>
      <c r="N18" s="13">
        <v>6917257.6832151292</v>
      </c>
      <c r="O18" s="12">
        <f t="shared" si="0"/>
        <v>1462999.9999999998</v>
      </c>
      <c r="P18" s="21">
        <f t="shared" si="1"/>
        <v>1755599.9999999998</v>
      </c>
      <c r="Q18" s="14">
        <v>8.9999999999999993E-3</v>
      </c>
      <c r="R18" s="14" t="s">
        <v>73</v>
      </c>
      <c r="S18" s="14">
        <v>0.72</v>
      </c>
      <c r="T18" s="22" t="s">
        <v>73</v>
      </c>
      <c r="U18" s="15">
        <v>3</v>
      </c>
      <c r="V18" s="12">
        <f t="shared" si="2"/>
        <v>634.5</v>
      </c>
      <c r="W18" s="12">
        <f t="shared" si="3"/>
        <v>211.5</v>
      </c>
      <c r="X18" s="12">
        <f t="shared" si="4"/>
        <v>0</v>
      </c>
      <c r="Y18" s="12">
        <f t="shared" si="5"/>
        <v>23.5</v>
      </c>
      <c r="Z18" s="12" t="s">
        <v>73</v>
      </c>
      <c r="AA18" s="12" t="s">
        <v>73</v>
      </c>
      <c r="AB18" s="12" t="s">
        <v>73</v>
      </c>
      <c r="AC18" s="21">
        <f t="shared" si="13"/>
        <v>0.29375000000000001</v>
      </c>
      <c r="AD18" s="15" t="s">
        <v>73</v>
      </c>
      <c r="AE18" s="13">
        <f t="shared" si="7"/>
        <v>2305752.5610717097</v>
      </c>
      <c r="AF18" s="13">
        <f t="shared" si="8"/>
        <v>6917257.6832151292</v>
      </c>
      <c r="AG18" s="13">
        <f t="shared" si="9"/>
        <v>0</v>
      </c>
      <c r="AH18" s="13">
        <f t="shared" si="10"/>
        <v>62255.319148936156</v>
      </c>
      <c r="AI18" s="13">
        <f t="shared" si="11"/>
        <v>0</v>
      </c>
      <c r="AJ18" s="13">
        <f t="shared" si="12"/>
        <v>0</v>
      </c>
      <c r="AK18" s="23">
        <f t="shared" si="14"/>
        <v>4980425.5319148926</v>
      </c>
    </row>
    <row r="19" spans="1:37" ht="44.5" customHeight="1" x14ac:dyDescent="0.35">
      <c r="A19" s="17">
        <v>9</v>
      </c>
      <c r="B19" s="18" t="s">
        <v>83</v>
      </c>
      <c r="C19" s="18" t="s">
        <v>64</v>
      </c>
      <c r="D19" s="19" t="s">
        <v>81</v>
      </c>
      <c r="E19" s="20" t="s">
        <v>66</v>
      </c>
      <c r="F19" s="10" t="s">
        <v>67</v>
      </c>
      <c r="G19" s="10" t="s">
        <v>68</v>
      </c>
      <c r="H19" s="10" t="s">
        <v>69</v>
      </c>
      <c r="I19" s="64" t="s">
        <v>70</v>
      </c>
      <c r="J19" s="10" t="s">
        <v>47</v>
      </c>
      <c r="K19" s="11" t="s">
        <v>71</v>
      </c>
      <c r="L19" s="10" t="s">
        <v>72</v>
      </c>
      <c r="M19" s="21">
        <v>211.5</v>
      </c>
      <c r="N19" s="13">
        <v>20761229.314420804</v>
      </c>
      <c r="O19" s="12">
        <f t="shared" si="0"/>
        <v>4391000</v>
      </c>
      <c r="P19" s="21">
        <f t="shared" si="1"/>
        <v>5269200</v>
      </c>
      <c r="Q19" s="14">
        <v>8.9999999999999993E-3</v>
      </c>
      <c r="R19" s="14" t="s">
        <v>73</v>
      </c>
      <c r="S19" s="14">
        <v>0.72</v>
      </c>
      <c r="T19" s="22" t="s">
        <v>73</v>
      </c>
      <c r="U19" s="15">
        <v>3</v>
      </c>
      <c r="V19" s="12">
        <f t="shared" si="2"/>
        <v>634.5</v>
      </c>
      <c r="W19" s="12">
        <f t="shared" si="3"/>
        <v>211.5</v>
      </c>
      <c r="X19" s="12">
        <f t="shared" si="4"/>
        <v>0</v>
      </c>
      <c r="Y19" s="12">
        <f t="shared" si="5"/>
        <v>23.5</v>
      </c>
      <c r="Z19" s="12" t="s">
        <v>73</v>
      </c>
      <c r="AA19" s="12" t="s">
        <v>73</v>
      </c>
      <c r="AB19" s="12" t="s">
        <v>73</v>
      </c>
      <c r="AC19" s="21">
        <f t="shared" si="13"/>
        <v>0.29375000000000001</v>
      </c>
      <c r="AD19" s="15" t="s">
        <v>73</v>
      </c>
      <c r="AE19" s="13">
        <f t="shared" si="7"/>
        <v>6920409.7714736015</v>
      </c>
      <c r="AF19" s="13">
        <f t="shared" si="8"/>
        <v>20761229.314420804</v>
      </c>
      <c r="AG19" s="13">
        <f t="shared" si="9"/>
        <v>0</v>
      </c>
      <c r="AH19" s="13">
        <f t="shared" si="10"/>
        <v>186851.06382978722</v>
      </c>
      <c r="AI19" s="13">
        <f t="shared" si="11"/>
        <v>0</v>
      </c>
      <c r="AJ19" s="13">
        <f t="shared" si="12"/>
        <v>0</v>
      </c>
      <c r="AK19" s="23">
        <f t="shared" si="14"/>
        <v>14948085.106382979</v>
      </c>
    </row>
    <row r="20" spans="1:37" ht="44.5" customHeight="1" x14ac:dyDescent="0.35">
      <c r="A20" s="17">
        <v>10</v>
      </c>
      <c r="B20" s="18" t="s">
        <v>84</v>
      </c>
      <c r="C20" s="18" t="s">
        <v>64</v>
      </c>
      <c r="D20" s="19" t="s">
        <v>81</v>
      </c>
      <c r="E20" s="20" t="s">
        <v>66</v>
      </c>
      <c r="F20" s="10" t="s">
        <v>67</v>
      </c>
      <c r="G20" s="10" t="s">
        <v>68</v>
      </c>
      <c r="H20" s="10" t="s">
        <v>69</v>
      </c>
      <c r="I20" s="64" t="s">
        <v>70</v>
      </c>
      <c r="J20" s="10" t="s">
        <v>47</v>
      </c>
      <c r="K20" s="11" t="s">
        <v>71</v>
      </c>
      <c r="L20" s="10" t="s">
        <v>72</v>
      </c>
      <c r="M20" s="21">
        <v>211.5</v>
      </c>
      <c r="N20" s="13">
        <v>20761229.314420804</v>
      </c>
      <c r="O20" s="12">
        <f t="shared" si="0"/>
        <v>4391000</v>
      </c>
      <c r="P20" s="21">
        <f t="shared" si="1"/>
        <v>5269200</v>
      </c>
      <c r="Q20" s="14">
        <v>8.9999999999999993E-3</v>
      </c>
      <c r="R20" s="14" t="s">
        <v>73</v>
      </c>
      <c r="S20" s="14">
        <v>0.72</v>
      </c>
      <c r="T20" s="22" t="s">
        <v>73</v>
      </c>
      <c r="U20" s="15">
        <v>3</v>
      </c>
      <c r="V20" s="12">
        <f t="shared" si="2"/>
        <v>634.5</v>
      </c>
      <c r="W20" s="12">
        <f t="shared" si="3"/>
        <v>211.5</v>
      </c>
      <c r="X20" s="12">
        <f t="shared" si="4"/>
        <v>0</v>
      </c>
      <c r="Y20" s="12">
        <f t="shared" si="5"/>
        <v>23.5</v>
      </c>
      <c r="Z20" s="12" t="s">
        <v>73</v>
      </c>
      <c r="AA20" s="12" t="s">
        <v>73</v>
      </c>
      <c r="AB20" s="12" t="s">
        <v>73</v>
      </c>
      <c r="AC20" s="21">
        <f t="shared" si="13"/>
        <v>0.29375000000000001</v>
      </c>
      <c r="AD20" s="15" t="s">
        <v>73</v>
      </c>
      <c r="AE20" s="13">
        <f t="shared" si="7"/>
        <v>6920409.7714736015</v>
      </c>
      <c r="AF20" s="13">
        <f t="shared" si="8"/>
        <v>20761229.314420804</v>
      </c>
      <c r="AG20" s="13">
        <f t="shared" si="9"/>
        <v>0</v>
      </c>
      <c r="AH20" s="13">
        <f t="shared" si="10"/>
        <v>186851.06382978722</v>
      </c>
      <c r="AI20" s="13">
        <f t="shared" si="11"/>
        <v>0</v>
      </c>
      <c r="AJ20" s="13">
        <f t="shared" si="12"/>
        <v>0</v>
      </c>
      <c r="AK20" s="23">
        <f t="shared" si="14"/>
        <v>14948085.106382979</v>
      </c>
    </row>
    <row r="21" spans="1:37" ht="44.5" customHeight="1" x14ac:dyDescent="0.35">
      <c r="A21" s="17">
        <v>11</v>
      </c>
      <c r="B21" s="18" t="s">
        <v>85</v>
      </c>
      <c r="C21" s="18" t="s">
        <v>64</v>
      </c>
      <c r="D21" s="19" t="s">
        <v>81</v>
      </c>
      <c r="E21" s="20" t="s">
        <v>66</v>
      </c>
      <c r="F21" s="10" t="s">
        <v>67</v>
      </c>
      <c r="G21" s="10" t="s">
        <v>68</v>
      </c>
      <c r="H21" s="10" t="s">
        <v>69</v>
      </c>
      <c r="I21" s="64" t="s">
        <v>70</v>
      </c>
      <c r="J21" s="10" t="s">
        <v>47</v>
      </c>
      <c r="K21" s="11" t="s">
        <v>71</v>
      </c>
      <c r="L21" s="10" t="s">
        <v>72</v>
      </c>
      <c r="M21" s="21">
        <v>211.5</v>
      </c>
      <c r="N21" s="13">
        <v>16600472.81323877</v>
      </c>
      <c r="O21" s="12">
        <f t="shared" si="0"/>
        <v>3511000</v>
      </c>
      <c r="P21" s="21">
        <f t="shared" si="1"/>
        <v>4213200</v>
      </c>
      <c r="Q21" s="14">
        <v>8.9999999999999993E-3</v>
      </c>
      <c r="R21" s="14" t="s">
        <v>73</v>
      </c>
      <c r="S21" s="14">
        <v>0.72</v>
      </c>
      <c r="T21" s="22" t="s">
        <v>73</v>
      </c>
      <c r="U21" s="15">
        <v>3</v>
      </c>
      <c r="V21" s="12">
        <f t="shared" si="2"/>
        <v>634.5</v>
      </c>
      <c r="W21" s="12">
        <f t="shared" si="3"/>
        <v>211.5</v>
      </c>
      <c r="X21" s="12">
        <f t="shared" si="4"/>
        <v>0</v>
      </c>
      <c r="Y21" s="12">
        <f t="shared" si="5"/>
        <v>23.5</v>
      </c>
      <c r="Z21" s="12" t="s">
        <v>73</v>
      </c>
      <c r="AA21" s="12" t="s">
        <v>73</v>
      </c>
      <c r="AB21" s="12" t="s">
        <v>73</v>
      </c>
      <c r="AC21" s="21">
        <f t="shared" si="13"/>
        <v>0.29375000000000001</v>
      </c>
      <c r="AD21" s="15" t="s">
        <v>73</v>
      </c>
      <c r="AE21" s="13">
        <f t="shared" si="7"/>
        <v>5533490.9377462566</v>
      </c>
      <c r="AF21" s="13">
        <f t="shared" si="8"/>
        <v>16600472.81323877</v>
      </c>
      <c r="AG21" s="13">
        <f t="shared" si="9"/>
        <v>0</v>
      </c>
      <c r="AH21" s="13">
        <f t="shared" si="10"/>
        <v>149404.25531914891</v>
      </c>
      <c r="AI21" s="13">
        <f t="shared" si="11"/>
        <v>0</v>
      </c>
      <c r="AJ21" s="13">
        <f t="shared" si="12"/>
        <v>0</v>
      </c>
      <c r="AK21" s="23">
        <f t="shared" si="14"/>
        <v>11952340.425531914</v>
      </c>
    </row>
    <row r="22" spans="1:37" ht="44.5" customHeight="1" x14ac:dyDescent="0.35">
      <c r="A22" s="24">
        <v>12</v>
      </c>
      <c r="B22" s="25" t="s">
        <v>86</v>
      </c>
      <c r="C22" s="25" t="s">
        <v>64</v>
      </c>
      <c r="D22" s="26" t="s">
        <v>81</v>
      </c>
      <c r="E22" s="27" t="s">
        <v>66</v>
      </c>
      <c r="F22" s="28" t="s">
        <v>75</v>
      </c>
      <c r="G22" s="28" t="s">
        <v>68</v>
      </c>
      <c r="H22" s="28" t="s">
        <v>69</v>
      </c>
      <c r="I22" s="65" t="s">
        <v>70</v>
      </c>
      <c r="J22" s="28" t="s">
        <v>47</v>
      </c>
      <c r="K22" s="29" t="s">
        <v>71</v>
      </c>
      <c r="L22" s="28" t="s">
        <v>72</v>
      </c>
      <c r="M22" s="30">
        <v>211.5</v>
      </c>
      <c r="N22" s="31">
        <v>6917257.6832151292</v>
      </c>
      <c r="O22" s="32">
        <f t="shared" si="0"/>
        <v>1462999.9999999998</v>
      </c>
      <c r="P22" s="30">
        <f t="shared" si="1"/>
        <v>1755599.9999999998</v>
      </c>
      <c r="Q22" s="33">
        <v>8.9999999999999993E-3</v>
      </c>
      <c r="R22" s="33" t="s">
        <v>73</v>
      </c>
      <c r="S22" s="33">
        <v>0.72</v>
      </c>
      <c r="T22" s="34" t="s">
        <v>73</v>
      </c>
      <c r="U22" s="35">
        <v>3</v>
      </c>
      <c r="V22" s="32">
        <f t="shared" si="2"/>
        <v>634.5</v>
      </c>
      <c r="W22" s="32">
        <f t="shared" si="3"/>
        <v>211.5</v>
      </c>
      <c r="X22" s="32">
        <f t="shared" si="4"/>
        <v>0</v>
      </c>
      <c r="Y22" s="32">
        <f t="shared" si="5"/>
        <v>23.5</v>
      </c>
      <c r="Z22" s="32" t="s">
        <v>73</v>
      </c>
      <c r="AA22" s="32" t="s">
        <v>73</v>
      </c>
      <c r="AB22" s="32" t="s">
        <v>73</v>
      </c>
      <c r="AC22" s="30">
        <f t="shared" si="13"/>
        <v>0.29375000000000001</v>
      </c>
      <c r="AD22" s="35" t="s">
        <v>73</v>
      </c>
      <c r="AE22" s="31">
        <f t="shared" si="7"/>
        <v>2305752.5610717097</v>
      </c>
      <c r="AF22" s="31">
        <f t="shared" si="8"/>
        <v>6917257.6832151292</v>
      </c>
      <c r="AG22" s="31">
        <f t="shared" si="9"/>
        <v>0</v>
      </c>
      <c r="AH22" s="31">
        <f t="shared" si="10"/>
        <v>62255.319148936156</v>
      </c>
      <c r="AI22" s="31">
        <f t="shared" si="11"/>
        <v>0</v>
      </c>
      <c r="AJ22" s="31">
        <f t="shared" si="12"/>
        <v>0</v>
      </c>
      <c r="AK22" s="36">
        <f t="shared" si="14"/>
        <v>4980425.5319148926</v>
      </c>
    </row>
  </sheetData>
  <mergeCells count="16">
    <mergeCell ref="AD9:AK9"/>
    <mergeCell ref="F9:I9"/>
    <mergeCell ref="J9:M9"/>
    <mergeCell ref="N9:P9"/>
    <mergeCell ref="Q9:T9"/>
    <mergeCell ref="U9:AC9"/>
    <mergeCell ref="A9:A10"/>
    <mergeCell ref="B9:B10"/>
    <mergeCell ref="C9:C10"/>
    <mergeCell ref="D9:D10"/>
    <mergeCell ref="E9:E10"/>
    <mergeCell ref="F3:H3"/>
    <mergeCell ref="F4:H4"/>
    <mergeCell ref="F5:H5"/>
    <mergeCell ref="F6:H6"/>
    <mergeCell ref="F7:H7"/>
  </mergeCells>
  <hyperlinks>
    <hyperlink ref="I11" location="'Сегменты Золотое яблоко'!A1" display="Лист &quot;Сегменты&quot;"/>
    <hyperlink ref="I12" location="'Сегменты Золотое яблоко'!A1" display="Лист &quot;Сегменты&quot;"/>
    <hyperlink ref="I13" location="'Сегменты Озон'!A1" display="Лист &quot;Сегменты&quot;"/>
    <hyperlink ref="I14" location="'Сегменты Вайлдберрис'!A1" display="Лист &quot;Сегменты&quot;"/>
    <hyperlink ref="I15" location="'Сегменты ЛЭтуаль '!A1" display="Лист &quot;Сегменты&quot;"/>
    <hyperlink ref="I16" location="'Сегменты ЛЭтуаль '!A1" display="Лист &quot;Сегменты&quot;"/>
    <hyperlink ref="I17" location="'Сегменты Золотое яблоко'!A1" display="Лист &quot;Сегменты&quot;"/>
    <hyperlink ref="I18" location="'Сегменты Золотое яблоко'!A1" display="Лист &quot;Сегменты&quot;"/>
    <hyperlink ref="I19" location="'Сегменты Озон'!A1" display="Лист &quot;Сегменты&quot;"/>
    <hyperlink ref="I20" location="'Сегменты Вайлдберрис'!A1" display="Лист &quot;Сегменты&quot;"/>
    <hyperlink ref="I21" location="'Сегменты ЛЭтуаль '!A1" display="Лист &quot;Сегменты&quot;"/>
    <hyperlink ref="I22" location="'Сегменты ЛЭтуаль '!A1" display="Лист &quot;Сегменты&quot;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>
          <x14:formula1>
            <xm:f>справочники!$A$1:$A$3</xm:f>
          </x14:formula1>
          <xm:sqref>D11</xm:sqref>
        </x14:dataValidation>
        <x14:dataValidation type="list" allowBlank="1" showInputMessage="1" showErrorMessage="1">
          <x14:formula1>
            <xm:f>справочники!$C$5:$C$15</xm:f>
          </x14:formula1>
          <xm:sqref>J11</xm:sqref>
        </x14:dataValidation>
        <x14:dataValidation type="list" allowBlank="1" showInputMessage="1" showErrorMessage="1">
          <x14:formula1>
            <xm:f>справочники!$E$5:$E$6</xm:f>
          </x14:formula1>
          <xm:sqref>L11</xm:sqref>
        </x14:dataValidation>
        <x14:dataValidation type="list" allowBlank="1" showInputMessage="1" showErrorMessage="1">
          <x14:formula1>
            <xm:f>справочники!$A$1:$A$3</xm:f>
          </x14:formula1>
          <xm:sqref>D12</xm:sqref>
        </x14:dataValidation>
        <x14:dataValidation type="list" allowBlank="1" showInputMessage="1" showErrorMessage="1">
          <x14:formula1>
            <xm:f>справочники!$C$5:$C$15</xm:f>
          </x14:formula1>
          <xm:sqref>J12</xm:sqref>
        </x14:dataValidation>
        <x14:dataValidation type="list" allowBlank="1" showInputMessage="1" showErrorMessage="1">
          <x14:formula1>
            <xm:f>справочники!$E$5:$E$6</xm:f>
          </x14:formula1>
          <xm:sqref>L12</xm:sqref>
        </x14:dataValidation>
        <x14:dataValidation type="list" allowBlank="1" showInputMessage="1" showErrorMessage="1">
          <x14:formula1>
            <xm:f>справочники!$A$1:$A$3</xm:f>
          </x14:formula1>
          <xm:sqref>D13</xm:sqref>
        </x14:dataValidation>
        <x14:dataValidation type="list" allowBlank="1" showInputMessage="1" showErrorMessage="1">
          <x14:formula1>
            <xm:f>справочники!$C$5:$C$15</xm:f>
          </x14:formula1>
          <xm:sqref>J13</xm:sqref>
        </x14:dataValidation>
        <x14:dataValidation type="list" allowBlank="1" showInputMessage="1" showErrorMessage="1">
          <x14:formula1>
            <xm:f>справочники!$E$5:$E$6</xm:f>
          </x14:formula1>
          <xm:sqref>L13</xm:sqref>
        </x14:dataValidation>
        <x14:dataValidation type="list" allowBlank="1" showInputMessage="1" showErrorMessage="1">
          <x14:formula1>
            <xm:f>справочники!$A$1:$A$3</xm:f>
          </x14:formula1>
          <xm:sqref>D14</xm:sqref>
        </x14:dataValidation>
        <x14:dataValidation type="list" allowBlank="1" showInputMessage="1" showErrorMessage="1">
          <x14:formula1>
            <xm:f>справочники!$C$5:$C$15</xm:f>
          </x14:formula1>
          <xm:sqref>J14</xm:sqref>
        </x14:dataValidation>
        <x14:dataValidation type="list" allowBlank="1" showInputMessage="1" showErrorMessage="1">
          <x14:formula1>
            <xm:f>справочники!$E$5:$E$6</xm:f>
          </x14:formula1>
          <xm:sqref>L14</xm:sqref>
        </x14:dataValidation>
        <x14:dataValidation type="list" allowBlank="1" showInputMessage="1" showErrorMessage="1">
          <x14:formula1>
            <xm:f>справочники!$A$1:$A$3</xm:f>
          </x14:formula1>
          <xm:sqref>D15</xm:sqref>
        </x14:dataValidation>
        <x14:dataValidation type="list" allowBlank="1" showInputMessage="1" showErrorMessage="1">
          <x14:formula1>
            <xm:f>справочники!$C$5:$C$15</xm:f>
          </x14:formula1>
          <xm:sqref>J15</xm:sqref>
        </x14:dataValidation>
        <x14:dataValidation type="list" allowBlank="1" showInputMessage="1" showErrorMessage="1">
          <x14:formula1>
            <xm:f>справочники!$E$5:$E$6</xm:f>
          </x14:formula1>
          <xm:sqref>L15</xm:sqref>
        </x14:dataValidation>
        <x14:dataValidation type="list" allowBlank="1" showInputMessage="1" showErrorMessage="1">
          <x14:formula1>
            <xm:f>справочники!$A$1:$A$3</xm:f>
          </x14:formula1>
          <xm:sqref>D16</xm:sqref>
        </x14:dataValidation>
        <x14:dataValidation type="list" allowBlank="1" showInputMessage="1" showErrorMessage="1">
          <x14:formula1>
            <xm:f>справочники!$C$5:$C$15</xm:f>
          </x14:formula1>
          <xm:sqref>J16</xm:sqref>
        </x14:dataValidation>
        <x14:dataValidation type="list" allowBlank="1" showInputMessage="1" showErrorMessage="1">
          <x14:formula1>
            <xm:f>справочники!$E$5:$E$6</xm:f>
          </x14:formula1>
          <xm:sqref>L16</xm:sqref>
        </x14:dataValidation>
        <x14:dataValidation type="list" allowBlank="1" showInputMessage="1" showErrorMessage="1">
          <x14:formula1>
            <xm:f>справочники!$A$1:$A$3</xm:f>
          </x14:formula1>
          <xm:sqref>D17</xm:sqref>
        </x14:dataValidation>
        <x14:dataValidation type="list" allowBlank="1" showInputMessage="1" showErrorMessage="1">
          <x14:formula1>
            <xm:f>справочники!$C$5:$C$15</xm:f>
          </x14:formula1>
          <xm:sqref>J17</xm:sqref>
        </x14:dataValidation>
        <x14:dataValidation type="list" allowBlank="1" showInputMessage="1" showErrorMessage="1">
          <x14:formula1>
            <xm:f>справочники!$E$5:$E$6</xm:f>
          </x14:formula1>
          <xm:sqref>L17</xm:sqref>
        </x14:dataValidation>
        <x14:dataValidation type="list" allowBlank="1" showInputMessage="1" showErrorMessage="1">
          <x14:formula1>
            <xm:f>справочники!$A$1:$A$3</xm:f>
          </x14:formula1>
          <xm:sqref>D18</xm:sqref>
        </x14:dataValidation>
        <x14:dataValidation type="list" allowBlank="1" showInputMessage="1" showErrorMessage="1">
          <x14:formula1>
            <xm:f>справочники!$C$5:$C$15</xm:f>
          </x14:formula1>
          <xm:sqref>J18</xm:sqref>
        </x14:dataValidation>
        <x14:dataValidation type="list" allowBlank="1" showInputMessage="1" showErrorMessage="1">
          <x14:formula1>
            <xm:f>справочники!$E$5:$E$6</xm:f>
          </x14:formula1>
          <xm:sqref>L18</xm:sqref>
        </x14:dataValidation>
        <x14:dataValidation type="list" allowBlank="1" showInputMessage="1" showErrorMessage="1">
          <x14:formula1>
            <xm:f>справочники!$A$1:$A$3</xm:f>
          </x14:formula1>
          <xm:sqref>D19</xm:sqref>
        </x14:dataValidation>
        <x14:dataValidation type="list" allowBlank="1" showInputMessage="1" showErrorMessage="1">
          <x14:formula1>
            <xm:f>справочники!$C$5:$C$15</xm:f>
          </x14:formula1>
          <xm:sqref>J19</xm:sqref>
        </x14:dataValidation>
        <x14:dataValidation type="list" allowBlank="1" showInputMessage="1" showErrorMessage="1">
          <x14:formula1>
            <xm:f>справочники!$E$5:$E$6</xm:f>
          </x14:formula1>
          <xm:sqref>L19</xm:sqref>
        </x14:dataValidation>
        <x14:dataValidation type="list" allowBlank="1" showInputMessage="1" showErrorMessage="1">
          <x14:formula1>
            <xm:f>справочники!$A$1:$A$3</xm:f>
          </x14:formula1>
          <xm:sqref>D20</xm:sqref>
        </x14:dataValidation>
        <x14:dataValidation type="list" allowBlank="1" showInputMessage="1" showErrorMessage="1">
          <x14:formula1>
            <xm:f>справочники!$C$5:$C$15</xm:f>
          </x14:formula1>
          <xm:sqref>J20</xm:sqref>
        </x14:dataValidation>
        <x14:dataValidation type="list" allowBlank="1" showInputMessage="1" showErrorMessage="1">
          <x14:formula1>
            <xm:f>справочники!$E$5:$E$6</xm:f>
          </x14:formula1>
          <xm:sqref>L20</xm:sqref>
        </x14:dataValidation>
        <x14:dataValidation type="list" allowBlank="1" showInputMessage="1" showErrorMessage="1">
          <x14:formula1>
            <xm:f>справочники!$A$1:$A$3</xm:f>
          </x14:formula1>
          <xm:sqref>D21</xm:sqref>
        </x14:dataValidation>
        <x14:dataValidation type="list" allowBlank="1" showInputMessage="1" showErrorMessage="1">
          <x14:formula1>
            <xm:f>справочники!$C$5:$C$15</xm:f>
          </x14:formula1>
          <xm:sqref>J21</xm:sqref>
        </x14:dataValidation>
        <x14:dataValidation type="list" allowBlank="1" showInputMessage="1" showErrorMessage="1">
          <x14:formula1>
            <xm:f>справочники!$E$5:$E$6</xm:f>
          </x14:formula1>
          <xm:sqref>L21</xm:sqref>
        </x14:dataValidation>
        <x14:dataValidation type="list" allowBlank="1" showInputMessage="1" showErrorMessage="1">
          <x14:formula1>
            <xm:f>справочники!$A$1:$A$3</xm:f>
          </x14:formula1>
          <xm:sqref>D22</xm:sqref>
        </x14:dataValidation>
        <x14:dataValidation type="list" allowBlank="1" showInputMessage="1" showErrorMessage="1">
          <x14:formula1>
            <xm:f>справочники!$C$5:$C$15</xm:f>
          </x14:formula1>
          <xm:sqref>J22</xm:sqref>
        </x14:dataValidation>
        <x14:dataValidation type="list" allowBlank="1" showInputMessage="1" showErrorMessage="1">
          <x14:formula1>
            <xm:f>справочники!$E$5:$E$6</xm:f>
          </x14:formula1>
          <xm:sqref>L22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F15"/>
  <sheetViews>
    <sheetView showGridLines="0" workbookViewId="0">
      <selection activeCell="D22" sqref="D22"/>
    </sheetView>
  </sheetViews>
  <sheetFormatPr defaultRowHeight="14.5" x14ac:dyDescent="0.35"/>
  <cols>
    <col min="2" max="2" width="8" bestFit="1" customWidth="1"/>
    <col min="3" max="3" width="16.26953125" bestFit="1" customWidth="1"/>
    <col min="4" max="4" width="24.26953125" bestFit="1" customWidth="1"/>
    <col min="5" max="5" width="26.26953125" bestFit="1" customWidth="1"/>
    <col min="6" max="6" width="53.26953125" bestFit="1" customWidth="1"/>
  </cols>
  <sheetData>
    <row r="1" spans="2:6" ht="30" x14ac:dyDescent="0.6">
      <c r="D1" s="2" t="s">
        <v>29</v>
      </c>
    </row>
    <row r="3" spans="2:6" x14ac:dyDescent="0.35">
      <c r="D3" s="8" t="s">
        <v>1</v>
      </c>
      <c r="E3" s="49" t="str">
        <f>Описание!C4</f>
        <v>Игроник</v>
      </c>
      <c r="F3" s="50"/>
    </row>
    <row r="4" spans="2:6" x14ac:dyDescent="0.35">
      <c r="D4" s="8" t="s">
        <v>3</v>
      </c>
      <c r="E4" s="49" t="str">
        <f>Описание!C5</f>
        <v>Ингосстрах</v>
      </c>
      <c r="F4" s="50"/>
    </row>
    <row r="5" spans="2:6" x14ac:dyDescent="0.35">
      <c r="D5" s="8" t="s">
        <v>5</v>
      </c>
      <c r="E5" s="49" t="str">
        <f>Описание!C6</f>
        <v>Ингосстрах</v>
      </c>
      <c r="F5" s="50"/>
    </row>
    <row r="6" spans="2:6" x14ac:dyDescent="0.35">
      <c r="D6" s="8" t="s">
        <v>6</v>
      </c>
      <c r="E6" s="49" t="str">
        <f>Описание!G4</f>
        <v xml:space="preserve">Ингосстрах // Инго Экосистемы // Игроник // Segmento </v>
      </c>
      <c r="F6" s="50"/>
    </row>
    <row r="7" spans="2:6" x14ac:dyDescent="0.35">
      <c r="D7" s="8" t="s">
        <v>8</v>
      </c>
      <c r="E7" s="49" t="str">
        <f>Описание!G5</f>
        <v xml:space="preserve"> </v>
      </c>
      <c r="F7" s="50"/>
    </row>
    <row r="9" spans="2:6" x14ac:dyDescent="0.35">
      <c r="B9" s="37" t="s">
        <v>89</v>
      </c>
      <c r="C9" s="37" t="s">
        <v>90</v>
      </c>
      <c r="D9" s="37" t="s">
        <v>91</v>
      </c>
      <c r="E9" s="37" t="s">
        <v>92</v>
      </c>
      <c r="F9" s="37" t="s">
        <v>93</v>
      </c>
    </row>
    <row r="10" spans="2:6" x14ac:dyDescent="0.35">
      <c r="B10" s="38" t="s">
        <v>94</v>
      </c>
      <c r="C10" s="38" t="s">
        <v>95</v>
      </c>
      <c r="D10" s="38" t="s">
        <v>96</v>
      </c>
      <c r="E10" s="38" t="s">
        <v>97</v>
      </c>
      <c r="F10" s="38" t="s">
        <v>98</v>
      </c>
    </row>
    <row r="11" spans="2:6" ht="25" x14ac:dyDescent="0.35">
      <c r="B11" s="38" t="s">
        <v>99</v>
      </c>
      <c r="C11" s="38" t="s">
        <v>95</v>
      </c>
      <c r="D11" s="38" t="s">
        <v>96</v>
      </c>
      <c r="E11" s="38" t="s">
        <v>100</v>
      </c>
      <c r="F11" s="38" t="s">
        <v>101</v>
      </c>
    </row>
    <row r="12" spans="2:6" x14ac:dyDescent="0.35">
      <c r="B12" s="38" t="s">
        <v>102</v>
      </c>
      <c r="C12" s="38" t="s">
        <v>95</v>
      </c>
      <c r="D12" s="38" t="s">
        <v>96</v>
      </c>
      <c r="E12" s="38" t="s">
        <v>103</v>
      </c>
      <c r="F12" s="38" t="s">
        <v>104</v>
      </c>
    </row>
    <row r="13" spans="2:6" s="61" customFormat="1" x14ac:dyDescent="0.35">
      <c r="B13" s="52" t="s">
        <v>203</v>
      </c>
      <c r="C13" s="52"/>
      <c r="D13" s="58" t="s">
        <v>204</v>
      </c>
      <c r="E13" s="59"/>
      <c r="F13" s="60"/>
    </row>
    <row r="14" spans="2:6" s="61" customFormat="1" x14ac:dyDescent="0.35">
      <c r="B14" s="52"/>
      <c r="C14" s="52"/>
      <c r="D14" s="58" t="s">
        <v>205</v>
      </c>
      <c r="E14" s="59"/>
      <c r="F14" s="60"/>
    </row>
    <row r="15" spans="2:6" s="61" customFormat="1" ht="33.5" customHeight="1" x14ac:dyDescent="0.35">
      <c r="B15" s="52"/>
      <c r="C15" s="52"/>
      <c r="D15" s="38" t="s">
        <v>206</v>
      </c>
      <c r="E15" s="53" t="s">
        <v>207</v>
      </c>
      <c r="F15" s="54"/>
    </row>
  </sheetData>
  <mergeCells count="9">
    <mergeCell ref="D14:F14"/>
    <mergeCell ref="D13:F13"/>
    <mergeCell ref="B13:C15"/>
    <mergeCell ref="E15:F15"/>
    <mergeCell ref="E3:F3"/>
    <mergeCell ref="E4:F4"/>
    <mergeCell ref="E5:F5"/>
    <mergeCell ref="E6:F6"/>
    <mergeCell ref="E7:F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F15"/>
  <sheetViews>
    <sheetView showGridLines="0" workbookViewId="0">
      <selection activeCell="D22" sqref="D22"/>
    </sheetView>
  </sheetViews>
  <sheetFormatPr defaultRowHeight="14.5" x14ac:dyDescent="0.35"/>
  <cols>
    <col min="2" max="2" width="8" bestFit="1" customWidth="1"/>
    <col min="3" max="3" width="16.26953125" bestFit="1" customWidth="1"/>
    <col min="4" max="4" width="24.26953125" bestFit="1" customWidth="1"/>
    <col min="5" max="5" width="26.26953125" bestFit="1" customWidth="1"/>
    <col min="6" max="6" width="53.26953125" bestFit="1" customWidth="1"/>
  </cols>
  <sheetData>
    <row r="1" spans="2:6" ht="30" x14ac:dyDescent="0.6">
      <c r="D1" s="2" t="s">
        <v>29</v>
      </c>
    </row>
    <row r="3" spans="2:6" x14ac:dyDescent="0.35">
      <c r="D3" s="8" t="s">
        <v>1</v>
      </c>
      <c r="E3" s="49" t="str">
        <f>Описание!C4</f>
        <v>Игроник</v>
      </c>
      <c r="F3" s="50"/>
    </row>
    <row r="4" spans="2:6" x14ac:dyDescent="0.35">
      <c r="D4" s="8" t="s">
        <v>3</v>
      </c>
      <c r="E4" s="49" t="str">
        <f>Описание!C5</f>
        <v>Ингосстрах</v>
      </c>
      <c r="F4" s="50"/>
    </row>
    <row r="5" spans="2:6" x14ac:dyDescent="0.35">
      <c r="D5" s="8" t="s">
        <v>5</v>
      </c>
      <c r="E5" s="49" t="str">
        <f>Описание!C6</f>
        <v>Ингосстрах</v>
      </c>
      <c r="F5" s="50"/>
    </row>
    <row r="6" spans="2:6" x14ac:dyDescent="0.35">
      <c r="D6" s="8" t="s">
        <v>6</v>
      </c>
      <c r="E6" s="49" t="str">
        <f>Описание!G4</f>
        <v xml:space="preserve">Ингосстрах // Инго Экосистемы // Игроник // Segmento </v>
      </c>
      <c r="F6" s="50"/>
    </row>
    <row r="7" spans="2:6" x14ac:dyDescent="0.35">
      <c r="D7" s="8" t="s">
        <v>8</v>
      </c>
      <c r="E7" s="49" t="str">
        <f>Описание!G5</f>
        <v xml:space="preserve"> </v>
      </c>
      <c r="F7" s="50"/>
    </row>
    <row r="9" spans="2:6" x14ac:dyDescent="0.35">
      <c r="B9" s="37" t="s">
        <v>89</v>
      </c>
      <c r="C9" s="37" t="s">
        <v>90</v>
      </c>
      <c r="D9" s="37" t="s">
        <v>91</v>
      </c>
      <c r="E9" s="37" t="s">
        <v>92</v>
      </c>
      <c r="F9" s="37" t="s">
        <v>93</v>
      </c>
    </row>
    <row r="10" spans="2:6" x14ac:dyDescent="0.35">
      <c r="B10" s="38" t="s">
        <v>94</v>
      </c>
      <c r="C10" s="38" t="s">
        <v>95</v>
      </c>
      <c r="D10" s="38" t="s">
        <v>96</v>
      </c>
      <c r="E10" s="38" t="s">
        <v>97</v>
      </c>
      <c r="F10" s="38" t="s">
        <v>98</v>
      </c>
    </row>
    <row r="11" spans="2:6" ht="25" x14ac:dyDescent="0.35">
      <c r="B11" s="38" t="s">
        <v>99</v>
      </c>
      <c r="C11" s="38" t="s">
        <v>95</v>
      </c>
      <c r="D11" s="38" t="s">
        <v>96</v>
      </c>
      <c r="E11" s="38" t="s">
        <v>100</v>
      </c>
      <c r="F11" s="38" t="s">
        <v>101</v>
      </c>
    </row>
    <row r="12" spans="2:6" x14ac:dyDescent="0.35">
      <c r="B12" s="38" t="s">
        <v>102</v>
      </c>
      <c r="C12" s="38" t="s">
        <v>95</v>
      </c>
      <c r="D12" s="38" t="s">
        <v>96</v>
      </c>
      <c r="E12" s="38" t="s">
        <v>103</v>
      </c>
      <c r="F12" s="38" t="s">
        <v>104</v>
      </c>
    </row>
    <row r="13" spans="2:6" x14ac:dyDescent="0.35">
      <c r="B13" s="52" t="s">
        <v>203</v>
      </c>
      <c r="C13" s="52"/>
      <c r="D13" s="63" t="s">
        <v>208</v>
      </c>
      <c r="E13" s="59"/>
      <c r="F13" s="60"/>
    </row>
    <row r="14" spans="2:6" x14ac:dyDescent="0.35">
      <c r="B14" s="52"/>
      <c r="C14" s="52"/>
      <c r="D14" s="63" t="s">
        <v>209</v>
      </c>
      <c r="E14" s="59"/>
      <c r="F14" s="60"/>
    </row>
    <row r="15" spans="2:6" ht="33.5" customHeight="1" x14ac:dyDescent="0.35">
      <c r="B15" s="52"/>
      <c r="C15" s="52"/>
      <c r="D15" s="38" t="s">
        <v>206</v>
      </c>
      <c r="E15" s="53" t="s">
        <v>207</v>
      </c>
      <c r="F15" s="54"/>
    </row>
  </sheetData>
  <mergeCells count="9">
    <mergeCell ref="B13:C15"/>
    <mergeCell ref="D13:F13"/>
    <mergeCell ref="D14:F14"/>
    <mergeCell ref="E15:F15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F22"/>
  <sheetViews>
    <sheetView showGridLines="0" topLeftCell="A10" workbookViewId="0">
      <selection activeCell="A18" sqref="A18:XFD22"/>
    </sheetView>
  </sheetViews>
  <sheetFormatPr defaultRowHeight="14.5" x14ac:dyDescent="0.35"/>
  <cols>
    <col min="2" max="2" width="8" bestFit="1" customWidth="1"/>
    <col min="3" max="3" width="16.26953125" bestFit="1" customWidth="1"/>
    <col min="4" max="4" width="24.26953125" bestFit="1" customWidth="1"/>
    <col min="5" max="5" width="32.1796875" bestFit="1" customWidth="1"/>
    <col min="6" max="6" width="65" bestFit="1" customWidth="1"/>
  </cols>
  <sheetData>
    <row r="1" spans="2:6" ht="30" x14ac:dyDescent="0.6">
      <c r="D1" s="2" t="s">
        <v>29</v>
      </c>
    </row>
    <row r="3" spans="2:6" x14ac:dyDescent="0.35">
      <c r="D3" s="8" t="s">
        <v>1</v>
      </c>
      <c r="E3" s="49" t="str">
        <f>Описание!C4</f>
        <v>Игроник</v>
      </c>
      <c r="F3" s="50"/>
    </row>
    <row r="4" spans="2:6" x14ac:dyDescent="0.35">
      <c r="D4" s="8" t="s">
        <v>3</v>
      </c>
      <c r="E4" s="49" t="str">
        <f>Описание!C5</f>
        <v>Ингосстрах</v>
      </c>
      <c r="F4" s="50"/>
    </row>
    <row r="5" spans="2:6" x14ac:dyDescent="0.35">
      <c r="D5" s="8" t="s">
        <v>5</v>
      </c>
      <c r="E5" s="49" t="str">
        <f>Описание!C6</f>
        <v>Ингосстрах</v>
      </c>
      <c r="F5" s="50"/>
    </row>
    <row r="6" spans="2:6" x14ac:dyDescent="0.35">
      <c r="D6" s="8" t="s">
        <v>6</v>
      </c>
      <c r="E6" s="49" t="str">
        <f>Описание!G4</f>
        <v xml:space="preserve">Ингосстрах // Инго Экосистемы // Игроник // Segmento </v>
      </c>
      <c r="F6" s="50"/>
    </row>
    <row r="7" spans="2:6" x14ac:dyDescent="0.35">
      <c r="D7" s="8" t="s">
        <v>8</v>
      </c>
      <c r="E7" s="49" t="str">
        <f>Описание!G5</f>
        <v xml:space="preserve"> </v>
      </c>
      <c r="F7" s="50"/>
    </row>
    <row r="9" spans="2:6" x14ac:dyDescent="0.35">
      <c r="B9" s="37" t="s">
        <v>89</v>
      </c>
      <c r="C9" s="37" t="s">
        <v>90</v>
      </c>
      <c r="D9" s="37" t="s">
        <v>91</v>
      </c>
      <c r="E9" s="37" t="s">
        <v>92</v>
      </c>
      <c r="F9" s="37" t="s">
        <v>93</v>
      </c>
    </row>
    <row r="10" spans="2:6" x14ac:dyDescent="0.35">
      <c r="B10" s="38" t="s">
        <v>94</v>
      </c>
      <c r="C10" s="38" t="s">
        <v>95</v>
      </c>
      <c r="D10" s="38" t="s">
        <v>96</v>
      </c>
      <c r="E10" s="38" t="s">
        <v>97</v>
      </c>
      <c r="F10" s="38" t="s">
        <v>98</v>
      </c>
    </row>
    <row r="11" spans="2:6" ht="37.5" x14ac:dyDescent="0.35">
      <c r="B11" s="38" t="s">
        <v>105</v>
      </c>
      <c r="C11" s="38" t="s">
        <v>95</v>
      </c>
      <c r="D11" s="38" t="s">
        <v>96</v>
      </c>
      <c r="E11" s="38" t="s">
        <v>106</v>
      </c>
      <c r="F11" s="38" t="s">
        <v>107</v>
      </c>
    </row>
    <row r="12" spans="2:6" ht="37.5" x14ac:dyDescent="0.35">
      <c r="B12" s="38" t="s">
        <v>108</v>
      </c>
      <c r="C12" s="38" t="s">
        <v>95</v>
      </c>
      <c r="D12" s="38" t="s">
        <v>96</v>
      </c>
      <c r="E12" s="38" t="s">
        <v>109</v>
      </c>
      <c r="F12" s="38" t="s">
        <v>110</v>
      </c>
    </row>
    <row r="13" spans="2:6" ht="25" x14ac:dyDescent="0.35">
      <c r="B13" s="38" t="s">
        <v>99</v>
      </c>
      <c r="C13" s="38" t="s">
        <v>95</v>
      </c>
      <c r="D13" s="38" t="s">
        <v>96</v>
      </c>
      <c r="E13" s="38" t="s">
        <v>100</v>
      </c>
      <c r="F13" s="38" t="s">
        <v>101</v>
      </c>
    </row>
    <row r="14" spans="2:6" ht="37.5" x14ac:dyDescent="0.35">
      <c r="B14" s="38" t="s">
        <v>111</v>
      </c>
      <c r="C14" s="38" t="s">
        <v>95</v>
      </c>
      <c r="D14" s="38" t="s">
        <v>96</v>
      </c>
      <c r="E14" s="38" t="s">
        <v>112</v>
      </c>
      <c r="F14" s="38" t="s">
        <v>113</v>
      </c>
    </row>
    <row r="15" spans="2:6" ht="25" x14ac:dyDescent="0.35">
      <c r="B15" s="38" t="s">
        <v>114</v>
      </c>
      <c r="C15" s="38" t="s">
        <v>95</v>
      </c>
      <c r="D15" s="38" t="s">
        <v>96</v>
      </c>
      <c r="E15" s="38" t="s">
        <v>115</v>
      </c>
      <c r="F15" s="38" t="s">
        <v>116</v>
      </c>
    </row>
    <row r="16" spans="2:6" ht="37.5" x14ac:dyDescent="0.35">
      <c r="B16" s="38" t="s">
        <v>117</v>
      </c>
      <c r="C16" s="38" t="s">
        <v>95</v>
      </c>
      <c r="D16" s="38" t="s">
        <v>96</v>
      </c>
      <c r="E16" s="38" t="s">
        <v>118</v>
      </c>
      <c r="F16" s="38" t="s">
        <v>119</v>
      </c>
    </row>
    <row r="17" spans="2:6" x14ac:dyDescent="0.35">
      <c r="B17" s="38" t="s">
        <v>102</v>
      </c>
      <c r="C17" s="38" t="s">
        <v>95</v>
      </c>
      <c r="D17" s="38" t="s">
        <v>96</v>
      </c>
      <c r="E17" s="38" t="s">
        <v>103</v>
      </c>
      <c r="F17" s="38" t="s">
        <v>104</v>
      </c>
    </row>
    <row r="18" spans="2:6" ht="17" customHeight="1" x14ac:dyDescent="0.35">
      <c r="B18" s="66" t="s">
        <v>203</v>
      </c>
      <c r="C18" s="55"/>
      <c r="D18" s="63" t="s">
        <v>214</v>
      </c>
      <c r="E18" s="59"/>
      <c r="F18" s="60"/>
    </row>
    <row r="19" spans="2:6" ht="17" customHeight="1" x14ac:dyDescent="0.35">
      <c r="B19" s="67"/>
      <c r="C19" s="56"/>
      <c r="D19" s="63" t="s">
        <v>215</v>
      </c>
      <c r="E19" s="59"/>
      <c r="F19" s="60"/>
    </row>
    <row r="20" spans="2:6" ht="33" customHeight="1" x14ac:dyDescent="0.35">
      <c r="B20" s="67"/>
      <c r="C20" s="56"/>
      <c r="D20" s="38" t="s">
        <v>210</v>
      </c>
      <c r="E20" s="53" t="s">
        <v>211</v>
      </c>
      <c r="F20" s="54"/>
    </row>
    <row r="21" spans="2:6" ht="33" customHeight="1" x14ac:dyDescent="0.35">
      <c r="B21" s="67"/>
      <c r="C21" s="56"/>
      <c r="D21" s="38" t="s">
        <v>212</v>
      </c>
      <c r="E21" s="53" t="s">
        <v>213</v>
      </c>
      <c r="F21" s="54"/>
    </row>
    <row r="22" spans="2:6" ht="33" customHeight="1" x14ac:dyDescent="0.35">
      <c r="B22" s="68"/>
      <c r="C22" s="57"/>
      <c r="D22" s="38" t="s">
        <v>206</v>
      </c>
      <c r="E22" s="53" t="s">
        <v>207</v>
      </c>
      <c r="F22" s="54"/>
    </row>
  </sheetData>
  <mergeCells count="11">
    <mergeCell ref="E22:F22"/>
    <mergeCell ref="E21:F21"/>
    <mergeCell ref="E20:F20"/>
    <mergeCell ref="B18:C22"/>
    <mergeCell ref="D18:F18"/>
    <mergeCell ref="D19:F19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F22"/>
  <sheetViews>
    <sheetView showGridLines="0" topLeftCell="A7" workbookViewId="0">
      <selection activeCell="K15" sqref="K15"/>
    </sheetView>
  </sheetViews>
  <sheetFormatPr defaultRowHeight="14.5" x14ac:dyDescent="0.35"/>
  <cols>
    <col min="2" max="2" width="8" bestFit="1" customWidth="1"/>
    <col min="3" max="3" width="16.26953125" bestFit="1" customWidth="1"/>
    <col min="4" max="4" width="24.26953125" bestFit="1" customWidth="1"/>
    <col min="5" max="5" width="32.1796875" bestFit="1" customWidth="1"/>
    <col min="6" max="6" width="65" bestFit="1" customWidth="1"/>
  </cols>
  <sheetData>
    <row r="1" spans="2:6" ht="30" x14ac:dyDescent="0.6">
      <c r="D1" s="2" t="s">
        <v>29</v>
      </c>
    </row>
    <row r="3" spans="2:6" x14ac:dyDescent="0.35">
      <c r="D3" s="8" t="s">
        <v>1</v>
      </c>
      <c r="E3" s="49" t="str">
        <f>Описание!C4</f>
        <v>Игроник</v>
      </c>
      <c r="F3" s="50"/>
    </row>
    <row r="4" spans="2:6" x14ac:dyDescent="0.35">
      <c r="D4" s="8" t="s">
        <v>3</v>
      </c>
      <c r="E4" s="49" t="str">
        <f>Описание!C5</f>
        <v>Ингосстрах</v>
      </c>
      <c r="F4" s="50"/>
    </row>
    <row r="5" spans="2:6" x14ac:dyDescent="0.35">
      <c r="D5" s="8" t="s">
        <v>5</v>
      </c>
      <c r="E5" s="49" t="str">
        <f>Описание!C6</f>
        <v>Ингосстрах</v>
      </c>
      <c r="F5" s="50"/>
    </row>
    <row r="6" spans="2:6" x14ac:dyDescent="0.35">
      <c r="D6" s="8" t="s">
        <v>6</v>
      </c>
      <c r="E6" s="49" t="str">
        <f>Описание!G4</f>
        <v xml:space="preserve">Ингосстрах // Инго Экосистемы // Игроник // Segmento </v>
      </c>
      <c r="F6" s="50"/>
    </row>
    <row r="7" spans="2:6" x14ac:dyDescent="0.35">
      <c r="D7" s="8" t="s">
        <v>8</v>
      </c>
      <c r="E7" s="49" t="str">
        <f>Описание!G5</f>
        <v xml:space="preserve"> </v>
      </c>
      <c r="F7" s="50"/>
    </row>
    <row r="9" spans="2:6" x14ac:dyDescent="0.35">
      <c r="B9" s="37" t="s">
        <v>89</v>
      </c>
      <c r="C9" s="37" t="s">
        <v>90</v>
      </c>
      <c r="D9" s="37" t="s">
        <v>91</v>
      </c>
      <c r="E9" s="37" t="s">
        <v>92</v>
      </c>
      <c r="F9" s="37" t="s">
        <v>93</v>
      </c>
    </row>
    <row r="10" spans="2:6" x14ac:dyDescent="0.35">
      <c r="B10" s="38" t="s">
        <v>94</v>
      </c>
      <c r="C10" s="38" t="s">
        <v>95</v>
      </c>
      <c r="D10" s="38" t="s">
        <v>96</v>
      </c>
      <c r="E10" s="38" t="s">
        <v>97</v>
      </c>
      <c r="F10" s="38" t="s">
        <v>98</v>
      </c>
    </row>
    <row r="11" spans="2:6" ht="37.5" x14ac:dyDescent="0.35">
      <c r="B11" s="38" t="s">
        <v>105</v>
      </c>
      <c r="C11" s="38" t="s">
        <v>95</v>
      </c>
      <c r="D11" s="38" t="s">
        <v>96</v>
      </c>
      <c r="E11" s="38" t="s">
        <v>106</v>
      </c>
      <c r="F11" s="38" t="s">
        <v>107</v>
      </c>
    </row>
    <row r="12" spans="2:6" ht="37.5" x14ac:dyDescent="0.35">
      <c r="B12" s="38" t="s">
        <v>108</v>
      </c>
      <c r="C12" s="38" t="s">
        <v>95</v>
      </c>
      <c r="D12" s="38" t="s">
        <v>96</v>
      </c>
      <c r="E12" s="38" t="s">
        <v>109</v>
      </c>
      <c r="F12" s="38" t="s">
        <v>110</v>
      </c>
    </row>
    <row r="13" spans="2:6" ht="25" x14ac:dyDescent="0.35">
      <c r="B13" s="38" t="s">
        <v>99</v>
      </c>
      <c r="C13" s="38" t="s">
        <v>95</v>
      </c>
      <c r="D13" s="38" t="s">
        <v>96</v>
      </c>
      <c r="E13" s="38" t="s">
        <v>100</v>
      </c>
      <c r="F13" s="38" t="s">
        <v>101</v>
      </c>
    </row>
    <row r="14" spans="2:6" ht="37.5" x14ac:dyDescent="0.35">
      <c r="B14" s="38" t="s">
        <v>111</v>
      </c>
      <c r="C14" s="38" t="s">
        <v>95</v>
      </c>
      <c r="D14" s="38" t="s">
        <v>96</v>
      </c>
      <c r="E14" s="38" t="s">
        <v>112</v>
      </c>
      <c r="F14" s="38" t="s">
        <v>113</v>
      </c>
    </row>
    <row r="15" spans="2:6" ht="25" x14ac:dyDescent="0.35">
      <c r="B15" s="38" t="s">
        <v>114</v>
      </c>
      <c r="C15" s="38" t="s">
        <v>95</v>
      </c>
      <c r="D15" s="38" t="s">
        <v>96</v>
      </c>
      <c r="E15" s="38" t="s">
        <v>115</v>
      </c>
      <c r="F15" s="38" t="s">
        <v>116</v>
      </c>
    </row>
    <row r="16" spans="2:6" ht="37.5" x14ac:dyDescent="0.35">
      <c r="B16" s="38" t="s">
        <v>117</v>
      </c>
      <c r="C16" s="38" t="s">
        <v>95</v>
      </c>
      <c r="D16" s="38" t="s">
        <v>96</v>
      </c>
      <c r="E16" s="38" t="s">
        <v>118</v>
      </c>
      <c r="F16" s="38" t="s">
        <v>119</v>
      </c>
    </row>
    <row r="17" spans="2:6" x14ac:dyDescent="0.35">
      <c r="B17" s="38" t="s">
        <v>102</v>
      </c>
      <c r="C17" s="38" t="s">
        <v>95</v>
      </c>
      <c r="D17" s="38" t="s">
        <v>96</v>
      </c>
      <c r="E17" s="38" t="s">
        <v>103</v>
      </c>
      <c r="F17" s="38" t="s">
        <v>104</v>
      </c>
    </row>
    <row r="18" spans="2:6" ht="17" customHeight="1" x14ac:dyDescent="0.35">
      <c r="B18" s="66" t="s">
        <v>203</v>
      </c>
      <c r="C18" s="55"/>
      <c r="D18" s="63" t="s">
        <v>216</v>
      </c>
      <c r="E18" s="59"/>
      <c r="F18" s="60"/>
    </row>
    <row r="19" spans="2:6" ht="17" customHeight="1" x14ac:dyDescent="0.35">
      <c r="B19" s="67"/>
      <c r="C19" s="56"/>
      <c r="D19" s="63" t="s">
        <v>217</v>
      </c>
      <c r="E19" s="59"/>
      <c r="F19" s="60"/>
    </row>
    <row r="20" spans="2:6" ht="33" customHeight="1" x14ac:dyDescent="0.35">
      <c r="B20" s="67"/>
      <c r="C20" s="56"/>
      <c r="D20" s="38" t="s">
        <v>210</v>
      </c>
      <c r="E20" s="53" t="s">
        <v>211</v>
      </c>
      <c r="F20" s="54"/>
    </row>
    <row r="21" spans="2:6" ht="33" customHeight="1" x14ac:dyDescent="0.35">
      <c r="B21" s="67"/>
      <c r="C21" s="56"/>
      <c r="D21" s="38" t="s">
        <v>212</v>
      </c>
      <c r="E21" s="53" t="s">
        <v>213</v>
      </c>
      <c r="F21" s="54"/>
    </row>
    <row r="22" spans="2:6" ht="33" customHeight="1" x14ac:dyDescent="0.35">
      <c r="B22" s="68"/>
      <c r="C22" s="57"/>
      <c r="D22" s="38" t="s">
        <v>206</v>
      </c>
      <c r="E22" s="53" t="s">
        <v>207</v>
      </c>
      <c r="F22" s="54"/>
    </row>
  </sheetData>
  <mergeCells count="11">
    <mergeCell ref="B18:C22"/>
    <mergeCell ref="D18:F18"/>
    <mergeCell ref="D19:F19"/>
    <mergeCell ref="E20:F20"/>
    <mergeCell ref="E21:F21"/>
    <mergeCell ref="E22:F22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D103"/>
  <sheetViews>
    <sheetView showGridLines="0" workbookViewId="0"/>
  </sheetViews>
  <sheetFormatPr defaultRowHeight="14.5" x14ac:dyDescent="0.35"/>
  <cols>
    <col min="1" max="1" width="3" customWidth="1"/>
    <col min="2" max="2" width="45.1796875" bestFit="1" customWidth="1"/>
    <col min="3" max="3" width="50" bestFit="1" customWidth="1"/>
  </cols>
  <sheetData>
    <row r="1" spans="2:4" ht="30" x14ac:dyDescent="0.6">
      <c r="C1" s="2" t="s">
        <v>120</v>
      </c>
    </row>
    <row r="3" spans="2:4" x14ac:dyDescent="0.35">
      <c r="B3" s="8" t="s">
        <v>1</v>
      </c>
      <c r="C3" s="49" t="str">
        <f>Описание!C4</f>
        <v>Игроник</v>
      </c>
      <c r="D3" s="50"/>
    </row>
    <row r="4" spans="2:4" x14ac:dyDescent="0.35">
      <c r="B4" s="8" t="s">
        <v>3</v>
      </c>
      <c r="C4" s="49" t="str">
        <f>Описание!C5</f>
        <v>Ингосстрах</v>
      </c>
      <c r="D4" s="50"/>
    </row>
    <row r="5" spans="2:4" x14ac:dyDescent="0.35">
      <c r="B5" s="8" t="s">
        <v>5</v>
      </c>
      <c r="C5" s="49" t="str">
        <f>Описание!C6</f>
        <v>Ингосстрах</v>
      </c>
      <c r="D5" s="50"/>
    </row>
    <row r="6" spans="2:4" x14ac:dyDescent="0.35">
      <c r="B6" s="8" t="s">
        <v>6</v>
      </c>
      <c r="C6" s="49" t="str">
        <f>Описание!G4</f>
        <v xml:space="preserve">Ингосстрах // Инго Экосистемы // Игроник // Segmento </v>
      </c>
      <c r="D6" s="50"/>
    </row>
    <row r="7" spans="2:4" x14ac:dyDescent="0.35">
      <c r="B7" s="8" t="s">
        <v>8</v>
      </c>
      <c r="C7" s="49" t="str">
        <f>Описание!G5</f>
        <v xml:space="preserve"> </v>
      </c>
      <c r="D7" s="50"/>
    </row>
    <row r="9" spans="2:4" x14ac:dyDescent="0.35">
      <c r="B9" s="39" t="s">
        <v>86</v>
      </c>
    </row>
    <row r="10" spans="2:4" x14ac:dyDescent="0.35">
      <c r="B10" s="40" t="s">
        <v>121</v>
      </c>
      <c r="C10" s="40" t="s">
        <v>122</v>
      </c>
    </row>
    <row r="11" spans="2:4" ht="88.5" x14ac:dyDescent="0.35">
      <c r="B11" s="41" t="s">
        <v>120</v>
      </c>
      <c r="C11" s="42" t="s">
        <v>123</v>
      </c>
    </row>
    <row r="12" spans="2:4" x14ac:dyDescent="0.35">
      <c r="B12" s="41" t="s">
        <v>124</v>
      </c>
      <c r="C12" s="42" t="s">
        <v>125</v>
      </c>
    </row>
    <row r="13" spans="2:4" ht="88.5" x14ac:dyDescent="0.35">
      <c r="B13" s="41" t="s">
        <v>126</v>
      </c>
      <c r="C13" s="42" t="s">
        <v>127</v>
      </c>
    </row>
    <row r="14" spans="2:4" ht="26" x14ac:dyDescent="0.35">
      <c r="B14" s="41" t="s">
        <v>128</v>
      </c>
      <c r="C14" s="42" t="s">
        <v>129</v>
      </c>
    </row>
    <row r="15" spans="2:4" ht="51" x14ac:dyDescent="0.35">
      <c r="B15" s="41" t="s">
        <v>130</v>
      </c>
      <c r="C15" s="42" t="s">
        <v>131</v>
      </c>
    </row>
    <row r="17" spans="2:3" x14ac:dyDescent="0.35">
      <c r="B17" s="39" t="s">
        <v>85</v>
      </c>
    </row>
    <row r="18" spans="2:3" x14ac:dyDescent="0.35">
      <c r="B18" s="40" t="s">
        <v>121</v>
      </c>
      <c r="C18" s="40" t="s">
        <v>122</v>
      </c>
    </row>
    <row r="19" spans="2:3" ht="88.5" x14ac:dyDescent="0.35">
      <c r="B19" s="41" t="s">
        <v>120</v>
      </c>
      <c r="C19" s="42" t="s">
        <v>123</v>
      </c>
    </row>
    <row r="20" spans="2:3" x14ac:dyDescent="0.35">
      <c r="B20" s="41" t="s">
        <v>124</v>
      </c>
      <c r="C20" s="42" t="s">
        <v>125</v>
      </c>
    </row>
    <row r="21" spans="2:3" ht="88.5" x14ac:dyDescent="0.35">
      <c r="B21" s="41" t="s">
        <v>126</v>
      </c>
      <c r="C21" s="42" t="s">
        <v>127</v>
      </c>
    </row>
    <row r="22" spans="2:3" ht="26" x14ac:dyDescent="0.35">
      <c r="B22" s="41" t="s">
        <v>128</v>
      </c>
      <c r="C22" s="42" t="s">
        <v>129</v>
      </c>
    </row>
    <row r="23" spans="2:3" ht="51" x14ac:dyDescent="0.35">
      <c r="B23" s="41" t="s">
        <v>130</v>
      </c>
      <c r="C23" s="42" t="s">
        <v>131</v>
      </c>
    </row>
    <row r="25" spans="2:3" x14ac:dyDescent="0.35">
      <c r="B25" s="39" t="s">
        <v>84</v>
      </c>
    </row>
    <row r="26" spans="2:3" x14ac:dyDescent="0.35">
      <c r="B26" s="40" t="s">
        <v>121</v>
      </c>
      <c r="C26" s="40" t="s">
        <v>122</v>
      </c>
    </row>
    <row r="27" spans="2:3" ht="88.5" x14ac:dyDescent="0.35">
      <c r="B27" s="41" t="s">
        <v>120</v>
      </c>
      <c r="C27" s="42" t="s">
        <v>123</v>
      </c>
    </row>
    <row r="28" spans="2:3" x14ac:dyDescent="0.35">
      <c r="B28" s="41" t="s">
        <v>124</v>
      </c>
      <c r="C28" s="42" t="s">
        <v>125</v>
      </c>
    </row>
    <row r="29" spans="2:3" ht="88.5" x14ac:dyDescent="0.35">
      <c r="B29" s="41" t="s">
        <v>126</v>
      </c>
      <c r="C29" s="42" t="s">
        <v>127</v>
      </c>
    </row>
    <row r="30" spans="2:3" ht="26" x14ac:dyDescent="0.35">
      <c r="B30" s="41" t="s">
        <v>128</v>
      </c>
      <c r="C30" s="42" t="s">
        <v>129</v>
      </c>
    </row>
    <row r="31" spans="2:3" ht="51" x14ac:dyDescent="0.35">
      <c r="B31" s="41" t="s">
        <v>130</v>
      </c>
      <c r="C31" s="42" t="s">
        <v>131</v>
      </c>
    </row>
    <row r="33" spans="2:3" x14ac:dyDescent="0.35">
      <c r="B33" s="39" t="s">
        <v>83</v>
      </c>
    </row>
    <row r="34" spans="2:3" x14ac:dyDescent="0.35">
      <c r="B34" s="40" t="s">
        <v>121</v>
      </c>
      <c r="C34" s="40" t="s">
        <v>122</v>
      </c>
    </row>
    <row r="35" spans="2:3" ht="88.5" x14ac:dyDescent="0.35">
      <c r="B35" s="41" t="s">
        <v>120</v>
      </c>
      <c r="C35" s="42" t="s">
        <v>123</v>
      </c>
    </row>
    <row r="36" spans="2:3" x14ac:dyDescent="0.35">
      <c r="B36" s="41" t="s">
        <v>124</v>
      </c>
      <c r="C36" s="42" t="s">
        <v>125</v>
      </c>
    </row>
    <row r="37" spans="2:3" ht="88.5" x14ac:dyDescent="0.35">
      <c r="B37" s="41" t="s">
        <v>126</v>
      </c>
      <c r="C37" s="42" t="s">
        <v>127</v>
      </c>
    </row>
    <row r="38" spans="2:3" ht="26" x14ac:dyDescent="0.35">
      <c r="B38" s="41" t="s">
        <v>128</v>
      </c>
      <c r="C38" s="42" t="s">
        <v>129</v>
      </c>
    </row>
    <row r="39" spans="2:3" ht="51" x14ac:dyDescent="0.35">
      <c r="B39" s="41" t="s">
        <v>130</v>
      </c>
      <c r="C39" s="42" t="s">
        <v>131</v>
      </c>
    </row>
    <row r="41" spans="2:3" x14ac:dyDescent="0.35">
      <c r="B41" s="39" t="s">
        <v>82</v>
      </c>
    </row>
    <row r="42" spans="2:3" x14ac:dyDescent="0.35">
      <c r="B42" s="40" t="s">
        <v>121</v>
      </c>
      <c r="C42" s="40" t="s">
        <v>122</v>
      </c>
    </row>
    <row r="43" spans="2:3" ht="88.5" x14ac:dyDescent="0.35">
      <c r="B43" s="41" t="s">
        <v>120</v>
      </c>
      <c r="C43" s="42" t="s">
        <v>123</v>
      </c>
    </row>
    <row r="44" spans="2:3" x14ac:dyDescent="0.35">
      <c r="B44" s="41" t="s">
        <v>124</v>
      </c>
      <c r="C44" s="42" t="s">
        <v>125</v>
      </c>
    </row>
    <row r="45" spans="2:3" ht="88.5" x14ac:dyDescent="0.35">
      <c r="B45" s="41" t="s">
        <v>126</v>
      </c>
      <c r="C45" s="42" t="s">
        <v>127</v>
      </c>
    </row>
    <row r="46" spans="2:3" ht="26" x14ac:dyDescent="0.35">
      <c r="B46" s="41" t="s">
        <v>128</v>
      </c>
      <c r="C46" s="42" t="s">
        <v>129</v>
      </c>
    </row>
    <row r="47" spans="2:3" ht="51" x14ac:dyDescent="0.35">
      <c r="B47" s="41" t="s">
        <v>130</v>
      </c>
      <c r="C47" s="42" t="s">
        <v>131</v>
      </c>
    </row>
    <row r="49" spans="2:3" x14ac:dyDescent="0.35">
      <c r="B49" s="39" t="s">
        <v>80</v>
      </c>
    </row>
    <row r="50" spans="2:3" x14ac:dyDescent="0.35">
      <c r="B50" s="40" t="s">
        <v>121</v>
      </c>
      <c r="C50" s="40" t="s">
        <v>122</v>
      </c>
    </row>
    <row r="51" spans="2:3" ht="88.5" x14ac:dyDescent="0.35">
      <c r="B51" s="41" t="s">
        <v>120</v>
      </c>
      <c r="C51" s="42" t="s">
        <v>123</v>
      </c>
    </row>
    <row r="52" spans="2:3" x14ac:dyDescent="0.35">
      <c r="B52" s="41" t="s">
        <v>124</v>
      </c>
      <c r="C52" s="42" t="s">
        <v>125</v>
      </c>
    </row>
    <row r="53" spans="2:3" ht="88.5" x14ac:dyDescent="0.35">
      <c r="B53" s="41" t="s">
        <v>126</v>
      </c>
      <c r="C53" s="42" t="s">
        <v>127</v>
      </c>
    </row>
    <row r="54" spans="2:3" ht="26" x14ac:dyDescent="0.35">
      <c r="B54" s="41" t="s">
        <v>128</v>
      </c>
      <c r="C54" s="42" t="s">
        <v>129</v>
      </c>
    </row>
    <row r="55" spans="2:3" ht="51" x14ac:dyDescent="0.35">
      <c r="B55" s="41" t="s">
        <v>130</v>
      </c>
      <c r="C55" s="42" t="s">
        <v>131</v>
      </c>
    </row>
    <row r="57" spans="2:3" x14ac:dyDescent="0.35">
      <c r="B57" s="39" t="s">
        <v>79</v>
      </c>
    </row>
    <row r="58" spans="2:3" x14ac:dyDescent="0.35">
      <c r="B58" s="40" t="s">
        <v>121</v>
      </c>
      <c r="C58" s="40" t="s">
        <v>122</v>
      </c>
    </row>
    <row r="59" spans="2:3" ht="126" x14ac:dyDescent="0.35">
      <c r="B59" s="41" t="s">
        <v>120</v>
      </c>
      <c r="C59" s="42" t="s">
        <v>132</v>
      </c>
    </row>
    <row r="60" spans="2:3" x14ac:dyDescent="0.35">
      <c r="B60" s="41" t="s">
        <v>124</v>
      </c>
      <c r="C60" s="42" t="s">
        <v>125</v>
      </c>
    </row>
    <row r="61" spans="2:3" ht="88.5" x14ac:dyDescent="0.35">
      <c r="B61" s="41" t="s">
        <v>126</v>
      </c>
      <c r="C61" s="42" t="s">
        <v>127</v>
      </c>
    </row>
    <row r="62" spans="2:3" ht="26" x14ac:dyDescent="0.35">
      <c r="B62" s="41" t="s">
        <v>128</v>
      </c>
      <c r="C62" s="42" t="s">
        <v>129</v>
      </c>
    </row>
    <row r="63" spans="2:3" ht="38.5" x14ac:dyDescent="0.35">
      <c r="B63" s="41" t="s">
        <v>130</v>
      </c>
      <c r="C63" s="42" t="s">
        <v>133</v>
      </c>
    </row>
    <row r="65" spans="2:3" x14ac:dyDescent="0.35">
      <c r="B65" s="39" t="s">
        <v>78</v>
      </c>
    </row>
    <row r="66" spans="2:3" x14ac:dyDescent="0.35">
      <c r="B66" s="40" t="s">
        <v>121</v>
      </c>
      <c r="C66" s="40" t="s">
        <v>122</v>
      </c>
    </row>
    <row r="67" spans="2:3" ht="126" x14ac:dyDescent="0.35">
      <c r="B67" s="41" t="s">
        <v>120</v>
      </c>
      <c r="C67" s="42" t="s">
        <v>132</v>
      </c>
    </row>
    <row r="68" spans="2:3" x14ac:dyDescent="0.35">
      <c r="B68" s="41" t="s">
        <v>124</v>
      </c>
      <c r="C68" s="42" t="s">
        <v>125</v>
      </c>
    </row>
    <row r="69" spans="2:3" ht="88.5" x14ac:dyDescent="0.35">
      <c r="B69" s="41" t="s">
        <v>126</v>
      </c>
      <c r="C69" s="42" t="s">
        <v>127</v>
      </c>
    </row>
    <row r="70" spans="2:3" ht="26" x14ac:dyDescent="0.35">
      <c r="B70" s="41" t="s">
        <v>128</v>
      </c>
      <c r="C70" s="42" t="s">
        <v>129</v>
      </c>
    </row>
    <row r="71" spans="2:3" ht="38.5" x14ac:dyDescent="0.35">
      <c r="B71" s="41" t="s">
        <v>130</v>
      </c>
      <c r="C71" s="42" t="s">
        <v>133</v>
      </c>
    </row>
    <row r="73" spans="2:3" x14ac:dyDescent="0.35">
      <c r="B73" s="39" t="s">
        <v>77</v>
      </c>
    </row>
    <row r="74" spans="2:3" x14ac:dyDescent="0.35">
      <c r="B74" s="40" t="s">
        <v>121</v>
      </c>
      <c r="C74" s="40" t="s">
        <v>122</v>
      </c>
    </row>
    <row r="75" spans="2:3" ht="126" x14ac:dyDescent="0.35">
      <c r="B75" s="41" t="s">
        <v>120</v>
      </c>
      <c r="C75" s="42" t="s">
        <v>132</v>
      </c>
    </row>
    <row r="76" spans="2:3" x14ac:dyDescent="0.35">
      <c r="B76" s="41" t="s">
        <v>124</v>
      </c>
      <c r="C76" s="42" t="s">
        <v>125</v>
      </c>
    </row>
    <row r="77" spans="2:3" ht="88.5" x14ac:dyDescent="0.35">
      <c r="B77" s="41" t="s">
        <v>126</v>
      </c>
      <c r="C77" s="42" t="s">
        <v>127</v>
      </c>
    </row>
    <row r="78" spans="2:3" ht="26" x14ac:dyDescent="0.35">
      <c r="B78" s="41" t="s">
        <v>128</v>
      </c>
      <c r="C78" s="42" t="s">
        <v>129</v>
      </c>
    </row>
    <row r="79" spans="2:3" ht="38.5" x14ac:dyDescent="0.35">
      <c r="B79" s="41" t="s">
        <v>130</v>
      </c>
      <c r="C79" s="42" t="s">
        <v>133</v>
      </c>
    </row>
    <row r="81" spans="2:3" x14ac:dyDescent="0.35">
      <c r="B81" s="39" t="s">
        <v>76</v>
      </c>
    </row>
    <row r="82" spans="2:3" x14ac:dyDescent="0.35">
      <c r="B82" s="40" t="s">
        <v>121</v>
      </c>
      <c r="C82" s="40" t="s">
        <v>122</v>
      </c>
    </row>
    <row r="83" spans="2:3" ht="126" x14ac:dyDescent="0.35">
      <c r="B83" s="41" t="s">
        <v>120</v>
      </c>
      <c r="C83" s="42" t="s">
        <v>132</v>
      </c>
    </row>
    <row r="84" spans="2:3" x14ac:dyDescent="0.35">
      <c r="B84" s="41" t="s">
        <v>124</v>
      </c>
      <c r="C84" s="42" t="s">
        <v>125</v>
      </c>
    </row>
    <row r="85" spans="2:3" ht="88.5" x14ac:dyDescent="0.35">
      <c r="B85" s="41" t="s">
        <v>126</v>
      </c>
      <c r="C85" s="42" t="s">
        <v>127</v>
      </c>
    </row>
    <row r="86" spans="2:3" ht="26" x14ac:dyDescent="0.35">
      <c r="B86" s="41" t="s">
        <v>128</v>
      </c>
      <c r="C86" s="42" t="s">
        <v>129</v>
      </c>
    </row>
    <row r="87" spans="2:3" ht="38.5" x14ac:dyDescent="0.35">
      <c r="B87" s="41" t="s">
        <v>130</v>
      </c>
      <c r="C87" s="42" t="s">
        <v>133</v>
      </c>
    </row>
    <row r="89" spans="2:3" x14ac:dyDescent="0.35">
      <c r="B89" s="39" t="s">
        <v>74</v>
      </c>
    </row>
    <row r="90" spans="2:3" x14ac:dyDescent="0.35">
      <c r="B90" s="40" t="s">
        <v>121</v>
      </c>
      <c r="C90" s="40" t="s">
        <v>122</v>
      </c>
    </row>
    <row r="91" spans="2:3" ht="126" x14ac:dyDescent="0.35">
      <c r="B91" s="41" t="s">
        <v>120</v>
      </c>
      <c r="C91" s="42" t="s">
        <v>132</v>
      </c>
    </row>
    <row r="92" spans="2:3" x14ac:dyDescent="0.35">
      <c r="B92" s="41" t="s">
        <v>124</v>
      </c>
      <c r="C92" s="42" t="s">
        <v>125</v>
      </c>
    </row>
    <row r="93" spans="2:3" ht="88.5" x14ac:dyDescent="0.35">
      <c r="B93" s="41" t="s">
        <v>126</v>
      </c>
      <c r="C93" s="42" t="s">
        <v>127</v>
      </c>
    </row>
    <row r="94" spans="2:3" ht="26" x14ac:dyDescent="0.35">
      <c r="B94" s="41" t="s">
        <v>128</v>
      </c>
      <c r="C94" s="42" t="s">
        <v>129</v>
      </c>
    </row>
    <row r="95" spans="2:3" ht="38.5" x14ac:dyDescent="0.35">
      <c r="B95" s="41" t="s">
        <v>130</v>
      </c>
      <c r="C95" s="42" t="s">
        <v>133</v>
      </c>
    </row>
    <row r="97" spans="2:3" x14ac:dyDescent="0.35">
      <c r="B97" s="39" t="s">
        <v>63</v>
      </c>
    </row>
    <row r="98" spans="2:3" x14ac:dyDescent="0.35">
      <c r="B98" s="40" t="s">
        <v>121</v>
      </c>
      <c r="C98" s="40" t="s">
        <v>122</v>
      </c>
    </row>
    <row r="99" spans="2:3" ht="126" x14ac:dyDescent="0.35">
      <c r="B99" s="41" t="s">
        <v>120</v>
      </c>
      <c r="C99" s="42" t="s">
        <v>132</v>
      </c>
    </row>
    <row r="100" spans="2:3" x14ac:dyDescent="0.35">
      <c r="B100" s="41" t="s">
        <v>124</v>
      </c>
      <c r="C100" s="42" t="s">
        <v>125</v>
      </c>
    </row>
    <row r="101" spans="2:3" ht="88.5" x14ac:dyDescent="0.35">
      <c r="B101" s="41" t="s">
        <v>126</v>
      </c>
      <c r="C101" s="42" t="s">
        <v>127</v>
      </c>
    </row>
    <row r="102" spans="2:3" ht="26" x14ac:dyDescent="0.35">
      <c r="B102" s="41" t="s">
        <v>128</v>
      </c>
      <c r="C102" s="42" t="s">
        <v>129</v>
      </c>
    </row>
    <row r="103" spans="2:3" ht="38.5" x14ac:dyDescent="0.35">
      <c r="B103" s="41" t="s">
        <v>130</v>
      </c>
      <c r="C103" s="42" t="s">
        <v>133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справочники!$A$10:$A$40</xm:f>
          </x14:formula1>
          <xm:sqref>C15</xm:sqref>
        </x14:dataValidation>
        <x14:dataValidation type="list" allowBlank="1" showInputMessage="1" showErrorMessage="1">
          <x14:formula1>
            <xm:f>справочники!$A$10:$A$40</xm:f>
          </x14:formula1>
          <xm:sqref>C23</xm:sqref>
        </x14:dataValidation>
        <x14:dataValidation type="list" allowBlank="1" showInputMessage="1" showErrorMessage="1">
          <x14:formula1>
            <xm:f>справочники!$A$10:$A$40</xm:f>
          </x14:formula1>
          <xm:sqref>C31</xm:sqref>
        </x14:dataValidation>
        <x14:dataValidation type="list" allowBlank="1" showInputMessage="1" showErrorMessage="1">
          <x14:formula1>
            <xm:f>справочники!$A$10:$A$40</xm:f>
          </x14:formula1>
          <xm:sqref>C39</xm:sqref>
        </x14:dataValidation>
        <x14:dataValidation type="list" allowBlank="1" showInputMessage="1" showErrorMessage="1">
          <x14:formula1>
            <xm:f>справочники!$A$10:$A$40</xm:f>
          </x14:formula1>
          <xm:sqref>C47</xm:sqref>
        </x14:dataValidation>
        <x14:dataValidation type="list" allowBlank="1" showInputMessage="1" showErrorMessage="1">
          <x14:formula1>
            <xm:f>справочники!$A$10:$A$40</xm:f>
          </x14:formula1>
          <xm:sqref>C55</xm:sqref>
        </x14:dataValidation>
        <x14:dataValidation type="list" allowBlank="1" showInputMessage="1" showErrorMessage="1">
          <x14:formula1>
            <xm:f>справочники!$A$10:$A$40</xm:f>
          </x14:formula1>
          <xm:sqref>C63</xm:sqref>
        </x14:dataValidation>
        <x14:dataValidation type="list" allowBlank="1" showInputMessage="1" showErrorMessage="1">
          <x14:formula1>
            <xm:f>справочники!$A$10:$A$40</xm:f>
          </x14:formula1>
          <xm:sqref>C71</xm:sqref>
        </x14:dataValidation>
        <x14:dataValidation type="list" allowBlank="1" showInputMessage="1" showErrorMessage="1">
          <x14:formula1>
            <xm:f>справочники!$A$10:$A$40</xm:f>
          </x14:formula1>
          <xm:sqref>C79</xm:sqref>
        </x14:dataValidation>
        <x14:dataValidation type="list" allowBlank="1" showInputMessage="1" showErrorMessage="1">
          <x14:formula1>
            <xm:f>справочники!$A$10:$A$40</xm:f>
          </x14:formula1>
          <xm:sqref>C87</xm:sqref>
        </x14:dataValidation>
        <x14:dataValidation type="list" allowBlank="1" showInputMessage="1" showErrorMessage="1">
          <x14:formula1>
            <xm:f>справочники!$A$10:$A$40</xm:f>
          </x14:formula1>
          <xm:sqref>C95</xm:sqref>
        </x14:dataValidation>
        <x14:dataValidation type="list" allowBlank="1" showInputMessage="1" showErrorMessage="1">
          <x14:formula1>
            <xm:f>справочники!$A$10:$A$40</xm:f>
          </x14:formula1>
          <xm:sqref>C103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E34"/>
  <sheetViews>
    <sheetView showGridLines="0" workbookViewId="0"/>
  </sheetViews>
  <sheetFormatPr defaultRowHeight="14.5" x14ac:dyDescent="0.35"/>
  <cols>
    <col min="1" max="1" width="3" customWidth="1"/>
    <col min="2" max="2" width="24.81640625" bestFit="1" customWidth="1"/>
    <col min="3" max="4" width="50" bestFit="1" customWidth="1"/>
    <col min="5" max="5" width="40.1796875" bestFit="1" customWidth="1"/>
  </cols>
  <sheetData>
    <row r="1" spans="2:5" ht="30" x14ac:dyDescent="0.6">
      <c r="D1" s="2" t="s">
        <v>134</v>
      </c>
    </row>
    <row r="3" spans="2:5" x14ac:dyDescent="0.35">
      <c r="C3" s="8" t="s">
        <v>1</v>
      </c>
      <c r="D3" s="49" t="str">
        <f>Описание!C4</f>
        <v>Игроник</v>
      </c>
      <c r="E3" s="50"/>
    </row>
    <row r="4" spans="2:5" x14ac:dyDescent="0.35">
      <c r="C4" s="8" t="s">
        <v>3</v>
      </c>
      <c r="D4" s="49" t="str">
        <f>Описание!C5</f>
        <v>Ингосстрах</v>
      </c>
      <c r="E4" s="50"/>
    </row>
    <row r="5" spans="2:5" x14ac:dyDescent="0.35">
      <c r="C5" s="8" t="s">
        <v>5</v>
      </c>
      <c r="D5" s="49" t="str">
        <f>Описание!C6</f>
        <v>Ингосстрах</v>
      </c>
      <c r="E5" s="50"/>
    </row>
    <row r="6" spans="2:5" x14ac:dyDescent="0.35">
      <c r="C6" s="8" t="s">
        <v>6</v>
      </c>
      <c r="D6" s="49" t="str">
        <f>Описание!G4</f>
        <v xml:space="preserve">Ингосстрах // Инго Экосистемы // Игроник // Segmento </v>
      </c>
      <c r="E6" s="50"/>
    </row>
    <row r="7" spans="2:5" x14ac:dyDescent="0.35">
      <c r="C7" s="8" t="s">
        <v>8</v>
      </c>
      <c r="D7" s="49" t="str">
        <f>Описание!G5</f>
        <v xml:space="preserve"> </v>
      </c>
      <c r="E7" s="50"/>
    </row>
    <row r="9" spans="2:5" x14ac:dyDescent="0.35">
      <c r="B9" s="43" t="s">
        <v>135</v>
      </c>
      <c r="C9" s="43" t="s">
        <v>136</v>
      </c>
      <c r="D9" s="43" t="s">
        <v>137</v>
      </c>
      <c r="E9" s="43" t="s">
        <v>138</v>
      </c>
    </row>
    <row r="10" spans="2:5" x14ac:dyDescent="0.35">
      <c r="B10" s="41" t="s">
        <v>139</v>
      </c>
      <c r="C10" s="38" t="s">
        <v>140</v>
      </c>
      <c r="D10" s="38" t="s">
        <v>141</v>
      </c>
      <c r="E10" s="38" t="s">
        <v>142</v>
      </c>
    </row>
    <row r="11" spans="2:5" ht="3" customHeight="1" x14ac:dyDescent="0.35">
      <c r="B11" s="6"/>
      <c r="C11" s="6"/>
      <c r="D11" s="6"/>
      <c r="E11" s="6"/>
    </row>
    <row r="12" spans="2:5" ht="25" x14ac:dyDescent="0.35">
      <c r="B12" s="41" t="s">
        <v>143</v>
      </c>
      <c r="C12" s="38" t="s">
        <v>144</v>
      </c>
      <c r="D12" s="38" t="s">
        <v>145</v>
      </c>
      <c r="E12" s="38" t="s">
        <v>146</v>
      </c>
    </row>
    <row r="13" spans="2:5" x14ac:dyDescent="0.35">
      <c r="B13" s="41" t="s">
        <v>147</v>
      </c>
      <c r="C13" s="38" t="s">
        <v>148</v>
      </c>
      <c r="D13" s="38" t="s">
        <v>145</v>
      </c>
      <c r="E13" s="38" t="s">
        <v>146</v>
      </c>
    </row>
    <row r="14" spans="2:5" x14ac:dyDescent="0.35">
      <c r="B14" s="41" t="s">
        <v>149</v>
      </c>
      <c r="C14" s="38" t="s">
        <v>150</v>
      </c>
      <c r="D14" s="38" t="s">
        <v>145</v>
      </c>
      <c r="E14" s="38" t="s">
        <v>146</v>
      </c>
    </row>
    <row r="15" spans="2:5" x14ac:dyDescent="0.35">
      <c r="B15" s="41" t="s">
        <v>151</v>
      </c>
      <c r="C15" s="38" t="s">
        <v>152</v>
      </c>
      <c r="D15" s="38" t="s">
        <v>145</v>
      </c>
      <c r="E15" s="38" t="s">
        <v>146</v>
      </c>
    </row>
    <row r="16" spans="2:5" ht="25" x14ac:dyDescent="0.35">
      <c r="B16" s="41" t="s">
        <v>29</v>
      </c>
      <c r="C16" s="38" t="s">
        <v>153</v>
      </c>
      <c r="D16" s="38" t="s">
        <v>145</v>
      </c>
      <c r="E16" s="38" t="s">
        <v>146</v>
      </c>
    </row>
    <row r="17" spans="2:5" x14ac:dyDescent="0.35">
      <c r="B17" s="41" t="s">
        <v>154</v>
      </c>
      <c r="C17" s="38" t="s">
        <v>155</v>
      </c>
      <c r="D17" s="38" t="s">
        <v>145</v>
      </c>
      <c r="E17" s="38" t="s">
        <v>146</v>
      </c>
    </row>
    <row r="20" spans="2:5" x14ac:dyDescent="0.35">
      <c r="B20" s="43" t="s">
        <v>156</v>
      </c>
      <c r="C20" s="43" t="s">
        <v>136</v>
      </c>
      <c r="D20" s="43" t="s">
        <v>137</v>
      </c>
      <c r="E20" s="43" t="s">
        <v>138</v>
      </c>
    </row>
    <row r="21" spans="2:5" ht="25" x14ac:dyDescent="0.35">
      <c r="B21" s="41" t="s">
        <v>157</v>
      </c>
      <c r="C21" s="38" t="s">
        <v>158</v>
      </c>
      <c r="D21" s="38" t="s">
        <v>159</v>
      </c>
      <c r="E21" s="38" t="s">
        <v>146</v>
      </c>
    </row>
    <row r="32" spans="2:5" x14ac:dyDescent="0.35">
      <c r="B32" t="s">
        <v>160</v>
      </c>
    </row>
    <row r="34" spans="2:2" x14ac:dyDescent="0.35">
      <c r="B34" t="s">
        <v>161</v>
      </c>
    </row>
  </sheetData>
  <mergeCells count="5">
    <mergeCell ref="D3:E3"/>
    <mergeCell ref="D4:E4"/>
    <mergeCell ref="D5:E5"/>
    <mergeCell ref="D6:E6"/>
    <mergeCell ref="D7:E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D7"/>
  <sheetViews>
    <sheetView showGridLines="0" workbookViewId="0"/>
  </sheetViews>
  <sheetFormatPr defaultRowHeight="14.5" x14ac:dyDescent="0.35"/>
  <sheetData>
    <row r="1" spans="2:4" ht="30" x14ac:dyDescent="0.6">
      <c r="D1" s="2" t="s">
        <v>162</v>
      </c>
    </row>
    <row r="3" spans="2:4" x14ac:dyDescent="0.35">
      <c r="B3" s="8" t="s">
        <v>1</v>
      </c>
      <c r="C3" s="49" t="str">
        <f>Описание!C4</f>
        <v>Игроник</v>
      </c>
      <c r="D3" s="50"/>
    </row>
    <row r="4" spans="2:4" x14ac:dyDescent="0.35">
      <c r="B4" s="8" t="s">
        <v>3</v>
      </c>
      <c r="C4" s="49" t="str">
        <f>Описание!C5</f>
        <v>Ингосстрах</v>
      </c>
      <c r="D4" s="50"/>
    </row>
    <row r="5" spans="2:4" x14ac:dyDescent="0.35">
      <c r="B5" s="8" t="s">
        <v>5</v>
      </c>
      <c r="C5" s="49" t="str">
        <f>Описание!C6</f>
        <v>Ингосстрах</v>
      </c>
      <c r="D5" s="50"/>
    </row>
    <row r="6" spans="2:4" x14ac:dyDescent="0.35">
      <c r="B6" s="8" t="s">
        <v>6</v>
      </c>
      <c r="C6" s="49" t="str">
        <f>Описание!G4</f>
        <v xml:space="preserve">Ингосстрах // Инго Экосистемы // Игроник // Segmento </v>
      </c>
      <c r="D6" s="50"/>
    </row>
    <row r="7" spans="2:4" x14ac:dyDescent="0.35">
      <c r="B7" s="8" t="s">
        <v>8</v>
      </c>
      <c r="C7" s="49" t="str">
        <f>Описание!G5</f>
        <v xml:space="preserve"> </v>
      </c>
      <c r="D7" s="50"/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Описание</vt:lpstr>
      <vt:lpstr>Расчет</vt:lpstr>
      <vt:lpstr>Сегменты Золотое яблоко</vt:lpstr>
      <vt:lpstr>Сегменты ЛЭтуаль </vt:lpstr>
      <vt:lpstr>Сегменты Озон</vt:lpstr>
      <vt:lpstr>Сегменты Вайлдберрис</vt:lpstr>
      <vt:lpstr>Настройки</vt:lpstr>
      <vt:lpstr>Отчеты</vt:lpstr>
      <vt:lpstr>Что нужно для старта</vt:lpstr>
      <vt:lpstr>справочники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2024-09-05T11:51:38Z</dcterms:created>
  <dcterms:modified xsi:type="dcterms:W3CDTF">2024-09-05T12:05:37Z</dcterms:modified>
</cp:coreProperties>
</file>