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Андросова\клиенты\Игроник\"/>
    </mc:Choice>
  </mc:AlternateContent>
  <bookViews>
    <workbookView xWindow="-120" yWindow="-120" windowWidth="29040" windowHeight="15840" tabRatio="902"/>
  </bookViews>
  <sheets>
    <sheet name="СВОД" sheetId="47" r:id="rId1"/>
    <sheet name="Заставка при включении" sheetId="96" r:id="rId2"/>
    <sheet name="Межканальный баннер" sheetId="90" r:id="rId3"/>
    <sheet name="Заставка при выключении" sheetId="97" r:id="rId4"/>
    <sheet name="Баннерная карусель" sheetId="98" r:id="rId5"/>
    <sheet name="График" sheetId="95" r:id="rId6"/>
  </sheets>
  <externalReferences>
    <externalReference r:id="rId7"/>
    <externalReference r:id="rId8"/>
  </externalReferences>
  <definedNames>
    <definedName name="_xlnm._FilterDatabase" localSheetId="0" hidden="1">СВОД!#REF!</definedName>
    <definedName name="Менеджер" localSheetId="4">#REF!</definedName>
    <definedName name="Менеджер" localSheetId="1">#REF!</definedName>
    <definedName name="Менеджер" localSheetId="3">#REF!</definedName>
    <definedName name="Менеджер">#REF!</definedName>
    <definedName name="прайс_окт15">'[1]Прайс 2015 (2)'!$A$9:$E$30</definedName>
    <definedName name="рейтинг">'[1]Выбор каналов'!$A$10:$E$53</definedName>
    <definedName name="Срез_Год">#N/A</definedName>
    <definedName name="Срез_Регион">#N/A</definedName>
    <definedName name="Срез_Регион1">#N/A</definedName>
    <definedName name="Срез_Регион2">#N/A</definedName>
  </definedNames>
  <calcPr calcId="162913"/>
</workbook>
</file>

<file path=xl/calcChain.xml><?xml version="1.0" encoding="utf-8"?>
<calcChain xmlns="http://schemas.openxmlformats.org/spreadsheetml/2006/main">
  <c r="C24" i="95" l="1"/>
  <c r="BA24" i="95"/>
  <c r="AA24" i="95"/>
  <c r="H15" i="47" l="1"/>
  <c r="I15" i="47"/>
  <c r="J15" i="47"/>
  <c r="H16" i="47"/>
  <c r="I16" i="47"/>
  <c r="J16" i="47"/>
  <c r="G16" i="47"/>
  <c r="G15" i="47"/>
  <c r="E27" i="47"/>
  <c r="E26" i="47"/>
  <c r="E25" i="47"/>
  <c r="E24" i="47"/>
  <c r="B25" i="47"/>
  <c r="G30" i="97"/>
  <c r="G32" i="97" s="1"/>
  <c r="F30" i="97"/>
  <c r="F32" i="97" s="1"/>
  <c r="E30" i="97"/>
  <c r="E32" i="97" s="1"/>
  <c r="D30" i="97"/>
  <c r="D31" i="97" s="1"/>
  <c r="C30" i="97"/>
  <c r="C32" i="97" s="1"/>
  <c r="G29" i="97"/>
  <c r="F29" i="97"/>
  <c r="E29" i="97"/>
  <c r="D29" i="97"/>
  <c r="D30" i="96"/>
  <c r="E30" i="96"/>
  <c r="F30" i="96"/>
  <c r="G30" i="96"/>
  <c r="C30" i="96"/>
  <c r="D27" i="47"/>
  <c r="C27" i="47"/>
  <c r="D26" i="47"/>
  <c r="C26" i="47"/>
  <c r="D25" i="47"/>
  <c r="C25" i="47"/>
  <c r="D24" i="47"/>
  <c r="C24" i="47"/>
  <c r="A27" i="47"/>
  <c r="D16" i="47"/>
  <c r="D15" i="47"/>
  <c r="F25" i="98"/>
  <c r="F30" i="98" s="1"/>
  <c r="F29" i="98" s="1"/>
  <c r="E25" i="98"/>
  <c r="E30" i="98" s="1"/>
  <c r="D25" i="98"/>
  <c r="D30" i="98" s="1"/>
  <c r="C25" i="98"/>
  <c r="C30" i="98" s="1"/>
  <c r="G24" i="98"/>
  <c r="F24" i="98"/>
  <c r="E24" i="98"/>
  <c r="D24" i="98"/>
  <c r="C24" i="98"/>
  <c r="F23" i="98"/>
  <c r="E23" i="98"/>
  <c r="D23" i="98"/>
  <c r="C23" i="98"/>
  <c r="G21" i="98"/>
  <c r="F21" i="98"/>
  <c r="E21" i="98"/>
  <c r="D21" i="98"/>
  <c r="C21" i="98"/>
  <c r="G19" i="98"/>
  <c r="F19" i="98"/>
  <c r="E19" i="98"/>
  <c r="D19" i="98"/>
  <c r="C19" i="98"/>
  <c r="G13" i="98"/>
  <c r="D18" i="47" s="1"/>
  <c r="B6" i="98"/>
  <c r="B4" i="98"/>
  <c r="B3" i="98"/>
  <c r="B2" i="98"/>
  <c r="B1" i="98"/>
  <c r="F25" i="97"/>
  <c r="E25" i="97"/>
  <c r="D25" i="97"/>
  <c r="C25" i="97"/>
  <c r="G24" i="97"/>
  <c r="F24" i="97"/>
  <c r="E24" i="97"/>
  <c r="D24" i="97"/>
  <c r="C24" i="97"/>
  <c r="F23" i="97"/>
  <c r="E23" i="97"/>
  <c r="D23" i="97"/>
  <c r="C23" i="97"/>
  <c r="G21" i="97"/>
  <c r="F21" i="97"/>
  <c r="E21" i="97"/>
  <c r="D21" i="97"/>
  <c r="C21" i="97"/>
  <c r="G19" i="97"/>
  <c r="F19" i="97"/>
  <c r="E19" i="97"/>
  <c r="D19" i="97"/>
  <c r="C19" i="97"/>
  <c r="G13" i="97"/>
  <c r="B6" i="97"/>
  <c r="B4" i="97"/>
  <c r="B3" i="97"/>
  <c r="B2" i="97"/>
  <c r="B1" i="97"/>
  <c r="F25" i="96"/>
  <c r="E25" i="96"/>
  <c r="D25" i="96"/>
  <c r="C25" i="96"/>
  <c r="G24" i="96"/>
  <c r="F24" i="96"/>
  <c r="E24" i="96"/>
  <c r="D24" i="96"/>
  <c r="C24" i="96"/>
  <c r="F23" i="96"/>
  <c r="E23" i="96"/>
  <c r="D23" i="96"/>
  <c r="C23" i="96"/>
  <c r="G21" i="96"/>
  <c r="F21" i="96"/>
  <c r="E21" i="96"/>
  <c r="D21" i="96"/>
  <c r="C21" i="96"/>
  <c r="G19" i="96"/>
  <c r="F19" i="96"/>
  <c r="E19" i="96"/>
  <c r="D19" i="96"/>
  <c r="C19" i="96"/>
  <c r="G13" i="96"/>
  <c r="B6" i="96"/>
  <c r="B4" i="96"/>
  <c r="B3" i="96"/>
  <c r="B2" i="96"/>
  <c r="B1" i="96"/>
  <c r="C32" i="98" l="1"/>
  <c r="C29" i="98"/>
  <c r="D31" i="98"/>
  <c r="H18" i="47" s="1"/>
  <c r="D32" i="98"/>
  <c r="D29" i="98"/>
  <c r="E29" i="98"/>
  <c r="E31" i="98"/>
  <c r="I18" i="47" s="1"/>
  <c r="E32" i="98"/>
  <c r="C31" i="98"/>
  <c r="G18" i="47" s="1"/>
  <c r="F32" i="98"/>
  <c r="F31" i="98"/>
  <c r="J18" i="47" s="1"/>
  <c r="C29" i="97"/>
  <c r="E31" i="97"/>
  <c r="D32" i="97"/>
  <c r="F31" i="97"/>
  <c r="C31" i="97"/>
  <c r="G31" i="97"/>
  <c r="G25" i="98"/>
  <c r="G30" i="98" s="1"/>
  <c r="G25" i="97"/>
  <c r="D32" i="96"/>
  <c r="D31" i="96"/>
  <c r="D29" i="96"/>
  <c r="C32" i="96"/>
  <c r="C31" i="96"/>
  <c r="C29" i="96"/>
  <c r="E32" i="96"/>
  <c r="E31" i="96"/>
  <c r="E29" i="96"/>
  <c r="F29" i="96"/>
  <c r="F32" i="96"/>
  <c r="F31" i="96"/>
  <c r="G25" i="96"/>
  <c r="G13" i="90"/>
  <c r="D17" i="47" s="1"/>
  <c r="F23" i="90"/>
  <c r="E23" i="90"/>
  <c r="D23" i="90"/>
  <c r="C23" i="90"/>
  <c r="G32" i="98" l="1"/>
  <c r="G29" i="98"/>
  <c r="B27" i="47" s="1"/>
  <c r="G31" i="98"/>
  <c r="G32" i="96"/>
  <c r="G31" i="96"/>
  <c r="G29" i="96"/>
  <c r="B24" i="47" s="1"/>
  <c r="F25" i="90" l="1"/>
  <c r="F30" i="90" s="1"/>
  <c r="E25" i="90"/>
  <c r="E30" i="90" s="1"/>
  <c r="D25" i="90"/>
  <c r="D30" i="90" s="1"/>
  <c r="C25" i="90"/>
  <c r="C30" i="90" s="1"/>
  <c r="F24" i="90"/>
  <c r="E24" i="90"/>
  <c r="D24" i="90"/>
  <c r="C24" i="90"/>
  <c r="F21" i="90"/>
  <c r="E21" i="90"/>
  <c r="D21" i="90"/>
  <c r="C21" i="90"/>
  <c r="F19" i="90"/>
  <c r="E19" i="90"/>
  <c r="D19" i="90"/>
  <c r="C19" i="90"/>
  <c r="C32" i="90" l="1"/>
  <c r="C29" i="90"/>
  <c r="C31" i="90"/>
  <c r="G17" i="47" s="1"/>
  <c r="D31" i="90"/>
  <c r="H17" i="47" s="1"/>
  <c r="D32" i="90"/>
  <c r="D29" i="90"/>
  <c r="E32" i="90"/>
  <c r="E29" i="90"/>
  <c r="E31" i="90"/>
  <c r="I17" i="47" s="1"/>
  <c r="F29" i="90"/>
  <c r="F31" i="90"/>
  <c r="J17" i="47" s="1"/>
  <c r="F32" i="90"/>
  <c r="G25" i="90"/>
  <c r="G30" i="90" s="1"/>
  <c r="G32" i="90" l="1"/>
  <c r="G29" i="90"/>
  <c r="B26" i="47" s="1"/>
  <c r="G31" i="90"/>
  <c r="G24" i="90"/>
  <c r="G21" i="90"/>
  <c r="B6" i="90" l="1"/>
  <c r="B4" i="90"/>
  <c r="B3" i="90"/>
  <c r="B2" i="90"/>
  <c r="B1" i="90"/>
  <c r="G19" i="90"/>
  <c r="A25" i="47" l="1"/>
  <c r="A26" i="47"/>
  <c r="A24" i="47"/>
  <c r="K16" i="47" l="1"/>
  <c r="K18" i="47" l="1"/>
  <c r="K15" i="47" l="1"/>
  <c r="J19" i="47" l="1"/>
  <c r="J20" i="47" s="1"/>
  <c r="K17" i="47"/>
  <c r="I19" i="47"/>
  <c r="I20" i="47" s="1"/>
  <c r="H19" i="47"/>
  <c r="H20" i="47" s="1"/>
  <c r="G19" i="47"/>
  <c r="G20" i="47" s="1"/>
  <c r="K19" i="47" l="1"/>
  <c r="K20" i="47" s="1"/>
</calcChain>
</file>

<file path=xl/sharedStrings.xml><?xml version="1.0" encoding="utf-8"?>
<sst xmlns="http://schemas.openxmlformats.org/spreadsheetml/2006/main" count="629" uniqueCount="217">
  <si>
    <t>Месяц</t>
  </si>
  <si>
    <t>Март</t>
  </si>
  <si>
    <t>+5%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</si>
  <si>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</si>
  <si>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</si>
  <si>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</si>
  <si>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</si>
  <si>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</si>
  <si>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</si>
  <si>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</si>
  <si>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+10%</t>
  </si>
  <si>
    <t>Ноябрь</t>
  </si>
  <si>
    <t>Декабрь</t>
  </si>
  <si>
    <t>Скидки и надбавки вычисляются последовательно</t>
  </si>
  <si>
    <t>Данное предложение не является офертой</t>
  </si>
  <si>
    <t>ИТОГО</t>
  </si>
  <si>
    <t>РЕКЛАМОДАТЕЛЬ</t>
  </si>
  <si>
    <t>БРЕНД</t>
  </si>
  <si>
    <t>ПЕРИОД</t>
  </si>
  <si>
    <t>Welcome</t>
  </si>
  <si>
    <t xml:space="preserve">Бюджет после скидок, в т.ч. НДС </t>
  </si>
  <si>
    <t>Рекламное агентство</t>
  </si>
  <si>
    <t>Условия действительны до</t>
  </si>
  <si>
    <t>окончательная стоимость по размещению рекламы формируется менеджером на момент подтверждения условий</t>
  </si>
  <si>
    <t>География распространения</t>
  </si>
  <si>
    <t>Хронометраж, сек.</t>
  </si>
  <si>
    <t>Целевая Аудитория</t>
  </si>
  <si>
    <t>Межканальный баннер</t>
  </si>
  <si>
    <t>Пакет:</t>
  </si>
  <si>
    <t>ИТОГО с НДС 20%</t>
  </si>
  <si>
    <t>Кол-во дней</t>
  </si>
  <si>
    <t>Совокупное количество контактов ЦА за период</t>
  </si>
  <si>
    <t>OTS</t>
  </si>
  <si>
    <t>Частота контактов за период</t>
  </si>
  <si>
    <t>Frequency</t>
  </si>
  <si>
    <t>Количество людей видевших событие</t>
  </si>
  <si>
    <t>Стоимость за период без НДС</t>
  </si>
  <si>
    <t>Cost</t>
  </si>
  <si>
    <t>Стоимость с учётом скидок в т.ч. НДС 20%</t>
  </si>
  <si>
    <t>Стоимость за 1000 контактов ЦА</t>
  </si>
  <si>
    <t>CPT OTS</t>
  </si>
  <si>
    <t>2-3 сек</t>
  </si>
  <si>
    <t>Сервис</t>
  </si>
  <si>
    <t>Операторские сервисы</t>
  </si>
  <si>
    <t>Пакет каналов</t>
  </si>
  <si>
    <t>/-/</t>
  </si>
  <si>
    <t>Заставка при включении</t>
  </si>
  <si>
    <t>Заставка при выключении</t>
  </si>
  <si>
    <t>TRP</t>
  </si>
  <si>
    <t>Совокупный целевой рейтинг</t>
  </si>
  <si>
    <t>Совокупная скидка</t>
  </si>
  <si>
    <t>Стоимость с учётом скидок до НДС</t>
  </si>
  <si>
    <t>ИТОГО до НДС</t>
  </si>
  <si>
    <t>АК</t>
  </si>
  <si>
    <t>Reach 1+ %</t>
  </si>
  <si>
    <t>Баннерная карусель</t>
  </si>
  <si>
    <t>Совокупная</t>
  </si>
  <si>
    <t>Период РК</t>
  </si>
  <si>
    <t>Территория вещания</t>
  </si>
  <si>
    <t>Евр.часть РФ, Урал, Сибирь</t>
  </si>
  <si>
    <t>Надбавка</t>
  </si>
  <si>
    <t>Агентская скидка</t>
  </si>
  <si>
    <t>-</t>
  </si>
  <si>
    <t>сеть Триколор ТВ_Европа+Урал+Сибирь</t>
  </si>
  <si>
    <t>Сезонные коэффициенты ОИ</t>
  </si>
  <si>
    <t>Вещание</t>
  </si>
  <si>
    <t>Триколор</t>
  </si>
  <si>
    <t>ОПЕРАТОРСКИЙ ИНВЕНТАРЬ
ТРИКОЛОРА</t>
  </si>
  <si>
    <t>Расш.1 Прайм</t>
  </si>
  <si>
    <t>Расш.1 Офф</t>
  </si>
  <si>
    <t>Расш.2 Прайм</t>
  </si>
  <si>
    <t>Расш.2 Офф</t>
  </si>
  <si>
    <t>Кол-во часов по пакетам за период</t>
  </si>
  <si>
    <t>10:00 - 10:59</t>
  </si>
  <si>
    <t>11:00 - 11:59</t>
  </si>
  <si>
    <t>12:00 - 12:59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</si>
  <si>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</si>
  <si>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</si>
  <si>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</si>
  <si>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</si>
  <si>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</si>
  <si>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</si>
  <si>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</si>
  <si>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</si>
  <si>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21:00 - 21:59</t>
  </si>
  <si>
    <t>22:00 - 22:59</t>
  </si>
  <si>
    <t>23:00 - 23:59</t>
  </si>
  <si>
    <t>вс</t>
  </si>
  <si>
    <t>пн</t>
  </si>
  <si>
    <t>вт</t>
  </si>
  <si>
    <t>ср</t>
  </si>
  <si>
    <t>чт</t>
  </si>
  <si>
    <t>пт</t>
  </si>
  <si>
    <t>сб</t>
  </si>
  <si>
    <t>Reach 3+ %</t>
  </si>
  <si>
    <t>Заставки</t>
  </si>
  <si>
    <t>04-17.11.2024</t>
  </si>
  <si>
    <t>02-15.12.2024</t>
  </si>
  <si>
    <t>Заставка ВКЛ</t>
  </si>
  <si>
    <t>08-16, 24-30.09.2024</t>
  </si>
  <si>
    <t>08-14, 22-31.10.2024</t>
  </si>
  <si>
    <t>08-18.11.2024</t>
  </si>
  <si>
    <t>01-07.12.2024</t>
  </si>
  <si>
    <t>Промсвязьбанк</t>
  </si>
  <si>
    <t>сентябрь-декабрь 2024</t>
  </si>
  <si>
    <t>Все 25-50</t>
  </si>
  <si>
    <t>Расширенный 1+2</t>
  </si>
  <si>
    <t>09-22.09.2024</t>
  </si>
  <si>
    <t>07-20.10.2024</t>
  </si>
  <si>
    <t>Заставка ВыКЛ</t>
  </si>
  <si>
    <t>Размер ЦА, чел</t>
  </si>
  <si>
    <t>Применены скидки*:</t>
  </si>
  <si>
    <t>*для данного вида инструментов применяется другая градация скидок</t>
  </si>
  <si>
    <t>СК</t>
  </si>
  <si>
    <t>Reach 1+, чел</t>
  </si>
  <si>
    <t>Reach 3+, чел</t>
  </si>
  <si>
    <t>пакет Расширенный 1+2</t>
  </si>
  <si>
    <t>Список каналов МКБ пакет: "Расширенный 1"</t>
  </si>
  <si>
    <t>Список каналов МКБ пакет: "Расширенный 2"</t>
  </si>
  <si>
    <t>Первый канал</t>
  </si>
  <si>
    <t>Русский Детектив</t>
  </si>
  <si>
    <t>Суббота!</t>
  </si>
  <si>
    <t>2x2</t>
  </si>
  <si>
    <t>Первый HD</t>
  </si>
  <si>
    <t>Русский Роман</t>
  </si>
  <si>
    <t>СТС Love</t>
  </si>
  <si>
    <t>Любимое</t>
  </si>
  <si>
    <t>Россия 1</t>
  </si>
  <si>
    <t>ЧЕ</t>
  </si>
  <si>
    <t>МИР</t>
  </si>
  <si>
    <t>ТНТ4</t>
  </si>
  <si>
    <t>Россия 1 HD</t>
  </si>
  <si>
    <t>Наше Крутое</t>
  </si>
  <si>
    <t>МУЗ-ТВ</t>
  </si>
  <si>
    <t>Ю</t>
  </si>
  <si>
    <t>СТС</t>
  </si>
  <si>
    <t>Наше Крутое HD</t>
  </si>
  <si>
    <t>Солнце</t>
  </si>
  <si>
    <t>Карусель</t>
  </si>
  <si>
    <t>ТНТ</t>
  </si>
  <si>
    <t>Дом Кино</t>
  </si>
  <si>
    <t>Душевное HD</t>
  </si>
  <si>
    <t>Победа</t>
  </si>
  <si>
    <t>ТНТ HD</t>
  </si>
  <si>
    <t xml:space="preserve">Кинопоказ </t>
  </si>
  <si>
    <t>Камеди</t>
  </si>
  <si>
    <t>МУЖСКОЕ КИНО</t>
  </si>
  <si>
    <t>ПЯТНИЦА!</t>
  </si>
  <si>
    <t>Кинопоказ HD</t>
  </si>
  <si>
    <t>Блокбастер</t>
  </si>
  <si>
    <t>Шокирующее</t>
  </si>
  <si>
    <t>НТВ</t>
  </si>
  <si>
    <t>Домашний</t>
  </si>
  <si>
    <t>Наше мужское</t>
  </si>
  <si>
    <t>Романтичное</t>
  </si>
  <si>
    <t>НТВ HD</t>
  </si>
  <si>
    <t>ЗВЕЗДА</t>
  </si>
  <si>
    <t>ОТР</t>
  </si>
  <si>
    <t>Шокирующее HD</t>
  </si>
  <si>
    <t>ТВ-3</t>
  </si>
  <si>
    <t>Остросюжетное HD</t>
  </si>
  <si>
    <t>Спас</t>
  </si>
  <si>
    <t>Комедийное HD</t>
  </si>
  <si>
    <t>РЕН ТВ</t>
  </si>
  <si>
    <t>Остросюжетное</t>
  </si>
  <si>
    <t>День Победы</t>
  </si>
  <si>
    <t>День Победы HD</t>
  </si>
  <si>
    <t>Россия 24</t>
  </si>
  <si>
    <t xml:space="preserve"> Премиальное</t>
  </si>
  <si>
    <t>Про Любовь</t>
  </si>
  <si>
    <t>Любимое HD</t>
  </si>
  <si>
    <t>Пятый канал</t>
  </si>
  <si>
    <t xml:space="preserve"> Премиальное HD</t>
  </si>
  <si>
    <t>Душевное</t>
  </si>
  <si>
    <t>Мосфильм. Золотая коллекция</t>
  </si>
  <si>
    <t>ТВ Центр</t>
  </si>
  <si>
    <t>Комедия</t>
  </si>
  <si>
    <t>Романтичное HD</t>
  </si>
  <si>
    <t>Наш кинопоказ</t>
  </si>
  <si>
    <t>Русский бестселлер</t>
  </si>
  <si>
    <t>НАШЕ НОВОЕ КИНО</t>
  </si>
  <si>
    <t>Комедийное</t>
  </si>
  <si>
    <t>Мосфильм. Золотая коллекция HD</t>
  </si>
  <si>
    <t>Дом Кино Премиум HD</t>
  </si>
  <si>
    <t>Про Любовь HD</t>
  </si>
  <si>
    <t>Кино ТВ HD</t>
  </si>
  <si>
    <t>Камеди HD</t>
  </si>
  <si>
    <t>Ultra HD Cinema</t>
  </si>
  <si>
    <t>Блокбастер HD</t>
  </si>
  <si>
    <t>Cinema</t>
  </si>
  <si>
    <t>Наш Кинопоказ HD</t>
  </si>
  <si>
    <t>НСТ</t>
  </si>
  <si>
    <t>Наше Мужское HD</t>
  </si>
  <si>
    <t>Хит</t>
  </si>
  <si>
    <t>РБК</t>
  </si>
  <si>
    <t>Инфоканал</t>
  </si>
  <si>
    <t>Советская киноклассика</t>
  </si>
  <si>
    <t>Криминальное</t>
  </si>
  <si>
    <t>НТВ Хит</t>
  </si>
  <si>
    <t>OZON_заставка ВКЛ</t>
  </si>
  <si>
    <t>Баннер Альфа-банка перекрыл рекламу ПСБ и Сбера</t>
  </si>
  <si>
    <t>Альфа-банк - баннер при включении приставки Триколора</t>
  </si>
  <si>
    <t>Баннер Альфа-банка перекрыл рекламу Росбанка и Совкомбанка</t>
  </si>
  <si>
    <t>Заставка при включении - 
баннер, который появляется при включении приставки Триколора</t>
  </si>
  <si>
    <t>Межканальный баннер - 
баннер, который появляется при переключении каналов в рамках пакета</t>
  </si>
  <si>
    <t>Заставка при включении - 
баннер, который появляется при выключении приставки Триколора</t>
  </si>
  <si>
    <t>Igronik</t>
  </si>
  <si>
    <t>HH.ru_баннерная карусель и МКБ</t>
  </si>
  <si>
    <t>Greenworks_баннерная карусель</t>
  </si>
  <si>
    <t>Greenworks_заставка при включении и выключении</t>
  </si>
  <si>
    <t>Лента Онлайн_заставка при выключении</t>
  </si>
  <si>
    <t xml:space="preserve">Баннерная карусель - 
баннер, который появляется в меню выбора контента </t>
  </si>
  <si>
    <t xml:space="preserve">октябрь </t>
  </si>
  <si>
    <t>сентябрь</t>
  </si>
  <si>
    <t>расширенный 1</t>
  </si>
  <si>
    <t>расширенынй 2</t>
  </si>
  <si>
    <t>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</si>
</sst>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_-;\-* #,##0.00_-;_-* &quot;-&quot;??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0&quot;р.&quot;"/>
    <numFmt numFmtId="168" formatCode="[$-419]mmmm\ yyyy;@"/>
    <numFmt numFmtId="169" formatCode="_-* #,##0.00[$р.-419]_-;\-* #,##0.00[$р.-419]_-;_-* &quot;-&quot;??[$р.-419]_-;_-@_-"/>
    <numFmt numFmtId="170" formatCode="#,##0&quot;р.&quot;"/>
    <numFmt numFmtId="171" formatCode="mmmm"/>
    <numFmt numFmtId="172" formatCode="[$-419]mmmm;@"/>
  </numFmts>
  <fonts count="31">
    <font>
      <sz val="11"/>
      <color theme="1"/>
      <name val="Calibri"/>
      <family val="2"/>
      <charset val="204"/>
      <scheme val="minor"/>
    </font>
    <font>
      <sz val="12"/>
      <color theme="1"/>
      <name val="Body Font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9" tint="-0.249977111117893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4"/>
      <color theme="1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rgb="FF92D05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92D05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rgb="FF92D050"/>
      </top>
      <bottom style="thin">
        <color theme="0" tint="-0.24994659260841701"/>
      </bottom>
      <diagonal/>
    </border>
    <border>
      <left style="medium">
        <color rgb="FF92D050"/>
      </left>
      <right style="thin">
        <color theme="0" tint="-0.24994659260841701"/>
      </right>
      <top style="medium">
        <color rgb="FF92D05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92D050"/>
      </right>
      <top style="medium">
        <color rgb="FF92D050"/>
      </top>
      <bottom style="thin">
        <color theme="0" tint="-0.24994659260841701"/>
      </bottom>
      <diagonal/>
    </border>
    <border>
      <left style="medium">
        <color rgb="FF92D05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92D05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92D050"/>
      </left>
      <right style="thin">
        <color theme="0" tint="-0.24994659260841701"/>
      </right>
      <top style="thin">
        <color theme="0" tint="-0.24994659260841701"/>
      </top>
      <bottom style="medium">
        <color rgb="FF92D05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92D050"/>
      </bottom>
      <diagonal/>
    </border>
    <border>
      <left style="thin">
        <color theme="0" tint="-0.24994659260841701"/>
      </left>
      <right style="medium">
        <color rgb="FF92D050"/>
      </right>
      <top style="thin">
        <color theme="0" tint="-0.24994659260841701"/>
      </top>
      <bottom style="medium">
        <color rgb="FF92D05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92D050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rgb="FF92D050"/>
      </left>
      <right/>
      <top/>
      <bottom/>
      <diagonal/>
    </border>
    <border>
      <left/>
      <right/>
      <top style="medium">
        <color rgb="FF92D050"/>
      </top>
      <bottom style="thin">
        <color theme="0" tint="-0.24994659260841701"/>
      </bottom>
      <diagonal/>
    </border>
    <border>
      <left style="medium">
        <color rgb="FF92D050"/>
      </left>
      <right/>
      <top style="thin">
        <color theme="0" tint="-0.24994659260841701"/>
      </top>
      <bottom/>
      <diagonal/>
    </border>
    <border>
      <left style="medium">
        <color rgb="FF92D050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rgb="FF92D050"/>
      </top>
      <bottom style="thin">
        <color theme="0" tint="-0.24994659260841701"/>
      </bottom>
      <diagonal/>
    </border>
    <border>
      <left style="medium">
        <color rgb="FF92D050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rgb="FF92D050"/>
      </left>
      <right style="thin">
        <color theme="0" tint="-0.24994659260841701"/>
      </right>
      <top/>
      <bottom/>
      <diagonal/>
    </border>
    <border>
      <left/>
      <right style="medium">
        <color rgb="FF92D050"/>
      </right>
      <top style="medium">
        <color rgb="FF92D050"/>
      </top>
      <bottom style="thin">
        <color theme="0" tint="-0.24994659260841701"/>
      </bottom>
      <diagonal/>
    </border>
    <border>
      <left style="medium">
        <color rgb="FF92D05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</borders>
  <cellStyleXfs count="20">
    <xf numFmtId="0" fontId="0" fillId="0" borderId="0"/>
    <xf numFmtId="0" fontId="1" fillId="0" borderId="0"/>
    <xf numFmtId="0" fontId="9" fillId="0" borderId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0" fontId="16" fillId="0" borderId="0"/>
    <xf numFmtId="0" fontId="9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91"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6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9" fontId="2" fillId="0" borderId="0" xfId="4" applyFont="1" applyFill="1" applyBorder="1" applyAlignment="1">
      <alignment horizontal="center" vertical="center" wrapText="1"/>
    </xf>
    <xf numFmtId="14" fontId="12" fillId="0" borderId="0" xfId="4" applyNumberFormat="1" applyFont="1" applyFill="1" applyBorder="1" applyAlignment="1">
      <alignment horizontal="center" vertical="center" wrapText="1"/>
    </xf>
    <xf numFmtId="9" fontId="12" fillId="0" borderId="0" xfId="4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165" fontId="2" fillId="0" borderId="0" xfId="6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6" borderId="0" xfId="1" applyFont="1" applyFill="1" applyAlignment="1">
      <alignment vertical="center"/>
    </xf>
    <xf numFmtId="168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9" fontId="4" fillId="0" borderId="0" xfId="3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 wrapText="1"/>
    </xf>
    <xf numFmtId="169" fontId="2" fillId="0" borderId="5" xfId="3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9" fontId="5" fillId="4" borderId="5" xfId="0" applyNumberFormat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169" fontId="4" fillId="5" borderId="5" xfId="3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9" fontId="4" fillId="0" borderId="16" xfId="4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center" wrapText="1"/>
    </xf>
    <xf numFmtId="0" fontId="21" fillId="6" borderId="14" xfId="1" applyFont="1" applyFill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/>
    </xf>
    <xf numFmtId="0" fontId="21" fillId="6" borderId="16" xfId="1" applyFont="1" applyFill="1" applyBorder="1" applyAlignment="1">
      <alignment horizontal="center" vertical="center"/>
    </xf>
    <xf numFmtId="0" fontId="5" fillId="6" borderId="18" xfId="1" applyFont="1" applyFill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 wrapText="1"/>
    </xf>
    <xf numFmtId="168" fontId="4" fillId="0" borderId="1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5" xfId="0" quotePrefix="1" applyFont="1" applyBorder="1" applyAlignment="1">
      <alignment horizontal="center" vertical="center" wrapText="1" readingOrder="1"/>
    </xf>
    <xf numFmtId="0" fontId="13" fillId="0" borderId="15" xfId="0" quotePrefix="1" applyFont="1" applyBorder="1" applyAlignment="1">
      <alignment horizontal="center" vertical="center" wrapText="1" readingOrder="1"/>
    </xf>
    <xf numFmtId="0" fontId="13" fillId="0" borderId="15" xfId="0" applyFont="1" applyBorder="1" applyAlignment="1">
      <alignment horizontal="center" vertical="center" wrapText="1" readingOrder="1"/>
    </xf>
    <xf numFmtId="0" fontId="18" fillId="2" borderId="14" xfId="0" applyFont="1" applyFill="1" applyBorder="1" applyAlignment="1">
      <alignment horizontal="center" vertical="center" wrapText="1" readingOrder="1"/>
    </xf>
    <xf numFmtId="0" fontId="18" fillId="2" borderId="5" xfId="0" applyFont="1" applyFill="1" applyBorder="1" applyAlignment="1">
      <alignment horizontal="center" vertical="center" wrapText="1" readingOrder="1"/>
    </xf>
    <xf numFmtId="3" fontId="19" fillId="0" borderId="5" xfId="0" applyNumberFormat="1" applyFont="1" applyBorder="1" applyAlignment="1">
      <alignment horizontal="center" vertical="center" wrapText="1" readingOrder="1"/>
    </xf>
    <xf numFmtId="3" fontId="19" fillId="0" borderId="15" xfId="0" applyNumberFormat="1" applyFont="1" applyBorder="1" applyAlignment="1">
      <alignment horizontal="center" vertical="center" wrapText="1" readingOrder="1"/>
    </xf>
    <xf numFmtId="1" fontId="19" fillId="0" borderId="5" xfId="3" applyNumberFormat="1" applyFont="1" applyFill="1" applyBorder="1" applyAlignment="1">
      <alignment horizontal="center" vertical="center" wrapText="1" readingOrder="1"/>
    </xf>
    <xf numFmtId="1" fontId="19" fillId="0" borderId="15" xfId="3" applyNumberFormat="1" applyFont="1" applyFill="1" applyBorder="1" applyAlignment="1">
      <alignment horizontal="center" vertical="center" wrapText="1" readingOrder="1"/>
    </xf>
    <xf numFmtId="0" fontId="18" fillId="0" borderId="14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170" fontId="18" fillId="0" borderId="5" xfId="0" applyNumberFormat="1" applyFont="1" applyBorder="1" applyAlignment="1">
      <alignment horizontal="center" vertical="center" wrapText="1" readingOrder="1"/>
    </xf>
    <xf numFmtId="170" fontId="18" fillId="0" borderId="15" xfId="0" applyNumberFormat="1" applyFont="1" applyBorder="1" applyAlignment="1">
      <alignment horizontal="center" vertical="center" wrapText="1" readingOrder="1"/>
    </xf>
    <xf numFmtId="9" fontId="18" fillId="0" borderId="5" xfId="0" applyNumberFormat="1" applyFont="1" applyBorder="1" applyAlignment="1">
      <alignment horizontal="center" vertical="center" wrapText="1" readingOrder="1"/>
    </xf>
    <xf numFmtId="9" fontId="18" fillId="0" borderId="15" xfId="0" applyNumberFormat="1" applyFont="1" applyBorder="1" applyAlignment="1">
      <alignment horizontal="center" vertical="center" wrapText="1" readingOrder="1"/>
    </xf>
    <xf numFmtId="9" fontId="18" fillId="0" borderId="5" xfId="4" applyFont="1" applyFill="1" applyBorder="1" applyAlignment="1">
      <alignment horizontal="center" vertical="center" wrapText="1" readingOrder="1"/>
    </xf>
    <xf numFmtId="167" fontId="17" fillId="5" borderId="5" xfId="0" applyNumberFormat="1" applyFont="1" applyFill="1" applyBorder="1" applyAlignment="1">
      <alignment horizontal="center" vertical="center" wrapText="1" readingOrder="1"/>
    </xf>
    <xf numFmtId="170" fontId="17" fillId="5" borderId="5" xfId="0" applyNumberFormat="1" applyFont="1" applyFill="1" applyBorder="1" applyAlignment="1">
      <alignment horizontal="center" vertical="center" wrapText="1" readingOrder="1"/>
    </xf>
    <xf numFmtId="0" fontId="17" fillId="5" borderId="16" xfId="0" applyFont="1" applyFill="1" applyBorder="1" applyAlignment="1">
      <alignment horizontal="center" vertical="center" wrapText="1" readingOrder="1"/>
    </xf>
    <xf numFmtId="0" fontId="17" fillId="5" borderId="17" xfId="0" applyFont="1" applyFill="1" applyBorder="1" applyAlignment="1">
      <alignment horizontal="center" vertical="center" wrapText="1" readingOrder="1"/>
    </xf>
    <xf numFmtId="170" fontId="17" fillId="5" borderId="17" xfId="0" applyNumberFormat="1" applyFont="1" applyFill="1" applyBorder="1" applyAlignment="1">
      <alignment horizontal="center" vertical="center" wrapText="1" readingOrder="1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21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11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 applyProtection="1">
      <alignment horizontal="center" vertical="center"/>
      <protection locked="0"/>
    </xf>
    <xf numFmtId="0" fontId="3" fillId="15" borderId="1" xfId="0" applyFont="1" applyFill="1" applyBorder="1" applyAlignment="1" applyProtection="1">
      <alignment horizontal="center" vertical="center"/>
      <protection locked="0"/>
    </xf>
    <xf numFmtId="0" fontId="3" fillId="12" borderId="0" xfId="0" applyFont="1" applyFill="1" applyAlignment="1">
      <alignment horizontal="center" vertical="center"/>
    </xf>
    <xf numFmtId="0" fontId="0" fillId="11" borderId="0" xfId="0" applyFill="1"/>
    <xf numFmtId="0" fontId="4" fillId="0" borderId="1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3" fontId="4" fillId="0" borderId="18" xfId="0" applyNumberFormat="1" applyFont="1" applyBorder="1" applyAlignment="1">
      <alignment horizontal="left" vertical="center" wrapText="1"/>
    </xf>
    <xf numFmtId="9" fontId="18" fillId="14" borderId="5" xfId="0" applyNumberFormat="1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vertical="center"/>
    </xf>
    <xf numFmtId="0" fontId="6" fillId="0" borderId="0" xfId="0" applyFont="1"/>
    <xf numFmtId="0" fontId="27" fillId="12" borderId="30" xfId="0" applyFont="1" applyFill="1" applyBorder="1" applyAlignment="1">
      <alignment horizontal="center" wrapText="1" readingOrder="1"/>
    </xf>
    <xf numFmtId="0" fontId="27" fillId="12" borderId="31" xfId="0" applyFont="1" applyFill="1" applyBorder="1" applyAlignment="1">
      <alignment horizontal="center" wrapText="1" readingOrder="1"/>
    </xf>
    <xf numFmtId="0" fontId="27" fillId="13" borderId="30" xfId="0" applyFont="1" applyFill="1" applyBorder="1" applyAlignment="1">
      <alignment horizontal="center" wrapText="1" readingOrder="1"/>
    </xf>
    <xf numFmtId="0" fontId="27" fillId="13" borderId="31" xfId="0" applyFont="1" applyFill="1" applyBorder="1" applyAlignment="1">
      <alignment horizontal="center" wrapText="1" readingOrder="1"/>
    </xf>
    <xf numFmtId="0" fontId="27" fillId="12" borderId="21" xfId="0" applyFont="1" applyFill="1" applyBorder="1" applyAlignment="1">
      <alignment horizontal="center" wrapText="1" readingOrder="1"/>
    </xf>
    <xf numFmtId="0" fontId="27" fillId="12" borderId="32" xfId="0" applyFont="1" applyFill="1" applyBorder="1" applyAlignment="1">
      <alignment horizontal="center" wrapText="1" readingOrder="1"/>
    </xf>
    <xf numFmtId="0" fontId="27" fillId="13" borderId="21" xfId="0" applyFont="1" applyFill="1" applyBorder="1" applyAlignment="1">
      <alignment horizontal="center" wrapText="1" readingOrder="1"/>
    </xf>
    <xf numFmtId="0" fontId="27" fillId="13" borderId="32" xfId="0" applyFont="1" applyFill="1" applyBorder="1" applyAlignment="1">
      <alignment horizontal="center" wrapText="1" readingOrder="1"/>
    </xf>
    <xf numFmtId="0" fontId="27" fillId="12" borderId="33" xfId="0" applyFont="1" applyFill="1" applyBorder="1" applyAlignment="1">
      <alignment horizontal="center" wrapText="1" readingOrder="1"/>
    </xf>
    <xf numFmtId="0" fontId="27" fillId="12" borderId="34" xfId="0" applyFont="1" applyFill="1" applyBorder="1" applyAlignment="1">
      <alignment horizontal="center" wrapText="1" readingOrder="1"/>
    </xf>
    <xf numFmtId="0" fontId="27" fillId="13" borderId="32" xfId="0" applyFont="1" applyFill="1" applyBorder="1" applyAlignment="1">
      <alignment horizontal="center" readingOrder="1"/>
    </xf>
    <xf numFmtId="0" fontId="27" fillId="13" borderId="33" xfId="0" applyFont="1" applyFill="1" applyBorder="1" applyAlignment="1">
      <alignment horizontal="center" wrapText="1" readingOrder="1"/>
    </xf>
    <xf numFmtId="0" fontId="27" fillId="13" borderId="34" xfId="0" applyFont="1" applyFill="1" applyBorder="1" applyAlignment="1">
      <alignment horizontal="center" wrapText="1" readingOrder="1"/>
    </xf>
    <xf numFmtId="0" fontId="0" fillId="0" borderId="0" xfId="0" applyFont="1"/>
    <xf numFmtId="0" fontId="29" fillId="0" borderId="0" xfId="19" applyFont="1"/>
    <xf numFmtId="0" fontId="29" fillId="0" borderId="0" xfId="19" applyFont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" fontId="2" fillId="5" borderId="8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14" fillId="0" borderId="17" xfId="4" applyNumberFormat="1" applyFont="1" applyFill="1" applyBorder="1" applyAlignment="1">
      <alignment horizontal="left" vertical="center" wrapText="1"/>
    </xf>
    <xf numFmtId="14" fontId="14" fillId="0" borderId="18" xfId="4" applyNumberFormat="1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168" fontId="4" fillId="0" borderId="5" xfId="0" applyNumberFormat="1" applyFont="1" applyBorder="1" applyAlignment="1">
      <alignment horizontal="left" vertical="center" wrapText="1"/>
    </xf>
    <xf numFmtId="168" fontId="4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/>
    </xf>
    <xf numFmtId="0" fontId="30" fillId="5" borderId="25" xfId="0" applyFont="1" applyFill="1" applyBorder="1" applyAlignment="1">
      <alignment horizontal="center" vertical="center" wrapText="1" readingOrder="1"/>
    </xf>
    <xf numFmtId="0" fontId="30" fillId="5" borderId="22" xfId="0" applyFont="1" applyFill="1" applyBorder="1" applyAlignment="1">
      <alignment horizontal="center" vertical="center" wrapText="1" readingOrder="1"/>
    </xf>
    <xf numFmtId="0" fontId="30" fillId="5" borderId="11" xfId="0" applyFont="1" applyFill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29" fillId="0" borderId="0" xfId="19" applyFont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 readingOrder="1"/>
    </xf>
    <xf numFmtId="0" fontId="18" fillId="2" borderId="27" xfId="0" applyFont="1" applyFill="1" applyBorder="1" applyAlignment="1">
      <alignment horizontal="center" vertical="center" wrapText="1" readingOrder="1"/>
    </xf>
    <xf numFmtId="0" fontId="18" fillId="2" borderId="20" xfId="0" applyFont="1" applyFill="1" applyBorder="1" applyAlignment="1">
      <alignment horizontal="center" vertical="center" wrapText="1" readingOrder="1"/>
    </xf>
    <xf numFmtId="0" fontId="17" fillId="5" borderId="14" xfId="0" applyFont="1" applyFill="1" applyBorder="1" applyAlignment="1">
      <alignment horizontal="center" vertical="center" wrapText="1" readingOrder="1"/>
    </xf>
    <xf numFmtId="0" fontId="17" fillId="5" borderId="5" xfId="0" applyFont="1" applyFill="1" applyBorder="1" applyAlignment="1">
      <alignment horizontal="center" vertical="center" wrapText="1" readingOrder="1"/>
    </xf>
    <xf numFmtId="0" fontId="18" fillId="14" borderId="14" xfId="0" applyFont="1" applyFill="1" applyBorder="1" applyAlignment="1">
      <alignment horizontal="center" vertical="center" wrapText="1" readingOrder="1"/>
    </xf>
    <xf numFmtId="0" fontId="18" fillId="14" borderId="5" xfId="0" applyFont="1" applyFill="1" applyBorder="1" applyAlignment="1">
      <alignment horizontal="center" vertical="center" wrapText="1" readingOrder="1"/>
    </xf>
    <xf numFmtId="0" fontId="13" fillId="0" borderId="8" xfId="0" applyFont="1" applyBorder="1" applyAlignment="1">
      <alignment horizontal="center" vertical="center" wrapText="1" readingOrder="1"/>
    </xf>
    <xf numFmtId="0" fontId="13" fillId="0" borderId="19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30" fillId="9" borderId="25" xfId="0" applyFont="1" applyFill="1" applyBorder="1" applyAlignment="1">
      <alignment horizontal="center" vertical="center" wrapText="1" readingOrder="1"/>
    </xf>
    <xf numFmtId="0" fontId="30" fillId="9" borderId="22" xfId="0" applyFont="1" applyFill="1" applyBorder="1" applyAlignment="1">
      <alignment horizontal="center" vertical="center" wrapText="1" readingOrder="1"/>
    </xf>
    <xf numFmtId="0" fontId="30" fillId="9" borderId="11" xfId="0" applyFont="1" applyFill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7" fillId="5" borderId="29" xfId="0" applyFont="1" applyFill="1" applyBorder="1" applyAlignment="1">
      <alignment horizontal="center" vertical="center" wrapText="1" readingOrder="1"/>
    </xf>
    <xf numFmtId="0" fontId="17" fillId="5" borderId="9" xfId="0" applyFont="1" applyFill="1" applyBorder="1" applyAlignment="1">
      <alignment horizontal="center" vertical="center" wrapText="1" readingOrder="1"/>
    </xf>
    <xf numFmtId="0" fontId="18" fillId="14" borderId="29" xfId="0" applyFont="1" applyFill="1" applyBorder="1" applyAlignment="1">
      <alignment horizontal="center" vertical="center" wrapText="1" readingOrder="1"/>
    </xf>
    <xf numFmtId="0" fontId="18" fillId="14" borderId="9" xfId="0" applyFont="1" applyFill="1" applyBorder="1" applyAlignment="1">
      <alignment horizontal="center" vertical="center" wrapText="1" readingOrder="1"/>
    </xf>
    <xf numFmtId="0" fontId="30" fillId="13" borderId="25" xfId="0" applyFont="1" applyFill="1" applyBorder="1" applyAlignment="1">
      <alignment horizontal="center" vertical="center" wrapText="1" readingOrder="1"/>
    </xf>
    <xf numFmtId="0" fontId="30" fillId="13" borderId="22" xfId="0" applyFont="1" applyFill="1" applyBorder="1" applyAlignment="1">
      <alignment horizontal="center" vertical="center" wrapText="1" readingOrder="1"/>
    </xf>
    <xf numFmtId="0" fontId="30" fillId="13" borderId="28" xfId="0" applyFont="1" applyFill="1" applyBorder="1" applyAlignment="1">
      <alignment horizontal="center" vertical="center" wrapText="1" readingOrder="1"/>
    </xf>
    <xf numFmtId="172" fontId="8" fillId="13" borderId="2" xfId="0" applyNumberFormat="1" applyFont="1" applyFill="1" applyBorder="1" applyAlignment="1">
      <alignment horizontal="center" vertical="center"/>
    </xf>
    <xf numFmtId="172" fontId="8" fillId="13" borderId="3" xfId="0" applyNumberFormat="1" applyFont="1" applyFill="1" applyBorder="1" applyAlignment="1">
      <alignment horizontal="center" vertical="center"/>
    </xf>
    <xf numFmtId="172" fontId="8" fillId="13" borderId="4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1" fontId="8" fillId="3" borderId="1" xfId="0" applyNumberFormat="1" applyFont="1" applyFill="1" applyBorder="1" applyAlignment="1">
      <alignment horizontal="center" vertical="center"/>
    </xf>
    <xf numFmtId="171" fontId="8" fillId="9" borderId="1" xfId="0" applyNumberFormat="1" applyFont="1" applyFill="1" applyBorder="1" applyAlignment="1">
      <alignment horizontal="center" vertical="center"/>
    </xf>
    <xf numFmtId="171" fontId="8" fillId="1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9" fontId="5" fillId="10" borderId="5" xfId="0" applyNumberFormat="1" applyFont="1" applyFill="1" applyBorder="1" applyAlignment="1">
      <alignment horizontal="center" vertical="center" wrapText="1"/>
    </xf>
    <xf numFmtId="9" fontId="0" fillId="10" borderId="5" xfId="0" applyNumberFormat="1" applyFill="1" applyBorder="1" applyAlignment="1">
      <alignment horizontal="center" vertical="center"/>
    </xf>
  </cellXfs>
  <cellStyles count="20">
    <cellStyle name="Гиперссылка" xfId="19" builtinId="8"/>
    <cellStyle name="Денежный" xfId="6" builtinId="4"/>
    <cellStyle name="Денежный 2" xfId="11"/>
    <cellStyle name="Денежный 3" xfId="14"/>
    <cellStyle name="Обычный" xfId="0" builtinId="0"/>
    <cellStyle name="Обычный 2" xfId="1"/>
    <cellStyle name="Обычный 2 2" xfId="7"/>
    <cellStyle name="Обычный 3" xfId="8"/>
    <cellStyle name="Обычный 4" xfId="9"/>
    <cellStyle name="Обычный 4 2" xfId="10"/>
    <cellStyle name="Обычный 5" xfId="16"/>
    <cellStyle name="Обычный 8" xfId="2"/>
    <cellStyle name="Процентный" xfId="4" builtinId="5"/>
    <cellStyle name="Процентный 2" xfId="5"/>
    <cellStyle name="Процентный 3" xfId="13"/>
    <cellStyle name="Процентный 4" xfId="17"/>
    <cellStyle name="Финансовый" xfId="3" builtinId="3"/>
    <cellStyle name="Финансовый 2" xfId="12"/>
    <cellStyle name="Финансовый 3" xfId="15"/>
    <cellStyle name="Финансовый 4" xfId="18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FF66"/>
      <color rgb="FFFFCCFF"/>
      <color rgb="FFCCFF99"/>
      <color rgb="FFE2F9D7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443349</xdr:colOff>
      <xdr:row>0</xdr:row>
      <xdr:rowOff>90343</xdr:rowOff>
    </xdr:from>
    <xdr:to>
      <xdr:col>6</xdr:col>
      <xdr:colOff>997856</xdr:colOff>
      <xdr:row>2</xdr:row>
      <xdr:rowOff>142108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7635" y="90343"/>
          <a:ext cx="554507" cy="351122"/>
        </a:xfrm>
        <a:prstGeom prst="rect">
          <a:avLst/>
        </a:prstGeom>
      </xdr:spPr>
    </xdr:pic>
    <xdr:clientData/>
  </xdr:twoCellAnchor>
  <xdr:twoCellAnchor editAs="oneCell">
    <xdr:from>
      <xdr:col>3</xdr:col>
      <xdr:colOff>578975</xdr:colOff>
      <xdr:row>0</xdr:row>
      <xdr:rowOff>44183</xdr:rowOff>
    </xdr:from>
    <xdr:to>
      <xdr:col>6</xdr:col>
      <xdr:colOff>293322</xdr:colOff>
      <xdr:row>4</xdr:row>
      <xdr:rowOff>18144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582" y="44183"/>
          <a:ext cx="2531026" cy="572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414617</xdr:colOff>
      <xdr:row>0</xdr:row>
      <xdr:rowOff>190498</xdr:rowOff>
    </xdr:from>
    <xdr:to>
      <xdr:col>4</xdr:col>
      <xdr:colOff>869458</xdr:colOff>
      <xdr:row>2</xdr:row>
      <xdr:rowOff>92023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55D789-A0D7-46F4-B97A-8D3B232D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0529" y="190498"/>
          <a:ext cx="454841" cy="327349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201705</xdr:colOff>
      <xdr:row>0</xdr:row>
      <xdr:rowOff>140771</xdr:rowOff>
    </xdr:from>
    <xdr:to>
      <xdr:col>4</xdr:col>
      <xdr:colOff>291353</xdr:colOff>
      <xdr:row>3</xdr:row>
      <xdr:rowOff>100854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CEC9C-A3CC-4076-8B15-A9A7666F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911" y="140771"/>
          <a:ext cx="2330824" cy="542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212911</xdr:colOff>
      <xdr:row>1</xdr:row>
      <xdr:rowOff>168087</xdr:rowOff>
    </xdr:from>
    <xdr:to>
      <xdr:col>4</xdr:col>
      <xdr:colOff>667752</xdr:colOff>
      <xdr:row>3</xdr:row>
      <xdr:rowOff>69612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55D789-A0D7-46F4-B97A-8D3B232D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587" y="358587"/>
          <a:ext cx="454841" cy="327349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134470</xdr:colOff>
      <xdr:row>1</xdr:row>
      <xdr:rowOff>118359</xdr:rowOff>
    </xdr:from>
    <xdr:to>
      <xdr:col>4</xdr:col>
      <xdr:colOff>44824</xdr:colOff>
      <xdr:row>4</xdr:row>
      <xdr:rowOff>56030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CEC9C-A3CC-4076-8B15-A9A7666F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676" y="308859"/>
          <a:ext cx="2330824" cy="5427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268940</xdr:colOff>
      <xdr:row>1</xdr:row>
      <xdr:rowOff>22412</xdr:rowOff>
    </xdr:from>
    <xdr:to>
      <xdr:col>4</xdr:col>
      <xdr:colOff>723781</xdr:colOff>
      <xdr:row>2</xdr:row>
      <xdr:rowOff>114437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55D789-A0D7-46F4-B97A-8D3B232D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852" y="212912"/>
          <a:ext cx="454841" cy="327349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268942</xdr:colOff>
      <xdr:row>0</xdr:row>
      <xdr:rowOff>163183</xdr:rowOff>
    </xdr:from>
    <xdr:to>
      <xdr:col>4</xdr:col>
      <xdr:colOff>112060</xdr:colOff>
      <xdr:row>3</xdr:row>
      <xdr:rowOff>123266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CEC9C-A3CC-4076-8B15-A9A7666F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148" y="163183"/>
          <a:ext cx="2330824" cy="5427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134470</xdr:colOff>
      <xdr:row>1</xdr:row>
      <xdr:rowOff>78440</xdr:rowOff>
    </xdr:from>
    <xdr:to>
      <xdr:col>4</xdr:col>
      <xdr:colOff>589311</xdr:colOff>
      <xdr:row>3</xdr:row>
      <xdr:rowOff>13583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55D789-A0D7-46F4-B97A-8D3B232D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3794" y="268940"/>
          <a:ext cx="454841" cy="327349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224118</xdr:colOff>
      <xdr:row>1</xdr:row>
      <xdr:rowOff>17507</xdr:rowOff>
    </xdr:from>
    <xdr:to>
      <xdr:col>4</xdr:col>
      <xdr:colOff>44824</xdr:colOff>
      <xdr:row>3</xdr:row>
      <xdr:rowOff>168090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CEC9C-A3CC-4076-8B15-A9A7666F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324" y="208007"/>
          <a:ext cx="2330824" cy="5427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apanovskaya\Desktop\&#1060;&#1054;&#1056;&#1052;&#1067;%20&#1056;&#1040;&#1057;&#1063;&#1045;&#1058;&#1054;&#1042;\&#1057;&#1055;&#1073;%20&#1064;&#1040;&#1041;&#1051;&#1054;&#1053;%20&#1088;&#1072;&#1089;&#1095;&#1077;&#1090;&#1072;%20&#1085;&#1072;%20&#1058;&#1088;&#1080;&#1082;&#1086;&#1083;&#1086;&#1088;%20&#1058;&#1042;%20&#1086;&#1082;&#1090;&#1103;&#1073;&#1088;&#1100;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.tolmacheva\Desktop\&#1044;&#1083;&#1103;%20&#1088;&#1072;&#1073;&#1086;&#1090;&#1099;\&#1053;&#1072;&#1076;&#1103;\_&#1052;&#1086;&#1080;%20&#1082;&#1083;&#1080;&#1077;&#1085;&#1090;&#1099;\&#1055;&#1057;&#1041;_&#1055;&#1088;&#1086;&#1084;&#1089;&#1074;&#1103;&#1079;&#1100;&#1073;&#1072;&#1085;&#1082;\2024\2024_&#1043;&#1088;&#1072;&#1092;&#1080;&#1082;%20&#1054;&#1048;_24.06.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Выбор каналов"/>
      <sheetName val="Бюджет по мс"/>
      <sheetName val="Расчет 15 сек"/>
      <sheetName val="Прайс 2015 (2)"/>
      <sheetName val="НТВ"/>
      <sheetName val="ТНТ"/>
      <sheetName val="Прайс 2015"/>
      <sheetName val="Выходные и праздничные дни 2015"/>
      <sheetName val="Эф-ть"/>
    </sheetNames>
    <sheetDataSet>
      <sheetData sheetId="0" refreshError="1"/>
      <sheetData sheetId="1">
        <row r="10">
          <cell r="A10" t="str">
            <v>Total</v>
          </cell>
          <cell r="B10" t="str">
            <v>Cover</v>
          </cell>
          <cell r="C10">
            <v>24573.178</v>
          </cell>
        </row>
        <row r="11">
          <cell r="B11" t="str">
            <v>Conv. Index</v>
          </cell>
          <cell r="C11">
            <v>100</v>
          </cell>
        </row>
        <row r="12">
          <cell r="A12" t="str">
            <v>ТЕХНО-24</v>
          </cell>
          <cell r="B12" t="str">
            <v>Cover</v>
          </cell>
        </row>
        <row r="13">
          <cell r="B13" t="str">
            <v>Conv. Index</v>
          </cell>
          <cell r="C13">
            <v>100</v>
          </cell>
        </row>
        <row r="14">
          <cell r="A14" t="str">
            <v xml:space="preserve">ZOO TV  </v>
          </cell>
          <cell r="B14" t="str">
            <v>Cover</v>
          </cell>
          <cell r="C14">
            <v>18.3</v>
          </cell>
        </row>
        <row r="15">
          <cell r="B15" t="str">
            <v>Conv. Index</v>
          </cell>
          <cell r="C15">
            <v>100</v>
          </cell>
        </row>
        <row r="16">
          <cell r="A16" t="str">
            <v>РУССКИЙ ДЕТЕКТИВ</v>
          </cell>
          <cell r="B16" t="str">
            <v>Cover</v>
          </cell>
        </row>
        <row r="17">
          <cell r="B17" t="str">
            <v>Conv. Index</v>
          </cell>
        </row>
        <row r="18">
          <cell r="A18" t="str">
            <v xml:space="preserve">ЗАГОРОДНЫЙ ТВ  </v>
          </cell>
          <cell r="B18" t="str">
            <v>Cover</v>
          </cell>
          <cell r="C18">
            <v>6.8</v>
          </cell>
        </row>
        <row r="19">
          <cell r="B19" t="str">
            <v>Conv. Index</v>
          </cell>
          <cell r="C19">
            <v>100</v>
          </cell>
        </row>
        <row r="20">
          <cell r="A20" t="str">
            <v xml:space="preserve">ИСТОРИЯ  </v>
          </cell>
          <cell r="B20" t="str">
            <v>Cover</v>
          </cell>
          <cell r="C20">
            <v>8.3000000000000007</v>
          </cell>
        </row>
        <row r="21">
          <cell r="B21" t="str">
            <v>Conv. Index</v>
          </cell>
          <cell r="C21">
            <v>100</v>
          </cell>
        </row>
        <row r="22">
          <cell r="A22" t="str">
            <v xml:space="preserve">КИНОПОКАЗ  </v>
          </cell>
          <cell r="B22" t="str">
            <v>Cover</v>
          </cell>
          <cell r="C22">
            <v>32.9</v>
          </cell>
        </row>
        <row r="23">
          <cell r="B23" t="str">
            <v>Conv. Index</v>
          </cell>
          <cell r="C23">
            <v>100</v>
          </cell>
        </row>
        <row r="24">
          <cell r="A24" t="str">
            <v xml:space="preserve">КИНОПОКАЗ HD1  </v>
          </cell>
          <cell r="B24" t="str">
            <v>Cover</v>
          </cell>
          <cell r="C24">
            <v>16.3</v>
          </cell>
        </row>
        <row r="25">
          <cell r="B25" t="str">
            <v>Conv. Index</v>
          </cell>
          <cell r="C25">
            <v>100</v>
          </cell>
        </row>
        <row r="26">
          <cell r="A26" t="str">
            <v xml:space="preserve">КИНОПОКАЗ HD2  </v>
          </cell>
          <cell r="B26" t="str">
            <v>Cover</v>
          </cell>
          <cell r="C26">
            <v>8</v>
          </cell>
        </row>
        <row r="27">
          <cell r="B27" t="str">
            <v>Conv. Index</v>
          </cell>
          <cell r="C27">
            <v>100</v>
          </cell>
        </row>
        <row r="28">
          <cell r="A28" t="str">
            <v xml:space="preserve">МОЯ ПЛАНЕТА  </v>
          </cell>
          <cell r="B28" t="str">
            <v>Cover</v>
          </cell>
          <cell r="C28">
            <v>10</v>
          </cell>
        </row>
        <row r="29">
          <cell r="B29" t="str">
            <v>Conv. Index</v>
          </cell>
          <cell r="C29">
            <v>100</v>
          </cell>
        </row>
        <row r="30">
          <cell r="A30" t="str">
            <v xml:space="preserve">НАУКА 2.0  </v>
          </cell>
          <cell r="B30" t="str">
            <v>Cover</v>
          </cell>
          <cell r="C30">
            <v>8.6999999999999993</v>
          </cell>
        </row>
        <row r="31">
          <cell r="B31" t="str">
            <v>Conv. Index</v>
          </cell>
          <cell r="C31">
            <v>100</v>
          </cell>
        </row>
        <row r="32">
          <cell r="A32" t="str">
            <v xml:space="preserve">ОХОТНИК И РЫБОЛОВ  </v>
          </cell>
          <cell r="B32" t="str">
            <v>Cover</v>
          </cell>
          <cell r="C32">
            <v>31.6</v>
          </cell>
        </row>
        <row r="33">
          <cell r="B33" t="str">
            <v>Conv. Index</v>
          </cell>
          <cell r="C33">
            <v>100</v>
          </cell>
        </row>
        <row r="34">
          <cell r="A34" t="str">
            <v xml:space="preserve">РОССИЯ HD  </v>
          </cell>
          <cell r="B34" t="str">
            <v>Cover</v>
          </cell>
          <cell r="C34">
            <v>30.9</v>
          </cell>
        </row>
        <row r="35">
          <cell r="B35" t="str">
            <v>Conv. Index</v>
          </cell>
          <cell r="C35">
            <v>100</v>
          </cell>
        </row>
        <row r="36">
          <cell r="A36" t="str">
            <v xml:space="preserve">РУССКИЙ БЕСТСЕЛЛЕР  </v>
          </cell>
          <cell r="B36" t="str">
            <v>Cover</v>
          </cell>
          <cell r="C36">
            <v>33.1</v>
          </cell>
        </row>
        <row r="37">
          <cell r="B37" t="str">
            <v>Conv. Index</v>
          </cell>
          <cell r="C37">
            <v>100</v>
          </cell>
        </row>
        <row r="38">
          <cell r="A38" t="str">
            <v xml:space="preserve">РУССКИЙ РОМАН  </v>
          </cell>
          <cell r="B38" t="str">
            <v>Cover</v>
          </cell>
          <cell r="C38">
            <v>89.5</v>
          </cell>
        </row>
        <row r="39">
          <cell r="B39" t="str">
            <v>Conv. Index</v>
          </cell>
          <cell r="C39">
            <v>100</v>
          </cell>
        </row>
        <row r="40">
          <cell r="A40" t="str">
            <v>ЖИВАЯ ПЛАНЕТА</v>
          </cell>
          <cell r="B40" t="str">
            <v>Cover</v>
          </cell>
        </row>
        <row r="41">
          <cell r="B41" t="str">
            <v>Conv. Index</v>
          </cell>
        </row>
        <row r="42">
          <cell r="A42" t="str">
            <v>МУЛЬТИМАНИЯ</v>
          </cell>
          <cell r="B42" t="str">
            <v>Cover</v>
          </cell>
        </row>
        <row r="43">
          <cell r="B43" t="str">
            <v>Conv. Index</v>
          </cell>
        </row>
        <row r="44">
          <cell r="A44" t="str">
            <v xml:space="preserve">СТРАНА ТВ  </v>
          </cell>
          <cell r="B44" t="str">
            <v>Cover</v>
          </cell>
          <cell r="C44">
            <v>0.6</v>
          </cell>
        </row>
        <row r="45">
          <cell r="B45" t="str">
            <v>Conv. Index</v>
          </cell>
          <cell r="C45">
            <v>100</v>
          </cell>
        </row>
        <row r="46">
          <cell r="A46" t="str">
            <v xml:space="preserve">ТЕЛЕПУТЕШЕСТВИЯ  </v>
          </cell>
          <cell r="B46" t="str">
            <v>Cover</v>
          </cell>
          <cell r="C46">
            <v>17.2</v>
          </cell>
        </row>
        <row r="47">
          <cell r="B47" t="str">
            <v>Conv. Index</v>
          </cell>
          <cell r="C47">
            <v>100</v>
          </cell>
        </row>
        <row r="48">
          <cell r="A48" t="str">
            <v xml:space="preserve">ТОНУС ТВ  </v>
          </cell>
          <cell r="B48" t="str">
            <v>Cover</v>
          </cell>
          <cell r="C48">
            <v>0.8</v>
          </cell>
        </row>
        <row r="49">
          <cell r="B49" t="str">
            <v>Conv. Index</v>
          </cell>
          <cell r="C49">
            <v>100</v>
          </cell>
        </row>
        <row r="50">
          <cell r="A50" t="str">
            <v>НОЧНОЙ КЛУБ</v>
          </cell>
          <cell r="B50" t="str">
            <v>Cover</v>
          </cell>
        </row>
        <row r="51">
          <cell r="B51" t="str">
            <v>Conv. Index</v>
          </cell>
          <cell r="C51">
            <v>100</v>
          </cell>
        </row>
        <row r="52">
          <cell r="A52" t="str">
            <v>ИСКУШЕНИЕ</v>
          </cell>
          <cell r="B52" t="str">
            <v>Cover</v>
          </cell>
        </row>
        <row r="53">
          <cell r="B53" t="str">
            <v>Conv. Index</v>
          </cell>
          <cell r="C53">
            <v>100</v>
          </cell>
        </row>
      </sheetData>
      <sheetData sheetId="2" refreshError="1"/>
      <sheetData sheetId="3" refreshError="1"/>
      <sheetData sheetId="4">
        <row r="9">
          <cell r="A9" t="str">
            <v xml:space="preserve">РОССИЯ HD  </v>
          </cell>
          <cell r="B9">
            <v>2808</v>
          </cell>
          <cell r="C9">
            <v>3240</v>
          </cell>
          <cell r="D9">
            <v>2160</v>
          </cell>
          <cell r="E9">
            <v>3934100</v>
          </cell>
        </row>
        <row r="10">
          <cell r="A10" t="str">
            <v xml:space="preserve">МОЯ ПЛАНЕТА  </v>
          </cell>
          <cell r="B10">
            <v>3432</v>
          </cell>
          <cell r="C10">
            <v>3960.0000000000005</v>
          </cell>
          <cell r="D10">
            <v>2640</v>
          </cell>
          <cell r="E10">
            <v>4665400</v>
          </cell>
        </row>
        <row r="11">
          <cell r="A11" t="str">
            <v xml:space="preserve">РУССКИЙ РОМАН  </v>
          </cell>
          <cell r="B11">
            <v>2064</v>
          </cell>
          <cell r="C11">
            <v>2400</v>
          </cell>
          <cell r="D11">
            <v>1560</v>
          </cell>
          <cell r="E11">
            <v>3682200</v>
          </cell>
        </row>
        <row r="12">
          <cell r="A12" t="str">
            <v>РУССКИЙ ДЕТЕКТИВ</v>
          </cell>
          <cell r="B12">
            <v>2064</v>
          </cell>
          <cell r="C12">
            <v>2400</v>
          </cell>
          <cell r="D12">
            <v>1560</v>
          </cell>
        </row>
        <row r="13">
          <cell r="A13" t="str">
            <v>ТЕХНО-24</v>
          </cell>
          <cell r="B13">
            <v>2064</v>
          </cell>
          <cell r="C13">
            <v>2400</v>
          </cell>
          <cell r="D13">
            <v>1560</v>
          </cell>
        </row>
        <row r="14">
          <cell r="A14" t="str">
            <v xml:space="preserve">НАУКА 2.0  </v>
          </cell>
          <cell r="B14">
            <v>1440</v>
          </cell>
          <cell r="C14">
            <v>1680</v>
          </cell>
          <cell r="D14">
            <v>1080</v>
          </cell>
          <cell r="E14">
            <v>3123300</v>
          </cell>
        </row>
        <row r="15">
          <cell r="A15" t="str">
            <v xml:space="preserve">ИСТОРИЯ  </v>
          </cell>
          <cell r="B15">
            <v>1440</v>
          </cell>
          <cell r="C15">
            <v>1680</v>
          </cell>
          <cell r="D15">
            <v>1080</v>
          </cell>
          <cell r="E15">
            <v>2937900</v>
          </cell>
        </row>
        <row r="16">
          <cell r="A16" t="str">
            <v xml:space="preserve">РУССКИЙ БЕСТСЕЛЛЕР  </v>
          </cell>
          <cell r="B16">
            <v>1440</v>
          </cell>
          <cell r="C16">
            <v>1680</v>
          </cell>
          <cell r="D16">
            <v>1080</v>
          </cell>
          <cell r="E16">
            <v>2588900</v>
          </cell>
        </row>
        <row r="17">
          <cell r="A17" t="str">
            <v>ЖИВАЯ ПЛАНЕТА</v>
          </cell>
          <cell r="B17">
            <v>1440</v>
          </cell>
          <cell r="C17">
            <v>1680</v>
          </cell>
          <cell r="D17">
            <v>1080</v>
          </cell>
        </row>
        <row r="18">
          <cell r="A18" t="str">
            <v xml:space="preserve">СТРАНА ТВ  </v>
          </cell>
          <cell r="B18">
            <v>768</v>
          </cell>
          <cell r="C18">
            <v>960</v>
          </cell>
          <cell r="D18">
            <v>480</v>
          </cell>
          <cell r="E18">
            <v>1231400</v>
          </cell>
        </row>
        <row r="19">
          <cell r="A19" t="str">
            <v>НОЧНОЙ КЛУБ</v>
          </cell>
          <cell r="B19">
            <v>660</v>
          </cell>
          <cell r="C19">
            <v>660</v>
          </cell>
          <cell r="D19">
            <v>660</v>
          </cell>
        </row>
        <row r="20">
          <cell r="A20" t="str">
            <v>ИСКУШЕНИЕ</v>
          </cell>
          <cell r="B20">
            <v>660</v>
          </cell>
          <cell r="C20">
            <v>660</v>
          </cell>
          <cell r="D20">
            <v>660</v>
          </cell>
        </row>
        <row r="21">
          <cell r="A21" t="str">
            <v>2. Рекламные блоки канала неизменны во всех средах растространения сигнала (в Триколоре в том числе)</v>
          </cell>
        </row>
        <row r="22">
          <cell r="A22" t="str">
            <v xml:space="preserve">ОХОТНИК И РЫБОЛОВ  </v>
          </cell>
          <cell r="B22">
            <v>4920</v>
          </cell>
          <cell r="C22">
            <v>5000</v>
          </cell>
          <cell r="D22">
            <v>4800</v>
          </cell>
          <cell r="E22">
            <v>7235800</v>
          </cell>
        </row>
        <row r="23">
          <cell r="A23" t="str">
            <v xml:space="preserve">ТЕЛЕПУТЕШЕСТВИЯ  </v>
          </cell>
          <cell r="B23">
            <v>4920</v>
          </cell>
          <cell r="C23">
            <v>5000</v>
          </cell>
          <cell r="D23">
            <v>4800</v>
          </cell>
          <cell r="E23">
            <v>6687600</v>
          </cell>
        </row>
        <row r="24">
          <cell r="A24" t="str">
            <v xml:space="preserve">ZOO TV  </v>
          </cell>
          <cell r="B24">
            <v>4920</v>
          </cell>
          <cell r="C24">
            <v>5000</v>
          </cell>
          <cell r="D24">
            <v>4800</v>
          </cell>
          <cell r="E24">
            <v>1763500</v>
          </cell>
        </row>
        <row r="25">
          <cell r="A25" t="str">
            <v>МУЛЬТИМАНИЯ</v>
          </cell>
          <cell r="B25">
            <v>4920</v>
          </cell>
          <cell r="C25">
            <v>5000</v>
          </cell>
          <cell r="D25">
            <v>4800</v>
          </cell>
        </row>
        <row r="26">
          <cell r="A26" t="str">
            <v xml:space="preserve">ЗАГОРОДНЫЙ ТВ  </v>
          </cell>
          <cell r="B26">
            <v>2920</v>
          </cell>
          <cell r="C26">
            <v>3000</v>
          </cell>
          <cell r="D26">
            <v>2800</v>
          </cell>
          <cell r="E26">
            <v>2509800</v>
          </cell>
        </row>
        <row r="27">
          <cell r="A27" t="str">
            <v xml:space="preserve">ТОНУС ТВ  </v>
          </cell>
          <cell r="B27">
            <v>2920</v>
          </cell>
          <cell r="C27">
            <v>3000</v>
          </cell>
          <cell r="D27">
            <v>2800</v>
          </cell>
          <cell r="E27">
            <v>1763500</v>
          </cell>
        </row>
        <row r="28">
          <cell r="A28" t="str">
            <v xml:space="preserve">КИНОПОКАЗ  </v>
          </cell>
          <cell r="B28">
            <v>2860</v>
          </cell>
          <cell r="C28">
            <v>3300</v>
          </cell>
          <cell r="D28">
            <v>2200</v>
          </cell>
          <cell r="E28">
            <v>7925800</v>
          </cell>
        </row>
        <row r="29">
          <cell r="A29" t="str">
            <v xml:space="preserve">КИНОПОКАЗ HD1  </v>
          </cell>
          <cell r="B29">
            <v>2860</v>
          </cell>
          <cell r="C29">
            <v>3300</v>
          </cell>
          <cell r="D29">
            <v>2200</v>
          </cell>
          <cell r="E29">
            <v>2987000</v>
          </cell>
        </row>
        <row r="30">
          <cell r="A30" t="str">
            <v xml:space="preserve">КИНОПОКАЗ HD1  </v>
          </cell>
          <cell r="B30">
            <v>2860</v>
          </cell>
          <cell r="C30">
            <v>3300</v>
          </cell>
          <cell r="D30">
            <v>2200</v>
          </cell>
          <cell r="E30">
            <v>2582700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Б"/>
      <sheetName val="Сплешскрины"/>
      <sheetName val="Баннерная карусель"/>
      <sheetName val="Кампании"/>
      <sheetName val="Объемы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KYh1Pukv9iJ1zw" TargetMode="External"/><Relationship Id="rId2" Type="http://schemas.openxmlformats.org/officeDocument/2006/relationships/hyperlink" Target="https://disk.yandex.ru/i/KrBhPi6MLWSSuA" TargetMode="External"/><Relationship Id="rId1" Type="http://schemas.openxmlformats.org/officeDocument/2006/relationships/hyperlink" Target="https://disk.yandex.ru/i/AgntWi2B_ejKnQ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isk.yandex.ru/i/o_DVw_dUjIa35A" TargetMode="External"/><Relationship Id="rId1" Type="http://schemas.openxmlformats.org/officeDocument/2006/relationships/hyperlink" Target="https://disk.yandex.ru/i/hzolkvPv5XzQTw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isk.yandex.ru/i/cBcZC_dS5zAGfQ" TargetMode="External"/><Relationship Id="rId1" Type="http://schemas.openxmlformats.org/officeDocument/2006/relationships/hyperlink" Target="https://disk.yandex.ru/i/1zz-Bm62-uCZOw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disk.yandex.ru/i/1zz-Bm62-uCZOw" TargetMode="External"/><Relationship Id="rId1" Type="http://schemas.openxmlformats.org/officeDocument/2006/relationships/hyperlink" Target="https://disk.yandex.ru/i/9WtpV2yNeacfjQ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zoomScale="70" zoomScaleNormal="70" zoomScaleSheetLayoutView="25" workbookViewId="0">
      <selection activeCell="F27" sqref="F26:F27"/>
    </sheetView>
  </sheetViews>
  <sheetFormatPr defaultColWidth="9.140625" defaultRowHeight="15"/>
  <cols>
    <col min="1" max="1" width="33.140625" style="3" customWidth="1"/>
    <col min="2" max="2" width="24.42578125" style="3" customWidth="1"/>
    <col min="3" max="3" width="22.7109375" style="3" customWidth="1"/>
    <col min="4" max="4" width="13.5703125" style="3" customWidth="1"/>
    <col min="5" max="5" width="15.42578125" style="3" customWidth="1"/>
    <col min="6" max="6" width="13" style="3" customWidth="1"/>
    <col min="7" max="10" width="16.140625" style="3" customWidth="1"/>
    <col min="11" max="11" width="19.140625" style="3" customWidth="1"/>
    <col min="12" max="12" width="23.5703125" style="3" customWidth="1"/>
    <col min="13" max="13" width="9.140625" style="3"/>
    <col min="14" max="14" width="14.42578125" style="3" customWidth="1"/>
    <col min="15" max="16384" width="9.140625" style="3"/>
  </cols>
  <sheetData>
    <row r="1" spans="1:11" s="11" customFormat="1" ht="12" customHeight="1">
      <c r="A1" s="38" t="s">
        <v>21</v>
      </c>
      <c r="B1" s="139" t="s">
        <v>206</v>
      </c>
      <c r="C1" s="140"/>
      <c r="D1" s="10"/>
      <c r="H1" s="2"/>
    </row>
    <row r="2" spans="1:11" s="11" customFormat="1" ht="12" customHeight="1">
      <c r="A2" s="39" t="s">
        <v>16</v>
      </c>
      <c r="B2" s="141" t="s">
        <v>103</v>
      </c>
      <c r="C2" s="142"/>
      <c r="D2" s="12"/>
      <c r="E2" s="12"/>
      <c r="F2" s="12"/>
      <c r="H2" s="2"/>
    </row>
    <row r="3" spans="1:11" s="11" customFormat="1" ht="12" customHeight="1">
      <c r="A3" s="39" t="s">
        <v>17</v>
      </c>
      <c r="B3" s="141" t="s">
        <v>103</v>
      </c>
      <c r="C3" s="142"/>
      <c r="D3" s="12"/>
      <c r="E3" s="12"/>
      <c r="F3" s="12"/>
      <c r="H3" s="2"/>
    </row>
    <row r="4" spans="1:11" s="11" customFormat="1" ht="12" customHeight="1">
      <c r="A4" s="39" t="s">
        <v>18</v>
      </c>
      <c r="B4" s="143" t="s">
        <v>104</v>
      </c>
      <c r="C4" s="144"/>
      <c r="D4" s="13"/>
      <c r="E4" s="13"/>
      <c r="F4" s="13"/>
      <c r="H4" s="2"/>
    </row>
    <row r="5" spans="1:11" s="11" customFormat="1" ht="12" customHeight="1">
      <c r="A5" s="39" t="s">
        <v>24</v>
      </c>
      <c r="B5" s="141" t="s">
        <v>63</v>
      </c>
      <c r="C5" s="142"/>
      <c r="E5" s="12"/>
      <c r="F5" s="12"/>
      <c r="H5" s="2"/>
    </row>
    <row r="6" spans="1:11" s="11" customFormat="1" ht="12" customHeight="1">
      <c r="A6" s="39" t="s">
        <v>25</v>
      </c>
      <c r="B6" s="141"/>
      <c r="C6" s="142"/>
      <c r="D6" s="12"/>
      <c r="E6" s="21"/>
      <c r="F6" s="12"/>
      <c r="H6" s="2"/>
    </row>
    <row r="7" spans="1:11" s="11" customFormat="1" ht="12" customHeight="1">
      <c r="A7" s="39" t="s">
        <v>26</v>
      </c>
      <c r="B7" s="141" t="s">
        <v>105</v>
      </c>
      <c r="C7" s="142"/>
      <c r="D7" s="12"/>
      <c r="E7" s="12"/>
      <c r="F7" s="12"/>
      <c r="H7" s="2"/>
    </row>
    <row r="8" spans="1:11" s="11" customFormat="1" ht="12" customHeight="1" thickBot="1">
      <c r="A8" s="40" t="s">
        <v>22</v>
      </c>
      <c r="B8" s="137"/>
      <c r="C8" s="138"/>
      <c r="D8" s="14"/>
      <c r="E8" s="14"/>
      <c r="F8" s="14"/>
      <c r="H8" s="2"/>
    </row>
    <row r="9" spans="1:11" s="11" customFormat="1" ht="19.5" customHeight="1">
      <c r="A9" s="15"/>
      <c r="B9" s="15"/>
      <c r="C9" s="15"/>
      <c r="D9" s="16"/>
      <c r="E9" s="16"/>
      <c r="F9" s="14"/>
      <c r="G9" s="14"/>
      <c r="H9" s="14"/>
      <c r="J9" s="2"/>
    </row>
    <row r="10" spans="1:11">
      <c r="A10" s="7"/>
      <c r="B10" s="7"/>
      <c r="C10" s="7"/>
      <c r="D10" s="6"/>
      <c r="E10" s="6"/>
      <c r="F10" s="8"/>
      <c r="G10" s="8"/>
      <c r="H10" s="8"/>
      <c r="I10" s="8"/>
      <c r="J10" s="8"/>
    </row>
    <row r="11" spans="1:11" s="9" customFormat="1" ht="16.5" customHeight="1"/>
    <row r="12" spans="1:11" s="9" customFormat="1" ht="22.5" customHeight="1" thickBot="1">
      <c r="A12" s="33" t="s">
        <v>43</v>
      </c>
      <c r="B12" s="37"/>
      <c r="C12" s="36"/>
      <c r="D12" s="36"/>
      <c r="E12" s="36"/>
      <c r="F12" s="36"/>
      <c r="G12" s="36"/>
      <c r="H12" s="36"/>
      <c r="I12" s="36"/>
      <c r="J12" s="36"/>
      <c r="K12" s="36"/>
    </row>
    <row r="13" spans="1:11" s="9" customFormat="1" ht="20.25" customHeight="1">
      <c r="A13" s="133" t="s">
        <v>42</v>
      </c>
      <c r="B13" s="133" t="s">
        <v>65</v>
      </c>
      <c r="C13" s="133" t="s">
        <v>58</v>
      </c>
      <c r="D13" s="135" t="s">
        <v>30</v>
      </c>
      <c r="E13" s="135" t="s">
        <v>44</v>
      </c>
      <c r="F13" s="135"/>
      <c r="G13" s="127" t="s">
        <v>20</v>
      </c>
      <c r="H13" s="128"/>
      <c r="I13" s="128"/>
      <c r="J13" s="128"/>
      <c r="K13" s="129"/>
    </row>
    <row r="14" spans="1:11" s="9" customFormat="1" ht="27.75" customHeight="1">
      <c r="A14" s="134"/>
      <c r="B14" s="134"/>
      <c r="C14" s="134"/>
      <c r="D14" s="136"/>
      <c r="E14" s="136"/>
      <c r="F14" s="136"/>
      <c r="G14" s="23">
        <v>45536</v>
      </c>
      <c r="H14" s="23">
        <v>45566</v>
      </c>
      <c r="I14" s="23">
        <v>45597</v>
      </c>
      <c r="J14" s="23">
        <v>45627</v>
      </c>
      <c r="K14" s="24" t="s">
        <v>15</v>
      </c>
    </row>
    <row r="15" spans="1:11" s="9" customFormat="1" ht="16.5" customHeight="1">
      <c r="A15" s="26" t="s">
        <v>46</v>
      </c>
      <c r="B15" s="32" t="s">
        <v>66</v>
      </c>
      <c r="C15" s="31" t="s">
        <v>59</v>
      </c>
      <c r="D15" s="31">
        <f>'Заставка при включении'!G13</f>
        <v>51</v>
      </c>
      <c r="E15" s="132" t="s">
        <v>45</v>
      </c>
      <c r="F15" s="132"/>
      <c r="G15" s="27">
        <f>'Заставка при включении'!C31</f>
        <v>5009109.84</v>
      </c>
      <c r="H15" s="27">
        <f>'Заставка при включении'!D31</f>
        <v>5575616.3100000005</v>
      </c>
      <c r="I15" s="27">
        <f>'Заставка при включении'!E31</f>
        <v>3607751.73</v>
      </c>
      <c r="J15" s="27">
        <f>'Заставка при включении'!F31</f>
        <v>2191485.5549999997</v>
      </c>
      <c r="K15" s="27">
        <f>SUM(G15:J15)</f>
        <v>16383963.435000001</v>
      </c>
    </row>
    <row r="16" spans="1:11" s="9" customFormat="1" ht="16.5" customHeight="1">
      <c r="A16" s="26" t="s">
        <v>47</v>
      </c>
      <c r="B16" s="32" t="s">
        <v>66</v>
      </c>
      <c r="C16" s="31" t="s">
        <v>59</v>
      </c>
      <c r="D16" s="31">
        <f>'Заставка при выключении'!G13</f>
        <v>56</v>
      </c>
      <c r="E16" s="132" t="s">
        <v>45</v>
      </c>
      <c r="F16" s="132"/>
      <c r="G16" s="27">
        <f>'Заставка при выключении'!C31</f>
        <v>1452918.5999999999</v>
      </c>
      <c r="H16" s="27">
        <f>'Заставка при выключении'!D31</f>
        <v>1522105.2000000002</v>
      </c>
      <c r="I16" s="27">
        <f>'Заставка при выключении'!E31</f>
        <v>1522105.2000000002</v>
      </c>
      <c r="J16" s="27">
        <f>'Заставка при выключении'!F31</f>
        <v>1452918.5999999999</v>
      </c>
      <c r="K16" s="27">
        <f>SUM(G16:J16)</f>
        <v>5950047.5999999996</v>
      </c>
    </row>
    <row r="17" spans="1:11" s="9" customFormat="1" ht="16.5" customHeight="1">
      <c r="A17" s="26" t="s">
        <v>27</v>
      </c>
      <c r="B17" s="32" t="s">
        <v>66</v>
      </c>
      <c r="C17" s="31" t="s">
        <v>59</v>
      </c>
      <c r="D17" s="31">
        <f>'Межканальный баннер'!G13</f>
        <v>56</v>
      </c>
      <c r="E17" s="132" t="s">
        <v>106</v>
      </c>
      <c r="F17" s="132"/>
      <c r="G17" s="27">
        <f>'Межканальный баннер'!C31</f>
        <v>4370863.4550000001</v>
      </c>
      <c r="H17" s="27">
        <f>'Межканальный баннер'!D31</f>
        <v>4578999.8099999996</v>
      </c>
      <c r="I17" s="27">
        <f>'Межканальный баннер'!E31</f>
        <v>4578999.8099999996</v>
      </c>
      <c r="J17" s="27">
        <f>'Межканальный баннер'!F31</f>
        <v>4370863.4550000001</v>
      </c>
      <c r="K17" s="27">
        <f>SUM(G17:J17)</f>
        <v>17899726.530000001</v>
      </c>
    </row>
    <row r="18" spans="1:11" s="9" customFormat="1" ht="16.5" customHeight="1">
      <c r="A18" s="26" t="s">
        <v>55</v>
      </c>
      <c r="B18" s="32" t="s">
        <v>66</v>
      </c>
      <c r="C18" s="31" t="s">
        <v>59</v>
      </c>
      <c r="D18" s="31">
        <f>'Баннерная карусель'!G13</f>
        <v>56</v>
      </c>
      <c r="E18" s="132" t="s">
        <v>45</v>
      </c>
      <c r="F18" s="132"/>
      <c r="G18" s="27">
        <f>'Баннерная карусель'!C31</f>
        <v>1452918.5999999999</v>
      </c>
      <c r="H18" s="27">
        <f>'Баннерная карусель'!D31</f>
        <v>1522105.2000000002</v>
      </c>
      <c r="I18" s="27">
        <f>'Баннерная карусель'!E31</f>
        <v>1522105.2000000002</v>
      </c>
      <c r="J18" s="27">
        <f>'Баннерная карусель'!F31</f>
        <v>1452918.5999999999</v>
      </c>
      <c r="K18" s="27">
        <f>SUM(G18:J18)</f>
        <v>5950047.5999999996</v>
      </c>
    </row>
    <row r="19" spans="1:11" s="9" customFormat="1">
      <c r="A19" s="34" t="s">
        <v>29</v>
      </c>
      <c r="B19" s="34"/>
      <c r="C19" s="34"/>
      <c r="D19" s="34"/>
      <c r="E19" s="130"/>
      <c r="F19" s="131"/>
      <c r="G19" s="35">
        <f>SUM(G15:G18)</f>
        <v>12285810.494999999</v>
      </c>
      <c r="H19" s="35">
        <f>SUM(H15:H18)</f>
        <v>13198826.52</v>
      </c>
      <c r="I19" s="35">
        <f>SUM(I15:I18)</f>
        <v>11230961.939999998</v>
      </c>
      <c r="J19" s="35">
        <f>SUM(J15:J18)</f>
        <v>9468186.209999999</v>
      </c>
      <c r="K19" s="35">
        <f>SUM(K15:K18)</f>
        <v>46183785.164999999</v>
      </c>
    </row>
    <row r="20" spans="1:11">
      <c r="A20" s="18" t="s">
        <v>52</v>
      </c>
      <c r="B20" s="18"/>
      <c r="C20" s="18"/>
      <c r="D20" s="19"/>
      <c r="E20" s="19"/>
      <c r="G20" s="25">
        <f t="shared" ref="G20:K20" si="0">G19/1.2</f>
        <v>10238175.4125</v>
      </c>
      <c r="H20" s="25">
        <f t="shared" si="0"/>
        <v>10999022.1</v>
      </c>
      <c r="I20" s="25">
        <f t="shared" si="0"/>
        <v>9359134.9499999993</v>
      </c>
      <c r="J20" s="25">
        <f t="shared" si="0"/>
        <v>7890155.1749999998</v>
      </c>
      <c r="K20" s="25">
        <f t="shared" si="0"/>
        <v>38486487.637500003</v>
      </c>
    </row>
    <row r="21" spans="1:11" ht="30" customHeight="1">
      <c r="A21" s="18"/>
      <c r="B21" s="18"/>
      <c r="C21" s="19"/>
      <c r="D21" s="19"/>
      <c r="E21" s="20"/>
      <c r="F21" s="20"/>
      <c r="G21" s="20"/>
      <c r="H21" s="20"/>
      <c r="I21" s="20"/>
    </row>
    <row r="22" spans="1:11">
      <c r="A22" s="3" t="s">
        <v>111</v>
      </c>
      <c r="E22" s="8"/>
      <c r="F22" s="20"/>
      <c r="G22" s="20"/>
      <c r="H22" s="20"/>
      <c r="I22" s="20"/>
    </row>
    <row r="23" spans="1:11" ht="30" customHeight="1">
      <c r="A23" s="29" t="s">
        <v>42</v>
      </c>
      <c r="B23" s="29" t="s">
        <v>56</v>
      </c>
      <c r="C23" s="30" t="s">
        <v>53</v>
      </c>
      <c r="D23" s="30" t="s">
        <v>19</v>
      </c>
      <c r="E23" s="189" t="s">
        <v>113</v>
      </c>
      <c r="F23" s="20"/>
      <c r="G23" s="20"/>
      <c r="H23" s="20"/>
      <c r="I23" s="20"/>
    </row>
    <row r="24" spans="1:11">
      <c r="A24" s="28" t="str">
        <f>A15</f>
        <v>Заставка при включении</v>
      </c>
      <c r="B24" s="28">
        <f>'Заставка при включении'!G29</f>
        <v>0.31362500000000004</v>
      </c>
      <c r="C24" s="28">
        <f>'Заставка при включении'!G27</f>
        <v>0.15</v>
      </c>
      <c r="D24" s="28">
        <f>'Заставка при включении'!G26</f>
        <v>0.05</v>
      </c>
      <c r="E24" s="190">
        <f>'Заставка при включении'!G28</f>
        <v>0.15</v>
      </c>
      <c r="F24" s="20"/>
      <c r="G24" s="20"/>
      <c r="H24" s="20"/>
      <c r="I24" s="20"/>
    </row>
    <row r="25" spans="1:11">
      <c r="A25" s="28" t="str">
        <f>A16</f>
        <v>Заставка при выключении</v>
      </c>
      <c r="B25" s="28">
        <f>'Заставка при выключении'!G29</f>
        <v>0.31362500000000004</v>
      </c>
      <c r="C25" s="28">
        <f>'Заставка при выключении'!G27</f>
        <v>0.15</v>
      </c>
      <c r="D25" s="28">
        <f>'Заставка при выключении'!G26</f>
        <v>0.05</v>
      </c>
      <c r="E25" s="190">
        <f>'Заставка при выключении'!G28</f>
        <v>0.15</v>
      </c>
      <c r="F25" s="20"/>
      <c r="G25" s="20"/>
      <c r="H25" s="20"/>
      <c r="I25" s="20"/>
    </row>
    <row r="26" spans="1:11">
      <c r="A26" s="28" t="str">
        <f>A17</f>
        <v>Межканальный баннер</v>
      </c>
      <c r="B26" s="28">
        <f>'Межканальный баннер'!G29</f>
        <v>0.31362499999999993</v>
      </c>
      <c r="C26" s="28">
        <f>'Межканальный баннер'!G27</f>
        <v>0.15</v>
      </c>
      <c r="D26" s="28">
        <f>'Межканальный баннер'!G26</f>
        <v>0.05</v>
      </c>
      <c r="E26" s="190">
        <f>'Межканальный баннер'!G28</f>
        <v>0.15</v>
      </c>
      <c r="F26" s="20"/>
      <c r="G26" s="20"/>
      <c r="H26" s="20"/>
      <c r="I26" s="20"/>
    </row>
    <row r="27" spans="1:11">
      <c r="A27" s="28" t="str">
        <f>A18</f>
        <v>Баннерная карусель</v>
      </c>
      <c r="B27" s="28">
        <f>'Баннерная карусель'!G29</f>
        <v>0.31362500000000004</v>
      </c>
      <c r="C27" s="28">
        <f>'Баннерная карусель'!G27</f>
        <v>0.15</v>
      </c>
      <c r="D27" s="28">
        <f>'Баннерная карусель'!G26</f>
        <v>0.05</v>
      </c>
      <c r="E27" s="190">
        <f>'Баннерная карусель'!G28</f>
        <v>0.15</v>
      </c>
      <c r="F27" s="20"/>
      <c r="G27" s="20"/>
      <c r="H27" s="20"/>
      <c r="I27" s="20"/>
    </row>
    <row r="28" spans="1:11">
      <c r="B28" s="17"/>
      <c r="C28" s="17"/>
      <c r="D28" s="17"/>
      <c r="F28" s="8"/>
      <c r="G28" s="20"/>
      <c r="H28" s="20"/>
      <c r="I28" s="20"/>
      <c r="J28" s="20"/>
    </row>
    <row r="29" spans="1:11">
      <c r="B29" s="17"/>
      <c r="D29" s="17"/>
      <c r="E29" s="17"/>
      <c r="G29" s="20"/>
      <c r="H29" s="20"/>
      <c r="I29" s="20"/>
      <c r="J29" s="20"/>
    </row>
    <row r="30" spans="1:11" ht="18.75">
      <c r="A30" s="109" t="s">
        <v>112</v>
      </c>
      <c r="B30" s="17"/>
      <c r="C30" s="17"/>
      <c r="D30" s="17"/>
      <c r="F30" s="8"/>
      <c r="G30" s="20"/>
      <c r="H30" s="20"/>
      <c r="I30" s="20"/>
      <c r="J30" s="20"/>
    </row>
    <row r="32" spans="1:11">
      <c r="A32" s="1" t="s">
        <v>13</v>
      </c>
    </row>
    <row r="33" spans="1:1">
      <c r="A33" s="5" t="s">
        <v>14</v>
      </c>
    </row>
    <row r="34" spans="1:1">
      <c r="A34" s="5" t="s">
        <v>23</v>
      </c>
    </row>
  </sheetData>
  <mergeCells count="19">
    <mergeCell ref="B8:C8"/>
    <mergeCell ref="B1:C1"/>
    <mergeCell ref="B2:C2"/>
    <mergeCell ref="B3:C3"/>
    <mergeCell ref="B4:C4"/>
    <mergeCell ref="B5:C5"/>
    <mergeCell ref="B6:C6"/>
    <mergeCell ref="B7:C7"/>
    <mergeCell ref="A13:A14"/>
    <mergeCell ref="D13:D14"/>
    <mergeCell ref="E13:F14"/>
    <mergeCell ref="C13:C14"/>
    <mergeCell ref="B13:B14"/>
    <mergeCell ref="G13:K13"/>
    <mergeCell ref="E19:F19"/>
    <mergeCell ref="E18:F18"/>
    <mergeCell ref="E15:F15"/>
    <mergeCell ref="E16:F16"/>
    <mergeCell ref="E17:F17"/>
  </mergeCells>
  <pageMargins left="0.7" right="0.7" top="0.75" bottom="0.75" header="0.3" footer="0.3"/>
  <pageSetup paperSize="9" scale="1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zoomScale="85" zoomScaleNormal="85" zoomScaleSheetLayoutView="100" workbookViewId="0">
      <selection activeCell="H1" sqref="H1:H1048576"/>
    </sheetView>
  </sheetViews>
  <sheetFormatPr defaultColWidth="9.140625" defaultRowHeight="15"/>
  <cols>
    <col min="1" max="1" width="26.42578125" style="3" customWidth="1"/>
    <col min="2" max="2" width="19.42578125" style="3" customWidth="1"/>
    <col min="3" max="6" width="16.85546875" style="3" customWidth="1"/>
    <col min="7" max="7" width="19.28515625" style="3" customWidth="1"/>
    <col min="8" max="8" width="8.42578125" style="3" customWidth="1"/>
    <col min="9" max="35" width="14.28515625" style="3" customWidth="1"/>
    <col min="36" max="16384" width="9.140625" style="3"/>
  </cols>
  <sheetData>
    <row r="1" spans="1:10">
      <c r="A1" s="38" t="s">
        <v>21</v>
      </c>
      <c r="B1" s="103" t="str">
        <f>СВОД!B1</f>
        <v>Igronik</v>
      </c>
    </row>
    <row r="2" spans="1:10" s="4" customFormat="1" ht="18.75">
      <c r="A2" s="39" t="s">
        <v>16</v>
      </c>
      <c r="B2" s="104" t="str">
        <f>СВОД!B2</f>
        <v>Промсвязьбанк</v>
      </c>
      <c r="I2" s="126" t="s">
        <v>201</v>
      </c>
    </row>
    <row r="3" spans="1:10" s="4" customFormat="1" ht="12.75">
      <c r="A3" s="39" t="s">
        <v>17</v>
      </c>
      <c r="B3" s="104" t="str">
        <f>СВОД!B3</f>
        <v>Промсвязьбанк</v>
      </c>
    </row>
    <row r="4" spans="1:10" s="4" customFormat="1" ht="14.25" customHeight="1">
      <c r="A4" s="39" t="s">
        <v>24</v>
      </c>
      <c r="B4" s="43" t="str">
        <f>СВОД!B5</f>
        <v>сеть Триколор ТВ_Европа+Урал+Сибирь</v>
      </c>
      <c r="I4" s="154" t="s">
        <v>199</v>
      </c>
      <c r="J4" s="154"/>
    </row>
    <row r="5" spans="1:10" s="4" customFormat="1" ht="12.75">
      <c r="A5" s="39" t="s">
        <v>25</v>
      </c>
      <c r="B5" s="104" t="s">
        <v>41</v>
      </c>
    </row>
    <row r="6" spans="1:10" s="4" customFormat="1" ht="12.75">
      <c r="A6" s="39" t="s">
        <v>26</v>
      </c>
      <c r="B6" s="104" t="str">
        <f>СВОД!B7</f>
        <v>Все 25-50</v>
      </c>
    </row>
    <row r="7" spans="1:10" s="4" customFormat="1" ht="13.5" thickBot="1">
      <c r="A7" s="44" t="s">
        <v>110</v>
      </c>
      <c r="B7" s="107">
        <v>9841169</v>
      </c>
    </row>
    <row r="9" spans="1:10" ht="15.75" thickBot="1">
      <c r="A9" s="9"/>
      <c r="B9" s="9"/>
      <c r="C9" s="8"/>
      <c r="D9" s="8"/>
      <c r="E9" s="8"/>
      <c r="F9" s="8"/>
      <c r="G9" s="8"/>
    </row>
    <row r="10" spans="1:10" ht="51" customHeight="1">
      <c r="A10" s="147" t="s">
        <v>67</v>
      </c>
      <c r="B10" s="148"/>
      <c r="C10" s="149" t="s">
        <v>203</v>
      </c>
      <c r="D10" s="150"/>
      <c r="E10" s="150"/>
      <c r="F10" s="150"/>
      <c r="G10" s="151"/>
    </row>
    <row r="11" spans="1:10" ht="25.5">
      <c r="A11" s="152" t="s">
        <v>57</v>
      </c>
      <c r="B11" s="153"/>
      <c r="C11" s="49" t="s">
        <v>99</v>
      </c>
      <c r="D11" s="49" t="s">
        <v>100</v>
      </c>
      <c r="E11" s="49" t="s">
        <v>101</v>
      </c>
      <c r="F11" s="49" t="s">
        <v>102</v>
      </c>
      <c r="G11" s="49"/>
    </row>
    <row r="12" spans="1:10">
      <c r="A12" s="152" t="s">
        <v>28</v>
      </c>
      <c r="B12" s="153"/>
      <c r="C12" s="52" t="s">
        <v>62</v>
      </c>
      <c r="D12" s="52" t="s">
        <v>62</v>
      </c>
      <c r="E12" s="52" t="s">
        <v>62</v>
      </c>
      <c r="F12" s="52" t="s">
        <v>62</v>
      </c>
      <c r="G12" s="52" t="s">
        <v>62</v>
      </c>
    </row>
    <row r="13" spans="1:10">
      <c r="A13" s="152" t="s">
        <v>30</v>
      </c>
      <c r="B13" s="153"/>
      <c r="C13" s="51">
        <v>16</v>
      </c>
      <c r="D13" s="51">
        <v>17</v>
      </c>
      <c r="E13" s="51">
        <v>11</v>
      </c>
      <c r="F13" s="51">
        <v>7</v>
      </c>
      <c r="G13" s="51">
        <f>SUM(C13:F13)</f>
        <v>51</v>
      </c>
    </row>
    <row r="14" spans="1:10" hidden="1">
      <c r="A14" s="155" t="s">
        <v>72</v>
      </c>
      <c r="B14" s="79" t="s">
        <v>68</v>
      </c>
      <c r="C14" s="52" t="s">
        <v>62</v>
      </c>
      <c r="D14" s="52" t="s">
        <v>62</v>
      </c>
      <c r="E14" s="52" t="s">
        <v>62</v>
      </c>
      <c r="F14" s="52" t="s">
        <v>62</v>
      </c>
      <c r="G14" s="52" t="s">
        <v>62</v>
      </c>
    </row>
    <row r="15" spans="1:10" hidden="1">
      <c r="A15" s="156"/>
      <c r="B15" s="79" t="s">
        <v>69</v>
      </c>
      <c r="C15" s="52"/>
      <c r="D15" s="52"/>
      <c r="E15" s="52"/>
      <c r="F15" s="52"/>
      <c r="G15" s="52"/>
    </row>
    <row r="16" spans="1:10" hidden="1">
      <c r="A16" s="156"/>
      <c r="B16" s="79" t="s">
        <v>70</v>
      </c>
      <c r="C16" s="52"/>
      <c r="D16" s="52"/>
      <c r="E16" s="52"/>
      <c r="F16" s="52"/>
      <c r="G16" s="52"/>
    </row>
    <row r="17" spans="1:7" hidden="1">
      <c r="A17" s="157"/>
      <c r="B17" s="79" t="s">
        <v>71</v>
      </c>
      <c r="C17" s="52"/>
      <c r="D17" s="52"/>
      <c r="E17" s="52"/>
      <c r="F17" s="52"/>
      <c r="G17" s="52"/>
    </row>
    <row r="18" spans="1:7" ht="25.5">
      <c r="A18" s="55" t="s">
        <v>31</v>
      </c>
      <c r="B18" s="56" t="s">
        <v>32</v>
      </c>
      <c r="C18" s="57">
        <v>19571250.884328</v>
      </c>
      <c r="D18" s="57">
        <v>20831786.5392</v>
      </c>
      <c r="E18" s="57">
        <v>13445989.204700001</v>
      </c>
      <c r="F18" s="57">
        <v>8666802.6208919995</v>
      </c>
      <c r="G18" s="57">
        <v>62515829.249119997</v>
      </c>
    </row>
    <row r="19" spans="1:7">
      <c r="A19" s="55" t="s">
        <v>33</v>
      </c>
      <c r="B19" s="56" t="s">
        <v>34</v>
      </c>
      <c r="C19" s="57">
        <f t="shared" ref="C19:F19" si="0">C18/C20</f>
        <v>4.2980592176356174</v>
      </c>
      <c r="D19" s="57">
        <f t="shared" si="0"/>
        <v>4.2025014889815369</v>
      </c>
      <c r="E19" s="57">
        <f t="shared" si="0"/>
        <v>3.8444547616032874</v>
      </c>
      <c r="F19" s="57">
        <f t="shared" si="0"/>
        <v>2.9883542585680352</v>
      </c>
      <c r="G19" s="57">
        <f>G18/G20</f>
        <v>8.8339313030176605</v>
      </c>
    </row>
    <row r="20" spans="1:7" ht="15" customHeight="1">
      <c r="A20" s="158" t="s">
        <v>35</v>
      </c>
      <c r="B20" s="56" t="s">
        <v>114</v>
      </c>
      <c r="C20" s="57">
        <v>4553508.8963000001</v>
      </c>
      <c r="D20" s="57">
        <v>4956996.8252999997</v>
      </c>
      <c r="E20" s="57">
        <v>3497502.2567549995</v>
      </c>
      <c r="F20" s="57">
        <v>2900192.5043000001</v>
      </c>
      <c r="G20" s="57">
        <v>7076784.6278999997</v>
      </c>
    </row>
    <row r="21" spans="1:7">
      <c r="A21" s="159"/>
      <c r="B21" s="56" t="s">
        <v>54</v>
      </c>
      <c r="C21" s="57">
        <f t="shared" ref="C21:G21" si="1">C20/$B$7*100</f>
        <v>46.27</v>
      </c>
      <c r="D21" s="57">
        <f t="shared" si="1"/>
        <v>50.36999999999999</v>
      </c>
      <c r="E21" s="57">
        <f t="shared" si="1"/>
        <v>35.539499999999997</v>
      </c>
      <c r="F21" s="57">
        <f t="shared" si="1"/>
        <v>29.470000000000002</v>
      </c>
      <c r="G21" s="57">
        <f t="shared" si="1"/>
        <v>71.91</v>
      </c>
    </row>
    <row r="22" spans="1:7" ht="15" customHeight="1">
      <c r="A22" s="159"/>
      <c r="B22" s="56" t="s">
        <v>115</v>
      </c>
      <c r="C22" s="57">
        <v>2366058.0892433561</v>
      </c>
      <c r="D22" s="57">
        <v>2591180.8596351412</v>
      </c>
      <c r="E22" s="57">
        <v>1716422.6463238669</v>
      </c>
      <c r="F22" s="57">
        <v>1149639.6798795555</v>
      </c>
      <c r="G22" s="57"/>
    </row>
    <row r="23" spans="1:7">
      <c r="A23" s="160"/>
      <c r="B23" s="56" t="s">
        <v>94</v>
      </c>
      <c r="C23" s="57">
        <f t="shared" ref="C23:F23" si="2">C22/$B$7*100</f>
        <v>24.042449522443484</v>
      </c>
      <c r="D23" s="57">
        <f t="shared" si="2"/>
        <v>26.330010790741841</v>
      </c>
      <c r="E23" s="57">
        <f t="shared" si="2"/>
        <v>17.441247542074187</v>
      </c>
      <c r="F23" s="57">
        <f t="shared" si="2"/>
        <v>11.681942255839276</v>
      </c>
      <c r="G23" s="57"/>
    </row>
    <row r="24" spans="1:7">
      <c r="A24" s="55" t="s">
        <v>49</v>
      </c>
      <c r="B24" s="56" t="s">
        <v>48</v>
      </c>
      <c r="C24" s="59">
        <f t="shared" ref="C24:G24" si="3">C18/$B$7*100</f>
        <v>198.87120000000002</v>
      </c>
      <c r="D24" s="59">
        <f t="shared" si="3"/>
        <v>211.68</v>
      </c>
      <c r="E24" s="59">
        <f t="shared" si="3"/>
        <v>136.63</v>
      </c>
      <c r="F24" s="59">
        <f t="shared" si="3"/>
        <v>88.066799999999986</v>
      </c>
      <c r="G24" s="59">
        <f t="shared" si="3"/>
        <v>635.24800000000005</v>
      </c>
    </row>
    <row r="25" spans="1:7">
      <c r="A25" s="105" t="s">
        <v>36</v>
      </c>
      <c r="B25" s="106" t="s">
        <v>37</v>
      </c>
      <c r="C25" s="63">
        <f t="shared" ref="C25" si="4">362000*C13*1.05</f>
        <v>6081600</v>
      </c>
      <c r="D25" s="63">
        <f>362000*D13*1.1</f>
        <v>6769400.0000000009</v>
      </c>
      <c r="E25" s="63">
        <f>362000*E13*1.1</f>
        <v>4380200</v>
      </c>
      <c r="F25" s="63">
        <f>362000*F13*1.05</f>
        <v>2660700</v>
      </c>
      <c r="G25" s="63">
        <f>SUM(C25:F25)</f>
        <v>19891900</v>
      </c>
    </row>
    <row r="26" spans="1:7">
      <c r="A26" s="145" t="s">
        <v>19</v>
      </c>
      <c r="B26" s="146"/>
      <c r="C26" s="65">
        <v>0.05</v>
      </c>
      <c r="D26" s="65">
        <v>0.05</v>
      </c>
      <c r="E26" s="65">
        <v>0.05</v>
      </c>
      <c r="F26" s="65">
        <v>0.05</v>
      </c>
      <c r="G26" s="65">
        <v>0.05</v>
      </c>
    </row>
    <row r="27" spans="1:7">
      <c r="A27" s="145" t="s">
        <v>61</v>
      </c>
      <c r="B27" s="146"/>
      <c r="C27" s="65">
        <v>0.15</v>
      </c>
      <c r="D27" s="65">
        <v>0.15</v>
      </c>
      <c r="E27" s="65">
        <v>0.15</v>
      </c>
      <c r="F27" s="65">
        <v>0.15</v>
      </c>
      <c r="G27" s="65">
        <v>0.15</v>
      </c>
    </row>
    <row r="28" spans="1:7">
      <c r="A28" s="163" t="s">
        <v>113</v>
      </c>
      <c r="B28" s="164"/>
      <c r="C28" s="108">
        <v>0.15</v>
      </c>
      <c r="D28" s="108">
        <v>0.15</v>
      </c>
      <c r="E28" s="108">
        <v>0.15</v>
      </c>
      <c r="F28" s="108">
        <v>0.15</v>
      </c>
      <c r="G28" s="108">
        <v>0.15</v>
      </c>
    </row>
    <row r="29" spans="1:7">
      <c r="A29" s="145" t="s">
        <v>50</v>
      </c>
      <c r="B29" s="146"/>
      <c r="C29" s="67">
        <f>1-C30/C25</f>
        <v>0.31362500000000004</v>
      </c>
      <c r="D29" s="67">
        <f>1-D30/D25</f>
        <v>0.31362499999999993</v>
      </c>
      <c r="E29" s="67">
        <f>1-E30/E25</f>
        <v>0.31362500000000004</v>
      </c>
      <c r="F29" s="67">
        <f>1-F30/F25</f>
        <v>0.31362500000000004</v>
      </c>
      <c r="G29" s="67">
        <f>1-G30/G25</f>
        <v>0.31362500000000004</v>
      </c>
    </row>
    <row r="30" spans="1:7">
      <c r="A30" s="161" t="s">
        <v>51</v>
      </c>
      <c r="B30" s="162"/>
      <c r="C30" s="68">
        <f>C25*(1-C26)*(1-C27)*(1-C28)</f>
        <v>4174258.1999999997</v>
      </c>
      <c r="D30" s="68">
        <f t="shared" ref="D30:G30" si="5">D25*(1-D26)*(1-D27)*(1-D28)</f>
        <v>4646346.9250000007</v>
      </c>
      <c r="E30" s="68">
        <f t="shared" si="5"/>
        <v>3006459.7749999999</v>
      </c>
      <c r="F30" s="68">
        <f t="shared" si="5"/>
        <v>1826237.9624999999</v>
      </c>
      <c r="G30" s="68">
        <f t="shared" si="5"/>
        <v>13653302.862499999</v>
      </c>
    </row>
    <row r="31" spans="1:7">
      <c r="A31" s="161" t="s">
        <v>38</v>
      </c>
      <c r="B31" s="162"/>
      <c r="C31" s="69">
        <f t="shared" ref="C31:F31" si="6">C30*1.2</f>
        <v>5009109.84</v>
      </c>
      <c r="D31" s="69">
        <f t="shared" si="6"/>
        <v>5575616.3100000005</v>
      </c>
      <c r="E31" s="69">
        <f t="shared" si="6"/>
        <v>3607751.73</v>
      </c>
      <c r="F31" s="69">
        <f t="shared" si="6"/>
        <v>2191485.5549999997</v>
      </c>
      <c r="G31" s="69">
        <f>G30*1.2</f>
        <v>16383963.434999999</v>
      </c>
    </row>
    <row r="32" spans="1:7" ht="15.75" customHeight="1" thickBot="1">
      <c r="A32" s="70" t="s">
        <v>39</v>
      </c>
      <c r="B32" s="71" t="s">
        <v>40</v>
      </c>
      <c r="C32" s="72">
        <f t="shared" ref="C32:F32" si="7">C30/C18*1000</f>
        <v>213.28520208908083</v>
      </c>
      <c r="D32" s="72">
        <f t="shared" si="7"/>
        <v>223.04121234425983</v>
      </c>
      <c r="E32" s="72">
        <f t="shared" si="7"/>
        <v>223.59528400849092</v>
      </c>
      <c r="F32" s="72">
        <f t="shared" si="7"/>
        <v>210.71645938926909</v>
      </c>
      <c r="G32" s="72">
        <f>G30/G18*1000</f>
        <v>218.39753269676399</v>
      </c>
    </row>
    <row r="33" spans="1:2" ht="12" customHeight="1">
      <c r="A33"/>
    </row>
    <row r="34" spans="1:2" ht="12" customHeight="1"/>
    <row r="35" spans="1:2" ht="12" customHeight="1" thickBot="1">
      <c r="A35" s="22" t="s">
        <v>64</v>
      </c>
      <c r="B35" s="22"/>
    </row>
    <row r="36" spans="1:2" ht="12" customHeight="1">
      <c r="A36" s="73" t="s">
        <v>0</v>
      </c>
      <c r="B36" s="74" t="s">
        <v>60</v>
      </c>
    </row>
    <row r="37" spans="1:2" ht="12" customHeight="1">
      <c r="A37" s="45" t="s">
        <v>1</v>
      </c>
      <c r="B37" s="46" t="s">
        <v>2</v>
      </c>
    </row>
    <row r="38" spans="1:2" ht="12" customHeight="1">
      <c r="A38" s="45" t="s">
        <v>3</v>
      </c>
      <c r="B38" s="46" t="s">
        <v>2</v>
      </c>
    </row>
    <row r="39" spans="1:2" ht="12" customHeight="1">
      <c r="A39" s="45" t="s">
        <v>4</v>
      </c>
      <c r="B39" s="46" t="s">
        <v>2</v>
      </c>
    </row>
    <row r="40" spans="1:2" ht="12" customHeight="1">
      <c r="A40" s="45" t="s">
        <v>5</v>
      </c>
      <c r="B40" s="46" t="s">
        <v>2</v>
      </c>
    </row>
    <row r="41" spans="1:2" ht="12" customHeight="1">
      <c r="A41" s="45" t="s">
        <v>6</v>
      </c>
      <c r="B41" s="46" t="s">
        <v>2</v>
      </c>
    </row>
    <row r="42" spans="1:2" ht="12" customHeight="1">
      <c r="A42" s="45" t="s">
        <v>7</v>
      </c>
      <c r="B42" s="46" t="s">
        <v>2</v>
      </c>
    </row>
    <row r="43" spans="1:2" ht="12" customHeight="1">
      <c r="A43" s="45" t="s">
        <v>8</v>
      </c>
      <c r="B43" s="46" t="s">
        <v>2</v>
      </c>
    </row>
    <row r="44" spans="1:2" ht="12" customHeight="1">
      <c r="A44" s="45" t="s">
        <v>9</v>
      </c>
      <c r="B44" s="46" t="s">
        <v>10</v>
      </c>
    </row>
    <row r="45" spans="1:2" ht="12" customHeight="1">
      <c r="A45" s="45" t="s">
        <v>11</v>
      </c>
      <c r="B45" s="46" t="s">
        <v>10</v>
      </c>
    </row>
    <row r="46" spans="1:2" ht="12" customHeight="1" thickBot="1">
      <c r="A46" s="47" t="s">
        <v>12</v>
      </c>
      <c r="B46" s="48" t="s">
        <v>2</v>
      </c>
    </row>
    <row r="47" spans="1:2" ht="12" customHeight="1">
      <c r="A47" s="77"/>
      <c r="B47" s="78"/>
    </row>
    <row r="48" spans="1:2" ht="12" customHeight="1">
      <c r="A48"/>
    </row>
    <row r="49" spans="1:1">
      <c r="A49" s="1" t="s">
        <v>13</v>
      </c>
    </row>
    <row r="50" spans="1:1">
      <c r="A50" s="5" t="s">
        <v>14</v>
      </c>
    </row>
    <row r="51" spans="1:1">
      <c r="A51" s="5" t="s">
        <v>23</v>
      </c>
    </row>
  </sheetData>
  <mergeCells count="14">
    <mergeCell ref="A27:B27"/>
    <mergeCell ref="A29:B29"/>
    <mergeCell ref="A30:B30"/>
    <mergeCell ref="A31:B31"/>
    <mergeCell ref="A28:B28"/>
    <mergeCell ref="A26:B26"/>
    <mergeCell ref="A10:B10"/>
    <mergeCell ref="C10:G10"/>
    <mergeCell ref="A11:B11"/>
    <mergeCell ref="I4:J4"/>
    <mergeCell ref="A12:B12"/>
    <mergeCell ref="A13:B13"/>
    <mergeCell ref="A14:A17"/>
    <mergeCell ref="A20:A23"/>
  </mergeCells>
  <hyperlinks>
    <hyperlink ref="I4" r:id="rId1" display="Баннер Жигули прекрывает рекламу Балтики и Ст. мельник"/>
    <hyperlink ref="I2" r:id="rId2"/>
    <hyperlink ref="I4:J4" r:id="rId3" display="OZON_заставка ВКЛ"/>
  </hyperlinks>
  <pageMargins left="0.7" right="0.7" top="0.75" bottom="0.75" header="0.3" footer="0.3"/>
  <pageSetup paperSize="9" scale="63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85" zoomScaleNormal="85" zoomScaleSheetLayoutView="100" workbookViewId="0">
      <selection activeCell="F15" sqref="F15"/>
    </sheetView>
  </sheetViews>
  <sheetFormatPr defaultColWidth="9.140625" defaultRowHeight="15"/>
  <cols>
    <col min="1" max="1" width="26.42578125" style="3" customWidth="1"/>
    <col min="2" max="2" width="19.42578125" style="3" customWidth="1"/>
    <col min="3" max="6" width="18.140625" style="3" customWidth="1"/>
    <col min="7" max="7" width="19" style="3" customWidth="1"/>
    <col min="8" max="8" width="16.5703125" style="3" customWidth="1"/>
    <col min="9" max="10" width="24.85546875" customWidth="1"/>
    <col min="11" max="11" width="7" customWidth="1"/>
    <col min="12" max="12" width="24.85546875" customWidth="1"/>
    <col min="13" max="13" width="28" customWidth="1"/>
    <col min="14" max="14" width="30.5703125" style="3" customWidth="1"/>
    <col min="15" max="18" width="26.28515625" style="3" customWidth="1"/>
    <col min="19" max="38" width="14.28515625" style="3" customWidth="1"/>
    <col min="39" max="16384" width="9.140625" style="3"/>
  </cols>
  <sheetData>
    <row r="1" spans="1:13">
      <c r="A1" s="38" t="s">
        <v>21</v>
      </c>
      <c r="B1" s="42" t="str">
        <f>СВОД!B1</f>
        <v>Igronik</v>
      </c>
      <c r="C1" s="75"/>
      <c r="D1" s="75"/>
      <c r="E1" s="75"/>
      <c r="F1" s="75"/>
      <c r="G1" s="75"/>
    </row>
    <row r="2" spans="1:13" s="4" customFormat="1" ht="18.75">
      <c r="A2" s="39" t="s">
        <v>16</v>
      </c>
      <c r="B2" s="41" t="str">
        <f>СВОД!B2</f>
        <v>Промсвязьбанк</v>
      </c>
      <c r="C2" s="75"/>
      <c r="D2" s="75"/>
      <c r="E2" s="75"/>
      <c r="F2" s="75"/>
      <c r="G2" s="75"/>
      <c r="I2" s="125" t="s">
        <v>200</v>
      </c>
      <c r="J2"/>
      <c r="K2"/>
      <c r="L2"/>
      <c r="M2"/>
    </row>
    <row r="3" spans="1:13" s="4" customFormat="1">
      <c r="A3" s="39" t="s">
        <v>17</v>
      </c>
      <c r="B3" s="41" t="str">
        <f>СВОД!B3</f>
        <v>Промсвязьбанк</v>
      </c>
      <c r="C3" s="75"/>
      <c r="D3" s="75"/>
      <c r="E3" s="75"/>
      <c r="F3" s="75"/>
      <c r="G3" s="75"/>
      <c r="I3"/>
      <c r="J3"/>
      <c r="K3"/>
      <c r="L3"/>
      <c r="M3"/>
    </row>
    <row r="4" spans="1:13" s="4" customFormat="1" ht="14.25" customHeight="1">
      <c r="A4" s="39" t="s">
        <v>24</v>
      </c>
      <c r="B4" s="43" t="str">
        <f>СВОД!B5</f>
        <v>сеть Триколор ТВ_Европа+Урал+Сибирь</v>
      </c>
      <c r="C4" s="76"/>
      <c r="D4" s="76"/>
      <c r="E4" s="76"/>
      <c r="F4" s="76"/>
      <c r="G4" s="76"/>
      <c r="I4" s="125" t="s">
        <v>202</v>
      </c>
      <c r="J4"/>
      <c r="K4"/>
      <c r="L4"/>
      <c r="M4"/>
    </row>
    <row r="5" spans="1:13" s="4" customFormat="1">
      <c r="A5" s="39" t="s">
        <v>25</v>
      </c>
      <c r="B5" s="41" t="s">
        <v>41</v>
      </c>
      <c r="C5" s="75"/>
      <c r="D5" s="75"/>
      <c r="E5" s="75"/>
      <c r="F5" s="75"/>
      <c r="G5" s="75"/>
      <c r="I5"/>
      <c r="J5"/>
      <c r="K5"/>
      <c r="L5"/>
      <c r="M5"/>
    </row>
    <row r="6" spans="1:13" s="4" customFormat="1">
      <c r="A6" s="39" t="s">
        <v>26</v>
      </c>
      <c r="B6" s="41" t="str">
        <f>СВОД!B7</f>
        <v>Все 25-50</v>
      </c>
      <c r="C6" s="75"/>
      <c r="D6" s="75"/>
      <c r="E6" s="75"/>
      <c r="F6" s="75"/>
      <c r="G6" s="75"/>
      <c r="I6"/>
      <c r="J6"/>
      <c r="K6"/>
      <c r="L6"/>
      <c r="M6"/>
    </row>
    <row r="7" spans="1:13" s="4" customFormat="1" ht="15.75" thickBot="1">
      <c r="A7" s="44" t="s">
        <v>110</v>
      </c>
      <c r="B7" s="107">
        <v>9841169</v>
      </c>
      <c r="C7" s="75"/>
      <c r="D7" s="75"/>
      <c r="E7" s="75"/>
      <c r="F7" s="75"/>
      <c r="G7" s="75"/>
      <c r="J7"/>
      <c r="K7"/>
      <c r="L7"/>
      <c r="M7"/>
    </row>
    <row r="9" spans="1:13" ht="15.75" thickBot="1">
      <c r="A9" s="9"/>
      <c r="B9" s="9"/>
      <c r="C9" s="9"/>
      <c r="D9" s="9"/>
      <c r="E9" s="9"/>
      <c r="F9" s="9"/>
      <c r="G9" s="6"/>
    </row>
    <row r="10" spans="1:13" ht="53.25" customHeight="1" thickBot="1">
      <c r="A10" s="147" t="s">
        <v>67</v>
      </c>
      <c r="B10" s="148"/>
      <c r="C10" s="168" t="s">
        <v>204</v>
      </c>
      <c r="D10" s="169"/>
      <c r="E10" s="169"/>
      <c r="F10" s="169"/>
      <c r="G10" s="170"/>
      <c r="I10" s="171" t="s">
        <v>117</v>
      </c>
      <c r="J10" s="171"/>
      <c r="K10" s="124"/>
      <c r="L10" s="171" t="s">
        <v>118</v>
      </c>
      <c r="M10" s="171"/>
    </row>
    <row r="11" spans="1:13">
      <c r="A11" s="152" t="s">
        <v>57</v>
      </c>
      <c r="B11" s="153"/>
      <c r="C11" s="49" t="s">
        <v>107</v>
      </c>
      <c r="D11" s="49" t="s">
        <v>108</v>
      </c>
      <c r="E11" s="49" t="s">
        <v>96</v>
      </c>
      <c r="F11" s="49" t="s">
        <v>97</v>
      </c>
      <c r="G11" s="49"/>
      <c r="I11" s="111" t="s">
        <v>119</v>
      </c>
      <c r="J11" s="112" t="s">
        <v>120</v>
      </c>
      <c r="K11" s="110"/>
      <c r="L11" s="113" t="s">
        <v>121</v>
      </c>
      <c r="M11" s="114" t="s">
        <v>122</v>
      </c>
    </row>
    <row r="12" spans="1:13">
      <c r="A12" s="152" t="s">
        <v>28</v>
      </c>
      <c r="B12" s="153"/>
      <c r="C12" s="165" t="s">
        <v>116</v>
      </c>
      <c r="D12" s="166"/>
      <c r="E12" s="166"/>
      <c r="F12" s="166"/>
      <c r="G12" s="167"/>
      <c r="I12" s="115" t="s">
        <v>123</v>
      </c>
      <c r="J12" s="116" t="s">
        <v>124</v>
      </c>
      <c r="K12" s="110"/>
      <c r="L12" s="117" t="s">
        <v>125</v>
      </c>
      <c r="M12" s="118" t="s">
        <v>126</v>
      </c>
    </row>
    <row r="13" spans="1:13">
      <c r="A13" s="152" t="s">
        <v>30</v>
      </c>
      <c r="B13" s="153"/>
      <c r="C13" s="51">
        <v>14</v>
      </c>
      <c r="D13" s="51">
        <v>14</v>
      </c>
      <c r="E13" s="51">
        <v>14</v>
      </c>
      <c r="F13" s="51">
        <v>14</v>
      </c>
      <c r="G13" s="51">
        <f>SUM(C13:F13)</f>
        <v>56</v>
      </c>
      <c r="I13" s="115" t="s">
        <v>127</v>
      </c>
      <c r="J13" s="116" t="s">
        <v>128</v>
      </c>
      <c r="K13" s="110"/>
      <c r="L13" s="117" t="s">
        <v>129</v>
      </c>
      <c r="M13" s="118" t="s">
        <v>130</v>
      </c>
    </row>
    <row r="14" spans="1:13">
      <c r="A14" s="155" t="s">
        <v>72</v>
      </c>
      <c r="B14" s="79" t="s">
        <v>68</v>
      </c>
      <c r="C14" s="51">
        <v>14</v>
      </c>
      <c r="D14" s="51">
        <v>14</v>
      </c>
      <c r="E14" s="51">
        <v>14</v>
      </c>
      <c r="F14" s="51">
        <v>14</v>
      </c>
      <c r="G14" s="51"/>
      <c r="I14" s="115" t="s">
        <v>131</v>
      </c>
      <c r="J14" s="116" t="s">
        <v>132</v>
      </c>
      <c r="K14" s="110"/>
      <c r="L14" s="117" t="s">
        <v>133</v>
      </c>
      <c r="M14" s="118" t="s">
        <v>134</v>
      </c>
    </row>
    <row r="15" spans="1:13">
      <c r="A15" s="156"/>
      <c r="B15" s="79" t="s">
        <v>69</v>
      </c>
      <c r="C15" s="51">
        <v>14</v>
      </c>
      <c r="D15" s="51">
        <v>14</v>
      </c>
      <c r="E15" s="51">
        <v>14</v>
      </c>
      <c r="F15" s="51">
        <v>14</v>
      </c>
      <c r="G15" s="51"/>
      <c r="I15" s="115" t="s">
        <v>135</v>
      </c>
      <c r="J15" s="116" t="s">
        <v>136</v>
      </c>
      <c r="K15" s="110"/>
      <c r="L15" s="117" t="s">
        <v>137</v>
      </c>
      <c r="M15" s="118" t="s">
        <v>138</v>
      </c>
    </row>
    <row r="16" spans="1:13">
      <c r="A16" s="156"/>
      <c r="B16" s="79" t="s">
        <v>70</v>
      </c>
      <c r="C16" s="51">
        <v>14</v>
      </c>
      <c r="D16" s="51">
        <v>14</v>
      </c>
      <c r="E16" s="51">
        <v>14</v>
      </c>
      <c r="F16" s="51">
        <v>14</v>
      </c>
      <c r="G16" s="51" t="s">
        <v>62</v>
      </c>
      <c r="I16" s="115" t="s">
        <v>139</v>
      </c>
      <c r="J16" s="116" t="s">
        <v>140</v>
      </c>
      <c r="K16" s="110"/>
      <c r="L16" s="117" t="s">
        <v>141</v>
      </c>
      <c r="M16" s="118" t="s">
        <v>142</v>
      </c>
    </row>
    <row r="17" spans="1:13">
      <c r="A17" s="157"/>
      <c r="B17" s="79" t="s">
        <v>71</v>
      </c>
      <c r="C17" s="51"/>
      <c r="D17" s="51"/>
      <c r="E17" s="51"/>
      <c r="F17" s="51"/>
      <c r="G17" s="51" t="s">
        <v>62</v>
      </c>
      <c r="I17" s="115" t="s">
        <v>143</v>
      </c>
      <c r="J17" s="116" t="s">
        <v>144</v>
      </c>
      <c r="K17" s="110"/>
      <c r="L17" s="117" t="s">
        <v>145</v>
      </c>
      <c r="M17" s="118" t="s">
        <v>146</v>
      </c>
    </row>
    <row r="18" spans="1:13" ht="25.5">
      <c r="A18" s="55" t="s">
        <v>31</v>
      </c>
      <c r="B18" s="56" t="s">
        <v>32</v>
      </c>
      <c r="C18" s="57">
        <v>15564357.567089535</v>
      </c>
      <c r="D18" s="57">
        <v>19993916.535401113</v>
      </c>
      <c r="E18" s="57">
        <v>19566089.9108072</v>
      </c>
      <c r="F18" s="57">
        <v>22195050.294774622</v>
      </c>
      <c r="G18" s="57">
        <v>77319414.308072478</v>
      </c>
      <c r="I18" s="115" t="s">
        <v>147</v>
      </c>
      <c r="J18" s="116" t="s">
        <v>148</v>
      </c>
      <c r="K18" s="110"/>
      <c r="L18" s="117" t="s">
        <v>149</v>
      </c>
      <c r="M18" s="118" t="s">
        <v>150</v>
      </c>
    </row>
    <row r="19" spans="1:13">
      <c r="A19" s="55" t="s">
        <v>33</v>
      </c>
      <c r="B19" s="56" t="s">
        <v>34</v>
      </c>
      <c r="C19" s="57">
        <f t="shared" ref="C19:F19" si="0">C18/C20</f>
        <v>8.25048534034776</v>
      </c>
      <c r="D19" s="57">
        <f t="shared" si="0"/>
        <v>10.430572051193463</v>
      </c>
      <c r="E19" s="57">
        <f t="shared" si="0"/>
        <v>10.020360310274651</v>
      </c>
      <c r="F19" s="57">
        <f t="shared" si="0"/>
        <v>11.11307611756482</v>
      </c>
      <c r="G19" s="57">
        <f>G18/G20</f>
        <v>15.037196508286675</v>
      </c>
      <c r="I19" s="115" t="s">
        <v>151</v>
      </c>
      <c r="J19" s="116" t="s">
        <v>152</v>
      </c>
      <c r="K19" s="110"/>
      <c r="L19" s="117" t="s">
        <v>153</v>
      </c>
      <c r="M19" s="118" t="s">
        <v>154</v>
      </c>
    </row>
    <row r="20" spans="1:13" ht="15" customHeight="1">
      <c r="A20" s="158" t="s">
        <v>35</v>
      </c>
      <c r="B20" s="56" t="s">
        <v>114</v>
      </c>
      <c r="C20" s="57">
        <v>1886477.8161563878</v>
      </c>
      <c r="D20" s="57">
        <v>1916857.1423763297</v>
      </c>
      <c r="E20" s="57">
        <v>1952633.3689562613</v>
      </c>
      <c r="F20" s="57">
        <v>1997201.3203161759</v>
      </c>
      <c r="G20" s="57">
        <v>5141876.9626016002</v>
      </c>
      <c r="I20" s="115" t="s">
        <v>155</v>
      </c>
      <c r="J20" s="116" t="s">
        <v>156</v>
      </c>
      <c r="K20" s="110"/>
      <c r="L20" s="117" t="s">
        <v>157</v>
      </c>
      <c r="M20" s="118" t="s">
        <v>158</v>
      </c>
    </row>
    <row r="21" spans="1:13">
      <c r="A21" s="159"/>
      <c r="B21" s="56" t="s">
        <v>54</v>
      </c>
      <c r="C21" s="57">
        <f t="shared" ref="C21:F21" si="1">C20/$B$7*100</f>
        <v>19.169245199999999</v>
      </c>
      <c r="D21" s="57">
        <f t="shared" si="1"/>
        <v>19.477941516666668</v>
      </c>
      <c r="E21" s="57">
        <f t="shared" si="1"/>
        <v>19.841477866666665</v>
      </c>
      <c r="F21" s="57">
        <f t="shared" si="1"/>
        <v>20.294350399999999</v>
      </c>
      <c r="G21" s="57">
        <f>G20/$B$7*100</f>
        <v>52.248640000000002</v>
      </c>
      <c r="I21" s="115" t="s">
        <v>159</v>
      </c>
      <c r="J21" s="116" t="s">
        <v>160</v>
      </c>
      <c r="K21" s="110"/>
      <c r="L21" s="117" t="s">
        <v>161</v>
      </c>
      <c r="M21" s="118" t="s">
        <v>162</v>
      </c>
    </row>
    <row r="22" spans="1:13" ht="15" customHeight="1">
      <c r="A22" s="159"/>
      <c r="B22" s="56" t="s">
        <v>115</v>
      </c>
      <c r="C22" s="57">
        <v>1775573.8922093872</v>
      </c>
      <c r="D22" s="57">
        <v>1813964.7896136492</v>
      </c>
      <c r="E22" s="57">
        <v>1855329.5516331678</v>
      </c>
      <c r="F22" s="57">
        <v>1932235.6046799016</v>
      </c>
      <c r="G22" s="57"/>
      <c r="I22" s="115" t="s">
        <v>163</v>
      </c>
      <c r="J22" s="116" t="s">
        <v>164</v>
      </c>
      <c r="K22" s="110"/>
      <c r="L22" s="117" t="s">
        <v>165</v>
      </c>
      <c r="M22" s="118" t="s">
        <v>166</v>
      </c>
    </row>
    <row r="23" spans="1:13">
      <c r="A23" s="160"/>
      <c r="B23" s="56" t="s">
        <v>94</v>
      </c>
      <c r="C23" s="57">
        <f t="shared" ref="C23:F23" si="2">C22/$B$7*100</f>
        <v>18.042306683376612</v>
      </c>
      <c r="D23" s="57">
        <f t="shared" si="2"/>
        <v>18.432411734964102</v>
      </c>
      <c r="E23" s="57">
        <f t="shared" si="2"/>
        <v>18.852735397930548</v>
      </c>
      <c r="F23" s="57">
        <f t="shared" si="2"/>
        <v>19.634208138076907</v>
      </c>
      <c r="G23" s="57"/>
      <c r="I23" s="115" t="s">
        <v>167</v>
      </c>
      <c r="J23" s="116" t="s">
        <v>168</v>
      </c>
      <c r="K23" s="110"/>
      <c r="L23" s="117" t="s">
        <v>169</v>
      </c>
      <c r="M23" s="118" t="s">
        <v>170</v>
      </c>
    </row>
    <row r="24" spans="1:13">
      <c r="A24" s="55" t="s">
        <v>49</v>
      </c>
      <c r="B24" s="56" t="s">
        <v>48</v>
      </c>
      <c r="C24" s="59">
        <f t="shared" ref="C24:F24" si="3">C18/$B$7*100</f>
        <v>158.15557650813165</v>
      </c>
      <c r="D24" s="59">
        <f t="shared" si="3"/>
        <v>203.16607239852411</v>
      </c>
      <c r="E24" s="59">
        <f t="shared" si="3"/>
        <v>198.81875731233961</v>
      </c>
      <c r="F24" s="59">
        <f t="shared" si="3"/>
        <v>225.53266075173207</v>
      </c>
      <c r="G24" s="59">
        <f>G18/$B$7*100</f>
        <v>785.67306697072752</v>
      </c>
      <c r="I24" s="115" t="s">
        <v>171</v>
      </c>
      <c r="J24" s="116" t="s">
        <v>172</v>
      </c>
      <c r="K24" s="110"/>
      <c r="L24" s="117" t="s">
        <v>173</v>
      </c>
      <c r="M24" s="118" t="s">
        <v>174</v>
      </c>
    </row>
    <row r="25" spans="1:13">
      <c r="A25" s="61" t="s">
        <v>36</v>
      </c>
      <c r="B25" s="62" t="s">
        <v>37</v>
      </c>
      <c r="C25" s="63">
        <f t="shared" ref="C25" si="4">(180000*C14+88000*C15+93000*C16+52500*C17)*1.05</f>
        <v>5306700</v>
      </c>
      <c r="D25" s="63">
        <f>(180000*D14+88000*D15+93000*D16+52500*D17)*1.1</f>
        <v>5559400</v>
      </c>
      <c r="E25" s="63">
        <f>(180000*E14+88000*E15+93000*E16+52500*E17)*1.1</f>
        <v>5559400</v>
      </c>
      <c r="F25" s="63">
        <f>(180000*F14+88000*F15+93000*F16+52500*F17)*1.05</f>
        <v>5306700</v>
      </c>
      <c r="G25" s="63">
        <f>SUM(C25:F25)</f>
        <v>21732200</v>
      </c>
      <c r="I25" s="115" t="s">
        <v>175</v>
      </c>
      <c r="J25" s="116" t="s">
        <v>176</v>
      </c>
      <c r="K25" s="110"/>
      <c r="L25" s="117" t="s">
        <v>177</v>
      </c>
      <c r="M25" s="118" t="s">
        <v>178</v>
      </c>
    </row>
    <row r="26" spans="1:13" ht="15.75" thickBot="1">
      <c r="A26" s="145" t="s">
        <v>19</v>
      </c>
      <c r="B26" s="146"/>
      <c r="C26" s="65">
        <v>0.05</v>
      </c>
      <c r="D26" s="65">
        <v>0.05</v>
      </c>
      <c r="E26" s="65">
        <v>0.05</v>
      </c>
      <c r="F26" s="65">
        <v>0.05</v>
      </c>
      <c r="G26" s="65">
        <v>0.05</v>
      </c>
      <c r="I26" s="119" t="s">
        <v>179</v>
      </c>
      <c r="J26" s="120" t="s">
        <v>180</v>
      </c>
      <c r="K26" s="110"/>
      <c r="L26" s="117" t="s">
        <v>181</v>
      </c>
      <c r="M26" s="121" t="s">
        <v>182</v>
      </c>
    </row>
    <row r="27" spans="1:13">
      <c r="A27" s="145" t="s">
        <v>61</v>
      </c>
      <c r="B27" s="146"/>
      <c r="C27" s="65">
        <v>0.15</v>
      </c>
      <c r="D27" s="65">
        <v>0.15</v>
      </c>
      <c r="E27" s="65">
        <v>0.15</v>
      </c>
      <c r="F27" s="65">
        <v>0.15</v>
      </c>
      <c r="G27" s="65">
        <v>0.15</v>
      </c>
      <c r="I27" s="110"/>
      <c r="J27" s="110"/>
      <c r="K27" s="110"/>
      <c r="L27" s="117" t="s">
        <v>183</v>
      </c>
      <c r="M27" s="118" t="s">
        <v>184</v>
      </c>
    </row>
    <row r="28" spans="1:13">
      <c r="A28" s="163" t="s">
        <v>113</v>
      </c>
      <c r="B28" s="164"/>
      <c r="C28" s="108">
        <v>0.15</v>
      </c>
      <c r="D28" s="108">
        <v>0.15</v>
      </c>
      <c r="E28" s="108">
        <v>0.15</v>
      </c>
      <c r="F28" s="108">
        <v>0.15</v>
      </c>
      <c r="G28" s="108">
        <v>0.15</v>
      </c>
      <c r="I28" s="110"/>
      <c r="J28" s="110"/>
      <c r="K28" s="110"/>
      <c r="L28" s="117" t="s">
        <v>185</v>
      </c>
      <c r="M28" s="118" t="s">
        <v>186</v>
      </c>
    </row>
    <row r="29" spans="1:13">
      <c r="A29" s="145" t="s">
        <v>50</v>
      </c>
      <c r="B29" s="146"/>
      <c r="C29" s="67">
        <f>1-C30/C25</f>
        <v>0.31362500000000004</v>
      </c>
      <c r="D29" s="67">
        <f>1-D30/D25</f>
        <v>0.31362500000000004</v>
      </c>
      <c r="E29" s="67">
        <f>1-E30/E25</f>
        <v>0.31362500000000004</v>
      </c>
      <c r="F29" s="67">
        <f>1-F30/F25</f>
        <v>0.31362500000000004</v>
      </c>
      <c r="G29" s="67">
        <f>1-G30/G25</f>
        <v>0.31362499999999993</v>
      </c>
      <c r="I29" s="110"/>
      <c r="J29" s="110"/>
      <c r="K29" s="110"/>
      <c r="L29" s="117" t="s">
        <v>187</v>
      </c>
      <c r="M29" s="118" t="s">
        <v>188</v>
      </c>
    </row>
    <row r="30" spans="1:13">
      <c r="A30" s="161" t="s">
        <v>51</v>
      </c>
      <c r="B30" s="162"/>
      <c r="C30" s="68">
        <f>C25*(1-C26)*(1-C27)*(1-C28)</f>
        <v>3642386.2124999999</v>
      </c>
      <c r="D30" s="68">
        <f t="shared" ref="D30:G30" si="5">D25*(1-D26)*(1-D27)*(1-D28)</f>
        <v>3815833.1749999998</v>
      </c>
      <c r="E30" s="68">
        <f t="shared" si="5"/>
        <v>3815833.1749999998</v>
      </c>
      <c r="F30" s="68">
        <f t="shared" si="5"/>
        <v>3642386.2124999999</v>
      </c>
      <c r="G30" s="68">
        <f t="shared" si="5"/>
        <v>14916438.775</v>
      </c>
      <c r="I30" s="110"/>
      <c r="J30" s="110"/>
      <c r="K30" s="110"/>
      <c r="L30" s="117" t="s">
        <v>189</v>
      </c>
      <c r="M30" s="118" t="s">
        <v>190</v>
      </c>
    </row>
    <row r="31" spans="1:13">
      <c r="A31" s="161" t="s">
        <v>38</v>
      </c>
      <c r="B31" s="162"/>
      <c r="C31" s="69">
        <f t="shared" ref="C31:F31" si="6">C30*1.2</f>
        <v>4370863.4550000001</v>
      </c>
      <c r="D31" s="69">
        <f t="shared" si="6"/>
        <v>4578999.8099999996</v>
      </c>
      <c r="E31" s="69">
        <f t="shared" si="6"/>
        <v>4578999.8099999996</v>
      </c>
      <c r="F31" s="69">
        <f t="shared" si="6"/>
        <v>4370863.4550000001</v>
      </c>
      <c r="G31" s="69">
        <f>G30*1.2</f>
        <v>17899726.530000001</v>
      </c>
      <c r="I31" s="110"/>
      <c r="J31" s="110"/>
      <c r="K31" s="110"/>
      <c r="L31" s="117" t="s">
        <v>191</v>
      </c>
      <c r="M31" s="118" t="s">
        <v>192</v>
      </c>
    </row>
    <row r="32" spans="1:13" ht="15.75" customHeight="1" thickBot="1">
      <c r="A32" s="70" t="s">
        <v>39</v>
      </c>
      <c r="B32" s="71" t="s">
        <v>40</v>
      </c>
      <c r="C32" s="72">
        <f t="shared" ref="C32:F32" si="7">C30/C18*1000</f>
        <v>234.02098010146844</v>
      </c>
      <c r="D32" s="72">
        <f t="shared" si="7"/>
        <v>190.84971012276196</v>
      </c>
      <c r="E32" s="72">
        <f t="shared" si="7"/>
        <v>195.02277626212634</v>
      </c>
      <c r="F32" s="72">
        <f t="shared" si="7"/>
        <v>164.10804049214192</v>
      </c>
      <c r="G32" s="72">
        <f>G30/G18*1000</f>
        <v>192.91970727515792</v>
      </c>
      <c r="I32" s="110"/>
      <c r="J32" s="110"/>
      <c r="K32" s="110"/>
      <c r="L32" s="117" t="s">
        <v>193</v>
      </c>
      <c r="M32" s="118" t="s">
        <v>194</v>
      </c>
    </row>
    <row r="33" spans="1:13" ht="12" customHeight="1">
      <c r="A33"/>
      <c r="C33"/>
      <c r="D33"/>
      <c r="E33"/>
      <c r="F33"/>
      <c r="I33" s="110"/>
      <c r="J33" s="110"/>
      <c r="K33" s="110"/>
      <c r="L33" s="117" t="s">
        <v>195</v>
      </c>
      <c r="M33" s="118" t="s">
        <v>196</v>
      </c>
    </row>
    <row r="34" spans="1:13" ht="12" customHeight="1" thickBot="1">
      <c r="I34" s="110"/>
      <c r="J34" s="110"/>
      <c r="K34" s="110"/>
      <c r="L34" s="122" t="s">
        <v>197</v>
      </c>
      <c r="M34" s="123" t="s">
        <v>198</v>
      </c>
    </row>
    <row r="35" spans="1:13" ht="12" customHeight="1" thickBot="1">
      <c r="A35" s="22" t="s">
        <v>64</v>
      </c>
      <c r="B35" s="22"/>
    </row>
    <row r="36" spans="1:13" ht="12" customHeight="1">
      <c r="A36" s="73" t="s">
        <v>0</v>
      </c>
      <c r="B36" s="74" t="s">
        <v>60</v>
      </c>
    </row>
    <row r="37" spans="1:13" ht="12" customHeight="1">
      <c r="A37" s="45" t="s">
        <v>1</v>
      </c>
      <c r="B37" s="46" t="s">
        <v>2</v>
      </c>
    </row>
    <row r="38" spans="1:13" ht="12" customHeight="1">
      <c r="A38" s="45" t="s">
        <v>3</v>
      </c>
      <c r="B38" s="46" t="s">
        <v>2</v>
      </c>
    </row>
    <row r="39" spans="1:13" ht="12" customHeight="1">
      <c r="A39" s="45" t="s">
        <v>4</v>
      </c>
      <c r="B39" s="46" t="s">
        <v>2</v>
      </c>
    </row>
    <row r="40" spans="1:13" ht="12" customHeight="1">
      <c r="A40" s="45" t="s">
        <v>5</v>
      </c>
      <c r="B40" s="46" t="s">
        <v>2</v>
      </c>
    </row>
    <row r="41" spans="1:13" ht="12" customHeight="1">
      <c r="A41" s="45" t="s">
        <v>6</v>
      </c>
      <c r="B41" s="46" t="s">
        <v>2</v>
      </c>
    </row>
    <row r="42" spans="1:13" ht="12" customHeight="1">
      <c r="A42" s="45" t="s">
        <v>7</v>
      </c>
      <c r="B42" s="46" t="s">
        <v>2</v>
      </c>
    </row>
    <row r="43" spans="1:13" ht="12" customHeight="1">
      <c r="A43" s="45" t="s">
        <v>8</v>
      </c>
      <c r="B43" s="46" t="s">
        <v>2</v>
      </c>
    </row>
    <row r="44" spans="1:13" ht="12" customHeight="1">
      <c r="A44" s="45" t="s">
        <v>9</v>
      </c>
      <c r="B44" s="46" t="s">
        <v>10</v>
      </c>
    </row>
    <row r="45" spans="1:13" ht="12" customHeight="1">
      <c r="A45" s="45" t="s">
        <v>11</v>
      </c>
      <c r="B45" s="46" t="s">
        <v>10</v>
      </c>
    </row>
    <row r="46" spans="1:13" ht="12" customHeight="1" thickBot="1">
      <c r="A46" s="47" t="s">
        <v>12</v>
      </c>
      <c r="B46" s="48" t="s">
        <v>2</v>
      </c>
    </row>
    <row r="47" spans="1:13" ht="12" customHeight="1">
      <c r="A47" s="77"/>
      <c r="B47" s="78"/>
    </row>
    <row r="48" spans="1:13" ht="12" customHeight="1">
      <c r="A48"/>
    </row>
    <row r="49" spans="1:1">
      <c r="A49" s="1" t="s">
        <v>13</v>
      </c>
    </row>
    <row r="50" spans="1:1">
      <c r="A50" s="5" t="s">
        <v>14</v>
      </c>
    </row>
    <row r="51" spans="1:1">
      <c r="A51" s="5" t="s">
        <v>23</v>
      </c>
    </row>
  </sheetData>
  <mergeCells count="16">
    <mergeCell ref="I10:J10"/>
    <mergeCell ref="L10:M10"/>
    <mergeCell ref="A12:B12"/>
    <mergeCell ref="A13:B13"/>
    <mergeCell ref="A26:B26"/>
    <mergeCell ref="A31:B31"/>
    <mergeCell ref="C12:G12"/>
    <mergeCell ref="C10:G10"/>
    <mergeCell ref="A20:A23"/>
    <mergeCell ref="A10:B10"/>
    <mergeCell ref="A11:B11"/>
    <mergeCell ref="A27:B27"/>
    <mergeCell ref="A14:A17"/>
    <mergeCell ref="A28:B28"/>
    <mergeCell ref="A29:B29"/>
    <mergeCell ref="A30:B30"/>
  </mergeCells>
  <phoneticPr fontId="20" type="noConversion"/>
  <hyperlinks>
    <hyperlink ref="I2" r:id="rId1"/>
    <hyperlink ref="I4" r:id="rId2"/>
  </hyperlinks>
  <pageMargins left="0.7" right="0.7" top="0.75" bottom="0.75" header="0.3" footer="0.3"/>
  <pageSetup paperSize="9" scale="63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zoomScale="85" zoomScaleNormal="85" zoomScaleSheetLayoutView="100" workbookViewId="0">
      <selection activeCell="I22" sqref="I22"/>
    </sheetView>
  </sheetViews>
  <sheetFormatPr defaultColWidth="9.140625" defaultRowHeight="15"/>
  <cols>
    <col min="1" max="1" width="26.42578125" style="3" customWidth="1"/>
    <col min="2" max="2" width="19.42578125" style="3" customWidth="1"/>
    <col min="3" max="7" width="18.7109375" style="3" customWidth="1"/>
    <col min="8" max="8" width="8.42578125" style="3" customWidth="1"/>
    <col min="9" max="35" width="14.28515625" style="3" customWidth="1"/>
    <col min="36" max="16384" width="9.140625" style="3"/>
  </cols>
  <sheetData>
    <row r="1" spans="1:9">
      <c r="A1" s="38" t="s">
        <v>21</v>
      </c>
      <c r="B1" s="103" t="str">
        <f>СВОД!B1</f>
        <v>Igronik</v>
      </c>
    </row>
    <row r="2" spans="1:9" s="4" customFormat="1" ht="18.75">
      <c r="A2" s="39" t="s">
        <v>16</v>
      </c>
      <c r="B2" s="104" t="str">
        <f>СВОД!B2</f>
        <v>Промсвязьбанк</v>
      </c>
      <c r="I2" s="126" t="s">
        <v>209</v>
      </c>
    </row>
    <row r="3" spans="1:9" s="4" customFormat="1" ht="12.75">
      <c r="A3" s="39" t="s">
        <v>17</v>
      </c>
      <c r="B3" s="104" t="str">
        <f>СВОД!B3</f>
        <v>Промсвязьбанк</v>
      </c>
    </row>
    <row r="4" spans="1:9" s="4" customFormat="1" ht="14.25" customHeight="1">
      <c r="A4" s="39" t="s">
        <v>24</v>
      </c>
      <c r="B4" s="43" t="str">
        <f>СВОД!B5</f>
        <v>сеть Триколор ТВ_Европа+Урал+Сибирь</v>
      </c>
      <c r="I4" s="126" t="s">
        <v>210</v>
      </c>
    </row>
    <row r="5" spans="1:9" s="4" customFormat="1" ht="12.75">
      <c r="A5" s="39" t="s">
        <v>25</v>
      </c>
      <c r="B5" s="104" t="s">
        <v>41</v>
      </c>
    </row>
    <row r="6" spans="1:9" s="4" customFormat="1" ht="12.75">
      <c r="A6" s="39" t="s">
        <v>26</v>
      </c>
      <c r="B6" s="104" t="str">
        <f>СВОД!B7</f>
        <v>Все 25-50</v>
      </c>
    </row>
    <row r="7" spans="1:9" s="4" customFormat="1" ht="13.5" thickBot="1">
      <c r="A7" s="44" t="s">
        <v>110</v>
      </c>
      <c r="B7" s="107">
        <v>9841169</v>
      </c>
    </row>
    <row r="9" spans="1:9" ht="15.75" thickBot="1">
      <c r="A9" s="9"/>
      <c r="B9" s="9"/>
      <c r="C9" s="8"/>
      <c r="D9" s="8"/>
      <c r="E9" s="8"/>
      <c r="F9" s="8"/>
      <c r="G9" s="8"/>
    </row>
    <row r="10" spans="1:9" ht="53.25" customHeight="1">
      <c r="A10" s="147" t="s">
        <v>67</v>
      </c>
      <c r="B10" s="148"/>
      <c r="C10" s="149" t="s">
        <v>205</v>
      </c>
      <c r="D10" s="150"/>
      <c r="E10" s="150"/>
      <c r="F10" s="150"/>
      <c r="G10" s="151"/>
    </row>
    <row r="11" spans="1:9">
      <c r="A11" s="152" t="s">
        <v>57</v>
      </c>
      <c r="B11" s="153"/>
      <c r="C11" s="49" t="s">
        <v>107</v>
      </c>
      <c r="D11" s="49" t="s">
        <v>108</v>
      </c>
      <c r="E11" s="49" t="s">
        <v>96</v>
      </c>
      <c r="F11" s="49" t="s">
        <v>97</v>
      </c>
      <c r="G11" s="49"/>
    </row>
    <row r="12" spans="1:9">
      <c r="A12" s="152" t="s">
        <v>28</v>
      </c>
      <c r="B12" s="153"/>
      <c r="C12" s="52" t="s">
        <v>62</v>
      </c>
      <c r="D12" s="52" t="s">
        <v>62</v>
      </c>
      <c r="E12" s="52" t="s">
        <v>62</v>
      </c>
      <c r="F12" s="52" t="s">
        <v>62</v>
      </c>
      <c r="G12" s="52" t="s">
        <v>62</v>
      </c>
    </row>
    <row r="13" spans="1:9">
      <c r="A13" s="152" t="s">
        <v>30</v>
      </c>
      <c r="B13" s="153"/>
      <c r="C13" s="51">
        <v>14</v>
      </c>
      <c r="D13" s="51">
        <v>14</v>
      </c>
      <c r="E13" s="51">
        <v>14</v>
      </c>
      <c r="F13" s="51">
        <v>14</v>
      </c>
      <c r="G13" s="51">
        <f>SUM(C13:F13)</f>
        <v>56</v>
      </c>
    </row>
    <row r="14" spans="1:9" hidden="1">
      <c r="A14" s="155" t="s">
        <v>72</v>
      </c>
      <c r="B14" s="79" t="s">
        <v>68</v>
      </c>
      <c r="C14" s="52" t="s">
        <v>62</v>
      </c>
      <c r="D14" s="52" t="s">
        <v>62</v>
      </c>
      <c r="E14" s="52" t="s">
        <v>62</v>
      </c>
      <c r="F14" s="52" t="s">
        <v>62</v>
      </c>
      <c r="G14" s="52" t="s">
        <v>62</v>
      </c>
    </row>
    <row r="15" spans="1:9" hidden="1">
      <c r="A15" s="156"/>
      <c r="B15" s="79" t="s">
        <v>69</v>
      </c>
      <c r="C15" s="52"/>
      <c r="D15" s="52"/>
      <c r="E15" s="52"/>
      <c r="F15" s="52"/>
      <c r="G15" s="52"/>
    </row>
    <row r="16" spans="1:9" hidden="1">
      <c r="A16" s="156"/>
      <c r="B16" s="79" t="s">
        <v>70</v>
      </c>
      <c r="C16" s="52"/>
      <c r="D16" s="52"/>
      <c r="E16" s="52"/>
      <c r="F16" s="52"/>
      <c r="G16" s="52"/>
    </row>
    <row r="17" spans="1:7" hidden="1">
      <c r="A17" s="157"/>
      <c r="B17" s="79" t="s">
        <v>71</v>
      </c>
      <c r="C17" s="52"/>
      <c r="D17" s="52"/>
      <c r="E17" s="52"/>
      <c r="F17" s="52"/>
      <c r="G17" s="52"/>
    </row>
    <row r="18" spans="1:7" ht="25.5">
      <c r="A18" s="55" t="s">
        <v>31</v>
      </c>
      <c r="B18" s="56" t="s">
        <v>32</v>
      </c>
      <c r="C18" s="57">
        <v>10096865.369338499</v>
      </c>
      <c r="D18" s="57">
        <v>10453538.091994999</v>
      </c>
      <c r="E18" s="57">
        <v>10827155.72211</v>
      </c>
      <c r="F18" s="57">
        <v>10920154.769159999</v>
      </c>
      <c r="G18" s="57">
        <v>42297713.952603497</v>
      </c>
    </row>
    <row r="19" spans="1:7">
      <c r="A19" s="55" t="s">
        <v>33</v>
      </c>
      <c r="B19" s="56" t="s">
        <v>34</v>
      </c>
      <c r="C19" s="57">
        <f t="shared" ref="C19:F19" si="0">C18/C20</f>
        <v>3.0482369529107602</v>
      </c>
      <c r="D19" s="57">
        <f t="shared" si="0"/>
        <v>3.128889907282157</v>
      </c>
      <c r="E19" s="57">
        <f t="shared" si="0"/>
        <v>3.1784538048188593</v>
      </c>
      <c r="F19" s="57">
        <f t="shared" si="0"/>
        <v>3.068524970963995</v>
      </c>
      <c r="G19" s="57">
        <f>G18/G20</f>
        <v>10.212778349381963</v>
      </c>
    </row>
    <row r="20" spans="1:7" ht="15" customHeight="1">
      <c r="A20" s="158" t="s">
        <v>35</v>
      </c>
      <c r="B20" s="56" t="s">
        <v>114</v>
      </c>
      <c r="C20" s="57">
        <v>3312362.3672683998</v>
      </c>
      <c r="D20" s="57">
        <v>3340973.4448200003</v>
      </c>
      <c r="E20" s="57">
        <v>3406422.2376600001</v>
      </c>
      <c r="F20" s="57">
        <v>3558763.5337800002</v>
      </c>
      <c r="G20" s="57">
        <v>4141646.1324809999</v>
      </c>
    </row>
    <row r="21" spans="1:7">
      <c r="A21" s="159"/>
      <c r="B21" s="56" t="s">
        <v>54</v>
      </c>
      <c r="C21" s="57">
        <f t="shared" ref="C21:G21" si="1">C20/$B$7*100</f>
        <v>33.658220555590496</v>
      </c>
      <c r="D21" s="57">
        <f t="shared" si="1"/>
        <v>33.948949000062903</v>
      </c>
      <c r="E21" s="57">
        <f t="shared" si="1"/>
        <v>34.613999999999997</v>
      </c>
      <c r="F21" s="57">
        <f t="shared" si="1"/>
        <v>36.161999999999999</v>
      </c>
      <c r="G21" s="57">
        <f t="shared" si="1"/>
        <v>42.084899999999998</v>
      </c>
    </row>
    <row r="22" spans="1:7" ht="15" customHeight="1">
      <c r="A22" s="159"/>
      <c r="B22" s="56" t="s">
        <v>115</v>
      </c>
      <c r="C22" s="57">
        <v>1269917.0087388477</v>
      </c>
      <c r="D22" s="57">
        <v>1307943.9623918226</v>
      </c>
      <c r="E22" s="57">
        <v>1348909.3737283067</v>
      </c>
      <c r="F22" s="57">
        <v>1370156.2519288983</v>
      </c>
      <c r="G22" s="57"/>
    </row>
    <row r="23" spans="1:7">
      <c r="A23" s="160"/>
      <c r="B23" s="56" t="s">
        <v>94</v>
      </c>
      <c r="C23" s="57">
        <f t="shared" ref="C23:F23" si="2">C22/$B$7*100</f>
        <v>12.904127637060675</v>
      </c>
      <c r="D23" s="57">
        <f t="shared" si="2"/>
        <v>13.290534512635874</v>
      </c>
      <c r="E23" s="57">
        <f t="shared" si="2"/>
        <v>13.706800215790491</v>
      </c>
      <c r="F23" s="57">
        <f t="shared" si="2"/>
        <v>13.922698125892344</v>
      </c>
      <c r="G23" s="57"/>
    </row>
    <row r="24" spans="1:7">
      <c r="A24" s="55" t="s">
        <v>49</v>
      </c>
      <c r="B24" s="56" t="s">
        <v>48</v>
      </c>
      <c r="C24" s="59">
        <f t="shared" ref="C24:G24" si="3">C18/$B$7*100</f>
        <v>102.59823166677148</v>
      </c>
      <c r="D24" s="59">
        <f t="shared" si="3"/>
        <v>106.2225238891335</v>
      </c>
      <c r="E24" s="59">
        <f t="shared" si="3"/>
        <v>110.01900000000001</v>
      </c>
      <c r="F24" s="59">
        <f t="shared" si="3"/>
        <v>110.964</v>
      </c>
      <c r="G24" s="59">
        <f t="shared" si="3"/>
        <v>429.80375555590496</v>
      </c>
    </row>
    <row r="25" spans="1:7">
      <c r="A25" s="105" t="s">
        <v>36</v>
      </c>
      <c r="B25" s="106" t="s">
        <v>37</v>
      </c>
      <c r="C25" s="63">
        <f t="shared" ref="C25" si="4">120000*C13*1.05</f>
        <v>1764000</v>
      </c>
      <c r="D25" s="63">
        <f>120000*D13*1.1</f>
        <v>1848000.0000000002</v>
      </c>
      <c r="E25" s="63">
        <f>120000*E13*1.1</f>
        <v>1848000.0000000002</v>
      </c>
      <c r="F25" s="63">
        <f>120000*F13*1.05</f>
        <v>1764000</v>
      </c>
      <c r="G25" s="64">
        <f>SUM(C25:F25)</f>
        <v>7224000</v>
      </c>
    </row>
    <row r="26" spans="1:7">
      <c r="A26" s="145" t="s">
        <v>19</v>
      </c>
      <c r="B26" s="146"/>
      <c r="C26" s="65">
        <v>0.05</v>
      </c>
      <c r="D26" s="65">
        <v>0.05</v>
      </c>
      <c r="E26" s="65">
        <v>0.05</v>
      </c>
      <c r="F26" s="65">
        <v>0.05</v>
      </c>
      <c r="G26" s="65">
        <v>0.05</v>
      </c>
    </row>
    <row r="27" spans="1:7">
      <c r="A27" s="145" t="s">
        <v>61</v>
      </c>
      <c r="B27" s="146"/>
      <c r="C27" s="65">
        <v>0.15</v>
      </c>
      <c r="D27" s="65">
        <v>0.15</v>
      </c>
      <c r="E27" s="65">
        <v>0.15</v>
      </c>
      <c r="F27" s="65">
        <v>0.15</v>
      </c>
      <c r="G27" s="65">
        <v>0.15</v>
      </c>
    </row>
    <row r="28" spans="1:7">
      <c r="A28" s="176" t="s">
        <v>113</v>
      </c>
      <c r="B28" s="177"/>
      <c r="C28" s="108">
        <v>0.15</v>
      </c>
      <c r="D28" s="108">
        <v>0.15</v>
      </c>
      <c r="E28" s="108">
        <v>0.15</v>
      </c>
      <c r="F28" s="108">
        <v>0.15</v>
      </c>
      <c r="G28" s="108">
        <v>0.15</v>
      </c>
    </row>
    <row r="29" spans="1:7">
      <c r="A29" s="172" t="s">
        <v>50</v>
      </c>
      <c r="B29" s="173"/>
      <c r="C29" s="67">
        <f>1-C30/C25</f>
        <v>0.31362500000000004</v>
      </c>
      <c r="D29" s="67">
        <f>1-D30/D25</f>
        <v>0.31362499999999993</v>
      </c>
      <c r="E29" s="67">
        <f>1-E30/E25</f>
        <v>0.31362499999999993</v>
      </c>
      <c r="F29" s="67">
        <f>1-F30/F25</f>
        <v>0.31362500000000004</v>
      </c>
      <c r="G29" s="67">
        <f>1-G30/G25</f>
        <v>0.31362500000000004</v>
      </c>
    </row>
    <row r="30" spans="1:7" ht="15" customHeight="1">
      <c r="A30" s="174" t="s">
        <v>51</v>
      </c>
      <c r="B30" s="175"/>
      <c r="C30" s="68">
        <f>C25*(1-C26)*(1-C27)*(1-C28)</f>
        <v>1210765.5</v>
      </c>
      <c r="D30" s="68">
        <f t="shared" ref="D30:G30" si="5">D25*(1-D26)*(1-D27)*(1-D28)</f>
        <v>1268421.0000000002</v>
      </c>
      <c r="E30" s="68">
        <f t="shared" si="5"/>
        <v>1268421.0000000002</v>
      </c>
      <c r="F30" s="68">
        <f t="shared" si="5"/>
        <v>1210765.5</v>
      </c>
      <c r="G30" s="68">
        <f t="shared" si="5"/>
        <v>4958373</v>
      </c>
    </row>
    <row r="31" spans="1:7" ht="15" customHeight="1">
      <c r="A31" s="174" t="s">
        <v>38</v>
      </c>
      <c r="B31" s="175"/>
      <c r="C31" s="69">
        <f t="shared" ref="C31:F31" si="6">C30*1.2</f>
        <v>1452918.5999999999</v>
      </c>
      <c r="D31" s="69">
        <f t="shared" si="6"/>
        <v>1522105.2000000002</v>
      </c>
      <c r="E31" s="69">
        <f t="shared" si="6"/>
        <v>1522105.2000000002</v>
      </c>
      <c r="F31" s="69">
        <f t="shared" si="6"/>
        <v>1452918.5999999999</v>
      </c>
      <c r="G31" s="69">
        <f>G30*1.2</f>
        <v>5950047.5999999996</v>
      </c>
    </row>
    <row r="32" spans="1:7" ht="15.75" customHeight="1" thickBot="1">
      <c r="A32" s="70" t="s">
        <v>39</v>
      </c>
      <c r="B32" s="71" t="s">
        <v>40</v>
      </c>
      <c r="C32" s="72">
        <f t="shared" ref="C32:F32" si="7">C30/C18*1000</f>
        <v>119.91498902984024</v>
      </c>
      <c r="D32" s="72">
        <f t="shared" si="7"/>
        <v>121.33891787043072</v>
      </c>
      <c r="E32" s="72">
        <f t="shared" si="7"/>
        <v>117.15182015991269</v>
      </c>
      <c r="F32" s="72">
        <f t="shared" si="7"/>
        <v>110.87439011573045</v>
      </c>
      <c r="G32" s="72">
        <f>G30/G18*1000</f>
        <v>117.22555515780549</v>
      </c>
    </row>
    <row r="33" spans="1:2" ht="12" customHeight="1"/>
    <row r="34" spans="1:2" ht="12" customHeight="1"/>
    <row r="35" spans="1:2" ht="12" customHeight="1" thickBot="1">
      <c r="A35" s="22" t="s">
        <v>64</v>
      </c>
      <c r="B35" s="22"/>
    </row>
    <row r="36" spans="1:2" ht="12" customHeight="1">
      <c r="A36" s="73" t="s">
        <v>0</v>
      </c>
      <c r="B36" s="74" t="s">
        <v>60</v>
      </c>
    </row>
    <row r="37" spans="1:2" ht="12" customHeight="1">
      <c r="A37" s="45" t="s">
        <v>1</v>
      </c>
      <c r="B37" s="46" t="s">
        <v>2</v>
      </c>
    </row>
    <row r="38" spans="1:2" ht="12" customHeight="1">
      <c r="A38" s="45" t="s">
        <v>3</v>
      </c>
      <c r="B38" s="46" t="s">
        <v>2</v>
      </c>
    </row>
    <row r="39" spans="1:2" ht="12" customHeight="1">
      <c r="A39" s="45" t="s">
        <v>4</v>
      </c>
      <c r="B39" s="46" t="s">
        <v>2</v>
      </c>
    </row>
    <row r="40" spans="1:2" ht="12" customHeight="1">
      <c r="A40" s="45" t="s">
        <v>5</v>
      </c>
      <c r="B40" s="46" t="s">
        <v>2</v>
      </c>
    </row>
    <row r="41" spans="1:2" ht="12" customHeight="1">
      <c r="A41" s="45" t="s">
        <v>6</v>
      </c>
      <c r="B41" s="46" t="s">
        <v>2</v>
      </c>
    </row>
    <row r="42" spans="1:2" ht="12" customHeight="1">
      <c r="A42" s="45" t="s">
        <v>7</v>
      </c>
      <c r="B42" s="46" t="s">
        <v>2</v>
      </c>
    </row>
    <row r="43" spans="1:2" ht="12" customHeight="1">
      <c r="A43" s="45" t="s">
        <v>8</v>
      </c>
      <c r="B43" s="46" t="s">
        <v>2</v>
      </c>
    </row>
    <row r="44" spans="1:2" ht="12" customHeight="1">
      <c r="A44" s="45" t="s">
        <v>9</v>
      </c>
      <c r="B44" s="46" t="s">
        <v>10</v>
      </c>
    </row>
    <row r="45" spans="1:2" ht="12" customHeight="1">
      <c r="A45" s="45" t="s">
        <v>11</v>
      </c>
      <c r="B45" s="46" t="s">
        <v>10</v>
      </c>
    </row>
    <row r="46" spans="1:2" ht="12" customHeight="1" thickBot="1">
      <c r="A46" s="47" t="s">
        <v>12</v>
      </c>
      <c r="B46" s="48" t="s">
        <v>2</v>
      </c>
    </row>
    <row r="47" spans="1:2" ht="12" customHeight="1">
      <c r="A47" s="77"/>
      <c r="B47" s="78"/>
    </row>
    <row r="48" spans="1:2" ht="12" customHeight="1">
      <c r="A48"/>
    </row>
    <row r="49" spans="1:1">
      <c r="A49" s="1" t="s">
        <v>13</v>
      </c>
    </row>
    <row r="50" spans="1:1">
      <c r="A50" s="5" t="s">
        <v>14</v>
      </c>
    </row>
    <row r="51" spans="1:1">
      <c r="A51" s="5" t="s">
        <v>23</v>
      </c>
    </row>
  </sheetData>
  <mergeCells count="13">
    <mergeCell ref="A29:B29"/>
    <mergeCell ref="A30:B30"/>
    <mergeCell ref="A31:B31"/>
    <mergeCell ref="A14:A17"/>
    <mergeCell ref="A20:A23"/>
    <mergeCell ref="A26:B26"/>
    <mergeCell ref="A27:B27"/>
    <mergeCell ref="A28:B28"/>
    <mergeCell ref="A10:B10"/>
    <mergeCell ref="C10:G10"/>
    <mergeCell ref="A11:B11"/>
    <mergeCell ref="A12:B12"/>
    <mergeCell ref="A13:B13"/>
  </mergeCells>
  <hyperlinks>
    <hyperlink ref="I2" r:id="rId1"/>
    <hyperlink ref="I4" r:id="rId2"/>
  </hyperlinks>
  <pageMargins left="0.7" right="0.7" top="0.75" bottom="0.75" header="0.3" footer="0.3"/>
  <pageSetup paperSize="9" scale="63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zoomScale="85" zoomScaleNormal="85" zoomScaleSheetLayoutView="100" workbookViewId="0">
      <selection activeCell="C11" sqref="C11"/>
    </sheetView>
  </sheetViews>
  <sheetFormatPr defaultColWidth="9.140625" defaultRowHeight="15"/>
  <cols>
    <col min="1" max="1" width="26.42578125" style="3" customWidth="1"/>
    <col min="2" max="2" width="19.42578125" style="3" customWidth="1"/>
    <col min="3" max="7" width="18.85546875" style="3" customWidth="1"/>
    <col min="8" max="8" width="7.42578125" style="3" customWidth="1"/>
    <col min="9" max="35" width="14.28515625" style="3" customWidth="1"/>
    <col min="36" max="16384" width="9.140625" style="3"/>
  </cols>
  <sheetData>
    <row r="1" spans="1:11">
      <c r="A1" s="38" t="s">
        <v>21</v>
      </c>
      <c r="B1" s="103" t="str">
        <f>СВОД!B1</f>
        <v>Igronik</v>
      </c>
    </row>
    <row r="2" spans="1:11" s="4" customFormat="1" ht="18.75">
      <c r="A2" s="39" t="s">
        <v>16</v>
      </c>
      <c r="B2" s="104" t="str">
        <f>СВОД!B2</f>
        <v>Промсвязьбанк</v>
      </c>
      <c r="I2" s="126" t="s">
        <v>207</v>
      </c>
    </row>
    <row r="3" spans="1:11" s="4" customFormat="1" ht="12.75">
      <c r="A3" s="39" t="s">
        <v>17</v>
      </c>
      <c r="B3" s="104" t="str">
        <f>СВОД!B3</f>
        <v>Промсвязьбанк</v>
      </c>
    </row>
    <row r="4" spans="1:11" s="4" customFormat="1" ht="14.25" customHeight="1">
      <c r="A4" s="39" t="s">
        <v>24</v>
      </c>
      <c r="B4" s="43" t="str">
        <f>СВОД!B5</f>
        <v>сеть Триколор ТВ_Европа+Урал+Сибирь</v>
      </c>
      <c r="I4" s="126" t="s">
        <v>208</v>
      </c>
    </row>
    <row r="5" spans="1:11" s="4" customFormat="1" ht="12.75">
      <c r="A5" s="39" t="s">
        <v>25</v>
      </c>
      <c r="B5" s="104" t="s">
        <v>41</v>
      </c>
    </row>
    <row r="6" spans="1:11" s="4" customFormat="1" ht="12.75">
      <c r="A6" s="39" t="s">
        <v>26</v>
      </c>
      <c r="B6" s="104" t="str">
        <f>СВОД!B7</f>
        <v>Все 25-50</v>
      </c>
    </row>
    <row r="7" spans="1:11" s="4" customFormat="1" ht="15.75" thickBot="1">
      <c r="A7" s="44" t="s">
        <v>110</v>
      </c>
      <c r="B7" s="107">
        <v>9841169</v>
      </c>
      <c r="I7" s="3"/>
      <c r="J7" s="3"/>
      <c r="K7" s="3"/>
    </row>
    <row r="9" spans="1:11" ht="15.75" thickBot="1">
      <c r="A9" s="9"/>
      <c r="B9" s="9"/>
    </row>
    <row r="10" spans="1:11" ht="50.25" customHeight="1">
      <c r="A10" s="147" t="s">
        <v>67</v>
      </c>
      <c r="B10" s="148"/>
      <c r="C10" s="178" t="s">
        <v>211</v>
      </c>
      <c r="D10" s="179"/>
      <c r="E10" s="179"/>
      <c r="F10" s="179"/>
      <c r="G10" s="180"/>
    </row>
    <row r="11" spans="1:11">
      <c r="A11" s="152" t="s">
        <v>57</v>
      </c>
      <c r="B11" s="153"/>
      <c r="C11" s="49" t="s">
        <v>107</v>
      </c>
      <c r="D11" s="49" t="s">
        <v>108</v>
      </c>
      <c r="E11" s="49" t="s">
        <v>96</v>
      </c>
      <c r="F11" s="49" t="s">
        <v>97</v>
      </c>
      <c r="G11" s="50"/>
    </row>
    <row r="12" spans="1:11">
      <c r="A12" s="152" t="s">
        <v>28</v>
      </c>
      <c r="B12" s="153"/>
      <c r="C12" s="52" t="s">
        <v>62</v>
      </c>
      <c r="D12" s="52" t="s">
        <v>62</v>
      </c>
      <c r="E12" s="52" t="s">
        <v>62</v>
      </c>
      <c r="F12" s="52" t="s">
        <v>62</v>
      </c>
      <c r="G12" s="53" t="s">
        <v>62</v>
      </c>
    </row>
    <row r="13" spans="1:11">
      <c r="A13" s="152" t="s">
        <v>30</v>
      </c>
      <c r="B13" s="153"/>
      <c r="C13" s="51">
        <v>14</v>
      </c>
      <c r="D13" s="51">
        <v>14</v>
      </c>
      <c r="E13" s="51">
        <v>14</v>
      </c>
      <c r="F13" s="51">
        <v>14</v>
      </c>
      <c r="G13" s="54">
        <f>SUM(C13:F13)</f>
        <v>56</v>
      </c>
    </row>
    <row r="14" spans="1:11" hidden="1">
      <c r="A14" s="155" t="s">
        <v>72</v>
      </c>
      <c r="B14" s="79" t="s">
        <v>68</v>
      </c>
      <c r="C14" s="52" t="s">
        <v>62</v>
      </c>
      <c r="D14" s="52" t="s">
        <v>62</v>
      </c>
      <c r="E14" s="52" t="s">
        <v>62</v>
      </c>
      <c r="F14" s="52" t="s">
        <v>62</v>
      </c>
      <c r="G14" s="53" t="s">
        <v>62</v>
      </c>
    </row>
    <row r="15" spans="1:11" hidden="1">
      <c r="A15" s="156"/>
      <c r="B15" s="79" t="s">
        <v>69</v>
      </c>
      <c r="C15" s="52"/>
      <c r="D15" s="52"/>
      <c r="E15" s="52"/>
      <c r="F15" s="52"/>
      <c r="G15" s="53"/>
    </row>
    <row r="16" spans="1:11" hidden="1">
      <c r="A16" s="156"/>
      <c r="B16" s="79" t="s">
        <v>70</v>
      </c>
      <c r="C16" s="52"/>
      <c r="D16" s="52"/>
      <c r="E16" s="52"/>
      <c r="F16" s="52"/>
      <c r="G16" s="53"/>
    </row>
    <row r="17" spans="1:7" hidden="1">
      <c r="A17" s="157"/>
      <c r="B17" s="79" t="s">
        <v>71</v>
      </c>
      <c r="C17" s="52"/>
      <c r="D17" s="52"/>
      <c r="E17" s="52"/>
      <c r="F17" s="52"/>
      <c r="G17" s="53"/>
    </row>
    <row r="18" spans="1:7" ht="25.5">
      <c r="A18" s="55" t="s">
        <v>31</v>
      </c>
      <c r="B18" s="56" t="s">
        <v>32</v>
      </c>
      <c r="C18" s="57">
        <v>9478508.0293728001</v>
      </c>
      <c r="D18" s="57">
        <v>10200679.291248001</v>
      </c>
      <c r="E18" s="57">
        <v>10223876.161072001</v>
      </c>
      <c r="F18" s="57">
        <v>10324636.635968</v>
      </c>
      <c r="G18" s="58">
        <v>40227700.117660806</v>
      </c>
    </row>
    <row r="19" spans="1:7">
      <c r="A19" s="55" t="s">
        <v>33</v>
      </c>
      <c r="B19" s="56" t="s">
        <v>34</v>
      </c>
      <c r="C19" s="57">
        <f t="shared" ref="C19:G19" si="0">C18/C20</f>
        <v>3.1179503830001751</v>
      </c>
      <c r="D19" s="57">
        <f t="shared" si="0"/>
        <v>3.2801544970535663</v>
      </c>
      <c r="E19" s="57">
        <f t="shared" si="0"/>
        <v>3.2570128258171289</v>
      </c>
      <c r="F19" s="57">
        <f t="shared" si="0"/>
        <v>3.2607808637931264</v>
      </c>
      <c r="G19" s="58">
        <f t="shared" si="0"/>
        <v>10.107555090585905</v>
      </c>
    </row>
    <row r="20" spans="1:7" ht="15" customHeight="1">
      <c r="A20" s="158" t="s">
        <v>35</v>
      </c>
      <c r="B20" s="56" t="s">
        <v>114</v>
      </c>
      <c r="C20" s="57">
        <v>3039980.3925848003</v>
      </c>
      <c r="D20" s="57">
        <v>3109816.7176000001</v>
      </c>
      <c r="E20" s="57">
        <v>3139034.6639200002</v>
      </c>
      <c r="F20" s="57">
        <v>3166308.03088</v>
      </c>
      <c r="G20" s="58">
        <v>3979963.4785199994</v>
      </c>
    </row>
    <row r="21" spans="1:7">
      <c r="A21" s="159"/>
      <c r="B21" s="56" t="s">
        <v>54</v>
      </c>
      <c r="C21" s="57">
        <f t="shared" ref="C21:G21" si="1">C20/$B$7*100</f>
        <v>30.89043987136894</v>
      </c>
      <c r="D21" s="57">
        <f t="shared" si="1"/>
        <v>31.600074316374403</v>
      </c>
      <c r="E21" s="57">
        <f t="shared" si="1"/>
        <v>31.896969393778324</v>
      </c>
      <c r="F21" s="57">
        <f t="shared" si="1"/>
        <v>32.174104833277426</v>
      </c>
      <c r="G21" s="58">
        <f t="shared" si="1"/>
        <v>40.441978778334153</v>
      </c>
    </row>
    <row r="22" spans="1:7" ht="15" customHeight="1">
      <c r="A22" s="159"/>
      <c r="B22" s="56" t="s">
        <v>115</v>
      </c>
      <c r="C22" s="57">
        <v>2015101.200073347</v>
      </c>
      <c r="D22" s="57">
        <v>2121447.1106814258</v>
      </c>
      <c r="E22" s="57">
        <v>2125789.2944446299</v>
      </c>
      <c r="F22" s="57">
        <v>2159335.3396794125</v>
      </c>
      <c r="G22" s="58"/>
    </row>
    <row r="23" spans="1:7">
      <c r="A23" s="160"/>
      <c r="B23" s="56" t="s">
        <v>94</v>
      </c>
      <c r="C23" s="57">
        <f t="shared" ref="C23:F23" si="2">C22/$B$7*100</f>
        <v>20.476238138714486</v>
      </c>
      <c r="D23" s="57">
        <f t="shared" si="2"/>
        <v>21.556860883919644</v>
      </c>
      <c r="E23" s="57">
        <f t="shared" si="2"/>
        <v>21.600983525886306</v>
      </c>
      <c r="F23" s="57">
        <f t="shared" si="2"/>
        <v>21.941858123556386</v>
      </c>
      <c r="G23" s="58"/>
    </row>
    <row r="24" spans="1:7">
      <c r="A24" s="55" t="s">
        <v>49</v>
      </c>
      <c r="B24" s="56" t="s">
        <v>48</v>
      </c>
      <c r="C24" s="59">
        <f t="shared" ref="C24:G24" si="3">C18/$B$7*100</f>
        <v>96.314858827978668</v>
      </c>
      <c r="D24" s="59">
        <f t="shared" si="3"/>
        <v>103.65312587608241</v>
      </c>
      <c r="E24" s="59">
        <f t="shared" si="3"/>
        <v>103.8888384202324</v>
      </c>
      <c r="F24" s="59">
        <f t="shared" si="3"/>
        <v>104.91270535002496</v>
      </c>
      <c r="G24" s="60">
        <f t="shared" si="3"/>
        <v>408.76952847431846</v>
      </c>
    </row>
    <row r="25" spans="1:7">
      <c r="A25" s="105" t="s">
        <v>36</v>
      </c>
      <c r="B25" s="106" t="s">
        <v>37</v>
      </c>
      <c r="C25" s="63">
        <f t="shared" ref="C25" si="4">120000*C13*1.05</f>
        <v>1764000</v>
      </c>
      <c r="D25" s="63">
        <f>120000*D13*1.1</f>
        <v>1848000.0000000002</v>
      </c>
      <c r="E25" s="63">
        <f>120000*E13*1.1</f>
        <v>1848000.0000000002</v>
      </c>
      <c r="F25" s="63">
        <f>120000*F13*1.05</f>
        <v>1764000</v>
      </c>
      <c r="G25" s="64">
        <f>SUM(C25:F25)</f>
        <v>7224000</v>
      </c>
    </row>
    <row r="26" spans="1:7">
      <c r="A26" s="145" t="s">
        <v>19</v>
      </c>
      <c r="B26" s="146"/>
      <c r="C26" s="65">
        <v>0.05</v>
      </c>
      <c r="D26" s="65">
        <v>0.05</v>
      </c>
      <c r="E26" s="65">
        <v>0.05</v>
      </c>
      <c r="F26" s="65">
        <v>0.05</v>
      </c>
      <c r="G26" s="66">
        <v>0.05</v>
      </c>
    </row>
    <row r="27" spans="1:7">
      <c r="A27" s="145" t="s">
        <v>61</v>
      </c>
      <c r="B27" s="146"/>
      <c r="C27" s="65">
        <v>0.15</v>
      </c>
      <c r="D27" s="65">
        <v>0.15</v>
      </c>
      <c r="E27" s="65">
        <v>0.15</v>
      </c>
      <c r="F27" s="65">
        <v>0.15</v>
      </c>
      <c r="G27" s="66">
        <v>0.15</v>
      </c>
    </row>
    <row r="28" spans="1:7">
      <c r="A28" s="176" t="s">
        <v>113</v>
      </c>
      <c r="B28" s="177"/>
      <c r="C28" s="108">
        <v>0.15</v>
      </c>
      <c r="D28" s="108">
        <v>0.15</v>
      </c>
      <c r="E28" s="108">
        <v>0.15</v>
      </c>
      <c r="F28" s="108">
        <v>0.15</v>
      </c>
      <c r="G28" s="108">
        <v>0.15</v>
      </c>
    </row>
    <row r="29" spans="1:7">
      <c r="A29" s="172" t="s">
        <v>50</v>
      </c>
      <c r="B29" s="173"/>
      <c r="C29" s="67">
        <f>1-C30/C25</f>
        <v>0.31362500000000004</v>
      </c>
      <c r="D29" s="67">
        <f>1-D30/D25</f>
        <v>0.31362499999999993</v>
      </c>
      <c r="E29" s="67">
        <f>1-E30/E25</f>
        <v>0.31362499999999993</v>
      </c>
      <c r="F29" s="67">
        <f>1-F30/F25</f>
        <v>0.31362500000000004</v>
      </c>
      <c r="G29" s="67">
        <f>1-G30/G25</f>
        <v>0.31362500000000004</v>
      </c>
    </row>
    <row r="30" spans="1:7" ht="15" customHeight="1">
      <c r="A30" s="174" t="s">
        <v>51</v>
      </c>
      <c r="B30" s="175"/>
      <c r="C30" s="68">
        <f>C25*(1-C26)*(1-C27)*(1-C28)</f>
        <v>1210765.5</v>
      </c>
      <c r="D30" s="68">
        <f t="shared" ref="D30:G30" si="5">D25*(1-D26)*(1-D27)*(1-D28)</f>
        <v>1268421.0000000002</v>
      </c>
      <c r="E30" s="68">
        <f t="shared" si="5"/>
        <v>1268421.0000000002</v>
      </c>
      <c r="F30" s="68">
        <f t="shared" si="5"/>
        <v>1210765.5</v>
      </c>
      <c r="G30" s="68">
        <f t="shared" si="5"/>
        <v>4958373</v>
      </c>
    </row>
    <row r="31" spans="1:7" ht="15" customHeight="1">
      <c r="A31" s="174" t="s">
        <v>38</v>
      </c>
      <c r="B31" s="175"/>
      <c r="C31" s="69">
        <f t="shared" ref="C31:F31" si="6">C30*1.2</f>
        <v>1452918.5999999999</v>
      </c>
      <c r="D31" s="69">
        <f t="shared" si="6"/>
        <v>1522105.2000000002</v>
      </c>
      <c r="E31" s="69">
        <f t="shared" si="6"/>
        <v>1522105.2000000002</v>
      </c>
      <c r="F31" s="69">
        <f t="shared" si="6"/>
        <v>1452918.5999999999</v>
      </c>
      <c r="G31" s="69">
        <f>G30*1.2</f>
        <v>5950047.5999999996</v>
      </c>
    </row>
    <row r="32" spans="1:7" ht="15.75" customHeight="1" thickBot="1">
      <c r="A32" s="70" t="s">
        <v>39</v>
      </c>
      <c r="B32" s="71" t="s">
        <v>40</v>
      </c>
      <c r="C32" s="72">
        <f t="shared" ref="C32:F32" si="7">C30/C18*1000</f>
        <v>127.7379832614983</v>
      </c>
      <c r="D32" s="72">
        <f t="shared" si="7"/>
        <v>124.34671885903545</v>
      </c>
      <c r="E32" s="72">
        <f t="shared" si="7"/>
        <v>124.0645895956356</v>
      </c>
      <c r="F32" s="72">
        <f t="shared" si="7"/>
        <v>117.26955075416879</v>
      </c>
      <c r="G32" s="72">
        <f>G30/G18*1000</f>
        <v>123.25768029237074</v>
      </c>
    </row>
    <row r="33" spans="1:2" ht="12" customHeight="1">
      <c r="A33"/>
    </row>
    <row r="34" spans="1:2" ht="12" customHeight="1"/>
    <row r="35" spans="1:2" ht="12" customHeight="1" thickBot="1">
      <c r="A35" s="22" t="s">
        <v>64</v>
      </c>
      <c r="B35" s="22"/>
    </row>
    <row r="36" spans="1:2" ht="12" customHeight="1">
      <c r="A36" s="73" t="s">
        <v>0</v>
      </c>
      <c r="B36" s="74" t="s">
        <v>60</v>
      </c>
    </row>
    <row r="37" spans="1:2" ht="12" customHeight="1">
      <c r="A37" s="45" t="s">
        <v>1</v>
      </c>
      <c r="B37" s="46" t="s">
        <v>2</v>
      </c>
    </row>
    <row r="38" spans="1:2" ht="12" customHeight="1">
      <c r="A38" s="45" t="s">
        <v>3</v>
      </c>
      <c r="B38" s="46" t="s">
        <v>2</v>
      </c>
    </row>
    <row r="39" spans="1:2" ht="12" customHeight="1">
      <c r="A39" s="45" t="s">
        <v>4</v>
      </c>
      <c r="B39" s="46" t="s">
        <v>2</v>
      </c>
    </row>
    <row r="40" spans="1:2" ht="12" customHeight="1">
      <c r="A40" s="45" t="s">
        <v>5</v>
      </c>
      <c r="B40" s="46" t="s">
        <v>2</v>
      </c>
    </row>
    <row r="41" spans="1:2" ht="12" customHeight="1">
      <c r="A41" s="45" t="s">
        <v>6</v>
      </c>
      <c r="B41" s="46" t="s">
        <v>2</v>
      </c>
    </row>
    <row r="42" spans="1:2" ht="12" customHeight="1">
      <c r="A42" s="45" t="s">
        <v>7</v>
      </c>
      <c r="B42" s="46" t="s">
        <v>2</v>
      </c>
    </row>
    <row r="43" spans="1:2" ht="12" customHeight="1">
      <c r="A43" s="45" t="s">
        <v>8</v>
      </c>
      <c r="B43" s="46" t="s">
        <v>2</v>
      </c>
    </row>
    <row r="44" spans="1:2" ht="12" customHeight="1">
      <c r="A44" s="45" t="s">
        <v>9</v>
      </c>
      <c r="B44" s="46" t="s">
        <v>10</v>
      </c>
    </row>
    <row r="45" spans="1:2" ht="12" customHeight="1">
      <c r="A45" s="45" t="s">
        <v>11</v>
      </c>
      <c r="B45" s="46" t="s">
        <v>10</v>
      </c>
    </row>
    <row r="46" spans="1:2" ht="12" customHeight="1" thickBot="1">
      <c r="A46" s="47" t="s">
        <v>12</v>
      </c>
      <c r="B46" s="48" t="s">
        <v>2</v>
      </c>
    </row>
    <row r="47" spans="1:2" ht="12" customHeight="1">
      <c r="A47" s="77"/>
      <c r="B47" s="78"/>
    </row>
    <row r="48" spans="1:2" ht="12" customHeight="1">
      <c r="A48"/>
    </row>
    <row r="49" spans="1:1">
      <c r="A49" s="1" t="s">
        <v>13</v>
      </c>
    </row>
    <row r="50" spans="1:1">
      <c r="A50" s="5" t="s">
        <v>14</v>
      </c>
    </row>
    <row r="51" spans="1:1">
      <c r="A51" s="5" t="s">
        <v>23</v>
      </c>
    </row>
  </sheetData>
  <mergeCells count="13">
    <mergeCell ref="A29:B29"/>
    <mergeCell ref="A30:B30"/>
    <mergeCell ref="A31:B31"/>
    <mergeCell ref="A14:A17"/>
    <mergeCell ref="A20:A23"/>
    <mergeCell ref="A26:B26"/>
    <mergeCell ref="A27:B27"/>
    <mergeCell ref="A28:B28"/>
    <mergeCell ref="A10:B10"/>
    <mergeCell ref="C10:G10"/>
    <mergeCell ref="A11:B11"/>
    <mergeCell ref="A12:B12"/>
    <mergeCell ref="A13:B13"/>
  </mergeCells>
  <hyperlinks>
    <hyperlink ref="I2" r:id="rId1"/>
    <hyperlink ref="I4" r:id="rId2"/>
  </hyperlinks>
  <pageMargins left="0.7" right="0.7" top="0.75" bottom="0.75" header="0.3" footer="0.3"/>
  <pageSetup paperSize="9" scale="63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8"/>
  <sheetViews>
    <sheetView showGridLines="0" workbookViewId="0">
      <selection activeCell="M33" sqref="M33"/>
    </sheetView>
  </sheetViews>
  <sheetFormatPr defaultRowHeight="15"/>
  <cols>
    <col min="1" max="1" width="16.140625" customWidth="1"/>
    <col min="2" max="2" width="1.5703125" customWidth="1"/>
    <col min="3" max="83" width="3.42578125" customWidth="1"/>
  </cols>
  <sheetData>
    <row r="1" spans="1:83"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</row>
    <row r="2" spans="1:83" s="81" customFormat="1">
      <c r="A2" s="188" t="s">
        <v>27</v>
      </c>
      <c r="B2"/>
      <c r="C2" s="185" t="s">
        <v>213</v>
      </c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80"/>
      <c r="AA2" s="186" t="s">
        <v>212</v>
      </c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80"/>
      <c r="BA2" s="185" t="s">
        <v>216</v>
      </c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80"/>
      <c r="BQ2" s="181">
        <v>45627</v>
      </c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3"/>
    </row>
    <row r="3" spans="1:83" s="81" customFormat="1">
      <c r="A3" s="188"/>
      <c r="B3"/>
      <c r="C3" s="82" t="s">
        <v>87</v>
      </c>
      <c r="D3" s="83" t="s">
        <v>88</v>
      </c>
      <c r="E3" s="83" t="s">
        <v>89</v>
      </c>
      <c r="F3" s="83" t="s">
        <v>90</v>
      </c>
      <c r="G3" s="83" t="s">
        <v>91</v>
      </c>
      <c r="H3" s="83" t="s">
        <v>92</v>
      </c>
      <c r="I3" s="82" t="s">
        <v>93</v>
      </c>
      <c r="J3" s="82" t="s">
        <v>87</v>
      </c>
      <c r="K3" s="83" t="s">
        <v>88</v>
      </c>
      <c r="L3" s="83" t="s">
        <v>89</v>
      </c>
      <c r="M3" s="83" t="s">
        <v>90</v>
      </c>
      <c r="N3" s="83" t="s">
        <v>91</v>
      </c>
      <c r="O3" s="83" t="s">
        <v>92</v>
      </c>
      <c r="P3" s="82" t="s">
        <v>93</v>
      </c>
      <c r="Q3" s="82" t="s">
        <v>87</v>
      </c>
      <c r="R3" s="83" t="s">
        <v>88</v>
      </c>
      <c r="S3" s="83" t="s">
        <v>89</v>
      </c>
      <c r="T3" s="83" t="s">
        <v>90</v>
      </c>
      <c r="U3" s="83" t="s">
        <v>91</v>
      </c>
      <c r="V3" s="83" t="s">
        <v>92</v>
      </c>
      <c r="W3" s="82" t="s">
        <v>93</v>
      </c>
      <c r="X3" s="82" t="s">
        <v>87</v>
      </c>
      <c r="Y3" s="83" t="s">
        <v>88</v>
      </c>
      <c r="Z3" s="80"/>
      <c r="AA3" s="83" t="s">
        <v>88</v>
      </c>
      <c r="AB3" s="83" t="s">
        <v>89</v>
      </c>
      <c r="AC3" s="83" t="s">
        <v>90</v>
      </c>
      <c r="AD3" s="83" t="s">
        <v>91</v>
      </c>
      <c r="AE3" s="83" t="s">
        <v>92</v>
      </c>
      <c r="AF3" s="82" t="s">
        <v>93</v>
      </c>
      <c r="AG3" s="82" t="s">
        <v>87</v>
      </c>
      <c r="AH3" s="83" t="s">
        <v>88</v>
      </c>
      <c r="AI3" s="83" t="s">
        <v>89</v>
      </c>
      <c r="AJ3" s="83" t="s">
        <v>90</v>
      </c>
      <c r="AK3" s="83" t="s">
        <v>91</v>
      </c>
      <c r="AL3" s="83" t="s">
        <v>92</v>
      </c>
      <c r="AM3" s="82" t="s">
        <v>93</v>
      </c>
      <c r="AN3" s="82" t="s">
        <v>87</v>
      </c>
      <c r="AO3" s="83" t="s">
        <v>88</v>
      </c>
      <c r="AP3" s="83" t="s">
        <v>89</v>
      </c>
      <c r="AQ3" s="83" t="s">
        <v>90</v>
      </c>
      <c r="AR3" s="83" t="s">
        <v>91</v>
      </c>
      <c r="AS3" s="83" t="s">
        <v>92</v>
      </c>
      <c r="AT3" s="82" t="s">
        <v>93</v>
      </c>
      <c r="AU3" s="82" t="s">
        <v>87</v>
      </c>
      <c r="AV3" s="83" t="s">
        <v>88</v>
      </c>
      <c r="AW3" s="83" t="s">
        <v>89</v>
      </c>
      <c r="AX3" s="83" t="s">
        <v>90</v>
      </c>
      <c r="AY3" s="83" t="s">
        <v>91</v>
      </c>
      <c r="AZ3" s="80"/>
      <c r="BA3" s="83" t="s">
        <v>88</v>
      </c>
      <c r="BB3" s="83" t="s">
        <v>89</v>
      </c>
      <c r="BC3" s="83" t="s">
        <v>90</v>
      </c>
      <c r="BD3" s="83" t="s">
        <v>91</v>
      </c>
      <c r="BE3" s="83" t="s">
        <v>92</v>
      </c>
      <c r="BF3" s="82" t="s">
        <v>93</v>
      </c>
      <c r="BG3" s="82" t="s">
        <v>87</v>
      </c>
      <c r="BH3" s="83" t="s">
        <v>88</v>
      </c>
      <c r="BI3" s="83" t="s">
        <v>89</v>
      </c>
      <c r="BJ3" s="83" t="s">
        <v>90</v>
      </c>
      <c r="BK3" s="83" t="s">
        <v>91</v>
      </c>
      <c r="BL3" s="83" t="s">
        <v>92</v>
      </c>
      <c r="BM3" s="82" t="s">
        <v>93</v>
      </c>
      <c r="BN3" s="82" t="s">
        <v>87</v>
      </c>
      <c r="BO3" s="83" t="s">
        <v>88</v>
      </c>
      <c r="BP3" s="80"/>
      <c r="BQ3" s="82" t="s">
        <v>87</v>
      </c>
      <c r="BR3" s="83" t="s">
        <v>88</v>
      </c>
      <c r="BS3" s="83" t="s">
        <v>89</v>
      </c>
      <c r="BT3" s="83" t="s">
        <v>90</v>
      </c>
      <c r="BU3" s="83" t="s">
        <v>91</v>
      </c>
      <c r="BV3" s="83" t="s">
        <v>92</v>
      </c>
      <c r="BW3" s="82" t="s">
        <v>93</v>
      </c>
      <c r="BX3" s="82" t="s">
        <v>87</v>
      </c>
      <c r="BY3" s="83" t="s">
        <v>88</v>
      </c>
      <c r="BZ3" s="83" t="s">
        <v>89</v>
      </c>
      <c r="CA3" s="83" t="s">
        <v>90</v>
      </c>
      <c r="CB3" s="83" t="s">
        <v>91</v>
      </c>
      <c r="CC3" s="83" t="s">
        <v>92</v>
      </c>
      <c r="CD3" s="82" t="s">
        <v>93</v>
      </c>
      <c r="CE3" s="82" t="s">
        <v>87</v>
      </c>
    </row>
    <row r="4" spans="1:83" s="81" customFormat="1">
      <c r="A4" s="188"/>
      <c r="B4"/>
      <c r="C4" s="84">
        <v>8</v>
      </c>
      <c r="D4" s="85">
        <v>9</v>
      </c>
      <c r="E4" s="85">
        <v>10</v>
      </c>
      <c r="F4" s="85">
        <v>11</v>
      </c>
      <c r="G4" s="85">
        <v>12</v>
      </c>
      <c r="H4" s="85">
        <v>13</v>
      </c>
      <c r="I4" s="84">
        <v>14</v>
      </c>
      <c r="J4" s="84">
        <v>15</v>
      </c>
      <c r="K4" s="85">
        <v>16</v>
      </c>
      <c r="L4" s="85">
        <v>17</v>
      </c>
      <c r="M4" s="85">
        <v>18</v>
      </c>
      <c r="N4" s="85">
        <v>19</v>
      </c>
      <c r="O4" s="85">
        <v>20</v>
      </c>
      <c r="P4" s="84">
        <v>21</v>
      </c>
      <c r="Q4" s="84">
        <v>22</v>
      </c>
      <c r="R4" s="85">
        <v>23</v>
      </c>
      <c r="S4" s="85">
        <v>24</v>
      </c>
      <c r="T4" s="85">
        <v>25</v>
      </c>
      <c r="U4" s="85">
        <v>26</v>
      </c>
      <c r="V4" s="85">
        <v>27</v>
      </c>
      <c r="W4" s="84">
        <v>28</v>
      </c>
      <c r="X4" s="84">
        <v>29</v>
      </c>
      <c r="Y4" s="85">
        <v>30</v>
      </c>
      <c r="Z4" s="80"/>
      <c r="AA4" s="85">
        <v>7</v>
      </c>
      <c r="AB4" s="85">
        <v>8</v>
      </c>
      <c r="AC4" s="85">
        <v>9</v>
      </c>
      <c r="AD4" s="85">
        <v>10</v>
      </c>
      <c r="AE4" s="85">
        <v>11</v>
      </c>
      <c r="AF4" s="84">
        <v>12</v>
      </c>
      <c r="AG4" s="84">
        <v>13</v>
      </c>
      <c r="AH4" s="85">
        <v>14</v>
      </c>
      <c r="AI4" s="85">
        <v>15</v>
      </c>
      <c r="AJ4" s="85">
        <v>16</v>
      </c>
      <c r="AK4" s="85">
        <v>17</v>
      </c>
      <c r="AL4" s="85">
        <v>18</v>
      </c>
      <c r="AM4" s="84">
        <v>19</v>
      </c>
      <c r="AN4" s="84">
        <v>20</v>
      </c>
      <c r="AO4" s="85">
        <v>21</v>
      </c>
      <c r="AP4" s="85">
        <v>22</v>
      </c>
      <c r="AQ4" s="85">
        <v>23</v>
      </c>
      <c r="AR4" s="85">
        <v>24</v>
      </c>
      <c r="AS4" s="85">
        <v>25</v>
      </c>
      <c r="AT4" s="84">
        <v>26</v>
      </c>
      <c r="AU4" s="84">
        <v>27</v>
      </c>
      <c r="AV4" s="85">
        <v>28</v>
      </c>
      <c r="AW4" s="85">
        <v>29</v>
      </c>
      <c r="AX4" s="85">
        <v>30</v>
      </c>
      <c r="AY4" s="85">
        <v>31</v>
      </c>
      <c r="AZ4" s="80"/>
      <c r="BA4" s="83">
        <v>4</v>
      </c>
      <c r="BB4" s="83">
        <v>5</v>
      </c>
      <c r="BC4" s="83">
        <v>6</v>
      </c>
      <c r="BD4" s="83">
        <v>7</v>
      </c>
      <c r="BE4" s="83">
        <v>8</v>
      </c>
      <c r="BF4" s="82">
        <v>9</v>
      </c>
      <c r="BG4" s="82">
        <v>10</v>
      </c>
      <c r="BH4" s="83">
        <v>11</v>
      </c>
      <c r="BI4" s="83">
        <v>12</v>
      </c>
      <c r="BJ4" s="83">
        <v>13</v>
      </c>
      <c r="BK4" s="83">
        <v>14</v>
      </c>
      <c r="BL4" s="83">
        <v>15</v>
      </c>
      <c r="BM4" s="82">
        <v>16</v>
      </c>
      <c r="BN4" s="82">
        <v>17</v>
      </c>
      <c r="BO4" s="83">
        <v>18</v>
      </c>
      <c r="BP4" s="80"/>
      <c r="BQ4" s="84">
        <v>1</v>
      </c>
      <c r="BR4" s="85">
        <v>2</v>
      </c>
      <c r="BS4" s="85">
        <v>3</v>
      </c>
      <c r="BT4" s="85">
        <v>4</v>
      </c>
      <c r="BU4" s="85">
        <v>5</v>
      </c>
      <c r="BV4" s="85">
        <v>6</v>
      </c>
      <c r="BW4" s="84">
        <v>7</v>
      </c>
      <c r="BX4" s="84">
        <v>8</v>
      </c>
      <c r="BY4" s="85">
        <v>9</v>
      </c>
      <c r="BZ4" s="85">
        <v>10</v>
      </c>
      <c r="CA4" s="85">
        <v>11</v>
      </c>
      <c r="CB4" s="85">
        <v>12</v>
      </c>
      <c r="CC4" s="85">
        <v>13</v>
      </c>
      <c r="CD4" s="84">
        <v>14</v>
      </c>
      <c r="CE4" s="84">
        <v>15</v>
      </c>
    </row>
    <row r="5" spans="1:83" s="81" customFormat="1">
      <c r="A5" s="88" t="s">
        <v>73</v>
      </c>
      <c r="B5"/>
      <c r="C5" s="86"/>
      <c r="D5" s="95"/>
      <c r="E5" s="95"/>
      <c r="F5" s="95"/>
      <c r="G5" s="95"/>
      <c r="H5" s="95"/>
      <c r="I5" s="97"/>
      <c r="J5" s="97"/>
      <c r="K5" s="87"/>
      <c r="L5" s="87"/>
      <c r="M5" s="87"/>
      <c r="N5" s="87"/>
      <c r="O5" s="87"/>
      <c r="P5" s="86"/>
      <c r="Q5" s="86"/>
      <c r="R5" s="87"/>
      <c r="S5" s="87"/>
      <c r="T5" s="87"/>
      <c r="U5" s="87"/>
      <c r="V5" s="87"/>
      <c r="W5" s="86"/>
      <c r="X5" s="86"/>
      <c r="Y5" s="87"/>
      <c r="Z5" s="80"/>
      <c r="AA5" s="95"/>
      <c r="AB5" s="95"/>
      <c r="AC5" s="95"/>
      <c r="AD5" s="95"/>
      <c r="AE5" s="95"/>
      <c r="AF5" s="97"/>
      <c r="AG5" s="97"/>
      <c r="AH5" s="95"/>
      <c r="AI5" s="95"/>
      <c r="AJ5" s="95"/>
      <c r="AK5" s="95"/>
      <c r="AL5" s="95"/>
      <c r="AM5" s="86"/>
      <c r="AN5" s="86"/>
      <c r="AO5" s="87"/>
      <c r="AP5" s="87"/>
      <c r="AQ5" s="87"/>
      <c r="AR5" s="87"/>
      <c r="AS5" s="87"/>
      <c r="AT5" s="86"/>
      <c r="AU5" s="86"/>
      <c r="AV5" s="87"/>
      <c r="AW5" s="87"/>
      <c r="AX5" s="87"/>
      <c r="AY5" s="87"/>
      <c r="AZ5" s="80"/>
      <c r="BA5" s="87"/>
      <c r="BB5" s="87"/>
      <c r="BC5" s="87"/>
      <c r="BD5" s="87"/>
      <c r="BE5" s="87"/>
      <c r="BF5" s="86"/>
      <c r="BG5" s="86"/>
      <c r="BH5" s="87"/>
      <c r="BI5" s="87"/>
      <c r="BJ5" s="87"/>
      <c r="BK5" s="87"/>
      <c r="BL5" s="87"/>
      <c r="BM5" s="86"/>
      <c r="BN5" s="86"/>
      <c r="BO5" s="87"/>
      <c r="BP5" s="80"/>
      <c r="BQ5" s="86"/>
      <c r="BR5" s="87"/>
      <c r="BS5" s="87"/>
      <c r="BT5" s="87"/>
      <c r="BU5" s="87"/>
      <c r="BV5" s="87"/>
      <c r="BW5" s="86"/>
      <c r="BX5" s="86"/>
      <c r="BY5" s="87"/>
      <c r="BZ5" s="87"/>
      <c r="CA5" s="95"/>
      <c r="CB5" s="95"/>
      <c r="CC5" s="95"/>
      <c r="CD5" s="97"/>
      <c r="CE5" s="97"/>
    </row>
    <row r="6" spans="1:83" s="81" customFormat="1">
      <c r="A6" s="88" t="s">
        <v>74</v>
      </c>
      <c r="B6"/>
      <c r="C6" s="86"/>
      <c r="D6" s="87"/>
      <c r="E6" s="87"/>
      <c r="F6" s="87"/>
      <c r="G6" s="87"/>
      <c r="H6" s="87"/>
      <c r="I6" s="86"/>
      <c r="J6" s="86"/>
      <c r="K6" s="87"/>
      <c r="L6" s="87"/>
      <c r="M6" s="87"/>
      <c r="N6" s="87"/>
      <c r="O6" s="87"/>
      <c r="P6" s="86"/>
      <c r="Q6" s="86"/>
      <c r="R6" s="87"/>
      <c r="S6" s="87"/>
      <c r="T6" s="87"/>
      <c r="U6" s="87"/>
      <c r="V6" s="87"/>
      <c r="W6" s="86"/>
      <c r="X6" s="86"/>
      <c r="Y6" s="87"/>
      <c r="Z6" s="80"/>
      <c r="AA6" s="87"/>
      <c r="AB6" s="87"/>
      <c r="AC6" s="87"/>
      <c r="AD6" s="87"/>
      <c r="AE6" s="87"/>
      <c r="AF6" s="86"/>
      <c r="AG6" s="86"/>
      <c r="AH6" s="93"/>
      <c r="AI6" s="93"/>
      <c r="AJ6" s="93"/>
      <c r="AK6" s="93"/>
      <c r="AL6" s="93"/>
      <c r="AM6" s="93"/>
      <c r="AN6" s="93"/>
      <c r="AO6" s="87"/>
      <c r="AP6" s="87"/>
      <c r="AQ6" s="87"/>
      <c r="AR6" s="87"/>
      <c r="AS6" s="87"/>
      <c r="AT6" s="86"/>
      <c r="AU6" s="86"/>
      <c r="AV6" s="87"/>
      <c r="AW6" s="87"/>
      <c r="AX6" s="87"/>
      <c r="AY6" s="87"/>
      <c r="AZ6" s="80"/>
      <c r="BA6" s="87"/>
      <c r="BB6" s="87"/>
      <c r="BC6" s="87"/>
      <c r="BD6" s="87"/>
      <c r="BE6" s="87"/>
      <c r="BF6" s="86"/>
      <c r="BG6" s="86"/>
      <c r="BH6" s="87"/>
      <c r="BI6" s="87"/>
      <c r="BJ6" s="87"/>
      <c r="BK6" s="87"/>
      <c r="BL6" s="87"/>
      <c r="BM6" s="86"/>
      <c r="BN6" s="86"/>
      <c r="BO6" s="87"/>
      <c r="BP6" s="80"/>
      <c r="BQ6" s="86"/>
      <c r="BR6" s="87"/>
      <c r="BS6" s="87"/>
      <c r="BT6" s="87"/>
      <c r="BU6" s="87"/>
      <c r="BV6" s="87"/>
      <c r="BW6" s="86"/>
      <c r="BX6" s="86"/>
      <c r="BY6" s="87"/>
      <c r="BZ6" s="87"/>
      <c r="CA6" s="87"/>
      <c r="CB6" s="87"/>
      <c r="CC6" s="87"/>
      <c r="CD6" s="86"/>
      <c r="CE6" s="86"/>
    </row>
    <row r="7" spans="1:83" s="81" customFormat="1">
      <c r="A7" s="88" t="s">
        <v>75</v>
      </c>
      <c r="B7"/>
      <c r="C7" s="86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87"/>
      <c r="S7" s="87"/>
      <c r="T7" s="87"/>
      <c r="U7" s="87"/>
      <c r="V7" s="87"/>
      <c r="W7" s="86"/>
      <c r="X7" s="86"/>
      <c r="Y7" s="87"/>
      <c r="Z7" s="80"/>
      <c r="AA7" s="87"/>
      <c r="AB7" s="87"/>
      <c r="AC7" s="87"/>
      <c r="AD7" s="87"/>
      <c r="AE7" s="87"/>
      <c r="AF7" s="86"/>
      <c r="AG7" s="86"/>
      <c r="AH7" s="87"/>
      <c r="AI7" s="87"/>
      <c r="AJ7" s="87"/>
      <c r="AK7" s="87"/>
      <c r="AL7" s="87"/>
      <c r="AM7" s="86"/>
      <c r="AN7" s="86"/>
      <c r="AO7" s="87"/>
      <c r="AP7" s="87"/>
      <c r="AQ7" s="87"/>
      <c r="AR7" s="87"/>
      <c r="AS7" s="87"/>
      <c r="AT7" s="86"/>
      <c r="AU7" s="86"/>
      <c r="AV7" s="87"/>
      <c r="AW7" s="87"/>
      <c r="AX7" s="87"/>
      <c r="AY7" s="87"/>
      <c r="AZ7" s="80"/>
      <c r="BA7" s="87"/>
      <c r="BB7" s="87"/>
      <c r="BC7" s="87"/>
      <c r="BD7" s="87"/>
      <c r="BE7" s="87"/>
      <c r="BF7" s="86"/>
      <c r="BG7" s="86"/>
      <c r="BH7" s="87"/>
      <c r="BI7" s="87"/>
      <c r="BJ7" s="87"/>
      <c r="BK7" s="87"/>
      <c r="BL7" s="87"/>
      <c r="BM7" s="86"/>
      <c r="BN7" s="86"/>
      <c r="BO7" s="87"/>
      <c r="BP7" s="80"/>
      <c r="BQ7" s="86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</row>
    <row r="8" spans="1:83" s="81" customFormat="1">
      <c r="A8" s="88" t="s">
        <v>76</v>
      </c>
      <c r="B8"/>
      <c r="C8" s="86"/>
      <c r="D8" s="87"/>
      <c r="E8" s="87"/>
      <c r="F8" s="87"/>
      <c r="G8" s="87"/>
      <c r="H8" s="87"/>
      <c r="I8" s="86"/>
      <c r="J8" s="86"/>
      <c r="K8" s="87"/>
      <c r="L8" s="87"/>
      <c r="M8" s="87"/>
      <c r="N8" s="87"/>
      <c r="O8" s="87"/>
      <c r="P8" s="86"/>
      <c r="Q8" s="86"/>
      <c r="R8" s="87"/>
      <c r="S8" s="87"/>
      <c r="T8" s="87"/>
      <c r="U8" s="87"/>
      <c r="V8" s="87"/>
      <c r="W8" s="86"/>
      <c r="X8" s="86"/>
      <c r="Y8" s="87"/>
      <c r="Z8" s="80"/>
      <c r="AA8" s="93"/>
      <c r="AB8" s="93"/>
      <c r="AC8" s="93"/>
      <c r="AD8" s="93"/>
      <c r="AE8" s="93"/>
      <c r="AF8" s="93"/>
      <c r="AG8" s="93"/>
      <c r="AH8" s="87"/>
      <c r="AI8" s="87"/>
      <c r="AJ8" s="87"/>
      <c r="AK8" s="87"/>
      <c r="AL8" s="87"/>
      <c r="AM8" s="86"/>
      <c r="AN8" s="86"/>
      <c r="AO8" s="87"/>
      <c r="AP8" s="87"/>
      <c r="AQ8" s="87"/>
      <c r="AR8" s="87"/>
      <c r="AS8" s="87"/>
      <c r="AT8" s="86"/>
      <c r="AU8" s="86"/>
      <c r="AV8" s="87"/>
      <c r="AW8" s="87"/>
      <c r="AX8" s="87"/>
      <c r="AY8" s="87"/>
      <c r="AZ8" s="80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87"/>
      <c r="BP8" s="80"/>
      <c r="BQ8" s="86"/>
      <c r="BR8" s="87"/>
      <c r="BS8" s="87"/>
      <c r="BT8" s="87"/>
      <c r="BU8" s="87"/>
      <c r="BV8" s="87"/>
      <c r="BW8" s="86"/>
      <c r="BX8" s="86"/>
      <c r="BY8" s="87"/>
      <c r="BZ8" s="87"/>
      <c r="CA8" s="87"/>
      <c r="CB8" s="87"/>
      <c r="CC8" s="87"/>
      <c r="CD8" s="86"/>
      <c r="CE8" s="86"/>
    </row>
    <row r="9" spans="1:83" s="81" customFormat="1">
      <c r="A9" s="88" t="s">
        <v>77</v>
      </c>
      <c r="B9"/>
      <c r="C9" s="86"/>
      <c r="D9" s="87"/>
      <c r="E9" s="87"/>
      <c r="F9" s="87"/>
      <c r="G9" s="87"/>
      <c r="H9" s="87"/>
      <c r="I9" s="86"/>
      <c r="J9" s="86"/>
      <c r="K9" s="87"/>
      <c r="L9" s="87"/>
      <c r="M9" s="87"/>
      <c r="N9" s="87"/>
      <c r="O9" s="87"/>
      <c r="P9" s="86"/>
      <c r="Q9" s="86"/>
      <c r="R9" s="87"/>
      <c r="S9" s="87"/>
      <c r="T9" s="87"/>
      <c r="U9" s="87"/>
      <c r="V9" s="87"/>
      <c r="W9" s="86"/>
      <c r="X9" s="86"/>
      <c r="Y9" s="87"/>
      <c r="Z9" s="80"/>
      <c r="AA9" s="87"/>
      <c r="AB9" s="87"/>
      <c r="AC9" s="87"/>
      <c r="AD9" s="87"/>
      <c r="AE9" s="87"/>
      <c r="AF9" s="97"/>
      <c r="AG9" s="97"/>
      <c r="AH9" s="95"/>
      <c r="AI9" s="95"/>
      <c r="AJ9" s="95"/>
      <c r="AK9" s="95"/>
      <c r="AL9" s="95"/>
      <c r="AM9" s="86"/>
      <c r="AN9" s="86"/>
      <c r="AO9" s="87"/>
      <c r="AP9" s="87"/>
      <c r="AQ9" s="87"/>
      <c r="AR9" s="87"/>
      <c r="AS9" s="87"/>
      <c r="AT9" s="86"/>
      <c r="AU9" s="86"/>
      <c r="AV9" s="87"/>
      <c r="AW9" s="87"/>
      <c r="AX9" s="87"/>
      <c r="AY9" s="87"/>
      <c r="AZ9" s="80"/>
      <c r="BA9" s="87"/>
      <c r="BB9" s="87"/>
      <c r="BC9" s="87"/>
      <c r="BD9" s="87"/>
      <c r="BE9" s="87"/>
      <c r="BF9" s="86"/>
      <c r="BG9" s="86"/>
      <c r="BH9" s="87"/>
      <c r="BI9" s="87"/>
      <c r="BJ9" s="87"/>
      <c r="BK9" s="87"/>
      <c r="BL9" s="87"/>
      <c r="BM9" s="86"/>
      <c r="BN9" s="86"/>
      <c r="BO9" s="87"/>
      <c r="BP9" s="80"/>
      <c r="BQ9" s="86"/>
      <c r="BR9" s="87"/>
      <c r="BS9" s="87"/>
      <c r="BT9" s="87"/>
      <c r="BU9" s="87"/>
      <c r="BV9" s="87"/>
      <c r="BW9" s="86"/>
      <c r="BX9" s="86"/>
      <c r="BY9" s="87"/>
      <c r="BZ9" s="87"/>
      <c r="CA9" s="95"/>
      <c r="CB9" s="95"/>
      <c r="CC9" s="95"/>
      <c r="CD9" s="97"/>
      <c r="CE9" s="97"/>
    </row>
    <row r="10" spans="1:83" s="81" customFormat="1">
      <c r="A10" s="88" t="s">
        <v>78</v>
      </c>
      <c r="B10"/>
      <c r="C10" s="86"/>
      <c r="D10" s="87"/>
      <c r="E10" s="87"/>
      <c r="F10" s="87"/>
      <c r="G10" s="87"/>
      <c r="H10" s="87"/>
      <c r="I10" s="86"/>
      <c r="J10" s="86"/>
      <c r="K10" s="87"/>
      <c r="L10" s="87"/>
      <c r="M10" s="87"/>
      <c r="N10" s="87"/>
      <c r="O10" s="87"/>
      <c r="P10" s="86"/>
      <c r="Q10" s="86"/>
      <c r="R10" s="87"/>
      <c r="S10" s="87"/>
      <c r="T10" s="87"/>
      <c r="U10" s="87"/>
      <c r="V10" s="87"/>
      <c r="W10" s="86"/>
      <c r="X10" s="86"/>
      <c r="Y10" s="87"/>
      <c r="Z10" s="80"/>
      <c r="AA10" s="95"/>
      <c r="AB10" s="95"/>
      <c r="AC10" s="95"/>
      <c r="AD10" s="95"/>
      <c r="AE10" s="95"/>
      <c r="AF10" s="97"/>
      <c r="AG10" s="97"/>
      <c r="AH10" s="87"/>
      <c r="AI10" s="87"/>
      <c r="AJ10" s="87"/>
      <c r="AK10" s="87"/>
      <c r="AL10" s="87"/>
      <c r="AM10" s="86"/>
      <c r="AN10" s="86"/>
      <c r="AO10" s="87"/>
      <c r="AP10" s="87"/>
      <c r="AQ10" s="87"/>
      <c r="AR10" s="87"/>
      <c r="AS10" s="87"/>
      <c r="AT10" s="86"/>
      <c r="AU10" s="86"/>
      <c r="AV10" s="87"/>
      <c r="AW10" s="87"/>
      <c r="AX10" s="87"/>
      <c r="AY10" s="87"/>
      <c r="AZ10" s="80"/>
      <c r="BA10" s="87"/>
      <c r="BB10" s="87"/>
      <c r="BC10" s="87"/>
      <c r="BD10" s="87"/>
      <c r="BE10" s="87"/>
      <c r="BF10" s="86"/>
      <c r="BG10" s="86"/>
      <c r="BH10" s="87"/>
      <c r="BI10" s="87"/>
      <c r="BJ10" s="87"/>
      <c r="BK10" s="87"/>
      <c r="BL10" s="87"/>
      <c r="BM10" s="86"/>
      <c r="BN10" s="86"/>
      <c r="BO10" s="87"/>
      <c r="BP10" s="80"/>
      <c r="BQ10" s="86"/>
      <c r="BR10" s="87"/>
      <c r="BS10" s="87"/>
      <c r="BT10" s="87"/>
      <c r="BU10" s="87"/>
      <c r="BV10" s="87"/>
      <c r="BW10" s="86"/>
      <c r="BX10" s="86"/>
      <c r="BY10" s="87"/>
      <c r="BZ10" s="87"/>
      <c r="CA10" s="87"/>
      <c r="CB10" s="87"/>
      <c r="CC10" s="87"/>
      <c r="CD10" s="86"/>
      <c r="CE10" s="97"/>
    </row>
    <row r="11" spans="1:83" s="81" customFormat="1">
      <c r="A11" s="88" t="s">
        <v>79</v>
      </c>
      <c r="B11"/>
      <c r="C11" s="86"/>
      <c r="D11" s="87"/>
      <c r="E11" s="87"/>
      <c r="F11" s="87"/>
      <c r="G11" s="87"/>
      <c r="H11" s="87"/>
      <c r="I11" s="86"/>
      <c r="J11" s="86"/>
      <c r="K11" s="87"/>
      <c r="L11" s="87"/>
      <c r="M11" s="87"/>
      <c r="N11" s="87"/>
      <c r="O11" s="87"/>
      <c r="P11" s="86"/>
      <c r="Q11" s="86"/>
      <c r="R11" s="87"/>
      <c r="S11" s="87"/>
      <c r="T11" s="87"/>
      <c r="U11" s="87"/>
      <c r="V11" s="87"/>
      <c r="W11" s="86"/>
      <c r="X11" s="86"/>
      <c r="Y11" s="87"/>
      <c r="Z11" s="80"/>
      <c r="AA11" s="87"/>
      <c r="AB11" s="87"/>
      <c r="AC11" s="87"/>
      <c r="AD11" s="87"/>
      <c r="AE11" s="87"/>
      <c r="AF11" s="86"/>
      <c r="AG11" s="86"/>
      <c r="AH11" s="95"/>
      <c r="AI11" s="95"/>
      <c r="AJ11" s="87"/>
      <c r="AK11" s="87"/>
      <c r="AL11" s="87"/>
      <c r="AM11" s="86"/>
      <c r="AN11" s="86"/>
      <c r="AO11" s="87"/>
      <c r="AP11" s="87"/>
      <c r="AQ11" s="87"/>
      <c r="AR11" s="87"/>
      <c r="AS11" s="87"/>
      <c r="AT11" s="86"/>
      <c r="AU11" s="86"/>
      <c r="AV11" s="87"/>
      <c r="AW11" s="87"/>
      <c r="AX11" s="87"/>
      <c r="AY11" s="87"/>
      <c r="AZ11" s="80"/>
      <c r="BA11" s="87"/>
      <c r="BB11" s="87"/>
      <c r="BC11" s="87"/>
      <c r="BD11" s="87"/>
      <c r="BE11" s="87"/>
      <c r="BF11" s="86"/>
      <c r="BG11" s="86"/>
      <c r="BH11" s="87"/>
      <c r="BI11" s="87"/>
      <c r="BJ11" s="87"/>
      <c r="BK11" s="87"/>
      <c r="BL11" s="87"/>
      <c r="BM11" s="86"/>
      <c r="BN11" s="86"/>
      <c r="BO11" s="87"/>
      <c r="BP11" s="80"/>
      <c r="BQ11" s="86"/>
      <c r="BR11" s="87"/>
      <c r="BS11" s="87"/>
      <c r="BT11" s="87"/>
      <c r="BU11" s="87"/>
      <c r="BV11" s="87"/>
      <c r="BW11" s="86"/>
      <c r="BX11" s="86"/>
      <c r="BY11" s="87"/>
      <c r="BZ11" s="87"/>
      <c r="CA11" s="87"/>
      <c r="CB11" s="87"/>
      <c r="CC11" s="87"/>
      <c r="CD11" s="86"/>
      <c r="CE11" s="86"/>
    </row>
    <row r="12" spans="1:83" s="81" customFormat="1">
      <c r="A12" s="90" t="s">
        <v>80</v>
      </c>
      <c r="B12"/>
      <c r="C12" s="86"/>
      <c r="D12" s="87"/>
      <c r="E12" s="87"/>
      <c r="F12" s="87"/>
      <c r="G12" s="87"/>
      <c r="H12" s="87"/>
      <c r="I12" s="86"/>
      <c r="J12" s="86"/>
      <c r="K12" s="87"/>
      <c r="L12" s="87"/>
      <c r="M12" s="87"/>
      <c r="N12" s="87"/>
      <c r="O12" s="87"/>
      <c r="P12" s="86"/>
      <c r="Q12" s="86"/>
      <c r="R12" s="87"/>
      <c r="S12" s="87"/>
      <c r="T12" s="87"/>
      <c r="U12" s="87"/>
      <c r="V12" s="87"/>
      <c r="W12" s="86"/>
      <c r="X12" s="86"/>
      <c r="Y12" s="87"/>
      <c r="Z12" s="80"/>
      <c r="AA12" s="87"/>
      <c r="AB12" s="87"/>
      <c r="AC12" s="87"/>
      <c r="AD12" s="87"/>
      <c r="AE12" s="87"/>
      <c r="AF12" s="97"/>
      <c r="AG12" s="97"/>
      <c r="AH12" s="87"/>
      <c r="AI12" s="87"/>
      <c r="AJ12" s="87"/>
      <c r="AK12" s="87"/>
      <c r="AL12" s="87"/>
      <c r="AM12" s="86"/>
      <c r="AN12" s="86"/>
      <c r="AO12" s="87"/>
      <c r="AP12" s="87"/>
      <c r="AQ12" s="87"/>
      <c r="AR12" s="87"/>
      <c r="AS12" s="87"/>
      <c r="AT12" s="86"/>
      <c r="AU12" s="86"/>
      <c r="AV12" s="87"/>
      <c r="AW12" s="87"/>
      <c r="AX12" s="87"/>
      <c r="AY12" s="87"/>
      <c r="AZ12" s="80"/>
      <c r="BA12" s="87"/>
      <c r="BB12" s="87"/>
      <c r="BC12" s="87"/>
      <c r="BD12" s="87"/>
      <c r="BE12" s="87"/>
      <c r="BF12" s="86"/>
      <c r="BG12" s="86"/>
      <c r="BH12" s="87"/>
      <c r="BI12" s="87"/>
      <c r="BJ12" s="87"/>
      <c r="BK12" s="87"/>
      <c r="BL12" s="87"/>
      <c r="BM12" s="86"/>
      <c r="BN12" s="86"/>
      <c r="BO12" s="87"/>
      <c r="BP12" s="80"/>
      <c r="BQ12" s="86"/>
      <c r="BR12" s="87"/>
      <c r="BS12" s="87"/>
      <c r="BT12" s="87"/>
      <c r="BU12" s="87"/>
      <c r="BV12" s="87"/>
      <c r="BW12" s="86"/>
      <c r="BX12" s="86"/>
      <c r="BY12" s="87"/>
      <c r="BZ12" s="87"/>
      <c r="CA12" s="87"/>
      <c r="CB12" s="87"/>
      <c r="CC12" s="87"/>
      <c r="CD12" s="86"/>
      <c r="CE12" s="86"/>
    </row>
    <row r="13" spans="1:83" s="81" customFormat="1">
      <c r="A13" s="90" t="s">
        <v>81</v>
      </c>
      <c r="B13"/>
      <c r="C13" s="86"/>
      <c r="D13" s="87"/>
      <c r="E13" s="87"/>
      <c r="F13" s="87"/>
      <c r="G13" s="87"/>
      <c r="H13" s="87"/>
      <c r="I13" s="86"/>
      <c r="J13" s="86"/>
      <c r="K13" s="87"/>
      <c r="L13" s="87"/>
      <c r="M13" s="87"/>
      <c r="N13" s="87"/>
      <c r="O13" s="87"/>
      <c r="P13" s="86"/>
      <c r="Q13" s="86"/>
      <c r="R13" s="87"/>
      <c r="S13" s="87"/>
      <c r="T13" s="87"/>
      <c r="U13" s="87"/>
      <c r="V13" s="87"/>
      <c r="W13" s="86"/>
      <c r="X13" s="86"/>
      <c r="Y13" s="87"/>
      <c r="Z13" s="80"/>
      <c r="AA13" s="96"/>
      <c r="AB13" s="96"/>
      <c r="AC13" s="96"/>
      <c r="AD13" s="96"/>
      <c r="AE13" s="96"/>
      <c r="AF13" s="96"/>
      <c r="AG13" s="96"/>
      <c r="AH13" s="95"/>
      <c r="AI13" s="95"/>
      <c r="AJ13" s="95"/>
      <c r="AK13" s="95"/>
      <c r="AL13" s="95"/>
      <c r="AM13" s="86"/>
      <c r="AN13" s="86"/>
      <c r="AO13" s="87"/>
      <c r="AP13" s="87"/>
      <c r="AQ13" s="87"/>
      <c r="AR13" s="87"/>
      <c r="AS13" s="87"/>
      <c r="AT13" s="86"/>
      <c r="AU13" s="86"/>
      <c r="AV13" s="87"/>
      <c r="AW13" s="87"/>
      <c r="AX13" s="87"/>
      <c r="AY13" s="87"/>
      <c r="AZ13" s="80"/>
      <c r="BA13" s="87"/>
      <c r="BB13" s="87"/>
      <c r="BC13" s="87"/>
      <c r="BD13" s="87"/>
      <c r="BE13" s="87"/>
      <c r="BF13" s="86"/>
      <c r="BG13" s="86"/>
      <c r="BH13" s="87"/>
      <c r="BI13" s="87"/>
      <c r="BJ13" s="87"/>
      <c r="BK13" s="87"/>
      <c r="BL13" s="87"/>
      <c r="BM13" s="86"/>
      <c r="BN13" s="86"/>
      <c r="BO13" s="87"/>
      <c r="BP13" s="80"/>
      <c r="BQ13" s="86"/>
      <c r="BR13" s="87"/>
      <c r="BS13" s="87"/>
      <c r="BT13" s="87"/>
      <c r="BU13" s="87"/>
      <c r="BV13" s="87"/>
      <c r="BW13" s="86"/>
      <c r="BX13" s="86"/>
      <c r="BY13" s="87"/>
      <c r="BZ13" s="87"/>
      <c r="CA13" s="95"/>
      <c r="CB13" s="95"/>
      <c r="CC13" s="95"/>
      <c r="CD13" s="97"/>
      <c r="CE13" s="97"/>
    </row>
    <row r="14" spans="1:83" s="81" customFormat="1">
      <c r="A14" s="90" t="s">
        <v>82</v>
      </c>
      <c r="B14"/>
      <c r="C14" s="86"/>
      <c r="D14" s="95"/>
      <c r="E14" s="95"/>
      <c r="F14" s="95"/>
      <c r="G14" s="95"/>
      <c r="H14" s="95"/>
      <c r="I14" s="86"/>
      <c r="J14" s="86"/>
      <c r="K14" s="92"/>
      <c r="L14" s="92"/>
      <c r="M14" s="92"/>
      <c r="N14" s="92"/>
      <c r="O14" s="92"/>
      <c r="P14" s="92"/>
      <c r="Q14" s="92"/>
      <c r="R14" s="87"/>
      <c r="S14" s="87"/>
      <c r="T14" s="87"/>
      <c r="U14" s="87"/>
      <c r="V14" s="87"/>
      <c r="W14" s="86"/>
      <c r="X14" s="86"/>
      <c r="Y14" s="87"/>
      <c r="Z14" s="80"/>
      <c r="AA14" s="95"/>
      <c r="AB14" s="95"/>
      <c r="AC14" s="95"/>
      <c r="AD14" s="95"/>
      <c r="AE14" s="95"/>
      <c r="AF14" s="97"/>
      <c r="AG14" s="97"/>
      <c r="AH14" s="95"/>
      <c r="AI14" s="95"/>
      <c r="AJ14" s="95"/>
      <c r="AK14" s="95"/>
      <c r="AL14" s="95"/>
      <c r="AM14" s="86"/>
      <c r="AN14" s="86"/>
      <c r="AO14" s="87"/>
      <c r="AP14" s="87"/>
      <c r="AQ14" s="87"/>
      <c r="AR14" s="87"/>
      <c r="AS14" s="87"/>
      <c r="AT14" s="86"/>
      <c r="AU14" s="86"/>
      <c r="AV14" s="87"/>
      <c r="AW14" s="87"/>
      <c r="AX14" s="87"/>
      <c r="AY14" s="87"/>
      <c r="AZ14" s="80"/>
      <c r="BA14" s="96"/>
      <c r="BB14" s="96"/>
      <c r="BC14" s="96"/>
      <c r="BD14" s="96"/>
      <c r="BE14" s="96"/>
      <c r="BF14" s="96"/>
      <c r="BG14" s="96"/>
      <c r="BH14" s="95"/>
      <c r="BI14" s="95"/>
      <c r="BJ14" s="95"/>
      <c r="BK14" s="95"/>
      <c r="BL14" s="95"/>
      <c r="BM14" s="86"/>
      <c r="BN14" s="86"/>
      <c r="BO14" s="87"/>
      <c r="BP14" s="80"/>
      <c r="BQ14" s="86"/>
      <c r="BR14" s="96"/>
      <c r="BS14" s="96"/>
      <c r="BT14" s="96"/>
      <c r="BU14" s="96"/>
      <c r="BV14" s="96"/>
      <c r="BW14" s="96"/>
      <c r="BX14" s="96"/>
      <c r="BY14" s="95"/>
      <c r="BZ14" s="95"/>
      <c r="CA14" s="95"/>
      <c r="CB14" s="95"/>
      <c r="CC14" s="95"/>
      <c r="CD14" s="97"/>
      <c r="CE14" s="97"/>
    </row>
    <row r="15" spans="1:83" s="81" customFormat="1">
      <c r="A15" s="90" t="s">
        <v>83</v>
      </c>
      <c r="B15"/>
      <c r="C15" s="86"/>
      <c r="D15" s="92"/>
      <c r="E15" s="92"/>
      <c r="F15" s="92"/>
      <c r="G15" s="92"/>
      <c r="H15" s="92"/>
      <c r="I15" s="92"/>
      <c r="J15" s="92"/>
      <c r="K15" s="93"/>
      <c r="L15" s="93"/>
      <c r="M15" s="93"/>
      <c r="N15" s="93"/>
      <c r="O15" s="93"/>
      <c r="P15" s="93"/>
      <c r="Q15" s="93"/>
      <c r="R15" s="87"/>
      <c r="S15" s="87"/>
      <c r="T15" s="87"/>
      <c r="U15" s="87"/>
      <c r="V15" s="87"/>
      <c r="W15" s="86"/>
      <c r="X15" s="86"/>
      <c r="Y15" s="87"/>
      <c r="Z15" s="80"/>
      <c r="AA15" s="93"/>
      <c r="AB15" s="93"/>
      <c r="AC15" s="93"/>
      <c r="AD15" s="93"/>
      <c r="AE15" s="93"/>
      <c r="AF15" s="97"/>
      <c r="AG15" s="97"/>
      <c r="AH15" s="96"/>
      <c r="AI15" s="96"/>
      <c r="AJ15" s="96"/>
      <c r="AK15" s="96"/>
      <c r="AL15" s="96"/>
      <c r="AM15" s="92"/>
      <c r="AN15" s="92"/>
      <c r="AO15" s="87"/>
      <c r="AP15" s="87"/>
      <c r="AQ15" s="87"/>
      <c r="AR15" s="87"/>
      <c r="AS15" s="87"/>
      <c r="AT15" s="86"/>
      <c r="AU15" s="86"/>
      <c r="AV15" s="87"/>
      <c r="AW15" s="87"/>
      <c r="AX15" s="87"/>
      <c r="AY15" s="87"/>
      <c r="AZ15" s="80"/>
      <c r="BA15" s="87"/>
      <c r="BB15" s="87"/>
      <c r="BC15" s="87"/>
      <c r="BD15" s="87"/>
      <c r="BE15" s="87"/>
      <c r="BF15" s="86"/>
      <c r="BG15" s="86"/>
      <c r="BH15" s="92"/>
      <c r="BI15" s="92"/>
      <c r="BJ15" s="92"/>
      <c r="BK15" s="92"/>
      <c r="BL15" s="92"/>
      <c r="BM15" s="92"/>
      <c r="BN15" s="92"/>
      <c r="BO15" s="87"/>
      <c r="BP15" s="80"/>
      <c r="BQ15" s="86"/>
      <c r="BR15" s="93"/>
      <c r="BS15" s="93"/>
      <c r="BT15" s="93"/>
      <c r="BU15" s="93"/>
      <c r="BV15" s="93"/>
      <c r="BW15" s="93"/>
      <c r="BX15" s="93"/>
      <c r="BY15" s="92"/>
      <c r="BZ15" s="92"/>
      <c r="CA15" s="96"/>
      <c r="CB15" s="96"/>
      <c r="CC15" s="96"/>
      <c r="CD15" s="96"/>
      <c r="CE15" s="96"/>
    </row>
    <row r="16" spans="1:83" s="81" customFormat="1">
      <c r="A16" s="90" t="s">
        <v>84</v>
      </c>
      <c r="B16"/>
      <c r="C16" s="86"/>
      <c r="D16" s="93"/>
      <c r="E16" s="93"/>
      <c r="F16" s="93"/>
      <c r="G16" s="93"/>
      <c r="H16" s="93"/>
      <c r="I16" s="93"/>
      <c r="J16" s="93"/>
      <c r="K16" s="87"/>
      <c r="L16" s="87"/>
      <c r="M16" s="87"/>
      <c r="N16" s="87"/>
      <c r="O16" s="87"/>
      <c r="P16" s="86"/>
      <c r="Q16" s="86"/>
      <c r="R16" s="87"/>
      <c r="S16" s="87"/>
      <c r="T16" s="87"/>
      <c r="U16" s="87"/>
      <c r="V16" s="87"/>
      <c r="W16" s="86"/>
      <c r="X16" s="86"/>
      <c r="Y16" s="87"/>
      <c r="Z16" s="80"/>
      <c r="AA16" s="87"/>
      <c r="AB16" s="87"/>
      <c r="AC16" s="87"/>
      <c r="AD16" s="87"/>
      <c r="AE16" s="87"/>
      <c r="AF16" s="93"/>
      <c r="AG16" s="93"/>
      <c r="AH16" s="93"/>
      <c r="AI16" s="93"/>
      <c r="AJ16" s="93"/>
      <c r="AK16" s="93"/>
      <c r="AL16" s="93"/>
      <c r="AM16" s="93"/>
      <c r="AN16" s="93"/>
      <c r="AO16" s="87"/>
      <c r="AP16" s="87"/>
      <c r="AQ16" s="87"/>
      <c r="AR16" s="87"/>
      <c r="AS16" s="87"/>
      <c r="AT16" s="86"/>
      <c r="AU16" s="86"/>
      <c r="AV16" s="87"/>
      <c r="AW16" s="87"/>
      <c r="AX16" s="87"/>
      <c r="AY16" s="87"/>
      <c r="AZ16" s="80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87"/>
      <c r="BP16" s="80"/>
      <c r="BQ16" s="86"/>
      <c r="BR16" s="87"/>
      <c r="BS16" s="87"/>
      <c r="BT16" s="87"/>
      <c r="BU16" s="87"/>
      <c r="BV16" s="87"/>
      <c r="BW16" s="86"/>
      <c r="BX16" s="86"/>
      <c r="BY16" s="93"/>
      <c r="BZ16" s="93"/>
      <c r="CA16" s="93"/>
      <c r="CB16" s="93"/>
      <c r="CC16" s="93"/>
      <c r="CD16" s="93"/>
      <c r="CE16" s="93"/>
    </row>
    <row r="17" spans="1:83" s="81" customFormat="1">
      <c r="A17" s="90" t="s">
        <v>85</v>
      </c>
      <c r="B17"/>
      <c r="C17" s="86"/>
      <c r="D17" s="87"/>
      <c r="E17" s="87"/>
      <c r="F17" s="87"/>
      <c r="G17" s="87"/>
      <c r="H17" s="87"/>
      <c r="I17" s="86"/>
      <c r="J17" s="86"/>
      <c r="K17" s="87"/>
      <c r="L17" s="87"/>
      <c r="M17" s="87"/>
      <c r="N17" s="87"/>
      <c r="O17" s="87"/>
      <c r="P17" s="86"/>
      <c r="Q17" s="86"/>
      <c r="R17" s="87"/>
      <c r="S17" s="87"/>
      <c r="T17" s="87"/>
      <c r="U17" s="87"/>
      <c r="V17" s="87"/>
      <c r="W17" s="86"/>
      <c r="X17" s="86"/>
      <c r="Y17" s="87"/>
      <c r="Z17" s="80"/>
      <c r="AA17" s="95"/>
      <c r="AB17" s="95"/>
      <c r="AC17" s="95"/>
      <c r="AD17" s="95"/>
      <c r="AE17" s="95"/>
      <c r="AF17" s="97"/>
      <c r="AG17" s="97"/>
      <c r="AH17" s="95"/>
      <c r="AI17" s="95"/>
      <c r="AJ17" s="95"/>
      <c r="AK17" s="95"/>
      <c r="AL17" s="95"/>
      <c r="AM17" s="86"/>
      <c r="AN17" s="86"/>
      <c r="AO17" s="87"/>
      <c r="AP17" s="87"/>
      <c r="AQ17" s="87"/>
      <c r="AR17" s="87"/>
      <c r="AS17" s="87"/>
      <c r="AT17" s="86"/>
      <c r="AU17" s="86"/>
      <c r="AV17" s="87"/>
      <c r="AW17" s="87"/>
      <c r="AX17" s="87"/>
      <c r="AY17" s="87"/>
      <c r="AZ17" s="80"/>
      <c r="BA17" s="87"/>
      <c r="BB17" s="87"/>
      <c r="BC17" s="87"/>
      <c r="BD17" s="87"/>
      <c r="BE17" s="87"/>
      <c r="BF17" s="86"/>
      <c r="BG17" s="86"/>
      <c r="BH17" s="87"/>
      <c r="BI17" s="87"/>
      <c r="BJ17" s="87"/>
      <c r="BK17" s="87"/>
      <c r="BL17" s="87"/>
      <c r="BM17" s="86"/>
      <c r="BN17" s="86"/>
      <c r="BO17" s="87"/>
      <c r="BP17" s="80"/>
      <c r="BQ17" s="86"/>
      <c r="BR17" s="95"/>
      <c r="BS17" s="95"/>
      <c r="BT17" s="95"/>
      <c r="BU17" s="95"/>
      <c r="BV17" s="95"/>
      <c r="BW17" s="86"/>
      <c r="BX17" s="86"/>
      <c r="BY17" s="87"/>
      <c r="BZ17" s="87"/>
      <c r="CA17" s="95"/>
      <c r="CB17" s="95"/>
      <c r="CC17" s="95"/>
      <c r="CD17" s="97"/>
      <c r="CE17" s="97"/>
    </row>
    <row r="18" spans="1:83" s="81" customFormat="1">
      <c r="A18" s="90" t="s">
        <v>86</v>
      </c>
      <c r="B18"/>
      <c r="C18" s="86"/>
      <c r="D18" s="87"/>
      <c r="E18" s="87"/>
      <c r="F18" s="87"/>
      <c r="G18" s="87"/>
      <c r="H18" s="87"/>
      <c r="I18" s="86"/>
      <c r="J18" s="86"/>
      <c r="K18" s="87"/>
      <c r="L18" s="87"/>
      <c r="M18" s="87"/>
      <c r="N18" s="87"/>
      <c r="O18" s="87"/>
      <c r="P18" s="86"/>
      <c r="Q18" s="86"/>
      <c r="R18" s="87"/>
      <c r="S18" s="87"/>
      <c r="T18" s="87"/>
      <c r="U18" s="87"/>
      <c r="V18" s="87"/>
      <c r="W18" s="86"/>
      <c r="X18" s="86"/>
      <c r="Y18" s="87"/>
      <c r="Z18" s="80"/>
      <c r="AA18" s="87"/>
      <c r="AB18" s="87"/>
      <c r="AC18" s="87"/>
      <c r="AD18" s="87"/>
      <c r="AE18" s="87"/>
      <c r="AF18" s="86"/>
      <c r="AG18" s="86"/>
      <c r="AH18" s="95"/>
      <c r="AI18" s="95"/>
      <c r="AJ18" s="95"/>
      <c r="AK18" s="95"/>
      <c r="AL18" s="95"/>
      <c r="AM18" s="97"/>
      <c r="AN18" s="97"/>
      <c r="AO18" s="87"/>
      <c r="AP18" s="87"/>
      <c r="AQ18" s="87"/>
      <c r="AR18" s="87"/>
      <c r="AS18" s="87"/>
      <c r="AT18" s="86"/>
      <c r="AU18" s="86"/>
      <c r="AV18" s="87"/>
      <c r="AW18" s="87"/>
      <c r="AX18" s="87"/>
      <c r="AY18" s="87"/>
      <c r="AZ18" s="80"/>
      <c r="BA18" s="87"/>
      <c r="BB18" s="87"/>
      <c r="BC18" s="87"/>
      <c r="BD18" s="87"/>
      <c r="BE18" s="87"/>
      <c r="BF18" s="86"/>
      <c r="BG18" s="86"/>
      <c r="BH18" s="87"/>
      <c r="BI18" s="87"/>
      <c r="BJ18" s="87"/>
      <c r="BK18" s="87"/>
      <c r="BL18" s="87"/>
      <c r="BM18" s="86"/>
      <c r="BN18" s="86"/>
      <c r="BO18" s="87"/>
      <c r="BP18" s="80"/>
      <c r="BQ18" s="86"/>
      <c r="BR18" s="87"/>
      <c r="BS18" s="87"/>
      <c r="BT18" s="87"/>
      <c r="BU18" s="87"/>
      <c r="BV18" s="87"/>
      <c r="BW18" s="86"/>
      <c r="BX18" s="86"/>
      <c r="BY18" s="87"/>
      <c r="BZ18" s="87"/>
      <c r="CA18" s="87"/>
      <c r="CB18" s="87"/>
      <c r="CC18" s="87"/>
      <c r="CD18" s="86"/>
      <c r="CE18" s="86"/>
    </row>
    <row r="19" spans="1:83" s="81" customFormat="1">
      <c r="A19" s="91"/>
      <c r="B19"/>
      <c r="Z19" s="80"/>
      <c r="AZ19" s="80"/>
      <c r="BP19" s="80"/>
    </row>
    <row r="20" spans="1:83" s="81" customFormat="1" ht="15" customHeight="1">
      <c r="A20" s="101"/>
      <c r="B20"/>
      <c r="D20" s="81" t="s">
        <v>214</v>
      </c>
      <c r="Z20" s="80"/>
      <c r="AZ20" s="80"/>
      <c r="BP20" s="80"/>
    </row>
    <row r="21" spans="1:83" ht="15" customHeight="1">
      <c r="A21" s="102"/>
      <c r="D21" s="81" t="s">
        <v>215</v>
      </c>
      <c r="Z21" s="80"/>
      <c r="AZ21" s="80"/>
      <c r="BP21" s="80"/>
    </row>
    <row r="22" spans="1:83" ht="15" customHeight="1">
      <c r="Z22" s="80"/>
      <c r="AZ22" s="80"/>
      <c r="BP22" s="80"/>
    </row>
    <row r="23" spans="1:83">
      <c r="Z23" s="80"/>
      <c r="AZ23" s="80"/>
      <c r="BP23" s="80"/>
    </row>
    <row r="24" spans="1:83" s="81" customFormat="1">
      <c r="A24" s="184" t="s">
        <v>95</v>
      </c>
      <c r="B24"/>
      <c r="C24" s="185" t="str">
        <f>C2</f>
        <v>сентябрь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80"/>
      <c r="AA24" s="186" t="str">
        <f>AA2</f>
        <v xml:space="preserve">октябрь </v>
      </c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80"/>
      <c r="BA24" s="185" t="str">
        <f>BA2</f>
        <v>ноябрь</v>
      </c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80"/>
      <c r="BQ24" s="187">
        <v>45627</v>
      </c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  <c r="CD24" s="187"/>
      <c r="CE24" s="187"/>
    </row>
    <row r="25" spans="1:83" s="81" customFormat="1">
      <c r="A25" s="184"/>
      <c r="B25"/>
      <c r="C25" s="82" t="s">
        <v>87</v>
      </c>
      <c r="D25" s="83" t="s">
        <v>88</v>
      </c>
      <c r="E25" s="83" t="s">
        <v>89</v>
      </c>
      <c r="F25" s="83" t="s">
        <v>90</v>
      </c>
      <c r="G25" s="83" t="s">
        <v>91</v>
      </c>
      <c r="H25" s="83" t="s">
        <v>92</v>
      </c>
      <c r="I25" s="82" t="s">
        <v>93</v>
      </c>
      <c r="J25" s="82" t="s">
        <v>87</v>
      </c>
      <c r="K25" s="83" t="s">
        <v>88</v>
      </c>
      <c r="L25" s="83" t="s">
        <v>89</v>
      </c>
      <c r="M25" s="83" t="s">
        <v>90</v>
      </c>
      <c r="N25" s="83" t="s">
        <v>91</v>
      </c>
      <c r="O25" s="83" t="s">
        <v>92</v>
      </c>
      <c r="P25" s="82" t="s">
        <v>93</v>
      </c>
      <c r="Q25" s="82" t="s">
        <v>87</v>
      </c>
      <c r="R25" s="83" t="s">
        <v>88</v>
      </c>
      <c r="S25" s="83" t="s">
        <v>89</v>
      </c>
      <c r="T25" s="83" t="s">
        <v>90</v>
      </c>
      <c r="U25" s="83" t="s">
        <v>91</v>
      </c>
      <c r="V25" s="83" t="s">
        <v>92</v>
      </c>
      <c r="W25" s="82" t="s">
        <v>93</v>
      </c>
      <c r="X25" s="82" t="s">
        <v>87</v>
      </c>
      <c r="Y25" s="83" t="s">
        <v>88</v>
      </c>
      <c r="Z25" s="80"/>
      <c r="AA25" s="83" t="s">
        <v>88</v>
      </c>
      <c r="AB25" s="83" t="s">
        <v>89</v>
      </c>
      <c r="AC25" s="83" t="s">
        <v>90</v>
      </c>
      <c r="AD25" s="83" t="s">
        <v>91</v>
      </c>
      <c r="AE25" s="83" t="s">
        <v>92</v>
      </c>
      <c r="AF25" s="82" t="s">
        <v>93</v>
      </c>
      <c r="AG25" s="82" t="s">
        <v>87</v>
      </c>
      <c r="AH25" s="83" t="s">
        <v>88</v>
      </c>
      <c r="AI25" s="83" t="s">
        <v>89</v>
      </c>
      <c r="AJ25" s="83" t="s">
        <v>90</v>
      </c>
      <c r="AK25" s="83" t="s">
        <v>91</v>
      </c>
      <c r="AL25" s="83" t="s">
        <v>92</v>
      </c>
      <c r="AM25" s="82" t="s">
        <v>93</v>
      </c>
      <c r="AN25" s="82" t="s">
        <v>87</v>
      </c>
      <c r="AO25" s="83" t="s">
        <v>88</v>
      </c>
      <c r="AP25" s="83" t="s">
        <v>89</v>
      </c>
      <c r="AQ25" s="83" t="s">
        <v>90</v>
      </c>
      <c r="AR25" s="83" t="s">
        <v>91</v>
      </c>
      <c r="AS25" s="83" t="s">
        <v>92</v>
      </c>
      <c r="AT25" s="82" t="s">
        <v>93</v>
      </c>
      <c r="AU25" s="82" t="s">
        <v>87</v>
      </c>
      <c r="AV25" s="83" t="s">
        <v>88</v>
      </c>
      <c r="AW25" s="83" t="s">
        <v>89</v>
      </c>
      <c r="AX25" s="83" t="s">
        <v>90</v>
      </c>
      <c r="AY25" s="83" t="s">
        <v>91</v>
      </c>
      <c r="AZ25" s="80"/>
      <c r="BA25" s="83" t="s">
        <v>88</v>
      </c>
      <c r="BB25" s="83" t="s">
        <v>89</v>
      </c>
      <c r="BC25" s="83" t="s">
        <v>90</v>
      </c>
      <c r="BD25" s="83" t="s">
        <v>91</v>
      </c>
      <c r="BE25" s="83" t="s">
        <v>92</v>
      </c>
      <c r="BF25" s="82" t="s">
        <v>93</v>
      </c>
      <c r="BG25" s="82" t="s">
        <v>87</v>
      </c>
      <c r="BH25" s="83" t="s">
        <v>88</v>
      </c>
      <c r="BI25" s="83" t="s">
        <v>89</v>
      </c>
      <c r="BJ25" s="83" t="s">
        <v>90</v>
      </c>
      <c r="BK25" s="83" t="s">
        <v>91</v>
      </c>
      <c r="BL25" s="83" t="s">
        <v>92</v>
      </c>
      <c r="BM25" s="82" t="s">
        <v>93</v>
      </c>
      <c r="BN25" s="82" t="s">
        <v>87</v>
      </c>
      <c r="BO25" s="83" t="s">
        <v>88</v>
      </c>
      <c r="BP25" s="80"/>
      <c r="BQ25" s="82" t="s">
        <v>87</v>
      </c>
      <c r="BR25" s="83" t="s">
        <v>88</v>
      </c>
      <c r="BS25" s="83" t="s">
        <v>89</v>
      </c>
      <c r="BT25" s="83" t="s">
        <v>90</v>
      </c>
      <c r="BU25" s="83" t="s">
        <v>91</v>
      </c>
      <c r="BV25" s="83" t="s">
        <v>92</v>
      </c>
      <c r="BW25" s="82" t="s">
        <v>93</v>
      </c>
      <c r="BX25" s="82" t="s">
        <v>87</v>
      </c>
      <c r="BY25" s="83" t="s">
        <v>88</v>
      </c>
      <c r="BZ25" s="83" t="s">
        <v>89</v>
      </c>
      <c r="CA25" s="83" t="s">
        <v>90</v>
      </c>
      <c r="CB25" s="83" t="s">
        <v>91</v>
      </c>
      <c r="CC25" s="83" t="s">
        <v>92</v>
      </c>
      <c r="CD25" s="82" t="s">
        <v>93</v>
      </c>
      <c r="CE25" s="82" t="s">
        <v>87</v>
      </c>
    </row>
    <row r="26" spans="1:83" s="81" customFormat="1">
      <c r="A26" s="184"/>
      <c r="B26"/>
      <c r="C26" s="84">
        <v>8</v>
      </c>
      <c r="D26" s="85">
        <v>9</v>
      </c>
      <c r="E26" s="85">
        <v>10</v>
      </c>
      <c r="F26" s="85">
        <v>11</v>
      </c>
      <c r="G26" s="85">
        <v>12</v>
      </c>
      <c r="H26" s="85">
        <v>13</v>
      </c>
      <c r="I26" s="84">
        <v>14</v>
      </c>
      <c r="J26" s="84">
        <v>15</v>
      </c>
      <c r="K26" s="85">
        <v>16</v>
      </c>
      <c r="L26" s="85">
        <v>17</v>
      </c>
      <c r="M26" s="85">
        <v>18</v>
      </c>
      <c r="N26" s="85">
        <v>19</v>
      </c>
      <c r="O26" s="85">
        <v>20</v>
      </c>
      <c r="P26" s="84">
        <v>21</v>
      </c>
      <c r="Q26" s="84">
        <v>22</v>
      </c>
      <c r="R26" s="85">
        <v>23</v>
      </c>
      <c r="S26" s="85">
        <v>24</v>
      </c>
      <c r="T26" s="85">
        <v>25</v>
      </c>
      <c r="U26" s="85">
        <v>26</v>
      </c>
      <c r="V26" s="85">
        <v>27</v>
      </c>
      <c r="W26" s="84">
        <v>28</v>
      </c>
      <c r="X26" s="84">
        <v>29</v>
      </c>
      <c r="Y26" s="85">
        <v>30</v>
      </c>
      <c r="Z26" s="80"/>
      <c r="AA26" s="85">
        <v>7</v>
      </c>
      <c r="AB26" s="85">
        <v>8</v>
      </c>
      <c r="AC26" s="85">
        <v>9</v>
      </c>
      <c r="AD26" s="85">
        <v>10</v>
      </c>
      <c r="AE26" s="85">
        <v>11</v>
      </c>
      <c r="AF26" s="84">
        <v>12</v>
      </c>
      <c r="AG26" s="84">
        <v>13</v>
      </c>
      <c r="AH26" s="85">
        <v>14</v>
      </c>
      <c r="AI26" s="85">
        <v>15</v>
      </c>
      <c r="AJ26" s="85">
        <v>16</v>
      </c>
      <c r="AK26" s="85">
        <v>17</v>
      </c>
      <c r="AL26" s="85">
        <v>18</v>
      </c>
      <c r="AM26" s="84">
        <v>19</v>
      </c>
      <c r="AN26" s="84">
        <v>20</v>
      </c>
      <c r="AO26" s="85">
        <v>21</v>
      </c>
      <c r="AP26" s="85">
        <v>22</v>
      </c>
      <c r="AQ26" s="85">
        <v>23</v>
      </c>
      <c r="AR26" s="85">
        <v>24</v>
      </c>
      <c r="AS26" s="85">
        <v>25</v>
      </c>
      <c r="AT26" s="84">
        <v>26</v>
      </c>
      <c r="AU26" s="84">
        <v>27</v>
      </c>
      <c r="AV26" s="85">
        <v>28</v>
      </c>
      <c r="AW26" s="85">
        <v>29</v>
      </c>
      <c r="AX26" s="85">
        <v>30</v>
      </c>
      <c r="AY26" s="85">
        <v>31</v>
      </c>
      <c r="AZ26" s="80"/>
      <c r="BA26" s="83">
        <v>4</v>
      </c>
      <c r="BB26" s="83">
        <v>5</v>
      </c>
      <c r="BC26" s="83">
        <v>6</v>
      </c>
      <c r="BD26" s="83">
        <v>7</v>
      </c>
      <c r="BE26" s="83">
        <v>8</v>
      </c>
      <c r="BF26" s="82">
        <v>9</v>
      </c>
      <c r="BG26" s="82">
        <v>10</v>
      </c>
      <c r="BH26" s="83">
        <v>11</v>
      </c>
      <c r="BI26" s="83">
        <v>12</v>
      </c>
      <c r="BJ26" s="83">
        <v>13</v>
      </c>
      <c r="BK26" s="83">
        <v>14</v>
      </c>
      <c r="BL26" s="83">
        <v>15</v>
      </c>
      <c r="BM26" s="82">
        <v>16</v>
      </c>
      <c r="BN26" s="82">
        <v>17</v>
      </c>
      <c r="BO26" s="83">
        <v>18</v>
      </c>
      <c r="BP26" s="80"/>
      <c r="BQ26" s="84">
        <v>1</v>
      </c>
      <c r="BR26" s="85">
        <v>2</v>
      </c>
      <c r="BS26" s="85">
        <v>3</v>
      </c>
      <c r="BT26" s="85">
        <v>4</v>
      </c>
      <c r="BU26" s="85">
        <v>5</v>
      </c>
      <c r="BV26" s="85">
        <v>6</v>
      </c>
      <c r="BW26" s="84">
        <v>7</v>
      </c>
      <c r="BX26" s="84">
        <v>8</v>
      </c>
      <c r="BY26" s="85">
        <v>9</v>
      </c>
      <c r="BZ26" s="85">
        <v>10</v>
      </c>
      <c r="CA26" s="85">
        <v>11</v>
      </c>
      <c r="CB26" s="85">
        <v>12</v>
      </c>
      <c r="CC26" s="85">
        <v>13</v>
      </c>
      <c r="CD26" s="84">
        <v>14</v>
      </c>
      <c r="CE26" s="84">
        <v>15</v>
      </c>
    </row>
    <row r="27" spans="1:83" s="81" customFormat="1">
      <c r="A27" s="98" t="s">
        <v>98</v>
      </c>
      <c r="B27"/>
      <c r="C27" s="99"/>
      <c r="D27" s="99"/>
      <c r="E27" s="99"/>
      <c r="F27" s="99"/>
      <c r="G27" s="99"/>
      <c r="H27" s="99"/>
      <c r="I27" s="99"/>
      <c r="J27" s="99"/>
      <c r="K27" s="99"/>
      <c r="L27" s="94"/>
      <c r="M27" s="94"/>
      <c r="N27" s="94"/>
      <c r="O27" s="94"/>
      <c r="P27" s="86"/>
      <c r="Q27" s="86"/>
      <c r="R27" s="94"/>
      <c r="S27" s="99"/>
      <c r="T27" s="99"/>
      <c r="U27" s="99"/>
      <c r="V27" s="99"/>
      <c r="W27" s="99"/>
      <c r="X27" s="99"/>
      <c r="Y27" s="99"/>
      <c r="Z27" s="80"/>
      <c r="AA27" s="94"/>
      <c r="AB27" s="99"/>
      <c r="AC27" s="99"/>
      <c r="AD27" s="99"/>
      <c r="AE27" s="99"/>
      <c r="AF27" s="99"/>
      <c r="AG27" s="99"/>
      <c r="AH27" s="99"/>
      <c r="AI27" s="94"/>
      <c r="AJ27" s="94"/>
      <c r="AK27" s="94"/>
      <c r="AL27" s="94"/>
      <c r="AM27" s="86"/>
      <c r="AN27" s="86"/>
      <c r="AO27" s="94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80"/>
      <c r="BA27" s="94"/>
      <c r="BB27" s="94"/>
      <c r="BC27" s="94"/>
      <c r="BD27" s="94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80"/>
      <c r="BQ27" s="99"/>
      <c r="BR27" s="99"/>
      <c r="BS27" s="99"/>
      <c r="BT27" s="99"/>
      <c r="BU27" s="99"/>
      <c r="BV27" s="99"/>
      <c r="BW27" s="99"/>
      <c r="BX27" s="94"/>
      <c r="BY27" s="94"/>
      <c r="BZ27" s="94"/>
      <c r="CA27" s="94"/>
      <c r="CB27" s="94"/>
      <c r="CC27" s="94"/>
      <c r="CD27" s="86"/>
      <c r="CE27" s="86"/>
    </row>
    <row r="28" spans="1:83" s="81" customFormat="1">
      <c r="A28" s="98" t="s">
        <v>55</v>
      </c>
      <c r="B28"/>
      <c r="C28" s="86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4"/>
      <c r="S28" s="94"/>
      <c r="T28" s="94"/>
      <c r="U28" s="94"/>
      <c r="V28" s="94"/>
      <c r="W28" s="86"/>
      <c r="X28" s="86"/>
      <c r="Y28" s="94"/>
      <c r="Z28" s="80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94"/>
      <c r="AP28" s="87"/>
      <c r="AQ28" s="87"/>
      <c r="AR28" s="87"/>
      <c r="AS28" s="87"/>
      <c r="AT28" s="86"/>
      <c r="AU28" s="86"/>
      <c r="AV28" s="87"/>
      <c r="AW28" s="87"/>
      <c r="AX28" s="87"/>
      <c r="AY28" s="87"/>
      <c r="AZ28" s="80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7"/>
      <c r="BP28" s="80"/>
      <c r="BQ28" s="86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</row>
    <row r="29" spans="1:83" s="81" customFormat="1">
      <c r="A29" s="98" t="s">
        <v>109</v>
      </c>
      <c r="B29"/>
      <c r="C29" s="86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94"/>
      <c r="S29" s="94"/>
      <c r="T29" s="94"/>
      <c r="U29" s="94"/>
      <c r="V29" s="94"/>
      <c r="W29" s="86"/>
      <c r="X29" s="86"/>
      <c r="Y29" s="94"/>
      <c r="Z29" s="8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94"/>
      <c r="AP29" s="87"/>
      <c r="AQ29" s="87"/>
      <c r="AR29" s="87"/>
      <c r="AS29" s="87"/>
      <c r="AT29" s="86"/>
      <c r="AU29" s="86"/>
      <c r="AV29" s="87"/>
      <c r="AW29" s="87"/>
      <c r="AX29" s="87"/>
      <c r="AY29" s="87"/>
      <c r="AZ29" s="8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87"/>
      <c r="BP29" s="80"/>
      <c r="BQ29" s="86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</row>
    <row r="30" spans="1:83">
      <c r="Z30" s="80"/>
      <c r="AZ30" s="80"/>
      <c r="BP30" s="80"/>
    </row>
    <row r="31" spans="1:83">
      <c r="Z31" s="80"/>
      <c r="AZ31" s="80"/>
      <c r="BP31" s="80"/>
    </row>
    <row r="32" spans="1:83">
      <c r="Z32" s="80"/>
      <c r="AZ32" s="80"/>
      <c r="BP32" s="80"/>
    </row>
    <row r="33" spans="26:68">
      <c r="Z33" s="80"/>
      <c r="AZ33" s="80"/>
      <c r="BP33" s="80"/>
    </row>
    <row r="34" spans="26:68">
      <c r="Z34" s="80"/>
      <c r="AZ34" s="80"/>
      <c r="BP34" s="80"/>
    </row>
    <row r="35" spans="26:68">
      <c r="Z35" s="80"/>
      <c r="AZ35" s="80"/>
    </row>
    <row r="36" spans="26:68">
      <c r="Z36" s="80"/>
      <c r="AZ36" s="80"/>
    </row>
    <row r="37" spans="26:68">
      <c r="Z37" s="80"/>
    </row>
    <row r="38" spans="26:68">
      <c r="Z38" s="80"/>
    </row>
  </sheetData>
  <mergeCells count="10">
    <mergeCell ref="BQ2:CE2"/>
    <mergeCell ref="A24:A26"/>
    <mergeCell ref="C24:Y24"/>
    <mergeCell ref="AA24:AY24"/>
    <mergeCell ref="BA24:BO24"/>
    <mergeCell ref="BQ24:CE24"/>
    <mergeCell ref="A2:A4"/>
    <mergeCell ref="C2:Y2"/>
    <mergeCell ref="AA2:AY2"/>
    <mergeCell ref="BA2:BO2"/>
  </mergeCells>
  <conditionalFormatting sqref="AA28:AO29 AA27:AY27 AA5:AY18 C5:Y18 C27:Y28 C29:R29 BA5:BO18 BA27:BO27 BQ29:CE29 BQ27:CE27 BQ5:CE18">
    <cfRule type="containsText" dxfId="4" priority="21" operator="containsText" text="НСК">
      <formula>NOT(ISERROR(SEARCH("НСК",C5)))</formula>
    </cfRule>
  </conditionalFormatting>
  <conditionalFormatting sqref="AP28:AY29">
    <cfRule type="containsText" dxfId="3" priority="2" operator="containsText" text="НСК">
      <formula>NOT(ISERROR(SEARCH("НСК",AP28)))</formula>
    </cfRule>
  </conditionalFormatting>
  <conditionalFormatting sqref="BA28:BN28 BQ28:CE28 S29:Y29">
    <cfRule type="containsText" dxfId="2" priority="4" operator="containsText" text="НСК">
      <formula>NOT(ISERROR(SEARCH("НСК",S28)))</formula>
    </cfRule>
  </conditionalFormatting>
  <conditionalFormatting sqref="BA29:BN29">
    <cfRule type="containsText" dxfId="1" priority="3" operator="containsText" text="НСК">
      <formula>NOT(ISERROR(SEARCH("НСК",BA29)))</formula>
    </cfRule>
  </conditionalFormatting>
  <conditionalFormatting sqref="BO28:BO29">
    <cfRule type="containsText" dxfId="0" priority="1" operator="containsText" text="НСК">
      <formula>NOT(ISERROR(SEARCH("НСК",BO28)))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'E:\Users\n.tolmacheva\Desktop\Для работы\Надя\_Мои клиенты\ПСБ_Промсвязьбанк\2024\[2024_График ОИ_24.06.24.xlsm]Кампании'!#REF!</xm:f>
          </x14:formula1>
          <xm:sqref>AA5:AY18 AA27:AY29 C5:Y18 C27:Y29 BQ5:CE18 BA5:BO18 BA27:BO29 BQ27:CE29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</vt:lpstr>
      <vt:lpstr>Заставка при включении</vt:lpstr>
      <vt:lpstr>Межканальный баннер</vt:lpstr>
      <vt:lpstr>Заставка при выключении</vt:lpstr>
      <vt:lpstr>Баннерная карусель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Андросова Нина Сергеевна</cp:lastModifiedBy>
  <cp:lastPrinted>2015-07-14T10:02:55Z</cp:lastPrinted>
  <dcterms:created xsi:type="dcterms:W3CDTF">2014-06-25T07:21:12Z</dcterms:created>
  <dcterms:modified xsi:type="dcterms:W3CDTF">2024-07-03T12:19:18Z</dcterms:modified>
</cp:coreProperties>
</file>