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F7B63E9-075C-47E6-8B69-2EA0AC29BFA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ssumptions" sheetId="1" r:id="rId1"/>
    <sheet name="Scenarios definitions" sheetId="2" r:id="rId2"/>
    <sheet name="Slowdown Scenario" sheetId="3" r:id="rId3"/>
    <sheet name="Baseline Scenario" sheetId="4" r:id="rId4"/>
    <sheet name="Prosperity Scenario" sheetId="5" r:id="rId5"/>
  </sheets>
  <calcPr calcId="181029"/>
</workbook>
</file>

<file path=xl/calcChain.xml><?xml version="1.0" encoding="utf-8"?>
<calcChain xmlns="http://schemas.openxmlformats.org/spreadsheetml/2006/main">
  <c r="AB43" i="3" l="1"/>
  <c r="AC43" i="3"/>
  <c r="AD43" i="3"/>
  <c r="AE43" i="3"/>
  <c r="AF43" i="3"/>
  <c r="AG43" i="3"/>
  <c r="AH43" i="3"/>
  <c r="AI43" i="3"/>
  <c r="AJ43" i="3"/>
  <c r="AK43" i="3"/>
  <c r="AL43" i="3"/>
  <c r="AA43" i="3"/>
  <c r="P43" i="3"/>
  <c r="Q43" i="3"/>
  <c r="R43" i="3"/>
  <c r="S43" i="3"/>
  <c r="T43" i="3"/>
  <c r="U43" i="3"/>
  <c r="V43" i="3"/>
  <c r="W43" i="3"/>
  <c r="X43" i="3"/>
  <c r="Y43" i="3"/>
  <c r="Z43" i="3"/>
  <c r="O43" i="3"/>
  <c r="D43" i="3"/>
  <c r="E43" i="3"/>
  <c r="F43" i="3"/>
  <c r="G43" i="3"/>
  <c r="H43" i="3"/>
  <c r="I43" i="3"/>
  <c r="J43" i="3"/>
  <c r="K43" i="3"/>
  <c r="L43" i="3"/>
  <c r="M43" i="3"/>
  <c r="N43" i="3"/>
  <c r="C43" i="3"/>
  <c r="AB36" i="3"/>
  <c r="AC36" i="3"/>
  <c r="AD36" i="3"/>
  <c r="AE36" i="3"/>
  <c r="AF36" i="3"/>
  <c r="AG36" i="3"/>
  <c r="AH36" i="3"/>
  <c r="AI36" i="3"/>
  <c r="AJ36" i="3"/>
  <c r="AK36" i="3"/>
  <c r="AL36" i="3"/>
  <c r="AA36" i="3"/>
  <c r="P36" i="3"/>
  <c r="Q36" i="3"/>
  <c r="R36" i="3"/>
  <c r="S36" i="3"/>
  <c r="T36" i="3"/>
  <c r="U36" i="3"/>
  <c r="V36" i="3"/>
  <c r="W36" i="3"/>
  <c r="X36" i="3"/>
  <c r="Y36" i="3"/>
  <c r="Z36" i="3"/>
  <c r="O36" i="3"/>
  <c r="D36" i="3"/>
  <c r="E36" i="3"/>
  <c r="F36" i="3"/>
  <c r="G36" i="3"/>
  <c r="H36" i="3"/>
  <c r="I36" i="3"/>
  <c r="J36" i="3"/>
  <c r="K36" i="3"/>
  <c r="L36" i="3"/>
  <c r="M36" i="3"/>
  <c r="N36" i="3"/>
  <c r="C36" i="3"/>
  <c r="AB42" i="4"/>
  <c r="AC42" i="4"/>
  <c r="AD42" i="4"/>
  <c r="AE42" i="4"/>
  <c r="AF42" i="4"/>
  <c r="AG42" i="4"/>
  <c r="AH42" i="4"/>
  <c r="AI42" i="4"/>
  <c r="AJ42" i="4"/>
  <c r="AK42" i="4"/>
  <c r="AL42" i="4"/>
  <c r="AA42" i="4"/>
  <c r="P42" i="4"/>
  <c r="Q42" i="4"/>
  <c r="R42" i="4"/>
  <c r="S42" i="4"/>
  <c r="T42" i="4"/>
  <c r="U42" i="4"/>
  <c r="V42" i="4"/>
  <c r="W42" i="4"/>
  <c r="X42" i="4"/>
  <c r="Y42" i="4"/>
  <c r="Z42" i="4"/>
  <c r="O42" i="4"/>
  <c r="D42" i="4"/>
  <c r="E42" i="4"/>
  <c r="F42" i="4"/>
  <c r="G42" i="4"/>
  <c r="H42" i="4"/>
  <c r="I42" i="4"/>
  <c r="J42" i="4"/>
  <c r="K42" i="4"/>
  <c r="L42" i="4"/>
  <c r="M42" i="4"/>
  <c r="N42" i="4"/>
  <c r="C42" i="4"/>
  <c r="AB35" i="4"/>
  <c r="AC35" i="4"/>
  <c r="AD35" i="4"/>
  <c r="AE35" i="4"/>
  <c r="AF35" i="4"/>
  <c r="AG35" i="4"/>
  <c r="AH35" i="4"/>
  <c r="AI35" i="4"/>
  <c r="AJ35" i="4"/>
  <c r="AK35" i="4"/>
  <c r="AL35" i="4"/>
  <c r="AA35" i="4"/>
  <c r="P35" i="4"/>
  <c r="Q35" i="4"/>
  <c r="R35" i="4"/>
  <c r="S35" i="4"/>
  <c r="T35" i="4"/>
  <c r="U35" i="4"/>
  <c r="V35" i="4"/>
  <c r="W35" i="4"/>
  <c r="X35" i="4"/>
  <c r="Y35" i="4"/>
  <c r="Z35" i="4"/>
  <c r="O35" i="4"/>
  <c r="D35" i="4"/>
  <c r="E35" i="4"/>
  <c r="F35" i="4"/>
  <c r="G35" i="4"/>
  <c r="H35" i="4"/>
  <c r="I35" i="4"/>
  <c r="J35" i="4"/>
  <c r="K35" i="4"/>
  <c r="L35" i="4"/>
  <c r="M35" i="4"/>
  <c r="N35" i="4"/>
  <c r="C35" i="4"/>
  <c r="AB35" i="5"/>
  <c r="AC35" i="5"/>
  <c r="AD35" i="5"/>
  <c r="AE35" i="5"/>
  <c r="AF35" i="5"/>
  <c r="AG35" i="5"/>
  <c r="AH35" i="5"/>
  <c r="AI35" i="5"/>
  <c r="AJ35" i="5"/>
  <c r="AK35" i="5"/>
  <c r="AL35" i="5"/>
  <c r="AA35" i="5"/>
  <c r="P35" i="5"/>
  <c r="Q35" i="5"/>
  <c r="R35" i="5"/>
  <c r="S35" i="5"/>
  <c r="T35" i="5"/>
  <c r="U35" i="5"/>
  <c r="V35" i="5"/>
  <c r="W35" i="5"/>
  <c r="X35" i="5"/>
  <c r="Y35" i="5"/>
  <c r="Z35" i="5"/>
  <c r="O35" i="5"/>
  <c r="D35" i="5"/>
  <c r="E35" i="5"/>
  <c r="F35" i="5"/>
  <c r="G35" i="5"/>
  <c r="H35" i="5"/>
  <c r="I35" i="5"/>
  <c r="J35" i="5"/>
  <c r="K35" i="5"/>
  <c r="L35" i="5"/>
  <c r="M35" i="5"/>
  <c r="N35" i="5"/>
  <c r="C35" i="5"/>
  <c r="AB42" i="5"/>
  <c r="AC42" i="5"/>
  <c r="AD42" i="5"/>
  <c r="AE42" i="5"/>
  <c r="AF42" i="5"/>
  <c r="AG42" i="5"/>
  <c r="AH42" i="5"/>
  <c r="AI42" i="5"/>
  <c r="AJ42" i="5"/>
  <c r="AK42" i="5"/>
  <c r="AL42" i="5"/>
  <c r="AA42" i="5"/>
  <c r="P42" i="5"/>
  <c r="Q42" i="5"/>
  <c r="R42" i="5"/>
  <c r="S42" i="5"/>
  <c r="T42" i="5"/>
  <c r="U42" i="5"/>
  <c r="V42" i="5"/>
  <c r="W42" i="5"/>
  <c r="X42" i="5"/>
  <c r="Y42" i="5"/>
  <c r="Z42" i="5"/>
  <c r="O42" i="5"/>
  <c r="D42" i="5"/>
  <c r="E42" i="5"/>
  <c r="F42" i="5"/>
  <c r="G42" i="5"/>
  <c r="H42" i="5"/>
  <c r="I42" i="5"/>
  <c r="J42" i="5"/>
  <c r="K42" i="5"/>
  <c r="L42" i="5"/>
  <c r="M42" i="5"/>
  <c r="N42" i="5"/>
  <c r="C42" i="5"/>
  <c r="C43" i="5" s="1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C45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C44" i="5"/>
  <c r="C34" i="5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C46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C45" i="3"/>
  <c r="C44" i="3"/>
  <c r="C35" i="3"/>
  <c r="D33" i="3"/>
  <c r="C37" i="4"/>
  <c r="C38" i="4" l="1"/>
  <c r="C44" i="4"/>
  <c r="C43" i="4"/>
  <c r="C51" i="4" s="1"/>
  <c r="C52" i="4" s="1"/>
  <c r="C48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C45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D32" i="4"/>
  <c r="E32" i="4"/>
  <c r="F32" i="4" s="1"/>
  <c r="G32" i="4" s="1"/>
  <c r="H32" i="4" s="1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W32" i="4" s="1"/>
  <c r="X32" i="4" s="1"/>
  <c r="Y32" i="4" s="1"/>
  <c r="Z32" i="4" s="1"/>
  <c r="AA32" i="4" s="1"/>
  <c r="AB32" i="4" s="1"/>
  <c r="AC32" i="4" s="1"/>
  <c r="AD32" i="4" s="1"/>
  <c r="AE32" i="4" s="1"/>
  <c r="AF32" i="4" s="1"/>
  <c r="AG32" i="4" s="1"/>
  <c r="AH32" i="4" s="1"/>
  <c r="AI32" i="4" s="1"/>
  <c r="AJ32" i="4" s="1"/>
  <c r="AK32" i="4" s="1"/>
  <c r="AL32" i="4" s="1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D32" i="5"/>
  <c r="C10" i="5"/>
  <c r="C37" i="5" s="1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10" i="4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C10" i="3"/>
  <c r="C38" i="3" s="1"/>
  <c r="E34" i="4" l="1"/>
  <c r="E37" i="4" s="1"/>
  <c r="D34" i="4"/>
  <c r="D34" i="5"/>
  <c r="D37" i="5" s="1"/>
  <c r="D43" i="5" s="1"/>
  <c r="E32" i="5"/>
  <c r="E34" i="5" s="1"/>
  <c r="E37" i="5" s="1"/>
  <c r="E43" i="5" s="1"/>
  <c r="D35" i="3"/>
  <c r="D38" i="3" s="1"/>
  <c r="E33" i="3"/>
  <c r="C39" i="3"/>
  <c r="C38" i="5"/>
  <c r="D37" i="4" l="1"/>
  <c r="D38" i="4" s="1"/>
  <c r="D39" i="4" s="1"/>
  <c r="F32" i="5"/>
  <c r="F34" i="5" s="1"/>
  <c r="F37" i="5" s="1"/>
  <c r="F43" i="5" s="1"/>
  <c r="D38" i="5"/>
  <c r="D51" i="5" s="1"/>
  <c r="D52" i="5" s="1"/>
  <c r="C51" i="5"/>
  <c r="C52" i="5" s="1"/>
  <c r="C39" i="5"/>
  <c r="F33" i="3"/>
  <c r="E35" i="3"/>
  <c r="E38" i="3" s="1"/>
  <c r="D44" i="3"/>
  <c r="D39" i="3"/>
  <c r="E43" i="4"/>
  <c r="E38" i="4"/>
  <c r="C52" i="3"/>
  <c r="C53" i="3" s="1"/>
  <c r="C40" i="3"/>
  <c r="E38" i="5"/>
  <c r="F34" i="4"/>
  <c r="F37" i="4" s="1"/>
  <c r="C39" i="4"/>
  <c r="D43" i="4" l="1"/>
  <c r="D51" i="4" s="1"/>
  <c r="D52" i="4" s="1"/>
  <c r="G32" i="5"/>
  <c r="D39" i="5"/>
  <c r="E51" i="5"/>
  <c r="E52" i="5" s="1"/>
  <c r="E39" i="5"/>
  <c r="H32" i="5"/>
  <c r="G34" i="5"/>
  <c r="G37" i="5" s="1"/>
  <c r="G43" i="5" s="1"/>
  <c r="G33" i="3"/>
  <c r="F35" i="3"/>
  <c r="F38" i="3" s="1"/>
  <c r="F38" i="5"/>
  <c r="E39" i="3"/>
  <c r="E44" i="3"/>
  <c r="G34" i="4"/>
  <c r="G37" i="4" s="1"/>
  <c r="E51" i="4"/>
  <c r="E52" i="4" s="1"/>
  <c r="E39" i="4"/>
  <c r="D52" i="3"/>
  <c r="D53" i="3" s="1"/>
  <c r="D40" i="3"/>
  <c r="F43" i="4"/>
  <c r="F38" i="4"/>
  <c r="F51" i="5" l="1"/>
  <c r="F52" i="5" s="1"/>
  <c r="F39" i="5"/>
  <c r="H34" i="5"/>
  <c r="H37" i="5" s="1"/>
  <c r="H43" i="5" s="1"/>
  <c r="I32" i="5"/>
  <c r="H34" i="4"/>
  <c r="H37" i="4" s="1"/>
  <c r="F51" i="4"/>
  <c r="F52" i="4" s="1"/>
  <c r="F39" i="4"/>
  <c r="F44" i="3"/>
  <c r="F39" i="3"/>
  <c r="G38" i="5"/>
  <c r="G43" i="4"/>
  <c r="G38" i="4"/>
  <c r="E52" i="3"/>
  <c r="E53" i="3" s="1"/>
  <c r="E40" i="3"/>
  <c r="G35" i="3"/>
  <c r="G38" i="3" s="1"/>
  <c r="H33" i="3"/>
  <c r="H38" i="5" l="1"/>
  <c r="G51" i="5"/>
  <c r="G52" i="5" s="1"/>
  <c r="G39" i="5"/>
  <c r="I34" i="5"/>
  <c r="I37" i="5" s="1"/>
  <c r="I43" i="5" s="1"/>
  <c r="J32" i="5"/>
  <c r="H35" i="3"/>
  <c r="H38" i="3" s="1"/>
  <c r="I33" i="3"/>
  <c r="G51" i="4"/>
  <c r="G52" i="4" s="1"/>
  <c r="G39" i="4"/>
  <c r="F52" i="3"/>
  <c r="F53" i="3" s="1"/>
  <c r="F40" i="3"/>
  <c r="H38" i="4"/>
  <c r="H43" i="4"/>
  <c r="G44" i="3"/>
  <c r="G39" i="3"/>
  <c r="I34" i="4"/>
  <c r="I37" i="4" s="1"/>
  <c r="H44" i="3" l="1"/>
  <c r="H39" i="3"/>
  <c r="I43" i="4"/>
  <c r="I38" i="4"/>
  <c r="K32" i="5"/>
  <c r="J34" i="5"/>
  <c r="J37" i="5" s="1"/>
  <c r="J43" i="5" s="1"/>
  <c r="H51" i="5"/>
  <c r="H52" i="5" s="1"/>
  <c r="H39" i="5"/>
  <c r="G52" i="3"/>
  <c r="G53" i="3" s="1"/>
  <c r="G40" i="3"/>
  <c r="J33" i="3"/>
  <c r="I35" i="3"/>
  <c r="I38" i="3" s="1"/>
  <c r="J34" i="4"/>
  <c r="J37" i="4" s="1"/>
  <c r="H51" i="4"/>
  <c r="H52" i="4" s="1"/>
  <c r="H39" i="4"/>
  <c r="I38" i="5"/>
  <c r="I51" i="4" l="1"/>
  <c r="I52" i="4" s="1"/>
  <c r="I39" i="4"/>
  <c r="I51" i="5"/>
  <c r="I52" i="5" s="1"/>
  <c r="I39" i="5"/>
  <c r="K34" i="4"/>
  <c r="K37" i="4" s="1"/>
  <c r="J38" i="5"/>
  <c r="H52" i="3"/>
  <c r="H53" i="3" s="1"/>
  <c r="H40" i="3"/>
  <c r="I44" i="3"/>
  <c r="I39" i="3"/>
  <c r="K33" i="3"/>
  <c r="J35" i="3"/>
  <c r="J38" i="3" s="1"/>
  <c r="J43" i="4"/>
  <c r="J38" i="4"/>
  <c r="L32" i="5"/>
  <c r="K34" i="5"/>
  <c r="K37" i="5" s="1"/>
  <c r="K43" i="5" s="1"/>
  <c r="J51" i="4" l="1"/>
  <c r="J52" i="4" s="1"/>
  <c r="J39" i="4"/>
  <c r="J51" i="5"/>
  <c r="J52" i="5" s="1"/>
  <c r="J39" i="5"/>
  <c r="K38" i="5"/>
  <c r="J44" i="3"/>
  <c r="J39" i="3"/>
  <c r="L34" i="4"/>
  <c r="L37" i="4" s="1"/>
  <c r="I52" i="3"/>
  <c r="I53" i="3" s="1"/>
  <c r="I40" i="3"/>
  <c r="L34" i="5"/>
  <c r="L37" i="5" s="1"/>
  <c r="L43" i="5" s="1"/>
  <c r="M32" i="5"/>
  <c r="K35" i="3"/>
  <c r="K38" i="3" s="1"/>
  <c r="L33" i="3"/>
  <c r="K43" i="4"/>
  <c r="K38" i="4"/>
  <c r="L43" i="4" l="1"/>
  <c r="L38" i="4"/>
  <c r="L35" i="3"/>
  <c r="L38" i="3" s="1"/>
  <c r="M33" i="3"/>
  <c r="J52" i="3"/>
  <c r="J53" i="3" s="1"/>
  <c r="J40" i="3"/>
  <c r="K44" i="3"/>
  <c r="K39" i="3"/>
  <c r="K51" i="4"/>
  <c r="K52" i="4" s="1"/>
  <c r="K39" i="4"/>
  <c r="M34" i="5"/>
  <c r="M37" i="5" s="1"/>
  <c r="M43" i="5" s="1"/>
  <c r="N32" i="5"/>
  <c r="K51" i="5"/>
  <c r="K52" i="5" s="1"/>
  <c r="K39" i="5"/>
  <c r="L38" i="5"/>
  <c r="M34" i="4"/>
  <c r="M37" i="4" s="1"/>
  <c r="K52" i="3" l="1"/>
  <c r="K53" i="3" s="1"/>
  <c r="K40" i="3"/>
  <c r="M43" i="4"/>
  <c r="M38" i="4"/>
  <c r="L51" i="5"/>
  <c r="L52" i="5" s="1"/>
  <c r="L39" i="5"/>
  <c r="O32" i="5"/>
  <c r="N34" i="5"/>
  <c r="N37" i="5" s="1"/>
  <c r="N43" i="5" s="1"/>
  <c r="N33" i="3"/>
  <c r="M35" i="3"/>
  <c r="M38" i="3" s="1"/>
  <c r="M38" i="5"/>
  <c r="L44" i="3"/>
  <c r="L39" i="3"/>
  <c r="L39" i="4"/>
  <c r="L51" i="4"/>
  <c r="L52" i="4" s="1"/>
  <c r="N34" i="4"/>
  <c r="N37" i="4" s="1"/>
  <c r="M51" i="5" l="1"/>
  <c r="M52" i="5" s="1"/>
  <c r="M39" i="5"/>
  <c r="N38" i="5"/>
  <c r="O34" i="4"/>
  <c r="O37" i="4" s="1"/>
  <c r="O43" i="4" s="1"/>
  <c r="L52" i="3"/>
  <c r="L53" i="3" s="1"/>
  <c r="L40" i="3"/>
  <c r="M44" i="3"/>
  <c r="M39" i="3"/>
  <c r="M51" i="4"/>
  <c r="M52" i="4" s="1"/>
  <c r="M39" i="4"/>
  <c r="P32" i="5"/>
  <c r="O34" i="5"/>
  <c r="O37" i="5" s="1"/>
  <c r="O43" i="5" s="1"/>
  <c r="N43" i="4"/>
  <c r="N38" i="4"/>
  <c r="O33" i="3"/>
  <c r="N35" i="3"/>
  <c r="N38" i="3" s="1"/>
  <c r="N51" i="4" l="1"/>
  <c r="N52" i="4" s="1"/>
  <c r="N39" i="4"/>
  <c r="N44" i="3"/>
  <c r="N39" i="3"/>
  <c r="O38" i="5"/>
  <c r="M52" i="3"/>
  <c r="M53" i="3" s="1"/>
  <c r="M40" i="3"/>
  <c r="P34" i="4"/>
  <c r="P37" i="4" s="1"/>
  <c r="N51" i="5"/>
  <c r="N52" i="5" s="1"/>
  <c r="N39" i="5"/>
  <c r="O35" i="3"/>
  <c r="O38" i="3" s="1"/>
  <c r="P33" i="3"/>
  <c r="P34" i="5"/>
  <c r="P37" i="5" s="1"/>
  <c r="P43" i="5" s="1"/>
  <c r="Q32" i="5"/>
  <c r="O38" i="4"/>
  <c r="N52" i="3" l="1"/>
  <c r="N53" i="3" s="1"/>
  <c r="N40" i="3"/>
  <c r="P38" i="5"/>
  <c r="O51" i="4"/>
  <c r="O52" i="4" s="1"/>
  <c r="O39" i="4"/>
  <c r="P35" i="3"/>
  <c r="P38" i="3" s="1"/>
  <c r="Q33" i="3"/>
  <c r="P38" i="4"/>
  <c r="P43" i="4"/>
  <c r="O51" i="5"/>
  <c r="O52" i="5" s="1"/>
  <c r="O39" i="5"/>
  <c r="Q34" i="5"/>
  <c r="Q37" i="5" s="1"/>
  <c r="Q43" i="5" s="1"/>
  <c r="R32" i="5"/>
  <c r="O44" i="3"/>
  <c r="O39" i="3"/>
  <c r="Q34" i="4"/>
  <c r="Q37" i="4" s="1"/>
  <c r="R33" i="3" l="1"/>
  <c r="Q35" i="3"/>
  <c r="Q38" i="3" s="1"/>
  <c r="P44" i="3"/>
  <c r="P39" i="3"/>
  <c r="O52" i="3"/>
  <c r="O53" i="3" s="1"/>
  <c r="O40" i="3"/>
  <c r="Q43" i="4"/>
  <c r="Q38" i="4"/>
  <c r="S32" i="5"/>
  <c r="R34" i="5"/>
  <c r="R37" i="5" s="1"/>
  <c r="R43" i="5" s="1"/>
  <c r="P51" i="5"/>
  <c r="P52" i="5" s="1"/>
  <c r="P39" i="5"/>
  <c r="R34" i="4"/>
  <c r="R37" i="4" s="1"/>
  <c r="Q38" i="5"/>
  <c r="P39" i="4"/>
  <c r="P51" i="4"/>
  <c r="P52" i="4" s="1"/>
  <c r="Q51" i="5" l="1"/>
  <c r="Q52" i="5" s="1"/>
  <c r="Q39" i="5"/>
  <c r="Q51" i="4"/>
  <c r="Q52" i="4" s="1"/>
  <c r="Q39" i="4"/>
  <c r="S34" i="4"/>
  <c r="S37" i="4" s="1"/>
  <c r="R38" i="5"/>
  <c r="Q44" i="3"/>
  <c r="Q39" i="3"/>
  <c r="P52" i="3"/>
  <c r="P53" i="3" s="1"/>
  <c r="P40" i="3"/>
  <c r="R43" i="4"/>
  <c r="R38" i="4"/>
  <c r="T32" i="5"/>
  <c r="S34" i="5"/>
  <c r="S37" i="5" s="1"/>
  <c r="S43" i="5" s="1"/>
  <c r="S33" i="3"/>
  <c r="R35" i="3"/>
  <c r="R38" i="3" s="1"/>
  <c r="R51" i="5" l="1"/>
  <c r="R52" i="5" s="1"/>
  <c r="R39" i="5"/>
  <c r="T34" i="5"/>
  <c r="T37" i="5" s="1"/>
  <c r="T43" i="5" s="1"/>
  <c r="U32" i="5"/>
  <c r="S38" i="5"/>
  <c r="R51" i="4"/>
  <c r="R52" i="4" s="1"/>
  <c r="R39" i="4"/>
  <c r="Q52" i="3"/>
  <c r="Q53" i="3" s="1"/>
  <c r="Q40" i="3"/>
  <c r="T34" i="4"/>
  <c r="T37" i="4" s="1"/>
  <c r="R44" i="3"/>
  <c r="R39" i="3"/>
  <c r="S35" i="3"/>
  <c r="S38" i="3" s="1"/>
  <c r="T33" i="3"/>
  <c r="S43" i="4"/>
  <c r="S38" i="4"/>
  <c r="T38" i="5" l="1"/>
  <c r="T38" i="4"/>
  <c r="T43" i="4"/>
  <c r="S44" i="3"/>
  <c r="S39" i="3"/>
  <c r="S51" i="4"/>
  <c r="S52" i="4" s="1"/>
  <c r="S39" i="4"/>
  <c r="R52" i="3"/>
  <c r="R53" i="3" s="1"/>
  <c r="R40" i="3"/>
  <c r="S51" i="5"/>
  <c r="S52" i="5" s="1"/>
  <c r="S39" i="5"/>
  <c r="T35" i="3"/>
  <c r="T38" i="3" s="1"/>
  <c r="U33" i="3"/>
  <c r="U34" i="5"/>
  <c r="U37" i="5" s="1"/>
  <c r="U43" i="5" s="1"/>
  <c r="V32" i="5"/>
  <c r="U34" i="4"/>
  <c r="U37" i="4" s="1"/>
  <c r="T51" i="4" l="1"/>
  <c r="T52" i="4" s="1"/>
  <c r="T39" i="4"/>
  <c r="U38" i="5"/>
  <c r="U43" i="4"/>
  <c r="U38" i="4"/>
  <c r="V33" i="3"/>
  <c r="U35" i="3"/>
  <c r="U38" i="3" s="1"/>
  <c r="S52" i="3"/>
  <c r="S53" i="3" s="1"/>
  <c r="S40" i="3"/>
  <c r="T51" i="5"/>
  <c r="T52" i="5" s="1"/>
  <c r="T39" i="5"/>
  <c r="W32" i="5"/>
  <c r="V34" i="5"/>
  <c r="V37" i="5" s="1"/>
  <c r="V43" i="5" s="1"/>
  <c r="V34" i="4"/>
  <c r="V37" i="4" s="1"/>
  <c r="T44" i="3"/>
  <c r="T39" i="3"/>
  <c r="U39" i="3" l="1"/>
  <c r="U44" i="3"/>
  <c r="W33" i="3"/>
  <c r="V35" i="3"/>
  <c r="V38" i="3" s="1"/>
  <c r="U51" i="5"/>
  <c r="U52" i="5" s="1"/>
  <c r="U39" i="5"/>
  <c r="T52" i="3"/>
  <c r="T53" i="3" s="1"/>
  <c r="T40" i="3"/>
  <c r="U51" i="4"/>
  <c r="U52" i="4" s="1"/>
  <c r="U39" i="4"/>
  <c r="W34" i="4"/>
  <c r="W37" i="4" s="1"/>
  <c r="V43" i="4"/>
  <c r="V38" i="4"/>
  <c r="V38" i="5"/>
  <c r="X32" i="5"/>
  <c r="W34" i="5"/>
  <c r="W37" i="5" s="1"/>
  <c r="W43" i="5" s="1"/>
  <c r="W43" i="4" l="1"/>
  <c r="W38" i="4"/>
  <c r="W35" i="3"/>
  <c r="W38" i="3" s="1"/>
  <c r="X33" i="3"/>
  <c r="V51" i="5"/>
  <c r="V52" i="5" s="1"/>
  <c r="V39" i="5"/>
  <c r="V44" i="3"/>
  <c r="V39" i="3"/>
  <c r="W38" i="5"/>
  <c r="X34" i="4"/>
  <c r="X37" i="4" s="1"/>
  <c r="V51" i="4"/>
  <c r="V52" i="4" s="1"/>
  <c r="V39" i="4"/>
  <c r="X34" i="5"/>
  <c r="X37" i="5" s="1"/>
  <c r="X43" i="5" s="1"/>
  <c r="Y32" i="5"/>
  <c r="U52" i="3"/>
  <c r="U53" i="3" s="1"/>
  <c r="U40" i="3"/>
  <c r="X43" i="4" l="1"/>
  <c r="X38" i="4"/>
  <c r="X38" i="5"/>
  <c r="Y34" i="4"/>
  <c r="Y37" i="4" s="1"/>
  <c r="W44" i="3"/>
  <c r="W39" i="3"/>
  <c r="V40" i="3"/>
  <c r="V52" i="3"/>
  <c r="V53" i="3" s="1"/>
  <c r="W51" i="5"/>
  <c r="W52" i="5" s="1"/>
  <c r="W39" i="5"/>
  <c r="W51" i="4"/>
  <c r="W52" i="4" s="1"/>
  <c r="W39" i="4"/>
  <c r="Y34" i="5"/>
  <c r="Y37" i="5" s="1"/>
  <c r="Y43" i="5" s="1"/>
  <c r="Z32" i="5"/>
  <c r="X35" i="3"/>
  <c r="X38" i="3" s="1"/>
  <c r="Y33" i="3"/>
  <c r="AA32" i="5" l="1"/>
  <c r="Z34" i="5"/>
  <c r="Z37" i="5" s="1"/>
  <c r="Z43" i="5" s="1"/>
  <c r="X51" i="5"/>
  <c r="X52" i="5" s="1"/>
  <c r="X39" i="5"/>
  <c r="Y38" i="5"/>
  <c r="Y43" i="4"/>
  <c r="Y38" i="4"/>
  <c r="X51" i="4"/>
  <c r="X52" i="4" s="1"/>
  <c r="X39" i="4"/>
  <c r="W40" i="3"/>
  <c r="W52" i="3"/>
  <c r="W53" i="3" s="1"/>
  <c r="Z33" i="3"/>
  <c r="Y35" i="3"/>
  <c r="Y38" i="3" s="1"/>
  <c r="X44" i="3"/>
  <c r="X39" i="3"/>
  <c r="Z34" i="4"/>
  <c r="Z37" i="4" s="1"/>
  <c r="Y39" i="4" l="1"/>
  <c r="Y51" i="4"/>
  <c r="Y52" i="4" s="1"/>
  <c r="Y44" i="3"/>
  <c r="Y39" i="3"/>
  <c r="Y51" i="5"/>
  <c r="Y52" i="5" s="1"/>
  <c r="Y39" i="5"/>
  <c r="Z38" i="5"/>
  <c r="X52" i="3"/>
  <c r="X53" i="3" s="1"/>
  <c r="X40" i="3"/>
  <c r="AA34" i="4"/>
  <c r="AA37" i="4" s="1"/>
  <c r="Z43" i="4"/>
  <c r="Z38" i="4"/>
  <c r="AA33" i="3"/>
  <c r="Z35" i="3"/>
  <c r="Z38" i="3" s="1"/>
  <c r="AB32" i="5"/>
  <c r="AA34" i="5"/>
  <c r="AA37" i="5" s="1"/>
  <c r="AA43" i="5" s="1"/>
  <c r="AB34" i="4" l="1"/>
  <c r="AB37" i="4" s="1"/>
  <c r="Y52" i="3"/>
  <c r="Y53" i="3" s="1"/>
  <c r="Y40" i="3"/>
  <c r="AA35" i="3"/>
  <c r="AA38" i="3" s="1"/>
  <c r="AB33" i="3"/>
  <c r="AA43" i="4"/>
  <c r="AA38" i="4"/>
  <c r="Z44" i="3"/>
  <c r="Z39" i="3"/>
  <c r="AA38" i="5"/>
  <c r="Z51" i="4"/>
  <c r="Z52" i="4" s="1"/>
  <c r="Z39" i="4"/>
  <c r="Z51" i="5"/>
  <c r="Z52" i="5" s="1"/>
  <c r="Z39" i="5"/>
  <c r="AB34" i="5"/>
  <c r="AB37" i="5" s="1"/>
  <c r="AB43" i="5" s="1"/>
  <c r="AC32" i="5"/>
  <c r="AA51" i="4" l="1"/>
  <c r="AA52" i="4" s="1"/>
  <c r="AA39" i="4"/>
  <c r="AA51" i="5"/>
  <c r="AA52" i="5" s="1"/>
  <c r="AA39" i="5"/>
  <c r="AB35" i="3"/>
  <c r="AB38" i="3" s="1"/>
  <c r="AC33" i="3"/>
  <c r="AB43" i="4"/>
  <c r="AB38" i="4"/>
  <c r="AC34" i="5"/>
  <c r="AC37" i="5" s="1"/>
  <c r="AC43" i="5" s="1"/>
  <c r="AD32" i="5"/>
  <c r="Z52" i="3"/>
  <c r="Z53" i="3" s="1"/>
  <c r="Z40" i="3"/>
  <c r="AB38" i="5"/>
  <c r="AA44" i="3"/>
  <c r="AA39" i="3"/>
  <c r="AC34" i="4"/>
  <c r="AC37" i="4" s="1"/>
  <c r="AB51" i="4" l="1"/>
  <c r="AB52" i="4" s="1"/>
  <c r="AB39" i="4"/>
  <c r="AC43" i="4"/>
  <c r="AC38" i="4"/>
  <c r="AB51" i="5"/>
  <c r="AB52" i="5" s="1"/>
  <c r="AB39" i="5"/>
  <c r="AE32" i="5"/>
  <c r="AD34" i="5"/>
  <c r="AD37" i="5" s="1"/>
  <c r="AD43" i="5" s="1"/>
  <c r="AD33" i="3"/>
  <c r="AC35" i="3"/>
  <c r="AC38" i="3" s="1"/>
  <c r="AA52" i="3"/>
  <c r="AA53" i="3" s="1"/>
  <c r="AA40" i="3"/>
  <c r="AD34" i="4"/>
  <c r="AD37" i="4" s="1"/>
  <c r="AC38" i="5"/>
  <c r="AB44" i="3"/>
  <c r="AB39" i="3"/>
  <c r="AC51" i="5" l="1"/>
  <c r="AC52" i="5" s="1"/>
  <c r="AC39" i="5"/>
  <c r="AC51" i="4"/>
  <c r="AC52" i="4" s="1"/>
  <c r="AC39" i="4"/>
  <c r="AF32" i="5"/>
  <c r="AE34" i="5"/>
  <c r="AE37" i="5" s="1"/>
  <c r="AE43" i="5" s="1"/>
  <c r="AD38" i="5"/>
  <c r="AB52" i="3"/>
  <c r="AB53" i="3" s="1"/>
  <c r="AB40" i="3"/>
  <c r="AC44" i="3"/>
  <c r="AC39" i="3"/>
  <c r="AE34" i="4"/>
  <c r="AE37" i="4" s="1"/>
  <c r="AD43" i="4"/>
  <c r="AD38" i="4"/>
  <c r="AE33" i="3"/>
  <c r="AD35" i="3"/>
  <c r="AD38" i="3" s="1"/>
  <c r="AD51" i="4" l="1"/>
  <c r="AD52" i="4" s="1"/>
  <c r="AD39" i="4"/>
  <c r="AC52" i="3"/>
  <c r="AC53" i="3" s="1"/>
  <c r="AC40" i="3"/>
  <c r="AD44" i="3"/>
  <c r="AD39" i="3"/>
  <c r="AF34" i="4"/>
  <c r="AF37" i="4" s="1"/>
  <c r="AE38" i="5"/>
  <c r="AD51" i="5"/>
  <c r="AD52" i="5" s="1"/>
  <c r="AD39" i="5"/>
  <c r="AE35" i="3"/>
  <c r="AE38" i="3" s="1"/>
  <c r="AF33" i="3"/>
  <c r="AE43" i="4"/>
  <c r="AE38" i="4"/>
  <c r="AF34" i="5"/>
  <c r="AF37" i="5" s="1"/>
  <c r="AF43" i="5" s="1"/>
  <c r="AG32" i="5"/>
  <c r="AF38" i="4" l="1"/>
  <c r="AF43" i="4"/>
  <c r="AG34" i="5"/>
  <c r="AG37" i="5" s="1"/>
  <c r="AG43" i="5" s="1"/>
  <c r="AH32" i="5"/>
  <c r="AF35" i="3"/>
  <c r="AF38" i="3" s="1"/>
  <c r="AG33" i="3"/>
  <c r="AE51" i="5"/>
  <c r="AE52" i="5" s="1"/>
  <c r="AE39" i="5"/>
  <c r="AD52" i="3"/>
  <c r="AD53" i="3" s="1"/>
  <c r="AD40" i="3"/>
  <c r="AE51" i="4"/>
  <c r="AE52" i="4" s="1"/>
  <c r="AE39" i="4"/>
  <c r="AG34" i="4"/>
  <c r="AG37" i="4" s="1"/>
  <c r="AF38" i="5"/>
  <c r="AE44" i="3"/>
  <c r="AE39" i="3"/>
  <c r="AI32" i="5" l="1"/>
  <c r="AH34" i="5"/>
  <c r="AH37" i="5" s="1"/>
  <c r="AH43" i="5" s="1"/>
  <c r="AE52" i="3"/>
  <c r="AE53" i="3" s="1"/>
  <c r="AE40" i="3"/>
  <c r="AH33" i="3"/>
  <c r="AG35" i="3"/>
  <c r="AG38" i="3" s="1"/>
  <c r="AF51" i="5"/>
  <c r="AF52" i="5" s="1"/>
  <c r="AF39" i="5"/>
  <c r="AG38" i="5"/>
  <c r="AG43" i="4"/>
  <c r="AG38" i="4"/>
  <c r="AH34" i="4"/>
  <c r="AH37" i="4" s="1"/>
  <c r="AF44" i="3"/>
  <c r="AF39" i="3"/>
  <c r="AF51" i="4"/>
  <c r="AF52" i="4" s="1"/>
  <c r="AF39" i="4"/>
  <c r="AF52" i="3" l="1"/>
  <c r="AF53" i="3" s="1"/>
  <c r="AF40" i="3"/>
  <c r="AI34" i="4"/>
  <c r="AI37" i="4" s="1"/>
  <c r="AG51" i="5"/>
  <c r="AG52" i="5" s="1"/>
  <c r="AG39" i="5"/>
  <c r="AH38" i="5"/>
  <c r="AG51" i="4"/>
  <c r="AG52" i="4" s="1"/>
  <c r="AG39" i="4"/>
  <c r="AG39" i="3"/>
  <c r="AG44" i="3"/>
  <c r="AH43" i="4"/>
  <c r="AH38" i="4"/>
  <c r="AI33" i="3"/>
  <c r="AH35" i="3"/>
  <c r="AH38" i="3" s="1"/>
  <c r="AJ32" i="5"/>
  <c r="AI34" i="5"/>
  <c r="AI37" i="5" s="1"/>
  <c r="AI43" i="5" s="1"/>
  <c r="AH51" i="5" l="1"/>
  <c r="AH52" i="5" s="1"/>
  <c r="AH39" i="5"/>
  <c r="AI35" i="3"/>
  <c r="AI38" i="3" s="1"/>
  <c r="AJ33" i="3"/>
  <c r="AI43" i="4"/>
  <c r="AI38" i="4"/>
  <c r="AH44" i="3"/>
  <c r="AH39" i="3"/>
  <c r="AJ34" i="4"/>
  <c r="AJ37" i="4" s="1"/>
  <c r="AG52" i="3"/>
  <c r="AG53" i="3" s="1"/>
  <c r="AG40" i="3"/>
  <c r="AI38" i="5"/>
  <c r="AH51" i="4"/>
  <c r="AH52" i="4" s="1"/>
  <c r="AH39" i="4"/>
  <c r="AJ34" i="5"/>
  <c r="AJ37" i="5" s="1"/>
  <c r="AJ43" i="5" s="1"/>
  <c r="AK32" i="5"/>
  <c r="AH52" i="3" l="1"/>
  <c r="AH53" i="3" s="1"/>
  <c r="AH40" i="3"/>
  <c r="AJ35" i="3"/>
  <c r="AJ38" i="3" s="1"/>
  <c r="AK33" i="3"/>
  <c r="AI44" i="3"/>
  <c r="AI39" i="3"/>
  <c r="AK34" i="5"/>
  <c r="AK37" i="5" s="1"/>
  <c r="AK43" i="5" s="1"/>
  <c r="AL32" i="5"/>
  <c r="AL34" i="5" s="1"/>
  <c r="AL37" i="5" s="1"/>
  <c r="AL43" i="5" s="1"/>
  <c r="AI51" i="5"/>
  <c r="AI52" i="5" s="1"/>
  <c r="AI39" i="5"/>
  <c r="AJ38" i="4"/>
  <c r="AJ43" i="4"/>
  <c r="AI51" i="4"/>
  <c r="AI52" i="4" s="1"/>
  <c r="AI39" i="4"/>
  <c r="AJ38" i="5"/>
  <c r="AL34" i="4"/>
  <c r="AL37" i="4" s="1"/>
  <c r="AK34" i="4"/>
  <c r="AK37" i="4" s="1"/>
  <c r="AL38" i="5" l="1"/>
  <c r="AK38" i="5"/>
  <c r="AJ44" i="3"/>
  <c r="AJ39" i="3"/>
  <c r="AL33" i="3"/>
  <c r="AL35" i="3" s="1"/>
  <c r="AL38" i="3" s="1"/>
  <c r="AK35" i="3"/>
  <c r="AK38" i="3" s="1"/>
  <c r="AK43" i="4"/>
  <c r="AK38" i="4"/>
  <c r="AI40" i="3"/>
  <c r="AI52" i="3"/>
  <c r="AI53" i="3" s="1"/>
  <c r="AJ51" i="5"/>
  <c r="AJ52" i="5" s="1"/>
  <c r="AJ39" i="5"/>
  <c r="AJ51" i="4"/>
  <c r="AJ52" i="4" s="1"/>
  <c r="AJ39" i="4"/>
  <c r="AL43" i="4"/>
  <c r="AL38" i="4"/>
  <c r="AL44" i="3" l="1"/>
  <c r="AL39" i="3"/>
  <c r="AK51" i="5"/>
  <c r="AK52" i="5" s="1"/>
  <c r="AK39" i="5"/>
  <c r="AK51" i="4"/>
  <c r="AK52" i="4" s="1"/>
  <c r="AK39" i="4"/>
  <c r="AJ52" i="3"/>
  <c r="AJ53" i="3" s="1"/>
  <c r="AJ40" i="3"/>
  <c r="AL51" i="5"/>
  <c r="AL52" i="5" s="1"/>
  <c r="AL39" i="5"/>
  <c r="AK39" i="3"/>
  <c r="AK44" i="3"/>
  <c r="AL51" i="4"/>
  <c r="AL52" i="4" s="1"/>
  <c r="AL39" i="4"/>
  <c r="AL52" i="3" l="1"/>
  <c r="AL53" i="3" s="1"/>
  <c r="AL40" i="3"/>
  <c r="AK52" i="3"/>
  <c r="AK53" i="3" s="1"/>
  <c r="AK40" i="3"/>
</calcChain>
</file>

<file path=xl/sharedStrings.xml><?xml version="1.0" encoding="utf-8"?>
<sst xmlns="http://schemas.openxmlformats.org/spreadsheetml/2006/main" count="338" uniqueCount="85">
  <si>
    <t>1) Initial Business mix assumed to be 80-20 among grocery and lifestyle</t>
  </si>
  <si>
    <t>2) Business Mix evolves every year and the proportion of lifestyle increases by 5% in the total acoss all scenarios</t>
  </si>
  <si>
    <t>3) Customer acquisition costs come down as the retention rate among new customers increase</t>
  </si>
  <si>
    <t>4) Company adds 50 employees every year</t>
  </si>
  <si>
    <t>5) Average salary per employee assumed to be Rs 30000</t>
  </si>
  <si>
    <t>6) Contribution margin 1 is Revenues - COGS - variable costs</t>
  </si>
  <si>
    <t>Scenario</t>
  </si>
  <si>
    <t>Year 1</t>
  </si>
  <si>
    <t>Year 2</t>
  </si>
  <si>
    <t>Year 3</t>
  </si>
  <si>
    <t>Retention rate in new customers</t>
  </si>
  <si>
    <t>Customer acquisition costs</t>
  </si>
  <si>
    <t xml:space="preserve">P&amp;L forecast- Baseline scenario </t>
  </si>
  <si>
    <t>Inputs</t>
  </si>
  <si>
    <t>#</t>
  </si>
  <si>
    <t>Source</t>
  </si>
  <si>
    <t>Unit</t>
  </si>
  <si>
    <t>Operations in Tier 1 cities</t>
  </si>
  <si>
    <t>Input from recruiter</t>
  </si>
  <si>
    <t>Operations in Tier 2 cities</t>
  </si>
  <si>
    <t>Average order size in T1 cities</t>
  </si>
  <si>
    <t>Based on research</t>
  </si>
  <si>
    <t>Rupees</t>
  </si>
  <si>
    <t>Average order size in T2 cities</t>
  </si>
  <si>
    <t>Average orer size</t>
  </si>
  <si>
    <t>Calculated</t>
  </si>
  <si>
    <t xml:space="preserve"> </t>
  </si>
  <si>
    <t>Warehouses</t>
  </si>
  <si>
    <t>Average rent in T1 city</t>
  </si>
  <si>
    <t>Average rent in T2 city</t>
  </si>
  <si>
    <t>AWS costs</t>
  </si>
  <si>
    <t>USD</t>
  </si>
  <si>
    <t>1 USD</t>
  </si>
  <si>
    <t>Warehouses in each city</t>
  </si>
  <si>
    <t>Margin provided</t>
  </si>
  <si>
    <t>Grocery profit margin</t>
  </si>
  <si>
    <t>Lifestyle profit margin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</si>
  <si>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</si>
  <si>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</si>
  <si>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</si>
  <si>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</si>
  <si>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</si>
  <si>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</si>
  <si>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</si>
  <si>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</si>
  <si>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</si>
  <si>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</si>
  <si>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</si>
  <si>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</si>
  <si>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Business Mix</t>
  </si>
  <si>
    <t xml:space="preserve">       Grocery</t>
  </si>
  <si>
    <t xml:space="preserve">        Lifestyle </t>
  </si>
  <si>
    <t>All figues in Rs</t>
  </si>
  <si>
    <t>Contribution margin 1</t>
  </si>
  <si>
    <t>CM1 as % of total revenues</t>
  </si>
  <si>
    <t>Fixed costs:</t>
  </si>
  <si>
    <t>Customer acquisitions % of total revenue</t>
  </si>
  <si>
    <t xml:space="preserve">     Total emloyees</t>
  </si>
  <si>
    <t xml:space="preserve">      Salary costs</t>
  </si>
  <si>
    <t>Contibution Margin 2</t>
  </si>
  <si>
    <t>CM2 as % of total revenues</t>
  </si>
  <si>
    <t>Prosperity- Best case scenario</t>
  </si>
  <si>
    <t>Baseline- Moderate case scenario</t>
  </si>
  <si>
    <t>Slowdown- Worst case scenario</t>
  </si>
  <si>
    <t>Key assumptions</t>
  </si>
  <si>
    <t xml:space="preserve">1) Economic conditions would have an impact on the amount of discounts company needs to offer to retain customers, thus higher discounts in slowdown and vice versa </t>
  </si>
  <si>
    <t>2) The customer acquisition costs would reduce and the company would be able to retain more customers as the brand name improves going forward</t>
  </si>
  <si>
    <t>Key assumptions used to create P&amp;L</t>
  </si>
  <si>
    <t>Number</t>
  </si>
  <si>
    <t>%</t>
  </si>
  <si>
    <t>All figures in Rs</t>
  </si>
  <si>
    <t>Assumed</t>
  </si>
  <si>
    <t>Fixed customers every month (000)</t>
  </si>
  <si>
    <t>New customers every month (000)</t>
  </si>
  <si>
    <t>Total Customers (000)</t>
  </si>
  <si>
    <t>Revenue (000)</t>
  </si>
  <si>
    <t xml:space="preserve">     Rent costs (000)</t>
  </si>
  <si>
    <t xml:space="preserve">     Tech costs (000)</t>
  </si>
  <si>
    <t xml:space="preserve">     Average salary/employee (000)</t>
  </si>
  <si>
    <t xml:space="preserve">      Salary costs (000)</t>
  </si>
  <si>
    <t>Contribution margin 1 (000)</t>
  </si>
  <si>
    <t xml:space="preserve">     Customer acquisitions cost (000)</t>
  </si>
  <si>
    <t>Contibution Margin 2 (000)</t>
  </si>
  <si>
    <t xml:space="preserve">P&amp;L forecast- Slowdown scenario </t>
  </si>
  <si>
    <t>P&amp;L Prosperity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</si>
</sst>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9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1" fontId="1" fillId="0" borderId="0" xfId="0" applyNumberFormat="1" applyFont="1"/>
    <xf numFmtId="164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workbookViewId="0">
      <selection activeCell="B2" sqref="B2"/>
    </sheetView>
  </sheetViews>
  <sheetFormatPr defaultColWidth="12.6640625" defaultRowHeight="15.75" customHeight="1" x14ac:dyDescent="0.25"/>
  <sheetData>
    <row r="2" spans="2:2" ht="15.75" customHeight="1" x14ac:dyDescent="0.25">
      <c r="B2" s="10" t="s">
        <v>67</v>
      </c>
    </row>
    <row r="3" spans="2:2" ht="15.75" customHeight="1" x14ac:dyDescent="0.25">
      <c r="B3" s="11"/>
    </row>
    <row r="4" spans="2:2" ht="13.2" x14ac:dyDescent="0.25">
      <c r="B4" s="1" t="s">
        <v>0</v>
      </c>
    </row>
    <row r="5" spans="2:2" ht="13.2" x14ac:dyDescent="0.25">
      <c r="B5" s="1" t="s">
        <v>1</v>
      </c>
    </row>
    <row r="6" spans="2:2" ht="13.2" x14ac:dyDescent="0.25">
      <c r="B6" s="1" t="s">
        <v>2</v>
      </c>
    </row>
    <row r="7" spans="2:2" ht="13.2" x14ac:dyDescent="0.25">
      <c r="B7" s="1" t="s">
        <v>3</v>
      </c>
    </row>
    <row r="8" spans="2:2" ht="13.2" x14ac:dyDescent="0.25">
      <c r="B8" s="1" t="s">
        <v>4</v>
      </c>
    </row>
    <row r="9" spans="2:2" ht="13.2" x14ac:dyDescent="0.25">
      <c r="B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20"/>
  <sheetViews>
    <sheetView workbookViewId="0">
      <selection activeCell="C28" sqref="C28"/>
    </sheetView>
  </sheetViews>
  <sheetFormatPr defaultColWidth="12.6640625" defaultRowHeight="15.75" customHeight="1" x14ac:dyDescent="0.25"/>
  <cols>
    <col min="2" max="2" width="28.33203125" customWidth="1"/>
  </cols>
  <sheetData>
    <row r="2" spans="2:5" ht="15.75" customHeight="1" x14ac:dyDescent="0.25">
      <c r="B2" s="10" t="s">
        <v>64</v>
      </c>
    </row>
    <row r="3" spans="2:5" ht="15.75" customHeight="1" x14ac:dyDescent="0.25">
      <c r="B3" s="11" t="s">
        <v>65</v>
      </c>
    </row>
    <row r="4" spans="2:5" ht="15.75" customHeight="1" x14ac:dyDescent="0.25">
      <c r="B4" s="11" t="s">
        <v>66</v>
      </c>
    </row>
    <row r="6" spans="2:5" ht="13.2" x14ac:dyDescent="0.25">
      <c r="B6" s="1" t="s">
        <v>6</v>
      </c>
    </row>
    <row r="8" spans="2:5" ht="13.2" x14ac:dyDescent="0.25">
      <c r="B8" s="1" t="s">
        <v>61</v>
      </c>
      <c r="C8" s="1" t="s">
        <v>7</v>
      </c>
      <c r="D8" s="1" t="s">
        <v>8</v>
      </c>
      <c r="E8" s="1" t="s">
        <v>9</v>
      </c>
    </row>
    <row r="9" spans="2:5" ht="13.2" x14ac:dyDescent="0.25">
      <c r="B9" s="1" t="s">
        <v>10</v>
      </c>
      <c r="C9" s="2">
        <v>7.0000000000000007E-2</v>
      </c>
      <c r="D9" s="2">
        <v>0.08</v>
      </c>
      <c r="E9" s="2">
        <v>0.09</v>
      </c>
    </row>
    <row r="10" spans="2:5" ht="13.2" x14ac:dyDescent="0.25">
      <c r="B10" s="1" t="s">
        <v>11</v>
      </c>
      <c r="C10" s="2">
        <v>0.05</v>
      </c>
      <c r="D10" s="2">
        <v>0.04</v>
      </c>
      <c r="E10" s="2">
        <v>0.03</v>
      </c>
    </row>
    <row r="13" spans="2:5" ht="13.2" x14ac:dyDescent="0.25">
      <c r="B13" s="1" t="s">
        <v>62</v>
      </c>
      <c r="C13" s="1" t="s">
        <v>7</v>
      </c>
      <c r="D13" s="1" t="s">
        <v>8</v>
      </c>
      <c r="E13" s="1" t="s">
        <v>9</v>
      </c>
    </row>
    <row r="14" spans="2:5" ht="13.2" x14ac:dyDescent="0.25">
      <c r="B14" s="1" t="s">
        <v>10</v>
      </c>
      <c r="C14" s="2">
        <v>0.05</v>
      </c>
      <c r="D14" s="2">
        <v>0.06</v>
      </c>
      <c r="E14" s="2">
        <v>7.0000000000000007E-2</v>
      </c>
    </row>
    <row r="15" spans="2:5" ht="13.2" x14ac:dyDescent="0.25">
      <c r="B15" s="1" t="s">
        <v>11</v>
      </c>
      <c r="C15" s="2">
        <v>0.06</v>
      </c>
      <c r="D15" s="2">
        <v>0.05</v>
      </c>
      <c r="E15" s="2">
        <v>0.04</v>
      </c>
    </row>
    <row r="18" spans="2:5" ht="13.2" x14ac:dyDescent="0.25">
      <c r="B18" s="1" t="s">
        <v>63</v>
      </c>
    </row>
    <row r="19" spans="2:5" ht="13.2" x14ac:dyDescent="0.25">
      <c r="B19" s="1" t="s">
        <v>10</v>
      </c>
      <c r="C19" s="2">
        <v>0.03</v>
      </c>
      <c r="D19" s="2">
        <v>0.04</v>
      </c>
      <c r="E19" s="2">
        <v>0.05</v>
      </c>
    </row>
    <row r="20" spans="2:5" ht="13.2" x14ac:dyDescent="0.25">
      <c r="B20" s="1" t="s">
        <v>11</v>
      </c>
      <c r="C20" s="2">
        <v>7.0000000000000007E-2</v>
      </c>
      <c r="D20" s="2">
        <v>0.06</v>
      </c>
      <c r="E20" s="2">
        <v>0.05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L53"/>
  <sheetViews>
    <sheetView tabSelected="1" workbookViewId="0"/>
  </sheetViews>
  <sheetFormatPr defaultColWidth="12.6640625" defaultRowHeight="15.75" customHeight="1" x14ac:dyDescent="0.25"/>
  <cols>
    <col min="2" max="2" width="29.88671875" customWidth="1"/>
    <col min="4" max="4" width="16.77734375" bestFit="1" customWidth="1"/>
    <col min="7" max="7" width="21.5546875" customWidth="1"/>
  </cols>
  <sheetData>
    <row r="2" spans="2:8" x14ac:dyDescent="0.25">
      <c r="B2" s="1" t="s">
        <v>83</v>
      </c>
    </row>
    <row r="4" spans="2:8" x14ac:dyDescent="0.25">
      <c r="B4" s="3" t="s">
        <v>13</v>
      </c>
      <c r="C4" s="3" t="s">
        <v>14</v>
      </c>
      <c r="D4" s="3" t="s">
        <v>15</v>
      </c>
      <c r="E4" s="3" t="s">
        <v>16</v>
      </c>
      <c r="G4" s="1"/>
    </row>
    <row r="5" spans="2:8" x14ac:dyDescent="0.25">
      <c r="B5" s="3" t="s">
        <v>17</v>
      </c>
      <c r="C5" s="3">
        <v>10</v>
      </c>
      <c r="D5" s="3" t="s">
        <v>71</v>
      </c>
      <c r="E5" s="13" t="s">
        <v>68</v>
      </c>
      <c r="G5" s="1"/>
      <c r="H5" s="1"/>
    </row>
    <row r="6" spans="2:8" x14ac:dyDescent="0.25">
      <c r="B6" s="3" t="s">
        <v>19</v>
      </c>
      <c r="C6" s="3">
        <v>12</v>
      </c>
      <c r="D6" s="3" t="s">
        <v>71</v>
      </c>
      <c r="E6" s="13" t="s">
        <v>68</v>
      </c>
      <c r="G6" s="14"/>
      <c r="H6" s="14"/>
    </row>
    <row r="7" spans="2:8" x14ac:dyDescent="0.25">
      <c r="B7" s="3"/>
      <c r="C7" s="3"/>
      <c r="D7" s="3"/>
      <c r="E7" s="3"/>
    </row>
    <row r="8" spans="2:8" x14ac:dyDescent="0.25">
      <c r="B8" s="3" t="s">
        <v>20</v>
      </c>
      <c r="C8" s="3">
        <v>150</v>
      </c>
      <c r="D8" s="3" t="s">
        <v>21</v>
      </c>
      <c r="E8" s="3" t="s">
        <v>22</v>
      </c>
    </row>
    <row r="9" spans="2:8" x14ac:dyDescent="0.25">
      <c r="B9" s="3" t="s">
        <v>23</v>
      </c>
      <c r="C9" s="3">
        <v>100</v>
      </c>
      <c r="D9" s="3" t="s">
        <v>21</v>
      </c>
      <c r="E9" s="3" t="s">
        <v>22</v>
      </c>
    </row>
    <row r="10" spans="2:8" x14ac:dyDescent="0.25">
      <c r="B10" s="3" t="s">
        <v>24</v>
      </c>
      <c r="C10" s="4">
        <f>((C8*C5)+(C9*C6))/(C5+C6)</f>
        <v>122.72727272727273</v>
      </c>
      <c r="D10" s="3" t="s">
        <v>25</v>
      </c>
      <c r="E10" s="3" t="s">
        <v>22</v>
      </c>
    </row>
    <row r="11" spans="2:8" x14ac:dyDescent="0.25">
      <c r="B11" s="3"/>
      <c r="C11" s="3" t="s">
        <v>26</v>
      </c>
      <c r="D11" s="3"/>
      <c r="E11" s="3"/>
    </row>
    <row r="12" spans="2:8" x14ac:dyDescent="0.25">
      <c r="B12" s="3" t="s">
        <v>27</v>
      </c>
      <c r="C12" s="3"/>
      <c r="D12" s="3"/>
      <c r="E12" s="3"/>
    </row>
    <row r="13" spans="2:8" x14ac:dyDescent="0.25">
      <c r="B13" s="3" t="s">
        <v>28</v>
      </c>
      <c r="C13" s="3">
        <v>50000</v>
      </c>
      <c r="D13" s="3" t="s">
        <v>21</v>
      </c>
      <c r="E13" s="3" t="s">
        <v>22</v>
      </c>
    </row>
    <row r="14" spans="2:8" x14ac:dyDescent="0.25">
      <c r="B14" s="3" t="s">
        <v>29</v>
      </c>
      <c r="C14" s="3">
        <v>30000</v>
      </c>
      <c r="D14" s="3" t="s">
        <v>21</v>
      </c>
      <c r="E14" s="3" t="s">
        <v>22</v>
      </c>
    </row>
    <row r="15" spans="2:8" x14ac:dyDescent="0.25">
      <c r="B15" s="3"/>
      <c r="C15" s="3"/>
      <c r="D15" s="3"/>
      <c r="E15" s="3"/>
    </row>
    <row r="16" spans="2:8" x14ac:dyDescent="0.25">
      <c r="B16" s="3" t="s">
        <v>30</v>
      </c>
      <c r="C16" s="3">
        <v>700</v>
      </c>
      <c r="D16" s="3" t="s">
        <v>21</v>
      </c>
      <c r="E16" s="3" t="s">
        <v>31</v>
      </c>
    </row>
    <row r="17" spans="2:38" x14ac:dyDescent="0.25">
      <c r="B17" s="3" t="s">
        <v>32</v>
      </c>
      <c r="C17" s="3">
        <v>81</v>
      </c>
      <c r="D17" s="3" t="s">
        <v>21</v>
      </c>
      <c r="E17" s="3" t="s">
        <v>22</v>
      </c>
    </row>
    <row r="18" spans="2:38" x14ac:dyDescent="0.25">
      <c r="B18" s="3"/>
      <c r="C18" s="3"/>
      <c r="D18" s="3"/>
      <c r="E18" s="3"/>
    </row>
    <row r="19" spans="2:38" x14ac:dyDescent="0.25">
      <c r="B19" s="3" t="s">
        <v>33</v>
      </c>
      <c r="C19" s="3">
        <v>5</v>
      </c>
      <c r="D19" s="3" t="s">
        <v>71</v>
      </c>
      <c r="E19" s="13" t="s">
        <v>68</v>
      </c>
    </row>
    <row r="20" spans="2:38" x14ac:dyDescent="0.25">
      <c r="B20" s="3"/>
      <c r="C20" s="3"/>
      <c r="D20" s="3"/>
      <c r="E20" s="3"/>
    </row>
    <row r="21" spans="2:38" x14ac:dyDescent="0.25">
      <c r="B21" s="3" t="s">
        <v>34</v>
      </c>
      <c r="C21" s="3"/>
      <c r="D21" s="3"/>
      <c r="E21" s="3"/>
    </row>
    <row r="22" spans="2:38" x14ac:dyDescent="0.25">
      <c r="B22" s="3" t="s">
        <v>35</v>
      </c>
      <c r="C22" s="5">
        <v>0.1</v>
      </c>
      <c r="D22" s="3" t="s">
        <v>21</v>
      </c>
      <c r="E22" s="13" t="s">
        <v>69</v>
      </c>
    </row>
    <row r="23" spans="2:38" x14ac:dyDescent="0.25">
      <c r="B23" s="3" t="s">
        <v>36</v>
      </c>
      <c r="C23" s="5">
        <v>0.3</v>
      </c>
      <c r="D23" s="3" t="s">
        <v>21</v>
      </c>
      <c r="E23" s="13" t="s">
        <v>69</v>
      </c>
    </row>
    <row r="27" spans="2:38" x14ac:dyDescent="0.25">
      <c r="C27" s="16" t="s">
        <v>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 t="s">
        <v>8</v>
      </c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9" t="s">
        <v>9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2:38" x14ac:dyDescent="0.25"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>
        <v>42</v>
      </c>
      <c r="I28" s="1" t="s">
        <v>43</v>
      </c>
      <c r="J28" s="1" t="s">
        <v>44</v>
      </c>
      <c r="K28" s="1" t="s">
        <v>45</v>
      </c>
      <c r="L28" s="1" t="s">
        <v>46</v>
      </c>
      <c r="M28" s="1" t="s">
        <v>47</v>
      </c>
      <c r="N28" s="1" t="s">
        <v>48</v>
      </c>
      <c r="O28" s="1" t="s">
        <v>37</v>
      </c>
      <c r="P28" s="1" t="s">
        <v>38</v>
      </c>
      <c r="Q28" s="1" t="s">
        <v>39</v>
      </c>
      <c r="R28" s="1" t="s">
        <v>40</v>
      </c>
      <c r="S28" s="1" t="s">
        <v>41</v>
      </c>
      <c r="T28" s="1" t="s">
        <v>42</v>
      </c>
      <c r="U28" s="1" t="s">
        <v>43</v>
      </c>
      <c r="V28" s="1" t="s">
        <v>44</v>
      </c>
      <c r="W28" s="1" t="s">
        <v>45</v>
      </c>
      <c r="X28" s="1" t="s">
        <v>46</v>
      </c>
      <c r="Y28" s="1" t="s">
        <v>47</v>
      </c>
      <c r="Z28" s="1" t="s">
        <v>48</v>
      </c>
      <c r="AA28" s="1" t="s">
        <v>37</v>
      </c>
      <c r="AB28" s="1" t="s">
        <v>38</v>
      </c>
      <c r="AC28" s="1" t="s">
        <v>39</v>
      </c>
      <c r="AD28" s="1" t="s">
        <v>40</v>
      </c>
      <c r="AE28" s="1" t="s">
        <v>41</v>
      </c>
      <c r="AF28" s="1" t="s">
        <v>42</v>
      </c>
      <c r="AG28" s="1" t="s">
        <v>43</v>
      </c>
      <c r="AH28" s="1" t="s">
        <v>44</v>
      </c>
      <c r="AI28" s="1" t="s">
        <v>45</v>
      </c>
      <c r="AJ28" s="1" t="s">
        <v>46</v>
      </c>
      <c r="AK28" s="1" t="s">
        <v>47</v>
      </c>
      <c r="AL28" s="1" t="s">
        <v>48</v>
      </c>
    </row>
    <row r="29" spans="2:38" x14ac:dyDescent="0.25">
      <c r="B29" s="3" t="s">
        <v>49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2:38" x14ac:dyDescent="0.25">
      <c r="B30" s="6" t="s">
        <v>50</v>
      </c>
      <c r="C30" s="5">
        <v>0.8</v>
      </c>
      <c r="D30" s="5">
        <v>0.8</v>
      </c>
      <c r="E30" s="5">
        <v>0.8</v>
      </c>
      <c r="F30" s="5">
        <v>0.8</v>
      </c>
      <c r="G30" s="5">
        <v>0.8</v>
      </c>
      <c r="H30" s="5">
        <v>0.8</v>
      </c>
      <c r="I30" s="5">
        <v>0.8</v>
      </c>
      <c r="J30" s="5">
        <v>0.8</v>
      </c>
      <c r="K30" s="5">
        <v>0.8</v>
      </c>
      <c r="L30" s="5">
        <v>0.8</v>
      </c>
      <c r="M30" s="5">
        <v>0.8</v>
      </c>
      <c r="N30" s="5">
        <v>0.8</v>
      </c>
      <c r="O30" s="5">
        <v>0.75</v>
      </c>
      <c r="P30" s="5">
        <v>0.75</v>
      </c>
      <c r="Q30" s="5">
        <v>0.75</v>
      </c>
      <c r="R30" s="5">
        <v>0.75</v>
      </c>
      <c r="S30" s="5">
        <v>0.75</v>
      </c>
      <c r="T30" s="5">
        <v>0.75</v>
      </c>
      <c r="U30" s="5">
        <v>0.75</v>
      </c>
      <c r="V30" s="5">
        <v>0.75</v>
      </c>
      <c r="W30" s="5">
        <v>0.75</v>
      </c>
      <c r="X30" s="5">
        <v>0.75</v>
      </c>
      <c r="Y30" s="5">
        <v>0.75</v>
      </c>
      <c r="Z30" s="5">
        <v>0.75</v>
      </c>
      <c r="AA30" s="5">
        <v>0.7</v>
      </c>
      <c r="AB30" s="5">
        <v>0.7</v>
      </c>
      <c r="AC30" s="5">
        <v>0.7</v>
      </c>
      <c r="AD30" s="5">
        <v>0.7</v>
      </c>
      <c r="AE30" s="5">
        <v>0.7</v>
      </c>
      <c r="AF30" s="5">
        <v>0.7</v>
      </c>
      <c r="AG30" s="5">
        <v>0.7</v>
      </c>
      <c r="AH30" s="5">
        <v>0.7</v>
      </c>
      <c r="AI30" s="5">
        <v>0.7</v>
      </c>
      <c r="AJ30" s="5">
        <v>0.7</v>
      </c>
      <c r="AK30" s="5">
        <v>0.7</v>
      </c>
      <c r="AL30" s="5">
        <v>0.7</v>
      </c>
    </row>
    <row r="31" spans="2:38" x14ac:dyDescent="0.25">
      <c r="B31" s="6" t="s">
        <v>51</v>
      </c>
      <c r="C31" s="5">
        <v>0.2</v>
      </c>
      <c r="D31" s="5">
        <v>0.2</v>
      </c>
      <c r="E31" s="5">
        <v>0.2</v>
      </c>
      <c r="F31" s="5">
        <v>0.2</v>
      </c>
      <c r="G31" s="5">
        <v>0.2</v>
      </c>
      <c r="H31" s="5">
        <v>0.2</v>
      </c>
      <c r="I31" s="5">
        <v>0.2</v>
      </c>
      <c r="J31" s="5">
        <v>0.2</v>
      </c>
      <c r="K31" s="5">
        <v>0.2</v>
      </c>
      <c r="L31" s="5">
        <v>0.2</v>
      </c>
      <c r="M31" s="5">
        <v>0.2</v>
      </c>
      <c r="N31" s="5">
        <v>0.2</v>
      </c>
      <c r="O31" s="5">
        <v>0.25</v>
      </c>
      <c r="P31" s="5">
        <v>0.25</v>
      </c>
      <c r="Q31" s="5">
        <v>0.25</v>
      </c>
      <c r="R31" s="5">
        <v>0.25</v>
      </c>
      <c r="S31" s="5">
        <v>0.25</v>
      </c>
      <c r="T31" s="5">
        <v>0.25</v>
      </c>
      <c r="U31" s="5">
        <v>0.25</v>
      </c>
      <c r="V31" s="5">
        <v>0.25</v>
      </c>
      <c r="W31" s="5">
        <v>0.25</v>
      </c>
      <c r="X31" s="5">
        <v>0.25</v>
      </c>
      <c r="Y31" s="5">
        <v>0.25</v>
      </c>
      <c r="Z31" s="5">
        <v>0.25</v>
      </c>
      <c r="AA31" s="5">
        <v>0.3</v>
      </c>
      <c r="AB31" s="5">
        <v>0.3</v>
      </c>
      <c r="AC31" s="5">
        <v>0.3</v>
      </c>
      <c r="AD31" s="5">
        <v>0.3</v>
      </c>
      <c r="AE31" s="5">
        <v>0.3</v>
      </c>
      <c r="AF31" s="5">
        <v>0.3</v>
      </c>
      <c r="AG31" s="5">
        <v>0.3</v>
      </c>
      <c r="AH31" s="5">
        <v>0.3</v>
      </c>
      <c r="AI31" s="5">
        <v>0.3</v>
      </c>
      <c r="AJ31" s="5">
        <v>0.3</v>
      </c>
      <c r="AK31" s="5">
        <v>0.3</v>
      </c>
      <c r="AL31" s="5">
        <v>0.3</v>
      </c>
    </row>
    <row r="32" spans="2:38" x14ac:dyDescent="0.25">
      <c r="C32" s="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2:38" x14ac:dyDescent="0.25">
      <c r="B33" s="3" t="s">
        <v>72</v>
      </c>
      <c r="C33" s="3">
        <v>500</v>
      </c>
      <c r="D33" s="4">
        <f>C33+(C34*C36)</f>
        <v>509</v>
      </c>
      <c r="E33" s="4">
        <f t="shared" ref="D33:AL33" si="0">D33+(D34*D36)</f>
        <v>518</v>
      </c>
      <c r="F33" s="4">
        <f t="shared" si="0"/>
        <v>527</v>
      </c>
      <c r="G33" s="4">
        <f t="shared" si="0"/>
        <v>536</v>
      </c>
      <c r="H33" s="4">
        <f t="shared" si="0"/>
        <v>545</v>
      </c>
      <c r="I33" s="4">
        <f t="shared" si="0"/>
        <v>554</v>
      </c>
      <c r="J33" s="4">
        <f t="shared" si="0"/>
        <v>563</v>
      </c>
      <c r="K33" s="4">
        <f t="shared" si="0"/>
        <v>572</v>
      </c>
      <c r="L33" s="4">
        <f t="shared" si="0"/>
        <v>581</v>
      </c>
      <c r="M33" s="4">
        <f t="shared" si="0"/>
        <v>590</v>
      </c>
      <c r="N33" s="4">
        <f t="shared" si="0"/>
        <v>599</v>
      </c>
      <c r="O33" s="4">
        <f t="shared" si="0"/>
        <v>608</v>
      </c>
      <c r="P33" s="4">
        <f t="shared" si="0"/>
        <v>620</v>
      </c>
      <c r="Q33" s="4">
        <f t="shared" si="0"/>
        <v>632</v>
      </c>
      <c r="R33" s="4">
        <f t="shared" si="0"/>
        <v>644</v>
      </c>
      <c r="S33" s="4">
        <f t="shared" si="0"/>
        <v>656</v>
      </c>
      <c r="T33" s="4">
        <f t="shared" si="0"/>
        <v>668</v>
      </c>
      <c r="U33" s="4">
        <f t="shared" si="0"/>
        <v>680</v>
      </c>
      <c r="V33" s="4">
        <f t="shared" si="0"/>
        <v>692</v>
      </c>
      <c r="W33" s="4">
        <f t="shared" si="0"/>
        <v>704</v>
      </c>
      <c r="X33" s="4">
        <f t="shared" si="0"/>
        <v>716</v>
      </c>
      <c r="Y33" s="4">
        <f t="shared" si="0"/>
        <v>728</v>
      </c>
      <c r="Z33" s="4">
        <f t="shared" si="0"/>
        <v>740</v>
      </c>
      <c r="AA33" s="4">
        <f t="shared" si="0"/>
        <v>752</v>
      </c>
      <c r="AB33" s="4">
        <f t="shared" si="0"/>
        <v>767</v>
      </c>
      <c r="AC33" s="4">
        <f t="shared" si="0"/>
        <v>782</v>
      </c>
      <c r="AD33" s="4">
        <f t="shared" si="0"/>
        <v>797</v>
      </c>
      <c r="AE33" s="4">
        <f t="shared" si="0"/>
        <v>812</v>
      </c>
      <c r="AF33" s="4">
        <f t="shared" si="0"/>
        <v>827</v>
      </c>
      <c r="AG33" s="4">
        <f t="shared" si="0"/>
        <v>842</v>
      </c>
      <c r="AH33" s="4">
        <f t="shared" si="0"/>
        <v>857</v>
      </c>
      <c r="AI33" s="4">
        <f t="shared" si="0"/>
        <v>872</v>
      </c>
      <c r="AJ33" s="4">
        <f t="shared" si="0"/>
        <v>887</v>
      </c>
      <c r="AK33" s="4">
        <f t="shared" si="0"/>
        <v>902</v>
      </c>
      <c r="AL33" s="4">
        <f t="shared" si="0"/>
        <v>917</v>
      </c>
    </row>
    <row r="34" spans="2:38" x14ac:dyDescent="0.25">
      <c r="B34" s="3" t="s">
        <v>73</v>
      </c>
      <c r="C34" s="3">
        <v>300</v>
      </c>
      <c r="D34" s="3">
        <v>300</v>
      </c>
      <c r="E34" s="3">
        <v>300</v>
      </c>
      <c r="F34" s="3">
        <v>300</v>
      </c>
      <c r="G34" s="3">
        <v>300</v>
      </c>
      <c r="H34" s="3">
        <v>300</v>
      </c>
      <c r="I34" s="3">
        <v>300</v>
      </c>
      <c r="J34" s="3">
        <v>300</v>
      </c>
      <c r="K34" s="3">
        <v>300</v>
      </c>
      <c r="L34" s="3">
        <v>300</v>
      </c>
      <c r="M34" s="3">
        <v>300</v>
      </c>
      <c r="N34" s="3">
        <v>300</v>
      </c>
      <c r="O34" s="3">
        <v>300</v>
      </c>
      <c r="P34" s="3">
        <v>300</v>
      </c>
      <c r="Q34" s="3">
        <v>300</v>
      </c>
      <c r="R34" s="3">
        <v>300</v>
      </c>
      <c r="S34" s="3">
        <v>300</v>
      </c>
      <c r="T34" s="3">
        <v>300</v>
      </c>
      <c r="U34" s="3">
        <v>300</v>
      </c>
      <c r="V34" s="3">
        <v>300</v>
      </c>
      <c r="W34" s="3">
        <v>300</v>
      </c>
      <c r="X34" s="3">
        <v>300</v>
      </c>
      <c r="Y34" s="3">
        <v>300</v>
      </c>
      <c r="Z34" s="3">
        <v>300</v>
      </c>
      <c r="AA34" s="3">
        <v>300</v>
      </c>
      <c r="AB34" s="3">
        <v>300</v>
      </c>
      <c r="AC34" s="3">
        <v>300</v>
      </c>
      <c r="AD34" s="3">
        <v>300</v>
      </c>
      <c r="AE34" s="3">
        <v>300</v>
      </c>
      <c r="AF34" s="3">
        <v>300</v>
      </c>
      <c r="AG34" s="3">
        <v>300</v>
      </c>
      <c r="AH34" s="3">
        <v>300</v>
      </c>
      <c r="AI34" s="3">
        <v>300</v>
      </c>
      <c r="AJ34" s="3">
        <v>300</v>
      </c>
      <c r="AK34" s="3">
        <v>300</v>
      </c>
      <c r="AL34" s="3">
        <v>300</v>
      </c>
    </row>
    <row r="35" spans="2:38" x14ac:dyDescent="0.25">
      <c r="B35" s="3" t="s">
        <v>74</v>
      </c>
      <c r="C35" s="3">
        <f>C33+C34</f>
        <v>800</v>
      </c>
      <c r="D35" s="4">
        <f t="shared" ref="D35:AL35" si="1">D33+D34</f>
        <v>809</v>
      </c>
      <c r="E35" s="4">
        <f t="shared" si="1"/>
        <v>818</v>
      </c>
      <c r="F35" s="4">
        <f t="shared" si="1"/>
        <v>827</v>
      </c>
      <c r="G35" s="4">
        <f t="shared" si="1"/>
        <v>836</v>
      </c>
      <c r="H35" s="4">
        <f t="shared" si="1"/>
        <v>845</v>
      </c>
      <c r="I35" s="4">
        <f t="shared" si="1"/>
        <v>854</v>
      </c>
      <c r="J35" s="4">
        <f t="shared" si="1"/>
        <v>863</v>
      </c>
      <c r="K35" s="4">
        <f t="shared" si="1"/>
        <v>872</v>
      </c>
      <c r="L35" s="4">
        <f t="shared" si="1"/>
        <v>881</v>
      </c>
      <c r="M35" s="4">
        <f t="shared" si="1"/>
        <v>890</v>
      </c>
      <c r="N35" s="4">
        <f t="shared" si="1"/>
        <v>899</v>
      </c>
      <c r="O35" s="4">
        <f t="shared" si="1"/>
        <v>908</v>
      </c>
      <c r="P35" s="4">
        <f t="shared" si="1"/>
        <v>920</v>
      </c>
      <c r="Q35" s="4">
        <f t="shared" si="1"/>
        <v>932</v>
      </c>
      <c r="R35" s="4">
        <f t="shared" si="1"/>
        <v>944</v>
      </c>
      <c r="S35" s="4">
        <f t="shared" si="1"/>
        <v>956</v>
      </c>
      <c r="T35" s="4">
        <f t="shared" si="1"/>
        <v>968</v>
      </c>
      <c r="U35" s="4">
        <f t="shared" si="1"/>
        <v>980</v>
      </c>
      <c r="V35" s="4">
        <f t="shared" si="1"/>
        <v>992</v>
      </c>
      <c r="W35" s="4">
        <f t="shared" si="1"/>
        <v>1004</v>
      </c>
      <c r="X35" s="4">
        <f t="shared" si="1"/>
        <v>1016</v>
      </c>
      <c r="Y35" s="4">
        <f t="shared" si="1"/>
        <v>1028</v>
      </c>
      <c r="Z35" s="4">
        <f t="shared" si="1"/>
        <v>1040</v>
      </c>
      <c r="AA35" s="4">
        <f t="shared" si="1"/>
        <v>1052</v>
      </c>
      <c r="AB35" s="4">
        <f t="shared" si="1"/>
        <v>1067</v>
      </c>
      <c r="AC35" s="4">
        <f t="shared" si="1"/>
        <v>1082</v>
      </c>
      <c r="AD35" s="4">
        <f t="shared" si="1"/>
        <v>1097</v>
      </c>
      <c r="AE35" s="4">
        <f t="shared" si="1"/>
        <v>1112</v>
      </c>
      <c r="AF35" s="4">
        <f t="shared" si="1"/>
        <v>1127</v>
      </c>
      <c r="AG35" s="4">
        <f t="shared" si="1"/>
        <v>1142</v>
      </c>
      <c r="AH35" s="4">
        <f t="shared" si="1"/>
        <v>1157</v>
      </c>
      <c r="AI35" s="4">
        <f t="shared" si="1"/>
        <v>1172</v>
      </c>
      <c r="AJ35" s="4">
        <f t="shared" si="1"/>
        <v>1187</v>
      </c>
      <c r="AK35" s="4">
        <f t="shared" si="1"/>
        <v>1202</v>
      </c>
      <c r="AL35" s="4">
        <f t="shared" si="1"/>
        <v>1217</v>
      </c>
    </row>
    <row r="36" spans="2:38" x14ac:dyDescent="0.25">
      <c r="B36" s="3" t="s">
        <v>10</v>
      </c>
      <c r="C36" s="5">
        <f>'Scenarios definitions'!$C$19</f>
        <v>0.03</v>
      </c>
      <c r="D36" s="5">
        <f>'Scenarios definitions'!$C$19</f>
        <v>0.03</v>
      </c>
      <c r="E36" s="5">
        <f>'Scenarios definitions'!$C$19</f>
        <v>0.03</v>
      </c>
      <c r="F36" s="5">
        <f>'Scenarios definitions'!$C$19</f>
        <v>0.03</v>
      </c>
      <c r="G36" s="5">
        <f>'Scenarios definitions'!$C$19</f>
        <v>0.03</v>
      </c>
      <c r="H36" s="5">
        <f>'Scenarios definitions'!$C$19</f>
        <v>0.03</v>
      </c>
      <c r="I36" s="5">
        <f>'Scenarios definitions'!$C$19</f>
        <v>0.03</v>
      </c>
      <c r="J36" s="5">
        <f>'Scenarios definitions'!$C$19</f>
        <v>0.03</v>
      </c>
      <c r="K36" s="5">
        <f>'Scenarios definitions'!$C$19</f>
        <v>0.03</v>
      </c>
      <c r="L36" s="5">
        <f>'Scenarios definitions'!$C$19</f>
        <v>0.03</v>
      </c>
      <c r="M36" s="5">
        <f>'Scenarios definitions'!$C$19</f>
        <v>0.03</v>
      </c>
      <c r="N36" s="5">
        <f>'Scenarios definitions'!$C$19</f>
        <v>0.03</v>
      </c>
      <c r="O36" s="5">
        <f>'Scenarios definitions'!$D$19</f>
        <v>0.04</v>
      </c>
      <c r="P36" s="5">
        <f>'Scenarios definitions'!$D$19</f>
        <v>0.04</v>
      </c>
      <c r="Q36" s="5">
        <f>'Scenarios definitions'!$D$19</f>
        <v>0.04</v>
      </c>
      <c r="R36" s="5">
        <f>'Scenarios definitions'!$D$19</f>
        <v>0.04</v>
      </c>
      <c r="S36" s="5">
        <f>'Scenarios definitions'!$D$19</f>
        <v>0.04</v>
      </c>
      <c r="T36" s="5">
        <f>'Scenarios definitions'!$D$19</f>
        <v>0.04</v>
      </c>
      <c r="U36" s="5">
        <f>'Scenarios definitions'!$D$19</f>
        <v>0.04</v>
      </c>
      <c r="V36" s="5">
        <f>'Scenarios definitions'!$D$19</f>
        <v>0.04</v>
      </c>
      <c r="W36" s="5">
        <f>'Scenarios definitions'!$D$19</f>
        <v>0.04</v>
      </c>
      <c r="X36" s="5">
        <f>'Scenarios definitions'!$D$19</f>
        <v>0.04</v>
      </c>
      <c r="Y36" s="5">
        <f>'Scenarios definitions'!$D$19</f>
        <v>0.04</v>
      </c>
      <c r="Z36" s="5">
        <f>'Scenarios definitions'!$D$19</f>
        <v>0.04</v>
      </c>
      <c r="AA36" s="5">
        <f>'Scenarios definitions'!$E$19</f>
        <v>0.05</v>
      </c>
      <c r="AB36" s="5">
        <f>'Scenarios definitions'!$E$19</f>
        <v>0.05</v>
      </c>
      <c r="AC36" s="5">
        <f>'Scenarios definitions'!$E$19</f>
        <v>0.05</v>
      </c>
      <c r="AD36" s="5">
        <f>'Scenarios definitions'!$E$19</f>
        <v>0.05</v>
      </c>
      <c r="AE36" s="5">
        <f>'Scenarios definitions'!$E$19</f>
        <v>0.05</v>
      </c>
      <c r="AF36" s="5">
        <f>'Scenarios definitions'!$E$19</f>
        <v>0.05</v>
      </c>
      <c r="AG36" s="5">
        <f>'Scenarios definitions'!$E$19</f>
        <v>0.05</v>
      </c>
      <c r="AH36" s="5">
        <f>'Scenarios definitions'!$E$19</f>
        <v>0.05</v>
      </c>
      <c r="AI36" s="5">
        <f>'Scenarios definitions'!$E$19</f>
        <v>0.05</v>
      </c>
      <c r="AJ36" s="5">
        <f>'Scenarios definitions'!$E$19</f>
        <v>0.05</v>
      </c>
      <c r="AK36" s="5">
        <f>'Scenarios definitions'!$E$19</f>
        <v>0.05</v>
      </c>
      <c r="AL36" s="5">
        <f>'Scenarios definitions'!$E$19</f>
        <v>0.05</v>
      </c>
    </row>
    <row r="37" spans="2:38" x14ac:dyDescent="0.25">
      <c r="B37" s="12" t="s">
        <v>52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2:38" x14ac:dyDescent="0.25">
      <c r="B38" s="3" t="s">
        <v>75</v>
      </c>
      <c r="C38" s="4">
        <f t="shared" ref="C38:AL38" si="2">C35*$C$10</f>
        <v>98181.818181818191</v>
      </c>
      <c r="D38" s="4">
        <f t="shared" si="2"/>
        <v>99286.363636363647</v>
      </c>
      <c r="E38" s="4">
        <f t="shared" si="2"/>
        <v>100390.9090909091</v>
      </c>
      <c r="F38" s="4">
        <f t="shared" si="2"/>
        <v>101495.45454545454</v>
      </c>
      <c r="G38" s="4">
        <f t="shared" si="2"/>
        <v>102600</v>
      </c>
      <c r="H38" s="4">
        <f t="shared" si="2"/>
        <v>103704.54545454546</v>
      </c>
      <c r="I38" s="4">
        <f t="shared" si="2"/>
        <v>104809.09090909091</v>
      </c>
      <c r="J38" s="4">
        <f t="shared" si="2"/>
        <v>105913.63636363637</v>
      </c>
      <c r="K38" s="4">
        <f t="shared" si="2"/>
        <v>107018.18181818182</v>
      </c>
      <c r="L38" s="4">
        <f t="shared" si="2"/>
        <v>108122.72727272728</v>
      </c>
      <c r="M38" s="4">
        <f t="shared" si="2"/>
        <v>109227.27272727274</v>
      </c>
      <c r="N38" s="4">
        <f t="shared" si="2"/>
        <v>110331.81818181819</v>
      </c>
      <c r="O38" s="4">
        <f t="shared" si="2"/>
        <v>111436.36363636365</v>
      </c>
      <c r="P38" s="4">
        <f t="shared" si="2"/>
        <v>112909.09090909091</v>
      </c>
      <c r="Q38" s="4">
        <f t="shared" si="2"/>
        <v>114381.81818181819</v>
      </c>
      <c r="R38" s="4">
        <f t="shared" si="2"/>
        <v>115854.54545454546</v>
      </c>
      <c r="S38" s="4">
        <f t="shared" si="2"/>
        <v>117327.27272727274</v>
      </c>
      <c r="T38" s="4">
        <f t="shared" si="2"/>
        <v>118800</v>
      </c>
      <c r="U38" s="4">
        <f t="shared" si="2"/>
        <v>120272.72727272728</v>
      </c>
      <c r="V38" s="4">
        <f t="shared" si="2"/>
        <v>121745.45454545456</v>
      </c>
      <c r="W38" s="4">
        <f t="shared" si="2"/>
        <v>123218.18181818182</v>
      </c>
      <c r="X38" s="4">
        <f t="shared" si="2"/>
        <v>124690.9090909091</v>
      </c>
      <c r="Y38" s="4">
        <f t="shared" si="2"/>
        <v>126163.63636363637</v>
      </c>
      <c r="Z38" s="4">
        <f t="shared" si="2"/>
        <v>127636.36363636365</v>
      </c>
      <c r="AA38" s="4">
        <f t="shared" si="2"/>
        <v>129109.09090909091</v>
      </c>
      <c r="AB38" s="4">
        <f t="shared" si="2"/>
        <v>130950</v>
      </c>
      <c r="AC38" s="4">
        <f t="shared" si="2"/>
        <v>132790.90909090909</v>
      </c>
      <c r="AD38" s="4">
        <f t="shared" si="2"/>
        <v>134631.81818181818</v>
      </c>
      <c r="AE38" s="4">
        <f t="shared" si="2"/>
        <v>136472.72727272729</v>
      </c>
      <c r="AF38" s="4">
        <f t="shared" si="2"/>
        <v>138313.63636363638</v>
      </c>
      <c r="AG38" s="4">
        <f t="shared" si="2"/>
        <v>140154.54545454547</v>
      </c>
      <c r="AH38" s="4">
        <f t="shared" si="2"/>
        <v>141995.45454545456</v>
      </c>
      <c r="AI38" s="4">
        <f t="shared" si="2"/>
        <v>143836.36363636365</v>
      </c>
      <c r="AJ38" s="4">
        <f t="shared" si="2"/>
        <v>145677.27272727274</v>
      </c>
      <c r="AK38" s="4">
        <f t="shared" si="2"/>
        <v>147518.18181818182</v>
      </c>
      <c r="AL38" s="4">
        <f t="shared" si="2"/>
        <v>149359.09090909091</v>
      </c>
    </row>
    <row r="39" spans="2:38" x14ac:dyDescent="0.25">
      <c r="B39" s="3" t="s">
        <v>80</v>
      </c>
      <c r="C39" s="4">
        <f t="shared" ref="C39:AL39" si="3">(C38*C30*$C$22)+(C38*C31*$C$23)</f>
        <v>13745.454545454548</v>
      </c>
      <c r="D39" s="4">
        <f t="shared" si="3"/>
        <v>13900.090909090912</v>
      </c>
      <c r="E39" s="4">
        <f t="shared" si="3"/>
        <v>14054.727272727276</v>
      </c>
      <c r="F39" s="4">
        <f t="shared" si="3"/>
        <v>14209.363636363638</v>
      </c>
      <c r="G39" s="4">
        <f t="shared" si="3"/>
        <v>14364</v>
      </c>
      <c r="H39" s="4">
        <f t="shared" si="3"/>
        <v>14518.636363636364</v>
      </c>
      <c r="I39" s="4">
        <f t="shared" si="3"/>
        <v>14673.272727272728</v>
      </c>
      <c r="J39" s="4">
        <f t="shared" si="3"/>
        <v>14827.909090909092</v>
      </c>
      <c r="K39" s="4">
        <f t="shared" si="3"/>
        <v>14982.545454545458</v>
      </c>
      <c r="L39" s="4">
        <f t="shared" si="3"/>
        <v>15137.18181818182</v>
      </c>
      <c r="M39" s="4">
        <f t="shared" si="3"/>
        <v>15291.818181818184</v>
      </c>
      <c r="N39" s="4">
        <f t="shared" si="3"/>
        <v>15446.454545454548</v>
      </c>
      <c r="O39" s="4">
        <f t="shared" si="3"/>
        <v>16715.454545454548</v>
      </c>
      <c r="P39" s="4">
        <f t="shared" si="3"/>
        <v>16936.363636363636</v>
      </c>
      <c r="Q39" s="4">
        <f t="shared" si="3"/>
        <v>17157.272727272728</v>
      </c>
      <c r="R39" s="4">
        <f t="shared" si="3"/>
        <v>17378.181818181816</v>
      </c>
      <c r="S39" s="4">
        <f t="shared" si="3"/>
        <v>17599.090909090912</v>
      </c>
      <c r="T39" s="4">
        <f t="shared" si="3"/>
        <v>17820</v>
      </c>
      <c r="U39" s="4">
        <f t="shared" si="3"/>
        <v>18040.909090909092</v>
      </c>
      <c r="V39" s="4">
        <f t="shared" si="3"/>
        <v>18261.818181818184</v>
      </c>
      <c r="W39" s="4">
        <f t="shared" si="3"/>
        <v>18482.727272727272</v>
      </c>
      <c r="X39" s="4">
        <f t="shared" si="3"/>
        <v>18703.636363636364</v>
      </c>
      <c r="Y39" s="4">
        <f t="shared" si="3"/>
        <v>18924.545454545456</v>
      </c>
      <c r="Z39" s="4">
        <f t="shared" si="3"/>
        <v>19145.454545454548</v>
      </c>
      <c r="AA39" s="4">
        <f t="shared" si="3"/>
        <v>20657.454545454544</v>
      </c>
      <c r="AB39" s="4">
        <f t="shared" si="3"/>
        <v>20952</v>
      </c>
      <c r="AC39" s="4">
        <f t="shared" si="3"/>
        <v>21246.545454545456</v>
      </c>
      <c r="AD39" s="4">
        <f t="shared" si="3"/>
        <v>21541.090909090904</v>
      </c>
      <c r="AE39" s="4">
        <f t="shared" si="3"/>
        <v>21835.636363636364</v>
      </c>
      <c r="AF39" s="4">
        <f t="shared" si="3"/>
        <v>22130.18181818182</v>
      </c>
      <c r="AG39" s="4">
        <f t="shared" si="3"/>
        <v>22424.727272727272</v>
      </c>
      <c r="AH39" s="4">
        <f t="shared" si="3"/>
        <v>22719.272727272728</v>
      </c>
      <c r="AI39" s="4">
        <f t="shared" si="3"/>
        <v>23013.818181818184</v>
      </c>
      <c r="AJ39" s="4">
        <f t="shared" si="3"/>
        <v>23308.363636363636</v>
      </c>
      <c r="AK39" s="4">
        <f t="shared" si="3"/>
        <v>23602.909090909088</v>
      </c>
      <c r="AL39" s="4">
        <f t="shared" si="3"/>
        <v>23897.454545454544</v>
      </c>
    </row>
    <row r="40" spans="2:38" x14ac:dyDescent="0.25">
      <c r="B40" s="3" t="s">
        <v>54</v>
      </c>
      <c r="C40" s="5">
        <f t="shared" ref="C40:AL40" si="4">C39/C38</f>
        <v>0.14000000000000001</v>
      </c>
      <c r="D40" s="5">
        <f t="shared" si="4"/>
        <v>0.14000000000000001</v>
      </c>
      <c r="E40" s="5">
        <f t="shared" si="4"/>
        <v>0.14000000000000001</v>
      </c>
      <c r="F40" s="5">
        <f t="shared" si="4"/>
        <v>0.14000000000000001</v>
      </c>
      <c r="G40" s="5">
        <f t="shared" si="4"/>
        <v>0.14000000000000001</v>
      </c>
      <c r="H40" s="5">
        <f t="shared" si="4"/>
        <v>0.14000000000000001</v>
      </c>
      <c r="I40" s="5">
        <f t="shared" si="4"/>
        <v>0.14000000000000001</v>
      </c>
      <c r="J40" s="5">
        <f t="shared" si="4"/>
        <v>0.14000000000000001</v>
      </c>
      <c r="K40" s="5">
        <f t="shared" si="4"/>
        <v>0.14000000000000001</v>
      </c>
      <c r="L40" s="5">
        <f t="shared" si="4"/>
        <v>0.14000000000000001</v>
      </c>
      <c r="M40" s="5">
        <f t="shared" si="4"/>
        <v>0.14000000000000001</v>
      </c>
      <c r="N40" s="5">
        <f t="shared" si="4"/>
        <v>0.14000000000000001</v>
      </c>
      <c r="O40" s="5">
        <f t="shared" si="4"/>
        <v>0.15</v>
      </c>
      <c r="P40" s="5">
        <f t="shared" si="4"/>
        <v>0.15</v>
      </c>
      <c r="Q40" s="5">
        <f t="shared" si="4"/>
        <v>0.15</v>
      </c>
      <c r="R40" s="5">
        <f t="shared" si="4"/>
        <v>0.15</v>
      </c>
      <c r="S40" s="5">
        <f t="shared" si="4"/>
        <v>0.15000000000000002</v>
      </c>
      <c r="T40" s="5">
        <f t="shared" si="4"/>
        <v>0.15</v>
      </c>
      <c r="U40" s="5">
        <f t="shared" si="4"/>
        <v>0.15</v>
      </c>
      <c r="V40" s="5">
        <f t="shared" si="4"/>
        <v>0.15</v>
      </c>
      <c r="W40" s="5">
        <f t="shared" si="4"/>
        <v>0.15</v>
      </c>
      <c r="X40" s="5">
        <f t="shared" si="4"/>
        <v>0.15</v>
      </c>
      <c r="Y40" s="5">
        <f t="shared" si="4"/>
        <v>0.15</v>
      </c>
      <c r="Z40" s="5">
        <f t="shared" si="4"/>
        <v>0.15</v>
      </c>
      <c r="AA40" s="5">
        <f t="shared" si="4"/>
        <v>0.15999999999999998</v>
      </c>
      <c r="AB40" s="5">
        <f t="shared" si="4"/>
        <v>0.16</v>
      </c>
      <c r="AC40" s="5">
        <f t="shared" si="4"/>
        <v>0.16</v>
      </c>
      <c r="AD40" s="5">
        <f t="shared" si="4"/>
        <v>0.15999999999999998</v>
      </c>
      <c r="AE40" s="5">
        <f t="shared" si="4"/>
        <v>0.15999999999999998</v>
      </c>
      <c r="AF40" s="5">
        <f t="shared" si="4"/>
        <v>0.16</v>
      </c>
      <c r="AG40" s="5">
        <f t="shared" si="4"/>
        <v>0.15999999999999998</v>
      </c>
      <c r="AH40" s="5">
        <f t="shared" si="4"/>
        <v>0.16</v>
      </c>
      <c r="AI40" s="5">
        <f t="shared" si="4"/>
        <v>0.16</v>
      </c>
      <c r="AJ40" s="5">
        <f t="shared" si="4"/>
        <v>0.15999999999999998</v>
      </c>
      <c r="AK40" s="5">
        <f t="shared" si="4"/>
        <v>0.15999999999999998</v>
      </c>
      <c r="AL40" s="5">
        <f t="shared" si="4"/>
        <v>0.15999999999999998</v>
      </c>
    </row>
    <row r="41" spans="2:38" x14ac:dyDescent="0.25">
      <c r="B41" s="1"/>
    </row>
    <row r="42" spans="2:38" x14ac:dyDescent="0.25">
      <c r="B42" s="3" t="s">
        <v>55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2:38" x14ac:dyDescent="0.25">
      <c r="B43" s="3" t="s">
        <v>56</v>
      </c>
      <c r="C43" s="5">
        <f>'Scenarios definitions'!$C$20</f>
        <v>7.0000000000000007E-2</v>
      </c>
      <c r="D43" s="5">
        <f>'Scenarios definitions'!$C$20</f>
        <v>7.0000000000000007E-2</v>
      </c>
      <c r="E43" s="5">
        <f>'Scenarios definitions'!$C$20</f>
        <v>7.0000000000000007E-2</v>
      </c>
      <c r="F43" s="5">
        <f>'Scenarios definitions'!$C$20</f>
        <v>7.0000000000000007E-2</v>
      </c>
      <c r="G43" s="5">
        <f>'Scenarios definitions'!$C$20</f>
        <v>7.0000000000000007E-2</v>
      </c>
      <c r="H43" s="5">
        <f>'Scenarios definitions'!$C$20</f>
        <v>7.0000000000000007E-2</v>
      </c>
      <c r="I43" s="5">
        <f>'Scenarios definitions'!$C$20</f>
        <v>7.0000000000000007E-2</v>
      </c>
      <c r="J43" s="5">
        <f>'Scenarios definitions'!$C$20</f>
        <v>7.0000000000000007E-2</v>
      </c>
      <c r="K43" s="5">
        <f>'Scenarios definitions'!$C$20</f>
        <v>7.0000000000000007E-2</v>
      </c>
      <c r="L43" s="5">
        <f>'Scenarios definitions'!$C$20</f>
        <v>7.0000000000000007E-2</v>
      </c>
      <c r="M43" s="5">
        <f>'Scenarios definitions'!$C$20</f>
        <v>7.0000000000000007E-2</v>
      </c>
      <c r="N43" s="5">
        <f>'Scenarios definitions'!$C$20</f>
        <v>7.0000000000000007E-2</v>
      </c>
      <c r="O43" s="5">
        <f>'Scenarios definitions'!$D$20</f>
        <v>0.06</v>
      </c>
      <c r="P43" s="5">
        <f>'Scenarios definitions'!$D$20</f>
        <v>0.06</v>
      </c>
      <c r="Q43" s="5">
        <f>'Scenarios definitions'!$D$20</f>
        <v>0.06</v>
      </c>
      <c r="R43" s="5">
        <f>'Scenarios definitions'!$D$20</f>
        <v>0.06</v>
      </c>
      <c r="S43" s="5">
        <f>'Scenarios definitions'!$D$20</f>
        <v>0.06</v>
      </c>
      <c r="T43" s="5">
        <f>'Scenarios definitions'!$D$20</f>
        <v>0.06</v>
      </c>
      <c r="U43" s="5">
        <f>'Scenarios definitions'!$D$20</f>
        <v>0.06</v>
      </c>
      <c r="V43" s="5">
        <f>'Scenarios definitions'!$D$20</f>
        <v>0.06</v>
      </c>
      <c r="W43" s="5">
        <f>'Scenarios definitions'!$D$20</f>
        <v>0.06</v>
      </c>
      <c r="X43" s="5">
        <f>'Scenarios definitions'!$D$20</f>
        <v>0.06</v>
      </c>
      <c r="Y43" s="5">
        <f>'Scenarios definitions'!$D$20</f>
        <v>0.06</v>
      </c>
      <c r="Z43" s="5">
        <f>'Scenarios definitions'!$D$20</f>
        <v>0.06</v>
      </c>
      <c r="AA43" s="5">
        <f>'Scenarios definitions'!$E$20</f>
        <v>0.05</v>
      </c>
      <c r="AB43" s="5">
        <f>'Scenarios definitions'!$E$20</f>
        <v>0.05</v>
      </c>
      <c r="AC43" s="5">
        <f>'Scenarios definitions'!$E$20</f>
        <v>0.05</v>
      </c>
      <c r="AD43" s="5">
        <f>'Scenarios definitions'!$E$20</f>
        <v>0.05</v>
      </c>
      <c r="AE43" s="5">
        <f>'Scenarios definitions'!$E$20</f>
        <v>0.05</v>
      </c>
      <c r="AF43" s="5">
        <f>'Scenarios definitions'!$E$20</f>
        <v>0.05</v>
      </c>
      <c r="AG43" s="5">
        <f>'Scenarios definitions'!$E$20</f>
        <v>0.05</v>
      </c>
      <c r="AH43" s="5">
        <f>'Scenarios definitions'!$E$20</f>
        <v>0.05</v>
      </c>
      <c r="AI43" s="5">
        <f>'Scenarios definitions'!$E$20</f>
        <v>0.05</v>
      </c>
      <c r="AJ43" s="5">
        <f>'Scenarios definitions'!$E$20</f>
        <v>0.05</v>
      </c>
      <c r="AK43" s="5">
        <f>'Scenarios definitions'!$E$20</f>
        <v>0.05</v>
      </c>
      <c r="AL43" s="5">
        <f>'Scenarios definitions'!$E$20</f>
        <v>0.05</v>
      </c>
    </row>
    <row r="44" spans="2:38" x14ac:dyDescent="0.25">
      <c r="B44" s="3" t="s">
        <v>81</v>
      </c>
      <c r="C44" s="4">
        <f>C38*C43</f>
        <v>6872.7272727272739</v>
      </c>
      <c r="D44" s="4">
        <f t="shared" ref="C44:AL44" si="5">D38*D43</f>
        <v>6950.0454545454559</v>
      </c>
      <c r="E44" s="4">
        <f t="shared" si="5"/>
        <v>7027.3636363636379</v>
      </c>
      <c r="F44" s="4">
        <f t="shared" si="5"/>
        <v>7104.6818181818189</v>
      </c>
      <c r="G44" s="4">
        <f t="shared" si="5"/>
        <v>7182.0000000000009</v>
      </c>
      <c r="H44" s="4">
        <f t="shared" si="5"/>
        <v>7259.3181818181829</v>
      </c>
      <c r="I44" s="4">
        <f t="shared" si="5"/>
        <v>7336.6363636363649</v>
      </c>
      <c r="J44" s="4">
        <f t="shared" si="5"/>
        <v>7413.9545454545469</v>
      </c>
      <c r="K44" s="4">
        <f t="shared" si="5"/>
        <v>7491.2727272727279</v>
      </c>
      <c r="L44" s="4">
        <f t="shared" si="5"/>
        <v>7568.5909090909099</v>
      </c>
      <c r="M44" s="4">
        <f t="shared" si="5"/>
        <v>7645.9090909090919</v>
      </c>
      <c r="N44" s="4">
        <f t="shared" si="5"/>
        <v>7723.2272727272739</v>
      </c>
      <c r="O44" s="4">
        <f t="shared" si="5"/>
        <v>6686.1818181818189</v>
      </c>
      <c r="P44" s="4">
        <f t="shared" si="5"/>
        <v>6774.545454545454</v>
      </c>
      <c r="Q44" s="4">
        <f t="shared" si="5"/>
        <v>6862.909090909091</v>
      </c>
      <c r="R44" s="4">
        <f t="shared" si="5"/>
        <v>6951.272727272727</v>
      </c>
      <c r="S44" s="4">
        <f t="shared" si="5"/>
        <v>7039.636363636364</v>
      </c>
      <c r="T44" s="4">
        <f t="shared" si="5"/>
        <v>7128</v>
      </c>
      <c r="U44" s="4">
        <f t="shared" si="5"/>
        <v>7216.3636363636369</v>
      </c>
      <c r="V44" s="4">
        <f t="shared" si="5"/>
        <v>7304.727272727273</v>
      </c>
      <c r="W44" s="4">
        <f t="shared" si="5"/>
        <v>7393.090909090909</v>
      </c>
      <c r="X44" s="4">
        <f t="shared" si="5"/>
        <v>7481.454545454546</v>
      </c>
      <c r="Y44" s="4">
        <f t="shared" si="5"/>
        <v>7569.818181818182</v>
      </c>
      <c r="Z44" s="4">
        <f t="shared" si="5"/>
        <v>7658.1818181818189</v>
      </c>
      <c r="AA44" s="4">
        <f t="shared" si="5"/>
        <v>6455.454545454546</v>
      </c>
      <c r="AB44" s="4">
        <f t="shared" si="5"/>
        <v>6547.5</v>
      </c>
      <c r="AC44" s="4">
        <f t="shared" si="5"/>
        <v>6639.545454545455</v>
      </c>
      <c r="AD44" s="4">
        <f t="shared" si="5"/>
        <v>6731.590909090909</v>
      </c>
      <c r="AE44" s="4">
        <f t="shared" si="5"/>
        <v>6823.6363636363649</v>
      </c>
      <c r="AF44" s="4">
        <f t="shared" si="5"/>
        <v>6915.6818181818198</v>
      </c>
      <c r="AG44" s="4">
        <f t="shared" si="5"/>
        <v>7007.7272727272739</v>
      </c>
      <c r="AH44" s="4">
        <f t="shared" si="5"/>
        <v>7099.7727272727279</v>
      </c>
      <c r="AI44" s="4">
        <f t="shared" si="5"/>
        <v>7191.8181818181829</v>
      </c>
      <c r="AJ44" s="4">
        <f t="shared" si="5"/>
        <v>7283.8636363636369</v>
      </c>
      <c r="AK44" s="4">
        <f t="shared" si="5"/>
        <v>7375.9090909090919</v>
      </c>
      <c r="AL44" s="4">
        <f t="shared" si="5"/>
        <v>7467.954545454546</v>
      </c>
    </row>
    <row r="45" spans="2:38" x14ac:dyDescent="0.25">
      <c r="B45" s="3" t="s">
        <v>76</v>
      </c>
      <c r="C45" s="3">
        <f>(($C$13*$C$19*$C$5)+($C$14*$C$19*$C$6))/10^3</f>
        <v>4300</v>
      </c>
      <c r="D45" s="3">
        <f t="shared" ref="D45:AL45" si="6">(($C$13*$C$19*$C$5)+($C$14*$C$19*$C$6))/10^3</f>
        <v>4300</v>
      </c>
      <c r="E45" s="3">
        <f t="shared" si="6"/>
        <v>4300</v>
      </c>
      <c r="F45" s="3">
        <f t="shared" si="6"/>
        <v>4300</v>
      </c>
      <c r="G45" s="3">
        <f t="shared" si="6"/>
        <v>4300</v>
      </c>
      <c r="H45" s="3">
        <f t="shared" si="6"/>
        <v>4300</v>
      </c>
      <c r="I45" s="3">
        <f t="shared" si="6"/>
        <v>4300</v>
      </c>
      <c r="J45" s="3">
        <f t="shared" si="6"/>
        <v>4300</v>
      </c>
      <c r="K45" s="3">
        <f t="shared" si="6"/>
        <v>4300</v>
      </c>
      <c r="L45" s="3">
        <f t="shared" si="6"/>
        <v>4300</v>
      </c>
      <c r="M45" s="3">
        <f t="shared" si="6"/>
        <v>4300</v>
      </c>
      <c r="N45" s="3">
        <f t="shared" si="6"/>
        <v>4300</v>
      </c>
      <c r="O45" s="3">
        <f t="shared" si="6"/>
        <v>4300</v>
      </c>
      <c r="P45" s="3">
        <f t="shared" si="6"/>
        <v>4300</v>
      </c>
      <c r="Q45" s="3">
        <f t="shared" si="6"/>
        <v>4300</v>
      </c>
      <c r="R45" s="3">
        <f t="shared" si="6"/>
        <v>4300</v>
      </c>
      <c r="S45" s="3">
        <f t="shared" si="6"/>
        <v>4300</v>
      </c>
      <c r="T45" s="3">
        <f t="shared" si="6"/>
        <v>4300</v>
      </c>
      <c r="U45" s="3">
        <f t="shared" si="6"/>
        <v>4300</v>
      </c>
      <c r="V45" s="3">
        <f t="shared" si="6"/>
        <v>4300</v>
      </c>
      <c r="W45" s="3">
        <f t="shared" si="6"/>
        <v>4300</v>
      </c>
      <c r="X45" s="3">
        <f t="shared" si="6"/>
        <v>4300</v>
      </c>
      <c r="Y45" s="3">
        <f t="shared" si="6"/>
        <v>4300</v>
      </c>
      <c r="Z45" s="3">
        <f t="shared" si="6"/>
        <v>4300</v>
      </c>
      <c r="AA45" s="3">
        <f t="shared" si="6"/>
        <v>4300</v>
      </c>
      <c r="AB45" s="3">
        <f t="shared" si="6"/>
        <v>4300</v>
      </c>
      <c r="AC45" s="3">
        <f t="shared" si="6"/>
        <v>4300</v>
      </c>
      <c r="AD45" s="3">
        <f t="shared" si="6"/>
        <v>4300</v>
      </c>
      <c r="AE45" s="3">
        <f t="shared" si="6"/>
        <v>4300</v>
      </c>
      <c r="AF45" s="3">
        <f t="shared" si="6"/>
        <v>4300</v>
      </c>
      <c r="AG45" s="3">
        <f t="shared" si="6"/>
        <v>4300</v>
      </c>
      <c r="AH45" s="3">
        <f t="shared" si="6"/>
        <v>4300</v>
      </c>
      <c r="AI45" s="3">
        <f t="shared" si="6"/>
        <v>4300</v>
      </c>
      <c r="AJ45" s="3">
        <f t="shared" si="6"/>
        <v>4300</v>
      </c>
      <c r="AK45" s="3">
        <f t="shared" si="6"/>
        <v>4300</v>
      </c>
      <c r="AL45" s="3">
        <f t="shared" si="6"/>
        <v>4300</v>
      </c>
    </row>
    <row r="46" spans="2:38" x14ac:dyDescent="0.25">
      <c r="B46" s="3" t="s">
        <v>77</v>
      </c>
      <c r="C46" s="4">
        <f>($C$16*$C$17)/10^3</f>
        <v>56.7</v>
      </c>
      <c r="D46" s="4">
        <f t="shared" ref="D46:AL46" si="7">($C$16*$C$17)/10^3</f>
        <v>56.7</v>
      </c>
      <c r="E46" s="4">
        <f t="shared" si="7"/>
        <v>56.7</v>
      </c>
      <c r="F46" s="4">
        <f t="shared" si="7"/>
        <v>56.7</v>
      </c>
      <c r="G46" s="4">
        <f t="shared" si="7"/>
        <v>56.7</v>
      </c>
      <c r="H46" s="4">
        <f t="shared" si="7"/>
        <v>56.7</v>
      </c>
      <c r="I46" s="4">
        <f t="shared" si="7"/>
        <v>56.7</v>
      </c>
      <c r="J46" s="4">
        <f t="shared" si="7"/>
        <v>56.7</v>
      </c>
      <c r="K46" s="4">
        <f t="shared" si="7"/>
        <v>56.7</v>
      </c>
      <c r="L46" s="4">
        <f t="shared" si="7"/>
        <v>56.7</v>
      </c>
      <c r="M46" s="4">
        <f t="shared" si="7"/>
        <v>56.7</v>
      </c>
      <c r="N46" s="4">
        <f t="shared" si="7"/>
        <v>56.7</v>
      </c>
      <c r="O46" s="4">
        <f t="shared" si="7"/>
        <v>56.7</v>
      </c>
      <c r="P46" s="4">
        <f t="shared" si="7"/>
        <v>56.7</v>
      </c>
      <c r="Q46" s="4">
        <f t="shared" si="7"/>
        <v>56.7</v>
      </c>
      <c r="R46" s="4">
        <f t="shared" si="7"/>
        <v>56.7</v>
      </c>
      <c r="S46" s="4">
        <f t="shared" si="7"/>
        <v>56.7</v>
      </c>
      <c r="T46" s="4">
        <f t="shared" si="7"/>
        <v>56.7</v>
      </c>
      <c r="U46" s="4">
        <f t="shared" si="7"/>
        <v>56.7</v>
      </c>
      <c r="V46" s="4">
        <f t="shared" si="7"/>
        <v>56.7</v>
      </c>
      <c r="W46" s="4">
        <f t="shared" si="7"/>
        <v>56.7</v>
      </c>
      <c r="X46" s="4">
        <f t="shared" si="7"/>
        <v>56.7</v>
      </c>
      <c r="Y46" s="4">
        <f t="shared" si="7"/>
        <v>56.7</v>
      </c>
      <c r="Z46" s="4">
        <f t="shared" si="7"/>
        <v>56.7</v>
      </c>
      <c r="AA46" s="4">
        <f t="shared" si="7"/>
        <v>56.7</v>
      </c>
      <c r="AB46" s="4">
        <f t="shared" si="7"/>
        <v>56.7</v>
      </c>
      <c r="AC46" s="4">
        <f t="shared" si="7"/>
        <v>56.7</v>
      </c>
      <c r="AD46" s="4">
        <f t="shared" si="7"/>
        <v>56.7</v>
      </c>
      <c r="AE46" s="4">
        <f t="shared" si="7"/>
        <v>56.7</v>
      </c>
      <c r="AF46" s="4">
        <f t="shared" si="7"/>
        <v>56.7</v>
      </c>
      <c r="AG46" s="4">
        <f t="shared" si="7"/>
        <v>56.7</v>
      </c>
      <c r="AH46" s="4">
        <f t="shared" si="7"/>
        <v>56.7</v>
      </c>
      <c r="AI46" s="4">
        <f t="shared" si="7"/>
        <v>56.7</v>
      </c>
      <c r="AJ46" s="4">
        <f t="shared" si="7"/>
        <v>56.7</v>
      </c>
      <c r="AK46" s="4">
        <f t="shared" si="7"/>
        <v>56.7</v>
      </c>
      <c r="AL46" s="4">
        <f t="shared" si="7"/>
        <v>56.7</v>
      </c>
    </row>
    <row r="47" spans="2:38" x14ac:dyDescent="0.25">
      <c r="B47" s="3" t="s">
        <v>57</v>
      </c>
      <c r="C47" s="3">
        <v>250</v>
      </c>
      <c r="D47" s="3">
        <v>250</v>
      </c>
      <c r="E47" s="3">
        <v>250</v>
      </c>
      <c r="F47" s="3">
        <v>250</v>
      </c>
      <c r="G47" s="3">
        <v>250</v>
      </c>
      <c r="H47" s="3">
        <v>250</v>
      </c>
      <c r="I47" s="3">
        <v>250</v>
      </c>
      <c r="J47" s="3">
        <v>250</v>
      </c>
      <c r="K47" s="3">
        <v>250</v>
      </c>
      <c r="L47" s="3">
        <v>250</v>
      </c>
      <c r="M47" s="3">
        <v>250</v>
      </c>
      <c r="N47" s="3">
        <v>250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400</v>
      </c>
      <c r="AB47" s="3">
        <v>400</v>
      </c>
      <c r="AC47" s="3">
        <v>400</v>
      </c>
      <c r="AD47" s="3">
        <v>400</v>
      </c>
      <c r="AE47" s="3">
        <v>400</v>
      </c>
      <c r="AF47" s="3">
        <v>400</v>
      </c>
      <c r="AG47" s="3">
        <v>400</v>
      </c>
      <c r="AH47" s="3">
        <v>400</v>
      </c>
      <c r="AI47" s="3">
        <v>400</v>
      </c>
      <c r="AJ47" s="3">
        <v>400</v>
      </c>
      <c r="AK47" s="3">
        <v>400</v>
      </c>
      <c r="AL47" s="3">
        <v>400</v>
      </c>
    </row>
    <row r="48" spans="2:38" x14ac:dyDescent="0.25">
      <c r="B48" s="3" t="s">
        <v>78</v>
      </c>
      <c r="C48" s="3">
        <v>30</v>
      </c>
      <c r="D48" s="3">
        <v>30</v>
      </c>
      <c r="E48" s="3">
        <v>30</v>
      </c>
      <c r="F48" s="3">
        <v>30</v>
      </c>
      <c r="G48" s="3">
        <v>30</v>
      </c>
      <c r="H48" s="3">
        <v>30</v>
      </c>
      <c r="I48" s="3">
        <v>30</v>
      </c>
      <c r="J48" s="3">
        <v>30</v>
      </c>
      <c r="K48" s="3">
        <v>30</v>
      </c>
      <c r="L48" s="3">
        <v>30</v>
      </c>
      <c r="M48" s="3">
        <v>30</v>
      </c>
      <c r="N48" s="3">
        <v>30</v>
      </c>
      <c r="O48" s="3">
        <v>30</v>
      </c>
      <c r="P48" s="3">
        <v>30</v>
      </c>
      <c r="Q48" s="3">
        <v>30</v>
      </c>
      <c r="R48" s="3">
        <v>30</v>
      </c>
      <c r="S48" s="3">
        <v>30</v>
      </c>
      <c r="T48" s="3">
        <v>30</v>
      </c>
      <c r="U48" s="3">
        <v>30</v>
      </c>
      <c r="V48" s="3">
        <v>30</v>
      </c>
      <c r="W48" s="3">
        <v>30</v>
      </c>
      <c r="X48" s="3">
        <v>30</v>
      </c>
      <c r="Y48" s="3">
        <v>30</v>
      </c>
      <c r="Z48" s="3">
        <v>30</v>
      </c>
      <c r="AA48" s="3">
        <v>30</v>
      </c>
      <c r="AB48" s="3">
        <v>30</v>
      </c>
      <c r="AC48" s="3">
        <v>30</v>
      </c>
      <c r="AD48" s="3">
        <v>30</v>
      </c>
      <c r="AE48" s="3">
        <v>30</v>
      </c>
      <c r="AF48" s="3">
        <v>30</v>
      </c>
      <c r="AG48" s="3">
        <v>30</v>
      </c>
      <c r="AH48" s="3">
        <v>30</v>
      </c>
      <c r="AI48" s="3">
        <v>30</v>
      </c>
      <c r="AJ48" s="3">
        <v>30</v>
      </c>
      <c r="AK48" s="3">
        <v>30</v>
      </c>
      <c r="AL48" s="3">
        <v>30</v>
      </c>
    </row>
    <row r="49" spans="2:38" x14ac:dyDescent="0.25">
      <c r="B49" s="3" t="s">
        <v>79</v>
      </c>
      <c r="C49" s="3">
        <f t="shared" ref="C49:AL49" si="8">C47*C48</f>
        <v>7500</v>
      </c>
      <c r="D49" s="3">
        <f t="shared" si="8"/>
        <v>7500</v>
      </c>
      <c r="E49" s="3">
        <f t="shared" si="8"/>
        <v>7500</v>
      </c>
      <c r="F49" s="3">
        <f t="shared" si="8"/>
        <v>7500</v>
      </c>
      <c r="G49" s="3">
        <f t="shared" si="8"/>
        <v>7500</v>
      </c>
      <c r="H49" s="3">
        <f t="shared" si="8"/>
        <v>7500</v>
      </c>
      <c r="I49" s="3">
        <f t="shared" si="8"/>
        <v>7500</v>
      </c>
      <c r="J49" s="3">
        <f t="shared" si="8"/>
        <v>7500</v>
      </c>
      <c r="K49" s="3">
        <f t="shared" si="8"/>
        <v>7500</v>
      </c>
      <c r="L49" s="3">
        <f t="shared" si="8"/>
        <v>7500</v>
      </c>
      <c r="M49" s="3">
        <f t="shared" si="8"/>
        <v>7500</v>
      </c>
      <c r="N49" s="3">
        <f t="shared" si="8"/>
        <v>7500</v>
      </c>
      <c r="O49" s="3">
        <f t="shared" si="8"/>
        <v>9000</v>
      </c>
      <c r="P49" s="3">
        <f t="shared" si="8"/>
        <v>9000</v>
      </c>
      <c r="Q49" s="3">
        <f t="shared" si="8"/>
        <v>9000</v>
      </c>
      <c r="R49" s="3">
        <f t="shared" si="8"/>
        <v>9000</v>
      </c>
      <c r="S49" s="3">
        <f t="shared" si="8"/>
        <v>9000</v>
      </c>
      <c r="T49" s="3">
        <f t="shared" si="8"/>
        <v>9000</v>
      </c>
      <c r="U49" s="3">
        <f t="shared" si="8"/>
        <v>9000</v>
      </c>
      <c r="V49" s="3">
        <f t="shared" si="8"/>
        <v>9000</v>
      </c>
      <c r="W49" s="3">
        <f t="shared" si="8"/>
        <v>9000</v>
      </c>
      <c r="X49" s="3">
        <f t="shared" si="8"/>
        <v>9000</v>
      </c>
      <c r="Y49" s="3">
        <f t="shared" si="8"/>
        <v>9000</v>
      </c>
      <c r="Z49" s="3">
        <f t="shared" si="8"/>
        <v>9000</v>
      </c>
      <c r="AA49" s="3">
        <f t="shared" si="8"/>
        <v>12000</v>
      </c>
      <c r="AB49" s="3">
        <f t="shared" si="8"/>
        <v>12000</v>
      </c>
      <c r="AC49" s="3">
        <f t="shared" si="8"/>
        <v>12000</v>
      </c>
      <c r="AD49" s="3">
        <f t="shared" si="8"/>
        <v>12000</v>
      </c>
      <c r="AE49" s="3">
        <f t="shared" si="8"/>
        <v>12000</v>
      </c>
      <c r="AF49" s="3">
        <f t="shared" si="8"/>
        <v>12000</v>
      </c>
      <c r="AG49" s="3">
        <f t="shared" si="8"/>
        <v>12000</v>
      </c>
      <c r="AH49" s="3">
        <f t="shared" si="8"/>
        <v>12000</v>
      </c>
      <c r="AI49" s="3">
        <f t="shared" si="8"/>
        <v>12000</v>
      </c>
      <c r="AJ49" s="3">
        <f t="shared" si="8"/>
        <v>12000</v>
      </c>
      <c r="AK49" s="3">
        <f t="shared" si="8"/>
        <v>12000</v>
      </c>
      <c r="AL49" s="3">
        <f t="shared" si="8"/>
        <v>12000</v>
      </c>
    </row>
    <row r="50" spans="2:38" x14ac:dyDescent="0.25">
      <c r="B50" s="1"/>
    </row>
    <row r="51" spans="2:38" x14ac:dyDescent="0.25">
      <c r="B51" s="1"/>
    </row>
    <row r="52" spans="2:38" x14ac:dyDescent="0.25">
      <c r="B52" s="3" t="s">
        <v>82</v>
      </c>
      <c r="C52" s="4">
        <f t="shared" ref="C52:AL52" si="9">C39-C44-C45-C46-C49</f>
        <v>-4983.9727272727259</v>
      </c>
      <c r="D52" s="4">
        <f t="shared" si="9"/>
        <v>-4906.6545454545439</v>
      </c>
      <c r="E52" s="4">
        <f t="shared" si="9"/>
        <v>-4829.336363636362</v>
      </c>
      <c r="F52" s="4">
        <f t="shared" si="9"/>
        <v>-4752.0181818181809</v>
      </c>
      <c r="G52" s="4">
        <f t="shared" si="9"/>
        <v>-4674.7000000000007</v>
      </c>
      <c r="H52" s="4">
        <f t="shared" si="9"/>
        <v>-4597.3818181818187</v>
      </c>
      <c r="I52" s="4">
        <f t="shared" si="9"/>
        <v>-4520.0636363636368</v>
      </c>
      <c r="J52" s="4">
        <f t="shared" si="9"/>
        <v>-4442.7454545454548</v>
      </c>
      <c r="K52" s="4">
        <f t="shared" si="9"/>
        <v>-4365.4272727272701</v>
      </c>
      <c r="L52" s="4">
        <f t="shared" si="9"/>
        <v>-4288.1090909090899</v>
      </c>
      <c r="M52" s="4">
        <f t="shared" si="9"/>
        <v>-4210.7909090909079</v>
      </c>
      <c r="N52" s="4">
        <f t="shared" si="9"/>
        <v>-4133.4727272727259</v>
      </c>
      <c r="O52" s="4">
        <f t="shared" si="9"/>
        <v>-3327.4272727272719</v>
      </c>
      <c r="P52" s="4">
        <f t="shared" si="9"/>
        <v>-3194.8818181818178</v>
      </c>
      <c r="Q52" s="4">
        <f t="shared" si="9"/>
        <v>-3062.3363636363638</v>
      </c>
      <c r="R52" s="4">
        <f t="shared" si="9"/>
        <v>-2929.7909090909116</v>
      </c>
      <c r="S52" s="4">
        <f t="shared" si="9"/>
        <v>-2797.245454545452</v>
      </c>
      <c r="T52" s="4">
        <f t="shared" si="9"/>
        <v>-2664.7</v>
      </c>
      <c r="U52" s="4">
        <f t="shared" si="9"/>
        <v>-2532.1545454545439</v>
      </c>
      <c r="V52" s="4">
        <f t="shared" si="9"/>
        <v>-2399.6090909090881</v>
      </c>
      <c r="W52" s="4">
        <f t="shared" si="9"/>
        <v>-2267.0636363636359</v>
      </c>
      <c r="X52" s="4">
        <f t="shared" si="9"/>
        <v>-2134.5181818181818</v>
      </c>
      <c r="Y52" s="4">
        <f t="shared" si="9"/>
        <v>-2001.9727272727259</v>
      </c>
      <c r="Z52" s="4">
        <f t="shared" si="9"/>
        <v>-1869.4272727272719</v>
      </c>
      <c r="AA52" s="4">
        <f t="shared" si="9"/>
        <v>-2154.7000000000025</v>
      </c>
      <c r="AB52" s="4">
        <f t="shared" si="9"/>
        <v>-1952.2000000000007</v>
      </c>
      <c r="AC52" s="4">
        <f t="shared" si="9"/>
        <v>-1749.7000000000007</v>
      </c>
      <c r="AD52" s="4">
        <f t="shared" si="9"/>
        <v>-1547.2000000000044</v>
      </c>
      <c r="AE52" s="4">
        <f t="shared" si="9"/>
        <v>-1344.7000000000007</v>
      </c>
      <c r="AF52" s="4">
        <f t="shared" si="9"/>
        <v>-1142.2000000000007</v>
      </c>
      <c r="AG52" s="4">
        <f t="shared" si="9"/>
        <v>-939.70000000000255</v>
      </c>
      <c r="AH52" s="4">
        <f t="shared" si="9"/>
        <v>-737.20000000000073</v>
      </c>
      <c r="AI52" s="4">
        <f t="shared" si="9"/>
        <v>-534.70000000000073</v>
      </c>
      <c r="AJ52" s="4">
        <f t="shared" si="9"/>
        <v>-332.20000000000073</v>
      </c>
      <c r="AK52" s="4">
        <f t="shared" si="9"/>
        <v>-129.70000000000437</v>
      </c>
      <c r="AL52" s="4">
        <f t="shared" si="9"/>
        <v>72.799999999999272</v>
      </c>
    </row>
    <row r="53" spans="2:38" x14ac:dyDescent="0.25">
      <c r="B53" s="3" t="s">
        <v>60</v>
      </c>
      <c r="C53" s="9">
        <f t="shared" ref="C53:AL53" si="10">C52/C38</f>
        <v>-5.0762685185185168E-2</v>
      </c>
      <c r="D53" s="9">
        <f t="shared" si="10"/>
        <v>-4.9419218971752943E-2</v>
      </c>
      <c r="E53" s="9">
        <f t="shared" si="10"/>
        <v>-4.8105315584533168E-2</v>
      </c>
      <c r="F53" s="9">
        <f t="shared" si="10"/>
        <v>-4.6820009852657968E-2</v>
      </c>
      <c r="G53" s="9">
        <f t="shared" si="10"/>
        <v>-4.5562378167641332E-2</v>
      </c>
      <c r="H53" s="9">
        <f t="shared" si="10"/>
        <v>-4.4331536269997814E-2</v>
      </c>
      <c r="I53" s="9">
        <f t="shared" si="10"/>
        <v>-4.3126637175817509E-2</v>
      </c>
      <c r="J53" s="9">
        <f t="shared" si="10"/>
        <v>-4.1946869233080129E-2</v>
      </c>
      <c r="K53" s="9">
        <f t="shared" si="10"/>
        <v>-4.0791454298335007E-2</v>
      </c>
      <c r="L53" s="9">
        <f t="shared" si="10"/>
        <v>-3.9659646025139772E-2</v>
      </c>
      <c r="M53" s="9">
        <f t="shared" si="10"/>
        <v>-3.8550728256346221E-2</v>
      </c>
      <c r="N53" s="9">
        <f t="shared" si="10"/>
        <v>-3.7464013512956765E-2</v>
      </c>
      <c r="O53" s="9">
        <f t="shared" si="10"/>
        <v>-2.9859438733888063E-2</v>
      </c>
      <c r="P53" s="9">
        <f t="shared" si="10"/>
        <v>-2.8296054750402574E-2</v>
      </c>
      <c r="Q53" s="9">
        <f t="shared" si="10"/>
        <v>-2.6772929581942457E-2</v>
      </c>
      <c r="R53" s="9">
        <f t="shared" si="10"/>
        <v>-2.5288527934714398E-2</v>
      </c>
      <c r="S53" s="9">
        <f t="shared" si="10"/>
        <v>-2.3841391600805804E-2</v>
      </c>
      <c r="T53" s="9">
        <f t="shared" si="10"/>
        <v>-2.2430134680134679E-2</v>
      </c>
      <c r="U53" s="9">
        <f t="shared" si="10"/>
        <v>-2.105343915343914E-2</v>
      </c>
      <c r="V53" s="9">
        <f t="shared" si="10"/>
        <v>-1.9710050776583009E-2</v>
      </c>
      <c r="W53" s="9">
        <f t="shared" si="10"/>
        <v>-1.8398775269293191E-2</v>
      </c>
      <c r="X53" s="9">
        <f t="shared" si="10"/>
        <v>-1.7118474773986585E-2</v>
      </c>
      <c r="Y53" s="9">
        <f t="shared" si="10"/>
        <v>-1.5868064562617079E-2</v>
      </c>
      <c r="Z53" s="9">
        <f t="shared" si="10"/>
        <v>-1.4646509971509963E-2</v>
      </c>
      <c r="AA53" s="9">
        <f t="shared" si="10"/>
        <v>-1.6688987466554027E-2</v>
      </c>
      <c r="AB53" s="9">
        <f t="shared" si="10"/>
        <v>-1.4907980145093553E-2</v>
      </c>
      <c r="AC53" s="9">
        <f t="shared" si="10"/>
        <v>-1.3176353802971184E-2</v>
      </c>
      <c r="AD53" s="9">
        <f t="shared" si="10"/>
        <v>-1.1492082784699044E-2</v>
      </c>
      <c r="AE53" s="9">
        <f t="shared" si="10"/>
        <v>-9.8532507327471399E-3</v>
      </c>
      <c r="AF53" s="9">
        <f t="shared" si="10"/>
        <v>-8.2580433139439399E-3</v>
      </c>
      <c r="AG53" s="9">
        <f t="shared" si="10"/>
        <v>-6.7047415191023073E-3</v>
      </c>
      <c r="AH53" s="9">
        <f t="shared" si="10"/>
        <v>-5.1917154838503196E-3</v>
      </c>
      <c r="AI53" s="9">
        <f t="shared" si="10"/>
        <v>-3.7174187839716898E-3</v>
      </c>
      <c r="AJ53" s="9">
        <f t="shared" si="10"/>
        <v>-2.2803831632812305E-3</v>
      </c>
      <c r="AK53" s="9">
        <f t="shared" si="10"/>
        <v>-8.7921365625195534E-4</v>
      </c>
      <c r="AL53" s="9">
        <f t="shared" si="10"/>
        <v>4.8741592866489666E-4</v>
      </c>
    </row>
  </sheetData>
  <mergeCells count="3">
    <mergeCell ref="C27:N27"/>
    <mergeCell ref="O27:Z27"/>
    <mergeCell ref="AA27:A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L52"/>
  <sheetViews>
    <sheetView topLeftCell="A29" workbookViewId="0">
      <selection activeCell="A52" sqref="A52"/>
    </sheetView>
  </sheetViews>
  <sheetFormatPr defaultColWidth="12.6640625" defaultRowHeight="15.75" customHeight="1" x14ac:dyDescent="0.25"/>
  <cols>
    <col min="2" max="2" width="29.88671875" customWidth="1"/>
    <col min="4" max="4" width="16.77734375" bestFit="1" customWidth="1"/>
    <col min="7" max="7" width="14.109375" bestFit="1" customWidth="1"/>
  </cols>
  <sheetData>
    <row r="2" spans="2:8" x14ac:dyDescent="0.25">
      <c r="B2" s="1" t="s">
        <v>12</v>
      </c>
    </row>
    <row r="4" spans="2:8" x14ac:dyDescent="0.25">
      <c r="B4" s="3" t="s">
        <v>13</v>
      </c>
      <c r="C4" s="3" t="s">
        <v>14</v>
      </c>
      <c r="D4" s="3" t="s">
        <v>15</v>
      </c>
      <c r="E4" s="3" t="s">
        <v>16</v>
      </c>
      <c r="G4" s="1"/>
    </row>
    <row r="5" spans="2:8" x14ac:dyDescent="0.25">
      <c r="B5" s="3" t="s">
        <v>17</v>
      </c>
      <c r="C5" s="3">
        <v>10</v>
      </c>
      <c r="D5" s="3" t="s">
        <v>71</v>
      </c>
      <c r="E5" s="13" t="s">
        <v>68</v>
      </c>
      <c r="G5" s="1"/>
      <c r="H5" s="1"/>
    </row>
    <row r="6" spans="2:8" x14ac:dyDescent="0.25">
      <c r="B6" s="3" t="s">
        <v>19</v>
      </c>
      <c r="C6" s="3">
        <v>12</v>
      </c>
      <c r="D6" s="3" t="s">
        <v>71</v>
      </c>
      <c r="E6" s="13" t="s">
        <v>68</v>
      </c>
      <c r="G6" s="14"/>
      <c r="H6" s="14"/>
    </row>
    <row r="7" spans="2:8" x14ac:dyDescent="0.25">
      <c r="B7" s="3"/>
      <c r="C7" s="3"/>
      <c r="D7" s="3"/>
      <c r="E7" s="3"/>
    </row>
    <row r="8" spans="2:8" x14ac:dyDescent="0.25">
      <c r="B8" s="3" t="s">
        <v>20</v>
      </c>
      <c r="C8" s="3">
        <v>150</v>
      </c>
      <c r="D8" s="3" t="s">
        <v>21</v>
      </c>
      <c r="E8" s="3" t="s">
        <v>22</v>
      </c>
    </row>
    <row r="9" spans="2:8" x14ac:dyDescent="0.25">
      <c r="B9" s="3" t="s">
        <v>23</v>
      </c>
      <c r="C9" s="3">
        <v>100</v>
      </c>
      <c r="D9" s="3" t="s">
        <v>21</v>
      </c>
      <c r="E9" s="3" t="s">
        <v>22</v>
      </c>
    </row>
    <row r="10" spans="2:8" x14ac:dyDescent="0.25">
      <c r="B10" s="3" t="s">
        <v>24</v>
      </c>
      <c r="C10" s="4">
        <f>((C8*C5)+(C9*C6))/(C5+C6)</f>
        <v>122.72727272727273</v>
      </c>
      <c r="D10" s="3" t="s">
        <v>25</v>
      </c>
      <c r="E10" s="3" t="s">
        <v>22</v>
      </c>
    </row>
    <row r="11" spans="2:8" x14ac:dyDescent="0.25">
      <c r="B11" s="3"/>
      <c r="C11" s="3" t="s">
        <v>26</v>
      </c>
      <c r="D11" s="3"/>
      <c r="E11" s="3"/>
    </row>
    <row r="12" spans="2:8" x14ac:dyDescent="0.25">
      <c r="B12" s="3" t="s">
        <v>27</v>
      </c>
      <c r="C12" s="3"/>
      <c r="D12" s="3"/>
      <c r="E12" s="3"/>
    </row>
    <row r="13" spans="2:8" x14ac:dyDescent="0.25">
      <c r="B13" s="3" t="s">
        <v>28</v>
      </c>
      <c r="C13" s="3">
        <v>50000</v>
      </c>
      <c r="D13" s="3" t="s">
        <v>21</v>
      </c>
      <c r="E13" s="3" t="s">
        <v>22</v>
      </c>
    </row>
    <row r="14" spans="2:8" x14ac:dyDescent="0.25">
      <c r="B14" s="3" t="s">
        <v>29</v>
      </c>
      <c r="C14" s="3">
        <v>30000</v>
      </c>
      <c r="D14" s="3" t="s">
        <v>21</v>
      </c>
      <c r="E14" s="3" t="s">
        <v>22</v>
      </c>
    </row>
    <row r="15" spans="2:8" x14ac:dyDescent="0.25">
      <c r="B15" s="3"/>
      <c r="C15" s="3"/>
      <c r="D15" s="3"/>
      <c r="E15" s="3"/>
    </row>
    <row r="16" spans="2:8" x14ac:dyDescent="0.25">
      <c r="B16" s="3" t="s">
        <v>30</v>
      </c>
      <c r="C16" s="3">
        <v>700</v>
      </c>
      <c r="D16" s="3" t="s">
        <v>21</v>
      </c>
      <c r="E16" s="3" t="s">
        <v>31</v>
      </c>
    </row>
    <row r="17" spans="1:38" x14ac:dyDescent="0.25">
      <c r="B17" s="3" t="s">
        <v>32</v>
      </c>
      <c r="C17" s="3">
        <v>81</v>
      </c>
      <c r="D17" s="3" t="s">
        <v>21</v>
      </c>
      <c r="E17" s="3" t="s">
        <v>22</v>
      </c>
    </row>
    <row r="18" spans="1:38" x14ac:dyDescent="0.25">
      <c r="B18" s="3"/>
      <c r="C18" s="3"/>
      <c r="D18" s="3"/>
      <c r="E18" s="3"/>
    </row>
    <row r="19" spans="1:38" x14ac:dyDescent="0.25">
      <c r="B19" s="3" t="s">
        <v>33</v>
      </c>
      <c r="C19" s="3">
        <v>5</v>
      </c>
      <c r="D19" s="3" t="s">
        <v>71</v>
      </c>
      <c r="E19" s="13" t="s">
        <v>68</v>
      </c>
    </row>
    <row r="20" spans="1:38" x14ac:dyDescent="0.25">
      <c r="B20" s="3"/>
      <c r="C20" s="3"/>
      <c r="D20" s="3"/>
      <c r="E20" s="3"/>
    </row>
    <row r="21" spans="1:38" x14ac:dyDescent="0.25">
      <c r="B21" s="3" t="s">
        <v>34</v>
      </c>
      <c r="C21" s="3"/>
      <c r="D21" s="3"/>
      <c r="E21" s="3"/>
    </row>
    <row r="22" spans="1:38" x14ac:dyDescent="0.25">
      <c r="B22" s="3" t="s">
        <v>35</v>
      </c>
      <c r="C22" s="5">
        <v>0.1</v>
      </c>
      <c r="D22" s="3" t="s">
        <v>18</v>
      </c>
      <c r="E22" s="13" t="s">
        <v>69</v>
      </c>
    </row>
    <row r="23" spans="1:38" x14ac:dyDescent="0.25">
      <c r="B23" s="3" t="s">
        <v>36</v>
      </c>
      <c r="C23" s="5">
        <v>0.3</v>
      </c>
      <c r="D23" s="3" t="s">
        <v>18</v>
      </c>
      <c r="E23" s="13" t="s">
        <v>69</v>
      </c>
    </row>
    <row r="27" spans="1:38" x14ac:dyDescent="0.25">
      <c r="A27">
        <v>1000</v>
      </c>
      <c r="C27" s="16" t="s">
        <v>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 t="s">
        <v>8</v>
      </c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9" t="s">
        <v>9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>
        <v>42</v>
      </c>
      <c r="I28" s="1" t="s">
        <v>43</v>
      </c>
      <c r="J28" s="1" t="s">
        <v>44</v>
      </c>
      <c r="K28" s="1" t="s">
        <v>45</v>
      </c>
      <c r="L28" s="1" t="s">
        <v>46</v>
      </c>
      <c r="M28" s="1" t="s">
        <v>47</v>
      </c>
      <c r="N28" s="1" t="s">
        <v>48</v>
      </c>
      <c r="O28" s="1" t="s">
        <v>37</v>
      </c>
      <c r="P28" s="1" t="s">
        <v>38</v>
      </c>
      <c r="Q28" s="1" t="s">
        <v>39</v>
      </c>
      <c r="R28" s="1" t="s">
        <v>40</v>
      </c>
      <c r="S28" s="1" t="s">
        <v>41</v>
      </c>
      <c r="T28" s="1" t="s">
        <v>42</v>
      </c>
      <c r="U28" s="1" t="s">
        <v>43</v>
      </c>
      <c r="V28" s="1" t="s">
        <v>44</v>
      </c>
      <c r="W28" s="1" t="s">
        <v>45</v>
      </c>
      <c r="X28" s="1" t="s">
        <v>46</v>
      </c>
      <c r="Y28" s="1" t="s">
        <v>47</v>
      </c>
      <c r="Z28" s="1" t="s">
        <v>48</v>
      </c>
      <c r="AA28" s="1" t="s">
        <v>37</v>
      </c>
      <c r="AB28" s="1" t="s">
        <v>38</v>
      </c>
      <c r="AC28" s="1" t="s">
        <v>39</v>
      </c>
      <c r="AD28" s="1" t="s">
        <v>40</v>
      </c>
      <c r="AE28" s="1" t="s">
        <v>41</v>
      </c>
      <c r="AF28" s="1" t="s">
        <v>42</v>
      </c>
      <c r="AG28" s="1" t="s">
        <v>43</v>
      </c>
      <c r="AH28" s="1" t="s">
        <v>44</v>
      </c>
      <c r="AI28" s="1" t="s">
        <v>45</v>
      </c>
      <c r="AJ28" s="1" t="s">
        <v>46</v>
      </c>
      <c r="AK28" s="1" t="s">
        <v>47</v>
      </c>
      <c r="AL28" s="1" t="s">
        <v>48</v>
      </c>
    </row>
    <row r="29" spans="1:38" x14ac:dyDescent="0.25">
      <c r="B29" s="3" t="s">
        <v>49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x14ac:dyDescent="0.25">
      <c r="B30" s="6" t="s">
        <v>50</v>
      </c>
      <c r="C30" s="5">
        <v>0.8</v>
      </c>
      <c r="D30" s="5">
        <v>0.8</v>
      </c>
      <c r="E30" s="5">
        <v>0.8</v>
      </c>
      <c r="F30" s="5">
        <v>0.8</v>
      </c>
      <c r="G30" s="5">
        <v>0.8</v>
      </c>
      <c r="H30" s="5">
        <v>0.8</v>
      </c>
      <c r="I30" s="5">
        <v>0.8</v>
      </c>
      <c r="J30" s="5">
        <v>0.8</v>
      </c>
      <c r="K30" s="5">
        <v>0.8</v>
      </c>
      <c r="L30" s="5">
        <v>0.8</v>
      </c>
      <c r="M30" s="5">
        <v>0.8</v>
      </c>
      <c r="N30" s="5">
        <v>0.8</v>
      </c>
      <c r="O30" s="5">
        <v>0.75</v>
      </c>
      <c r="P30" s="5">
        <v>0.75</v>
      </c>
      <c r="Q30" s="5">
        <v>0.75</v>
      </c>
      <c r="R30" s="5">
        <v>0.75</v>
      </c>
      <c r="S30" s="5">
        <v>0.75</v>
      </c>
      <c r="T30" s="5">
        <v>0.75</v>
      </c>
      <c r="U30" s="5">
        <v>0.75</v>
      </c>
      <c r="V30" s="5">
        <v>0.75</v>
      </c>
      <c r="W30" s="5">
        <v>0.75</v>
      </c>
      <c r="X30" s="5">
        <v>0.75</v>
      </c>
      <c r="Y30" s="5">
        <v>0.75</v>
      </c>
      <c r="Z30" s="5">
        <v>0.75</v>
      </c>
      <c r="AA30" s="5">
        <v>0.7</v>
      </c>
      <c r="AB30" s="5">
        <v>0.7</v>
      </c>
      <c r="AC30" s="5">
        <v>0.7</v>
      </c>
      <c r="AD30" s="5">
        <v>0.7</v>
      </c>
      <c r="AE30" s="5">
        <v>0.7</v>
      </c>
      <c r="AF30" s="5">
        <v>0.7</v>
      </c>
      <c r="AG30" s="5">
        <v>0.7</v>
      </c>
      <c r="AH30" s="5">
        <v>0.7</v>
      </c>
      <c r="AI30" s="5">
        <v>0.7</v>
      </c>
      <c r="AJ30" s="5">
        <v>0.7</v>
      </c>
      <c r="AK30" s="5">
        <v>0.7</v>
      </c>
      <c r="AL30" s="5">
        <v>0.7</v>
      </c>
    </row>
    <row r="31" spans="1:38" x14ac:dyDescent="0.25">
      <c r="B31" s="6" t="s">
        <v>51</v>
      </c>
      <c r="C31" s="5">
        <v>0.2</v>
      </c>
      <c r="D31" s="5">
        <v>0.2</v>
      </c>
      <c r="E31" s="5">
        <v>0.2</v>
      </c>
      <c r="F31" s="5">
        <v>0.2</v>
      </c>
      <c r="G31" s="5">
        <v>0.2</v>
      </c>
      <c r="H31" s="5">
        <v>0.2</v>
      </c>
      <c r="I31" s="5">
        <v>0.2</v>
      </c>
      <c r="J31" s="5">
        <v>0.2</v>
      </c>
      <c r="K31" s="5">
        <v>0.2</v>
      </c>
      <c r="L31" s="5">
        <v>0.2</v>
      </c>
      <c r="M31" s="5">
        <v>0.2</v>
      </c>
      <c r="N31" s="5">
        <v>0.2</v>
      </c>
      <c r="O31" s="5">
        <v>0.25</v>
      </c>
      <c r="P31" s="5">
        <v>0.25</v>
      </c>
      <c r="Q31" s="5">
        <v>0.25</v>
      </c>
      <c r="R31" s="5">
        <v>0.25</v>
      </c>
      <c r="S31" s="5">
        <v>0.25</v>
      </c>
      <c r="T31" s="5">
        <v>0.25</v>
      </c>
      <c r="U31" s="5">
        <v>0.25</v>
      </c>
      <c r="V31" s="5">
        <v>0.25</v>
      </c>
      <c r="W31" s="5">
        <v>0.25</v>
      </c>
      <c r="X31" s="5">
        <v>0.25</v>
      </c>
      <c r="Y31" s="5">
        <v>0.25</v>
      </c>
      <c r="Z31" s="5">
        <v>0.25</v>
      </c>
      <c r="AA31" s="5">
        <v>0.3</v>
      </c>
      <c r="AB31" s="5">
        <v>0.3</v>
      </c>
      <c r="AC31" s="5">
        <v>0.3</v>
      </c>
      <c r="AD31" s="5">
        <v>0.3</v>
      </c>
      <c r="AE31" s="5">
        <v>0.3</v>
      </c>
      <c r="AF31" s="5">
        <v>0.3</v>
      </c>
      <c r="AG31" s="5">
        <v>0.3</v>
      </c>
      <c r="AH31" s="5">
        <v>0.3</v>
      </c>
      <c r="AI31" s="5">
        <v>0.3</v>
      </c>
      <c r="AJ31" s="5">
        <v>0.3</v>
      </c>
      <c r="AK31" s="5">
        <v>0.3</v>
      </c>
      <c r="AL31" s="5">
        <v>0.3</v>
      </c>
    </row>
    <row r="32" spans="1:38" x14ac:dyDescent="0.25">
      <c r="B32" s="3" t="s">
        <v>72</v>
      </c>
      <c r="C32" s="3">
        <v>500</v>
      </c>
      <c r="D32" s="4">
        <f>C32+(C33*C35)</f>
        <v>515</v>
      </c>
      <c r="E32" s="4">
        <f t="shared" ref="D32:AL32" si="0">D32+(D33*D35)</f>
        <v>530</v>
      </c>
      <c r="F32" s="4">
        <f t="shared" si="0"/>
        <v>545</v>
      </c>
      <c r="G32" s="4">
        <f t="shared" si="0"/>
        <v>560</v>
      </c>
      <c r="H32" s="4">
        <f t="shared" si="0"/>
        <v>575</v>
      </c>
      <c r="I32" s="4">
        <f t="shared" si="0"/>
        <v>590</v>
      </c>
      <c r="J32" s="4">
        <f t="shared" si="0"/>
        <v>605</v>
      </c>
      <c r="K32" s="4">
        <f t="shared" si="0"/>
        <v>620</v>
      </c>
      <c r="L32" s="4">
        <f t="shared" si="0"/>
        <v>635</v>
      </c>
      <c r="M32" s="4">
        <f t="shared" si="0"/>
        <v>650</v>
      </c>
      <c r="N32" s="4">
        <f t="shared" si="0"/>
        <v>665</v>
      </c>
      <c r="O32" s="4">
        <f t="shared" si="0"/>
        <v>680</v>
      </c>
      <c r="P32" s="4">
        <f t="shared" si="0"/>
        <v>698</v>
      </c>
      <c r="Q32" s="4">
        <f t="shared" si="0"/>
        <v>716</v>
      </c>
      <c r="R32" s="4">
        <f t="shared" si="0"/>
        <v>734</v>
      </c>
      <c r="S32" s="4">
        <f t="shared" si="0"/>
        <v>752</v>
      </c>
      <c r="T32" s="4">
        <f t="shared" si="0"/>
        <v>770</v>
      </c>
      <c r="U32" s="4">
        <f t="shared" si="0"/>
        <v>788</v>
      </c>
      <c r="V32" s="4">
        <f t="shared" si="0"/>
        <v>806</v>
      </c>
      <c r="W32" s="4">
        <f t="shared" si="0"/>
        <v>824</v>
      </c>
      <c r="X32" s="4">
        <f t="shared" si="0"/>
        <v>842</v>
      </c>
      <c r="Y32" s="4">
        <f t="shared" si="0"/>
        <v>860</v>
      </c>
      <c r="Z32" s="4">
        <f t="shared" si="0"/>
        <v>878</v>
      </c>
      <c r="AA32" s="4">
        <f t="shared" si="0"/>
        <v>896</v>
      </c>
      <c r="AB32" s="4">
        <f t="shared" si="0"/>
        <v>917</v>
      </c>
      <c r="AC32" s="4">
        <f t="shared" si="0"/>
        <v>938</v>
      </c>
      <c r="AD32" s="4">
        <f t="shared" si="0"/>
        <v>959</v>
      </c>
      <c r="AE32" s="4">
        <f t="shared" si="0"/>
        <v>980</v>
      </c>
      <c r="AF32" s="4">
        <f t="shared" si="0"/>
        <v>1001</v>
      </c>
      <c r="AG32" s="4">
        <f t="shared" si="0"/>
        <v>1022</v>
      </c>
      <c r="AH32" s="4">
        <f t="shared" si="0"/>
        <v>1043</v>
      </c>
      <c r="AI32" s="4">
        <f t="shared" si="0"/>
        <v>1064</v>
      </c>
      <c r="AJ32" s="4">
        <f t="shared" si="0"/>
        <v>1085</v>
      </c>
      <c r="AK32" s="4">
        <f t="shared" si="0"/>
        <v>1106</v>
      </c>
      <c r="AL32" s="4">
        <f t="shared" si="0"/>
        <v>1127</v>
      </c>
    </row>
    <row r="33" spans="2:38" x14ac:dyDescent="0.25">
      <c r="B33" s="3" t="s">
        <v>73</v>
      </c>
      <c r="C33" s="3">
        <v>300</v>
      </c>
      <c r="D33" s="3">
        <v>300</v>
      </c>
      <c r="E33" s="3">
        <v>300</v>
      </c>
      <c r="F33" s="3">
        <v>300</v>
      </c>
      <c r="G33" s="3">
        <v>300</v>
      </c>
      <c r="H33" s="3">
        <v>300</v>
      </c>
      <c r="I33" s="3">
        <v>300</v>
      </c>
      <c r="J33" s="3">
        <v>300</v>
      </c>
      <c r="K33" s="3">
        <v>300</v>
      </c>
      <c r="L33" s="3">
        <v>300</v>
      </c>
      <c r="M33" s="3">
        <v>300</v>
      </c>
      <c r="N33" s="3">
        <v>300</v>
      </c>
      <c r="O33" s="3">
        <v>300</v>
      </c>
      <c r="P33" s="3">
        <v>300</v>
      </c>
      <c r="Q33" s="3">
        <v>300</v>
      </c>
      <c r="R33" s="3">
        <v>300</v>
      </c>
      <c r="S33" s="3">
        <v>300</v>
      </c>
      <c r="T33" s="3">
        <v>300</v>
      </c>
      <c r="U33" s="3">
        <v>300</v>
      </c>
      <c r="V33" s="3">
        <v>300</v>
      </c>
      <c r="W33" s="3">
        <v>300</v>
      </c>
      <c r="X33" s="3">
        <v>300</v>
      </c>
      <c r="Y33" s="3">
        <v>300</v>
      </c>
      <c r="Z33" s="3">
        <v>300</v>
      </c>
      <c r="AA33" s="3">
        <v>300</v>
      </c>
      <c r="AB33" s="3">
        <v>300</v>
      </c>
      <c r="AC33" s="3">
        <v>300</v>
      </c>
      <c r="AD33" s="3">
        <v>300</v>
      </c>
      <c r="AE33" s="3">
        <v>300</v>
      </c>
      <c r="AF33" s="3">
        <v>300</v>
      </c>
      <c r="AG33" s="3">
        <v>300</v>
      </c>
      <c r="AH33" s="3">
        <v>300</v>
      </c>
      <c r="AI33" s="3">
        <v>300</v>
      </c>
      <c r="AJ33" s="3">
        <v>300</v>
      </c>
      <c r="AK33" s="3">
        <v>300</v>
      </c>
      <c r="AL33" s="3">
        <v>300</v>
      </c>
    </row>
    <row r="34" spans="2:38" x14ac:dyDescent="0.25">
      <c r="B34" s="3" t="s">
        <v>74</v>
      </c>
      <c r="C34" s="3">
        <v>800</v>
      </c>
      <c r="D34" s="4">
        <f t="shared" ref="D34:AL34" si="1">D32+D33</f>
        <v>815</v>
      </c>
      <c r="E34" s="4">
        <f t="shared" si="1"/>
        <v>830</v>
      </c>
      <c r="F34" s="4">
        <f t="shared" si="1"/>
        <v>845</v>
      </c>
      <c r="G34" s="4">
        <f t="shared" si="1"/>
        <v>860</v>
      </c>
      <c r="H34" s="4">
        <f t="shared" si="1"/>
        <v>875</v>
      </c>
      <c r="I34" s="4">
        <f t="shared" si="1"/>
        <v>890</v>
      </c>
      <c r="J34" s="4">
        <f t="shared" si="1"/>
        <v>905</v>
      </c>
      <c r="K34" s="4">
        <f t="shared" si="1"/>
        <v>920</v>
      </c>
      <c r="L34" s="4">
        <f t="shared" si="1"/>
        <v>935</v>
      </c>
      <c r="M34" s="4">
        <f t="shared" si="1"/>
        <v>950</v>
      </c>
      <c r="N34" s="4">
        <f t="shared" si="1"/>
        <v>965</v>
      </c>
      <c r="O34" s="4">
        <f t="shared" si="1"/>
        <v>980</v>
      </c>
      <c r="P34" s="4">
        <f t="shared" si="1"/>
        <v>998</v>
      </c>
      <c r="Q34" s="4">
        <f t="shared" si="1"/>
        <v>1016</v>
      </c>
      <c r="R34" s="4">
        <f t="shared" si="1"/>
        <v>1034</v>
      </c>
      <c r="S34" s="4">
        <f t="shared" si="1"/>
        <v>1052</v>
      </c>
      <c r="T34" s="4">
        <f t="shared" si="1"/>
        <v>1070</v>
      </c>
      <c r="U34" s="4">
        <f t="shared" si="1"/>
        <v>1088</v>
      </c>
      <c r="V34" s="4">
        <f t="shared" si="1"/>
        <v>1106</v>
      </c>
      <c r="W34" s="4">
        <f t="shared" si="1"/>
        <v>1124</v>
      </c>
      <c r="X34" s="4">
        <f t="shared" si="1"/>
        <v>1142</v>
      </c>
      <c r="Y34" s="4">
        <f t="shared" si="1"/>
        <v>1160</v>
      </c>
      <c r="Z34" s="4">
        <f t="shared" si="1"/>
        <v>1178</v>
      </c>
      <c r="AA34" s="4">
        <f t="shared" si="1"/>
        <v>1196</v>
      </c>
      <c r="AB34" s="4">
        <f t="shared" si="1"/>
        <v>1217</v>
      </c>
      <c r="AC34" s="4">
        <f t="shared" si="1"/>
        <v>1238</v>
      </c>
      <c r="AD34" s="4">
        <f t="shared" si="1"/>
        <v>1259</v>
      </c>
      <c r="AE34" s="4">
        <f t="shared" si="1"/>
        <v>1280</v>
      </c>
      <c r="AF34" s="4">
        <f t="shared" si="1"/>
        <v>1301</v>
      </c>
      <c r="AG34" s="4">
        <f t="shared" si="1"/>
        <v>1322</v>
      </c>
      <c r="AH34" s="4">
        <f t="shared" si="1"/>
        <v>1343</v>
      </c>
      <c r="AI34" s="4">
        <f t="shared" si="1"/>
        <v>1364</v>
      </c>
      <c r="AJ34" s="4">
        <f t="shared" si="1"/>
        <v>1385</v>
      </c>
      <c r="AK34" s="4">
        <f t="shared" si="1"/>
        <v>1406</v>
      </c>
      <c r="AL34" s="4">
        <f t="shared" si="1"/>
        <v>1427</v>
      </c>
    </row>
    <row r="35" spans="2:38" x14ac:dyDescent="0.25">
      <c r="B35" s="3" t="s">
        <v>10</v>
      </c>
      <c r="C35" s="5">
        <f>'Scenarios definitions'!$C$14</f>
        <v>0.05</v>
      </c>
      <c r="D35" s="5">
        <f>'Scenarios definitions'!$C$14</f>
        <v>0.05</v>
      </c>
      <c r="E35" s="5">
        <f>'Scenarios definitions'!$C$14</f>
        <v>0.05</v>
      </c>
      <c r="F35" s="5">
        <f>'Scenarios definitions'!$C$14</f>
        <v>0.05</v>
      </c>
      <c r="G35" s="5">
        <f>'Scenarios definitions'!$C$14</f>
        <v>0.05</v>
      </c>
      <c r="H35" s="5">
        <f>'Scenarios definitions'!$C$14</f>
        <v>0.05</v>
      </c>
      <c r="I35" s="5">
        <f>'Scenarios definitions'!$C$14</f>
        <v>0.05</v>
      </c>
      <c r="J35" s="5">
        <f>'Scenarios definitions'!$C$14</f>
        <v>0.05</v>
      </c>
      <c r="K35" s="5">
        <f>'Scenarios definitions'!$C$14</f>
        <v>0.05</v>
      </c>
      <c r="L35" s="5">
        <f>'Scenarios definitions'!$C$14</f>
        <v>0.05</v>
      </c>
      <c r="M35" s="5">
        <f>'Scenarios definitions'!$C$14</f>
        <v>0.05</v>
      </c>
      <c r="N35" s="5">
        <f>'Scenarios definitions'!$C$14</f>
        <v>0.05</v>
      </c>
      <c r="O35" s="5">
        <f>'Scenarios definitions'!$D$14</f>
        <v>0.06</v>
      </c>
      <c r="P35" s="5">
        <f>'Scenarios definitions'!$D$14</f>
        <v>0.06</v>
      </c>
      <c r="Q35" s="5">
        <f>'Scenarios definitions'!$D$14</f>
        <v>0.06</v>
      </c>
      <c r="R35" s="5">
        <f>'Scenarios definitions'!$D$14</f>
        <v>0.06</v>
      </c>
      <c r="S35" s="5">
        <f>'Scenarios definitions'!$D$14</f>
        <v>0.06</v>
      </c>
      <c r="T35" s="5">
        <f>'Scenarios definitions'!$D$14</f>
        <v>0.06</v>
      </c>
      <c r="U35" s="5">
        <f>'Scenarios definitions'!$D$14</f>
        <v>0.06</v>
      </c>
      <c r="V35" s="5">
        <f>'Scenarios definitions'!$D$14</f>
        <v>0.06</v>
      </c>
      <c r="W35" s="5">
        <f>'Scenarios definitions'!$D$14</f>
        <v>0.06</v>
      </c>
      <c r="X35" s="5">
        <f>'Scenarios definitions'!$D$14</f>
        <v>0.06</v>
      </c>
      <c r="Y35" s="5">
        <f>'Scenarios definitions'!$D$14</f>
        <v>0.06</v>
      </c>
      <c r="Z35" s="5">
        <f>'Scenarios definitions'!$D$14</f>
        <v>0.06</v>
      </c>
      <c r="AA35" s="5">
        <f>'Scenarios definitions'!$E$14</f>
        <v>7.0000000000000007E-2</v>
      </c>
      <c r="AB35" s="5">
        <f>'Scenarios definitions'!$E$14</f>
        <v>7.0000000000000007E-2</v>
      </c>
      <c r="AC35" s="5">
        <f>'Scenarios definitions'!$E$14</f>
        <v>7.0000000000000007E-2</v>
      </c>
      <c r="AD35" s="5">
        <f>'Scenarios definitions'!$E$14</f>
        <v>7.0000000000000007E-2</v>
      </c>
      <c r="AE35" s="5">
        <f>'Scenarios definitions'!$E$14</f>
        <v>7.0000000000000007E-2</v>
      </c>
      <c r="AF35" s="5">
        <f>'Scenarios definitions'!$E$14</f>
        <v>7.0000000000000007E-2</v>
      </c>
      <c r="AG35" s="5">
        <f>'Scenarios definitions'!$E$14</f>
        <v>7.0000000000000007E-2</v>
      </c>
      <c r="AH35" s="5">
        <f>'Scenarios definitions'!$E$14</f>
        <v>7.0000000000000007E-2</v>
      </c>
      <c r="AI35" s="5">
        <f>'Scenarios definitions'!$E$14</f>
        <v>7.0000000000000007E-2</v>
      </c>
      <c r="AJ35" s="5">
        <f>'Scenarios definitions'!$E$14</f>
        <v>7.0000000000000007E-2</v>
      </c>
      <c r="AK35" s="5">
        <f>'Scenarios definitions'!$E$14</f>
        <v>7.0000000000000007E-2</v>
      </c>
      <c r="AL35" s="5">
        <f>'Scenarios definitions'!$E$14</f>
        <v>7.0000000000000007E-2</v>
      </c>
    </row>
    <row r="36" spans="2:38" x14ac:dyDescent="0.25">
      <c r="B36" s="15" t="s">
        <v>70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2:38" x14ac:dyDescent="0.25">
      <c r="B37" s="3" t="s">
        <v>75</v>
      </c>
      <c r="C37" s="4">
        <f>(C34*$C$10)</f>
        <v>98181.818181818191</v>
      </c>
      <c r="D37" s="4">
        <f t="shared" ref="D37:AL37" si="2">(D34*$C$10)</f>
        <v>100022.72727272728</v>
      </c>
      <c r="E37" s="4">
        <f t="shared" si="2"/>
        <v>101863.63636363637</v>
      </c>
      <c r="F37" s="4">
        <f t="shared" si="2"/>
        <v>103704.54545454546</v>
      </c>
      <c r="G37" s="4">
        <f t="shared" si="2"/>
        <v>105545.45454545454</v>
      </c>
      <c r="H37" s="4">
        <f t="shared" si="2"/>
        <v>107386.36363636365</v>
      </c>
      <c r="I37" s="4">
        <f t="shared" si="2"/>
        <v>109227.27272727274</v>
      </c>
      <c r="J37" s="4">
        <f t="shared" si="2"/>
        <v>111068.18181818182</v>
      </c>
      <c r="K37" s="4">
        <f t="shared" si="2"/>
        <v>112909.09090909091</v>
      </c>
      <c r="L37" s="4">
        <f t="shared" si="2"/>
        <v>114750</v>
      </c>
      <c r="M37" s="4">
        <f t="shared" si="2"/>
        <v>116590.9090909091</v>
      </c>
      <c r="N37" s="4">
        <f t="shared" si="2"/>
        <v>118431.81818181819</v>
      </c>
      <c r="O37" s="4">
        <f t="shared" si="2"/>
        <v>120272.72727272728</v>
      </c>
      <c r="P37" s="4">
        <f t="shared" si="2"/>
        <v>122481.81818181819</v>
      </c>
      <c r="Q37" s="4">
        <f t="shared" si="2"/>
        <v>124690.9090909091</v>
      </c>
      <c r="R37" s="4">
        <f t="shared" si="2"/>
        <v>126900</v>
      </c>
      <c r="S37" s="4">
        <f t="shared" si="2"/>
        <v>129109.09090909091</v>
      </c>
      <c r="T37" s="4">
        <f t="shared" si="2"/>
        <v>131318.18181818182</v>
      </c>
      <c r="U37" s="4">
        <f t="shared" si="2"/>
        <v>133527.27272727274</v>
      </c>
      <c r="V37" s="4">
        <f t="shared" si="2"/>
        <v>135736.36363636365</v>
      </c>
      <c r="W37" s="4">
        <f t="shared" si="2"/>
        <v>137945.45454545456</v>
      </c>
      <c r="X37" s="4">
        <f t="shared" si="2"/>
        <v>140154.54545454547</v>
      </c>
      <c r="Y37" s="4">
        <f t="shared" si="2"/>
        <v>142363.63636363638</v>
      </c>
      <c r="Z37" s="4">
        <f t="shared" si="2"/>
        <v>144572.72727272729</v>
      </c>
      <c r="AA37" s="4">
        <f t="shared" si="2"/>
        <v>146781.81818181818</v>
      </c>
      <c r="AB37" s="4">
        <f t="shared" si="2"/>
        <v>149359.09090909091</v>
      </c>
      <c r="AC37" s="4">
        <f t="shared" si="2"/>
        <v>151936.36363636365</v>
      </c>
      <c r="AD37" s="4">
        <f t="shared" si="2"/>
        <v>154513.63636363638</v>
      </c>
      <c r="AE37" s="4">
        <f t="shared" si="2"/>
        <v>157090.90909090909</v>
      </c>
      <c r="AF37" s="4">
        <f t="shared" si="2"/>
        <v>159668.18181818182</v>
      </c>
      <c r="AG37" s="4">
        <f t="shared" si="2"/>
        <v>162245.45454545456</v>
      </c>
      <c r="AH37" s="4">
        <f t="shared" si="2"/>
        <v>164822.72727272729</v>
      </c>
      <c r="AI37" s="4">
        <f t="shared" si="2"/>
        <v>167400</v>
      </c>
      <c r="AJ37" s="4">
        <f t="shared" si="2"/>
        <v>169977.27272727274</v>
      </c>
      <c r="AK37" s="4">
        <f t="shared" si="2"/>
        <v>172554.54545454547</v>
      </c>
      <c r="AL37" s="4">
        <f t="shared" si="2"/>
        <v>175131.81818181818</v>
      </c>
    </row>
    <row r="38" spans="2:38" x14ac:dyDescent="0.25">
      <c r="B38" s="3" t="s">
        <v>80</v>
      </c>
      <c r="C38" s="4">
        <f>(C37*C30*$C$22)+(C37*C31*$C$23)</f>
        <v>13745.454545454548</v>
      </c>
      <c r="D38" s="4">
        <f t="shared" ref="C38:AL38" si="3">(D37*D30*$C$22)+(D37*D31*$C$23)</f>
        <v>14003.18181818182</v>
      </c>
      <c r="E38" s="4">
        <f t="shared" si="3"/>
        <v>14260.909090909094</v>
      </c>
      <c r="F38" s="4">
        <f t="shared" si="3"/>
        <v>14518.636363636364</v>
      </c>
      <c r="G38" s="4">
        <f t="shared" si="3"/>
        <v>14776.36363636364</v>
      </c>
      <c r="H38" s="4">
        <f t="shared" si="3"/>
        <v>15034.090909090912</v>
      </c>
      <c r="I38" s="4">
        <f t="shared" si="3"/>
        <v>15291.818181818184</v>
      </c>
      <c r="J38" s="4">
        <f t="shared" si="3"/>
        <v>15549.545454545458</v>
      </c>
      <c r="K38" s="4">
        <f t="shared" si="3"/>
        <v>15807.272727272728</v>
      </c>
      <c r="L38" s="4">
        <f t="shared" si="3"/>
        <v>16065</v>
      </c>
      <c r="M38" s="4">
        <f t="shared" si="3"/>
        <v>16322.727272727276</v>
      </c>
      <c r="N38" s="4">
        <f t="shared" si="3"/>
        <v>16580.454545454548</v>
      </c>
      <c r="O38" s="4">
        <f t="shared" si="3"/>
        <v>18040.909090909092</v>
      </c>
      <c r="P38" s="4">
        <f t="shared" si="3"/>
        <v>18372.272727272728</v>
      </c>
      <c r="Q38" s="4">
        <f t="shared" si="3"/>
        <v>18703.636363636364</v>
      </c>
      <c r="R38" s="4">
        <f t="shared" si="3"/>
        <v>19035</v>
      </c>
      <c r="S38" s="4">
        <f t="shared" si="3"/>
        <v>19366.363636363636</v>
      </c>
      <c r="T38" s="4">
        <f t="shared" si="3"/>
        <v>19697.727272727272</v>
      </c>
      <c r="U38" s="4">
        <f t="shared" si="3"/>
        <v>20029.090909090912</v>
      </c>
      <c r="V38" s="4">
        <f t="shared" si="3"/>
        <v>20360.454545454548</v>
      </c>
      <c r="W38" s="4">
        <f t="shared" si="3"/>
        <v>20691.818181818184</v>
      </c>
      <c r="X38" s="4">
        <f t="shared" si="3"/>
        <v>21023.181818181823</v>
      </c>
      <c r="Y38" s="4">
        <f t="shared" si="3"/>
        <v>21354.545454545456</v>
      </c>
      <c r="Z38" s="4">
        <f t="shared" si="3"/>
        <v>21685.909090909096</v>
      </c>
      <c r="AA38" s="4">
        <f t="shared" si="3"/>
        <v>23485.090909090904</v>
      </c>
      <c r="AB38" s="4">
        <f t="shared" si="3"/>
        <v>23897.454545454544</v>
      </c>
      <c r="AC38" s="4">
        <f t="shared" si="3"/>
        <v>24309.818181818184</v>
      </c>
      <c r="AD38" s="4">
        <f t="shared" si="3"/>
        <v>24722.18181818182</v>
      </c>
      <c r="AE38" s="4">
        <f t="shared" si="3"/>
        <v>25134.545454545456</v>
      </c>
      <c r="AF38" s="4">
        <f t="shared" si="3"/>
        <v>25546.909090909088</v>
      </c>
      <c r="AG38" s="4">
        <f t="shared" si="3"/>
        <v>25959.272727272728</v>
      </c>
      <c r="AH38" s="4">
        <f t="shared" si="3"/>
        <v>26371.636363636368</v>
      </c>
      <c r="AI38" s="4">
        <f t="shared" si="3"/>
        <v>26784</v>
      </c>
      <c r="AJ38" s="4">
        <f t="shared" si="3"/>
        <v>27196.363636363636</v>
      </c>
      <c r="AK38" s="4">
        <f t="shared" si="3"/>
        <v>27608.727272727276</v>
      </c>
      <c r="AL38" s="4">
        <f t="shared" si="3"/>
        <v>28021.090909090904</v>
      </c>
    </row>
    <row r="39" spans="2:38" x14ac:dyDescent="0.25">
      <c r="B39" s="3" t="s">
        <v>54</v>
      </c>
      <c r="C39" s="5">
        <f t="shared" ref="C39:AL39" si="4">C38/C37</f>
        <v>0.14000000000000001</v>
      </c>
      <c r="D39" s="5">
        <f t="shared" si="4"/>
        <v>0.14000000000000001</v>
      </c>
      <c r="E39" s="5">
        <f t="shared" si="4"/>
        <v>0.14000000000000001</v>
      </c>
      <c r="F39" s="5">
        <f t="shared" si="4"/>
        <v>0.14000000000000001</v>
      </c>
      <c r="G39" s="5">
        <f t="shared" si="4"/>
        <v>0.14000000000000004</v>
      </c>
      <c r="H39" s="5">
        <f t="shared" si="4"/>
        <v>0.14000000000000001</v>
      </c>
      <c r="I39" s="5">
        <f t="shared" si="4"/>
        <v>0.14000000000000001</v>
      </c>
      <c r="J39" s="5">
        <f t="shared" si="4"/>
        <v>0.14000000000000001</v>
      </c>
      <c r="K39" s="5">
        <f t="shared" si="4"/>
        <v>0.14000000000000001</v>
      </c>
      <c r="L39" s="5">
        <f t="shared" si="4"/>
        <v>0.14000000000000001</v>
      </c>
      <c r="M39" s="5">
        <f t="shared" si="4"/>
        <v>0.14000000000000001</v>
      </c>
      <c r="N39" s="5">
        <f t="shared" si="4"/>
        <v>0.14000000000000001</v>
      </c>
      <c r="O39" s="5">
        <f t="shared" si="4"/>
        <v>0.15</v>
      </c>
      <c r="P39" s="5">
        <f t="shared" si="4"/>
        <v>0.15</v>
      </c>
      <c r="Q39" s="5">
        <f t="shared" si="4"/>
        <v>0.15</v>
      </c>
      <c r="R39" s="5">
        <f t="shared" si="4"/>
        <v>0.15</v>
      </c>
      <c r="S39" s="5">
        <f t="shared" si="4"/>
        <v>0.15</v>
      </c>
      <c r="T39" s="5">
        <f t="shared" si="4"/>
        <v>0.15</v>
      </c>
      <c r="U39" s="5">
        <f t="shared" si="4"/>
        <v>0.15000000000000002</v>
      </c>
      <c r="V39" s="5">
        <f t="shared" si="4"/>
        <v>0.15</v>
      </c>
      <c r="W39" s="5">
        <f t="shared" si="4"/>
        <v>0.15</v>
      </c>
      <c r="X39" s="5">
        <f t="shared" si="4"/>
        <v>0.15000000000000002</v>
      </c>
      <c r="Y39" s="5">
        <f t="shared" si="4"/>
        <v>0.15</v>
      </c>
      <c r="Z39" s="5">
        <f t="shared" si="4"/>
        <v>0.15000000000000002</v>
      </c>
      <c r="AA39" s="5">
        <f t="shared" si="4"/>
        <v>0.15999999999999998</v>
      </c>
      <c r="AB39" s="5">
        <f t="shared" si="4"/>
        <v>0.15999999999999998</v>
      </c>
      <c r="AC39" s="5">
        <f t="shared" si="4"/>
        <v>0.16</v>
      </c>
      <c r="AD39" s="5">
        <f t="shared" si="4"/>
        <v>0.16</v>
      </c>
      <c r="AE39" s="5">
        <f t="shared" si="4"/>
        <v>0.16</v>
      </c>
      <c r="AF39" s="5">
        <f t="shared" si="4"/>
        <v>0.15999999999999998</v>
      </c>
      <c r="AG39" s="5">
        <f t="shared" si="4"/>
        <v>0.16</v>
      </c>
      <c r="AH39" s="5">
        <f t="shared" si="4"/>
        <v>0.16</v>
      </c>
      <c r="AI39" s="5">
        <f t="shared" si="4"/>
        <v>0.16</v>
      </c>
      <c r="AJ39" s="5">
        <f t="shared" si="4"/>
        <v>0.16</v>
      </c>
      <c r="AK39" s="5">
        <f t="shared" si="4"/>
        <v>0.16</v>
      </c>
      <c r="AL39" s="5">
        <f t="shared" si="4"/>
        <v>0.15999999999999998</v>
      </c>
    </row>
    <row r="40" spans="2:38" x14ac:dyDescent="0.25">
      <c r="B40" s="1"/>
    </row>
    <row r="41" spans="2:38" x14ac:dyDescent="0.25">
      <c r="B41" s="3" t="s">
        <v>55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2:38" x14ac:dyDescent="0.25">
      <c r="B42" s="3" t="s">
        <v>56</v>
      </c>
      <c r="C42" s="5">
        <f>'Scenarios definitions'!$C$14</f>
        <v>0.05</v>
      </c>
      <c r="D42" s="5">
        <f>'Scenarios definitions'!$C$14</f>
        <v>0.05</v>
      </c>
      <c r="E42" s="5">
        <f>'Scenarios definitions'!$C$14</f>
        <v>0.05</v>
      </c>
      <c r="F42" s="5">
        <f>'Scenarios definitions'!$C$14</f>
        <v>0.05</v>
      </c>
      <c r="G42" s="5">
        <f>'Scenarios definitions'!$C$14</f>
        <v>0.05</v>
      </c>
      <c r="H42" s="5">
        <f>'Scenarios definitions'!$C$14</f>
        <v>0.05</v>
      </c>
      <c r="I42" s="5">
        <f>'Scenarios definitions'!$C$14</f>
        <v>0.05</v>
      </c>
      <c r="J42" s="5">
        <f>'Scenarios definitions'!$C$14</f>
        <v>0.05</v>
      </c>
      <c r="K42" s="5">
        <f>'Scenarios definitions'!$C$14</f>
        <v>0.05</v>
      </c>
      <c r="L42" s="5">
        <f>'Scenarios definitions'!$C$14</f>
        <v>0.05</v>
      </c>
      <c r="M42" s="5">
        <f>'Scenarios definitions'!$C$14</f>
        <v>0.05</v>
      </c>
      <c r="N42" s="5">
        <f>'Scenarios definitions'!$C$14</f>
        <v>0.05</v>
      </c>
      <c r="O42" s="5">
        <f>'Scenarios definitions'!$D$14</f>
        <v>0.06</v>
      </c>
      <c r="P42" s="5">
        <f>'Scenarios definitions'!$D$14</f>
        <v>0.06</v>
      </c>
      <c r="Q42" s="5">
        <f>'Scenarios definitions'!$D$14</f>
        <v>0.06</v>
      </c>
      <c r="R42" s="5">
        <f>'Scenarios definitions'!$D$14</f>
        <v>0.06</v>
      </c>
      <c r="S42" s="5">
        <f>'Scenarios definitions'!$D$14</f>
        <v>0.06</v>
      </c>
      <c r="T42" s="5">
        <f>'Scenarios definitions'!$D$14</f>
        <v>0.06</v>
      </c>
      <c r="U42" s="5">
        <f>'Scenarios definitions'!$D$14</f>
        <v>0.06</v>
      </c>
      <c r="V42" s="5">
        <f>'Scenarios definitions'!$D$14</f>
        <v>0.06</v>
      </c>
      <c r="W42" s="5">
        <f>'Scenarios definitions'!$D$14</f>
        <v>0.06</v>
      </c>
      <c r="X42" s="5">
        <f>'Scenarios definitions'!$D$14</f>
        <v>0.06</v>
      </c>
      <c r="Y42" s="5">
        <f>'Scenarios definitions'!$D$14</f>
        <v>0.06</v>
      </c>
      <c r="Z42" s="5">
        <f>'Scenarios definitions'!$D$14</f>
        <v>0.06</v>
      </c>
      <c r="AA42" s="5">
        <f>'Scenarios definitions'!$E$14</f>
        <v>7.0000000000000007E-2</v>
      </c>
      <c r="AB42" s="5">
        <f>'Scenarios definitions'!$E$14</f>
        <v>7.0000000000000007E-2</v>
      </c>
      <c r="AC42" s="5">
        <f>'Scenarios definitions'!$E$14</f>
        <v>7.0000000000000007E-2</v>
      </c>
      <c r="AD42" s="5">
        <f>'Scenarios definitions'!$E$14</f>
        <v>7.0000000000000007E-2</v>
      </c>
      <c r="AE42" s="5">
        <f>'Scenarios definitions'!$E$14</f>
        <v>7.0000000000000007E-2</v>
      </c>
      <c r="AF42" s="5">
        <f>'Scenarios definitions'!$E$14</f>
        <v>7.0000000000000007E-2</v>
      </c>
      <c r="AG42" s="5">
        <f>'Scenarios definitions'!$E$14</f>
        <v>7.0000000000000007E-2</v>
      </c>
      <c r="AH42" s="5">
        <f>'Scenarios definitions'!$E$14</f>
        <v>7.0000000000000007E-2</v>
      </c>
      <c r="AI42" s="5">
        <f>'Scenarios definitions'!$E$14</f>
        <v>7.0000000000000007E-2</v>
      </c>
      <c r="AJ42" s="5">
        <f>'Scenarios definitions'!$E$14</f>
        <v>7.0000000000000007E-2</v>
      </c>
      <c r="AK42" s="5">
        <f>'Scenarios definitions'!$E$14</f>
        <v>7.0000000000000007E-2</v>
      </c>
      <c r="AL42" s="5">
        <f>'Scenarios definitions'!$E$14</f>
        <v>7.0000000000000007E-2</v>
      </c>
    </row>
    <row r="43" spans="2:38" x14ac:dyDescent="0.25">
      <c r="B43" s="3" t="s">
        <v>81</v>
      </c>
      <c r="C43" s="4">
        <f>C37*C42</f>
        <v>4909.0909090909099</v>
      </c>
      <c r="D43" s="4">
        <f t="shared" ref="C43:AL43" si="5">D37*D42</f>
        <v>5001.136363636364</v>
      </c>
      <c r="E43" s="4">
        <f t="shared" si="5"/>
        <v>5093.1818181818189</v>
      </c>
      <c r="F43" s="4">
        <f t="shared" si="5"/>
        <v>5185.227272727273</v>
      </c>
      <c r="G43" s="4">
        <f t="shared" si="5"/>
        <v>5277.2727272727279</v>
      </c>
      <c r="H43" s="4">
        <f t="shared" si="5"/>
        <v>5369.3181818181829</v>
      </c>
      <c r="I43" s="4">
        <f t="shared" si="5"/>
        <v>5461.3636363636369</v>
      </c>
      <c r="J43" s="4">
        <f t="shared" si="5"/>
        <v>5553.4090909090919</v>
      </c>
      <c r="K43" s="4">
        <f t="shared" si="5"/>
        <v>5645.454545454546</v>
      </c>
      <c r="L43" s="4">
        <f t="shared" si="5"/>
        <v>5737.5</v>
      </c>
      <c r="M43" s="4">
        <f t="shared" si="5"/>
        <v>5829.5454545454559</v>
      </c>
      <c r="N43" s="4">
        <f t="shared" si="5"/>
        <v>5921.5909090909099</v>
      </c>
      <c r="O43" s="4">
        <f>O37*O42</f>
        <v>7216.3636363636369</v>
      </c>
      <c r="P43" s="4">
        <f t="shared" si="5"/>
        <v>7348.909090909091</v>
      </c>
      <c r="Q43" s="4">
        <f t="shared" si="5"/>
        <v>7481.454545454546</v>
      </c>
      <c r="R43" s="4">
        <f t="shared" si="5"/>
        <v>7614</v>
      </c>
      <c r="S43" s="4">
        <f t="shared" si="5"/>
        <v>7746.545454545454</v>
      </c>
      <c r="T43" s="4">
        <f t="shared" si="5"/>
        <v>7879.090909090909</v>
      </c>
      <c r="U43" s="4">
        <f t="shared" si="5"/>
        <v>8011.636363636364</v>
      </c>
      <c r="V43" s="4">
        <f t="shared" si="5"/>
        <v>8144.1818181818189</v>
      </c>
      <c r="W43" s="4">
        <f t="shared" si="5"/>
        <v>8276.7272727272739</v>
      </c>
      <c r="X43" s="4">
        <f t="shared" si="5"/>
        <v>8409.2727272727279</v>
      </c>
      <c r="Y43" s="4">
        <f t="shared" si="5"/>
        <v>8541.818181818182</v>
      </c>
      <c r="Z43" s="4">
        <f t="shared" si="5"/>
        <v>8674.3636363636379</v>
      </c>
      <c r="AA43" s="4">
        <f t="shared" si="5"/>
        <v>10274.727272727274</v>
      </c>
      <c r="AB43" s="4">
        <f t="shared" si="5"/>
        <v>10455.136363636364</v>
      </c>
      <c r="AC43" s="4">
        <f t="shared" si="5"/>
        <v>10635.545454545456</v>
      </c>
      <c r="AD43" s="4">
        <f t="shared" si="5"/>
        <v>10815.954545454548</v>
      </c>
      <c r="AE43" s="4">
        <f t="shared" si="5"/>
        <v>10996.363636363638</v>
      </c>
      <c r="AF43" s="4">
        <f t="shared" si="5"/>
        <v>11176.772727272728</v>
      </c>
      <c r="AG43" s="4">
        <f t="shared" si="5"/>
        <v>11357.18181818182</v>
      </c>
      <c r="AH43" s="4">
        <f t="shared" si="5"/>
        <v>11537.590909090912</v>
      </c>
      <c r="AI43" s="4">
        <f t="shared" si="5"/>
        <v>11718.000000000002</v>
      </c>
      <c r="AJ43" s="4">
        <f t="shared" si="5"/>
        <v>11898.409090909092</v>
      </c>
      <c r="AK43" s="4">
        <f t="shared" si="5"/>
        <v>12078.818181818184</v>
      </c>
      <c r="AL43" s="4">
        <f t="shared" si="5"/>
        <v>12259.227272727274</v>
      </c>
    </row>
    <row r="44" spans="2:38" x14ac:dyDescent="0.25">
      <c r="B44" s="3" t="s">
        <v>76</v>
      </c>
      <c r="C44" s="3">
        <f>(($C$13*$C$19*$C$5)+($C$14*$C$19*$C$6))/1000</f>
        <v>4300</v>
      </c>
      <c r="D44" s="3">
        <f t="shared" ref="D44:AL44" si="6">(($C$13*$C$19*$C$5)+($C$14*$C$19*$C$6))/1000</f>
        <v>4300</v>
      </c>
      <c r="E44" s="3">
        <f t="shared" si="6"/>
        <v>4300</v>
      </c>
      <c r="F44" s="3">
        <f t="shared" si="6"/>
        <v>4300</v>
      </c>
      <c r="G44" s="3">
        <f t="shared" si="6"/>
        <v>4300</v>
      </c>
      <c r="H44" s="3">
        <f t="shared" si="6"/>
        <v>4300</v>
      </c>
      <c r="I44" s="3">
        <f t="shared" si="6"/>
        <v>4300</v>
      </c>
      <c r="J44" s="3">
        <f t="shared" si="6"/>
        <v>4300</v>
      </c>
      <c r="K44" s="3">
        <f t="shared" si="6"/>
        <v>4300</v>
      </c>
      <c r="L44" s="3">
        <f t="shared" si="6"/>
        <v>4300</v>
      </c>
      <c r="M44" s="3">
        <f t="shared" si="6"/>
        <v>4300</v>
      </c>
      <c r="N44" s="3">
        <f t="shared" si="6"/>
        <v>4300</v>
      </c>
      <c r="O44" s="3">
        <f t="shared" si="6"/>
        <v>4300</v>
      </c>
      <c r="P44" s="3">
        <f t="shared" si="6"/>
        <v>4300</v>
      </c>
      <c r="Q44" s="3">
        <f t="shared" si="6"/>
        <v>4300</v>
      </c>
      <c r="R44" s="3">
        <f t="shared" si="6"/>
        <v>4300</v>
      </c>
      <c r="S44" s="3">
        <f t="shared" si="6"/>
        <v>4300</v>
      </c>
      <c r="T44" s="3">
        <f t="shared" si="6"/>
        <v>4300</v>
      </c>
      <c r="U44" s="3">
        <f t="shared" si="6"/>
        <v>4300</v>
      </c>
      <c r="V44" s="3">
        <f t="shared" si="6"/>
        <v>4300</v>
      </c>
      <c r="W44" s="3">
        <f t="shared" si="6"/>
        <v>4300</v>
      </c>
      <c r="X44" s="3">
        <f t="shared" si="6"/>
        <v>4300</v>
      </c>
      <c r="Y44" s="3">
        <f t="shared" si="6"/>
        <v>4300</v>
      </c>
      <c r="Z44" s="3">
        <f t="shared" si="6"/>
        <v>4300</v>
      </c>
      <c r="AA44" s="3">
        <f t="shared" si="6"/>
        <v>4300</v>
      </c>
      <c r="AB44" s="3">
        <f t="shared" si="6"/>
        <v>4300</v>
      </c>
      <c r="AC44" s="3">
        <f t="shared" si="6"/>
        <v>4300</v>
      </c>
      <c r="AD44" s="3">
        <f t="shared" si="6"/>
        <v>4300</v>
      </c>
      <c r="AE44" s="3">
        <f t="shared" si="6"/>
        <v>4300</v>
      </c>
      <c r="AF44" s="3">
        <f t="shared" si="6"/>
        <v>4300</v>
      </c>
      <c r="AG44" s="3">
        <f t="shared" si="6"/>
        <v>4300</v>
      </c>
      <c r="AH44" s="3">
        <f t="shared" si="6"/>
        <v>4300</v>
      </c>
      <c r="AI44" s="3">
        <f t="shared" si="6"/>
        <v>4300</v>
      </c>
      <c r="AJ44" s="3">
        <f t="shared" si="6"/>
        <v>4300</v>
      </c>
      <c r="AK44" s="3">
        <f t="shared" si="6"/>
        <v>4300</v>
      </c>
      <c r="AL44" s="3">
        <f t="shared" si="6"/>
        <v>4300</v>
      </c>
    </row>
    <row r="45" spans="2:38" x14ac:dyDescent="0.25">
      <c r="B45" s="3" t="s">
        <v>77</v>
      </c>
      <c r="C45" s="4">
        <f>($C$16*$C$17)/1000</f>
        <v>56.7</v>
      </c>
      <c r="D45" s="4">
        <f t="shared" ref="D45:AL45" si="7">($C$16*$C$17)/1000</f>
        <v>56.7</v>
      </c>
      <c r="E45" s="4">
        <f t="shared" si="7"/>
        <v>56.7</v>
      </c>
      <c r="F45" s="4">
        <f t="shared" si="7"/>
        <v>56.7</v>
      </c>
      <c r="G45" s="4">
        <f t="shared" si="7"/>
        <v>56.7</v>
      </c>
      <c r="H45" s="4">
        <f t="shared" si="7"/>
        <v>56.7</v>
      </c>
      <c r="I45" s="4">
        <f t="shared" si="7"/>
        <v>56.7</v>
      </c>
      <c r="J45" s="4">
        <f t="shared" si="7"/>
        <v>56.7</v>
      </c>
      <c r="K45" s="4">
        <f t="shared" si="7"/>
        <v>56.7</v>
      </c>
      <c r="L45" s="4">
        <f t="shared" si="7"/>
        <v>56.7</v>
      </c>
      <c r="M45" s="4">
        <f t="shared" si="7"/>
        <v>56.7</v>
      </c>
      <c r="N45" s="4">
        <f t="shared" si="7"/>
        <v>56.7</v>
      </c>
      <c r="O45" s="4">
        <f t="shared" si="7"/>
        <v>56.7</v>
      </c>
      <c r="P45" s="4">
        <f t="shared" si="7"/>
        <v>56.7</v>
      </c>
      <c r="Q45" s="4">
        <f t="shared" si="7"/>
        <v>56.7</v>
      </c>
      <c r="R45" s="4">
        <f t="shared" si="7"/>
        <v>56.7</v>
      </c>
      <c r="S45" s="4">
        <f t="shared" si="7"/>
        <v>56.7</v>
      </c>
      <c r="T45" s="4">
        <f t="shared" si="7"/>
        <v>56.7</v>
      </c>
      <c r="U45" s="4">
        <f t="shared" si="7"/>
        <v>56.7</v>
      </c>
      <c r="V45" s="4">
        <f t="shared" si="7"/>
        <v>56.7</v>
      </c>
      <c r="W45" s="4">
        <f t="shared" si="7"/>
        <v>56.7</v>
      </c>
      <c r="X45" s="4">
        <f t="shared" si="7"/>
        <v>56.7</v>
      </c>
      <c r="Y45" s="4">
        <f t="shared" si="7"/>
        <v>56.7</v>
      </c>
      <c r="Z45" s="4">
        <f t="shared" si="7"/>
        <v>56.7</v>
      </c>
      <c r="AA45" s="4">
        <f t="shared" si="7"/>
        <v>56.7</v>
      </c>
      <c r="AB45" s="4">
        <f t="shared" si="7"/>
        <v>56.7</v>
      </c>
      <c r="AC45" s="4">
        <f t="shared" si="7"/>
        <v>56.7</v>
      </c>
      <c r="AD45" s="4">
        <f t="shared" si="7"/>
        <v>56.7</v>
      </c>
      <c r="AE45" s="4">
        <f t="shared" si="7"/>
        <v>56.7</v>
      </c>
      <c r="AF45" s="4">
        <f t="shared" si="7"/>
        <v>56.7</v>
      </c>
      <c r="AG45" s="4">
        <f t="shared" si="7"/>
        <v>56.7</v>
      </c>
      <c r="AH45" s="4">
        <f t="shared" si="7"/>
        <v>56.7</v>
      </c>
      <c r="AI45" s="4">
        <f t="shared" si="7"/>
        <v>56.7</v>
      </c>
      <c r="AJ45" s="4">
        <f t="shared" si="7"/>
        <v>56.7</v>
      </c>
      <c r="AK45" s="4">
        <f t="shared" si="7"/>
        <v>56.7</v>
      </c>
      <c r="AL45" s="4">
        <f t="shared" si="7"/>
        <v>56.7</v>
      </c>
    </row>
    <row r="46" spans="2:38" x14ac:dyDescent="0.25">
      <c r="B46" s="3" t="s">
        <v>57</v>
      </c>
      <c r="C46" s="3">
        <v>250</v>
      </c>
      <c r="D46" s="3">
        <v>250</v>
      </c>
      <c r="E46" s="3">
        <v>250</v>
      </c>
      <c r="F46" s="3">
        <v>250</v>
      </c>
      <c r="G46" s="3">
        <v>250</v>
      </c>
      <c r="H46" s="3">
        <v>250</v>
      </c>
      <c r="I46" s="3">
        <v>250</v>
      </c>
      <c r="J46" s="3">
        <v>250</v>
      </c>
      <c r="K46" s="3">
        <v>250</v>
      </c>
      <c r="L46" s="3">
        <v>250</v>
      </c>
      <c r="M46" s="3">
        <v>250</v>
      </c>
      <c r="N46" s="3">
        <v>250</v>
      </c>
      <c r="O46" s="3">
        <v>300</v>
      </c>
      <c r="P46" s="3">
        <v>300</v>
      </c>
      <c r="Q46" s="3">
        <v>300</v>
      </c>
      <c r="R46" s="3">
        <v>300</v>
      </c>
      <c r="S46" s="3">
        <v>300</v>
      </c>
      <c r="T46" s="3">
        <v>300</v>
      </c>
      <c r="U46" s="3">
        <v>300</v>
      </c>
      <c r="V46" s="3">
        <v>300</v>
      </c>
      <c r="W46" s="3">
        <v>300</v>
      </c>
      <c r="X46" s="3">
        <v>300</v>
      </c>
      <c r="Y46" s="3">
        <v>300</v>
      </c>
      <c r="Z46" s="3">
        <v>300</v>
      </c>
      <c r="AA46" s="3">
        <v>400</v>
      </c>
      <c r="AB46" s="3">
        <v>400</v>
      </c>
      <c r="AC46" s="3">
        <v>400</v>
      </c>
      <c r="AD46" s="3">
        <v>400</v>
      </c>
      <c r="AE46" s="3">
        <v>400</v>
      </c>
      <c r="AF46" s="3">
        <v>400</v>
      </c>
      <c r="AG46" s="3">
        <v>400</v>
      </c>
      <c r="AH46" s="3">
        <v>400</v>
      </c>
      <c r="AI46" s="3">
        <v>400</v>
      </c>
      <c r="AJ46" s="3">
        <v>400</v>
      </c>
      <c r="AK46" s="3">
        <v>400</v>
      </c>
      <c r="AL46" s="3">
        <v>400</v>
      </c>
    </row>
    <row r="47" spans="2:38" x14ac:dyDescent="0.25">
      <c r="B47" s="3" t="s">
        <v>78</v>
      </c>
      <c r="C47" s="3">
        <v>30</v>
      </c>
      <c r="D47" s="3">
        <v>30</v>
      </c>
      <c r="E47" s="3">
        <v>30</v>
      </c>
      <c r="F47" s="3">
        <v>30</v>
      </c>
      <c r="G47" s="3">
        <v>30</v>
      </c>
      <c r="H47" s="3">
        <v>30</v>
      </c>
      <c r="I47" s="3">
        <v>30</v>
      </c>
      <c r="J47" s="3">
        <v>30</v>
      </c>
      <c r="K47" s="3">
        <v>30</v>
      </c>
      <c r="L47" s="3">
        <v>30</v>
      </c>
      <c r="M47" s="3">
        <v>30</v>
      </c>
      <c r="N47" s="3">
        <v>30</v>
      </c>
      <c r="O47" s="3">
        <v>30</v>
      </c>
      <c r="P47" s="3">
        <v>30</v>
      </c>
      <c r="Q47" s="3">
        <v>30</v>
      </c>
      <c r="R47" s="3">
        <v>30</v>
      </c>
      <c r="S47" s="3">
        <v>30</v>
      </c>
      <c r="T47" s="3">
        <v>30</v>
      </c>
      <c r="U47" s="3">
        <v>30</v>
      </c>
      <c r="V47" s="3">
        <v>30</v>
      </c>
      <c r="W47" s="3">
        <v>30</v>
      </c>
      <c r="X47" s="3">
        <v>30</v>
      </c>
      <c r="Y47" s="3">
        <v>30</v>
      </c>
      <c r="Z47" s="3">
        <v>30</v>
      </c>
      <c r="AA47" s="3">
        <v>30</v>
      </c>
      <c r="AB47" s="3">
        <v>30</v>
      </c>
      <c r="AC47" s="3">
        <v>30</v>
      </c>
      <c r="AD47" s="3">
        <v>30</v>
      </c>
      <c r="AE47" s="3">
        <v>30</v>
      </c>
      <c r="AF47" s="3">
        <v>30</v>
      </c>
      <c r="AG47" s="3">
        <v>30</v>
      </c>
      <c r="AH47" s="3">
        <v>30</v>
      </c>
      <c r="AI47" s="3">
        <v>30</v>
      </c>
      <c r="AJ47" s="3">
        <v>30</v>
      </c>
      <c r="AK47" s="3">
        <v>30</v>
      </c>
      <c r="AL47" s="3">
        <v>30</v>
      </c>
    </row>
    <row r="48" spans="2:38" x14ac:dyDescent="0.25">
      <c r="B48" s="3" t="s">
        <v>79</v>
      </c>
      <c r="C48" s="3">
        <f>C46*C47</f>
        <v>7500</v>
      </c>
      <c r="D48" s="3">
        <f t="shared" ref="C48:AL48" si="8">D46*D47</f>
        <v>7500</v>
      </c>
      <c r="E48" s="3">
        <f t="shared" si="8"/>
        <v>7500</v>
      </c>
      <c r="F48" s="3">
        <f t="shared" si="8"/>
        <v>7500</v>
      </c>
      <c r="G48" s="3">
        <f t="shared" si="8"/>
        <v>7500</v>
      </c>
      <c r="H48" s="3">
        <f t="shared" si="8"/>
        <v>7500</v>
      </c>
      <c r="I48" s="3">
        <f t="shared" si="8"/>
        <v>7500</v>
      </c>
      <c r="J48" s="3">
        <f t="shared" si="8"/>
        <v>7500</v>
      </c>
      <c r="K48" s="3">
        <f t="shared" si="8"/>
        <v>7500</v>
      </c>
      <c r="L48" s="3">
        <f t="shared" si="8"/>
        <v>7500</v>
      </c>
      <c r="M48" s="3">
        <f t="shared" si="8"/>
        <v>7500</v>
      </c>
      <c r="N48" s="3">
        <f t="shared" si="8"/>
        <v>7500</v>
      </c>
      <c r="O48" s="3">
        <f t="shared" si="8"/>
        <v>9000</v>
      </c>
      <c r="P48" s="3">
        <f t="shared" si="8"/>
        <v>9000</v>
      </c>
      <c r="Q48" s="3">
        <f t="shared" si="8"/>
        <v>9000</v>
      </c>
      <c r="R48" s="3">
        <f t="shared" si="8"/>
        <v>9000</v>
      </c>
      <c r="S48" s="3">
        <f t="shared" si="8"/>
        <v>9000</v>
      </c>
      <c r="T48" s="3">
        <f t="shared" si="8"/>
        <v>9000</v>
      </c>
      <c r="U48" s="3">
        <f t="shared" si="8"/>
        <v>9000</v>
      </c>
      <c r="V48" s="3">
        <f t="shared" si="8"/>
        <v>9000</v>
      </c>
      <c r="W48" s="3">
        <f t="shared" si="8"/>
        <v>9000</v>
      </c>
      <c r="X48" s="3">
        <f t="shared" si="8"/>
        <v>9000</v>
      </c>
      <c r="Y48" s="3">
        <f t="shared" si="8"/>
        <v>9000</v>
      </c>
      <c r="Z48" s="3">
        <f t="shared" si="8"/>
        <v>9000</v>
      </c>
      <c r="AA48" s="3">
        <f t="shared" si="8"/>
        <v>12000</v>
      </c>
      <c r="AB48" s="3">
        <f t="shared" si="8"/>
        <v>12000</v>
      </c>
      <c r="AC48" s="3">
        <f t="shared" si="8"/>
        <v>12000</v>
      </c>
      <c r="AD48" s="3">
        <f t="shared" si="8"/>
        <v>12000</v>
      </c>
      <c r="AE48" s="3">
        <f t="shared" si="8"/>
        <v>12000</v>
      </c>
      <c r="AF48" s="3">
        <f t="shared" si="8"/>
        <v>12000</v>
      </c>
      <c r="AG48" s="3">
        <f t="shared" si="8"/>
        <v>12000</v>
      </c>
      <c r="AH48" s="3">
        <f t="shared" si="8"/>
        <v>12000</v>
      </c>
      <c r="AI48" s="3">
        <f t="shared" si="8"/>
        <v>12000</v>
      </c>
      <c r="AJ48" s="3">
        <f t="shared" si="8"/>
        <v>12000</v>
      </c>
      <c r="AK48" s="3">
        <f t="shared" si="8"/>
        <v>12000</v>
      </c>
      <c r="AL48" s="3">
        <f t="shared" si="8"/>
        <v>12000</v>
      </c>
    </row>
    <row r="49" spans="2:38" x14ac:dyDescent="0.25">
      <c r="B49" s="1"/>
    </row>
    <row r="50" spans="2:38" x14ac:dyDescent="0.25">
      <c r="B50" s="1"/>
    </row>
    <row r="51" spans="2:38" x14ac:dyDescent="0.25">
      <c r="B51" s="3" t="s">
        <v>59</v>
      </c>
      <c r="C51" s="4">
        <f>C38-C43-C44-C45-C48</f>
        <v>-3020.336363636362</v>
      </c>
      <c r="D51" s="4">
        <f t="shared" ref="C51:AL51" si="9">D38-D43-D44-D45-D48</f>
        <v>-2854.6545454545439</v>
      </c>
      <c r="E51" s="4">
        <f t="shared" si="9"/>
        <v>-2688.9727272727241</v>
      </c>
      <c r="F51" s="4">
        <f t="shared" si="9"/>
        <v>-2523.2909090909079</v>
      </c>
      <c r="G51" s="4">
        <f t="shared" si="9"/>
        <v>-2357.6090909090881</v>
      </c>
      <c r="H51" s="4">
        <f t="shared" si="9"/>
        <v>-2191.9272727272719</v>
      </c>
      <c r="I51" s="4">
        <f t="shared" si="9"/>
        <v>-2026.245454545452</v>
      </c>
      <c r="J51" s="4">
        <f t="shared" si="9"/>
        <v>-1860.563636363634</v>
      </c>
      <c r="K51" s="4">
        <f t="shared" si="9"/>
        <v>-1694.8818181818178</v>
      </c>
      <c r="L51" s="4">
        <f t="shared" si="9"/>
        <v>-1529.1999999999998</v>
      </c>
      <c r="M51" s="4">
        <f t="shared" si="9"/>
        <v>-1363.51818181818</v>
      </c>
      <c r="N51" s="4">
        <f t="shared" si="9"/>
        <v>-1197.836363636362</v>
      </c>
      <c r="O51" s="4">
        <f t="shared" si="9"/>
        <v>-2532.1545454545439</v>
      </c>
      <c r="P51" s="4">
        <f t="shared" si="9"/>
        <v>-2333.3363636363638</v>
      </c>
      <c r="Q51" s="4">
        <f t="shared" si="9"/>
        <v>-2134.5181818181818</v>
      </c>
      <c r="R51" s="4">
        <f t="shared" si="9"/>
        <v>-1935.6999999999998</v>
      </c>
      <c r="S51" s="4">
        <f t="shared" si="9"/>
        <v>-1736.8818181818178</v>
      </c>
      <c r="T51" s="4">
        <f t="shared" si="9"/>
        <v>-1538.0636363636359</v>
      </c>
      <c r="U51" s="4">
        <f t="shared" si="9"/>
        <v>-1339.245454545452</v>
      </c>
      <c r="V51" s="4">
        <f t="shared" si="9"/>
        <v>-1140.4272727272719</v>
      </c>
      <c r="W51" s="4">
        <f t="shared" si="9"/>
        <v>-941.6090909090899</v>
      </c>
      <c r="X51" s="4">
        <f t="shared" si="9"/>
        <v>-742.79090909090519</v>
      </c>
      <c r="Y51" s="4">
        <f t="shared" si="9"/>
        <v>-543.97272727272684</v>
      </c>
      <c r="Z51" s="4">
        <f t="shared" si="9"/>
        <v>-345.15454545454304</v>
      </c>
      <c r="AA51" s="4">
        <f t="shared" si="9"/>
        <v>-3146.3363636363702</v>
      </c>
      <c r="AB51" s="4">
        <f t="shared" si="9"/>
        <v>-2914.3818181818206</v>
      </c>
      <c r="AC51" s="4">
        <f t="shared" si="9"/>
        <v>-2682.4272727272728</v>
      </c>
      <c r="AD51" s="4">
        <f t="shared" si="9"/>
        <v>-2450.4727272727287</v>
      </c>
      <c r="AE51" s="4">
        <f t="shared" si="9"/>
        <v>-2218.5181818181827</v>
      </c>
      <c r="AF51" s="4">
        <f t="shared" si="9"/>
        <v>-1986.5636363636404</v>
      </c>
      <c r="AG51" s="4">
        <f t="shared" si="9"/>
        <v>-1754.6090909090926</v>
      </c>
      <c r="AH51" s="4">
        <f t="shared" si="9"/>
        <v>-1522.6545454545449</v>
      </c>
      <c r="AI51" s="4">
        <f t="shared" si="9"/>
        <v>-1290.7000000000025</v>
      </c>
      <c r="AJ51" s="4">
        <f t="shared" si="9"/>
        <v>-1058.7454545454566</v>
      </c>
      <c r="AK51" s="4">
        <f t="shared" si="9"/>
        <v>-826.79090909090883</v>
      </c>
      <c r="AL51" s="4">
        <f t="shared" si="9"/>
        <v>-594.83636363637015</v>
      </c>
    </row>
    <row r="52" spans="2:38" x14ac:dyDescent="0.25">
      <c r="B52" s="3" t="s">
        <v>60</v>
      </c>
      <c r="C52" s="5">
        <f>C51/C37</f>
        <v>-3.0762685185185164E-2</v>
      </c>
      <c r="D52" s="5">
        <f t="shared" ref="C52:AL52" si="10">D51/D37</f>
        <v>-2.8540059077482374E-2</v>
      </c>
      <c r="E52" s="5">
        <f t="shared" si="10"/>
        <v>-2.6397768853190506E-2</v>
      </c>
      <c r="F52" s="5">
        <f t="shared" si="10"/>
        <v>-2.4331536269997796E-2</v>
      </c>
      <c r="G52" s="5">
        <f t="shared" si="10"/>
        <v>-2.2337381567614098E-2</v>
      </c>
      <c r="H52" s="5">
        <f t="shared" si="10"/>
        <v>-2.0411597883597872E-2</v>
      </c>
      <c r="I52" s="5">
        <f t="shared" si="10"/>
        <v>-1.8550728256346211E-2</v>
      </c>
      <c r="J52" s="5">
        <f t="shared" si="10"/>
        <v>-1.6751544915080806E-2</v>
      </c>
      <c r="K52" s="5">
        <f t="shared" si="10"/>
        <v>-1.5011030595813201E-2</v>
      </c>
      <c r="L52" s="5">
        <f t="shared" si="10"/>
        <v>-1.3326361655773418E-2</v>
      </c>
      <c r="M52" s="5">
        <f t="shared" si="10"/>
        <v>-1.169489278752435E-2</v>
      </c>
      <c r="N52" s="5">
        <f t="shared" si="10"/>
        <v>-1.0114143158702729E-2</v>
      </c>
      <c r="O52" s="5">
        <f t="shared" si="10"/>
        <v>-2.105343915343914E-2</v>
      </c>
      <c r="P52" s="5">
        <f t="shared" si="10"/>
        <v>-1.9050471312996364E-2</v>
      </c>
      <c r="Q52" s="5">
        <f t="shared" si="10"/>
        <v>-1.7118474773986585E-2</v>
      </c>
      <c r="R52" s="5">
        <f t="shared" si="10"/>
        <v>-1.5253743104806932E-2</v>
      </c>
      <c r="S52" s="5">
        <f t="shared" si="10"/>
        <v>-1.3452823545979436E-2</v>
      </c>
      <c r="T52" s="5">
        <f t="shared" si="10"/>
        <v>-1.1712495673243332E-2</v>
      </c>
      <c r="U52" s="5">
        <f t="shared" si="10"/>
        <v>-1.0029752178649218E-2</v>
      </c>
      <c r="V52" s="5">
        <f t="shared" si="10"/>
        <v>-8.4017815283637994E-3</v>
      </c>
      <c r="W52" s="5">
        <f t="shared" si="10"/>
        <v>-6.8259522868063718E-3</v>
      </c>
      <c r="X52" s="5">
        <f t="shared" si="10"/>
        <v>-5.2997989232664959E-3</v>
      </c>
      <c r="Y52" s="5">
        <f t="shared" si="10"/>
        <v>-3.8210089399744536E-3</v>
      </c>
      <c r="Z52" s="5">
        <f t="shared" si="10"/>
        <v>-2.3874111802804333E-3</v>
      </c>
      <c r="AA52" s="5">
        <f t="shared" si="10"/>
        <v>-2.1435463891985675E-2</v>
      </c>
      <c r="AB52" s="5">
        <f t="shared" si="10"/>
        <v>-1.9512584071335114E-2</v>
      </c>
      <c r="AC52" s="5">
        <f t="shared" si="10"/>
        <v>-1.7654939268832645E-2</v>
      </c>
      <c r="AD52" s="5">
        <f t="shared" si="10"/>
        <v>-1.5859265142823528E-2</v>
      </c>
      <c r="AE52" s="5">
        <f t="shared" si="10"/>
        <v>-1.4122511574074081E-2</v>
      </c>
      <c r="AF52" s="5">
        <f t="shared" si="10"/>
        <v>-1.2441825376491043E-2</v>
      </c>
      <c r="AG52" s="5">
        <f t="shared" si="10"/>
        <v>-1.0814534655684438E-2</v>
      </c>
      <c r="AH52" s="5">
        <f t="shared" si="10"/>
        <v>-9.238134635007304E-3</v>
      </c>
      <c r="AI52" s="5">
        <f t="shared" si="10"/>
        <v>-7.7102747909199671E-3</v>
      </c>
      <c r="AJ52" s="5">
        <f t="shared" si="10"/>
        <v>-6.2287471587110692E-3</v>
      </c>
      <c r="AK52" s="5">
        <f t="shared" si="10"/>
        <v>-4.7914756862125259E-3</v>
      </c>
      <c r="AL52" s="5">
        <f t="shared" si="10"/>
        <v>-3.3965065275507133E-3</v>
      </c>
    </row>
  </sheetData>
  <mergeCells count="3">
    <mergeCell ref="C27:N27"/>
    <mergeCell ref="O27:Z27"/>
    <mergeCell ref="AA27:AL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AL52"/>
  <sheetViews>
    <sheetView topLeftCell="A28" workbookViewId="0"/>
  </sheetViews>
  <sheetFormatPr defaultColWidth="12.6640625" defaultRowHeight="15.75" customHeight="1" x14ac:dyDescent="0.25"/>
  <cols>
    <col min="2" max="2" width="29.88671875" customWidth="1"/>
    <col min="4" max="4" width="15.109375" customWidth="1"/>
  </cols>
  <sheetData>
    <row r="2" spans="2:8" x14ac:dyDescent="0.25">
      <c r="B2" s="1" t="s">
        <v>84</v>
      </c>
    </row>
    <row r="4" spans="2:8" x14ac:dyDescent="0.25">
      <c r="B4" s="3" t="s">
        <v>13</v>
      </c>
      <c r="C4" s="3" t="s">
        <v>14</v>
      </c>
      <c r="D4" s="3" t="s">
        <v>15</v>
      </c>
      <c r="E4" s="3" t="s">
        <v>16</v>
      </c>
    </row>
    <row r="5" spans="2:8" x14ac:dyDescent="0.25">
      <c r="B5" s="3" t="s">
        <v>17</v>
      </c>
      <c r="C5" s="3">
        <v>10</v>
      </c>
      <c r="D5" s="3" t="s">
        <v>18</v>
      </c>
      <c r="E5" s="13" t="s">
        <v>68</v>
      </c>
      <c r="G5" s="11"/>
    </row>
    <row r="6" spans="2:8" x14ac:dyDescent="0.25">
      <c r="B6" s="3" t="s">
        <v>19</v>
      </c>
      <c r="C6" s="3">
        <v>12</v>
      </c>
      <c r="D6" s="3" t="s">
        <v>18</v>
      </c>
      <c r="E6" s="13" t="s">
        <v>68</v>
      </c>
      <c r="G6" s="1"/>
      <c r="H6" s="1"/>
    </row>
    <row r="7" spans="2:8" x14ac:dyDescent="0.25">
      <c r="B7" s="3"/>
      <c r="C7" s="3"/>
      <c r="D7" s="3"/>
      <c r="E7" s="3"/>
      <c r="G7" s="14"/>
      <c r="H7" s="14"/>
    </row>
    <row r="8" spans="2:8" x14ac:dyDescent="0.25">
      <c r="B8" s="3" t="s">
        <v>20</v>
      </c>
      <c r="C8" s="3">
        <v>150</v>
      </c>
      <c r="D8" s="3" t="s">
        <v>21</v>
      </c>
      <c r="E8" s="3" t="s">
        <v>22</v>
      </c>
    </row>
    <row r="9" spans="2:8" x14ac:dyDescent="0.25">
      <c r="B9" s="3" t="s">
        <v>23</v>
      </c>
      <c r="C9" s="3">
        <v>100</v>
      </c>
      <c r="D9" s="3" t="s">
        <v>21</v>
      </c>
      <c r="E9" s="3" t="s">
        <v>22</v>
      </c>
    </row>
    <row r="10" spans="2:8" x14ac:dyDescent="0.25">
      <c r="B10" s="3" t="s">
        <v>24</v>
      </c>
      <c r="C10" s="4">
        <f>((C8*C5)+(C9*C6))/(C5+C6)</f>
        <v>122.72727272727273</v>
      </c>
      <c r="D10" s="3" t="s">
        <v>25</v>
      </c>
      <c r="E10" s="3" t="s">
        <v>22</v>
      </c>
    </row>
    <row r="11" spans="2:8" x14ac:dyDescent="0.25">
      <c r="B11" s="3"/>
      <c r="C11" s="3" t="s">
        <v>26</v>
      </c>
      <c r="D11" s="3"/>
      <c r="E11" s="3"/>
    </row>
    <row r="12" spans="2:8" x14ac:dyDescent="0.25">
      <c r="B12" s="3" t="s">
        <v>27</v>
      </c>
      <c r="C12" s="3"/>
      <c r="D12" s="3"/>
      <c r="E12" s="3"/>
    </row>
    <row r="13" spans="2:8" x14ac:dyDescent="0.25">
      <c r="B13" s="3" t="s">
        <v>28</v>
      </c>
      <c r="C13" s="3">
        <v>50000</v>
      </c>
      <c r="D13" s="3" t="s">
        <v>21</v>
      </c>
      <c r="E13" s="3" t="s">
        <v>22</v>
      </c>
    </row>
    <row r="14" spans="2:8" x14ac:dyDescent="0.25">
      <c r="B14" s="3" t="s">
        <v>29</v>
      </c>
      <c r="C14" s="3">
        <v>30000</v>
      </c>
      <c r="D14" s="3" t="s">
        <v>21</v>
      </c>
      <c r="E14" s="3" t="s">
        <v>22</v>
      </c>
    </row>
    <row r="15" spans="2:8" x14ac:dyDescent="0.25">
      <c r="B15" s="3"/>
      <c r="C15" s="3"/>
      <c r="D15" s="3"/>
      <c r="E15" s="3"/>
    </row>
    <row r="16" spans="2:8" x14ac:dyDescent="0.25">
      <c r="B16" s="3" t="s">
        <v>30</v>
      </c>
      <c r="C16" s="3">
        <v>700</v>
      </c>
      <c r="D16" s="3" t="s">
        <v>21</v>
      </c>
      <c r="E16" s="3" t="s">
        <v>31</v>
      </c>
    </row>
    <row r="17" spans="2:38" x14ac:dyDescent="0.25">
      <c r="B17" s="3" t="s">
        <v>32</v>
      </c>
      <c r="C17" s="3">
        <v>81</v>
      </c>
      <c r="D17" s="3" t="s">
        <v>21</v>
      </c>
      <c r="E17" s="3" t="s">
        <v>22</v>
      </c>
    </row>
    <row r="18" spans="2:38" x14ac:dyDescent="0.25">
      <c r="B18" s="3"/>
      <c r="C18" s="3"/>
      <c r="D18" s="3"/>
      <c r="E18" s="3"/>
    </row>
    <row r="19" spans="2:38" x14ac:dyDescent="0.25">
      <c r="B19" s="3" t="s">
        <v>33</v>
      </c>
      <c r="C19" s="3">
        <v>5</v>
      </c>
      <c r="D19" s="3" t="s">
        <v>18</v>
      </c>
      <c r="E19" s="13" t="s">
        <v>68</v>
      </c>
    </row>
    <row r="20" spans="2:38" x14ac:dyDescent="0.25">
      <c r="B20" s="3"/>
      <c r="C20" s="3"/>
      <c r="D20" s="3"/>
      <c r="E20" s="3"/>
    </row>
    <row r="21" spans="2:38" x14ac:dyDescent="0.25">
      <c r="B21" s="3" t="s">
        <v>34</v>
      </c>
      <c r="C21" s="3"/>
      <c r="D21" s="3"/>
      <c r="E21" s="3"/>
    </row>
    <row r="22" spans="2:38" x14ac:dyDescent="0.25">
      <c r="B22" s="3" t="s">
        <v>35</v>
      </c>
      <c r="C22" s="5">
        <v>0.1</v>
      </c>
      <c r="D22" s="3" t="s">
        <v>18</v>
      </c>
      <c r="E22" s="13" t="s">
        <v>69</v>
      </c>
    </row>
    <row r="23" spans="2:38" x14ac:dyDescent="0.25">
      <c r="B23" s="3" t="s">
        <v>36</v>
      </c>
      <c r="C23" s="5">
        <v>0.3</v>
      </c>
      <c r="D23" s="3" t="s">
        <v>18</v>
      </c>
      <c r="E23" s="13" t="s">
        <v>69</v>
      </c>
    </row>
    <row r="27" spans="2:38" x14ac:dyDescent="0.25">
      <c r="C27" s="16" t="s">
        <v>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 t="s">
        <v>8</v>
      </c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9" t="s">
        <v>9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2:38" x14ac:dyDescent="0.25"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>
        <v>42</v>
      </c>
      <c r="I28" s="1" t="s">
        <v>43</v>
      </c>
      <c r="J28" s="1" t="s">
        <v>44</v>
      </c>
      <c r="K28" s="1" t="s">
        <v>45</v>
      </c>
      <c r="L28" s="1" t="s">
        <v>46</v>
      </c>
      <c r="M28" s="1" t="s">
        <v>47</v>
      </c>
      <c r="N28" s="1" t="s">
        <v>48</v>
      </c>
      <c r="O28" s="1" t="s">
        <v>37</v>
      </c>
      <c r="P28" s="1" t="s">
        <v>38</v>
      </c>
      <c r="Q28" s="1" t="s">
        <v>39</v>
      </c>
      <c r="R28" s="1" t="s">
        <v>40</v>
      </c>
      <c r="S28" s="1" t="s">
        <v>41</v>
      </c>
      <c r="T28" s="1" t="s">
        <v>42</v>
      </c>
      <c r="U28" s="1" t="s">
        <v>43</v>
      </c>
      <c r="V28" s="1" t="s">
        <v>44</v>
      </c>
      <c r="W28" s="1" t="s">
        <v>45</v>
      </c>
      <c r="X28" s="1" t="s">
        <v>46</v>
      </c>
      <c r="Y28" s="1" t="s">
        <v>47</v>
      </c>
      <c r="Z28" s="1" t="s">
        <v>48</v>
      </c>
      <c r="AA28" s="1" t="s">
        <v>37</v>
      </c>
      <c r="AB28" s="1" t="s">
        <v>38</v>
      </c>
      <c r="AC28" s="1" t="s">
        <v>39</v>
      </c>
      <c r="AD28" s="1" t="s">
        <v>40</v>
      </c>
      <c r="AE28" s="1" t="s">
        <v>41</v>
      </c>
      <c r="AF28" s="1" t="s">
        <v>42</v>
      </c>
      <c r="AG28" s="1" t="s">
        <v>43</v>
      </c>
      <c r="AH28" s="1" t="s">
        <v>44</v>
      </c>
      <c r="AI28" s="1" t="s">
        <v>45</v>
      </c>
      <c r="AJ28" s="1" t="s">
        <v>46</v>
      </c>
      <c r="AK28" s="1" t="s">
        <v>47</v>
      </c>
      <c r="AL28" s="1" t="s">
        <v>48</v>
      </c>
    </row>
    <row r="29" spans="2:38" x14ac:dyDescent="0.25">
      <c r="B29" s="3" t="s">
        <v>49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2:38" x14ac:dyDescent="0.25">
      <c r="B30" s="6" t="s">
        <v>50</v>
      </c>
      <c r="C30" s="5">
        <v>0.8</v>
      </c>
      <c r="D30" s="5">
        <v>0.8</v>
      </c>
      <c r="E30" s="5">
        <v>0.8</v>
      </c>
      <c r="F30" s="5">
        <v>0.8</v>
      </c>
      <c r="G30" s="5">
        <v>0.8</v>
      </c>
      <c r="H30" s="5">
        <v>0.8</v>
      </c>
      <c r="I30" s="5">
        <v>0.8</v>
      </c>
      <c r="J30" s="5">
        <v>0.8</v>
      </c>
      <c r="K30" s="5">
        <v>0.8</v>
      </c>
      <c r="L30" s="5">
        <v>0.8</v>
      </c>
      <c r="M30" s="5">
        <v>0.8</v>
      </c>
      <c r="N30" s="5">
        <v>0.8</v>
      </c>
      <c r="O30" s="5">
        <v>0.75</v>
      </c>
      <c r="P30" s="5">
        <v>0.75</v>
      </c>
      <c r="Q30" s="5">
        <v>0.75</v>
      </c>
      <c r="R30" s="5">
        <v>0.75</v>
      </c>
      <c r="S30" s="5">
        <v>0.75</v>
      </c>
      <c r="T30" s="5">
        <v>0.75</v>
      </c>
      <c r="U30" s="5">
        <v>0.75</v>
      </c>
      <c r="V30" s="5">
        <v>0.75</v>
      </c>
      <c r="W30" s="5">
        <v>0.75</v>
      </c>
      <c r="X30" s="5">
        <v>0.75</v>
      </c>
      <c r="Y30" s="5">
        <v>0.75</v>
      </c>
      <c r="Z30" s="5">
        <v>0.75</v>
      </c>
      <c r="AA30" s="5">
        <v>0.7</v>
      </c>
      <c r="AB30" s="5">
        <v>0.7</v>
      </c>
      <c r="AC30" s="5">
        <v>0.7</v>
      </c>
      <c r="AD30" s="5">
        <v>0.7</v>
      </c>
      <c r="AE30" s="5">
        <v>0.7</v>
      </c>
      <c r="AF30" s="5">
        <v>0.7</v>
      </c>
      <c r="AG30" s="5">
        <v>0.7</v>
      </c>
      <c r="AH30" s="5">
        <v>0.7</v>
      </c>
      <c r="AI30" s="5">
        <v>0.7</v>
      </c>
      <c r="AJ30" s="5">
        <v>0.7</v>
      </c>
      <c r="AK30" s="5">
        <v>0.7</v>
      </c>
      <c r="AL30" s="5">
        <v>0.7</v>
      </c>
    </row>
    <row r="31" spans="2:38" x14ac:dyDescent="0.25">
      <c r="B31" s="6" t="s">
        <v>51</v>
      </c>
      <c r="C31" s="5">
        <v>0.2</v>
      </c>
      <c r="D31" s="5">
        <v>0.2</v>
      </c>
      <c r="E31" s="5">
        <v>0.2</v>
      </c>
      <c r="F31" s="5">
        <v>0.2</v>
      </c>
      <c r="G31" s="5">
        <v>0.2</v>
      </c>
      <c r="H31" s="5">
        <v>0.2</v>
      </c>
      <c r="I31" s="5">
        <v>0.2</v>
      </c>
      <c r="J31" s="5">
        <v>0.2</v>
      </c>
      <c r="K31" s="5">
        <v>0.2</v>
      </c>
      <c r="L31" s="5">
        <v>0.2</v>
      </c>
      <c r="M31" s="5">
        <v>0.2</v>
      </c>
      <c r="N31" s="5">
        <v>0.2</v>
      </c>
      <c r="O31" s="5">
        <v>0.25</v>
      </c>
      <c r="P31" s="5">
        <v>0.25</v>
      </c>
      <c r="Q31" s="5">
        <v>0.25</v>
      </c>
      <c r="R31" s="5">
        <v>0.25</v>
      </c>
      <c r="S31" s="5">
        <v>0.25</v>
      </c>
      <c r="T31" s="5">
        <v>0.25</v>
      </c>
      <c r="U31" s="5">
        <v>0.25</v>
      </c>
      <c r="V31" s="5">
        <v>0.25</v>
      </c>
      <c r="W31" s="5">
        <v>0.25</v>
      </c>
      <c r="X31" s="5">
        <v>0.25</v>
      </c>
      <c r="Y31" s="5">
        <v>0.25</v>
      </c>
      <c r="Z31" s="5">
        <v>0.25</v>
      </c>
      <c r="AA31" s="5">
        <v>0.3</v>
      </c>
      <c r="AB31" s="5">
        <v>0.3</v>
      </c>
      <c r="AC31" s="5">
        <v>0.3</v>
      </c>
      <c r="AD31" s="5">
        <v>0.3</v>
      </c>
      <c r="AE31" s="5">
        <v>0.3</v>
      </c>
      <c r="AF31" s="5">
        <v>0.3</v>
      </c>
      <c r="AG31" s="5">
        <v>0.3</v>
      </c>
      <c r="AH31" s="5">
        <v>0.3</v>
      </c>
      <c r="AI31" s="5">
        <v>0.3</v>
      </c>
      <c r="AJ31" s="5">
        <v>0.3</v>
      </c>
      <c r="AK31" s="5">
        <v>0.3</v>
      </c>
      <c r="AL31" s="5">
        <v>0.3</v>
      </c>
    </row>
    <row r="32" spans="2:38" x14ac:dyDescent="0.25">
      <c r="B32" s="3" t="s">
        <v>72</v>
      </c>
      <c r="C32" s="3">
        <v>500</v>
      </c>
      <c r="D32" s="4">
        <f t="shared" ref="D32:AL32" si="0">C32+(C33*C35)</f>
        <v>521</v>
      </c>
      <c r="E32" s="4">
        <f t="shared" si="0"/>
        <v>542</v>
      </c>
      <c r="F32" s="4">
        <f t="shared" si="0"/>
        <v>563</v>
      </c>
      <c r="G32" s="4">
        <f t="shared" si="0"/>
        <v>584</v>
      </c>
      <c r="H32" s="4">
        <f t="shared" si="0"/>
        <v>605</v>
      </c>
      <c r="I32" s="4">
        <f t="shared" si="0"/>
        <v>626</v>
      </c>
      <c r="J32" s="4">
        <f t="shared" si="0"/>
        <v>647</v>
      </c>
      <c r="K32" s="4">
        <f t="shared" si="0"/>
        <v>668</v>
      </c>
      <c r="L32" s="4">
        <f t="shared" si="0"/>
        <v>689</v>
      </c>
      <c r="M32" s="4">
        <f t="shared" si="0"/>
        <v>710</v>
      </c>
      <c r="N32" s="4">
        <f t="shared" si="0"/>
        <v>731</v>
      </c>
      <c r="O32" s="4">
        <f t="shared" si="0"/>
        <v>752</v>
      </c>
      <c r="P32" s="4">
        <f t="shared" si="0"/>
        <v>776</v>
      </c>
      <c r="Q32" s="4">
        <f t="shared" si="0"/>
        <v>800</v>
      </c>
      <c r="R32" s="4">
        <f t="shared" si="0"/>
        <v>824</v>
      </c>
      <c r="S32" s="4">
        <f t="shared" si="0"/>
        <v>848</v>
      </c>
      <c r="T32" s="4">
        <f t="shared" si="0"/>
        <v>872</v>
      </c>
      <c r="U32" s="4">
        <f t="shared" si="0"/>
        <v>896</v>
      </c>
      <c r="V32" s="4">
        <f t="shared" si="0"/>
        <v>920</v>
      </c>
      <c r="W32" s="4">
        <f t="shared" si="0"/>
        <v>944</v>
      </c>
      <c r="X32" s="4">
        <f t="shared" si="0"/>
        <v>968</v>
      </c>
      <c r="Y32" s="4">
        <f t="shared" si="0"/>
        <v>992</v>
      </c>
      <c r="Z32" s="4">
        <f t="shared" si="0"/>
        <v>1016</v>
      </c>
      <c r="AA32" s="4">
        <f t="shared" si="0"/>
        <v>1040</v>
      </c>
      <c r="AB32" s="4">
        <f t="shared" si="0"/>
        <v>1067</v>
      </c>
      <c r="AC32" s="4">
        <f t="shared" si="0"/>
        <v>1094</v>
      </c>
      <c r="AD32" s="4">
        <f t="shared" si="0"/>
        <v>1121</v>
      </c>
      <c r="AE32" s="4">
        <f t="shared" si="0"/>
        <v>1148</v>
      </c>
      <c r="AF32" s="4">
        <f t="shared" si="0"/>
        <v>1175</v>
      </c>
      <c r="AG32" s="4">
        <f t="shared" si="0"/>
        <v>1202</v>
      </c>
      <c r="AH32" s="4">
        <f t="shared" si="0"/>
        <v>1229</v>
      </c>
      <c r="AI32" s="4">
        <f t="shared" si="0"/>
        <v>1256</v>
      </c>
      <c r="AJ32" s="4">
        <f t="shared" si="0"/>
        <v>1283</v>
      </c>
      <c r="AK32" s="4">
        <f t="shared" si="0"/>
        <v>1310</v>
      </c>
      <c r="AL32" s="4">
        <f t="shared" si="0"/>
        <v>1337</v>
      </c>
    </row>
    <row r="33" spans="2:38" x14ac:dyDescent="0.25">
      <c r="B33" s="3" t="s">
        <v>73</v>
      </c>
      <c r="C33" s="3">
        <v>300</v>
      </c>
      <c r="D33" s="3">
        <v>300</v>
      </c>
      <c r="E33" s="3">
        <v>300</v>
      </c>
      <c r="F33" s="3">
        <v>300</v>
      </c>
      <c r="G33" s="3">
        <v>300</v>
      </c>
      <c r="H33" s="3">
        <v>300</v>
      </c>
      <c r="I33" s="3">
        <v>300</v>
      </c>
      <c r="J33" s="3">
        <v>300</v>
      </c>
      <c r="K33" s="3">
        <v>300</v>
      </c>
      <c r="L33" s="3">
        <v>300</v>
      </c>
      <c r="M33" s="3">
        <v>300</v>
      </c>
      <c r="N33" s="3">
        <v>300</v>
      </c>
      <c r="O33" s="3">
        <v>300</v>
      </c>
      <c r="P33" s="3">
        <v>300</v>
      </c>
      <c r="Q33" s="3">
        <v>300</v>
      </c>
      <c r="R33" s="3">
        <v>300</v>
      </c>
      <c r="S33" s="3">
        <v>300</v>
      </c>
      <c r="T33" s="3">
        <v>300</v>
      </c>
      <c r="U33" s="3">
        <v>300</v>
      </c>
      <c r="V33" s="3">
        <v>300</v>
      </c>
      <c r="W33" s="3">
        <v>300</v>
      </c>
      <c r="X33" s="3">
        <v>300</v>
      </c>
      <c r="Y33" s="3">
        <v>300</v>
      </c>
      <c r="Z33" s="3">
        <v>300</v>
      </c>
      <c r="AA33" s="3">
        <v>300</v>
      </c>
      <c r="AB33" s="3">
        <v>300</v>
      </c>
      <c r="AC33" s="3">
        <v>300</v>
      </c>
      <c r="AD33" s="3">
        <v>300</v>
      </c>
      <c r="AE33" s="3">
        <v>300</v>
      </c>
      <c r="AF33" s="3">
        <v>300</v>
      </c>
      <c r="AG33" s="3">
        <v>300</v>
      </c>
      <c r="AH33" s="3">
        <v>300</v>
      </c>
      <c r="AI33" s="3">
        <v>300</v>
      </c>
      <c r="AJ33" s="3">
        <v>300</v>
      </c>
      <c r="AK33" s="3">
        <v>300</v>
      </c>
      <c r="AL33" s="3">
        <v>300</v>
      </c>
    </row>
    <row r="34" spans="2:38" x14ac:dyDescent="0.25">
      <c r="B34" s="3" t="s">
        <v>74</v>
      </c>
      <c r="C34" s="3">
        <f>C32+C33</f>
        <v>800</v>
      </c>
      <c r="D34" s="4">
        <f t="shared" ref="D34:AL34" si="1">D32+D33</f>
        <v>821</v>
      </c>
      <c r="E34" s="4">
        <f t="shared" si="1"/>
        <v>842</v>
      </c>
      <c r="F34" s="4">
        <f t="shared" si="1"/>
        <v>863</v>
      </c>
      <c r="G34" s="4">
        <f t="shared" si="1"/>
        <v>884</v>
      </c>
      <c r="H34" s="4">
        <f t="shared" si="1"/>
        <v>905</v>
      </c>
      <c r="I34" s="4">
        <f t="shared" si="1"/>
        <v>926</v>
      </c>
      <c r="J34" s="4">
        <f t="shared" si="1"/>
        <v>947</v>
      </c>
      <c r="K34" s="4">
        <f t="shared" si="1"/>
        <v>968</v>
      </c>
      <c r="L34" s="4">
        <f t="shared" si="1"/>
        <v>989</v>
      </c>
      <c r="M34" s="4">
        <f t="shared" si="1"/>
        <v>1010</v>
      </c>
      <c r="N34" s="4">
        <f t="shared" si="1"/>
        <v>1031</v>
      </c>
      <c r="O34" s="4">
        <f t="shared" si="1"/>
        <v>1052</v>
      </c>
      <c r="P34" s="4">
        <f t="shared" si="1"/>
        <v>1076</v>
      </c>
      <c r="Q34" s="4">
        <f t="shared" si="1"/>
        <v>1100</v>
      </c>
      <c r="R34" s="4">
        <f t="shared" si="1"/>
        <v>1124</v>
      </c>
      <c r="S34" s="4">
        <f t="shared" si="1"/>
        <v>1148</v>
      </c>
      <c r="T34" s="4">
        <f t="shared" si="1"/>
        <v>1172</v>
      </c>
      <c r="U34" s="4">
        <f t="shared" si="1"/>
        <v>1196</v>
      </c>
      <c r="V34" s="4">
        <f t="shared" si="1"/>
        <v>1220</v>
      </c>
      <c r="W34" s="4">
        <f t="shared" si="1"/>
        <v>1244</v>
      </c>
      <c r="X34" s="4">
        <f t="shared" si="1"/>
        <v>1268</v>
      </c>
      <c r="Y34" s="4">
        <f t="shared" si="1"/>
        <v>1292</v>
      </c>
      <c r="Z34" s="4">
        <f t="shared" si="1"/>
        <v>1316</v>
      </c>
      <c r="AA34" s="4">
        <f t="shared" si="1"/>
        <v>1340</v>
      </c>
      <c r="AB34" s="4">
        <f t="shared" si="1"/>
        <v>1367</v>
      </c>
      <c r="AC34" s="4">
        <f t="shared" si="1"/>
        <v>1394</v>
      </c>
      <c r="AD34" s="4">
        <f t="shared" si="1"/>
        <v>1421</v>
      </c>
      <c r="AE34" s="4">
        <f t="shared" si="1"/>
        <v>1448</v>
      </c>
      <c r="AF34" s="4">
        <f t="shared" si="1"/>
        <v>1475</v>
      </c>
      <c r="AG34" s="4">
        <f t="shared" si="1"/>
        <v>1502</v>
      </c>
      <c r="AH34" s="4">
        <f t="shared" si="1"/>
        <v>1529</v>
      </c>
      <c r="AI34" s="4">
        <f t="shared" si="1"/>
        <v>1556</v>
      </c>
      <c r="AJ34" s="4">
        <f t="shared" si="1"/>
        <v>1583</v>
      </c>
      <c r="AK34" s="4">
        <f t="shared" si="1"/>
        <v>1610</v>
      </c>
      <c r="AL34" s="4">
        <f t="shared" si="1"/>
        <v>1637</v>
      </c>
    </row>
    <row r="35" spans="2:38" x14ac:dyDescent="0.25">
      <c r="B35" s="3" t="s">
        <v>10</v>
      </c>
      <c r="C35" s="5">
        <f>'Scenarios definitions'!$C$9</f>
        <v>7.0000000000000007E-2</v>
      </c>
      <c r="D35" s="5">
        <f>'Scenarios definitions'!$C$9</f>
        <v>7.0000000000000007E-2</v>
      </c>
      <c r="E35" s="5">
        <f>'Scenarios definitions'!$C$9</f>
        <v>7.0000000000000007E-2</v>
      </c>
      <c r="F35" s="5">
        <f>'Scenarios definitions'!$C$9</f>
        <v>7.0000000000000007E-2</v>
      </c>
      <c r="G35" s="5">
        <f>'Scenarios definitions'!$C$9</f>
        <v>7.0000000000000007E-2</v>
      </c>
      <c r="H35" s="5">
        <f>'Scenarios definitions'!$C$9</f>
        <v>7.0000000000000007E-2</v>
      </c>
      <c r="I35" s="5">
        <f>'Scenarios definitions'!$C$9</f>
        <v>7.0000000000000007E-2</v>
      </c>
      <c r="J35" s="5">
        <f>'Scenarios definitions'!$C$9</f>
        <v>7.0000000000000007E-2</v>
      </c>
      <c r="K35" s="5">
        <f>'Scenarios definitions'!$C$9</f>
        <v>7.0000000000000007E-2</v>
      </c>
      <c r="L35" s="5">
        <f>'Scenarios definitions'!$C$9</f>
        <v>7.0000000000000007E-2</v>
      </c>
      <c r="M35" s="5">
        <f>'Scenarios definitions'!$C$9</f>
        <v>7.0000000000000007E-2</v>
      </c>
      <c r="N35" s="5">
        <f>'Scenarios definitions'!$C$9</f>
        <v>7.0000000000000007E-2</v>
      </c>
      <c r="O35" s="5">
        <f>'Scenarios definitions'!$D$9</f>
        <v>0.08</v>
      </c>
      <c r="P35" s="5">
        <f>'Scenarios definitions'!$D$9</f>
        <v>0.08</v>
      </c>
      <c r="Q35" s="5">
        <f>'Scenarios definitions'!$D$9</f>
        <v>0.08</v>
      </c>
      <c r="R35" s="5">
        <f>'Scenarios definitions'!$D$9</f>
        <v>0.08</v>
      </c>
      <c r="S35" s="5">
        <f>'Scenarios definitions'!$D$9</f>
        <v>0.08</v>
      </c>
      <c r="T35" s="5">
        <f>'Scenarios definitions'!$D$9</f>
        <v>0.08</v>
      </c>
      <c r="U35" s="5">
        <f>'Scenarios definitions'!$D$9</f>
        <v>0.08</v>
      </c>
      <c r="V35" s="5">
        <f>'Scenarios definitions'!$D$9</f>
        <v>0.08</v>
      </c>
      <c r="W35" s="5">
        <f>'Scenarios definitions'!$D$9</f>
        <v>0.08</v>
      </c>
      <c r="X35" s="5">
        <f>'Scenarios definitions'!$D$9</f>
        <v>0.08</v>
      </c>
      <c r="Y35" s="5">
        <f>'Scenarios definitions'!$D$9</f>
        <v>0.08</v>
      </c>
      <c r="Z35" s="5">
        <f>'Scenarios definitions'!$D$9</f>
        <v>0.08</v>
      </c>
      <c r="AA35" s="5">
        <f>'Scenarios definitions'!$E$9</f>
        <v>0.09</v>
      </c>
      <c r="AB35" s="5">
        <f>'Scenarios definitions'!$E$9</f>
        <v>0.09</v>
      </c>
      <c r="AC35" s="5">
        <f>'Scenarios definitions'!$E$9</f>
        <v>0.09</v>
      </c>
      <c r="AD35" s="5">
        <f>'Scenarios definitions'!$E$9</f>
        <v>0.09</v>
      </c>
      <c r="AE35" s="5">
        <f>'Scenarios definitions'!$E$9</f>
        <v>0.09</v>
      </c>
      <c r="AF35" s="5">
        <f>'Scenarios definitions'!$E$9</f>
        <v>0.09</v>
      </c>
      <c r="AG35" s="5">
        <f>'Scenarios definitions'!$E$9</f>
        <v>0.09</v>
      </c>
      <c r="AH35" s="5">
        <f>'Scenarios definitions'!$E$9</f>
        <v>0.09</v>
      </c>
      <c r="AI35" s="5">
        <f>'Scenarios definitions'!$E$9</f>
        <v>0.09</v>
      </c>
      <c r="AJ35" s="5">
        <f>'Scenarios definitions'!$E$9</f>
        <v>0.09</v>
      </c>
      <c r="AK35" s="5">
        <f>'Scenarios definitions'!$E$9</f>
        <v>0.09</v>
      </c>
      <c r="AL35" s="5">
        <f>'Scenarios definitions'!$E$9</f>
        <v>0.09</v>
      </c>
    </row>
    <row r="36" spans="2:38" x14ac:dyDescent="0.25">
      <c r="B36" s="7" t="s">
        <v>52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2:38" x14ac:dyDescent="0.25">
      <c r="B37" s="3" t="s">
        <v>75</v>
      </c>
      <c r="C37" s="4">
        <f t="shared" ref="C37:AL37" si="2">C34*$C$10</f>
        <v>98181.818181818191</v>
      </c>
      <c r="D37" s="4">
        <f t="shared" si="2"/>
        <v>100759.09090909091</v>
      </c>
      <c r="E37" s="4">
        <f t="shared" si="2"/>
        <v>103336.36363636365</v>
      </c>
      <c r="F37" s="4">
        <f t="shared" si="2"/>
        <v>105913.63636363637</v>
      </c>
      <c r="G37" s="4">
        <f t="shared" si="2"/>
        <v>108490.9090909091</v>
      </c>
      <c r="H37" s="4">
        <f t="shared" si="2"/>
        <v>111068.18181818182</v>
      </c>
      <c r="I37" s="4">
        <f t="shared" si="2"/>
        <v>113645.45454545456</v>
      </c>
      <c r="J37" s="4">
        <f t="shared" si="2"/>
        <v>116222.72727272728</v>
      </c>
      <c r="K37" s="4">
        <f t="shared" si="2"/>
        <v>118800</v>
      </c>
      <c r="L37" s="4">
        <f t="shared" si="2"/>
        <v>121377.27272727274</v>
      </c>
      <c r="M37" s="4">
        <f t="shared" si="2"/>
        <v>123954.54545454546</v>
      </c>
      <c r="N37" s="4">
        <f t="shared" si="2"/>
        <v>126531.81818181819</v>
      </c>
      <c r="O37" s="4">
        <f t="shared" si="2"/>
        <v>129109.09090909091</v>
      </c>
      <c r="P37" s="4">
        <f t="shared" si="2"/>
        <v>132054.54545454547</v>
      </c>
      <c r="Q37" s="4">
        <f t="shared" si="2"/>
        <v>135000</v>
      </c>
      <c r="R37" s="4">
        <f t="shared" si="2"/>
        <v>137945.45454545456</v>
      </c>
      <c r="S37" s="4">
        <f t="shared" si="2"/>
        <v>140890.90909090909</v>
      </c>
      <c r="T37" s="4">
        <f t="shared" si="2"/>
        <v>143836.36363636365</v>
      </c>
      <c r="U37" s="4">
        <f t="shared" si="2"/>
        <v>146781.81818181818</v>
      </c>
      <c r="V37" s="4">
        <f t="shared" si="2"/>
        <v>149727.27272727274</v>
      </c>
      <c r="W37" s="4">
        <f t="shared" si="2"/>
        <v>152672.72727272729</v>
      </c>
      <c r="X37" s="4">
        <f t="shared" si="2"/>
        <v>155618.18181818182</v>
      </c>
      <c r="Y37" s="4">
        <f t="shared" si="2"/>
        <v>158563.63636363638</v>
      </c>
      <c r="Z37" s="4">
        <f t="shared" si="2"/>
        <v>161509.09090909091</v>
      </c>
      <c r="AA37" s="4">
        <f t="shared" si="2"/>
        <v>164454.54545454547</v>
      </c>
      <c r="AB37" s="4">
        <f t="shared" si="2"/>
        <v>167768.18181818182</v>
      </c>
      <c r="AC37" s="4">
        <f t="shared" si="2"/>
        <v>171081.81818181818</v>
      </c>
      <c r="AD37" s="4">
        <f t="shared" si="2"/>
        <v>174395.45454545456</v>
      </c>
      <c r="AE37" s="4">
        <f t="shared" si="2"/>
        <v>177709.09090909091</v>
      </c>
      <c r="AF37" s="4">
        <f t="shared" si="2"/>
        <v>181022.72727272729</v>
      </c>
      <c r="AG37" s="4">
        <f t="shared" si="2"/>
        <v>184336.36363636365</v>
      </c>
      <c r="AH37" s="4">
        <f t="shared" si="2"/>
        <v>187650</v>
      </c>
      <c r="AI37" s="4">
        <f t="shared" si="2"/>
        <v>190963.63636363638</v>
      </c>
      <c r="AJ37" s="4">
        <f t="shared" si="2"/>
        <v>194277.27272727274</v>
      </c>
      <c r="AK37" s="4">
        <f t="shared" si="2"/>
        <v>197590.90909090909</v>
      </c>
      <c r="AL37" s="4">
        <f t="shared" si="2"/>
        <v>200904.54545454547</v>
      </c>
    </row>
    <row r="38" spans="2:38" x14ac:dyDescent="0.25">
      <c r="B38" s="3" t="s">
        <v>53</v>
      </c>
      <c r="C38" s="4">
        <f t="shared" ref="C38:AL38" si="3">(C37*C30*$C$22)+(C37*C31*$C$23)</f>
        <v>13745.454545454548</v>
      </c>
      <c r="D38" s="4">
        <f t="shared" si="3"/>
        <v>14106.272727272728</v>
      </c>
      <c r="E38" s="4">
        <f t="shared" si="3"/>
        <v>14467.090909090912</v>
      </c>
      <c r="F38" s="4">
        <f t="shared" si="3"/>
        <v>14827.909090909092</v>
      </c>
      <c r="G38" s="4">
        <f t="shared" si="3"/>
        <v>15188.727272727276</v>
      </c>
      <c r="H38" s="4">
        <f t="shared" si="3"/>
        <v>15549.545454545458</v>
      </c>
      <c r="I38" s="4">
        <f t="shared" si="3"/>
        <v>15910.36363636364</v>
      </c>
      <c r="J38" s="4">
        <f t="shared" si="3"/>
        <v>16271.18181818182</v>
      </c>
      <c r="K38" s="4">
        <f t="shared" si="3"/>
        <v>16632</v>
      </c>
      <c r="L38" s="4">
        <f t="shared" si="3"/>
        <v>16992.818181818184</v>
      </c>
      <c r="M38" s="4">
        <f t="shared" si="3"/>
        <v>17353.636363636364</v>
      </c>
      <c r="N38" s="4">
        <f t="shared" si="3"/>
        <v>17714.454545454548</v>
      </c>
      <c r="O38" s="4">
        <f t="shared" si="3"/>
        <v>19366.363636363636</v>
      </c>
      <c r="P38" s="4">
        <f t="shared" si="3"/>
        <v>19808.181818181823</v>
      </c>
      <c r="Q38" s="4">
        <f t="shared" si="3"/>
        <v>20250</v>
      </c>
      <c r="R38" s="4">
        <f t="shared" si="3"/>
        <v>20691.818181818184</v>
      </c>
      <c r="S38" s="4">
        <f t="shared" si="3"/>
        <v>21133.636363636368</v>
      </c>
      <c r="T38" s="4">
        <f t="shared" si="3"/>
        <v>21575.454545454548</v>
      </c>
      <c r="U38" s="4">
        <f t="shared" si="3"/>
        <v>22017.272727272728</v>
      </c>
      <c r="V38" s="4">
        <f t="shared" si="3"/>
        <v>22459.090909090912</v>
      </c>
      <c r="W38" s="4">
        <f t="shared" si="3"/>
        <v>22900.909090909096</v>
      </c>
      <c r="X38" s="4">
        <f t="shared" si="3"/>
        <v>23342.727272727272</v>
      </c>
      <c r="Y38" s="4">
        <f t="shared" si="3"/>
        <v>23784.545454545456</v>
      </c>
      <c r="Z38" s="4">
        <f t="shared" si="3"/>
        <v>24226.363636363636</v>
      </c>
      <c r="AA38" s="4">
        <f t="shared" si="3"/>
        <v>26312.727272727276</v>
      </c>
      <c r="AB38" s="4">
        <f t="shared" si="3"/>
        <v>26842.909090909088</v>
      </c>
      <c r="AC38" s="4">
        <f t="shared" si="3"/>
        <v>27373.090909090904</v>
      </c>
      <c r="AD38" s="4">
        <f t="shared" si="3"/>
        <v>27903.272727272728</v>
      </c>
      <c r="AE38" s="4">
        <f t="shared" si="3"/>
        <v>28433.454545454544</v>
      </c>
      <c r="AF38" s="4">
        <f t="shared" si="3"/>
        <v>28963.636363636368</v>
      </c>
      <c r="AG38" s="4">
        <f t="shared" si="3"/>
        <v>29493.818181818184</v>
      </c>
      <c r="AH38" s="4">
        <f t="shared" si="3"/>
        <v>30024</v>
      </c>
      <c r="AI38" s="4">
        <f t="shared" si="3"/>
        <v>30554.18181818182</v>
      </c>
      <c r="AJ38" s="4">
        <f t="shared" si="3"/>
        <v>31084.363636363636</v>
      </c>
      <c r="AK38" s="4">
        <f t="shared" si="3"/>
        <v>31614.545454545452</v>
      </c>
      <c r="AL38" s="4">
        <f t="shared" si="3"/>
        <v>32144.727272727276</v>
      </c>
    </row>
    <row r="39" spans="2:38" x14ac:dyDescent="0.25">
      <c r="B39" s="3" t="s">
        <v>54</v>
      </c>
      <c r="C39" s="5">
        <f t="shared" ref="C39:AL39" si="4">C38/C37</f>
        <v>0.14000000000000001</v>
      </c>
      <c r="D39" s="5">
        <f t="shared" si="4"/>
        <v>0.14000000000000001</v>
      </c>
      <c r="E39" s="5">
        <f t="shared" si="4"/>
        <v>0.14000000000000001</v>
      </c>
      <c r="F39" s="5">
        <f t="shared" si="4"/>
        <v>0.14000000000000001</v>
      </c>
      <c r="G39" s="5">
        <f t="shared" si="4"/>
        <v>0.14000000000000001</v>
      </c>
      <c r="H39" s="5">
        <f t="shared" si="4"/>
        <v>0.14000000000000001</v>
      </c>
      <c r="I39" s="5">
        <f t="shared" si="4"/>
        <v>0.14000000000000001</v>
      </c>
      <c r="J39" s="5">
        <f t="shared" si="4"/>
        <v>0.14000000000000001</v>
      </c>
      <c r="K39" s="5">
        <f t="shared" si="4"/>
        <v>0.14000000000000001</v>
      </c>
      <c r="L39" s="5">
        <f t="shared" si="4"/>
        <v>0.14000000000000001</v>
      </c>
      <c r="M39" s="5">
        <f t="shared" si="4"/>
        <v>0.14000000000000001</v>
      </c>
      <c r="N39" s="5">
        <f t="shared" si="4"/>
        <v>0.14000000000000001</v>
      </c>
      <c r="O39" s="5">
        <f t="shared" si="4"/>
        <v>0.15</v>
      </c>
      <c r="P39" s="5">
        <f t="shared" si="4"/>
        <v>0.15000000000000002</v>
      </c>
      <c r="Q39" s="5">
        <f t="shared" si="4"/>
        <v>0.15</v>
      </c>
      <c r="R39" s="5">
        <f t="shared" si="4"/>
        <v>0.15</v>
      </c>
      <c r="S39" s="5">
        <f t="shared" si="4"/>
        <v>0.15000000000000002</v>
      </c>
      <c r="T39" s="5">
        <f t="shared" si="4"/>
        <v>0.15</v>
      </c>
      <c r="U39" s="5">
        <f t="shared" si="4"/>
        <v>0.15000000000000002</v>
      </c>
      <c r="V39" s="5">
        <f t="shared" si="4"/>
        <v>0.15000000000000002</v>
      </c>
      <c r="W39" s="5">
        <f t="shared" si="4"/>
        <v>0.15000000000000002</v>
      </c>
      <c r="X39" s="5">
        <f t="shared" si="4"/>
        <v>0.15</v>
      </c>
      <c r="Y39" s="5">
        <f t="shared" si="4"/>
        <v>0.15</v>
      </c>
      <c r="Z39" s="5">
        <f t="shared" si="4"/>
        <v>0.15</v>
      </c>
      <c r="AA39" s="5">
        <f t="shared" si="4"/>
        <v>0.16</v>
      </c>
      <c r="AB39" s="5">
        <f t="shared" si="4"/>
        <v>0.15999999999999998</v>
      </c>
      <c r="AC39" s="5">
        <f t="shared" si="4"/>
        <v>0.15999999999999998</v>
      </c>
      <c r="AD39" s="5">
        <f t="shared" si="4"/>
        <v>0.16</v>
      </c>
      <c r="AE39" s="5">
        <f t="shared" si="4"/>
        <v>0.16</v>
      </c>
      <c r="AF39" s="5">
        <f t="shared" si="4"/>
        <v>0.16</v>
      </c>
      <c r="AG39" s="5">
        <f t="shared" si="4"/>
        <v>0.16</v>
      </c>
      <c r="AH39" s="5">
        <f t="shared" si="4"/>
        <v>0.16</v>
      </c>
      <c r="AI39" s="5">
        <f t="shared" si="4"/>
        <v>0.16</v>
      </c>
      <c r="AJ39" s="5">
        <f t="shared" si="4"/>
        <v>0.16</v>
      </c>
      <c r="AK39" s="5">
        <f t="shared" si="4"/>
        <v>0.16</v>
      </c>
      <c r="AL39" s="5">
        <f t="shared" si="4"/>
        <v>0.16</v>
      </c>
    </row>
    <row r="40" spans="2:38" x14ac:dyDescent="0.25">
      <c r="B40" s="1"/>
    </row>
    <row r="41" spans="2:38" x14ac:dyDescent="0.25">
      <c r="B41" s="3" t="s">
        <v>55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2:38" x14ac:dyDescent="0.25">
      <c r="B42" s="3" t="s">
        <v>56</v>
      </c>
      <c r="C42" s="5">
        <f>'Scenarios definitions'!$C$10</f>
        <v>0.05</v>
      </c>
      <c r="D42" s="5">
        <f>'Scenarios definitions'!$C$10</f>
        <v>0.05</v>
      </c>
      <c r="E42" s="5">
        <f>'Scenarios definitions'!$C$10</f>
        <v>0.05</v>
      </c>
      <c r="F42" s="5">
        <f>'Scenarios definitions'!$C$10</f>
        <v>0.05</v>
      </c>
      <c r="G42" s="5">
        <f>'Scenarios definitions'!$C$10</f>
        <v>0.05</v>
      </c>
      <c r="H42" s="5">
        <f>'Scenarios definitions'!$C$10</f>
        <v>0.05</v>
      </c>
      <c r="I42" s="5">
        <f>'Scenarios definitions'!$C$10</f>
        <v>0.05</v>
      </c>
      <c r="J42" s="5">
        <f>'Scenarios definitions'!$C$10</f>
        <v>0.05</v>
      </c>
      <c r="K42" s="5">
        <f>'Scenarios definitions'!$C$10</f>
        <v>0.05</v>
      </c>
      <c r="L42" s="5">
        <f>'Scenarios definitions'!$C$10</f>
        <v>0.05</v>
      </c>
      <c r="M42" s="5">
        <f>'Scenarios definitions'!$C$10</f>
        <v>0.05</v>
      </c>
      <c r="N42" s="5">
        <f>'Scenarios definitions'!$C$10</f>
        <v>0.05</v>
      </c>
      <c r="O42" s="5">
        <f>'Scenarios definitions'!$D$10</f>
        <v>0.04</v>
      </c>
      <c r="P42" s="5">
        <f>'Scenarios definitions'!$D$10</f>
        <v>0.04</v>
      </c>
      <c r="Q42" s="5">
        <f>'Scenarios definitions'!$D$10</f>
        <v>0.04</v>
      </c>
      <c r="R42" s="5">
        <f>'Scenarios definitions'!$D$10</f>
        <v>0.04</v>
      </c>
      <c r="S42" s="5">
        <f>'Scenarios definitions'!$D$10</f>
        <v>0.04</v>
      </c>
      <c r="T42" s="5">
        <f>'Scenarios definitions'!$D$10</f>
        <v>0.04</v>
      </c>
      <c r="U42" s="5">
        <f>'Scenarios definitions'!$D$10</f>
        <v>0.04</v>
      </c>
      <c r="V42" s="5">
        <f>'Scenarios definitions'!$D$10</f>
        <v>0.04</v>
      </c>
      <c r="W42" s="5">
        <f>'Scenarios definitions'!$D$10</f>
        <v>0.04</v>
      </c>
      <c r="X42" s="5">
        <f>'Scenarios definitions'!$D$10</f>
        <v>0.04</v>
      </c>
      <c r="Y42" s="5">
        <f>'Scenarios definitions'!$D$10</f>
        <v>0.04</v>
      </c>
      <c r="Z42" s="5">
        <f>'Scenarios definitions'!$D$10</f>
        <v>0.04</v>
      </c>
      <c r="AA42" s="5">
        <f>'Scenarios definitions'!$E$10</f>
        <v>0.03</v>
      </c>
      <c r="AB42" s="5">
        <f>'Scenarios definitions'!$E$10</f>
        <v>0.03</v>
      </c>
      <c r="AC42" s="5">
        <f>'Scenarios definitions'!$E$10</f>
        <v>0.03</v>
      </c>
      <c r="AD42" s="5">
        <f>'Scenarios definitions'!$E$10</f>
        <v>0.03</v>
      </c>
      <c r="AE42" s="5">
        <f>'Scenarios definitions'!$E$10</f>
        <v>0.03</v>
      </c>
      <c r="AF42" s="5">
        <f>'Scenarios definitions'!$E$10</f>
        <v>0.03</v>
      </c>
      <c r="AG42" s="5">
        <f>'Scenarios definitions'!$E$10</f>
        <v>0.03</v>
      </c>
      <c r="AH42" s="5">
        <f>'Scenarios definitions'!$E$10</f>
        <v>0.03</v>
      </c>
      <c r="AI42" s="5">
        <f>'Scenarios definitions'!$E$10</f>
        <v>0.03</v>
      </c>
      <c r="AJ42" s="5">
        <f>'Scenarios definitions'!$E$10</f>
        <v>0.03</v>
      </c>
      <c r="AK42" s="5">
        <f>'Scenarios definitions'!$E$10</f>
        <v>0.03</v>
      </c>
      <c r="AL42" s="5">
        <f>'Scenarios definitions'!$E$10</f>
        <v>0.03</v>
      </c>
    </row>
    <row r="43" spans="2:38" x14ac:dyDescent="0.25">
      <c r="B43" s="3" t="s">
        <v>81</v>
      </c>
      <c r="C43" s="20">
        <f>(C37*C42)/10^3</f>
        <v>4.9090909090909101</v>
      </c>
      <c r="D43" s="20">
        <f t="shared" ref="D43:AL43" si="5">(D37*D42)/10^3</f>
        <v>5.0379545454545456</v>
      </c>
      <c r="E43" s="20">
        <f t="shared" si="5"/>
        <v>5.1668181818181829</v>
      </c>
      <c r="F43" s="20">
        <f t="shared" si="5"/>
        <v>5.2956818181818193</v>
      </c>
      <c r="G43" s="20">
        <f t="shared" si="5"/>
        <v>5.4245454545454557</v>
      </c>
      <c r="H43" s="20">
        <f t="shared" si="5"/>
        <v>5.5534090909090921</v>
      </c>
      <c r="I43" s="20">
        <f t="shared" si="5"/>
        <v>5.6822727272727276</v>
      </c>
      <c r="J43" s="20">
        <f t="shared" si="5"/>
        <v>5.811136363636364</v>
      </c>
      <c r="K43" s="20">
        <f t="shared" si="5"/>
        <v>5.94</v>
      </c>
      <c r="L43" s="20">
        <f t="shared" si="5"/>
        <v>6.0688636363636368</v>
      </c>
      <c r="M43" s="20">
        <f t="shared" si="5"/>
        <v>6.1977272727272732</v>
      </c>
      <c r="N43" s="20">
        <f t="shared" si="5"/>
        <v>6.3265909090909096</v>
      </c>
      <c r="O43" s="20">
        <f t="shared" si="5"/>
        <v>5.1643636363636372</v>
      </c>
      <c r="P43" s="20">
        <f>(P37*P42)/10^3</f>
        <v>5.2821818181818188</v>
      </c>
      <c r="Q43" s="20">
        <f t="shared" si="5"/>
        <v>5.4</v>
      </c>
      <c r="R43" s="20">
        <f t="shared" si="5"/>
        <v>5.5178181818181828</v>
      </c>
      <c r="S43" s="20">
        <f t="shared" si="5"/>
        <v>5.6356363636363636</v>
      </c>
      <c r="T43" s="20">
        <f t="shared" si="5"/>
        <v>5.753454545454546</v>
      </c>
      <c r="U43" s="20">
        <f t="shared" si="5"/>
        <v>5.8712727272727268</v>
      </c>
      <c r="V43" s="20">
        <f t="shared" si="5"/>
        <v>5.9890909090909101</v>
      </c>
      <c r="W43" s="20">
        <f t="shared" si="5"/>
        <v>6.1069090909090917</v>
      </c>
      <c r="X43" s="20">
        <f t="shared" si="5"/>
        <v>6.2247272727272733</v>
      </c>
      <c r="Y43" s="20">
        <f t="shared" si="5"/>
        <v>6.3425454545454558</v>
      </c>
      <c r="Z43" s="20">
        <f t="shared" si="5"/>
        <v>6.4603636363636365</v>
      </c>
      <c r="AA43" s="20">
        <f t="shared" si="5"/>
        <v>4.9336363636363636</v>
      </c>
      <c r="AB43" s="20">
        <f t="shared" si="5"/>
        <v>5.033045454545455</v>
      </c>
      <c r="AC43" s="20">
        <f t="shared" si="5"/>
        <v>5.1324545454545447</v>
      </c>
      <c r="AD43" s="20">
        <f t="shared" si="5"/>
        <v>5.231863636363637</v>
      </c>
      <c r="AE43" s="20">
        <f t="shared" si="5"/>
        <v>5.3312727272727267</v>
      </c>
      <c r="AF43" s="20">
        <f t="shared" si="5"/>
        <v>5.4306818181818191</v>
      </c>
      <c r="AG43" s="20">
        <f t="shared" si="5"/>
        <v>5.5300909090909087</v>
      </c>
      <c r="AH43" s="20">
        <f t="shared" si="5"/>
        <v>5.6295000000000002</v>
      </c>
      <c r="AI43" s="20">
        <f t="shared" si="5"/>
        <v>5.7289090909090907</v>
      </c>
      <c r="AJ43" s="20">
        <f t="shared" si="5"/>
        <v>5.8283181818181822</v>
      </c>
      <c r="AK43" s="20">
        <f t="shared" si="5"/>
        <v>5.9277272727272718</v>
      </c>
      <c r="AL43" s="20">
        <f t="shared" si="5"/>
        <v>6.0271363636363642</v>
      </c>
    </row>
    <row r="44" spans="2:38" x14ac:dyDescent="0.25">
      <c r="B44" s="3" t="s">
        <v>76</v>
      </c>
      <c r="C44" s="3">
        <f>(($C$13*$C$19*$C$5)+($C$14*$C$19*$C$6))/10^3</f>
        <v>4300</v>
      </c>
      <c r="D44" s="3">
        <f t="shared" ref="D44:AL44" si="6">(($C$13*$C$19*$C$5)+($C$14*$C$19*$C$6))/10^3</f>
        <v>4300</v>
      </c>
      <c r="E44" s="3">
        <f t="shared" si="6"/>
        <v>4300</v>
      </c>
      <c r="F44" s="3">
        <f t="shared" si="6"/>
        <v>4300</v>
      </c>
      <c r="G44" s="3">
        <f t="shared" si="6"/>
        <v>4300</v>
      </c>
      <c r="H44" s="3">
        <f t="shared" si="6"/>
        <v>4300</v>
      </c>
      <c r="I44" s="3">
        <f t="shared" si="6"/>
        <v>4300</v>
      </c>
      <c r="J44" s="3">
        <f t="shared" si="6"/>
        <v>4300</v>
      </c>
      <c r="K44" s="3">
        <f t="shared" si="6"/>
        <v>4300</v>
      </c>
      <c r="L44" s="3">
        <f t="shared" si="6"/>
        <v>4300</v>
      </c>
      <c r="M44" s="3">
        <f t="shared" si="6"/>
        <v>4300</v>
      </c>
      <c r="N44" s="3">
        <f t="shared" si="6"/>
        <v>4300</v>
      </c>
      <c r="O44" s="3">
        <f t="shared" si="6"/>
        <v>4300</v>
      </c>
      <c r="P44" s="3">
        <f t="shared" si="6"/>
        <v>4300</v>
      </c>
      <c r="Q44" s="3">
        <f t="shared" si="6"/>
        <v>4300</v>
      </c>
      <c r="R44" s="3">
        <f t="shared" si="6"/>
        <v>4300</v>
      </c>
      <c r="S44" s="3">
        <f t="shared" si="6"/>
        <v>4300</v>
      </c>
      <c r="T44" s="3">
        <f t="shared" si="6"/>
        <v>4300</v>
      </c>
      <c r="U44" s="3">
        <f t="shared" si="6"/>
        <v>4300</v>
      </c>
      <c r="V44" s="3">
        <f t="shared" si="6"/>
        <v>4300</v>
      </c>
      <c r="W44" s="3">
        <f t="shared" si="6"/>
        <v>4300</v>
      </c>
      <c r="X44" s="3">
        <f t="shared" si="6"/>
        <v>4300</v>
      </c>
      <c r="Y44" s="3">
        <f t="shared" si="6"/>
        <v>4300</v>
      </c>
      <c r="Z44" s="3">
        <f t="shared" si="6"/>
        <v>4300</v>
      </c>
      <c r="AA44" s="3">
        <f t="shared" si="6"/>
        <v>4300</v>
      </c>
      <c r="AB44" s="3">
        <f t="shared" si="6"/>
        <v>4300</v>
      </c>
      <c r="AC44" s="3">
        <f t="shared" si="6"/>
        <v>4300</v>
      </c>
      <c r="AD44" s="3">
        <f t="shared" si="6"/>
        <v>4300</v>
      </c>
      <c r="AE44" s="3">
        <f t="shared" si="6"/>
        <v>4300</v>
      </c>
      <c r="AF44" s="3">
        <f t="shared" si="6"/>
        <v>4300</v>
      </c>
      <c r="AG44" s="3">
        <f t="shared" si="6"/>
        <v>4300</v>
      </c>
      <c r="AH44" s="3">
        <f t="shared" si="6"/>
        <v>4300</v>
      </c>
      <c r="AI44" s="3">
        <f t="shared" si="6"/>
        <v>4300</v>
      </c>
      <c r="AJ44" s="3">
        <f t="shared" si="6"/>
        <v>4300</v>
      </c>
      <c r="AK44" s="3">
        <f t="shared" si="6"/>
        <v>4300</v>
      </c>
      <c r="AL44" s="3">
        <f t="shared" si="6"/>
        <v>4300</v>
      </c>
    </row>
    <row r="45" spans="2:38" x14ac:dyDescent="0.25">
      <c r="B45" s="3" t="s">
        <v>77</v>
      </c>
      <c r="C45" s="3">
        <f>($C$16*$C$17)/10^3</f>
        <v>56.7</v>
      </c>
      <c r="D45" s="3">
        <f t="shared" ref="D45:AL45" si="7">($C$16*$C$17)/10^3</f>
        <v>56.7</v>
      </c>
      <c r="E45" s="3">
        <f t="shared" si="7"/>
        <v>56.7</v>
      </c>
      <c r="F45" s="3">
        <f t="shared" si="7"/>
        <v>56.7</v>
      </c>
      <c r="G45" s="3">
        <f t="shared" si="7"/>
        <v>56.7</v>
      </c>
      <c r="H45" s="3">
        <f t="shared" si="7"/>
        <v>56.7</v>
      </c>
      <c r="I45" s="3">
        <f t="shared" si="7"/>
        <v>56.7</v>
      </c>
      <c r="J45" s="3">
        <f t="shared" si="7"/>
        <v>56.7</v>
      </c>
      <c r="K45" s="3">
        <f t="shared" si="7"/>
        <v>56.7</v>
      </c>
      <c r="L45" s="3">
        <f t="shared" si="7"/>
        <v>56.7</v>
      </c>
      <c r="M45" s="3">
        <f t="shared" si="7"/>
        <v>56.7</v>
      </c>
      <c r="N45" s="3">
        <f t="shared" si="7"/>
        <v>56.7</v>
      </c>
      <c r="O45" s="3">
        <f t="shared" si="7"/>
        <v>56.7</v>
      </c>
      <c r="P45" s="3">
        <f t="shared" si="7"/>
        <v>56.7</v>
      </c>
      <c r="Q45" s="3">
        <f t="shared" si="7"/>
        <v>56.7</v>
      </c>
      <c r="R45" s="3">
        <f t="shared" si="7"/>
        <v>56.7</v>
      </c>
      <c r="S45" s="3">
        <f t="shared" si="7"/>
        <v>56.7</v>
      </c>
      <c r="T45" s="3">
        <f t="shared" si="7"/>
        <v>56.7</v>
      </c>
      <c r="U45" s="3">
        <f t="shared" si="7"/>
        <v>56.7</v>
      </c>
      <c r="V45" s="3">
        <f t="shared" si="7"/>
        <v>56.7</v>
      </c>
      <c r="W45" s="3">
        <f t="shared" si="7"/>
        <v>56.7</v>
      </c>
      <c r="X45" s="3">
        <f t="shared" si="7"/>
        <v>56.7</v>
      </c>
      <c r="Y45" s="3">
        <f t="shared" si="7"/>
        <v>56.7</v>
      </c>
      <c r="Z45" s="3">
        <f t="shared" si="7"/>
        <v>56.7</v>
      </c>
      <c r="AA45" s="3">
        <f t="shared" si="7"/>
        <v>56.7</v>
      </c>
      <c r="AB45" s="3">
        <f t="shared" si="7"/>
        <v>56.7</v>
      </c>
      <c r="AC45" s="3">
        <f t="shared" si="7"/>
        <v>56.7</v>
      </c>
      <c r="AD45" s="3">
        <f t="shared" si="7"/>
        <v>56.7</v>
      </c>
      <c r="AE45" s="3">
        <f t="shared" si="7"/>
        <v>56.7</v>
      </c>
      <c r="AF45" s="3">
        <f t="shared" si="7"/>
        <v>56.7</v>
      </c>
      <c r="AG45" s="3">
        <f t="shared" si="7"/>
        <v>56.7</v>
      </c>
      <c r="AH45" s="3">
        <f t="shared" si="7"/>
        <v>56.7</v>
      </c>
      <c r="AI45" s="3">
        <f t="shared" si="7"/>
        <v>56.7</v>
      </c>
      <c r="AJ45" s="3">
        <f t="shared" si="7"/>
        <v>56.7</v>
      </c>
      <c r="AK45" s="3">
        <f t="shared" si="7"/>
        <v>56.7</v>
      </c>
      <c r="AL45" s="3">
        <f t="shared" si="7"/>
        <v>56.7</v>
      </c>
    </row>
    <row r="46" spans="2:38" x14ac:dyDescent="0.25">
      <c r="B46" s="3" t="s">
        <v>57</v>
      </c>
      <c r="C46" s="3">
        <v>250</v>
      </c>
      <c r="D46" s="3">
        <v>250</v>
      </c>
      <c r="E46" s="3">
        <v>250</v>
      </c>
      <c r="F46" s="3">
        <v>250</v>
      </c>
      <c r="G46" s="3">
        <v>250</v>
      </c>
      <c r="H46" s="3">
        <v>250</v>
      </c>
      <c r="I46" s="3">
        <v>250</v>
      </c>
      <c r="J46" s="3">
        <v>250</v>
      </c>
      <c r="K46" s="3">
        <v>250</v>
      </c>
      <c r="L46" s="3">
        <v>250</v>
      </c>
      <c r="M46" s="3">
        <v>250</v>
      </c>
      <c r="N46" s="3">
        <v>250</v>
      </c>
      <c r="O46" s="3">
        <v>300</v>
      </c>
      <c r="P46" s="3">
        <v>300</v>
      </c>
      <c r="Q46" s="3">
        <v>300</v>
      </c>
      <c r="R46" s="3">
        <v>300</v>
      </c>
      <c r="S46" s="3">
        <v>300</v>
      </c>
      <c r="T46" s="3">
        <v>300</v>
      </c>
      <c r="U46" s="3">
        <v>300</v>
      </c>
      <c r="V46" s="3">
        <v>300</v>
      </c>
      <c r="W46" s="3">
        <v>300</v>
      </c>
      <c r="X46" s="3">
        <v>300</v>
      </c>
      <c r="Y46" s="3">
        <v>300</v>
      </c>
      <c r="Z46" s="3">
        <v>300</v>
      </c>
      <c r="AA46" s="3">
        <v>400</v>
      </c>
      <c r="AB46" s="3">
        <v>400</v>
      </c>
      <c r="AC46" s="3">
        <v>400</v>
      </c>
      <c r="AD46" s="3">
        <v>400</v>
      </c>
      <c r="AE46" s="3">
        <v>400</v>
      </c>
      <c r="AF46" s="3">
        <v>400</v>
      </c>
      <c r="AG46" s="3">
        <v>400</v>
      </c>
      <c r="AH46" s="3">
        <v>400</v>
      </c>
      <c r="AI46" s="3">
        <v>400</v>
      </c>
      <c r="AJ46" s="3">
        <v>400</v>
      </c>
      <c r="AK46" s="3">
        <v>400</v>
      </c>
      <c r="AL46" s="3">
        <v>400</v>
      </c>
    </row>
    <row r="47" spans="2:38" x14ac:dyDescent="0.25">
      <c r="B47" s="3" t="s">
        <v>78</v>
      </c>
      <c r="C47" s="3">
        <v>30</v>
      </c>
      <c r="D47" s="3">
        <v>30</v>
      </c>
      <c r="E47" s="3">
        <v>30</v>
      </c>
      <c r="F47" s="3">
        <v>30</v>
      </c>
      <c r="G47" s="3">
        <v>30</v>
      </c>
      <c r="H47" s="3">
        <v>30</v>
      </c>
      <c r="I47" s="3">
        <v>30</v>
      </c>
      <c r="J47" s="3">
        <v>30</v>
      </c>
      <c r="K47" s="3">
        <v>30</v>
      </c>
      <c r="L47" s="3">
        <v>30</v>
      </c>
      <c r="M47" s="3">
        <v>30</v>
      </c>
      <c r="N47" s="3">
        <v>30</v>
      </c>
      <c r="O47" s="3">
        <v>30</v>
      </c>
      <c r="P47" s="3">
        <v>30</v>
      </c>
      <c r="Q47" s="3">
        <v>30</v>
      </c>
      <c r="R47" s="3">
        <v>30</v>
      </c>
      <c r="S47" s="3">
        <v>30</v>
      </c>
      <c r="T47" s="3">
        <v>30</v>
      </c>
      <c r="U47" s="3">
        <v>30</v>
      </c>
      <c r="V47" s="3">
        <v>30</v>
      </c>
      <c r="W47" s="3">
        <v>30</v>
      </c>
      <c r="X47" s="3">
        <v>30</v>
      </c>
      <c r="Y47" s="3">
        <v>30</v>
      </c>
      <c r="Z47" s="3">
        <v>30</v>
      </c>
      <c r="AA47" s="3">
        <v>30</v>
      </c>
      <c r="AB47" s="3">
        <v>30</v>
      </c>
      <c r="AC47" s="3">
        <v>30</v>
      </c>
      <c r="AD47" s="3">
        <v>30</v>
      </c>
      <c r="AE47" s="3">
        <v>30</v>
      </c>
      <c r="AF47" s="3">
        <v>30</v>
      </c>
      <c r="AG47" s="3">
        <v>30</v>
      </c>
      <c r="AH47" s="3">
        <v>30</v>
      </c>
      <c r="AI47" s="3">
        <v>30</v>
      </c>
      <c r="AJ47" s="3">
        <v>30</v>
      </c>
      <c r="AK47" s="3">
        <v>30</v>
      </c>
      <c r="AL47" s="3">
        <v>30</v>
      </c>
    </row>
    <row r="48" spans="2:38" x14ac:dyDescent="0.25">
      <c r="B48" s="3" t="s">
        <v>58</v>
      </c>
      <c r="C48" s="3">
        <f t="shared" ref="C48:AL48" si="8">C46*C47</f>
        <v>7500</v>
      </c>
      <c r="D48" s="3">
        <f t="shared" si="8"/>
        <v>7500</v>
      </c>
      <c r="E48" s="3">
        <f t="shared" si="8"/>
        <v>7500</v>
      </c>
      <c r="F48" s="3">
        <f t="shared" si="8"/>
        <v>7500</v>
      </c>
      <c r="G48" s="3">
        <f t="shared" si="8"/>
        <v>7500</v>
      </c>
      <c r="H48" s="3">
        <f t="shared" si="8"/>
        <v>7500</v>
      </c>
      <c r="I48" s="3">
        <f t="shared" si="8"/>
        <v>7500</v>
      </c>
      <c r="J48" s="3">
        <f t="shared" si="8"/>
        <v>7500</v>
      </c>
      <c r="K48" s="3">
        <f t="shared" si="8"/>
        <v>7500</v>
      </c>
      <c r="L48" s="3">
        <f t="shared" si="8"/>
        <v>7500</v>
      </c>
      <c r="M48" s="3">
        <f t="shared" si="8"/>
        <v>7500</v>
      </c>
      <c r="N48" s="3">
        <f t="shared" si="8"/>
        <v>7500</v>
      </c>
      <c r="O48" s="3">
        <f t="shared" si="8"/>
        <v>9000</v>
      </c>
      <c r="P48" s="3">
        <f t="shared" si="8"/>
        <v>9000</v>
      </c>
      <c r="Q48" s="3">
        <f t="shared" si="8"/>
        <v>9000</v>
      </c>
      <c r="R48" s="3">
        <f t="shared" si="8"/>
        <v>9000</v>
      </c>
      <c r="S48" s="3">
        <f t="shared" si="8"/>
        <v>9000</v>
      </c>
      <c r="T48" s="3">
        <f t="shared" si="8"/>
        <v>9000</v>
      </c>
      <c r="U48" s="3">
        <f t="shared" si="8"/>
        <v>9000</v>
      </c>
      <c r="V48" s="3">
        <f t="shared" si="8"/>
        <v>9000</v>
      </c>
      <c r="W48" s="3">
        <f t="shared" si="8"/>
        <v>9000</v>
      </c>
      <c r="X48" s="3">
        <f t="shared" si="8"/>
        <v>9000</v>
      </c>
      <c r="Y48" s="3">
        <f t="shared" si="8"/>
        <v>9000</v>
      </c>
      <c r="Z48" s="3">
        <f t="shared" si="8"/>
        <v>9000</v>
      </c>
      <c r="AA48" s="3">
        <f t="shared" si="8"/>
        <v>12000</v>
      </c>
      <c r="AB48" s="3">
        <f t="shared" si="8"/>
        <v>12000</v>
      </c>
      <c r="AC48" s="3">
        <f t="shared" si="8"/>
        <v>12000</v>
      </c>
      <c r="AD48" s="3">
        <f t="shared" si="8"/>
        <v>12000</v>
      </c>
      <c r="AE48" s="3">
        <f t="shared" si="8"/>
        <v>12000</v>
      </c>
      <c r="AF48" s="3">
        <f t="shared" si="8"/>
        <v>12000</v>
      </c>
      <c r="AG48" s="3">
        <f t="shared" si="8"/>
        <v>12000</v>
      </c>
      <c r="AH48" s="3">
        <f t="shared" si="8"/>
        <v>12000</v>
      </c>
      <c r="AI48" s="3">
        <f t="shared" si="8"/>
        <v>12000</v>
      </c>
      <c r="AJ48" s="3">
        <f t="shared" si="8"/>
        <v>12000</v>
      </c>
      <c r="AK48" s="3">
        <f t="shared" si="8"/>
        <v>12000</v>
      </c>
      <c r="AL48" s="3">
        <f t="shared" si="8"/>
        <v>12000</v>
      </c>
    </row>
    <row r="49" spans="2:38" x14ac:dyDescent="0.25">
      <c r="B49" s="1"/>
    </row>
    <row r="50" spans="2:38" x14ac:dyDescent="0.25">
      <c r="B50" s="1"/>
    </row>
    <row r="51" spans="2:38" x14ac:dyDescent="0.25">
      <c r="B51" s="3" t="s">
        <v>59</v>
      </c>
      <c r="C51" s="4">
        <f t="shared" ref="C51:AL51" si="9">C38-C43-C44-C45-C48</f>
        <v>1883.845454545457</v>
      </c>
      <c r="D51" s="4">
        <f t="shared" si="9"/>
        <v>2244.5347727272729</v>
      </c>
      <c r="E51" s="4">
        <f t="shared" si="9"/>
        <v>2605.2240909090924</v>
      </c>
      <c r="F51" s="4">
        <f t="shared" si="9"/>
        <v>2965.9134090909101</v>
      </c>
      <c r="G51" s="4">
        <f t="shared" si="9"/>
        <v>3326.6027272727297</v>
      </c>
      <c r="H51" s="4">
        <f t="shared" si="9"/>
        <v>3687.2920454545474</v>
      </c>
      <c r="I51" s="4">
        <f t="shared" si="9"/>
        <v>4047.981363636367</v>
      </c>
      <c r="J51" s="4">
        <f t="shared" si="9"/>
        <v>4408.6706818181829</v>
      </c>
      <c r="K51" s="4">
        <f t="shared" si="9"/>
        <v>4769.3600000000006</v>
      </c>
      <c r="L51" s="4">
        <f t="shared" si="9"/>
        <v>5130.0493181818201</v>
      </c>
      <c r="M51" s="4">
        <f t="shared" si="9"/>
        <v>5490.738636363636</v>
      </c>
      <c r="N51" s="4">
        <f t="shared" si="9"/>
        <v>5851.4279545454556</v>
      </c>
      <c r="O51" s="4">
        <f t="shared" si="9"/>
        <v>6004.4992727272729</v>
      </c>
      <c r="P51" s="4">
        <f t="shared" si="9"/>
        <v>6446.1996363636426</v>
      </c>
      <c r="Q51" s="4">
        <f t="shared" si="9"/>
        <v>6887.8999999999978</v>
      </c>
      <c r="R51" s="4">
        <f t="shared" si="9"/>
        <v>7329.6003636363639</v>
      </c>
      <c r="S51" s="4">
        <f t="shared" si="9"/>
        <v>7771.30072727273</v>
      </c>
      <c r="T51" s="4">
        <f t="shared" si="9"/>
        <v>8213.0010909090925</v>
      </c>
      <c r="U51" s="4">
        <f t="shared" si="9"/>
        <v>8654.7014545454549</v>
      </c>
      <c r="V51" s="4">
        <f t="shared" si="9"/>
        <v>9096.401818181821</v>
      </c>
      <c r="W51" s="4">
        <f t="shared" si="9"/>
        <v>9538.1021818181871</v>
      </c>
      <c r="X51" s="4">
        <f t="shared" si="9"/>
        <v>9979.8025454545423</v>
      </c>
      <c r="Y51" s="4">
        <f t="shared" si="9"/>
        <v>10421.502909090908</v>
      </c>
      <c r="Z51" s="4">
        <f t="shared" si="9"/>
        <v>10863.203272727271</v>
      </c>
      <c r="AA51" s="4">
        <f t="shared" si="9"/>
        <v>9951.0936363636392</v>
      </c>
      <c r="AB51" s="4">
        <f t="shared" si="9"/>
        <v>10481.176045454544</v>
      </c>
      <c r="AC51" s="4">
        <f t="shared" si="9"/>
        <v>11011.258454545448</v>
      </c>
      <c r="AD51" s="4">
        <f t="shared" si="9"/>
        <v>11541.340863636364</v>
      </c>
      <c r="AE51" s="4">
        <f t="shared" si="9"/>
        <v>12071.423272727272</v>
      </c>
      <c r="AF51" s="4">
        <f t="shared" si="9"/>
        <v>12601.505681818184</v>
      </c>
      <c r="AG51" s="4">
        <f t="shared" si="9"/>
        <v>13131.588090909092</v>
      </c>
      <c r="AH51" s="4">
        <f t="shared" si="9"/>
        <v>13661.6705</v>
      </c>
      <c r="AI51" s="4">
        <f t="shared" si="9"/>
        <v>14191.752909090908</v>
      </c>
      <c r="AJ51" s="4">
        <f t="shared" si="9"/>
        <v>14721.835318181817</v>
      </c>
      <c r="AK51" s="4">
        <f t="shared" si="9"/>
        <v>15251.917727272725</v>
      </c>
      <c r="AL51" s="4">
        <f t="shared" si="9"/>
        <v>15782.00013636364</v>
      </c>
    </row>
    <row r="52" spans="2:38" x14ac:dyDescent="0.25">
      <c r="B52" s="3" t="s">
        <v>60</v>
      </c>
      <c r="C52" s="9">
        <f t="shared" ref="C52:AL52" si="10">C51/C37</f>
        <v>1.9187314814814838E-2</v>
      </c>
      <c r="D52" s="9">
        <f t="shared" si="10"/>
        <v>2.2276250733071684E-2</v>
      </c>
      <c r="E52" s="9">
        <f t="shared" si="10"/>
        <v>2.5211106712413139E-2</v>
      </c>
      <c r="F52" s="9">
        <f t="shared" si="10"/>
        <v>2.8003130766919883E-2</v>
      </c>
      <c r="G52" s="9">
        <f t="shared" si="10"/>
        <v>3.0662502094855056E-2</v>
      </c>
      <c r="H52" s="9">
        <f t="shared" si="10"/>
        <v>3.3198455084919191E-2</v>
      </c>
      <c r="I52" s="9">
        <f t="shared" si="10"/>
        <v>3.5619386449084099E-2</v>
      </c>
      <c r="J52" s="9">
        <f t="shared" si="10"/>
        <v>3.7932948101216321E-2</v>
      </c>
      <c r="K52" s="9">
        <f t="shared" si="10"/>
        <v>4.014612794612795E-2</v>
      </c>
      <c r="L52" s="9">
        <f t="shared" si="10"/>
        <v>4.2265320375987729E-2</v>
      </c>
      <c r="M52" s="9">
        <f t="shared" si="10"/>
        <v>4.4296387972130542E-2</v>
      </c>
      <c r="N52" s="9">
        <f t="shared" si="10"/>
        <v>4.6244715666199671E-2</v>
      </c>
      <c r="O52" s="9">
        <f t="shared" si="10"/>
        <v>4.6507176454020561E-2</v>
      </c>
      <c r="P52" s="9">
        <f t="shared" si="10"/>
        <v>4.8814674376979249E-2</v>
      </c>
      <c r="Q52" s="9">
        <f t="shared" si="10"/>
        <v>5.1021481481481466E-2</v>
      </c>
      <c r="R52" s="9">
        <f t="shared" si="10"/>
        <v>5.3134047713193619E-2</v>
      </c>
      <c r="S52" s="9">
        <f t="shared" si="10"/>
        <v>5.5158283649503183E-2</v>
      </c>
      <c r="T52" s="9">
        <f t="shared" si="10"/>
        <v>5.7099615724939962E-2</v>
      </c>
      <c r="U52" s="9">
        <f t="shared" si="10"/>
        <v>5.8963034807382637E-2</v>
      </c>
      <c r="V52" s="9">
        <f t="shared" si="10"/>
        <v>6.075313904068004E-2</v>
      </c>
      <c r="W52" s="9">
        <f t="shared" si="10"/>
        <v>6.2474171727998122E-2</v>
      </c>
      <c r="X52" s="9">
        <f t="shared" si="10"/>
        <v>6.4130054912957105E-2</v>
      </c>
      <c r="Y52" s="9">
        <f t="shared" si="10"/>
        <v>6.5724419217979571E-2</v>
      </c>
      <c r="Z52" s="9">
        <f t="shared" si="10"/>
        <v>6.7260630417651679E-2</v>
      </c>
      <c r="AA52" s="9">
        <f t="shared" si="10"/>
        <v>6.0509690436705371E-2</v>
      </c>
      <c r="AB52" s="9">
        <f t="shared" si="10"/>
        <v>6.2474158877238603E-2</v>
      </c>
      <c r="AC52" s="9">
        <f t="shared" si="10"/>
        <v>6.4362528827249021E-2</v>
      </c>
      <c r="AD52" s="9">
        <f t="shared" si="10"/>
        <v>6.6179138061354809E-2</v>
      </c>
      <c r="AE52" s="9">
        <f t="shared" si="10"/>
        <v>6.7928000818498049E-2</v>
      </c>
      <c r="AF52" s="9">
        <f t="shared" si="10"/>
        <v>6.9612837413684875E-2</v>
      </c>
      <c r="AG52" s="9">
        <f t="shared" si="10"/>
        <v>7.123710065591557E-2</v>
      </c>
      <c r="AH52" s="9">
        <f t="shared" si="10"/>
        <v>7.2803999467092997E-2</v>
      </c>
      <c r="AI52" s="9">
        <f t="shared" si="10"/>
        <v>7.4316520041892778E-2</v>
      </c>
      <c r="AJ52" s="9">
        <f t="shared" si="10"/>
        <v>7.5777444842188985E-2</v>
      </c>
      <c r="AK52" s="9">
        <f t="shared" si="10"/>
        <v>7.7189369680239234E-2</v>
      </c>
      <c r="AL52" s="9">
        <f t="shared" si="10"/>
        <v>7.8554719111292123E-2</v>
      </c>
    </row>
  </sheetData>
  <mergeCells count="3">
    <mergeCell ref="C27:N27"/>
    <mergeCell ref="O27:Z27"/>
    <mergeCell ref="AA27:A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Scenarios definitions</vt:lpstr>
      <vt:lpstr>Slowdown Scenario</vt:lpstr>
      <vt:lpstr>Baseline Scenario</vt:lpstr>
      <vt:lpstr>Prosperity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2023-05-07T05:07:17Z</dcterms:created>
  <dcterms:modified xsi:type="dcterms:W3CDTF">2023-05-07T06:12:50Z</dcterms:modified>
</cp:coreProperties>
</file>