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7" i="1" l="1"/>
  <c r="S67" i="1"/>
  <c r="L67" i="1"/>
  <c r="O67" i="1"/>
  <c r="T66" i="1"/>
  <c r="S66" i="1"/>
  <c r="P66" i="1"/>
  <c r="L66" i="1"/>
  <c r="O66" i="1"/>
  <c r="T65" i="1"/>
  <c r="S65" i="1"/>
  <c r="P65" i="1"/>
  <c r="L65" i="1"/>
  <c r="O65" i="1"/>
  <c r="T64" i="1" l="1"/>
  <c r="S64" i="1"/>
  <c r="P64" i="1"/>
  <c r="O64" i="1"/>
  <c r="T63" i="1" l="1"/>
  <c r="S63" i="1"/>
  <c r="L63" i="1"/>
  <c r="O63" i="1"/>
  <c r="T62" i="1"/>
  <c r="S62" i="1"/>
  <c r="L62" i="1"/>
  <c r="O62" i="1"/>
  <c r="P61" i="1"/>
  <c r="L61" i="1"/>
  <c r="O61" i="1"/>
  <c r="T60" i="1" l="1"/>
  <c r="S60" i="1"/>
  <c r="S59" i="1" l="1"/>
  <c r="T59" i="1"/>
  <c r="T58" i="1"/>
  <c r="S58" i="1"/>
  <c r="T57" i="1"/>
  <c r="S57" i="1"/>
  <c r="T56" i="1" l="1"/>
  <c r="S56" i="1"/>
  <c r="P56" i="1"/>
  <c r="L56" i="1"/>
  <c r="O56" i="1"/>
  <c r="T54" i="1"/>
  <c r="S54" i="1"/>
  <c r="T53" i="1" l="1"/>
  <c r="S53" i="1"/>
  <c r="T52" i="1"/>
  <c r="S2" i="1"/>
  <c r="S3" i="1"/>
  <c r="S52" i="1"/>
  <c r="T51" i="1" l="1"/>
  <c r="S51" i="1"/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O3" i="1"/>
  <c r="L2" i="1"/>
  <c r="T2" i="1"/>
  <c r="O2" i="1"/>
</calcChain>
</file>

<file path=xl/sharedStrings.xml><?xml version="1.0" encoding="utf-8"?>
<sst xmlns="http://schemas.openxmlformats.org/spreadsheetml/2006/main" count="628" uniqueCount="64">
  <si>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</si>
  <si>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</si>
  <si>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</si>
  <si>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</si>
  <si>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</si>
  <si>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</si>
  <si>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</si>
  <si>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</si>
  <si>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</si>
  <si>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</si>
  <si>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</si>
  <si>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</si>
  <si>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</si>
  <si>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</si>
  <si>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</si>
  <si>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</si>
  <si>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</si>
  <si>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</si>
  <si>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</si>
  <si>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</si>
  <si>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</si>
  <si>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</si>
  <si>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</si>
  <si>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</si>
  <si>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</si>
  <si>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</si>
  <si>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</si>
  <si>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</si>
  <si>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</si>
  <si>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</si>
  <si>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</si>
  <si>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</si>
  <si>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</si>
  <si>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</si>
  <si>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</si>
  <si>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</si>
  <si>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</si>
  <si>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</si>
  <si>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</si>
  <si>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</si>
  <si>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</si>
  <si>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</si>
  <si>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</si>
  <si>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</si>
  <si>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</si>
  <si>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</si>
  <si>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</si>
  <si>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</si>
  <si>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</si>
  <si>
    <t>2015-2</t>
  </si>
  <si>
    <t>2015-1</t>
  </si>
  <si>
    <t>2014-3</t>
  </si>
  <si>
    <t>2014-2</t>
  </si>
  <si>
    <t>2014-1</t>
  </si>
  <si>
    <t>2013-3</t>
  </si>
  <si>
    <t>2013-2</t>
  </si>
  <si>
    <t>2012-3</t>
  </si>
  <si>
    <t>2012-2</t>
  </si>
  <si>
    <t>2012-1</t>
  </si>
  <si>
    <t>2011-3</t>
  </si>
  <si>
    <t>2011-2</t>
  </si>
  <si>
    <t>Гатчинский МР</t>
  </si>
  <si>
    <t>Гатчина</t>
  </si>
  <si>
    <t>Выборгский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</si>
</sst>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topLeftCell="A38" zoomScale="85" zoomScaleNormal="85" workbookViewId="0">
      <selection activeCell="R72" sqref="R72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 t="s">
        <v>22</v>
      </c>
      <c r="N33" s="2" t="s">
        <v>22</v>
      </c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1" t="s">
        <v>21</v>
      </c>
      <c r="B34" s="1">
        <v>2015</v>
      </c>
      <c r="C34" s="2">
        <v>51.298000000000002</v>
      </c>
      <c r="D34" s="2">
        <v>9.8369999999999997</v>
      </c>
      <c r="E34" s="2">
        <v>559.14819999999997</v>
      </c>
      <c r="F34" s="2">
        <v>31340.5</v>
      </c>
      <c r="G34" s="2">
        <v>36.43</v>
      </c>
      <c r="H34" s="2" t="s">
        <v>22</v>
      </c>
      <c r="I34" s="2" t="s">
        <v>22</v>
      </c>
      <c r="J34" s="2" t="s">
        <v>22</v>
      </c>
      <c r="K34" s="2" t="s">
        <v>22</v>
      </c>
      <c r="L34" s="2">
        <v>1381.8050000000001</v>
      </c>
      <c r="M34" s="2" t="s">
        <v>22</v>
      </c>
      <c r="N34" s="2" t="s">
        <v>22</v>
      </c>
      <c r="O34" s="2">
        <v>19849.96</v>
      </c>
      <c r="P34" s="2">
        <v>159.67099999999999</v>
      </c>
      <c r="Q34" s="2">
        <v>8.1</v>
      </c>
      <c r="R34" s="2" t="s">
        <v>22</v>
      </c>
      <c r="S34" s="2">
        <v>1348.8230000000001</v>
      </c>
      <c r="T34" s="2">
        <v>17.542000000000002</v>
      </c>
      <c r="U34" s="2">
        <v>23</v>
      </c>
    </row>
    <row r="35" spans="1:21" x14ac:dyDescent="0.25">
      <c r="A35" s="6" t="s">
        <v>21</v>
      </c>
      <c r="B35" s="6" t="s">
        <v>49</v>
      </c>
      <c r="C35" s="2">
        <v>51.298000000000002</v>
      </c>
      <c r="D35" s="2">
        <v>9.8420000000000005</v>
      </c>
      <c r="E35" s="2">
        <v>528.36940000000004</v>
      </c>
      <c r="F35" s="2">
        <v>30168.3</v>
      </c>
      <c r="G35" s="2">
        <v>36.43</v>
      </c>
      <c r="H35" s="2" t="s">
        <v>22</v>
      </c>
      <c r="I35" s="2" t="s">
        <v>22</v>
      </c>
      <c r="J35" s="2" t="s">
        <v>22</v>
      </c>
      <c r="K35" s="2" t="s">
        <v>22</v>
      </c>
      <c r="L35" s="2">
        <v>375.24799999999999</v>
      </c>
      <c r="M35" s="2" t="s">
        <v>22</v>
      </c>
      <c r="N35" s="2" t="s">
        <v>22</v>
      </c>
      <c r="O35" s="2">
        <v>8921.6020000000008</v>
      </c>
      <c r="P35" s="2">
        <v>97.123000000000005</v>
      </c>
      <c r="Q35" s="2">
        <v>1.8</v>
      </c>
      <c r="R35" s="2" t="s">
        <v>22</v>
      </c>
      <c r="S35" s="2">
        <v>646.63130000000001</v>
      </c>
      <c r="T35" s="2">
        <v>7.9740000000000002</v>
      </c>
      <c r="U35" s="2">
        <v>-47</v>
      </c>
    </row>
    <row r="36" spans="1:21" x14ac:dyDescent="0.25">
      <c r="A36" s="6" t="s">
        <v>21</v>
      </c>
      <c r="B36" s="6" t="s">
        <v>50</v>
      </c>
      <c r="C36" s="2">
        <v>51.298000000000002</v>
      </c>
      <c r="D36" s="2">
        <v>9.484</v>
      </c>
      <c r="E36" s="2">
        <v>651.4846</v>
      </c>
      <c r="F36" s="2">
        <v>29247</v>
      </c>
      <c r="G36" s="2">
        <v>36.43</v>
      </c>
      <c r="H36" s="2" t="s">
        <v>22</v>
      </c>
      <c r="I36" s="2" t="s">
        <v>22</v>
      </c>
      <c r="J36" s="2" t="s">
        <v>22</v>
      </c>
      <c r="K36" s="2" t="s">
        <v>22</v>
      </c>
      <c r="L36" s="2">
        <v>233.422</v>
      </c>
      <c r="M36" s="2" t="s">
        <v>22</v>
      </c>
      <c r="N36" s="2" t="s">
        <v>22</v>
      </c>
      <c r="O36" s="2">
        <v>4239.7669999999998</v>
      </c>
      <c r="P36" s="2">
        <v>72.281999999999996</v>
      </c>
      <c r="Q36" s="2">
        <v>0.8</v>
      </c>
      <c r="R36" s="2" t="s">
        <v>22</v>
      </c>
      <c r="S36" s="2">
        <v>310.39400000000001</v>
      </c>
      <c r="T36" s="2">
        <v>3.1280000000000001</v>
      </c>
      <c r="U36" s="2">
        <v>-88</v>
      </c>
    </row>
    <row r="37" spans="1:21" x14ac:dyDescent="0.25">
      <c r="A37" s="1" t="s">
        <v>21</v>
      </c>
      <c r="B37" s="1">
        <v>2014</v>
      </c>
      <c r="C37" s="2">
        <v>51.941000000000003</v>
      </c>
      <c r="D37" s="2">
        <v>9.9879999999999995</v>
      </c>
      <c r="E37" s="2">
        <v>597.32150000000001</v>
      </c>
      <c r="F37" s="2">
        <v>28366.2</v>
      </c>
      <c r="G37" s="2">
        <v>36.43</v>
      </c>
      <c r="H37" s="2" t="s">
        <v>22</v>
      </c>
      <c r="I37" s="2" t="s">
        <v>22</v>
      </c>
      <c r="J37" s="2" t="s">
        <v>22</v>
      </c>
      <c r="K37" s="2" t="s">
        <v>22</v>
      </c>
      <c r="L37" s="2">
        <v>814.22699999999998</v>
      </c>
      <c r="M37" s="2" t="s">
        <v>22</v>
      </c>
      <c r="N37" s="2" t="s">
        <v>22</v>
      </c>
      <c r="O37" s="2">
        <v>17254.972000000002</v>
      </c>
      <c r="P37" s="2">
        <v>173.51900000000001</v>
      </c>
      <c r="Q37" s="2">
        <v>29.9</v>
      </c>
      <c r="R37" s="2" t="s">
        <v>22</v>
      </c>
      <c r="S37" s="2">
        <v>967.63780000000008</v>
      </c>
      <c r="T37" s="2">
        <v>16.149000000000001</v>
      </c>
      <c r="U37" s="2">
        <v>-257</v>
      </c>
    </row>
    <row r="38" spans="1:21" x14ac:dyDescent="0.25">
      <c r="A38" s="7" t="s">
        <v>21</v>
      </c>
      <c r="B38" s="7" t="s">
        <v>51</v>
      </c>
      <c r="C38" s="2">
        <v>51.941000000000003</v>
      </c>
      <c r="D38" s="2">
        <v>9.6289999999999996</v>
      </c>
      <c r="E38" s="2">
        <v>571.35100000000011</v>
      </c>
      <c r="F38" s="2">
        <v>27629.3</v>
      </c>
      <c r="G38" s="2">
        <v>36.43</v>
      </c>
      <c r="H38" s="2" t="s">
        <v>22</v>
      </c>
      <c r="I38" s="2" t="s">
        <v>22</v>
      </c>
      <c r="J38" s="2" t="s">
        <v>22</v>
      </c>
      <c r="K38" s="2" t="s">
        <v>22</v>
      </c>
      <c r="L38" s="2">
        <v>539.61500000000001</v>
      </c>
      <c r="M38" s="2" t="s">
        <v>22</v>
      </c>
      <c r="N38" s="2" t="s">
        <v>22</v>
      </c>
      <c r="O38" s="2">
        <v>13057.217000000001</v>
      </c>
      <c r="P38" s="2">
        <v>121.94</v>
      </c>
      <c r="Q38" s="2">
        <v>8.1</v>
      </c>
      <c r="R38" s="2" t="s">
        <v>22</v>
      </c>
      <c r="S38" s="2">
        <v>713.79509999999993</v>
      </c>
      <c r="T38" s="2" t="s">
        <v>42</v>
      </c>
      <c r="U38" s="2">
        <v>-296</v>
      </c>
    </row>
    <row r="39" spans="1:21" x14ac:dyDescent="0.25">
      <c r="A39" s="7" t="s">
        <v>21</v>
      </c>
      <c r="B39" s="7" t="s">
        <v>52</v>
      </c>
      <c r="C39" s="2">
        <v>51.941000000000003</v>
      </c>
      <c r="D39" s="2">
        <v>9.6869999999999994</v>
      </c>
      <c r="E39" s="2">
        <v>649.26250000000005</v>
      </c>
      <c r="F39" s="2">
        <v>27227.599999999999</v>
      </c>
      <c r="G39" s="2">
        <v>36.43</v>
      </c>
      <c r="H39" s="2" t="s">
        <v>22</v>
      </c>
      <c r="I39" s="2" t="s">
        <v>22</v>
      </c>
      <c r="J39" s="2" t="s">
        <v>22</v>
      </c>
      <c r="K39" s="2" t="s">
        <v>22</v>
      </c>
      <c r="L39" s="2">
        <v>348.56700000000001</v>
      </c>
      <c r="M39" s="2" t="s">
        <v>22</v>
      </c>
      <c r="N39" s="2" t="s">
        <v>22</v>
      </c>
      <c r="O39" s="2">
        <v>8391.2710000000006</v>
      </c>
      <c r="P39" s="2" t="s">
        <v>42</v>
      </c>
      <c r="Q39" s="2">
        <v>4.5999999999999996</v>
      </c>
      <c r="R39" s="2" t="s">
        <v>22</v>
      </c>
      <c r="S39" s="2">
        <v>462.08280000000002</v>
      </c>
      <c r="T39" s="2" t="s">
        <v>42</v>
      </c>
      <c r="U39" s="2">
        <v>-133</v>
      </c>
    </row>
    <row r="40" spans="1:21" x14ac:dyDescent="0.25">
      <c r="A40" s="7" t="s">
        <v>21</v>
      </c>
      <c r="B40" s="7" t="s">
        <v>53</v>
      </c>
      <c r="C40" s="2">
        <v>51.941000000000003</v>
      </c>
      <c r="D40" s="2">
        <v>9.7200000000000006</v>
      </c>
      <c r="E40" s="2">
        <v>711.59170000000006</v>
      </c>
      <c r="F40" s="2">
        <v>26575.1</v>
      </c>
      <c r="G40" s="2">
        <v>36.43</v>
      </c>
      <c r="H40" s="2" t="s">
        <v>22</v>
      </c>
      <c r="I40" s="2" t="s">
        <v>22</v>
      </c>
      <c r="J40" s="2" t="s">
        <v>22</v>
      </c>
      <c r="K40" s="2" t="s">
        <v>22</v>
      </c>
      <c r="L40" s="2">
        <v>104.276</v>
      </c>
      <c r="M40" s="2" t="s">
        <v>22</v>
      </c>
      <c r="N40" s="2" t="s">
        <v>22</v>
      </c>
      <c r="O40" s="2">
        <v>3715.451</v>
      </c>
      <c r="P40" s="2">
        <v>29.863</v>
      </c>
      <c r="Q40" s="2">
        <v>2.5</v>
      </c>
      <c r="R40" s="2" t="s">
        <v>22</v>
      </c>
      <c r="S40" s="2">
        <v>210.19110000000001</v>
      </c>
      <c r="T40" s="2"/>
      <c r="U40" s="2">
        <v>-117</v>
      </c>
    </row>
    <row r="41" spans="1:21" x14ac:dyDescent="0.25">
      <c r="A41" s="1" t="s">
        <v>21</v>
      </c>
      <c r="B41" s="1">
        <v>2013</v>
      </c>
      <c r="C41" s="2">
        <v>52.34</v>
      </c>
      <c r="D41" s="2">
        <v>10.254</v>
      </c>
      <c r="E41" s="2">
        <v>711.82400000000007</v>
      </c>
      <c r="F41" s="2">
        <v>25409.8</v>
      </c>
      <c r="G41" s="2">
        <v>36.43</v>
      </c>
      <c r="H41" s="2" t="s">
        <v>22</v>
      </c>
      <c r="I41" s="2" t="s">
        <v>22</v>
      </c>
      <c r="J41" s="2" t="s">
        <v>22</v>
      </c>
      <c r="K41" s="2" t="s">
        <v>22</v>
      </c>
      <c r="L41" s="2">
        <v>691.16099999999994</v>
      </c>
      <c r="M41" s="2" t="s">
        <v>22</v>
      </c>
      <c r="N41" s="2" t="s">
        <v>22</v>
      </c>
      <c r="O41" s="2">
        <v>17653.433000000001</v>
      </c>
      <c r="P41" s="2">
        <v>85.984999999999999</v>
      </c>
      <c r="Q41" s="2">
        <v>9.9</v>
      </c>
      <c r="R41" s="2" t="s">
        <v>22</v>
      </c>
      <c r="S41" s="2">
        <v>821.76700000000005</v>
      </c>
      <c r="T41" s="2">
        <v>24.484999999999999</v>
      </c>
      <c r="U41" s="2">
        <v>161</v>
      </c>
    </row>
    <row r="42" spans="1:21" x14ac:dyDescent="0.25">
      <c r="A42" s="7" t="s">
        <v>21</v>
      </c>
      <c r="B42" s="7" t="s">
        <v>54</v>
      </c>
      <c r="C42" s="2">
        <v>52.34</v>
      </c>
      <c r="D42" s="2">
        <v>10.311999999999999</v>
      </c>
      <c r="E42" s="2">
        <v>732.75999999999988</v>
      </c>
      <c r="F42" s="2">
        <v>24734.2</v>
      </c>
      <c r="G42" s="2">
        <v>36.43</v>
      </c>
      <c r="H42" s="2" t="s">
        <v>22</v>
      </c>
      <c r="I42" s="2" t="s">
        <v>22</v>
      </c>
      <c r="J42" s="2" t="s">
        <v>22</v>
      </c>
      <c r="K42" s="2" t="s">
        <v>22</v>
      </c>
      <c r="L42" s="2">
        <v>470.82900000000001</v>
      </c>
      <c r="M42" s="2" t="s">
        <v>22</v>
      </c>
      <c r="N42" s="2" t="s">
        <v>22</v>
      </c>
      <c r="O42" s="2">
        <v>13476.197</v>
      </c>
      <c r="P42" s="2">
        <v>70.808000000000007</v>
      </c>
      <c r="Q42" s="2">
        <v>3.1</v>
      </c>
      <c r="R42" s="2" t="s">
        <v>22</v>
      </c>
      <c r="S42" s="2">
        <v>602.79399999999998</v>
      </c>
      <c r="T42" s="2">
        <v>20.125</v>
      </c>
      <c r="U42" s="2">
        <v>128</v>
      </c>
    </row>
    <row r="43" spans="1:21" x14ac:dyDescent="0.25">
      <c r="A43" s="7" t="s">
        <v>21</v>
      </c>
      <c r="B43" s="7" t="s">
        <v>55</v>
      </c>
      <c r="C43" s="2">
        <v>52.347000000000001</v>
      </c>
      <c r="D43" s="2">
        <v>10.744</v>
      </c>
      <c r="E43" s="2">
        <v>790.43970000000002</v>
      </c>
      <c r="F43" s="2">
        <v>24480.9</v>
      </c>
      <c r="G43" s="2">
        <v>36.43</v>
      </c>
      <c r="H43" s="2" t="s">
        <v>22</v>
      </c>
      <c r="I43" s="2" t="s">
        <v>22</v>
      </c>
      <c r="J43" s="2" t="s">
        <v>22</v>
      </c>
      <c r="K43" s="2" t="s">
        <v>22</v>
      </c>
      <c r="L43" s="2">
        <v>306.81</v>
      </c>
      <c r="M43" s="2" t="s">
        <v>22</v>
      </c>
      <c r="N43" s="2" t="s">
        <v>22</v>
      </c>
      <c r="O43" s="2">
        <v>8461.3485999999994</v>
      </c>
      <c r="P43" s="2">
        <v>13.167</v>
      </c>
      <c r="Q43" s="2">
        <v>2.2000000000000002</v>
      </c>
      <c r="R43" s="2" t="s">
        <v>22</v>
      </c>
      <c r="S43" s="2">
        <v>381.46929999999998</v>
      </c>
      <c r="T43" s="2">
        <v>13.260999999999999</v>
      </c>
      <c r="U43" s="2">
        <v>-22</v>
      </c>
    </row>
    <row r="44" spans="1:21" x14ac:dyDescent="0.25">
      <c r="A44" s="1" t="s">
        <v>21</v>
      </c>
      <c r="B44" s="1">
        <v>2012</v>
      </c>
      <c r="C44" s="2">
        <v>52.956000000000003</v>
      </c>
      <c r="D44" s="2">
        <v>10.59</v>
      </c>
      <c r="E44" s="2">
        <v>751.97519999999997</v>
      </c>
      <c r="F44" s="2">
        <v>23164</v>
      </c>
      <c r="G44" s="2">
        <v>36.43</v>
      </c>
      <c r="H44" s="2" t="s">
        <v>22</v>
      </c>
      <c r="I44" s="2" t="s">
        <v>22</v>
      </c>
      <c r="J44" s="2" t="s">
        <v>22</v>
      </c>
      <c r="K44" s="2" t="s">
        <v>22</v>
      </c>
      <c r="L44" s="2">
        <v>955.6</v>
      </c>
      <c r="M44" s="2" t="s">
        <v>22</v>
      </c>
      <c r="N44" s="2" t="s">
        <v>22</v>
      </c>
      <c r="O44" s="2">
        <v>16316.396500000001</v>
      </c>
      <c r="P44" s="2">
        <v>230.62899999999999</v>
      </c>
      <c r="Q44" s="2">
        <v>5.4</v>
      </c>
      <c r="R44" s="2" t="s">
        <v>22</v>
      </c>
      <c r="S44" s="2">
        <v>714.0385</v>
      </c>
      <c r="T44" s="2">
        <v>32.409999999999997</v>
      </c>
      <c r="U44" s="2">
        <v>-76</v>
      </c>
    </row>
    <row r="45" spans="1:21" x14ac:dyDescent="0.25">
      <c r="A45" s="8" t="s">
        <v>21</v>
      </c>
      <c r="B45" s="8" t="s">
        <v>56</v>
      </c>
      <c r="C45" s="2">
        <v>52.956000000000003</v>
      </c>
      <c r="D45" s="2">
        <v>10.656000000000001</v>
      </c>
      <c r="E45" s="2">
        <v>820.81799999999998</v>
      </c>
      <c r="F45" s="2">
        <v>22678.7</v>
      </c>
      <c r="G45" s="2">
        <v>36.43</v>
      </c>
      <c r="H45" s="2" t="s">
        <v>22</v>
      </c>
      <c r="I45" s="2" t="s">
        <v>22</v>
      </c>
      <c r="J45" s="2" t="s">
        <v>22</v>
      </c>
      <c r="K45" s="2" t="s">
        <v>22</v>
      </c>
      <c r="L45" s="2">
        <v>555.20000000000005</v>
      </c>
      <c r="M45" s="2" t="s">
        <v>22</v>
      </c>
      <c r="N45" s="2" t="s">
        <v>22</v>
      </c>
      <c r="O45" s="2">
        <v>12156.020200000001</v>
      </c>
      <c r="P45" s="2">
        <v>213.245</v>
      </c>
      <c r="Q45" s="2">
        <v>3.4</v>
      </c>
      <c r="R45" s="2" t="s">
        <v>22</v>
      </c>
      <c r="S45" s="2">
        <v>541.29999999999995</v>
      </c>
      <c r="T45" s="2">
        <v>25.183</v>
      </c>
      <c r="U45" s="2">
        <v>31</v>
      </c>
    </row>
    <row r="46" spans="1:21" x14ac:dyDescent="0.25">
      <c r="A46" s="8" t="s">
        <v>21</v>
      </c>
      <c r="B46" s="8" t="s">
        <v>57</v>
      </c>
      <c r="C46" s="2">
        <v>52.956000000000003</v>
      </c>
      <c r="D46" s="2">
        <v>10.754</v>
      </c>
      <c r="E46" s="2">
        <v>905.54759999999999</v>
      </c>
      <c r="F46" s="2">
        <v>22481.9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>
        <v>392.56200000000001</v>
      </c>
      <c r="M46" s="2" t="s">
        <v>22</v>
      </c>
      <c r="N46" s="2" t="s">
        <v>22</v>
      </c>
      <c r="O46" s="2">
        <v>8008.607</v>
      </c>
      <c r="P46" s="2">
        <v>42.528500000000001</v>
      </c>
      <c r="Q46" s="2">
        <v>1.2602</v>
      </c>
      <c r="R46" s="2" t="s">
        <v>22</v>
      </c>
      <c r="S46" s="2">
        <v>358.3</v>
      </c>
      <c r="T46" s="2">
        <v>15.971</v>
      </c>
      <c r="U46" s="2">
        <v>-11</v>
      </c>
    </row>
    <row r="47" spans="1:21" x14ac:dyDescent="0.25">
      <c r="A47" s="8" t="s">
        <v>21</v>
      </c>
      <c r="B47" s="8" t="s">
        <v>58</v>
      </c>
      <c r="C47" s="2">
        <v>52.956000000000003</v>
      </c>
      <c r="D47" s="2">
        <v>10.856999999999999</v>
      </c>
      <c r="E47" s="2">
        <v>1080.3024</v>
      </c>
      <c r="F47" s="2">
        <v>21849.8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>
        <v>157.38900000000001</v>
      </c>
      <c r="M47" s="2" t="s">
        <v>22</v>
      </c>
      <c r="N47" s="2" t="s">
        <v>22</v>
      </c>
      <c r="O47" s="2">
        <v>3812.3490000000002</v>
      </c>
      <c r="P47" s="2">
        <v>2.0089999999999999</v>
      </c>
      <c r="Q47" s="2">
        <v>0.5</v>
      </c>
      <c r="R47" s="2" t="s">
        <v>22</v>
      </c>
      <c r="S47" s="2">
        <v>167.21520000000001</v>
      </c>
      <c r="T47" s="2">
        <v>7.5609999999999999</v>
      </c>
      <c r="U47" s="2">
        <v>28</v>
      </c>
    </row>
    <row r="48" spans="1:21" x14ac:dyDescent="0.25">
      <c r="A48" s="1" t="s">
        <v>21</v>
      </c>
      <c r="B48" s="1">
        <v>2011</v>
      </c>
      <c r="C48" s="2">
        <v>53.338000000000001</v>
      </c>
      <c r="D48" s="2">
        <v>11.303000000000001</v>
      </c>
      <c r="E48" s="2">
        <v>1002.7544</v>
      </c>
      <c r="F48" s="2">
        <v>20279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>
        <v>577.28300000000002</v>
      </c>
      <c r="M48" s="2" t="s">
        <v>22</v>
      </c>
      <c r="N48" s="2" t="s">
        <v>22</v>
      </c>
      <c r="O48" s="2">
        <v>15980.2601</v>
      </c>
      <c r="P48" s="2">
        <v>309.06599999999997</v>
      </c>
      <c r="Q48" s="2">
        <v>5.6</v>
      </c>
      <c r="R48" s="2" t="s">
        <v>22</v>
      </c>
      <c r="S48" s="2">
        <v>633.4</v>
      </c>
      <c r="T48" s="2">
        <v>29.247</v>
      </c>
      <c r="U48" s="2">
        <v>-150</v>
      </c>
    </row>
    <row r="49" spans="1:21" x14ac:dyDescent="0.25">
      <c r="A49" s="8" t="s">
        <v>21</v>
      </c>
      <c r="B49" s="8" t="s">
        <v>59</v>
      </c>
      <c r="C49" s="2">
        <v>53.338000000000001</v>
      </c>
      <c r="D49" s="2">
        <v>11.781000000000001</v>
      </c>
      <c r="E49" s="2">
        <v>1008.0882</v>
      </c>
      <c r="F49" s="2">
        <v>20072.7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>
        <v>388.98500000000001</v>
      </c>
      <c r="M49" s="2" t="s">
        <v>22</v>
      </c>
      <c r="N49" s="2" t="s">
        <v>22</v>
      </c>
      <c r="O49" s="2">
        <v>12270.528399999999</v>
      </c>
      <c r="P49" s="2">
        <v>164.96899999999999</v>
      </c>
      <c r="Q49" s="2">
        <v>1.9590000000000001</v>
      </c>
      <c r="R49" s="2" t="s">
        <v>22</v>
      </c>
      <c r="S49" s="2">
        <v>106</v>
      </c>
      <c r="T49" s="2">
        <v>20.931999999999999</v>
      </c>
      <c r="U49" s="2">
        <v>-113</v>
      </c>
    </row>
    <row r="50" spans="1:21" x14ac:dyDescent="0.25">
      <c r="A50" s="8" t="s">
        <v>21</v>
      </c>
      <c r="B50" s="8" t="s">
        <v>60</v>
      </c>
      <c r="C50" s="2">
        <v>53.338000000000001</v>
      </c>
      <c r="D50" s="2">
        <v>11.946</v>
      </c>
      <c r="E50" s="2">
        <v>1050.7585999999999</v>
      </c>
      <c r="F50" s="2">
        <v>19232.8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>
        <v>231.96799999999999</v>
      </c>
      <c r="M50" s="2" t="s">
        <v>22</v>
      </c>
      <c r="N50" s="2" t="s">
        <v>22</v>
      </c>
      <c r="O50" s="2">
        <v>7600.5610999999999</v>
      </c>
      <c r="P50" s="2">
        <v>49.552</v>
      </c>
      <c r="Q50" s="2">
        <v>1.68</v>
      </c>
      <c r="R50" s="2" t="s">
        <v>22</v>
      </c>
      <c r="S50" s="2">
        <v>300</v>
      </c>
      <c r="T50" s="2">
        <v>12.555</v>
      </c>
      <c r="U50" s="2">
        <v>-20</v>
      </c>
    </row>
    <row r="51" spans="1:21" x14ac:dyDescent="0.25">
      <c r="A51" s="1" t="s">
        <v>61</v>
      </c>
      <c r="B51" s="1">
        <v>2019</v>
      </c>
      <c r="C51" s="2">
        <v>238.018</v>
      </c>
      <c r="D51" s="2">
        <v>42.329000000000001</v>
      </c>
      <c r="E51" s="2">
        <v>1035</v>
      </c>
      <c r="F51" s="2">
        <v>47095.7</v>
      </c>
      <c r="G51" s="10">
        <v>25.9</v>
      </c>
      <c r="H51" s="2" t="s">
        <v>22</v>
      </c>
      <c r="I51" s="2" t="s">
        <v>22</v>
      </c>
      <c r="J51" s="2" t="s">
        <v>22</v>
      </c>
      <c r="K51" s="2" t="s">
        <v>22</v>
      </c>
      <c r="L51" s="2">
        <v>8534.4</v>
      </c>
      <c r="M51" s="2" t="s">
        <v>22</v>
      </c>
      <c r="N51" s="3">
        <v>11911</v>
      </c>
      <c r="O51" s="2">
        <v>98966.3</v>
      </c>
      <c r="P51" s="2">
        <v>10252.700000000001</v>
      </c>
      <c r="Q51" s="2">
        <v>88.7</v>
      </c>
      <c r="R51" s="2">
        <v>1340</v>
      </c>
      <c r="S51" s="2">
        <f xml:space="preserve"> 22883164.3 / 1000</f>
        <v>22883.1643</v>
      </c>
      <c r="T51" s="2">
        <f xml:space="preserve"> 353488 / 1000</f>
        <v>353.488</v>
      </c>
      <c r="U51" s="2">
        <v>-3761</v>
      </c>
    </row>
    <row r="52" spans="1:21" x14ac:dyDescent="0.25">
      <c r="A52" s="1" t="s">
        <v>61</v>
      </c>
      <c r="B52" s="1">
        <v>2018</v>
      </c>
      <c r="C52" s="2">
        <v>243.17</v>
      </c>
      <c r="D52" s="2">
        <v>43.061</v>
      </c>
      <c r="E52" s="2">
        <v>836</v>
      </c>
      <c r="F52" s="2">
        <v>43057.3</v>
      </c>
      <c r="G52" s="10">
        <v>25.9</v>
      </c>
      <c r="H52" s="2" t="s">
        <v>22</v>
      </c>
      <c r="I52" s="2" t="s">
        <v>22</v>
      </c>
      <c r="J52" s="2" t="s">
        <v>22</v>
      </c>
      <c r="K52" s="2" t="s">
        <v>22</v>
      </c>
      <c r="L52" s="2">
        <v>19293.900000000001</v>
      </c>
      <c r="M52" s="2" t="s">
        <v>22</v>
      </c>
      <c r="N52" s="3">
        <v>11312</v>
      </c>
      <c r="O52" s="2">
        <v>81900</v>
      </c>
      <c r="P52" s="2">
        <v>8500</v>
      </c>
      <c r="Q52" s="2">
        <v>142.5</v>
      </c>
      <c r="R52" s="2">
        <v>646</v>
      </c>
      <c r="S52" s="2">
        <f xml:space="preserve"> 16022223.4 / 1000</f>
        <v>16022.223400000001</v>
      </c>
      <c r="T52" s="2">
        <f xml:space="preserve"> 171538.4 / 1000</f>
        <v>171.5384</v>
      </c>
      <c r="U52" s="2">
        <v>339</v>
      </c>
    </row>
    <row r="53" spans="1:21" x14ac:dyDescent="0.25">
      <c r="A53" s="1" t="s">
        <v>61</v>
      </c>
      <c r="B53" s="1">
        <v>2017</v>
      </c>
      <c r="C53" s="2">
        <v>244.25800000000001</v>
      </c>
      <c r="D53" s="2">
        <v>37.133000000000003</v>
      </c>
      <c r="E53" s="2">
        <v>1006</v>
      </c>
      <c r="F53" s="2">
        <v>41288</v>
      </c>
      <c r="G53" s="10">
        <v>25.9</v>
      </c>
      <c r="H53" s="2" t="s">
        <v>22</v>
      </c>
      <c r="I53" s="2" t="s">
        <v>22</v>
      </c>
      <c r="J53" s="2" t="s">
        <v>22</v>
      </c>
      <c r="K53" s="2" t="s">
        <v>22</v>
      </c>
      <c r="L53" s="2">
        <v>6649.3</v>
      </c>
      <c r="M53" s="2" t="s">
        <v>22</v>
      </c>
      <c r="N53" s="3">
        <v>10838</v>
      </c>
      <c r="O53" s="2">
        <v>63344.5</v>
      </c>
      <c r="P53" s="2">
        <v>2696.5</v>
      </c>
      <c r="Q53" s="2">
        <v>165.1</v>
      </c>
      <c r="R53" s="2">
        <v>1535</v>
      </c>
      <c r="S53" s="2">
        <f xml:space="preserve"> 14877213.8 / 1000</f>
        <v>14877.213800000001</v>
      </c>
      <c r="T53" s="2">
        <f xml:space="preserve"> 132601 / 1000</f>
        <v>132.601</v>
      </c>
      <c r="U53" s="2">
        <v>-63</v>
      </c>
    </row>
    <row r="54" spans="1:21" x14ac:dyDescent="0.25">
      <c r="A54" s="1" t="s">
        <v>61</v>
      </c>
      <c r="B54" s="1">
        <v>2016</v>
      </c>
      <c r="C54" s="2">
        <v>245.60599999999999</v>
      </c>
      <c r="D54" s="2">
        <v>36.497999999999998</v>
      </c>
      <c r="E54" s="2">
        <v>1156</v>
      </c>
      <c r="F54" s="2">
        <v>37629.5</v>
      </c>
      <c r="G54" s="10">
        <v>25.9</v>
      </c>
      <c r="H54" s="2" t="s">
        <v>22</v>
      </c>
      <c r="I54" s="2" t="s">
        <v>22</v>
      </c>
      <c r="J54" s="2" t="s">
        <v>22</v>
      </c>
      <c r="K54" s="2" t="s">
        <v>22</v>
      </c>
      <c r="L54" s="2">
        <v>7320.8</v>
      </c>
      <c r="M54" s="2" t="s">
        <v>22</v>
      </c>
      <c r="N54" s="3">
        <v>10551</v>
      </c>
      <c r="O54" s="2">
        <v>60117.7</v>
      </c>
      <c r="P54" s="2">
        <v>1270</v>
      </c>
      <c r="Q54" s="2">
        <v>138.69999999999999</v>
      </c>
      <c r="R54" s="2">
        <v>1684</v>
      </c>
      <c r="S54" s="2">
        <f xml:space="preserve"> 13562423.7 / 1000</f>
        <v>13562.423699999999</v>
      </c>
      <c r="T54" s="2">
        <f xml:space="preserve"> 128209.1 / 1000</f>
        <v>128.20910000000001</v>
      </c>
      <c r="U54" s="2">
        <v>767</v>
      </c>
    </row>
    <row r="55" spans="1:21" x14ac:dyDescent="0.25">
      <c r="A55" s="1" t="s">
        <v>61</v>
      </c>
      <c r="B55" s="1">
        <v>2015</v>
      </c>
      <c r="C55" s="2">
        <v>246</v>
      </c>
      <c r="D55" s="2">
        <v>36.811</v>
      </c>
      <c r="E55" s="2">
        <v>1380</v>
      </c>
      <c r="F55" s="2">
        <v>34278.9</v>
      </c>
      <c r="G55" s="10">
        <v>25.9</v>
      </c>
      <c r="H55" s="2" t="s">
        <v>22</v>
      </c>
      <c r="I55" s="2" t="s">
        <v>22</v>
      </c>
      <c r="J55" s="2" t="s">
        <v>22</v>
      </c>
      <c r="K55" s="2" t="s">
        <v>22</v>
      </c>
      <c r="L55" s="2">
        <v>7689.2</v>
      </c>
      <c r="M55" s="2" t="s">
        <v>22</v>
      </c>
      <c r="N55" s="3">
        <v>10455</v>
      </c>
      <c r="O55" s="2">
        <v>57475.199999999997</v>
      </c>
      <c r="P55" s="2">
        <v>2335.9</v>
      </c>
      <c r="Q55" s="2">
        <v>181.1</v>
      </c>
      <c r="R55" s="2">
        <v>2530</v>
      </c>
      <c r="S55" s="2">
        <v>31739</v>
      </c>
      <c r="T55" s="9">
        <v>722</v>
      </c>
      <c r="U55" s="2">
        <v>942</v>
      </c>
    </row>
    <row r="56" spans="1:21" x14ac:dyDescent="0.25">
      <c r="A56" s="1" t="s">
        <v>61</v>
      </c>
      <c r="B56" s="1">
        <v>2014</v>
      </c>
      <c r="C56" s="2">
        <v>246.2</v>
      </c>
      <c r="D56" s="2">
        <v>37.902999999999999</v>
      </c>
      <c r="E56" s="2">
        <v>763</v>
      </c>
      <c r="F56" s="2">
        <v>32674.7</v>
      </c>
      <c r="G56" s="10">
        <v>25.9</v>
      </c>
      <c r="H56" s="2" t="s">
        <v>22</v>
      </c>
      <c r="I56" s="2" t="s">
        <v>22</v>
      </c>
      <c r="J56" s="2" t="s">
        <v>22</v>
      </c>
      <c r="K56" s="2" t="s">
        <v>22</v>
      </c>
      <c r="L56" s="2">
        <f xml:space="preserve"> 4558593 / 1000</f>
        <v>4558.5929999999998</v>
      </c>
      <c r="M56" s="2" t="s">
        <v>22</v>
      </c>
      <c r="N56" s="2" t="s">
        <v>22</v>
      </c>
      <c r="O56" s="2">
        <f xml:space="preserve"> 41975492 / 1000</f>
        <v>41975.491999999998</v>
      </c>
      <c r="P56" s="2">
        <f xml:space="preserve"> 3280900 / 1000</f>
        <v>3280.9</v>
      </c>
      <c r="Q56" s="2">
        <v>123.8</v>
      </c>
      <c r="R56" s="2" t="s">
        <v>22</v>
      </c>
      <c r="S56" s="2">
        <f xml:space="preserve"> 10145823.2 / 1000</f>
        <v>10145.823199999999</v>
      </c>
      <c r="T56" s="2">
        <f xml:space="preserve"> 119837 / 1000</f>
        <v>119.837</v>
      </c>
      <c r="U56" s="2">
        <v>3215</v>
      </c>
    </row>
    <row r="57" spans="1:21" x14ac:dyDescent="0.25">
      <c r="A57" s="1" t="s">
        <v>62</v>
      </c>
      <c r="B57" s="1">
        <v>2019</v>
      </c>
      <c r="C57" s="2">
        <v>91.677999999999997</v>
      </c>
      <c r="D57" s="2">
        <v>27.295000000000002</v>
      </c>
      <c r="E57" s="2">
        <v>189</v>
      </c>
      <c r="F57" s="2">
        <v>45526</v>
      </c>
      <c r="G57" s="2" t="s">
        <v>22</v>
      </c>
      <c r="H57" s="2" t="s">
        <v>22</v>
      </c>
      <c r="I57" s="2" t="s">
        <v>22</v>
      </c>
      <c r="J57" s="2" t="s">
        <v>22</v>
      </c>
      <c r="K57" s="2" t="s">
        <v>22</v>
      </c>
      <c r="L57" s="2">
        <v>3022.6</v>
      </c>
      <c r="M57" s="2" t="s">
        <v>22</v>
      </c>
      <c r="N57" s="3">
        <v>5566</v>
      </c>
      <c r="O57" s="2">
        <v>22280.27</v>
      </c>
      <c r="P57" s="3" t="s">
        <v>22</v>
      </c>
      <c r="Q57" s="3" t="s">
        <v>22</v>
      </c>
      <c r="R57" s="3" t="s">
        <v>22</v>
      </c>
      <c r="S57" s="2">
        <f>21358889.6/1000</f>
        <v>21358.889600000002</v>
      </c>
      <c r="T57" s="2">
        <f>333725.2/1000</f>
        <v>333.72520000000003</v>
      </c>
      <c r="U57" s="2">
        <v>-1280</v>
      </c>
    </row>
    <row r="58" spans="1:21" x14ac:dyDescent="0.25">
      <c r="A58" s="1" t="s">
        <v>62</v>
      </c>
      <c r="B58" s="1">
        <v>2018</v>
      </c>
      <c r="C58" s="2">
        <v>93.721999999999994</v>
      </c>
      <c r="D58" s="2">
        <v>27.602</v>
      </c>
      <c r="E58" s="2">
        <v>144</v>
      </c>
      <c r="F58" s="2">
        <v>41230.699999999997</v>
      </c>
      <c r="G58" s="2" t="s">
        <v>22</v>
      </c>
      <c r="H58" s="2" t="s">
        <v>22</v>
      </c>
      <c r="I58" s="2" t="s">
        <v>22</v>
      </c>
      <c r="J58" s="2" t="s">
        <v>22</v>
      </c>
      <c r="K58" s="2" t="s">
        <v>22</v>
      </c>
      <c r="L58" s="2">
        <v>12843.2</v>
      </c>
      <c r="M58" s="2" t="s">
        <v>22</v>
      </c>
      <c r="N58" s="3">
        <v>5245</v>
      </c>
      <c r="O58" s="2">
        <v>33385.4</v>
      </c>
      <c r="P58" s="3" t="s">
        <v>22</v>
      </c>
      <c r="Q58" s="3" t="s">
        <v>22</v>
      </c>
      <c r="R58" s="3" t="s">
        <v>22</v>
      </c>
      <c r="S58" s="2">
        <f>15613892/1000</f>
        <v>15613.892</v>
      </c>
      <c r="T58" s="2">
        <f>170054/1000</f>
        <v>170.054</v>
      </c>
      <c r="U58" s="2">
        <v>-28</v>
      </c>
    </row>
    <row r="59" spans="1:21" x14ac:dyDescent="0.25">
      <c r="A59" s="1" t="s">
        <v>62</v>
      </c>
      <c r="B59" s="1">
        <v>2017</v>
      </c>
      <c r="C59" s="2">
        <v>94.45</v>
      </c>
      <c r="D59" s="2">
        <v>22.256</v>
      </c>
      <c r="E59" s="2">
        <v>1006</v>
      </c>
      <c r="F59" s="2">
        <v>41319.300000000003</v>
      </c>
      <c r="G59" s="2" t="s">
        <v>22</v>
      </c>
      <c r="H59" s="2" t="s">
        <v>22</v>
      </c>
      <c r="I59" s="2" t="s">
        <v>22</v>
      </c>
      <c r="J59" s="2" t="s">
        <v>22</v>
      </c>
      <c r="K59" s="2" t="s">
        <v>22</v>
      </c>
      <c r="L59" s="2">
        <v>2983.3</v>
      </c>
      <c r="M59" s="2" t="s">
        <v>22</v>
      </c>
      <c r="N59" s="3">
        <v>5071</v>
      </c>
      <c r="O59" s="2">
        <v>26147.7</v>
      </c>
      <c r="P59" s="3" t="s">
        <v>22</v>
      </c>
      <c r="Q59" s="3" t="s">
        <v>22</v>
      </c>
      <c r="R59" s="3" t="s">
        <v>22</v>
      </c>
      <c r="S59" s="2">
        <f xml:space="preserve"> 9892900 / 1000</f>
        <v>9892.9</v>
      </c>
      <c r="T59" s="2">
        <f xml:space="preserve"> 130235 / 1000</f>
        <v>130.23500000000001</v>
      </c>
      <c r="U59" s="2">
        <v>-114</v>
      </c>
    </row>
    <row r="60" spans="1:21" x14ac:dyDescent="0.25">
      <c r="A60" s="1" t="s">
        <v>62</v>
      </c>
      <c r="B60" s="1">
        <v>2016</v>
      </c>
      <c r="C60" s="2">
        <v>95.177999999999997</v>
      </c>
      <c r="D60" s="2">
        <v>21.986999999999998</v>
      </c>
      <c r="E60" s="2">
        <v>230</v>
      </c>
      <c r="F60" s="2">
        <v>38178.1</v>
      </c>
      <c r="G60" s="2" t="s">
        <v>22</v>
      </c>
      <c r="H60" s="2" t="s">
        <v>22</v>
      </c>
      <c r="I60" s="2" t="s">
        <v>22</v>
      </c>
      <c r="J60" s="2" t="s">
        <v>22</v>
      </c>
      <c r="K60" s="2" t="s">
        <v>22</v>
      </c>
      <c r="L60" s="2">
        <v>4169.8</v>
      </c>
      <c r="M60" s="2" t="s">
        <v>22</v>
      </c>
      <c r="N60" s="3">
        <v>4979</v>
      </c>
      <c r="O60" s="2">
        <v>25080.5</v>
      </c>
      <c r="P60" s="3" t="s">
        <v>22</v>
      </c>
      <c r="Q60" s="3" t="s">
        <v>22</v>
      </c>
      <c r="R60" s="3" t="s">
        <v>22</v>
      </c>
      <c r="S60" s="2">
        <f>9719218.2/1000</f>
        <v>9719.2181999999993</v>
      </c>
      <c r="T60" s="2">
        <f xml:space="preserve"> 123943/1000</f>
        <v>123.943</v>
      </c>
      <c r="U60" s="2">
        <v>3</v>
      </c>
    </row>
    <row r="61" spans="1:21" x14ac:dyDescent="0.25">
      <c r="A61" s="1" t="s">
        <v>63</v>
      </c>
      <c r="B61" s="1">
        <v>2023</v>
      </c>
      <c r="C61" s="2">
        <v>194.703</v>
      </c>
      <c r="D61" s="9">
        <v>41.1</v>
      </c>
      <c r="E61" s="2">
        <v>756</v>
      </c>
      <c r="F61" s="2">
        <v>77711</v>
      </c>
      <c r="G61" s="2" t="s">
        <v>22</v>
      </c>
      <c r="H61" s="2" t="s">
        <v>22</v>
      </c>
      <c r="I61" s="2" t="s">
        <v>22</v>
      </c>
      <c r="J61" s="2" t="s">
        <v>22</v>
      </c>
      <c r="K61" s="2" t="s">
        <v>22</v>
      </c>
      <c r="L61" s="9">
        <f>32741549/1000</f>
        <v>32741.548999999999</v>
      </c>
      <c r="M61" s="2" t="s">
        <v>22</v>
      </c>
      <c r="N61" s="3">
        <v>6928</v>
      </c>
      <c r="O61" s="9">
        <f xml:space="preserve"> 188.5 * 1000</f>
        <v>188500</v>
      </c>
      <c r="P61" s="2">
        <f>2.8*1000</f>
        <v>2800</v>
      </c>
      <c r="Q61" s="2">
        <v>301.2</v>
      </c>
      <c r="R61" s="2">
        <v>2056</v>
      </c>
      <c r="S61" s="2">
        <v>34208.9</v>
      </c>
      <c r="T61" s="2">
        <v>859</v>
      </c>
      <c r="U61" s="2">
        <v>516</v>
      </c>
    </row>
    <row r="62" spans="1:21" x14ac:dyDescent="0.25">
      <c r="A62" s="1" t="s">
        <v>63</v>
      </c>
      <c r="B62" s="1">
        <v>2022</v>
      </c>
      <c r="C62" s="2">
        <v>192.55699999999999</v>
      </c>
      <c r="D62" s="9">
        <v>42.4</v>
      </c>
      <c r="E62" s="2">
        <v>983</v>
      </c>
      <c r="F62" s="2">
        <v>69206</v>
      </c>
      <c r="G62" s="9">
        <v>32.299999999999997</v>
      </c>
      <c r="H62" s="2" t="s">
        <v>22</v>
      </c>
      <c r="I62" s="2" t="s">
        <v>22</v>
      </c>
      <c r="J62" s="2" t="s">
        <v>22</v>
      </c>
      <c r="K62" s="2" t="s">
        <v>22</v>
      </c>
      <c r="L62" s="9">
        <f>22754436/1000</f>
        <v>22754.436000000002</v>
      </c>
      <c r="M62" s="2" t="s">
        <v>22</v>
      </c>
      <c r="N62" s="3">
        <v>6566</v>
      </c>
      <c r="O62" s="9">
        <f xml:space="preserve"> 172 * 1000</f>
        <v>172000</v>
      </c>
      <c r="P62" s="9">
        <v>3002.7</v>
      </c>
      <c r="Q62" s="2">
        <v>282.5</v>
      </c>
      <c r="R62" s="9" t="s">
        <v>22</v>
      </c>
      <c r="S62" s="2">
        <f xml:space="preserve"> 33764801.6 /1000</f>
        <v>33764.801599999999</v>
      </c>
      <c r="T62" s="2">
        <f xml:space="preserve"> 775672.3 / 1000</f>
        <v>775.67230000000006</v>
      </c>
      <c r="U62" s="2">
        <v>212</v>
      </c>
    </row>
    <row r="63" spans="1:21" x14ac:dyDescent="0.25">
      <c r="A63" s="1" t="s">
        <v>63</v>
      </c>
      <c r="B63" s="1">
        <v>2021</v>
      </c>
      <c r="C63" s="2">
        <v>193.827</v>
      </c>
      <c r="D63" s="9">
        <v>41.5</v>
      </c>
      <c r="E63" s="2">
        <v>1443</v>
      </c>
      <c r="F63" s="2">
        <v>61131</v>
      </c>
      <c r="G63" s="9">
        <v>32.299999999999997</v>
      </c>
      <c r="H63" s="2" t="s">
        <v>22</v>
      </c>
      <c r="I63" s="2" t="s">
        <v>22</v>
      </c>
      <c r="J63" s="2" t="s">
        <v>22</v>
      </c>
      <c r="K63" s="2" t="s">
        <v>22</v>
      </c>
      <c r="L63" s="9">
        <f>19495388/1000</f>
        <v>19495.387999999999</v>
      </c>
      <c r="M63" s="2" t="s">
        <v>22</v>
      </c>
      <c r="N63" s="3">
        <v>6511</v>
      </c>
      <c r="O63" s="9">
        <f xml:space="preserve"> 152.7 * 1000</f>
        <v>152700</v>
      </c>
      <c r="P63" s="2">
        <v>5924.4</v>
      </c>
      <c r="Q63" s="2">
        <v>321.89999999999998</v>
      </c>
      <c r="R63" s="9" t="s">
        <v>22</v>
      </c>
      <c r="S63" s="2">
        <f xml:space="preserve"> 30160128.5 /1000</f>
        <v>30160.128499999999</v>
      </c>
      <c r="T63" s="2">
        <f xml:space="preserve"> 710657.1 /1000</f>
        <v>710.65710000000001</v>
      </c>
      <c r="U63" s="2">
        <v>51</v>
      </c>
    </row>
    <row r="64" spans="1:21" x14ac:dyDescent="0.25">
      <c r="A64" s="1" t="s">
        <v>63</v>
      </c>
      <c r="B64" s="1">
        <v>2020</v>
      </c>
      <c r="C64" s="2">
        <v>195.833</v>
      </c>
      <c r="D64" s="9">
        <v>41</v>
      </c>
      <c r="E64" s="2">
        <v>4324</v>
      </c>
      <c r="F64" s="2">
        <v>56640</v>
      </c>
      <c r="G64" s="9">
        <v>29.3</v>
      </c>
      <c r="H64" s="2" t="s">
        <v>22</v>
      </c>
      <c r="I64" s="2" t="s">
        <v>22</v>
      </c>
      <c r="J64" s="2" t="s">
        <v>22</v>
      </c>
      <c r="K64" s="2" t="s">
        <v>22</v>
      </c>
      <c r="L64" s="9">
        <v>37458.699999999997</v>
      </c>
      <c r="M64" s="2" t="s">
        <v>22</v>
      </c>
      <c r="N64" s="3">
        <v>6442</v>
      </c>
      <c r="O64" s="9">
        <f xml:space="preserve"> 110.9 * 1000</f>
        <v>110900</v>
      </c>
      <c r="P64" s="2">
        <f xml:space="preserve"> 1589809 / 1000</f>
        <v>1589.809</v>
      </c>
      <c r="Q64" s="2">
        <v>192.6</v>
      </c>
      <c r="R64" s="9" t="s">
        <v>22</v>
      </c>
      <c r="S64" s="2">
        <f>27435002/1000</f>
        <v>27435.002</v>
      </c>
      <c r="T64" s="2">
        <f xml:space="preserve"> 368788.4/1000</f>
        <v>368.78840000000002</v>
      </c>
      <c r="U64" s="2">
        <v>-907</v>
      </c>
    </row>
    <row r="65" spans="1:21" x14ac:dyDescent="0.25">
      <c r="A65" s="1" t="s">
        <v>63</v>
      </c>
      <c r="B65" s="1">
        <v>2019</v>
      </c>
      <c r="C65" s="2">
        <v>198.22900000000001</v>
      </c>
      <c r="D65" s="9">
        <v>42.8</v>
      </c>
      <c r="E65" s="2">
        <v>813</v>
      </c>
      <c r="F65" s="2">
        <v>55350</v>
      </c>
      <c r="G65" s="2">
        <v>28.6</v>
      </c>
      <c r="H65" s="2" t="s">
        <v>22</v>
      </c>
      <c r="I65" s="2" t="s">
        <v>22</v>
      </c>
      <c r="J65" s="2" t="s">
        <v>22</v>
      </c>
      <c r="K65" s="2" t="s">
        <v>22</v>
      </c>
      <c r="L65" s="9">
        <f>21049559/1000</f>
        <v>21049.559000000001</v>
      </c>
      <c r="M65" s="2" t="s">
        <v>22</v>
      </c>
      <c r="N65" s="3">
        <v>6476</v>
      </c>
      <c r="O65" s="9">
        <f>101*1000</f>
        <v>101000</v>
      </c>
      <c r="P65" s="2">
        <f xml:space="preserve"> 1573240 / 1000</f>
        <v>1573.24</v>
      </c>
      <c r="Q65" s="2">
        <v>193.08</v>
      </c>
      <c r="R65" s="9" t="s">
        <v>22</v>
      </c>
      <c r="S65" s="2">
        <f>24726130.6/1000</f>
        <v>24726.1306</v>
      </c>
      <c r="T65" s="2">
        <f>482383/1000</f>
        <v>482.38299999999998</v>
      </c>
      <c r="U65" s="2">
        <v>-212</v>
      </c>
    </row>
    <row r="66" spans="1:21" x14ac:dyDescent="0.25">
      <c r="A66" s="1" t="s">
        <v>63</v>
      </c>
      <c r="B66" s="1">
        <v>2018</v>
      </c>
      <c r="C66" s="2">
        <v>199.61099999999999</v>
      </c>
      <c r="D66" s="9">
        <v>42.3</v>
      </c>
      <c r="E66" s="2">
        <v>648</v>
      </c>
      <c r="F66" s="2">
        <v>51266</v>
      </c>
      <c r="G66" s="2">
        <v>27.5</v>
      </c>
      <c r="H66" s="2" t="s">
        <v>22</v>
      </c>
      <c r="I66" s="2" t="s">
        <v>22</v>
      </c>
      <c r="J66" s="2" t="s">
        <v>22</v>
      </c>
      <c r="K66" s="2" t="s">
        <v>22</v>
      </c>
      <c r="L66" s="2">
        <f>26707512/1000</f>
        <v>26707.511999999999</v>
      </c>
      <c r="M66" s="2" t="s">
        <v>22</v>
      </c>
      <c r="N66" s="3">
        <v>6584</v>
      </c>
      <c r="O66" s="9">
        <f>105.7*1000</f>
        <v>105700</v>
      </c>
      <c r="P66">
        <f>4153307.4/1000</f>
        <v>4153.3073999999997</v>
      </c>
      <c r="Q66" s="2">
        <v>121.1</v>
      </c>
      <c r="R66" s="9" t="s">
        <v>22</v>
      </c>
      <c r="S66" s="2">
        <f>14607097.9/1000</f>
        <v>14607.097900000001</v>
      </c>
      <c r="T66" s="2">
        <f>114827.7/1000</f>
        <v>114.82769999999999</v>
      </c>
      <c r="U66" s="2">
        <v>-440</v>
      </c>
    </row>
    <row r="67" spans="1:21" x14ac:dyDescent="0.25">
      <c r="A67" s="1" t="s">
        <v>63</v>
      </c>
      <c r="B67" s="1">
        <v>2017</v>
      </c>
      <c r="C67" s="2">
        <v>201.232</v>
      </c>
      <c r="D67" s="9">
        <v>36.700000000000003</v>
      </c>
      <c r="E67" s="2">
        <v>786</v>
      </c>
      <c r="F67" s="2">
        <v>45530</v>
      </c>
      <c r="G67" s="2">
        <v>26.9</v>
      </c>
      <c r="H67" s="2" t="s">
        <v>22</v>
      </c>
      <c r="I67" s="2" t="s">
        <v>22</v>
      </c>
      <c r="J67" s="2" t="s">
        <v>22</v>
      </c>
      <c r="K67" s="2" t="s">
        <v>22</v>
      </c>
      <c r="L67" s="2">
        <f>7232770/1000</f>
        <v>7232.77</v>
      </c>
      <c r="M67" s="2" t="s">
        <v>22</v>
      </c>
      <c r="N67" s="3">
        <v>8968</v>
      </c>
      <c r="O67" s="2">
        <f>65.7 *1000</f>
        <v>65700</v>
      </c>
      <c r="P67" s="2">
        <v>562.70000000000005</v>
      </c>
      <c r="Q67" s="2">
        <v>102.3</v>
      </c>
      <c r="R67" s="9" t="s">
        <v>22</v>
      </c>
      <c r="S67" s="2">
        <f>14037631.3/1000</f>
        <v>14037.631300000001</v>
      </c>
      <c r="T67" s="2">
        <f>76884.3/1000</f>
        <v>76.884299999999996</v>
      </c>
      <c r="U67" s="2">
        <v>-550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2024-05-07T17:18:44Z</dcterms:modified>
</cp:coreProperties>
</file>