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L8" i="1"/>
  <c r="T8" i="1"/>
  <c r="S8" i="1"/>
  <c r="O8" i="1"/>
  <c r="P7" i="1"/>
  <c r="L7" i="1"/>
  <c r="T7" i="1"/>
  <c r="S7" i="1"/>
  <c r="O7" i="1"/>
  <c r="P6" i="1"/>
  <c r="L6" i="1"/>
  <c r="T6" i="1"/>
  <c r="S6" i="1"/>
  <c r="O6" i="1"/>
  <c r="L5" i="1"/>
  <c r="T5" i="1"/>
  <c r="S5" i="1"/>
  <c r="O5" i="1"/>
  <c r="O4" i="1"/>
  <c r="L4" i="1"/>
  <c r="L3" i="1"/>
  <c r="T4" i="1"/>
  <c r="S4" i="1"/>
  <c r="T3" i="1"/>
  <c r="S3" i="1"/>
  <c r="O3" i="1"/>
  <c r="L2" i="1"/>
  <c r="T2" i="1"/>
  <c r="S2" i="1"/>
  <c r="O2" i="1"/>
</calcChain>
</file>

<file path=xl/sharedStrings.xml><?xml version="1.0" encoding="utf-8"?>
<sst xmlns="http://schemas.openxmlformats.org/spreadsheetml/2006/main" count="95" uniqueCount="29">
  <si>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</si>
  <si>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</si>
  <si>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</si>
  <si>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</si>
  <si>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</si>
  <si>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</si>
  <si>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</si>
  <si>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</si>
  <si>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</si>
  <si>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</si>
  <si>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</si>
  <si>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</si>
  <si>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</si>
  <si>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</si>
  <si>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</si>
  <si>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</si>
  <si>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</si>
  <si>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</si>
  <si>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</si>
  <si>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</si>
  <si>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</si>
  <si>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Бокситогорский МР</t>
  </si>
  <si>
    <t>???</t>
  </si>
  <si>
    <t>2023-3</t>
  </si>
  <si>
    <t>2023-2</t>
  </si>
  <si>
    <t>2023-1</t>
  </si>
  <si>
    <t>2022-3</t>
  </si>
  <si>
    <t>2022-2</t>
  </si>
  <si>
    <t>2022-1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</si>
</sst>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zoomScale="85" zoomScaleNormal="85" workbookViewId="0">
      <selection activeCell="F13" sqref="F13"/>
    </sheetView>
  </sheetViews>
  <sheetFormatPr defaultRowHeight="15" x14ac:dyDescent="0.25"/>
  <cols>
    <col min="1" max="1" width="20" customWidth="1"/>
    <col min="3" max="3" width="10.85546875" customWidth="1"/>
    <col min="4" max="4" width="15.140625" customWidth="1"/>
    <col min="5" max="5" width="14.42578125" customWidth="1"/>
    <col min="6" max="6" width="11.85546875" customWidth="1"/>
    <col min="8" max="8" width="14.28515625" customWidth="1"/>
    <col min="9" max="9" width="14.5703125" customWidth="1"/>
    <col min="10" max="10" width="13.42578125" customWidth="1"/>
    <col min="11" max="11" width="11.7109375" customWidth="1"/>
    <col min="12" max="12" width="11.85546875" customWidth="1"/>
    <col min="13" max="13" width="9.42578125" customWidth="1"/>
    <col min="14" max="14" width="12" customWidth="1"/>
    <col min="15" max="15" width="13.28515625" customWidth="1"/>
    <col min="16" max="16" width="12.140625" customWidth="1"/>
    <col min="17" max="17" width="16.28515625" customWidth="1"/>
    <col min="18" max="18" width="16.140625" customWidth="1"/>
    <col min="19" max="19" width="17.42578125" customWidth="1"/>
    <col min="20" max="20" width="22.140625" customWidth="1"/>
    <col min="21" max="21" width="11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 t="s">
        <v>21</v>
      </c>
      <c r="B2" s="2">
        <v>2023</v>
      </c>
      <c r="C2" s="2">
        <v>50.976999999999997</v>
      </c>
      <c r="D2" s="2">
        <v>9.9879999999999995</v>
      </c>
      <c r="E2" s="2">
        <v>280.3</v>
      </c>
      <c r="F2" s="2">
        <v>63522</v>
      </c>
      <c r="G2" s="2">
        <v>31.7</v>
      </c>
      <c r="H2" s="2" t="s">
        <v>22</v>
      </c>
      <c r="I2" s="2" t="s">
        <v>22</v>
      </c>
      <c r="J2" s="2" t="s">
        <v>22</v>
      </c>
      <c r="K2" s="2" t="s">
        <v>22</v>
      </c>
      <c r="L2" s="2">
        <f xml:space="preserve"> 2188679 / 1000</f>
        <v>2188.6790000000001</v>
      </c>
      <c r="M2" s="2" t="s">
        <v>22</v>
      </c>
      <c r="N2" s="2" t="s">
        <v>22</v>
      </c>
      <c r="O2" s="2">
        <f xml:space="preserve"> 34115239 / 1000</f>
        <v>34115.239000000001</v>
      </c>
      <c r="P2" s="2" t="s">
        <v>22</v>
      </c>
      <c r="Q2" s="2" t="s">
        <v>22</v>
      </c>
      <c r="R2" s="2" t="s">
        <v>22</v>
      </c>
      <c r="S2" s="2">
        <f xml:space="preserve"> 5581365 / 1000</f>
        <v>5581.3649999999998</v>
      </c>
      <c r="T2" s="2">
        <f xml:space="preserve"> 90088 / 1000</f>
        <v>90.087999999999994</v>
      </c>
      <c r="U2" s="2">
        <v>333</v>
      </c>
    </row>
    <row r="3" spans="1:21" x14ac:dyDescent="0.25">
      <c r="A3" s="2" t="s">
        <v>21</v>
      </c>
      <c r="B3" s="2" t="s">
        <v>23</v>
      </c>
      <c r="C3" s="2">
        <v>50.976999999999997</v>
      </c>
      <c r="D3" s="2">
        <v>10.013</v>
      </c>
      <c r="E3" s="2">
        <v>280.3</v>
      </c>
      <c r="F3" s="2">
        <v>60246</v>
      </c>
      <c r="G3" s="2">
        <v>31.7</v>
      </c>
      <c r="H3" s="2" t="s">
        <v>22</v>
      </c>
      <c r="I3" s="2" t="s">
        <v>22</v>
      </c>
      <c r="J3" s="2" t="s">
        <v>22</v>
      </c>
      <c r="K3" s="2" t="s">
        <v>22</v>
      </c>
      <c r="L3" s="2">
        <f xml:space="preserve"> 939002 / 1000</f>
        <v>939.00199999999995</v>
      </c>
      <c r="M3" s="2" t="s">
        <v>22</v>
      </c>
      <c r="N3" s="2" t="s">
        <v>22</v>
      </c>
      <c r="O3" s="2">
        <f xml:space="preserve"> 25269887 / 1000</f>
        <v>25269.886999999999</v>
      </c>
      <c r="P3" s="2" t="s">
        <v>22</v>
      </c>
      <c r="Q3" s="2" t="s">
        <v>22</v>
      </c>
      <c r="R3" s="2" t="s">
        <v>22</v>
      </c>
      <c r="S3" s="2">
        <f xml:space="preserve"> 4100710.1 / 1000</f>
        <v>4100.7101000000002</v>
      </c>
      <c r="T3" s="2">
        <f xml:space="preserve"> 75788 / 1000</f>
        <v>75.787999999999997</v>
      </c>
      <c r="U3" s="2">
        <v>205</v>
      </c>
    </row>
    <row r="4" spans="1:21" x14ac:dyDescent="0.25">
      <c r="A4" s="2" t="s">
        <v>21</v>
      </c>
      <c r="B4" s="2" t="s">
        <v>24</v>
      </c>
      <c r="C4" s="2">
        <v>50.976999999999997</v>
      </c>
      <c r="D4" s="2">
        <v>10.125999999999999</v>
      </c>
      <c r="E4" s="2">
        <v>265</v>
      </c>
      <c r="F4" s="2">
        <v>59219</v>
      </c>
      <c r="G4" s="2">
        <v>31.7</v>
      </c>
      <c r="H4" s="2" t="s">
        <v>22</v>
      </c>
      <c r="I4" s="2" t="s">
        <v>22</v>
      </c>
      <c r="J4" s="2" t="s">
        <v>22</v>
      </c>
      <c r="K4" s="2" t="s">
        <v>22</v>
      </c>
      <c r="L4" s="2">
        <f xml:space="preserve"> 563617 / 1000</f>
        <v>563.61699999999996</v>
      </c>
      <c r="M4" s="2" t="s">
        <v>22</v>
      </c>
      <c r="N4" s="2" t="s">
        <v>22</v>
      </c>
      <c r="O4" s="2">
        <f xml:space="preserve"> 16617011 / 1000</f>
        <v>16617.010999999999</v>
      </c>
      <c r="P4" s="2" t="s">
        <v>22</v>
      </c>
      <c r="Q4" s="2" t="s">
        <v>22</v>
      </c>
      <c r="R4" s="2" t="s">
        <v>22</v>
      </c>
      <c r="S4" s="2">
        <f xml:space="preserve"> 2651940 / 1000</f>
        <v>2651.94</v>
      </c>
      <c r="T4" s="2">
        <f xml:space="preserve"> 53077 / 1000</f>
        <v>53.076999999999998</v>
      </c>
      <c r="U4" s="2">
        <v>168</v>
      </c>
    </row>
    <row r="5" spans="1:21" x14ac:dyDescent="0.25">
      <c r="A5" s="2" t="s">
        <v>21</v>
      </c>
      <c r="B5" s="2" t="s">
        <v>25</v>
      </c>
      <c r="C5" s="2">
        <v>50.976999999999997</v>
      </c>
      <c r="D5" s="2">
        <v>10.087999999999999</v>
      </c>
      <c r="E5" s="2">
        <v>356.8</v>
      </c>
      <c r="F5" s="2">
        <v>56843</v>
      </c>
      <c r="G5" s="2">
        <v>31.7</v>
      </c>
      <c r="H5" s="2" t="s">
        <v>22</v>
      </c>
      <c r="I5" s="2" t="s">
        <v>22</v>
      </c>
      <c r="J5" s="2" t="s">
        <v>22</v>
      </c>
      <c r="K5" s="2" t="s">
        <v>22</v>
      </c>
      <c r="L5" s="2">
        <f xml:space="preserve"> 122874 / 1000</f>
        <v>122.874</v>
      </c>
      <c r="M5" s="2" t="s">
        <v>22</v>
      </c>
      <c r="N5" s="2" t="s">
        <v>22</v>
      </c>
      <c r="O5" s="2">
        <f xml:space="preserve"> 8058973 / 1000</f>
        <v>8058.973</v>
      </c>
      <c r="P5" s="2" t="s">
        <v>22</v>
      </c>
      <c r="Q5" s="2" t="s">
        <v>22</v>
      </c>
      <c r="R5" s="2" t="s">
        <v>22</v>
      </c>
      <c r="S5" s="2">
        <f xml:space="preserve"> 1260357 / 1000</f>
        <v>1260.357</v>
      </c>
      <c r="T5" s="2">
        <f xml:space="preserve"> 20681 / 1000</f>
        <v>20.681000000000001</v>
      </c>
      <c r="U5" s="2">
        <v>54</v>
      </c>
    </row>
    <row r="6" spans="1:21" x14ac:dyDescent="0.25">
      <c r="A6" s="2" t="s">
        <v>21</v>
      </c>
      <c r="B6" s="2">
        <v>2022</v>
      </c>
      <c r="C6" s="2">
        <v>47.235999999999997</v>
      </c>
      <c r="D6" s="2">
        <v>9.6869999999999994</v>
      </c>
      <c r="E6" s="2">
        <v>330.6</v>
      </c>
      <c r="F6" s="2">
        <v>57924</v>
      </c>
      <c r="G6" s="2">
        <v>31.7</v>
      </c>
      <c r="H6" s="2" t="s">
        <v>22</v>
      </c>
      <c r="I6" s="2" t="s">
        <v>22</v>
      </c>
      <c r="J6" s="2" t="s">
        <v>22</v>
      </c>
      <c r="K6" s="2" t="s">
        <v>22</v>
      </c>
      <c r="L6" s="2">
        <f xml:space="preserve"> 1171317 / 1000</f>
        <v>1171.317</v>
      </c>
      <c r="M6" s="2" t="s">
        <v>22</v>
      </c>
      <c r="N6" s="2" t="s">
        <v>22</v>
      </c>
      <c r="O6" s="2">
        <f xml:space="preserve"> 35242373 / 1000</f>
        <v>35242.373</v>
      </c>
      <c r="P6" s="2">
        <f xml:space="preserve"> 3936 / 1000</f>
        <v>3.9359999999999999</v>
      </c>
      <c r="Q6" s="2" t="s">
        <v>22</v>
      </c>
      <c r="R6" s="2" t="s">
        <v>22</v>
      </c>
      <c r="S6" s="2">
        <f xml:space="preserve"> 5122194 / 1000</f>
        <v>5122.1940000000004</v>
      </c>
      <c r="T6" s="2">
        <f xml:space="preserve"> 136577/ 1000</f>
        <v>136.577</v>
      </c>
      <c r="U6" s="2">
        <v>22</v>
      </c>
    </row>
    <row r="7" spans="1:21" x14ac:dyDescent="0.25">
      <c r="A7" s="2" t="s">
        <v>21</v>
      </c>
      <c r="B7" s="2" t="s">
        <v>26</v>
      </c>
      <c r="C7" s="2">
        <v>47.235999999999997</v>
      </c>
      <c r="D7" s="2">
        <v>9.68</v>
      </c>
      <c r="E7" s="2">
        <v>344.8</v>
      </c>
      <c r="F7" s="2">
        <v>55561</v>
      </c>
      <c r="G7" s="2">
        <v>31.7</v>
      </c>
      <c r="H7" s="2" t="s">
        <v>22</v>
      </c>
      <c r="I7" s="2" t="s">
        <v>22</v>
      </c>
      <c r="J7" s="2" t="s">
        <v>22</v>
      </c>
      <c r="K7" s="2" t="s">
        <v>22</v>
      </c>
      <c r="L7" s="2">
        <f xml:space="preserve"> 567333 / 1000</f>
        <v>567.33299999999997</v>
      </c>
      <c r="M7" s="2" t="s">
        <v>22</v>
      </c>
      <c r="N7" s="2" t="s">
        <v>22</v>
      </c>
      <c r="O7" s="2">
        <f xml:space="preserve"> 27330488 / 1000</f>
        <v>27330.488000000001</v>
      </c>
      <c r="P7" s="2">
        <f xml:space="preserve"> 3936 / 1000</f>
        <v>3.9359999999999999</v>
      </c>
      <c r="Q7" s="2" t="s">
        <v>22</v>
      </c>
      <c r="R7" s="2" t="s">
        <v>22</v>
      </c>
      <c r="S7" s="2">
        <f xml:space="preserve"> 3808543 / 1000</f>
        <v>3808.5430000000001</v>
      </c>
      <c r="T7" s="2">
        <f xml:space="preserve"> 113634 / 1000</f>
        <v>113.634</v>
      </c>
      <c r="U7" s="2">
        <v>-98</v>
      </c>
    </row>
    <row r="8" spans="1:21" x14ac:dyDescent="0.25">
      <c r="A8" s="2" t="s">
        <v>21</v>
      </c>
      <c r="B8" s="2" t="s">
        <v>27</v>
      </c>
      <c r="C8" s="2">
        <v>47.235999999999997</v>
      </c>
      <c r="D8" s="2">
        <v>9.75</v>
      </c>
      <c r="E8" s="2">
        <v>302.3</v>
      </c>
      <c r="F8" s="2">
        <v>55310</v>
      </c>
      <c r="G8" s="2">
        <v>31.7</v>
      </c>
      <c r="H8" s="2" t="s">
        <v>22</v>
      </c>
      <c r="I8" s="2" t="s">
        <v>22</v>
      </c>
      <c r="J8" s="2" t="s">
        <v>22</v>
      </c>
      <c r="K8" s="2" t="s">
        <v>22</v>
      </c>
      <c r="L8" s="2">
        <f xml:space="preserve"> 328933 / 1000</f>
        <v>328.93299999999999</v>
      </c>
      <c r="M8" s="2" t="s">
        <v>22</v>
      </c>
      <c r="N8" s="2" t="s">
        <v>22</v>
      </c>
      <c r="O8" s="2">
        <f xml:space="preserve"> 19111009 / 1000</f>
        <v>19111.008999999998</v>
      </c>
      <c r="P8" s="2">
        <f xml:space="preserve"> 3936 / 1000</f>
        <v>3.9359999999999999</v>
      </c>
      <c r="Q8" s="2" t="s">
        <v>22</v>
      </c>
      <c r="R8" s="2" t="s">
        <v>22</v>
      </c>
      <c r="S8" s="2">
        <f xml:space="preserve"> 2483057 / 1000</f>
        <v>2483.0569999999998</v>
      </c>
      <c r="T8" s="2">
        <f xml:space="preserve"> 99267 / 1000</f>
        <v>99.266999999999996</v>
      </c>
      <c r="U8" s="2">
        <v>-78</v>
      </c>
    </row>
    <row r="9" spans="1:21" x14ac:dyDescent="0.25">
      <c r="A9" s="2" t="s">
        <v>21</v>
      </c>
      <c r="B9" s="2" t="s">
        <v>28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2024-05-03T10:14:01Z</dcterms:modified>
</cp:coreProperties>
</file>