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anti-garbage" sheetId="1" r:id="rId1"/>
    <sheet name="ethnic" sheetId="2" r:id="rId2"/>
    <sheet name="anti-industrial" sheetId="3" r:id="rId3"/>
    <sheet name="agestruct (h2h)" sheetId="4" r:id="rId4"/>
    <sheet name="socioeco (h2h)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F10" i="1"/>
  <c r="AN7" i="1"/>
  <c r="AM7" i="1"/>
  <c r="AJ7" i="1"/>
  <c r="AL7" i="1"/>
  <c r="AK7" i="1"/>
  <c r="AI7" i="1"/>
  <c r="AG7" i="1"/>
  <c r="AH7" i="1"/>
  <c r="AF7" i="1"/>
  <c r="AD7" i="1"/>
  <c r="AC7" i="1"/>
  <c r="AB7" i="1"/>
  <c r="Z7" i="1"/>
  <c r="AC6" i="2" l="1"/>
  <c r="AD6" i="2"/>
  <c r="AE6" i="2"/>
  <c r="AG6" i="2"/>
  <c r="AH6" i="2"/>
  <c r="AI6" i="2"/>
  <c r="AJ6" i="2"/>
  <c r="AK6" i="2"/>
  <c r="AL6" i="2"/>
  <c r="AM6" i="2"/>
  <c r="AN6" i="2"/>
  <c r="AA6" i="2"/>
  <c r="S13" i="2" l="1"/>
  <c r="P13" i="2"/>
  <c r="M13" i="2"/>
  <c r="I13" i="2"/>
  <c r="J13" i="2"/>
  <c r="K13" i="2"/>
  <c r="L13" i="2"/>
  <c r="N13" i="2"/>
  <c r="O13" i="2"/>
  <c r="Q13" i="2"/>
  <c r="R13" i="2"/>
  <c r="T13" i="2"/>
  <c r="U13" i="2"/>
  <c r="V13" i="2"/>
  <c r="H13" i="2"/>
  <c r="G30" i="2" l="1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G29" i="2"/>
  <c r="G20" i="3" l="1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G19" i="3"/>
  <c r="Z8" i="3" l="1"/>
  <c r="AA8" i="3"/>
  <c r="AB8" i="3"/>
  <c r="AD8" i="3"/>
  <c r="AE8" i="3"/>
  <c r="AF8" i="3"/>
  <c r="AG8" i="3"/>
  <c r="AH8" i="3"/>
  <c r="AI8" i="3"/>
  <c r="AJ8" i="3"/>
  <c r="AK8" i="3"/>
  <c r="AL8" i="3"/>
  <c r="X8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X7" i="3"/>
  <c r="X6" i="3"/>
  <c r="Z6" i="3"/>
  <c r="AA6" i="3"/>
  <c r="AB6" i="3"/>
  <c r="AD6" i="3"/>
  <c r="AE6" i="3"/>
  <c r="AF6" i="3"/>
  <c r="AG6" i="3"/>
  <c r="AH6" i="3"/>
  <c r="AI6" i="3"/>
  <c r="AJ6" i="3"/>
  <c r="AK6" i="3"/>
  <c r="AL6" i="3"/>
  <c r="Z5" i="3"/>
  <c r="AA5" i="3"/>
  <c r="AB5" i="3"/>
  <c r="AD5" i="3"/>
  <c r="AE5" i="3"/>
  <c r="AF5" i="3"/>
  <c r="AG5" i="3"/>
  <c r="AH5" i="3"/>
  <c r="AI5" i="3"/>
  <c r="AJ5" i="3"/>
  <c r="AK5" i="3"/>
  <c r="AL5" i="3"/>
  <c r="X5" i="3"/>
  <c r="G7" i="3"/>
  <c r="D40" i="1" l="1"/>
  <c r="D32" i="1"/>
  <c r="D33" i="1" s="1"/>
  <c r="D34" i="1" s="1"/>
  <c r="D35" i="1" s="1"/>
  <c r="G26" i="1" l="1"/>
  <c r="H26" i="1"/>
  <c r="I26" i="1"/>
  <c r="J26" i="1"/>
  <c r="K26" i="1"/>
  <c r="L26" i="1"/>
  <c r="M26" i="1"/>
  <c r="N26" i="1"/>
  <c r="O26" i="1"/>
  <c r="P26" i="1"/>
  <c r="Q26" i="1"/>
  <c r="R26" i="1"/>
  <c r="S26" i="1"/>
  <c r="F26" i="1"/>
  <c r="S25" i="1"/>
  <c r="G25" i="1"/>
  <c r="H25" i="1"/>
  <c r="I25" i="1"/>
  <c r="J25" i="1"/>
  <c r="K25" i="1"/>
  <c r="L25" i="1"/>
  <c r="M25" i="1"/>
  <c r="N25" i="1"/>
  <c r="O25" i="1"/>
  <c r="P25" i="1"/>
  <c r="Q25" i="1"/>
  <c r="R25" i="1"/>
  <c r="F25" i="1"/>
</calcChain>
</file>

<file path=xl/sharedStrings.xml><?xml version="1.0" encoding="utf-8"?>
<sst xmlns="http://schemas.openxmlformats.org/spreadsheetml/2006/main" count="630" uniqueCount="66">
  <si>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</si>
  <si>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</si>
  <si>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</si>
  <si>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</si>
  <si>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</si>
  <si>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</si>
  <si>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</si>
  <si>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</si>
  <si>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</si>
  <si>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</si>
  <si>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</si>
  <si>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</si>
  <si>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</si>
  <si>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</si>
  <si>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</si>
  <si>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</si>
  <si>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</si>
  <si>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name</t>
  </si>
  <si>
    <t>year</t>
  </si>
  <si>
    <t>conflict</t>
  </si>
  <si>
    <t>анти-мусорный</t>
  </si>
  <si>
    <t>Ленский МР</t>
  </si>
  <si>
    <t>Красноармейский МР</t>
  </si>
  <si>
    <t>Сысертский</t>
  </si>
  <si>
    <t>Средний профиль</t>
  </si>
  <si>
    <t>oktmo</t>
  </si>
  <si>
    <t>gender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</si>
  <si>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</si>
  <si>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</si>
  <si>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</si>
  <si>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</si>
  <si>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</si>
  <si>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</si>
  <si>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</si>
  <si>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</si>
  <si>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</si>
  <si>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</si>
  <si>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</si>
  <si>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</si>
  <si>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</si>
  <si>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</si>
  <si>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female</t>
  </si>
  <si>
    <t>male</t>
  </si>
  <si>
    <t>средний профиль</t>
  </si>
  <si>
    <t>этнический</t>
  </si>
  <si>
    <t>Бессоновский МР</t>
  </si>
  <si>
    <t>2019 (2018)</t>
  </si>
  <si>
    <t>2022 (2023)</t>
  </si>
  <si>
    <t>2014 (2013)</t>
  </si>
  <si>
    <t>Пугачевский МР</t>
  </si>
  <si>
    <t>анти-промыш</t>
  </si>
  <si>
    <t>Ишимбайский МР</t>
  </si>
  <si>
    <t>Абзелиловский МР</t>
  </si>
  <si>
    <t>2022 (2024)</t>
  </si>
  <si>
    <t>Коркинский МР</t>
  </si>
  <si>
    <t>2023 (2024)</t>
  </si>
  <si>
    <t>2022 (2023-25)</t>
  </si>
  <si>
    <t>Удомельский МР</t>
  </si>
  <si>
    <t>город Якутия</t>
  </si>
  <si>
    <t>город Якутск</t>
  </si>
  <si>
    <t>2021 (2023)</t>
  </si>
  <si>
    <t>город Махачкала</t>
  </si>
  <si>
    <t>сельсовет</t>
  </si>
  <si>
    <t>мр</t>
  </si>
  <si>
    <t>Павловский сельсовет</t>
  </si>
  <si>
    <t>Павловский МР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</si>
</sst>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Border="1" applyAlignment="1">
      <alignment horizontal="center" vertical="top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7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2" fontId="0" fillId="0" borderId="0" xfId="0" applyNumberFormat="1"/>
    <xf numFmtId="0" fontId="4" fillId="0" borderId="0" xfId="0" applyFont="1" applyAlignment="1">
      <alignment horizontal="center"/>
    </xf>
    <xf numFmtId="0" fontId="9" fillId="0" borderId="0" xfId="0" applyFont="1" applyFill="1" applyBorder="1" applyAlignment="1">
      <alignment horizontal="center" vertical="top"/>
    </xf>
    <xf numFmtId="0" fontId="7" fillId="0" borderId="0" xfId="0" applyFont="1"/>
    <xf numFmtId="0" fontId="3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0" fillId="2" borderId="0" xfId="0" applyNumberFormat="1" applyFill="1" applyAlignment="1">
      <alignment horizontal="center"/>
    </xf>
    <xf numFmtId="0" fontId="8" fillId="0" borderId="0" xfId="0" applyFont="1" applyFill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N51"/>
  <sheetViews>
    <sheetView zoomScale="85" zoomScaleNormal="85" workbookViewId="0">
      <selection activeCell="B20" sqref="B20:S21"/>
    </sheetView>
  </sheetViews>
  <sheetFormatPr defaultRowHeight="15" x14ac:dyDescent="0.25"/>
  <cols>
    <col min="1" max="1" width="11.5703125" customWidth="1"/>
    <col min="2" max="2" width="18" customWidth="1"/>
    <col min="3" max="3" width="21.5703125" customWidth="1"/>
    <col min="4" max="4" width="14.140625" customWidth="1"/>
    <col min="5" max="5" width="9.28515625" bestFit="1" customWidth="1"/>
    <col min="6" max="6" width="10.5703125" bestFit="1" customWidth="1"/>
    <col min="7" max="7" width="14.5703125" customWidth="1"/>
    <col min="8" max="8" width="10.5703125" customWidth="1"/>
    <col min="9" max="9" width="10.42578125" customWidth="1"/>
    <col min="10" max="10" width="10" customWidth="1"/>
    <col min="11" max="11" width="14.140625" customWidth="1"/>
    <col min="12" max="12" width="9.28515625" bestFit="1" customWidth="1"/>
    <col min="13" max="13" width="12.28515625" customWidth="1"/>
    <col min="14" max="14" width="12.42578125" customWidth="1"/>
    <col min="15" max="19" width="9.28515625" bestFit="1" customWidth="1"/>
    <col min="20" max="20" width="14.28515625" customWidth="1"/>
    <col min="21" max="21" width="12.42578125" customWidth="1"/>
    <col min="23" max="23" width="12.85546875" customWidth="1"/>
    <col min="24" max="24" width="9.28515625" bestFit="1" customWidth="1"/>
    <col min="25" max="25" width="12.7109375" customWidth="1"/>
    <col min="26" max="26" width="11.7109375" customWidth="1"/>
    <col min="27" max="27" width="9.28515625" bestFit="1" customWidth="1"/>
    <col min="28" max="28" width="13.28515625" customWidth="1"/>
    <col min="29" max="32" width="9.28515625" bestFit="1" customWidth="1"/>
    <col min="33" max="33" width="9.7109375" bestFit="1" customWidth="1"/>
    <col min="34" max="34" width="9.28515625" bestFit="1" customWidth="1"/>
    <col min="35" max="35" width="12.42578125" bestFit="1" customWidth="1"/>
    <col min="36" max="37" width="9.28515625" bestFit="1" customWidth="1"/>
    <col min="38" max="38" width="13" customWidth="1"/>
  </cols>
  <sheetData>
    <row r="4" spans="2:40" x14ac:dyDescent="0.25">
      <c r="B4" s="3" t="s">
        <v>19</v>
      </c>
      <c r="C4" s="3" t="s">
        <v>17</v>
      </c>
      <c r="D4" s="3" t="s">
        <v>18</v>
      </c>
      <c r="E4" s="2" t="s">
        <v>0</v>
      </c>
      <c r="F4" s="2" t="s">
        <v>1</v>
      </c>
      <c r="G4" s="2" t="s">
        <v>2</v>
      </c>
      <c r="H4" s="2" t="s">
        <v>3</v>
      </c>
      <c r="I4" s="2" t="s">
        <v>4</v>
      </c>
      <c r="J4" s="2" t="s">
        <v>5</v>
      </c>
      <c r="K4" s="2" t="s">
        <v>6</v>
      </c>
      <c r="L4" s="2" t="s">
        <v>7</v>
      </c>
      <c r="M4" s="2" t="s">
        <v>8</v>
      </c>
      <c r="N4" s="2" t="s">
        <v>9</v>
      </c>
      <c r="O4" s="2" t="s">
        <v>10</v>
      </c>
      <c r="P4" s="2" t="s">
        <v>11</v>
      </c>
      <c r="Q4" s="2" t="s">
        <v>12</v>
      </c>
      <c r="R4" s="2" t="s">
        <v>13</v>
      </c>
      <c r="S4" s="2" t="s">
        <v>14</v>
      </c>
      <c r="T4" s="2" t="s">
        <v>15</v>
      </c>
      <c r="U4" s="2" t="s">
        <v>16</v>
      </c>
      <c r="X4" s="19" t="s">
        <v>0</v>
      </c>
      <c r="Y4" s="19" t="s">
        <v>1</v>
      </c>
      <c r="Z4" s="2" t="s">
        <v>2</v>
      </c>
      <c r="AA4" s="2" t="s">
        <v>3</v>
      </c>
      <c r="AB4" s="2" t="s">
        <v>4</v>
      </c>
      <c r="AC4" s="2" t="s">
        <v>5</v>
      </c>
      <c r="AD4" s="2" t="s">
        <v>6</v>
      </c>
      <c r="AE4" s="2" t="s">
        <v>7</v>
      </c>
      <c r="AF4" s="2" t="s">
        <v>8</v>
      </c>
      <c r="AG4" s="2" t="s">
        <v>9</v>
      </c>
      <c r="AH4" s="2" t="s">
        <v>10</v>
      </c>
      <c r="AI4" s="2" t="s">
        <v>11</v>
      </c>
      <c r="AJ4" s="2" t="s">
        <v>12</v>
      </c>
      <c r="AK4" s="2" t="s">
        <v>13</v>
      </c>
      <c r="AL4" s="2" t="s">
        <v>14</v>
      </c>
      <c r="AM4" s="2" t="s">
        <v>15</v>
      </c>
      <c r="AN4" s="2" t="s">
        <v>16</v>
      </c>
    </row>
    <row r="5" spans="2:40" x14ac:dyDescent="0.25">
      <c r="B5" s="4" t="s">
        <v>20</v>
      </c>
      <c r="C5" s="1" t="s">
        <v>21</v>
      </c>
      <c r="D5" s="1">
        <v>2018</v>
      </c>
      <c r="E5" s="1">
        <v>-151</v>
      </c>
      <c r="F5" s="1">
        <v>11226.999999999991</v>
      </c>
      <c r="G5" s="5">
        <v>0.24547964727888119</v>
      </c>
      <c r="H5" s="6">
        <v>38152.560480000007</v>
      </c>
      <c r="I5" s="5">
        <v>1.051928386924379</v>
      </c>
      <c r="J5" s="5">
        <v>5.005789614322613E-2</v>
      </c>
      <c r="K5" s="5">
        <v>26.825564115079711</v>
      </c>
      <c r="L5" s="5">
        <v>35.1</v>
      </c>
      <c r="M5" s="5">
        <v>5.1661173955642329E-3</v>
      </c>
      <c r="N5" s="5">
        <v>3.2956266144116729E-3</v>
      </c>
      <c r="O5" s="5">
        <v>2.5011133873697321E-2</v>
      </c>
      <c r="P5" s="5">
        <v>0.12710430212879489</v>
      </c>
      <c r="Q5" s="5">
        <v>0.36109379175202633</v>
      </c>
      <c r="R5" s="5">
        <v>7.495136403313432</v>
      </c>
      <c r="S5" s="5">
        <v>1.78141979157388E-3</v>
      </c>
      <c r="T5" s="5">
        <v>8.2479736349870852E-2</v>
      </c>
      <c r="U5" s="5">
        <v>155.1901168112586</v>
      </c>
      <c r="W5" t="s">
        <v>62</v>
      </c>
      <c r="X5" s="1">
        <v>20</v>
      </c>
      <c r="Y5" s="1">
        <v>13275</v>
      </c>
      <c r="Z5" s="1"/>
      <c r="AA5" s="1"/>
      <c r="AB5" s="1">
        <v>19913</v>
      </c>
      <c r="AC5" s="1">
        <v>422</v>
      </c>
      <c r="AD5" s="1"/>
      <c r="AE5" s="1"/>
      <c r="AF5" s="1">
        <v>36</v>
      </c>
      <c r="AG5" s="1">
        <v>139</v>
      </c>
      <c r="AH5" s="1">
        <v>98</v>
      </c>
      <c r="AI5" s="1"/>
      <c r="AJ5" s="1"/>
      <c r="AK5" s="1"/>
      <c r="AL5" s="1">
        <v>4</v>
      </c>
    </row>
    <row r="6" spans="2:40" x14ac:dyDescent="0.25">
      <c r="B6" s="4" t="s">
        <v>20</v>
      </c>
      <c r="C6" s="1" t="s">
        <v>22</v>
      </c>
      <c r="D6" s="6">
        <v>2022</v>
      </c>
      <c r="E6" s="6">
        <v>230.99999999999989</v>
      </c>
      <c r="F6" s="6">
        <v>101303</v>
      </c>
      <c r="G6" s="5">
        <v>0.1301540921789088</v>
      </c>
      <c r="H6" s="6">
        <v>19630.4133</v>
      </c>
      <c r="I6" s="5">
        <v>0.71502225995281454</v>
      </c>
      <c r="J6" s="5">
        <v>3.0226153223497799E-2</v>
      </c>
      <c r="K6" s="5">
        <v>44.866399511860457</v>
      </c>
      <c r="L6" s="5">
        <v>26.55</v>
      </c>
      <c r="M6" s="5">
        <v>1.7867190507684749E-3</v>
      </c>
      <c r="N6" s="5">
        <v>3.6622804852768269E-3</v>
      </c>
      <c r="O6" s="5">
        <v>9.3432573566429363E-3</v>
      </c>
      <c r="P6" s="5">
        <v>0.62133401774873231</v>
      </c>
      <c r="Q6" s="5">
        <v>2.1298443284009361</v>
      </c>
      <c r="R6" s="5">
        <v>80.193313110174415</v>
      </c>
      <c r="S6" s="5">
        <v>3.4549815898838042E-4</v>
      </c>
      <c r="T6" s="5">
        <v>3.6770875492334869E-2</v>
      </c>
      <c r="U6" s="5">
        <v>121.75934634857801</v>
      </c>
      <c r="W6" t="s">
        <v>63</v>
      </c>
      <c r="X6" s="1">
        <v>-66</v>
      </c>
      <c r="Y6" s="1">
        <v>37602</v>
      </c>
      <c r="Z6" s="1">
        <v>6875</v>
      </c>
      <c r="AA6" s="1">
        <v>18826</v>
      </c>
      <c r="AB6" s="1"/>
      <c r="AC6" s="1"/>
      <c r="AD6" s="1">
        <v>1166876.2</v>
      </c>
      <c r="AE6" s="1">
        <v>25.7</v>
      </c>
      <c r="AF6" s="1"/>
      <c r="AG6" s="1"/>
      <c r="AH6" s="1"/>
      <c r="AI6" s="1">
        <v>2630644</v>
      </c>
      <c r="AJ6" s="1">
        <v>45755.43</v>
      </c>
      <c r="AK6" s="1">
        <v>5386244</v>
      </c>
      <c r="AL6" s="1"/>
      <c r="AM6" s="1">
        <v>1751</v>
      </c>
      <c r="AN6">
        <v>13088436.1</v>
      </c>
    </row>
    <row r="7" spans="2:40" x14ac:dyDescent="0.25">
      <c r="B7" s="4" t="s">
        <v>20</v>
      </c>
      <c r="C7" s="1" t="s">
        <v>23</v>
      </c>
      <c r="D7" s="1" t="s">
        <v>56</v>
      </c>
      <c r="E7" s="1">
        <v>975</v>
      </c>
      <c r="F7" s="1">
        <v>63620.999999999993</v>
      </c>
      <c r="G7" s="5">
        <v>0.18481319061316229</v>
      </c>
      <c r="H7" s="6">
        <v>22921.057649999999</v>
      </c>
      <c r="I7" s="5">
        <v>0.97470646484651291</v>
      </c>
      <c r="J7" s="5">
        <v>2.8968422376259389E-2</v>
      </c>
      <c r="K7" s="5">
        <v>78.190951424058085</v>
      </c>
      <c r="L7" s="5">
        <v>47.9</v>
      </c>
      <c r="M7" s="5">
        <v>3.9609562880180823E-3</v>
      </c>
      <c r="N7" s="5">
        <v>2.9235629744895431E-3</v>
      </c>
      <c r="O7" s="5">
        <v>7.7191493374829017E-3</v>
      </c>
      <c r="P7" s="5">
        <v>4.8034139670863398</v>
      </c>
      <c r="Q7" s="5">
        <v>1.015481051853947</v>
      </c>
      <c r="R7" s="5">
        <v>14.01607356061678</v>
      </c>
      <c r="S7" s="5">
        <v>5.9728705930431629E-4</v>
      </c>
      <c r="T7" s="5">
        <v>7.1768755599566178E-2</v>
      </c>
      <c r="U7" s="5">
        <v>137.9810431178384</v>
      </c>
      <c r="X7" s="1"/>
      <c r="Y7" s="6"/>
      <c r="Z7" s="1">
        <f>Z6/$Y6</f>
        <v>0.18283601936067231</v>
      </c>
      <c r="AA7" s="1">
        <v>18826</v>
      </c>
      <c r="AB7" s="1">
        <f>AB5/$Y5</f>
        <v>1.5000376647834275</v>
      </c>
      <c r="AC7" s="1">
        <f>AC5/$Y5</f>
        <v>3.1789077212806029E-2</v>
      </c>
      <c r="AD7" s="1">
        <f>AD6/$Y6</f>
        <v>31.032290835593852</v>
      </c>
      <c r="AE7" s="1">
        <v>25.7</v>
      </c>
      <c r="AF7" s="1">
        <f>AF5/$Y5</f>
        <v>2.7118644067796612E-3</v>
      </c>
      <c r="AG7" s="1">
        <f t="shared" ref="AG7:AH7" si="0">AG5/$Y5</f>
        <v>1.0470809792843691E-2</v>
      </c>
      <c r="AH7" s="1">
        <f t="shared" si="0"/>
        <v>7.3822975517890774E-3</v>
      </c>
      <c r="AI7" s="1">
        <f>AI6/$Y6</f>
        <v>69.960214882187117</v>
      </c>
      <c r="AJ7" s="1">
        <f>AJ6/$Y6</f>
        <v>1.216835008776129</v>
      </c>
      <c r="AK7" s="1">
        <f t="shared" ref="AK7:AN7" si="1">AK6/$Y6</f>
        <v>143.24355087495346</v>
      </c>
      <c r="AL7" s="1">
        <f>AL5/$Y5</f>
        <v>3.0131826741996233E-4</v>
      </c>
      <c r="AM7" s="1">
        <f t="shared" si="1"/>
        <v>4.6566671985532687E-2</v>
      </c>
      <c r="AN7" s="1">
        <f t="shared" si="1"/>
        <v>348.07818998989416</v>
      </c>
    </row>
    <row r="8" spans="2:40" x14ac:dyDescent="0.25">
      <c r="B8" s="4" t="s">
        <v>20</v>
      </c>
      <c r="C8" s="1" t="s">
        <v>64</v>
      </c>
      <c r="D8" s="1" t="s">
        <v>47</v>
      </c>
      <c r="E8" s="1">
        <v>20</v>
      </c>
      <c r="F8" s="1">
        <v>13275</v>
      </c>
      <c r="G8" s="7">
        <v>0.18283601936067231</v>
      </c>
      <c r="H8" s="7">
        <v>18826</v>
      </c>
      <c r="I8" s="7">
        <v>1.5000376647834275</v>
      </c>
      <c r="J8" s="7">
        <v>3.1789077212806029E-2</v>
      </c>
      <c r="K8" s="7">
        <v>31.032290835593852</v>
      </c>
      <c r="L8" s="7">
        <v>25.7</v>
      </c>
      <c r="M8" s="7">
        <v>2.7118644067796612E-3</v>
      </c>
      <c r="N8" s="7">
        <v>1.0470809792843691E-2</v>
      </c>
      <c r="O8" s="7">
        <v>7.3822975517890774E-3</v>
      </c>
      <c r="P8" s="7">
        <v>69.960214882187117</v>
      </c>
      <c r="Q8" s="7">
        <v>1.216835008776129</v>
      </c>
      <c r="R8" s="7">
        <v>143.24355087495346</v>
      </c>
      <c r="S8" s="7">
        <v>3.0131826741996233E-4</v>
      </c>
      <c r="T8" s="7">
        <v>4.6566671985532687E-2</v>
      </c>
      <c r="U8" s="7">
        <v>348.07818998989416</v>
      </c>
    </row>
    <row r="9" spans="2:40" x14ac:dyDescent="0.25"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</row>
    <row r="10" spans="2:40" x14ac:dyDescent="0.25">
      <c r="B10" s="4" t="s">
        <v>20</v>
      </c>
      <c r="C10" s="3" t="s">
        <v>24</v>
      </c>
      <c r="F10" s="5">
        <f>AVERAGE(F5:F8)</f>
        <v>47356.499999999993</v>
      </c>
      <c r="G10" s="5">
        <f t="shared" ref="G10:U10" si="2">AVERAGE(G5:G8)</f>
        <v>0.18582073735790614</v>
      </c>
      <c r="H10" s="5">
        <f t="shared" si="2"/>
        <v>24882.507857500001</v>
      </c>
      <c r="I10" s="5">
        <f t="shared" si="2"/>
        <v>1.0604236941267835</v>
      </c>
      <c r="J10" s="5">
        <f t="shared" si="2"/>
        <v>3.5260387238947338E-2</v>
      </c>
      <c r="K10" s="5">
        <f t="shared" si="2"/>
        <v>45.228801471648019</v>
      </c>
      <c r="L10" s="5">
        <f t="shared" si="2"/>
        <v>33.8125</v>
      </c>
      <c r="M10" s="5">
        <f t="shared" si="2"/>
        <v>3.406414285282613E-3</v>
      </c>
      <c r="N10" s="5">
        <f t="shared" si="2"/>
        <v>5.0880699667554333E-3</v>
      </c>
      <c r="O10" s="5">
        <f t="shared" si="2"/>
        <v>1.236395952990306E-2</v>
      </c>
      <c r="P10" s="5">
        <f t="shared" si="2"/>
        <v>18.878016792287745</v>
      </c>
      <c r="Q10" s="5">
        <f t="shared" si="2"/>
        <v>1.1808135451957595</v>
      </c>
      <c r="R10" s="5">
        <f t="shared" si="2"/>
        <v>61.237018487264521</v>
      </c>
      <c r="S10" s="5">
        <f t="shared" si="2"/>
        <v>7.563808193216347E-4</v>
      </c>
      <c r="T10" s="5">
        <f t="shared" si="2"/>
        <v>5.9396509856826145E-2</v>
      </c>
      <c r="U10" s="5">
        <f t="shared" si="2"/>
        <v>190.75217406689228</v>
      </c>
      <c r="X10" s="7"/>
    </row>
    <row r="11" spans="2:40" x14ac:dyDescent="0.25"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</row>
    <row r="13" spans="2:40" x14ac:dyDescent="0.25">
      <c r="B13" s="2" t="s">
        <v>25</v>
      </c>
      <c r="C13" s="2" t="s">
        <v>17</v>
      </c>
      <c r="D13" s="2" t="s">
        <v>26</v>
      </c>
      <c r="E13" s="2" t="s">
        <v>18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 t="s">
        <v>37</v>
      </c>
      <c r="Q13" s="2" t="s">
        <v>38</v>
      </c>
      <c r="R13" s="2" t="s">
        <v>39</v>
      </c>
      <c r="S13" s="2" t="s">
        <v>40</v>
      </c>
    </row>
    <row r="14" spans="2:40" x14ac:dyDescent="0.25">
      <c r="B14" s="1">
        <v>11635000</v>
      </c>
      <c r="C14" s="1" t="s">
        <v>21</v>
      </c>
      <c r="D14" s="1" t="s">
        <v>41</v>
      </c>
      <c r="E14" s="1">
        <v>2018</v>
      </c>
      <c r="F14" s="7">
        <v>6.2260000000000003E-2</v>
      </c>
      <c r="G14" s="7">
        <v>6.6500000000000004E-2</v>
      </c>
      <c r="H14" s="7">
        <v>6.1740000000000003E-2</v>
      </c>
      <c r="I14" s="7">
        <v>4.3060000000000001E-2</v>
      </c>
      <c r="J14" s="7">
        <v>3.4329999999999999E-2</v>
      </c>
      <c r="K14" s="7">
        <v>2.5440000000000001E-2</v>
      </c>
      <c r="L14" s="7">
        <v>5.4260000000000003E-2</v>
      </c>
      <c r="M14" s="7">
        <v>6.9599999999999995E-2</v>
      </c>
      <c r="N14" s="7">
        <v>7.51E-2</v>
      </c>
      <c r="O14" s="7">
        <v>6.4939999999999998E-2</v>
      </c>
      <c r="P14" s="7">
        <v>0.16250000000000001</v>
      </c>
      <c r="Q14" s="7">
        <v>0.1</v>
      </c>
      <c r="R14" s="7">
        <v>0.108</v>
      </c>
      <c r="S14" s="7">
        <v>7.2400000000000006E-2</v>
      </c>
    </row>
    <row r="15" spans="2:40" x14ac:dyDescent="0.25">
      <c r="B15" s="1">
        <v>11635000</v>
      </c>
      <c r="C15" s="1" t="s">
        <v>21</v>
      </c>
      <c r="D15" s="1" t="s">
        <v>42</v>
      </c>
      <c r="E15" s="1">
        <v>2018</v>
      </c>
      <c r="F15" s="7">
        <v>6.9639999999999994E-2</v>
      </c>
      <c r="G15" s="7">
        <v>7.7399999999999997E-2</v>
      </c>
      <c r="H15" s="7">
        <v>6.8900000000000003E-2</v>
      </c>
      <c r="I15" s="7">
        <v>4.7329999999999997E-2</v>
      </c>
      <c r="J15" s="7">
        <v>3.6650000000000002E-2</v>
      </c>
      <c r="K15" s="7">
        <v>3.848E-2</v>
      </c>
      <c r="L15" s="7">
        <v>7.1999999999999995E-2</v>
      </c>
      <c r="M15" s="7">
        <v>7.5700000000000003E-2</v>
      </c>
      <c r="N15" s="7">
        <v>7.4770000000000003E-2</v>
      </c>
      <c r="O15" s="7">
        <v>6.726E-2</v>
      </c>
      <c r="P15" s="7">
        <v>0.14940000000000001</v>
      </c>
      <c r="Q15" s="7">
        <v>9.393E-2</v>
      </c>
      <c r="R15" s="7">
        <v>7.5870000000000007E-2</v>
      </c>
      <c r="S15" s="7">
        <v>5.2670000000000002E-2</v>
      </c>
    </row>
    <row r="16" spans="2:40" x14ac:dyDescent="0.25">
      <c r="B16" s="1">
        <v>3623000</v>
      </c>
      <c r="C16" s="1" t="s">
        <v>22</v>
      </c>
      <c r="D16" s="1" t="s">
        <v>41</v>
      </c>
      <c r="E16" s="1">
        <v>2022</v>
      </c>
      <c r="F16" s="7">
        <v>4.6170000000000003E-2</v>
      </c>
      <c r="G16" s="7">
        <v>6.6500000000000004E-2</v>
      </c>
      <c r="H16" s="7">
        <v>6.8699999999999997E-2</v>
      </c>
      <c r="I16" s="7">
        <v>6.055E-2</v>
      </c>
      <c r="J16" s="7">
        <v>4.7149999999999997E-2</v>
      </c>
      <c r="K16" s="7">
        <v>5.2979999999999999E-2</v>
      </c>
      <c r="L16" s="7">
        <v>6.4100000000000004E-2</v>
      </c>
      <c r="M16" s="7">
        <v>7.5130000000000002E-2</v>
      </c>
      <c r="N16" s="7">
        <v>7.3849999999999999E-2</v>
      </c>
      <c r="O16" s="7">
        <v>7.5399999999999995E-2</v>
      </c>
      <c r="P16" s="7">
        <v>0.12670000000000001</v>
      </c>
      <c r="Q16" s="7">
        <v>7.5700000000000003E-2</v>
      </c>
      <c r="R16" s="7">
        <v>8.6360000000000006E-2</v>
      </c>
      <c r="S16" s="7">
        <v>8.0600000000000005E-2</v>
      </c>
    </row>
    <row r="17" spans="2:21" x14ac:dyDescent="0.25">
      <c r="B17" s="1">
        <v>3623000</v>
      </c>
      <c r="C17" s="1" t="s">
        <v>22</v>
      </c>
      <c r="D17" s="1" t="s">
        <v>42</v>
      </c>
      <c r="E17" s="1">
        <v>2022</v>
      </c>
      <c r="F17" s="7">
        <v>5.3560000000000003E-2</v>
      </c>
      <c r="G17" s="7">
        <v>7.3700000000000002E-2</v>
      </c>
      <c r="H17" s="7">
        <v>7.324E-2</v>
      </c>
      <c r="I17" s="7">
        <v>6.1920000000000003E-2</v>
      </c>
      <c r="J17" s="7">
        <v>5.1569999999999998E-2</v>
      </c>
      <c r="K17" s="7">
        <v>6.1370000000000001E-2</v>
      </c>
      <c r="L17" s="7">
        <v>7.4770000000000003E-2</v>
      </c>
      <c r="M17" s="7">
        <v>8.1850000000000006E-2</v>
      </c>
      <c r="N17" s="7">
        <v>7.6300000000000007E-2</v>
      </c>
      <c r="O17" s="7">
        <v>7.3849999999999999E-2</v>
      </c>
      <c r="P17" s="7">
        <v>0.1183</v>
      </c>
      <c r="Q17" s="7">
        <v>6.8049999999999999E-2</v>
      </c>
      <c r="R17" s="7">
        <v>7.3359999999999995E-2</v>
      </c>
      <c r="S17" s="7">
        <v>5.8200000000000002E-2</v>
      </c>
    </row>
    <row r="18" spans="2:21" x14ac:dyDescent="0.25">
      <c r="B18" s="1">
        <v>65722000</v>
      </c>
      <c r="C18" s="1" t="s">
        <v>23</v>
      </c>
      <c r="D18" s="1" t="s">
        <v>41</v>
      </c>
      <c r="E18" s="1">
        <v>2023</v>
      </c>
      <c r="F18" s="7">
        <v>4.7969999999999999E-2</v>
      </c>
      <c r="G18" s="7">
        <v>6.0729999999999999E-2</v>
      </c>
      <c r="H18" s="7">
        <v>5.7160000000000002E-2</v>
      </c>
      <c r="I18" s="7">
        <v>5.0700000000000002E-2</v>
      </c>
      <c r="J18" s="7">
        <v>4.4299999999999999E-2</v>
      </c>
      <c r="K18" s="7">
        <v>4.675E-2</v>
      </c>
      <c r="L18" s="7">
        <v>7.3300000000000004E-2</v>
      </c>
      <c r="M18" s="7">
        <v>9.3439999999999995E-2</v>
      </c>
      <c r="N18" s="7">
        <v>8.9899999999999994E-2</v>
      </c>
      <c r="O18" s="7">
        <v>7.3599999999999999E-2</v>
      </c>
      <c r="P18" s="7">
        <v>0.1249</v>
      </c>
      <c r="Q18" s="7">
        <v>7.1040000000000006E-2</v>
      </c>
      <c r="R18" s="7">
        <v>8.5500000000000007E-2</v>
      </c>
      <c r="S18" s="7">
        <v>8.0699999999999994E-2</v>
      </c>
    </row>
    <row r="19" spans="2:21" x14ac:dyDescent="0.25">
      <c r="B19" s="1">
        <v>65722000</v>
      </c>
      <c r="C19" s="1" t="s">
        <v>23</v>
      </c>
      <c r="D19" s="1" t="s">
        <v>42</v>
      </c>
      <c r="E19" s="1">
        <v>2023</v>
      </c>
      <c r="F19" s="7">
        <v>5.3159999999999999E-2</v>
      </c>
      <c r="G19" s="7">
        <v>6.83E-2</v>
      </c>
      <c r="H19" s="7">
        <v>6.9029999999999994E-2</v>
      </c>
      <c r="I19" s="7">
        <v>6.0060000000000002E-2</v>
      </c>
      <c r="J19" s="7">
        <v>4.8219999999999999E-2</v>
      </c>
      <c r="K19" s="7">
        <v>4.7730000000000002E-2</v>
      </c>
      <c r="L19" s="7">
        <v>7.3400000000000007E-2</v>
      </c>
      <c r="M19" s="7">
        <v>9.8299999999999998E-2</v>
      </c>
      <c r="N19" s="7">
        <v>8.6699999999999999E-2</v>
      </c>
      <c r="O19" s="7">
        <v>7.6899999999999996E-2</v>
      </c>
      <c r="P19" s="7">
        <v>0.11774</v>
      </c>
      <c r="Q19" s="7">
        <v>6.5060000000000007E-2</v>
      </c>
      <c r="R19" s="7">
        <v>7.306E-2</v>
      </c>
      <c r="S19" s="7">
        <v>6.2300000000000001E-2</v>
      </c>
    </row>
    <row r="20" spans="2:21" x14ac:dyDescent="0.25">
      <c r="B20" s="1">
        <v>1630000</v>
      </c>
      <c r="C20" s="1" t="s">
        <v>65</v>
      </c>
      <c r="D20" s="1" t="s">
        <v>41</v>
      </c>
      <c r="E20" s="1">
        <v>2023</v>
      </c>
      <c r="F20" s="7">
        <v>4.2720000000000001E-2</v>
      </c>
      <c r="G20" s="7">
        <v>6.8849999999999995E-2</v>
      </c>
      <c r="H20" s="7">
        <v>7.22E-2</v>
      </c>
      <c r="I20" s="7">
        <v>6.3899999999999998E-2</v>
      </c>
      <c r="J20" s="7">
        <v>4.1750000000000002E-2</v>
      </c>
      <c r="K20" s="7">
        <v>3.424E-2</v>
      </c>
      <c r="L20" s="7">
        <v>4.9770000000000002E-2</v>
      </c>
      <c r="M20" s="7">
        <v>8.0699999999999994E-2</v>
      </c>
      <c r="N20" s="7">
        <v>8.2150000000000001E-2</v>
      </c>
      <c r="O20" s="7">
        <v>7.5800000000000006E-2</v>
      </c>
      <c r="P20" s="7">
        <v>0.12085</v>
      </c>
      <c r="Q20" s="7">
        <v>6.726E-2</v>
      </c>
      <c r="R20" s="7">
        <v>0.1027</v>
      </c>
      <c r="S20" s="7">
        <v>9.7100000000000006E-2</v>
      </c>
    </row>
    <row r="21" spans="2:21" x14ac:dyDescent="0.25">
      <c r="B21" s="1">
        <v>1630000</v>
      </c>
      <c r="C21" s="1" t="s">
        <v>65</v>
      </c>
      <c r="D21" s="1" t="s">
        <v>42</v>
      </c>
      <c r="E21" s="1">
        <v>2023</v>
      </c>
      <c r="F21" s="7">
        <v>0.05</v>
      </c>
      <c r="G21" s="7">
        <v>7.5700000000000003E-2</v>
      </c>
      <c r="H21" s="7">
        <v>8.2799999999999999E-2</v>
      </c>
      <c r="I21" s="7">
        <v>7.6300000000000007E-2</v>
      </c>
      <c r="J21" s="7">
        <v>5.6149999999999999E-2</v>
      </c>
      <c r="K21" s="7">
        <v>4.5260000000000002E-2</v>
      </c>
      <c r="L21" s="7">
        <v>5.8069999999999997E-2</v>
      </c>
      <c r="M21" s="7">
        <v>7.6999999999999999E-2</v>
      </c>
      <c r="N21" s="7">
        <v>7.8899999999999998E-2</v>
      </c>
      <c r="O21" s="7">
        <v>7.4800000000000005E-2</v>
      </c>
      <c r="P21" s="7">
        <v>0.1106</v>
      </c>
      <c r="Q21" s="7">
        <v>6.2469999999999998E-2</v>
      </c>
      <c r="R21" s="7">
        <v>8.4199999999999997E-2</v>
      </c>
      <c r="S21" s="7">
        <v>6.7699999999999996E-2</v>
      </c>
    </row>
    <row r="22" spans="2:21" x14ac:dyDescent="0.25"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</row>
    <row r="23" spans="2:21" x14ac:dyDescent="0.25"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</row>
    <row r="24" spans="2:21" x14ac:dyDescent="0.25"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</row>
    <row r="25" spans="2:21" x14ac:dyDescent="0.25">
      <c r="B25" s="4" t="s">
        <v>20</v>
      </c>
      <c r="C25" s="3" t="s">
        <v>43</v>
      </c>
      <c r="D25" s="1" t="s">
        <v>41</v>
      </c>
      <c r="F25" s="7">
        <f t="shared" ref="F25:S25" si="3">AVERAGE(F14,F16,F18)</f>
        <v>5.213333333333333E-2</v>
      </c>
      <c r="G25" s="7">
        <f t="shared" si="3"/>
        <v>6.4576666666666671E-2</v>
      </c>
      <c r="H25" s="7">
        <f t="shared" si="3"/>
        <v>6.253333333333333E-2</v>
      </c>
      <c r="I25" s="7">
        <f t="shared" si="3"/>
        <v>5.1436666666666665E-2</v>
      </c>
      <c r="J25" s="7">
        <f t="shared" si="3"/>
        <v>4.1926666666666668E-2</v>
      </c>
      <c r="K25" s="7">
        <f t="shared" si="3"/>
        <v>4.1723333333333334E-2</v>
      </c>
      <c r="L25" s="7">
        <f t="shared" si="3"/>
        <v>6.3886666666666661E-2</v>
      </c>
      <c r="M25" s="7">
        <f t="shared" si="3"/>
        <v>7.9390000000000002E-2</v>
      </c>
      <c r="N25" s="7">
        <f t="shared" si="3"/>
        <v>7.9616666666666669E-2</v>
      </c>
      <c r="O25" s="7">
        <f t="shared" si="3"/>
        <v>7.1313333333333326E-2</v>
      </c>
      <c r="P25" s="7">
        <f t="shared" si="3"/>
        <v>0.13803333333333334</v>
      </c>
      <c r="Q25" s="7">
        <f t="shared" si="3"/>
        <v>8.2246666666666676E-2</v>
      </c>
      <c r="R25" s="7">
        <f t="shared" si="3"/>
        <v>9.3286666666666671E-2</v>
      </c>
      <c r="S25" s="7">
        <f t="shared" si="3"/>
        <v>7.7900000000000011E-2</v>
      </c>
    </row>
    <row r="26" spans="2:21" x14ac:dyDescent="0.25">
      <c r="B26" s="4" t="s">
        <v>20</v>
      </c>
      <c r="C26" s="3" t="s">
        <v>43</v>
      </c>
      <c r="D26" s="1" t="s">
        <v>42</v>
      </c>
      <c r="F26" s="7">
        <f t="shared" ref="F26:S26" si="4">AVERAGE(F15,F17,F19)</f>
        <v>5.8786666666666675E-2</v>
      </c>
      <c r="G26" s="7">
        <f t="shared" si="4"/>
        <v>7.3133333333333342E-2</v>
      </c>
      <c r="H26" s="7">
        <f t="shared" si="4"/>
        <v>7.0389999999999994E-2</v>
      </c>
      <c r="I26" s="7">
        <f t="shared" si="4"/>
        <v>5.643666666666667E-2</v>
      </c>
      <c r="J26" s="7">
        <f t="shared" si="4"/>
        <v>4.548E-2</v>
      </c>
      <c r="K26" s="7">
        <f t="shared" si="4"/>
        <v>4.9193333333333332E-2</v>
      </c>
      <c r="L26" s="7">
        <f t="shared" si="4"/>
        <v>7.3390000000000011E-2</v>
      </c>
      <c r="M26" s="7">
        <f t="shared" si="4"/>
        <v>8.5283333333333336E-2</v>
      </c>
      <c r="N26" s="7">
        <f t="shared" si="4"/>
        <v>7.925666666666667E-2</v>
      </c>
      <c r="O26" s="7">
        <f t="shared" si="4"/>
        <v>7.2669999999999998E-2</v>
      </c>
      <c r="P26" s="7">
        <f t="shared" si="4"/>
        <v>0.12848000000000001</v>
      </c>
      <c r="Q26" s="7">
        <f t="shared" si="4"/>
        <v>7.5680000000000011E-2</v>
      </c>
      <c r="R26" s="7">
        <f t="shared" si="4"/>
        <v>7.4096666666666658E-2</v>
      </c>
      <c r="S26" s="7">
        <f t="shared" si="4"/>
        <v>5.7723333333333328E-2</v>
      </c>
    </row>
    <row r="30" spans="2:21" x14ac:dyDescent="0.25">
      <c r="B30" s="3" t="s">
        <v>19</v>
      </c>
      <c r="C30" s="3" t="s">
        <v>17</v>
      </c>
      <c r="D30" s="3" t="s">
        <v>18</v>
      </c>
      <c r="E30" s="2" t="s">
        <v>0</v>
      </c>
      <c r="F30" s="2" t="s">
        <v>1</v>
      </c>
      <c r="G30" s="2" t="s">
        <v>2</v>
      </c>
      <c r="H30" s="2" t="s">
        <v>3</v>
      </c>
      <c r="I30" s="2" t="s">
        <v>4</v>
      </c>
      <c r="J30" s="2" t="s">
        <v>5</v>
      </c>
      <c r="K30" s="2" t="s">
        <v>6</v>
      </c>
      <c r="L30" s="2" t="s">
        <v>7</v>
      </c>
      <c r="M30" s="2" t="s">
        <v>8</v>
      </c>
      <c r="N30" s="2" t="s">
        <v>9</v>
      </c>
      <c r="O30" s="2" t="s">
        <v>10</v>
      </c>
      <c r="P30" s="2" t="s">
        <v>11</v>
      </c>
      <c r="Q30" s="2" t="s">
        <v>12</v>
      </c>
      <c r="R30" s="2" t="s">
        <v>13</v>
      </c>
      <c r="S30" s="2" t="s">
        <v>14</v>
      </c>
      <c r="T30" s="2" t="s">
        <v>15</v>
      </c>
      <c r="U30" s="2" t="s">
        <v>16</v>
      </c>
    </row>
    <row r="31" spans="2:21" x14ac:dyDescent="0.25">
      <c r="B31" s="3" t="s">
        <v>20</v>
      </c>
      <c r="C31" s="3" t="s">
        <v>21</v>
      </c>
      <c r="D31" s="3">
        <v>2018</v>
      </c>
      <c r="E31" s="1">
        <v>-151</v>
      </c>
      <c r="F31" s="1">
        <v>11226.999999999991</v>
      </c>
      <c r="G31" s="7">
        <v>0.24547964727888119</v>
      </c>
      <c r="H31" s="6">
        <v>38152.560480000007</v>
      </c>
      <c r="I31" s="5">
        <v>1.051928386924379</v>
      </c>
      <c r="J31" s="5">
        <v>5.005789614322613E-2</v>
      </c>
      <c r="K31" s="5">
        <v>26.825564115079711</v>
      </c>
      <c r="L31" s="5">
        <v>35.1</v>
      </c>
      <c r="M31" s="5">
        <v>5.1661173955642329E-3</v>
      </c>
      <c r="N31" s="5">
        <v>3.2956266144116729E-3</v>
      </c>
      <c r="O31" s="5">
        <v>2.5011133873697321E-2</v>
      </c>
      <c r="P31" s="5">
        <v>0.12710430212879489</v>
      </c>
      <c r="Q31" s="5">
        <v>0.36109379175202633</v>
      </c>
      <c r="R31" s="5">
        <v>7.495136403313432</v>
      </c>
      <c r="S31" s="5">
        <v>1.78141979157388E-3</v>
      </c>
      <c r="T31" s="5">
        <v>8.2479736349870852E-2</v>
      </c>
      <c r="U31" s="5">
        <v>155.1901168112586</v>
      </c>
    </row>
    <row r="32" spans="2:21" x14ac:dyDescent="0.25">
      <c r="B32" s="9" t="s">
        <v>20</v>
      </c>
      <c r="C32" s="9" t="s">
        <v>21</v>
      </c>
      <c r="D32" s="9">
        <f>D31+1</f>
        <v>2019</v>
      </c>
      <c r="E32" s="1">
        <v>-103.9999999999999</v>
      </c>
      <c r="F32" s="1">
        <v>10975.999999999991</v>
      </c>
      <c r="G32" s="7">
        <v>0.26412172011661811</v>
      </c>
      <c r="H32" s="6">
        <v>40188.841560000001</v>
      </c>
      <c r="I32" s="5">
        <v>1.041390306122449</v>
      </c>
      <c r="J32" s="5">
        <v>5.1202623906705519E-2</v>
      </c>
      <c r="K32" s="5">
        <v>38.846618969569967</v>
      </c>
      <c r="L32" s="5">
        <v>35.1</v>
      </c>
      <c r="M32" s="5">
        <v>5.2842565597667297E-3</v>
      </c>
      <c r="N32" s="5">
        <v>4.0087463556851147E-3</v>
      </c>
      <c r="O32" s="5">
        <v>2.5883746355685109E-2</v>
      </c>
      <c r="P32" s="5">
        <v>0.1223578717201162</v>
      </c>
      <c r="Q32" s="5">
        <v>0.36570699708454812</v>
      </c>
      <c r="R32" s="5">
        <v>8.0551890761661724</v>
      </c>
      <c r="S32" s="5">
        <v>1.8221574344023279E-3</v>
      </c>
      <c r="T32" s="5">
        <v>7.6166180758017496E-2</v>
      </c>
      <c r="U32" s="5">
        <v>192.3621306915087</v>
      </c>
    </row>
    <row r="33" spans="2:21" x14ac:dyDescent="0.25">
      <c r="B33" s="9" t="s">
        <v>20</v>
      </c>
      <c r="C33" s="9" t="s">
        <v>21</v>
      </c>
      <c r="D33" s="9">
        <f t="shared" ref="D33:D35" si="5">D32+1</f>
        <v>2020</v>
      </c>
      <c r="E33" s="1">
        <v>-63</v>
      </c>
      <c r="F33" s="1">
        <v>10781</v>
      </c>
      <c r="G33" s="7">
        <v>0.29691123272423708</v>
      </c>
      <c r="H33" s="6">
        <v>42527.635199999997</v>
      </c>
      <c r="I33" s="5">
        <v>1.0827845283368891</v>
      </c>
      <c r="J33" s="5">
        <v>5.9178183841944128E-2</v>
      </c>
      <c r="K33" s="5">
        <v>44.046922756701598</v>
      </c>
      <c r="L33" s="5">
        <v>35.799999999999997</v>
      </c>
      <c r="M33" s="5">
        <v>5.56534644281603E-3</v>
      </c>
      <c r="N33" s="5">
        <v>4.6377887023467028E-3</v>
      </c>
      <c r="O33" s="5">
        <v>2.609219923940263E-2</v>
      </c>
      <c r="P33" s="5">
        <v>0.114089602077729</v>
      </c>
      <c r="Q33" s="5">
        <v>0.37770151191911677</v>
      </c>
      <c r="R33" s="5">
        <v>6.8356837399127786</v>
      </c>
      <c r="S33" s="5">
        <v>1.855115480938685E-3</v>
      </c>
      <c r="T33" s="5">
        <v>7.5874223170392358E-2</v>
      </c>
      <c r="U33" s="5">
        <v>193.49202203135141</v>
      </c>
    </row>
    <row r="34" spans="2:21" x14ac:dyDescent="0.25">
      <c r="B34" s="9" t="s">
        <v>20</v>
      </c>
      <c r="C34" s="9" t="s">
        <v>21</v>
      </c>
      <c r="D34" s="9">
        <f t="shared" si="5"/>
        <v>2021</v>
      </c>
      <c r="E34" s="1">
        <v>-189</v>
      </c>
      <c r="F34" s="1">
        <v>10622</v>
      </c>
      <c r="G34" s="7">
        <v>0.2909998117115421</v>
      </c>
      <c r="H34" s="6">
        <v>39098.872060000002</v>
      </c>
      <c r="I34" s="5">
        <v>1.1452645452833741</v>
      </c>
      <c r="J34" s="5">
        <v>5.0273018263980389E-2</v>
      </c>
      <c r="K34" s="5">
        <v>49.976597689700633</v>
      </c>
      <c r="L34" s="5">
        <v>36.9</v>
      </c>
      <c r="M34" s="5">
        <v>5.4603652796083261E-3</v>
      </c>
      <c r="N34" s="5">
        <v>4.6130672189794572E-3</v>
      </c>
      <c r="O34" s="5">
        <v>2.648277160610053E-2</v>
      </c>
      <c r="P34" s="5">
        <v>0.16239879495386761</v>
      </c>
      <c r="Q34" s="5">
        <v>0.36414987761250212</v>
      </c>
      <c r="R34" s="5">
        <v>6.9253979664846144</v>
      </c>
      <c r="S34" s="5">
        <v>1.882884579175292E-3</v>
      </c>
      <c r="T34" s="5">
        <v>7.7009979288269623E-2</v>
      </c>
      <c r="U34" s="5">
        <v>324.06683953116169</v>
      </c>
    </row>
    <row r="35" spans="2:21" x14ac:dyDescent="0.25">
      <c r="B35" s="4"/>
      <c r="C35" s="1" t="s">
        <v>21</v>
      </c>
      <c r="D35" s="1">
        <f t="shared" si="5"/>
        <v>2022</v>
      </c>
      <c r="E35" s="1">
        <v>-145.99999999999989</v>
      </c>
      <c r="F35" s="1">
        <v>10321</v>
      </c>
      <c r="G35" s="7">
        <v>0.25937409165778508</v>
      </c>
      <c r="H35" s="6">
        <v>34020.492150000013</v>
      </c>
      <c r="I35" s="5">
        <v>1.180680166650518</v>
      </c>
      <c r="J35" s="5">
        <v>4.8832477473113048E-2</v>
      </c>
      <c r="K35" s="5">
        <v>48.568372207150468</v>
      </c>
      <c r="L35" s="5">
        <v>39.4</v>
      </c>
      <c r="M35" s="5">
        <v>5.7165003391143922E-3</v>
      </c>
      <c r="N35" s="5">
        <v>4.9413816490649926E-3</v>
      </c>
      <c r="O35" s="5">
        <v>2.7400445693246761E-2</v>
      </c>
      <c r="P35" s="5">
        <v>0.123437651390368</v>
      </c>
      <c r="Q35" s="5">
        <v>0.37428543745761073</v>
      </c>
      <c r="R35" s="5">
        <v>5.3667613603332702</v>
      </c>
      <c r="S35" s="5">
        <v>1.9377967251235301E-3</v>
      </c>
      <c r="T35" s="5">
        <v>7.4702063753512252E-2</v>
      </c>
      <c r="U35" s="5">
        <v>123.02946509543639</v>
      </c>
    </row>
    <row r="38" spans="2:21" x14ac:dyDescent="0.25">
      <c r="B38" s="3" t="s">
        <v>19</v>
      </c>
      <c r="C38" s="3" t="s">
        <v>17</v>
      </c>
      <c r="D38" s="3" t="s">
        <v>18</v>
      </c>
      <c r="E38" s="2" t="s">
        <v>0</v>
      </c>
      <c r="F38" s="2" t="s">
        <v>1</v>
      </c>
      <c r="G38" s="2" t="s">
        <v>2</v>
      </c>
      <c r="H38" s="2" t="s">
        <v>3</v>
      </c>
      <c r="I38" s="2" t="s">
        <v>4</v>
      </c>
      <c r="J38" s="2" t="s">
        <v>5</v>
      </c>
      <c r="K38" s="2" t="s">
        <v>6</v>
      </c>
      <c r="L38" s="2" t="s">
        <v>7</v>
      </c>
      <c r="M38" s="2" t="s">
        <v>8</v>
      </c>
      <c r="N38" s="2" t="s">
        <v>9</v>
      </c>
      <c r="O38" s="2" t="s">
        <v>10</v>
      </c>
      <c r="P38" s="2" t="s">
        <v>11</v>
      </c>
      <c r="Q38" s="2" t="s">
        <v>12</v>
      </c>
      <c r="R38" s="2" t="s">
        <v>13</v>
      </c>
      <c r="S38" s="2" t="s">
        <v>14</v>
      </c>
      <c r="T38" s="2" t="s">
        <v>15</v>
      </c>
      <c r="U38" s="2" t="s">
        <v>16</v>
      </c>
    </row>
    <row r="39" spans="2:21" x14ac:dyDescent="0.25">
      <c r="B39" s="4"/>
      <c r="C39" s="1" t="s">
        <v>22</v>
      </c>
      <c r="D39" s="1">
        <v>2018</v>
      </c>
      <c r="E39" s="1">
        <v>366</v>
      </c>
      <c r="F39" s="1">
        <v>104868</v>
      </c>
      <c r="G39" s="5">
        <v>0.12923866193691119</v>
      </c>
      <c r="H39" s="6">
        <v>21774.82372</v>
      </c>
      <c r="I39" s="5">
        <v>0.55524087424190405</v>
      </c>
      <c r="J39" s="5">
        <v>2.3753671281992579E-2</v>
      </c>
      <c r="K39" s="5">
        <v>41.83570650074379</v>
      </c>
      <c r="L39" s="5">
        <v>23.7</v>
      </c>
      <c r="M39" s="5">
        <v>1.792729908074902E-3</v>
      </c>
      <c r="N39" s="5">
        <v>3.22309951558148E-3</v>
      </c>
      <c r="O39" s="5">
        <v>9.0799862684517608E-3</v>
      </c>
      <c r="P39" s="5">
        <v>7.41546515619636</v>
      </c>
      <c r="Q39" s="5">
        <v>1.6437559598733651</v>
      </c>
      <c r="R39" s="5">
        <v>83.436602513636146</v>
      </c>
      <c r="S39" s="5">
        <v>3.3375290841820111E-4</v>
      </c>
      <c r="T39" s="5">
        <v>3.5520845253080059E-2</v>
      </c>
      <c r="U39" s="5">
        <v>103.97836369378641</v>
      </c>
    </row>
    <row r="40" spans="2:21" x14ac:dyDescent="0.25">
      <c r="B40" s="4"/>
      <c r="C40" s="1" t="s">
        <v>22</v>
      </c>
      <c r="D40" s="1">
        <f>D39+1</f>
        <v>2019</v>
      </c>
      <c r="E40" s="1">
        <v>162</v>
      </c>
      <c r="F40" s="1">
        <v>104887</v>
      </c>
      <c r="G40" s="5">
        <v>0.12524907757872761</v>
      </c>
      <c r="H40" s="6">
        <v>22273.591049999999</v>
      </c>
      <c r="I40" s="5">
        <v>0.59726848894524565</v>
      </c>
      <c r="J40" s="5">
        <v>2.7238837987548489E-2</v>
      </c>
      <c r="K40" s="5">
        <v>46.477940552404007</v>
      </c>
      <c r="L40" s="5">
        <v>24.3</v>
      </c>
      <c r="M40" s="5">
        <v>1.792405159838672E-3</v>
      </c>
      <c r="N40" s="5">
        <v>3.0318342597271219E-3</v>
      </c>
      <c r="O40" s="5">
        <v>9.0135097771887728E-3</v>
      </c>
      <c r="P40" s="5">
        <v>8.4583599492787478</v>
      </c>
      <c r="Q40" s="5">
        <v>1.6687082288558159</v>
      </c>
      <c r="R40" s="5">
        <v>90.032854400450006</v>
      </c>
      <c r="S40" s="5">
        <v>3.336924499699669E-4</v>
      </c>
      <c r="T40" s="5">
        <v>3.5514410746803712E-2</v>
      </c>
      <c r="U40" s="5">
        <v>116.9703480519988</v>
      </c>
    </row>
    <row r="41" spans="2:21" x14ac:dyDescent="0.25">
      <c r="B41" s="4"/>
      <c r="C41" s="1" t="s">
        <v>22</v>
      </c>
      <c r="D41" s="1">
        <v>2020</v>
      </c>
      <c r="E41" s="1">
        <v>274</v>
      </c>
      <c r="F41" s="1">
        <v>104592</v>
      </c>
      <c r="G41" s="5">
        <v>0.12624292488909281</v>
      </c>
      <c r="H41" s="6">
        <v>22054.816080000001</v>
      </c>
      <c r="I41" s="5">
        <v>0.65259962521034098</v>
      </c>
      <c r="J41" s="5">
        <v>2.6082300749579301E-2</v>
      </c>
      <c r="K41" s="5">
        <v>44.6939184465351</v>
      </c>
      <c r="L41" s="5">
        <v>24.8</v>
      </c>
      <c r="M41" s="5">
        <v>1.807021569527294E-3</v>
      </c>
      <c r="N41" s="5">
        <v>2.849166284228228E-3</v>
      </c>
      <c r="O41" s="5">
        <v>9.1068150527764905E-3</v>
      </c>
      <c r="P41" s="5">
        <v>5.9626548875631027</v>
      </c>
      <c r="Q41" s="5">
        <v>1.9119446037937891</v>
      </c>
      <c r="R41" s="5">
        <v>99.140991877007764</v>
      </c>
      <c r="S41" s="5">
        <v>3.3463362398653739E-4</v>
      </c>
      <c r="T41" s="5">
        <v>3.5614578552852993E-2</v>
      </c>
      <c r="U41" s="5">
        <v>113.8009073129876</v>
      </c>
    </row>
    <row r="42" spans="2:21" x14ac:dyDescent="0.25">
      <c r="B42" s="4"/>
      <c r="C42" s="1" t="s">
        <v>22</v>
      </c>
      <c r="D42" s="1">
        <v>2021</v>
      </c>
      <c r="E42" s="1">
        <v>682</v>
      </c>
      <c r="F42" s="1">
        <v>104087</v>
      </c>
      <c r="G42" s="5">
        <v>0.12942058086024191</v>
      </c>
      <c r="H42" s="6">
        <v>21098.202539999998</v>
      </c>
      <c r="I42" s="5">
        <v>0.67966028418534485</v>
      </c>
      <c r="J42" s="5">
        <v>2.6910180906357169E-2</v>
      </c>
      <c r="K42" s="5">
        <v>46.062382042618189</v>
      </c>
      <c r="L42" s="5">
        <v>25.2</v>
      </c>
      <c r="M42" s="5">
        <v>1.8253960629089001E-3</v>
      </c>
      <c r="N42" s="5">
        <v>3.0935659592456191E-3</v>
      </c>
      <c r="O42" s="5">
        <v>9.1404306013238793E-3</v>
      </c>
      <c r="P42" s="5">
        <v>5.9230931816653376</v>
      </c>
      <c r="Q42" s="5">
        <v>1.909571800513032</v>
      </c>
      <c r="R42" s="5">
        <v>99.217091574356033</v>
      </c>
      <c r="S42" s="5">
        <v>3.3625716948321968E-4</v>
      </c>
      <c r="T42" s="5">
        <v>3.5835406919211797E-2</v>
      </c>
      <c r="U42" s="5">
        <v>124.7215645498477</v>
      </c>
    </row>
    <row r="43" spans="2:21" x14ac:dyDescent="0.25">
      <c r="B43" s="3" t="s">
        <v>20</v>
      </c>
      <c r="C43" s="3" t="s">
        <v>22</v>
      </c>
      <c r="D43" s="8">
        <v>2022</v>
      </c>
      <c r="E43" s="6">
        <v>230.99999999999989</v>
      </c>
      <c r="F43" s="6">
        <v>101303</v>
      </c>
      <c r="G43" s="5">
        <v>0.1301540921789088</v>
      </c>
      <c r="H43" s="6">
        <v>19630.4133</v>
      </c>
      <c r="I43" s="5">
        <v>0.71502225995281454</v>
      </c>
      <c r="J43" s="5">
        <v>3.0226153223497799E-2</v>
      </c>
      <c r="K43" s="5">
        <v>44.866399511860457</v>
      </c>
      <c r="L43" s="5">
        <v>26.55</v>
      </c>
      <c r="M43" s="5">
        <v>1.7867190507684749E-3</v>
      </c>
      <c r="N43" s="5">
        <v>3.6622804852768269E-3</v>
      </c>
      <c r="O43" s="5">
        <v>9.3432573566429363E-3</v>
      </c>
      <c r="P43" s="5">
        <v>0.62133401774873231</v>
      </c>
      <c r="Q43" s="5">
        <v>2.1298443284009361</v>
      </c>
      <c r="R43" s="5">
        <v>80.193313110174415</v>
      </c>
      <c r="S43" s="5">
        <v>3.4549815898838042E-4</v>
      </c>
      <c r="T43" s="5">
        <v>3.6770875492334869E-2</v>
      </c>
      <c r="U43" s="5">
        <v>121.75934634857801</v>
      </c>
    </row>
    <row r="46" spans="2:21" x14ac:dyDescent="0.25">
      <c r="B46" s="3" t="s">
        <v>19</v>
      </c>
      <c r="C46" s="3" t="s">
        <v>17</v>
      </c>
      <c r="D46" s="3" t="s">
        <v>18</v>
      </c>
      <c r="E46" s="2" t="s">
        <v>0</v>
      </c>
      <c r="F46" s="2" t="s">
        <v>1</v>
      </c>
      <c r="G46" s="2" t="s">
        <v>2</v>
      </c>
      <c r="H46" s="2" t="s">
        <v>3</v>
      </c>
      <c r="I46" s="2" t="s">
        <v>4</v>
      </c>
      <c r="J46" s="2" t="s">
        <v>5</v>
      </c>
      <c r="K46" s="2" t="s">
        <v>6</v>
      </c>
      <c r="L46" s="2" t="s">
        <v>7</v>
      </c>
      <c r="M46" s="2" t="s">
        <v>8</v>
      </c>
      <c r="N46" s="2" t="s">
        <v>9</v>
      </c>
      <c r="O46" s="2" t="s">
        <v>10</v>
      </c>
      <c r="P46" s="2" t="s">
        <v>11</v>
      </c>
      <c r="Q46" s="2" t="s">
        <v>12</v>
      </c>
      <c r="R46" s="2" t="s">
        <v>13</v>
      </c>
      <c r="S46" s="2" t="s">
        <v>14</v>
      </c>
      <c r="T46" s="2" t="s">
        <v>15</v>
      </c>
      <c r="U46" s="2" t="s">
        <v>16</v>
      </c>
    </row>
    <row r="47" spans="2:21" x14ac:dyDescent="0.25">
      <c r="B47" s="4"/>
      <c r="C47" s="1" t="s">
        <v>23</v>
      </c>
      <c r="D47" s="1">
        <v>2017</v>
      </c>
      <c r="E47" s="1">
        <v>-174</v>
      </c>
      <c r="F47" s="1">
        <v>62285</v>
      </c>
      <c r="G47" s="5">
        <v>0.1843300955286184</v>
      </c>
      <c r="H47" s="6">
        <v>23722.23559</v>
      </c>
      <c r="I47" s="5">
        <v>0.70405394557277023</v>
      </c>
      <c r="J47" s="5">
        <v>2.5158545396162781E-2</v>
      </c>
      <c r="K47" s="5">
        <v>49.705922240667903</v>
      </c>
      <c r="L47" s="5">
        <v>38.08</v>
      </c>
      <c r="M47" s="5">
        <v>4.6399614674479924E-3</v>
      </c>
      <c r="N47" s="5">
        <v>2.5848920285782991E-3</v>
      </c>
      <c r="O47" s="5">
        <v>7.6053624468170418E-3</v>
      </c>
      <c r="P47" s="5">
        <v>4.1744721843140402</v>
      </c>
      <c r="Q47" s="5">
        <v>2.1145545476438952</v>
      </c>
      <c r="R47" s="5">
        <v>27.909615021273179</v>
      </c>
      <c r="S47" s="5">
        <v>5.6193304969093564E-4</v>
      </c>
      <c r="T47" s="5">
        <v>7.7145380107570036E-2</v>
      </c>
      <c r="U47" s="5">
        <v>151.97994264622301</v>
      </c>
    </row>
    <row r="48" spans="2:21" x14ac:dyDescent="0.25">
      <c r="B48" s="4"/>
      <c r="C48" s="1" t="s">
        <v>23</v>
      </c>
      <c r="D48" s="1">
        <v>2018</v>
      </c>
      <c r="E48" s="1">
        <v>-226</v>
      </c>
      <c r="F48" s="1">
        <v>62095</v>
      </c>
      <c r="G48" s="5">
        <v>0.18400837426523869</v>
      </c>
      <c r="H48" s="6">
        <v>25215.29996</v>
      </c>
      <c r="I48" s="5">
        <v>0.72163620259280137</v>
      </c>
      <c r="J48" s="5">
        <v>2.5235526209839751E-2</v>
      </c>
      <c r="K48" s="5">
        <v>65.087287814477833</v>
      </c>
      <c r="L48" s="5">
        <v>39.35</v>
      </c>
      <c r="M48" s="5">
        <v>4.7024720186810247E-3</v>
      </c>
      <c r="N48" s="5">
        <v>2.6250100652226321E-3</v>
      </c>
      <c r="O48" s="5">
        <v>7.6286335453740117E-3</v>
      </c>
      <c r="P48" s="5">
        <v>4.5825750865609143</v>
      </c>
      <c r="Q48" s="5">
        <v>1.9810781866494891</v>
      </c>
      <c r="R48" s="5">
        <v>27.674213711248889</v>
      </c>
      <c r="S48" s="5">
        <v>5.9586118044931016E-4</v>
      </c>
      <c r="T48" s="5">
        <v>7.9088493437474844E-2</v>
      </c>
      <c r="U48" s="5">
        <v>181.50892349786611</v>
      </c>
    </row>
    <row r="49" spans="2:21" x14ac:dyDescent="0.25">
      <c r="B49" s="4"/>
      <c r="C49" s="1" t="s">
        <v>23</v>
      </c>
      <c r="D49" s="1">
        <v>2019</v>
      </c>
      <c r="E49" s="1">
        <v>410.99999999999989</v>
      </c>
      <c r="F49" s="1">
        <v>61897.000000000007</v>
      </c>
      <c r="G49" s="5">
        <v>0.18803819248105719</v>
      </c>
      <c r="H49" s="6">
        <v>25807.079600000001</v>
      </c>
      <c r="I49" s="5">
        <v>0.73187715075044013</v>
      </c>
      <c r="J49" s="5">
        <v>2.6124044784076761E-2</v>
      </c>
      <c r="K49" s="5">
        <v>73.524101455159382</v>
      </c>
      <c r="L49" s="5">
        <v>41.49</v>
      </c>
      <c r="M49" s="5">
        <v>3.7320063977252299E-3</v>
      </c>
      <c r="N49" s="5">
        <v>2.6818747273696518E-3</v>
      </c>
      <c r="O49" s="5">
        <v>7.6885794141880789E-3</v>
      </c>
      <c r="P49" s="5">
        <v>4.5936636670597917</v>
      </c>
      <c r="Q49" s="5">
        <v>1.798357917185001</v>
      </c>
      <c r="R49" s="5">
        <v>28.663272890447001</v>
      </c>
      <c r="S49" s="5">
        <v>5.9776725851010419E-4</v>
      </c>
      <c r="T49" s="5">
        <v>7.9406110150734288E-2</v>
      </c>
      <c r="U49" s="5">
        <v>174.8046333148618</v>
      </c>
    </row>
    <row r="50" spans="2:21" x14ac:dyDescent="0.25">
      <c r="B50" s="4"/>
      <c r="C50" s="1" t="s">
        <v>23</v>
      </c>
      <c r="D50" s="1">
        <v>2020</v>
      </c>
      <c r="E50" s="1">
        <v>947</v>
      </c>
      <c r="F50" s="1">
        <v>62157</v>
      </c>
      <c r="G50" s="5">
        <v>0.1923033608443136</v>
      </c>
      <c r="H50" s="6">
        <v>28223.238239999999</v>
      </c>
      <c r="I50" s="5">
        <v>0.89260742957349914</v>
      </c>
      <c r="J50" s="5">
        <v>2.7848834403204781E-2</v>
      </c>
      <c r="K50" s="5">
        <v>81.158354302813848</v>
      </c>
      <c r="L50" s="5">
        <v>42.74</v>
      </c>
      <c r="M50" s="5">
        <v>4.0220731373779052E-3</v>
      </c>
      <c r="N50" s="5">
        <v>2.81545119616454E-3</v>
      </c>
      <c r="O50" s="5">
        <v>7.6564184243126223E-3</v>
      </c>
      <c r="P50" s="5">
        <v>4.3867786411828114</v>
      </c>
      <c r="Q50" s="5">
        <v>1.486720240680856</v>
      </c>
      <c r="R50" s="5">
        <v>25.929583203822549</v>
      </c>
      <c r="S50" s="5">
        <v>6.1135511688144382E-4</v>
      </c>
      <c r="T50" s="5">
        <v>7.9090046173399611E-2</v>
      </c>
      <c r="U50" s="5">
        <v>291.37254943192238</v>
      </c>
    </row>
    <row r="51" spans="2:21" x14ac:dyDescent="0.25">
      <c r="B51" s="3" t="s">
        <v>20</v>
      </c>
      <c r="C51" s="3" t="s">
        <v>23</v>
      </c>
      <c r="D51" s="3">
        <v>2022</v>
      </c>
      <c r="E51" s="1">
        <v>975</v>
      </c>
      <c r="F51" s="1">
        <v>63620.999999999993</v>
      </c>
      <c r="G51" s="5">
        <v>0.18481319061316229</v>
      </c>
      <c r="H51" s="6">
        <v>22921.057649999999</v>
      </c>
      <c r="I51" s="5">
        <v>0.97470646484651291</v>
      </c>
      <c r="J51" s="5">
        <v>2.8968422376259389E-2</v>
      </c>
      <c r="K51" s="5">
        <v>78.190951424058085</v>
      </c>
      <c r="L51" s="5">
        <v>47.9</v>
      </c>
      <c r="M51" s="5">
        <v>3.9609562880180823E-3</v>
      </c>
      <c r="N51" s="5">
        <v>2.9235629744895431E-3</v>
      </c>
      <c r="O51" s="5">
        <v>7.7191493374829017E-3</v>
      </c>
      <c r="P51" s="5">
        <v>4.8034139670863398</v>
      </c>
      <c r="Q51" s="5">
        <v>1.015481051853947</v>
      </c>
      <c r="R51" s="5">
        <v>14.01607356061678</v>
      </c>
      <c r="S51" s="5">
        <v>5.9728705930431629E-4</v>
      </c>
      <c r="T51" s="5">
        <v>7.1768755599566178E-2</v>
      </c>
      <c r="U51" s="5">
        <v>137.9810431178384</v>
      </c>
    </row>
  </sheetData>
  <conditionalFormatting sqref="F14:S14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5:S15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6:S16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S17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8:S18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9:S19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1:H35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1:K35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P35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1:Q35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1:R35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1:U35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1:H43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9:H43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9:U43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9:R43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9:Q43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9:K43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P43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7:H51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7:K51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7:U51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P51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7:Q51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7:R51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21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21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S1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6:S1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8:S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0:S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21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21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21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21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21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21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21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21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21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21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21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4:S2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O46"/>
  <sheetViews>
    <sheetView zoomScale="85" zoomScaleNormal="85" workbookViewId="0">
      <selection activeCell="H29" sqref="H29"/>
    </sheetView>
  </sheetViews>
  <sheetFormatPr defaultRowHeight="15" x14ac:dyDescent="0.25"/>
  <cols>
    <col min="3" max="3" width="16.5703125" customWidth="1"/>
    <col min="4" max="4" width="21.140625" customWidth="1"/>
    <col min="5" max="5" width="13.85546875" customWidth="1"/>
    <col min="6" max="6" width="13.42578125" customWidth="1"/>
    <col min="7" max="7" width="10.140625" customWidth="1"/>
    <col min="8" max="8" width="12.5703125" customWidth="1"/>
    <col min="9" max="9" width="13" customWidth="1"/>
    <col min="10" max="11" width="9.42578125" bestFit="1" customWidth="1"/>
    <col min="12" max="12" width="11.5703125" customWidth="1"/>
    <col min="13" max="18" width="9.42578125" bestFit="1" customWidth="1"/>
    <col min="19" max="19" width="10.7109375" bestFit="1" customWidth="1"/>
    <col min="20" max="21" width="9.42578125" bestFit="1" customWidth="1"/>
    <col min="22" max="22" width="14.7109375" customWidth="1"/>
    <col min="23" max="23" width="13.5703125" customWidth="1"/>
    <col min="24" max="24" width="9.28515625" bestFit="1" customWidth="1"/>
    <col min="25" max="25" width="17" customWidth="1"/>
    <col min="26" max="26" width="9.28515625" bestFit="1" customWidth="1"/>
    <col min="27" max="27" width="11.85546875" customWidth="1"/>
    <col min="28" max="28" width="12.28515625" customWidth="1"/>
    <col min="29" max="29" width="9.7109375" customWidth="1"/>
    <col min="30" max="30" width="9.28515625" bestFit="1" customWidth="1"/>
    <col min="31" max="31" width="12.7109375" customWidth="1"/>
    <col min="32" max="34" width="9.28515625" bestFit="1" customWidth="1"/>
    <col min="35" max="35" width="10.7109375" bestFit="1" customWidth="1"/>
    <col min="36" max="37" width="9.28515625" bestFit="1" customWidth="1"/>
    <col min="38" max="38" width="12.85546875" customWidth="1"/>
    <col min="39" max="39" width="13.5703125" customWidth="1"/>
  </cols>
  <sheetData>
    <row r="4" spans="3:41" x14ac:dyDescent="0.25">
      <c r="C4" s="3" t="s">
        <v>19</v>
      </c>
      <c r="D4" s="3" t="s">
        <v>17</v>
      </c>
      <c r="E4" s="3" t="s">
        <v>18</v>
      </c>
      <c r="F4" s="2" t="s">
        <v>0</v>
      </c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  <c r="N4" s="2" t="s">
        <v>8</v>
      </c>
      <c r="O4" s="2" t="s">
        <v>9</v>
      </c>
      <c r="P4" s="2" t="s">
        <v>10</v>
      </c>
      <c r="Q4" s="2" t="s">
        <v>11</v>
      </c>
      <c r="R4" s="2" t="s">
        <v>12</v>
      </c>
      <c r="S4" s="2" t="s">
        <v>13</v>
      </c>
      <c r="T4" s="2" t="s">
        <v>14</v>
      </c>
      <c r="U4" s="2" t="s">
        <v>15</v>
      </c>
      <c r="V4" s="2" t="s">
        <v>16</v>
      </c>
      <c r="X4" s="2"/>
      <c r="Y4" s="2" t="s">
        <v>0</v>
      </c>
      <c r="Z4" s="2" t="s">
        <v>1</v>
      </c>
      <c r="AA4" s="2" t="s">
        <v>2</v>
      </c>
      <c r="AB4" s="2" t="s">
        <v>3</v>
      </c>
      <c r="AC4" s="2" t="s">
        <v>4</v>
      </c>
      <c r="AD4" s="2" t="s">
        <v>5</v>
      </c>
      <c r="AE4" s="2" t="s">
        <v>6</v>
      </c>
      <c r="AF4" s="2" t="s">
        <v>7</v>
      </c>
      <c r="AG4" s="2" t="s">
        <v>8</v>
      </c>
      <c r="AH4" s="2" t="s">
        <v>9</v>
      </c>
      <c r="AI4" s="2" t="s">
        <v>10</v>
      </c>
      <c r="AJ4" s="2" t="s">
        <v>11</v>
      </c>
      <c r="AK4" s="2" t="s">
        <v>12</v>
      </c>
      <c r="AL4" s="2" t="s">
        <v>13</v>
      </c>
      <c r="AM4" s="2" t="s">
        <v>14</v>
      </c>
      <c r="AN4" s="2" t="s">
        <v>15</v>
      </c>
      <c r="AO4" s="2" t="s">
        <v>16</v>
      </c>
    </row>
    <row r="5" spans="3:41" x14ac:dyDescent="0.25">
      <c r="C5" s="11" t="s">
        <v>44</v>
      </c>
      <c r="D5" s="1" t="s">
        <v>45</v>
      </c>
      <c r="E5" s="1">
        <v>2019</v>
      </c>
      <c r="F5" s="1">
        <v>-400</v>
      </c>
      <c r="G5" s="1">
        <v>48561</v>
      </c>
      <c r="H5" s="5">
        <v>0.13216367043512281</v>
      </c>
      <c r="I5" s="6">
        <v>22502.496999999999</v>
      </c>
      <c r="J5" s="5">
        <v>0.27060810115112938</v>
      </c>
      <c r="K5" s="5">
        <v>1.383826527460307E-2</v>
      </c>
      <c r="L5" s="5">
        <v>29.993051069376651</v>
      </c>
      <c r="M5" s="5">
        <v>30.14</v>
      </c>
      <c r="N5" s="5">
        <v>2.1622289491567159E-3</v>
      </c>
      <c r="O5" s="5">
        <v>2.4917114556948891E-3</v>
      </c>
      <c r="P5" s="5">
        <v>1.190667408002305E-2</v>
      </c>
      <c r="Q5" s="5">
        <v>0.25711991103972193</v>
      </c>
      <c r="R5" s="5">
        <v>1.9074271534770699</v>
      </c>
      <c r="S5" s="5">
        <v>203.3529541525092</v>
      </c>
      <c r="T5" s="5">
        <v>3.9126047651407418E-4</v>
      </c>
      <c r="U5" s="5">
        <v>4.1473610510491948E-2</v>
      </c>
      <c r="V5" s="5">
        <v>214.15723321986769</v>
      </c>
      <c r="X5" s="1"/>
      <c r="Y5" s="1">
        <v>-306</v>
      </c>
      <c r="Z5" s="1">
        <v>60292</v>
      </c>
      <c r="AA5" s="1">
        <v>10433</v>
      </c>
      <c r="AB5" s="1">
        <v>17405.8</v>
      </c>
      <c r="AC5" s="1">
        <v>26370.3</v>
      </c>
      <c r="AD5" s="1">
        <v>1040</v>
      </c>
      <c r="AE5" s="1">
        <v>891562.4</v>
      </c>
      <c r="AF5" s="1">
        <v>23.1</v>
      </c>
      <c r="AG5" s="1">
        <v>105</v>
      </c>
      <c r="AH5" s="1">
        <v>145</v>
      </c>
      <c r="AI5" s="1">
        <v>646.79999999999995</v>
      </c>
      <c r="AJ5" s="1">
        <v>253261.64</v>
      </c>
      <c r="AK5" s="1">
        <v>67500</v>
      </c>
      <c r="AL5" s="1">
        <v>4046286</v>
      </c>
      <c r="AM5" s="1"/>
      <c r="AN5" s="1">
        <v>2791</v>
      </c>
      <c r="AO5" s="1"/>
    </row>
    <row r="6" spans="3:41" x14ac:dyDescent="0.25">
      <c r="C6" s="1" t="s">
        <v>44</v>
      </c>
      <c r="D6" s="1" t="s">
        <v>49</v>
      </c>
      <c r="E6" s="1">
        <v>2013</v>
      </c>
      <c r="F6" s="1">
        <v>-306</v>
      </c>
      <c r="G6" s="1">
        <v>60292</v>
      </c>
      <c r="H6" s="5">
        <v>0.17304119949578717</v>
      </c>
      <c r="I6" s="6">
        <v>17405.8</v>
      </c>
      <c r="J6" s="5">
        <v>0.43737643468453524</v>
      </c>
      <c r="K6" s="5">
        <v>1.7249386319909771E-2</v>
      </c>
      <c r="L6" s="5">
        <v>14.787407947986466</v>
      </c>
      <c r="M6" s="5">
        <v>23.1</v>
      </c>
      <c r="N6" s="5">
        <v>1.7415245803755058E-3</v>
      </c>
      <c r="O6" s="5">
        <v>2.404962515756651E-3</v>
      </c>
      <c r="P6" s="5">
        <v>1.0727791415113116E-2</v>
      </c>
      <c r="Q6" s="5">
        <v>4.2005844888210708</v>
      </c>
      <c r="R6" s="5">
        <v>1.1195515159556824</v>
      </c>
      <c r="S6" s="5">
        <v>67.111490745040797</v>
      </c>
      <c r="T6" s="5">
        <v>7.1831879990644969E-4</v>
      </c>
      <c r="U6" s="5">
        <v>4.6291381941219401E-2</v>
      </c>
      <c r="V6" s="5">
        <v>45.439470782800392</v>
      </c>
      <c r="X6" s="1"/>
      <c r="Y6" s="6"/>
      <c r="Z6" s="1"/>
      <c r="AA6" s="1">
        <f>AA5/$Z5</f>
        <v>0.17304119949578717</v>
      </c>
      <c r="AB6" s="1">
        <v>17405.8</v>
      </c>
      <c r="AC6" s="1">
        <f t="shared" ref="AC6:AN6" si="0">AC5/$Z5</f>
        <v>0.43737643468453524</v>
      </c>
      <c r="AD6" s="1">
        <f t="shared" si="0"/>
        <v>1.7249386319909771E-2</v>
      </c>
      <c r="AE6" s="1">
        <f t="shared" si="0"/>
        <v>14.787407947986466</v>
      </c>
      <c r="AF6" s="1">
        <v>23.1</v>
      </c>
      <c r="AG6" s="1">
        <f t="shared" si="0"/>
        <v>1.7415245803755058E-3</v>
      </c>
      <c r="AH6" s="1">
        <f t="shared" si="0"/>
        <v>2.404962515756651E-3</v>
      </c>
      <c r="AI6" s="1">
        <f t="shared" si="0"/>
        <v>1.0727791415113116E-2</v>
      </c>
      <c r="AJ6" s="1">
        <f t="shared" si="0"/>
        <v>4.2005844888210708</v>
      </c>
      <c r="AK6" s="1">
        <f t="shared" si="0"/>
        <v>1.1195515159556824</v>
      </c>
      <c r="AL6" s="1">
        <f t="shared" si="0"/>
        <v>67.111490745040797</v>
      </c>
      <c r="AM6" s="1">
        <f t="shared" si="0"/>
        <v>0</v>
      </c>
      <c r="AN6" s="1">
        <f t="shared" si="0"/>
        <v>4.6291381941219401E-2</v>
      </c>
      <c r="AO6" s="1"/>
    </row>
    <row r="7" spans="3:41" x14ac:dyDescent="0.25">
      <c r="C7" s="1" t="s">
        <v>44</v>
      </c>
      <c r="D7" s="1" t="s">
        <v>54</v>
      </c>
      <c r="E7" s="1" t="s">
        <v>53</v>
      </c>
      <c r="F7" s="1">
        <v>-314</v>
      </c>
      <c r="G7" s="1">
        <v>57281</v>
      </c>
      <c r="H7" s="5">
        <v>0.1420715420471011</v>
      </c>
      <c r="I7" s="6">
        <v>19503.478650000001</v>
      </c>
      <c r="J7" s="5">
        <v>0.85137654719715072</v>
      </c>
      <c r="K7" s="5">
        <v>1.878458825788655E-2</v>
      </c>
      <c r="L7" s="5">
        <v>41.6940077879227</v>
      </c>
      <c r="M7" s="5">
        <v>29.18</v>
      </c>
      <c r="N7" s="5">
        <v>2.9852830781585322E-3</v>
      </c>
      <c r="O7" s="5">
        <v>2.758331733035376E-3</v>
      </c>
      <c r="P7" s="5">
        <v>4.1951083256227973E-3</v>
      </c>
      <c r="Q7" s="5">
        <v>0.1398369441874257</v>
      </c>
      <c r="R7" s="5">
        <v>0.27997800317731869</v>
      </c>
      <c r="S7" s="5">
        <v>3.1786435816413769</v>
      </c>
      <c r="T7" s="5">
        <v>2.9678252823798367E-4</v>
      </c>
      <c r="U7" s="5">
        <v>5.1744906688081557E-2</v>
      </c>
      <c r="V7" s="5">
        <v>144.23140084757591</v>
      </c>
      <c r="X7" s="1"/>
      <c r="Y7" s="6"/>
      <c r="Z7" s="1"/>
      <c r="AA7" s="1"/>
      <c r="AB7" s="6"/>
      <c r="AC7" s="5"/>
      <c r="AD7" s="1"/>
      <c r="AE7" s="1"/>
      <c r="AF7" s="1"/>
      <c r="AG7" s="1"/>
      <c r="AH7" s="1"/>
      <c r="AI7" s="1"/>
      <c r="AJ7" s="1"/>
      <c r="AK7" s="1"/>
      <c r="AL7" s="6"/>
    </row>
    <row r="8" spans="3:41" x14ac:dyDescent="0.25">
      <c r="C8" s="16" t="s">
        <v>44</v>
      </c>
      <c r="D8" s="16" t="s">
        <v>57</v>
      </c>
      <c r="E8" s="16">
        <v>2013</v>
      </c>
      <c r="F8" s="1">
        <v>-277</v>
      </c>
      <c r="G8" s="1">
        <v>39542</v>
      </c>
      <c r="H8" s="7">
        <v>0.3221131960952911</v>
      </c>
      <c r="I8" s="6">
        <v>36253</v>
      </c>
      <c r="J8" s="5">
        <v>0.55500480501744975</v>
      </c>
      <c r="K8" s="5">
        <v>2.3822770724798947E-2</v>
      </c>
      <c r="L8" s="5">
        <v>29.325299681351474</v>
      </c>
      <c r="M8" s="5">
        <v>29.9</v>
      </c>
      <c r="N8" s="5">
        <v>3.4140913459106774E-3</v>
      </c>
      <c r="O8" s="5">
        <v>1.5426634970411208E-3</v>
      </c>
      <c r="P8" s="5">
        <v>8.8260583683172321E-3</v>
      </c>
      <c r="Q8" s="5">
        <v>0.48712761114764047</v>
      </c>
      <c r="R8" s="5">
        <v>0.29093697840271104</v>
      </c>
      <c r="S8" s="5">
        <v>6.6991300389459312</v>
      </c>
      <c r="T8" s="5">
        <v>3.5405391735369985E-4</v>
      </c>
      <c r="U8" s="5">
        <v>5.8469475494411005E-2</v>
      </c>
      <c r="V8" s="5">
        <v>1234.7960851752566</v>
      </c>
      <c r="X8" s="1"/>
      <c r="Y8" s="1"/>
      <c r="Z8" s="1"/>
      <c r="AA8" s="1"/>
      <c r="AB8" s="6"/>
      <c r="AC8" s="1"/>
      <c r="AD8" s="1"/>
      <c r="AE8" s="1"/>
      <c r="AF8" s="1"/>
      <c r="AG8" s="1"/>
      <c r="AH8" s="1"/>
      <c r="AI8" s="1"/>
      <c r="AJ8" s="1"/>
      <c r="AK8" s="1"/>
      <c r="AL8" s="6"/>
    </row>
    <row r="9" spans="3:41" x14ac:dyDescent="0.25">
      <c r="C9" s="17" t="s">
        <v>44</v>
      </c>
      <c r="D9" s="1" t="s">
        <v>58</v>
      </c>
      <c r="E9" s="1">
        <v>2019</v>
      </c>
      <c r="F9" s="1">
        <v>1530</v>
      </c>
      <c r="G9" s="1">
        <v>335525</v>
      </c>
      <c r="H9" s="5">
        <v>0.25185306609045527</v>
      </c>
      <c r="I9" s="6">
        <v>55433.3</v>
      </c>
      <c r="J9" s="5">
        <v>1.1603776171671263</v>
      </c>
      <c r="K9" s="5">
        <v>6.8927799716861637E-2</v>
      </c>
      <c r="L9" s="5">
        <v>51.78221771850086</v>
      </c>
      <c r="M9" s="1">
        <v>21.2</v>
      </c>
      <c r="N9" s="5">
        <v>5.1560986513672603E-4</v>
      </c>
      <c r="O9" s="5">
        <v>1.6213396915282022E-3</v>
      </c>
      <c r="P9" s="5">
        <v>1.4365546531555026E-3</v>
      </c>
      <c r="Q9" s="5">
        <v>6.3998211757693171E-2</v>
      </c>
      <c r="R9" s="5">
        <v>0.21880596080768944</v>
      </c>
      <c r="S9" s="5">
        <v>6.1396995752924521</v>
      </c>
      <c r="T9" s="5">
        <v>2.1756948066463006E-4</v>
      </c>
      <c r="U9" s="5">
        <v>5.0306236495045079E-2</v>
      </c>
      <c r="V9" s="5">
        <v>312.14863482601891</v>
      </c>
    </row>
    <row r="10" spans="3:41" x14ac:dyDescent="0.25">
      <c r="C10" s="17" t="s">
        <v>44</v>
      </c>
      <c r="D10" s="1" t="s">
        <v>61</v>
      </c>
      <c r="E10" s="1" t="s">
        <v>60</v>
      </c>
      <c r="F10" s="1">
        <v>-2905</v>
      </c>
      <c r="G10" s="1">
        <v>737031</v>
      </c>
      <c r="H10" s="5">
        <v>0.14464656167786702</v>
      </c>
      <c r="I10" s="6">
        <v>23914</v>
      </c>
      <c r="J10" s="5">
        <v>0.25728090134607634</v>
      </c>
      <c r="K10" s="5">
        <v>4.318678590181417E-3</v>
      </c>
      <c r="L10" s="5">
        <v>4.5855167557402607</v>
      </c>
      <c r="M10" s="18"/>
      <c r="N10" s="5">
        <v>5.8884904434141846E-4</v>
      </c>
      <c r="O10" s="5">
        <v>3.3173638557943965E-3</v>
      </c>
      <c r="P10" s="18"/>
      <c r="Q10" s="5">
        <v>2.932983822932821E-2</v>
      </c>
      <c r="R10" s="5">
        <v>3.6260347258120759E-2</v>
      </c>
      <c r="S10" s="18"/>
      <c r="T10" s="5">
        <v>1.1397078277575842E-4</v>
      </c>
      <c r="U10" s="5">
        <v>2.4609548309365549E-2</v>
      </c>
      <c r="V10" s="5">
        <v>44.398530726658713</v>
      </c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</row>
    <row r="11" spans="3:41" x14ac:dyDescent="0.25"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</row>
    <row r="12" spans="3:41" x14ac:dyDescent="0.25"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3:41" x14ac:dyDescent="0.25">
      <c r="C13" s="17" t="s">
        <v>44</v>
      </c>
      <c r="D13" s="3" t="s">
        <v>43</v>
      </c>
      <c r="G13" s="1"/>
      <c r="H13" s="5">
        <f>AVERAGE(H5:H10)</f>
        <v>0.19431487264027072</v>
      </c>
      <c r="I13" s="5">
        <f t="shared" ref="I13:V13" si="1">AVERAGE(I5:I10)</f>
        <v>29168.679275000002</v>
      </c>
      <c r="J13" s="5">
        <f t="shared" si="1"/>
        <v>0.5886707344272446</v>
      </c>
      <c r="K13" s="5">
        <f t="shared" si="1"/>
        <v>2.4490248147373567E-2</v>
      </c>
      <c r="L13" s="5">
        <f t="shared" si="1"/>
        <v>28.694583493479737</v>
      </c>
      <c r="M13" s="5">
        <f>AVERAGE(M5:M10)</f>
        <v>26.703999999999997</v>
      </c>
      <c r="N13" s="5">
        <f t="shared" si="1"/>
        <v>1.9012644771799292E-3</v>
      </c>
      <c r="O13" s="5">
        <f t="shared" si="1"/>
        <v>2.3560621248084391E-3</v>
      </c>
      <c r="P13" s="5">
        <f>AVERAGE(P5:P10)</f>
        <v>7.4184373684463385E-3</v>
      </c>
      <c r="Q13" s="5">
        <f t="shared" si="1"/>
        <v>0.86299950086381338</v>
      </c>
      <c r="R13" s="5">
        <f t="shared" si="1"/>
        <v>0.64215999317976546</v>
      </c>
      <c r="S13" s="5">
        <f>AVERAGE(S5:S10)</f>
        <v>57.296383618685958</v>
      </c>
      <c r="T13" s="5">
        <f t="shared" si="1"/>
        <v>3.4865933090876596E-4</v>
      </c>
      <c r="U13" s="5">
        <f t="shared" si="1"/>
        <v>4.5482526573102422E-2</v>
      </c>
      <c r="V13" s="5">
        <f t="shared" si="1"/>
        <v>332.52855926302971</v>
      </c>
    </row>
    <row r="15" spans="3:41" x14ac:dyDescent="0.25">
      <c r="C15" s="2" t="s">
        <v>25</v>
      </c>
      <c r="D15" s="2" t="s">
        <v>17</v>
      </c>
      <c r="E15" s="2" t="s">
        <v>26</v>
      </c>
      <c r="F15" s="2" t="s">
        <v>18</v>
      </c>
      <c r="G15" s="2" t="s">
        <v>27</v>
      </c>
      <c r="H15" s="2" t="s">
        <v>28</v>
      </c>
      <c r="I15" s="2" t="s">
        <v>29</v>
      </c>
      <c r="J15" s="2" t="s">
        <v>30</v>
      </c>
      <c r="K15" s="2" t="s">
        <v>31</v>
      </c>
      <c r="L15" s="2" t="s">
        <v>32</v>
      </c>
      <c r="M15" s="2" t="s">
        <v>33</v>
      </c>
      <c r="N15" s="2" t="s">
        <v>34</v>
      </c>
      <c r="O15" s="2" t="s">
        <v>35</v>
      </c>
      <c r="P15" s="2" t="s">
        <v>36</v>
      </c>
      <c r="Q15" s="2" t="s">
        <v>37</v>
      </c>
      <c r="R15" s="2" t="s">
        <v>38</v>
      </c>
      <c r="S15" s="2" t="s">
        <v>39</v>
      </c>
      <c r="T15" s="2" t="s">
        <v>40</v>
      </c>
      <c r="U15" s="1"/>
      <c r="V15" s="1"/>
      <c r="W15" s="12"/>
      <c r="X15" s="2" t="s">
        <v>25</v>
      </c>
      <c r="Y15" s="2" t="s">
        <v>17</v>
      </c>
      <c r="Z15" s="2" t="s">
        <v>26</v>
      </c>
      <c r="AA15" s="2" t="s">
        <v>18</v>
      </c>
      <c r="AB15" s="2" t="s">
        <v>27</v>
      </c>
      <c r="AC15" s="2" t="s">
        <v>28</v>
      </c>
      <c r="AD15" s="2" t="s">
        <v>29</v>
      </c>
      <c r="AE15" s="2" t="s">
        <v>30</v>
      </c>
      <c r="AF15" s="2" t="s">
        <v>31</v>
      </c>
      <c r="AG15" s="2" t="s">
        <v>32</v>
      </c>
      <c r="AH15" s="2" t="s">
        <v>33</v>
      </c>
      <c r="AI15" s="2" t="s">
        <v>34</v>
      </c>
      <c r="AJ15" s="2" t="s">
        <v>35</v>
      </c>
      <c r="AK15" s="2" t="s">
        <v>36</v>
      </c>
      <c r="AL15" s="2" t="s">
        <v>37</v>
      </c>
      <c r="AM15" s="2" t="s">
        <v>38</v>
      </c>
      <c r="AN15" s="2" t="s">
        <v>39</v>
      </c>
      <c r="AO15" s="2" t="s">
        <v>40</v>
      </c>
    </row>
    <row r="16" spans="3:41" x14ac:dyDescent="0.25">
      <c r="C16" s="1">
        <v>56613000</v>
      </c>
      <c r="D16" s="1" t="s">
        <v>45</v>
      </c>
      <c r="E16" s="1" t="s">
        <v>41</v>
      </c>
      <c r="F16" s="1">
        <v>2019</v>
      </c>
      <c r="G16" s="7">
        <v>5.5329999999999997E-2</v>
      </c>
      <c r="H16" s="7">
        <v>5.8099999999999999E-2</v>
      </c>
      <c r="I16" s="7">
        <v>5.4960000000000002E-2</v>
      </c>
      <c r="J16" s="7">
        <v>4.3099999999999999E-2</v>
      </c>
      <c r="K16" s="7">
        <v>4.0250000000000001E-2</v>
      </c>
      <c r="L16" s="7">
        <v>5.5660000000000001E-2</v>
      </c>
      <c r="M16" s="7">
        <v>8.2500000000000004E-2</v>
      </c>
      <c r="N16" s="7">
        <v>7.7200000000000005E-2</v>
      </c>
      <c r="O16" s="7">
        <v>7.0739999999999997E-2</v>
      </c>
      <c r="P16" s="7">
        <v>6.4449999999999993E-2</v>
      </c>
      <c r="Q16" s="7">
        <v>0.14199999999999999</v>
      </c>
      <c r="R16" s="7">
        <v>8.8200000000000001E-2</v>
      </c>
      <c r="S16" s="7">
        <v>9.1899999999999996E-2</v>
      </c>
      <c r="T16" s="7">
        <v>7.5560000000000002E-2</v>
      </c>
      <c r="U16" s="1"/>
      <c r="V16" s="1"/>
      <c r="X16" s="1">
        <v>56613000</v>
      </c>
      <c r="Y16" s="1" t="s">
        <v>45</v>
      </c>
      <c r="Z16" s="1" t="s">
        <v>41</v>
      </c>
      <c r="AA16" s="1">
        <v>2019</v>
      </c>
      <c r="AB16" s="7">
        <v>5.5329999999999997E-2</v>
      </c>
      <c r="AC16" s="7">
        <v>5.8099999999999999E-2</v>
      </c>
      <c r="AD16" s="7">
        <v>5.4960000000000002E-2</v>
      </c>
      <c r="AE16" s="7">
        <v>4.3099999999999999E-2</v>
      </c>
      <c r="AF16" s="7">
        <v>4.0250000000000001E-2</v>
      </c>
      <c r="AG16" s="7">
        <v>5.5660000000000001E-2</v>
      </c>
      <c r="AH16" s="7">
        <v>8.2500000000000004E-2</v>
      </c>
      <c r="AI16" s="7">
        <v>7.7200000000000005E-2</v>
      </c>
      <c r="AJ16" s="7">
        <v>7.0739999999999997E-2</v>
      </c>
      <c r="AK16" s="7">
        <v>6.4449999999999993E-2</v>
      </c>
      <c r="AL16" s="7">
        <v>0.14199999999999999</v>
      </c>
      <c r="AM16" s="7">
        <v>8.8200000000000001E-2</v>
      </c>
      <c r="AN16" s="7">
        <v>9.1899999999999996E-2</v>
      </c>
      <c r="AO16" s="7">
        <v>7.5560000000000002E-2</v>
      </c>
    </row>
    <row r="17" spans="3:41" x14ac:dyDescent="0.25">
      <c r="C17" s="1">
        <v>56613000</v>
      </c>
      <c r="D17" s="1" t="s">
        <v>45</v>
      </c>
      <c r="E17" s="1" t="s">
        <v>42</v>
      </c>
      <c r="F17" s="1">
        <v>2019</v>
      </c>
      <c r="G17" s="7">
        <v>6.1199999999999997E-2</v>
      </c>
      <c r="H17" s="7">
        <v>6.7299999999999999E-2</v>
      </c>
      <c r="I17" s="7">
        <v>5.91E-2</v>
      </c>
      <c r="J17" s="7">
        <v>4.938E-2</v>
      </c>
      <c r="K17" s="7">
        <v>4.2500000000000003E-2</v>
      </c>
      <c r="L17" s="7">
        <v>6.0729999999999999E-2</v>
      </c>
      <c r="M17" s="7">
        <v>9.0149999999999994E-2</v>
      </c>
      <c r="N17" s="7">
        <v>8.5099999999999995E-2</v>
      </c>
      <c r="O17" s="7">
        <v>7.5600000000000001E-2</v>
      </c>
      <c r="P17" s="7">
        <v>6.5799999999999997E-2</v>
      </c>
      <c r="Q17" s="7">
        <v>0.12989999999999999</v>
      </c>
      <c r="R17" s="7">
        <v>8.1900000000000001E-2</v>
      </c>
      <c r="S17" s="7">
        <v>7.4160000000000004E-2</v>
      </c>
      <c r="T17" s="7">
        <v>5.7099999999999998E-2</v>
      </c>
      <c r="X17" s="1">
        <v>56613000</v>
      </c>
      <c r="Y17" s="1" t="s">
        <v>45</v>
      </c>
      <c r="Z17" s="1" t="s">
        <v>42</v>
      </c>
      <c r="AA17" s="1">
        <v>2019</v>
      </c>
      <c r="AB17" s="7">
        <v>6.1199999999999997E-2</v>
      </c>
      <c r="AC17" s="7">
        <v>6.7299999999999999E-2</v>
      </c>
      <c r="AD17" s="7">
        <v>5.91E-2</v>
      </c>
      <c r="AE17" s="7">
        <v>4.938E-2</v>
      </c>
      <c r="AF17" s="7">
        <v>4.2500000000000003E-2</v>
      </c>
      <c r="AG17" s="7">
        <v>6.0729999999999999E-2</v>
      </c>
      <c r="AH17" s="7">
        <v>9.0149999999999994E-2</v>
      </c>
      <c r="AI17" s="7">
        <v>8.5099999999999995E-2</v>
      </c>
      <c r="AJ17" s="7">
        <v>7.5600000000000001E-2</v>
      </c>
      <c r="AK17" s="7">
        <v>6.5799999999999997E-2</v>
      </c>
      <c r="AL17" s="7">
        <v>0.12989999999999999</v>
      </c>
      <c r="AM17" s="7">
        <v>8.1900000000000001E-2</v>
      </c>
      <c r="AN17" s="7">
        <v>7.4160000000000004E-2</v>
      </c>
      <c r="AO17" s="7">
        <v>5.7099999999999998E-2</v>
      </c>
    </row>
    <row r="18" spans="3:41" x14ac:dyDescent="0.25">
      <c r="C18" s="1">
        <v>63637000</v>
      </c>
      <c r="D18" s="1" t="s">
        <v>49</v>
      </c>
      <c r="E18" s="1" t="s">
        <v>41</v>
      </c>
      <c r="F18" s="1">
        <v>2013</v>
      </c>
      <c r="G18" s="7">
        <v>6.1199999999999997E-2</v>
      </c>
      <c r="H18" s="7">
        <v>5.79E-2</v>
      </c>
      <c r="I18" s="7">
        <v>5.1180000000000003E-2</v>
      </c>
      <c r="J18" s="7">
        <v>5.246E-2</v>
      </c>
      <c r="K18" s="7">
        <v>5.9229999999999998E-2</v>
      </c>
      <c r="L18" s="7">
        <v>7.6300000000000007E-2</v>
      </c>
      <c r="M18" s="7">
        <v>7.4770000000000003E-2</v>
      </c>
      <c r="N18" s="7">
        <v>7.1499999999999994E-2</v>
      </c>
      <c r="O18" s="7">
        <v>6.6799999999999998E-2</v>
      </c>
      <c r="P18" s="7">
        <v>7.4499999999999997E-2</v>
      </c>
      <c r="Q18" s="7">
        <v>0.16220000000000001</v>
      </c>
      <c r="R18" s="7">
        <v>8.6599999999999996E-2</v>
      </c>
      <c r="S18" s="7">
        <v>6.6830000000000001E-2</v>
      </c>
      <c r="T18" s="7">
        <v>3.85E-2</v>
      </c>
      <c r="U18" s="1"/>
      <c r="V18" s="1"/>
      <c r="X18" s="1">
        <v>63637000</v>
      </c>
      <c r="Y18" s="1" t="s">
        <v>49</v>
      </c>
      <c r="Z18" s="1" t="s">
        <v>41</v>
      </c>
      <c r="AA18" s="1">
        <v>2013</v>
      </c>
      <c r="AB18" s="7">
        <v>6.1199999999999997E-2</v>
      </c>
      <c r="AC18" s="7">
        <v>5.79E-2</v>
      </c>
      <c r="AD18" s="7">
        <v>5.1180000000000003E-2</v>
      </c>
      <c r="AE18" s="7">
        <v>5.246E-2</v>
      </c>
      <c r="AF18" s="7">
        <v>5.9229999999999998E-2</v>
      </c>
      <c r="AG18" s="7">
        <v>7.6300000000000007E-2</v>
      </c>
      <c r="AH18" s="7">
        <v>7.4770000000000003E-2</v>
      </c>
      <c r="AI18" s="7">
        <v>7.1499999999999994E-2</v>
      </c>
      <c r="AJ18" s="7">
        <v>6.6799999999999998E-2</v>
      </c>
      <c r="AK18" s="7">
        <v>7.4499999999999997E-2</v>
      </c>
      <c r="AL18" s="7">
        <v>0.16220000000000001</v>
      </c>
      <c r="AM18" s="7">
        <v>8.6599999999999996E-2</v>
      </c>
      <c r="AN18" s="7">
        <v>6.6830000000000001E-2</v>
      </c>
      <c r="AO18" s="7">
        <v>3.85E-2</v>
      </c>
    </row>
    <row r="19" spans="3:41" x14ac:dyDescent="0.25">
      <c r="C19" s="1">
        <v>63637000</v>
      </c>
      <c r="D19" s="1" t="s">
        <v>49</v>
      </c>
      <c r="E19" s="1" t="s">
        <v>42</v>
      </c>
      <c r="F19" s="1">
        <v>2013</v>
      </c>
      <c r="G19" s="7">
        <v>5.79E-2</v>
      </c>
      <c r="H19" s="7">
        <v>5.5629999999999999E-2</v>
      </c>
      <c r="I19" s="7">
        <v>5.1639999999999998E-2</v>
      </c>
      <c r="J19" s="7">
        <v>5.2519999999999997E-2</v>
      </c>
      <c r="K19" s="7">
        <v>5.8930000000000003E-2</v>
      </c>
      <c r="L19" s="7">
        <v>9.2700000000000005E-2</v>
      </c>
      <c r="M19" s="7">
        <v>9.2100000000000001E-2</v>
      </c>
      <c r="N19" s="7">
        <v>8.1600000000000006E-2</v>
      </c>
      <c r="O19" s="7">
        <v>7.4899999999999994E-2</v>
      </c>
      <c r="P19" s="7">
        <v>7.46E-2</v>
      </c>
      <c r="Q19" s="7">
        <v>0.14929999999999999</v>
      </c>
      <c r="R19" s="7">
        <v>7.886E-2</v>
      </c>
      <c r="S19" s="7">
        <v>5.466E-2</v>
      </c>
      <c r="T19" s="7">
        <v>2.4639999999999999E-2</v>
      </c>
      <c r="U19" s="1"/>
      <c r="V19" s="1"/>
      <c r="W19" s="1"/>
      <c r="X19" s="1">
        <v>63637000</v>
      </c>
      <c r="Y19" s="1" t="s">
        <v>49</v>
      </c>
      <c r="Z19" s="1" t="s">
        <v>42</v>
      </c>
      <c r="AA19" s="1">
        <v>2013</v>
      </c>
      <c r="AB19" s="7">
        <v>5.79E-2</v>
      </c>
      <c r="AC19" s="7">
        <v>5.5629999999999999E-2</v>
      </c>
      <c r="AD19" s="7">
        <v>5.1639999999999998E-2</v>
      </c>
      <c r="AE19" s="7">
        <v>5.2519999999999997E-2</v>
      </c>
      <c r="AF19" s="7">
        <v>5.8930000000000003E-2</v>
      </c>
      <c r="AG19" s="7">
        <v>9.2700000000000005E-2</v>
      </c>
      <c r="AH19" s="7">
        <v>9.2100000000000001E-2</v>
      </c>
      <c r="AI19" s="7">
        <v>8.1600000000000006E-2</v>
      </c>
      <c r="AJ19" s="7">
        <v>7.4899999999999994E-2</v>
      </c>
      <c r="AK19" s="7">
        <v>7.46E-2</v>
      </c>
      <c r="AL19" s="7">
        <v>0.14929999999999999</v>
      </c>
      <c r="AM19" s="7">
        <v>7.886E-2</v>
      </c>
      <c r="AN19" s="7">
        <v>5.466E-2</v>
      </c>
      <c r="AO19" s="7">
        <v>2.4639999999999999E-2</v>
      </c>
    </row>
    <row r="20" spans="3:41" x14ac:dyDescent="0.25">
      <c r="C20" s="1">
        <v>75533000</v>
      </c>
      <c r="D20" s="1" t="s">
        <v>54</v>
      </c>
      <c r="E20" s="1" t="s">
        <v>41</v>
      </c>
      <c r="F20" s="1" t="s">
        <v>55</v>
      </c>
      <c r="G20" s="7">
        <v>0.05</v>
      </c>
      <c r="H20" s="7">
        <v>7.5740000000000002E-2</v>
      </c>
      <c r="I20" s="7">
        <v>7.3550000000000004E-2</v>
      </c>
      <c r="J20" s="7">
        <v>5.6270000000000001E-2</v>
      </c>
      <c r="K20" s="7">
        <v>4.5870000000000001E-2</v>
      </c>
      <c r="L20" s="7">
        <v>4.0370000000000003E-2</v>
      </c>
      <c r="M20" s="7">
        <v>6.3350000000000004E-2</v>
      </c>
      <c r="N20" s="7">
        <v>8.2400000000000001E-2</v>
      </c>
      <c r="O20" s="7">
        <v>8.3000000000000004E-2</v>
      </c>
      <c r="P20" s="7">
        <v>7.7499999999999999E-2</v>
      </c>
      <c r="Q20" s="7">
        <v>0.11285000000000001</v>
      </c>
      <c r="R20" s="7">
        <v>6.2560000000000004E-2</v>
      </c>
      <c r="S20" s="7">
        <v>9.1399999999999995E-2</v>
      </c>
      <c r="T20" s="7">
        <v>8.5199999999999998E-2</v>
      </c>
      <c r="U20" s="2"/>
      <c r="V20" s="2"/>
      <c r="X20" s="1">
        <v>75533000</v>
      </c>
      <c r="Y20" s="1" t="s">
        <v>54</v>
      </c>
      <c r="Z20" s="1" t="s">
        <v>41</v>
      </c>
      <c r="AA20" s="1" t="s">
        <v>55</v>
      </c>
      <c r="AB20" s="7">
        <v>0.05</v>
      </c>
      <c r="AC20" s="7">
        <v>7.5740000000000002E-2</v>
      </c>
      <c r="AD20" s="7">
        <v>7.3550000000000004E-2</v>
      </c>
      <c r="AE20" s="7">
        <v>5.6270000000000001E-2</v>
      </c>
      <c r="AF20" s="7">
        <v>4.5870000000000001E-2</v>
      </c>
      <c r="AG20" s="7">
        <v>4.0370000000000003E-2</v>
      </c>
      <c r="AH20" s="7">
        <v>6.3350000000000004E-2</v>
      </c>
      <c r="AI20" s="7">
        <v>8.2400000000000001E-2</v>
      </c>
      <c r="AJ20" s="7">
        <v>8.3000000000000004E-2</v>
      </c>
      <c r="AK20" s="7">
        <v>7.7499999999999999E-2</v>
      </c>
      <c r="AL20" s="7">
        <v>0.11285000000000001</v>
      </c>
      <c r="AM20" s="7">
        <v>6.2560000000000004E-2</v>
      </c>
      <c r="AN20" s="7">
        <v>9.1399999999999995E-2</v>
      </c>
      <c r="AO20" s="7">
        <v>8.5199999999999998E-2</v>
      </c>
    </row>
    <row r="21" spans="3:41" x14ac:dyDescent="0.25">
      <c r="C21" s="1">
        <v>75533000</v>
      </c>
      <c r="D21" s="1" t="s">
        <v>54</v>
      </c>
      <c r="E21" s="1" t="s">
        <v>42</v>
      </c>
      <c r="F21" s="1" t="s">
        <v>55</v>
      </c>
      <c r="G21" s="7">
        <v>6.25E-2</v>
      </c>
      <c r="H21" s="7">
        <v>9.3799999999999994E-2</v>
      </c>
      <c r="I21" s="7">
        <v>9.1800000000000007E-2</v>
      </c>
      <c r="J21" s="7">
        <v>6.0299999999999999E-2</v>
      </c>
      <c r="K21" s="7">
        <v>2.7019999999999999E-2</v>
      </c>
      <c r="L21" s="7">
        <v>3.8100000000000002E-2</v>
      </c>
      <c r="M21" s="7">
        <v>8.1799999999999998E-2</v>
      </c>
      <c r="N21" s="7">
        <v>9.0639999999999998E-2</v>
      </c>
      <c r="O21" s="7">
        <v>7.4899999999999994E-2</v>
      </c>
      <c r="P21" s="7">
        <v>7.3700000000000002E-2</v>
      </c>
      <c r="Q21" s="7">
        <v>0.1051</v>
      </c>
      <c r="R21" s="7">
        <v>5.6730000000000003E-2</v>
      </c>
      <c r="S21" s="7">
        <v>7.5999999999999998E-2</v>
      </c>
      <c r="T21" s="7">
        <v>6.7599999999999993E-2</v>
      </c>
      <c r="X21" s="1">
        <v>75533000</v>
      </c>
      <c r="Y21" s="1" t="s">
        <v>54</v>
      </c>
      <c r="Z21" s="1" t="s">
        <v>42</v>
      </c>
      <c r="AA21" s="1" t="s">
        <v>55</v>
      </c>
      <c r="AB21" s="7">
        <v>6.25E-2</v>
      </c>
      <c r="AC21" s="7">
        <v>9.3799999999999994E-2</v>
      </c>
      <c r="AD21" s="7">
        <v>9.1800000000000007E-2</v>
      </c>
      <c r="AE21" s="7">
        <v>6.0299999999999999E-2</v>
      </c>
      <c r="AF21" s="7">
        <v>2.7019999999999999E-2</v>
      </c>
      <c r="AG21" s="7">
        <v>3.8100000000000002E-2</v>
      </c>
      <c r="AH21" s="7">
        <v>8.1799999999999998E-2</v>
      </c>
      <c r="AI21" s="7">
        <v>9.0639999999999998E-2</v>
      </c>
      <c r="AJ21" s="7">
        <v>7.4899999999999994E-2</v>
      </c>
      <c r="AK21" s="7">
        <v>7.3700000000000002E-2</v>
      </c>
      <c r="AL21" s="7">
        <v>0.1051</v>
      </c>
      <c r="AM21" s="7">
        <v>5.6730000000000003E-2</v>
      </c>
      <c r="AN21" s="7">
        <v>7.5999999999999998E-2</v>
      </c>
      <c r="AO21" s="7">
        <v>6.7599999999999993E-2</v>
      </c>
    </row>
    <row r="22" spans="3:41" x14ac:dyDescent="0.25">
      <c r="C22" s="1">
        <v>28656000</v>
      </c>
      <c r="D22" s="1" t="s">
        <v>57</v>
      </c>
      <c r="E22" s="1" t="s">
        <v>41</v>
      </c>
      <c r="F22" s="1">
        <v>2013</v>
      </c>
      <c r="G22" s="7">
        <v>5.7070000000000003E-2</v>
      </c>
      <c r="H22" s="7">
        <v>5.0479999999999997E-2</v>
      </c>
      <c r="I22" s="7">
        <v>4.19E-2</v>
      </c>
      <c r="J22" s="7">
        <v>3.9669999999999997E-2</v>
      </c>
      <c r="K22" s="7">
        <v>4.7359999999999999E-2</v>
      </c>
      <c r="L22" s="7">
        <v>8.0699999999999994E-2</v>
      </c>
      <c r="M22" s="7">
        <v>7.6600000000000001E-2</v>
      </c>
      <c r="N22" s="7">
        <v>7.1999999999999995E-2</v>
      </c>
      <c r="O22" s="7">
        <v>6.2230000000000001E-2</v>
      </c>
      <c r="P22" s="7">
        <v>7.8600000000000003E-2</v>
      </c>
      <c r="Q22" s="7">
        <v>0.18140000000000001</v>
      </c>
      <c r="R22" s="7">
        <v>9.4600000000000004E-2</v>
      </c>
      <c r="S22" s="7">
        <v>8.0699999999999994E-2</v>
      </c>
      <c r="T22" s="7">
        <v>3.6799999999999999E-2</v>
      </c>
      <c r="X22" s="1">
        <v>28656000</v>
      </c>
      <c r="Y22" s="1" t="s">
        <v>57</v>
      </c>
      <c r="Z22" s="1" t="s">
        <v>41</v>
      </c>
      <c r="AA22" s="1">
        <v>2013</v>
      </c>
      <c r="AB22" s="7">
        <v>5.7070000000000003E-2</v>
      </c>
      <c r="AC22" s="7">
        <v>5.0479999999999997E-2</v>
      </c>
      <c r="AD22" s="7">
        <v>4.19E-2</v>
      </c>
      <c r="AE22" s="7">
        <v>3.9669999999999997E-2</v>
      </c>
      <c r="AF22" s="7">
        <v>4.7359999999999999E-2</v>
      </c>
      <c r="AG22" s="7">
        <v>8.0699999999999994E-2</v>
      </c>
      <c r="AH22" s="7">
        <v>7.6600000000000001E-2</v>
      </c>
      <c r="AI22" s="7">
        <v>7.1999999999999995E-2</v>
      </c>
      <c r="AJ22" s="7">
        <v>6.2230000000000001E-2</v>
      </c>
      <c r="AK22" s="7">
        <v>7.8600000000000003E-2</v>
      </c>
      <c r="AL22" s="7">
        <v>0.18140000000000001</v>
      </c>
      <c r="AM22" s="7">
        <v>9.4600000000000004E-2</v>
      </c>
      <c r="AN22" s="7">
        <v>8.0699999999999994E-2</v>
      </c>
      <c r="AO22" s="7">
        <v>3.6799999999999999E-2</v>
      </c>
    </row>
    <row r="23" spans="3:41" x14ac:dyDescent="0.25">
      <c r="C23" s="1">
        <v>28656000</v>
      </c>
      <c r="D23" s="1" t="s">
        <v>57</v>
      </c>
      <c r="E23" s="1" t="s">
        <v>42</v>
      </c>
      <c r="F23" s="1">
        <v>2013</v>
      </c>
      <c r="G23" s="7">
        <v>6.2260000000000003E-2</v>
      </c>
      <c r="H23" s="7">
        <v>5.3530000000000001E-2</v>
      </c>
      <c r="I23" s="7">
        <v>4.8739999999999999E-2</v>
      </c>
      <c r="J23" s="7">
        <v>4.4159999999999998E-2</v>
      </c>
      <c r="K23" s="7">
        <v>6.4449999999999993E-2</v>
      </c>
      <c r="L23" s="7">
        <v>0.1017</v>
      </c>
      <c r="M23" s="7">
        <v>8.6099999999999996E-2</v>
      </c>
      <c r="N23" s="7">
        <v>7.5259999999999994E-2</v>
      </c>
      <c r="O23" s="7">
        <v>6.4399999999999999E-2</v>
      </c>
      <c r="P23" s="7">
        <v>6.7599999999999993E-2</v>
      </c>
      <c r="Q23" s="7">
        <v>0.1588</v>
      </c>
      <c r="R23" s="7">
        <v>7.9200000000000007E-2</v>
      </c>
      <c r="S23" s="7">
        <v>6.4299999999999996E-2</v>
      </c>
      <c r="T23" s="7">
        <v>2.945E-2</v>
      </c>
      <c r="X23" s="1">
        <v>28656000</v>
      </c>
      <c r="Y23" s="1" t="s">
        <v>57</v>
      </c>
      <c r="Z23" s="1" t="s">
        <v>42</v>
      </c>
      <c r="AA23" s="1">
        <v>2013</v>
      </c>
      <c r="AB23" s="7">
        <v>6.2260000000000003E-2</v>
      </c>
      <c r="AC23" s="7">
        <v>5.3530000000000001E-2</v>
      </c>
      <c r="AD23" s="7">
        <v>4.8739999999999999E-2</v>
      </c>
      <c r="AE23" s="7">
        <v>4.4159999999999998E-2</v>
      </c>
      <c r="AF23" s="7">
        <v>6.4449999999999993E-2</v>
      </c>
      <c r="AG23" s="7">
        <v>0.1017</v>
      </c>
      <c r="AH23" s="7">
        <v>8.6099999999999996E-2</v>
      </c>
      <c r="AI23" s="7">
        <v>7.5259999999999994E-2</v>
      </c>
      <c r="AJ23" s="7">
        <v>6.4399999999999999E-2</v>
      </c>
      <c r="AK23" s="7">
        <v>6.7599999999999993E-2</v>
      </c>
      <c r="AL23" s="7">
        <v>0.1588</v>
      </c>
      <c r="AM23" s="7">
        <v>7.9200000000000007E-2</v>
      </c>
      <c r="AN23" s="7">
        <v>6.4299999999999996E-2</v>
      </c>
      <c r="AO23" s="7">
        <v>2.945E-2</v>
      </c>
    </row>
    <row r="24" spans="3:41" x14ac:dyDescent="0.25">
      <c r="C24" s="1">
        <v>98701000</v>
      </c>
      <c r="D24" s="1" t="s">
        <v>59</v>
      </c>
      <c r="E24" s="1" t="s">
        <v>41</v>
      </c>
      <c r="F24" s="1">
        <v>2019</v>
      </c>
      <c r="G24" s="7">
        <v>8.3199999999999996E-2</v>
      </c>
      <c r="H24" s="7">
        <v>8.5199999999999998E-2</v>
      </c>
      <c r="I24" s="7">
        <v>6.7500000000000004E-2</v>
      </c>
      <c r="J24" s="7">
        <v>6.7900000000000002E-2</v>
      </c>
      <c r="K24" s="7">
        <v>6.5729999999999997E-2</v>
      </c>
      <c r="L24" s="7">
        <v>0.11176</v>
      </c>
      <c r="M24" s="7">
        <v>0.1137</v>
      </c>
      <c r="N24" s="7">
        <v>8.5999999999999993E-2</v>
      </c>
      <c r="O24" s="7">
        <v>6.9000000000000006E-2</v>
      </c>
      <c r="P24" s="7">
        <v>5.7979999999999997E-2</v>
      </c>
      <c r="Q24" s="7">
        <v>8.5099999999999995E-2</v>
      </c>
      <c r="R24" s="7">
        <v>4.5870000000000001E-2</v>
      </c>
      <c r="S24" s="7">
        <v>3.5369999999999999E-2</v>
      </c>
      <c r="T24" s="7">
        <v>2.5729999999999999E-2</v>
      </c>
      <c r="X24" s="1">
        <v>98701000</v>
      </c>
      <c r="Y24" s="1" t="s">
        <v>59</v>
      </c>
      <c r="Z24" s="1" t="s">
        <v>41</v>
      </c>
      <c r="AA24" s="1">
        <v>2019</v>
      </c>
      <c r="AB24" s="7">
        <v>8.3199999999999996E-2</v>
      </c>
      <c r="AC24" s="7">
        <v>8.5199999999999998E-2</v>
      </c>
      <c r="AD24" s="7">
        <v>6.7500000000000004E-2</v>
      </c>
      <c r="AE24" s="7">
        <v>6.7900000000000002E-2</v>
      </c>
      <c r="AF24" s="7">
        <v>6.5729999999999997E-2</v>
      </c>
      <c r="AG24" s="7">
        <v>0.11176</v>
      </c>
      <c r="AH24" s="7">
        <v>0.1137</v>
      </c>
      <c r="AI24" s="7">
        <v>8.5999999999999993E-2</v>
      </c>
      <c r="AJ24" s="7">
        <v>6.9000000000000006E-2</v>
      </c>
      <c r="AK24" s="7">
        <v>5.7979999999999997E-2</v>
      </c>
      <c r="AL24" s="7">
        <v>8.5099999999999995E-2</v>
      </c>
      <c r="AM24" s="7">
        <v>4.5870000000000001E-2</v>
      </c>
      <c r="AN24" s="7">
        <v>3.5369999999999999E-2</v>
      </c>
      <c r="AO24" s="7">
        <v>2.5729999999999999E-2</v>
      </c>
    </row>
    <row r="25" spans="3:41" x14ac:dyDescent="0.25">
      <c r="C25" s="1">
        <v>98701000</v>
      </c>
      <c r="D25" s="1" t="s">
        <v>59</v>
      </c>
      <c r="E25" s="1" t="s">
        <v>42</v>
      </c>
      <c r="F25" s="1">
        <v>2019</v>
      </c>
      <c r="G25" s="7">
        <v>7.2499999999999995E-2</v>
      </c>
      <c r="H25" s="7">
        <v>7.3359999999999995E-2</v>
      </c>
      <c r="I25" s="7">
        <v>5.8799999999999998E-2</v>
      </c>
      <c r="J25" s="7">
        <v>5.9900000000000002E-2</v>
      </c>
      <c r="K25" s="7">
        <v>6.8540000000000004E-2</v>
      </c>
      <c r="L25" s="7">
        <v>0.1115</v>
      </c>
      <c r="M25" s="7">
        <v>0.10376000000000001</v>
      </c>
      <c r="N25" s="7">
        <v>0.08</v>
      </c>
      <c r="O25" s="7">
        <v>6.7799999999999999E-2</v>
      </c>
      <c r="P25" s="7">
        <v>5.9569999999999998E-2</v>
      </c>
      <c r="Q25" s="7">
        <v>9.8699999999999996E-2</v>
      </c>
      <c r="R25" s="7">
        <v>5.6550000000000003E-2</v>
      </c>
      <c r="S25" s="7">
        <v>4.8340000000000001E-2</v>
      </c>
      <c r="T25" s="7">
        <v>4.0620000000000003E-2</v>
      </c>
      <c r="X25" s="1">
        <v>98701000</v>
      </c>
      <c r="Y25" s="1" t="s">
        <v>59</v>
      </c>
      <c r="Z25" s="1" t="s">
        <v>42</v>
      </c>
      <c r="AA25" s="1">
        <v>2019</v>
      </c>
      <c r="AB25" s="7">
        <v>7.2499999999999995E-2</v>
      </c>
      <c r="AC25" s="7">
        <v>7.3359999999999995E-2</v>
      </c>
      <c r="AD25" s="7">
        <v>5.8799999999999998E-2</v>
      </c>
      <c r="AE25" s="7">
        <v>5.9900000000000002E-2</v>
      </c>
      <c r="AF25" s="7">
        <v>6.8540000000000004E-2</v>
      </c>
      <c r="AG25" s="7">
        <v>0.1115</v>
      </c>
      <c r="AH25" s="7">
        <v>0.10376000000000001</v>
      </c>
      <c r="AI25" s="7">
        <v>0.08</v>
      </c>
      <c r="AJ25" s="7">
        <v>6.7799999999999999E-2</v>
      </c>
      <c r="AK25" s="7">
        <v>5.9569999999999998E-2</v>
      </c>
      <c r="AL25" s="7">
        <v>9.8699999999999996E-2</v>
      </c>
      <c r="AM25" s="7">
        <v>5.6550000000000003E-2</v>
      </c>
      <c r="AN25" s="7">
        <v>4.8340000000000001E-2</v>
      </c>
      <c r="AO25" s="7">
        <v>4.0620000000000003E-2</v>
      </c>
    </row>
    <row r="26" spans="3:41" x14ac:dyDescent="0.25">
      <c r="C26" s="1">
        <v>82701000</v>
      </c>
      <c r="D26" s="1" t="s">
        <v>61</v>
      </c>
      <c r="E26" s="1" t="s">
        <v>41</v>
      </c>
      <c r="F26" s="1" t="s">
        <v>47</v>
      </c>
      <c r="G26" s="7">
        <v>4.5469999999999997E-2</v>
      </c>
      <c r="H26" s="7">
        <v>5.3830000000000003E-2</v>
      </c>
      <c r="I26" s="7">
        <v>6.2700000000000006E-2</v>
      </c>
      <c r="J26" s="7">
        <v>6.5699999999999995E-2</v>
      </c>
      <c r="K26" s="7">
        <v>6.59E-2</v>
      </c>
      <c r="L26" s="7">
        <v>8.6199999999999999E-2</v>
      </c>
      <c r="M26" s="7">
        <v>0.13020000000000001</v>
      </c>
      <c r="N26" s="7">
        <v>9.7049999999999997E-2</v>
      </c>
      <c r="O26" s="7">
        <v>7.4770000000000003E-2</v>
      </c>
      <c r="P26" s="7">
        <v>6.6699999999999995E-2</v>
      </c>
      <c r="Q26" s="7">
        <v>0.11115</v>
      </c>
      <c r="R26" s="7">
        <v>5.9360000000000003E-2</v>
      </c>
      <c r="S26" s="7">
        <v>4.8399999999999999E-2</v>
      </c>
      <c r="T26" s="7">
        <v>3.2620000000000003E-2</v>
      </c>
      <c r="X26" s="1">
        <v>82701000</v>
      </c>
      <c r="Y26" s="1" t="s">
        <v>61</v>
      </c>
      <c r="Z26" s="1" t="s">
        <v>41</v>
      </c>
      <c r="AA26" s="1" t="s">
        <v>47</v>
      </c>
      <c r="AB26" s="7">
        <v>4.5469999999999997E-2</v>
      </c>
      <c r="AC26" s="7">
        <v>5.3830000000000003E-2</v>
      </c>
      <c r="AD26" s="7">
        <v>6.2700000000000006E-2</v>
      </c>
      <c r="AE26" s="7">
        <v>6.5699999999999995E-2</v>
      </c>
      <c r="AF26" s="7">
        <v>6.59E-2</v>
      </c>
      <c r="AG26" s="7">
        <v>8.6199999999999999E-2</v>
      </c>
      <c r="AH26" s="7">
        <v>0.13020000000000001</v>
      </c>
      <c r="AI26" s="7">
        <v>9.7049999999999997E-2</v>
      </c>
      <c r="AJ26" s="7">
        <v>7.4770000000000003E-2</v>
      </c>
      <c r="AK26" s="7">
        <v>6.6699999999999995E-2</v>
      </c>
      <c r="AL26" s="7">
        <v>0.11115</v>
      </c>
      <c r="AM26" s="7">
        <v>5.9360000000000003E-2</v>
      </c>
      <c r="AN26" s="7">
        <v>4.8399999999999999E-2</v>
      </c>
      <c r="AO26" s="7">
        <v>3.2620000000000003E-2</v>
      </c>
    </row>
    <row r="27" spans="3:41" x14ac:dyDescent="0.25">
      <c r="C27" s="1">
        <v>82701000</v>
      </c>
      <c r="D27" s="1" t="s">
        <v>61</v>
      </c>
      <c r="E27" s="1" t="s">
        <v>42</v>
      </c>
      <c r="F27" s="1" t="s">
        <v>47</v>
      </c>
      <c r="G27" s="7">
        <v>5.3530000000000001E-2</v>
      </c>
      <c r="H27" s="7">
        <v>6.4199999999999993E-2</v>
      </c>
      <c r="I27" s="7">
        <v>6.8360000000000004E-2</v>
      </c>
      <c r="J27" s="7">
        <v>7.0559999999999998E-2</v>
      </c>
      <c r="K27" s="7">
        <v>6.8659999999999999E-2</v>
      </c>
      <c r="L27" s="7">
        <v>8.3860000000000004E-2</v>
      </c>
      <c r="M27" s="7">
        <v>0.11633</v>
      </c>
      <c r="N27" s="7">
        <v>9.4E-2</v>
      </c>
      <c r="O27" s="7">
        <v>7.5600000000000001E-2</v>
      </c>
      <c r="P27" s="7">
        <v>6.4299999999999996E-2</v>
      </c>
      <c r="Q27" s="7">
        <v>0.106</v>
      </c>
      <c r="R27" s="7">
        <v>5.4780000000000002E-2</v>
      </c>
      <c r="S27" s="7">
        <v>5.0540000000000002E-2</v>
      </c>
      <c r="T27" s="7">
        <v>2.9270000000000001E-2</v>
      </c>
      <c r="X27" s="1">
        <v>82701000</v>
      </c>
      <c r="Y27" s="1" t="s">
        <v>61</v>
      </c>
      <c r="Z27" s="1" t="s">
        <v>42</v>
      </c>
      <c r="AA27" s="1" t="s">
        <v>47</v>
      </c>
      <c r="AB27" s="7">
        <v>5.3530000000000001E-2</v>
      </c>
      <c r="AC27" s="7">
        <v>6.4199999999999993E-2</v>
      </c>
      <c r="AD27" s="7">
        <v>6.8360000000000004E-2</v>
      </c>
      <c r="AE27" s="7">
        <v>7.0559999999999998E-2</v>
      </c>
      <c r="AF27" s="7">
        <v>6.8659999999999999E-2</v>
      </c>
      <c r="AG27" s="7">
        <v>8.3860000000000004E-2</v>
      </c>
      <c r="AH27" s="7">
        <v>0.11633</v>
      </c>
      <c r="AI27" s="7">
        <v>9.4E-2</v>
      </c>
      <c r="AJ27" s="7">
        <v>7.5600000000000001E-2</v>
      </c>
      <c r="AK27" s="7">
        <v>6.4299999999999996E-2</v>
      </c>
      <c r="AL27" s="7">
        <v>0.106</v>
      </c>
      <c r="AM27" s="7">
        <v>5.4780000000000002E-2</v>
      </c>
      <c r="AN27" s="7">
        <v>5.0540000000000002E-2</v>
      </c>
      <c r="AO27" s="7">
        <v>2.9270000000000001E-2</v>
      </c>
    </row>
    <row r="29" spans="3:41" x14ac:dyDescent="0.25">
      <c r="D29" s="3" t="s">
        <v>43</v>
      </c>
      <c r="E29" s="1" t="s">
        <v>41</v>
      </c>
      <c r="G29" s="7">
        <f t="shared" ref="G29:T29" si="2">AVERAGE(G18,G16,G20,G22,G24)</f>
        <v>6.1360000000000005E-2</v>
      </c>
      <c r="H29" s="7">
        <f t="shared" si="2"/>
        <v>6.5484000000000001E-2</v>
      </c>
      <c r="I29" s="7">
        <f t="shared" si="2"/>
        <v>5.7818000000000001E-2</v>
      </c>
      <c r="J29" s="7">
        <f t="shared" si="2"/>
        <v>5.1880000000000003E-2</v>
      </c>
      <c r="K29" s="7">
        <f t="shared" si="2"/>
        <v>5.1687999999999998E-2</v>
      </c>
      <c r="L29" s="7">
        <f t="shared" si="2"/>
        <v>7.2958000000000009E-2</v>
      </c>
      <c r="M29" s="7">
        <f t="shared" si="2"/>
        <v>8.2184000000000007E-2</v>
      </c>
      <c r="N29" s="7">
        <f t="shared" si="2"/>
        <v>7.782E-2</v>
      </c>
      <c r="O29" s="7">
        <f t="shared" si="2"/>
        <v>7.0354E-2</v>
      </c>
      <c r="P29" s="7">
        <f t="shared" si="2"/>
        <v>7.0605999999999988E-2</v>
      </c>
      <c r="Q29" s="7">
        <f t="shared" si="2"/>
        <v>0.13671</v>
      </c>
      <c r="R29" s="7">
        <f t="shared" si="2"/>
        <v>7.5566000000000008E-2</v>
      </c>
      <c r="S29" s="7">
        <f t="shared" si="2"/>
        <v>7.324E-2</v>
      </c>
      <c r="T29" s="7">
        <f t="shared" si="2"/>
        <v>5.2357999999999995E-2</v>
      </c>
    </row>
    <row r="30" spans="3:41" x14ac:dyDescent="0.25">
      <c r="D30" s="3" t="s">
        <v>43</v>
      </c>
      <c r="E30" s="1" t="s">
        <v>42</v>
      </c>
      <c r="G30" s="7">
        <f t="shared" ref="G30:T30" si="3">AVERAGE(G19,G17,G21,G23,G25)</f>
        <v>6.3271999999999995E-2</v>
      </c>
      <c r="H30" s="7">
        <f t="shared" si="3"/>
        <v>6.8723999999999993E-2</v>
      </c>
      <c r="I30" s="7">
        <f t="shared" si="3"/>
        <v>6.2016000000000002E-2</v>
      </c>
      <c r="J30" s="7">
        <f t="shared" si="3"/>
        <v>5.3252000000000001E-2</v>
      </c>
      <c r="K30" s="7">
        <f t="shared" si="3"/>
        <v>5.2288000000000001E-2</v>
      </c>
      <c r="L30" s="7">
        <f t="shared" si="3"/>
        <v>8.094599999999999E-2</v>
      </c>
      <c r="M30" s="7">
        <f t="shared" si="3"/>
        <v>9.0782000000000002E-2</v>
      </c>
      <c r="N30" s="7">
        <f t="shared" si="3"/>
        <v>8.252000000000001E-2</v>
      </c>
      <c r="O30" s="7">
        <f t="shared" si="3"/>
        <v>7.152E-2</v>
      </c>
      <c r="P30" s="7">
        <f t="shared" si="3"/>
        <v>6.8254000000000009E-2</v>
      </c>
      <c r="Q30" s="7">
        <f t="shared" si="3"/>
        <v>0.12835999999999997</v>
      </c>
      <c r="R30" s="7">
        <f t="shared" si="3"/>
        <v>7.0648000000000002E-2</v>
      </c>
      <c r="S30" s="7">
        <f t="shared" si="3"/>
        <v>6.3492000000000007E-2</v>
      </c>
      <c r="T30" s="7">
        <f t="shared" si="3"/>
        <v>4.3881999999999997E-2</v>
      </c>
    </row>
    <row r="32" spans="3:41" x14ac:dyDescent="0.25">
      <c r="C32" s="3"/>
      <c r="D32" s="3"/>
      <c r="E32" s="3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3:22" x14ac:dyDescent="0.25">
      <c r="C33" s="4"/>
      <c r="D33" s="1"/>
      <c r="E33" s="1"/>
      <c r="F33" s="1"/>
      <c r="G33" s="1"/>
      <c r="H33" s="5"/>
      <c r="I33" s="6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3:22" x14ac:dyDescent="0.25">
      <c r="C34" s="3" t="s">
        <v>19</v>
      </c>
      <c r="D34" s="3" t="s">
        <v>17</v>
      </c>
      <c r="E34" s="3" t="s">
        <v>18</v>
      </c>
      <c r="F34" s="2" t="s">
        <v>0</v>
      </c>
      <c r="G34" s="2" t="s">
        <v>1</v>
      </c>
      <c r="H34" s="2" t="s">
        <v>2</v>
      </c>
      <c r="I34" s="2" t="s">
        <v>3</v>
      </c>
      <c r="J34" s="2" t="s">
        <v>4</v>
      </c>
      <c r="K34" s="2" t="s">
        <v>5</v>
      </c>
      <c r="L34" s="2" t="s">
        <v>6</v>
      </c>
      <c r="M34" s="2" t="s">
        <v>7</v>
      </c>
      <c r="N34" s="2" t="s">
        <v>8</v>
      </c>
      <c r="O34" s="2" t="s">
        <v>9</v>
      </c>
      <c r="P34" s="2" t="s">
        <v>10</v>
      </c>
      <c r="Q34" s="2" t="s">
        <v>11</v>
      </c>
      <c r="R34" s="2" t="s">
        <v>12</v>
      </c>
      <c r="S34" s="2" t="s">
        <v>13</v>
      </c>
      <c r="T34" s="2" t="s">
        <v>14</v>
      </c>
      <c r="U34" s="2" t="s">
        <v>15</v>
      </c>
      <c r="V34" s="2" t="s">
        <v>16</v>
      </c>
    </row>
    <row r="35" spans="3:22" x14ac:dyDescent="0.25">
      <c r="C35" s="3" t="s">
        <v>44</v>
      </c>
      <c r="D35" s="1" t="s">
        <v>49</v>
      </c>
      <c r="E35" s="1">
        <v>2014</v>
      </c>
      <c r="F35" s="6">
        <v>-136</v>
      </c>
      <c r="G35" s="6">
        <v>59861.999999999993</v>
      </c>
      <c r="H35" s="5">
        <v>0.1683705856803982</v>
      </c>
      <c r="I35" s="6">
        <v>18717.5</v>
      </c>
      <c r="J35" s="5">
        <v>0.44555644649360188</v>
      </c>
      <c r="K35" s="5">
        <v>1.9879055160201789E-2</v>
      </c>
      <c r="L35" s="5">
        <v>20.074214025592191</v>
      </c>
      <c r="M35" s="5">
        <v>23.4</v>
      </c>
      <c r="N35" s="5">
        <v>1.7707393672112409E-3</v>
      </c>
      <c r="O35" s="5">
        <v>2.489058167117694E-3</v>
      </c>
      <c r="P35" s="5">
        <v>1.0804851157662609E-2</v>
      </c>
      <c r="Q35" s="5">
        <v>1.093247803280879</v>
      </c>
      <c r="R35" s="5">
        <v>1.183322976178544</v>
      </c>
      <c r="S35" s="5">
        <v>72.625054291537197</v>
      </c>
      <c r="T35" s="5">
        <v>7.1831879990644969E-4</v>
      </c>
      <c r="U35" s="5">
        <v>4.6406735491630748E-2</v>
      </c>
      <c r="V35" s="5">
        <v>45.439470782800392</v>
      </c>
    </row>
    <row r="36" spans="3:22" x14ac:dyDescent="0.25">
      <c r="D36" s="1" t="s">
        <v>49</v>
      </c>
      <c r="E36" s="1">
        <v>2015</v>
      </c>
      <c r="F36" s="6">
        <v>-131.99999999999989</v>
      </c>
      <c r="G36" s="6">
        <v>59649</v>
      </c>
      <c r="H36" s="5">
        <v>0.16354004258244059</v>
      </c>
      <c r="I36" s="6">
        <v>16455.829679999999</v>
      </c>
      <c r="J36" s="5">
        <v>0.46832805244010789</v>
      </c>
      <c r="K36" s="5">
        <v>2.0452983285553811E-2</v>
      </c>
      <c r="L36" s="5">
        <v>19.883605225066638</v>
      </c>
      <c r="M36" s="5">
        <v>23.64</v>
      </c>
      <c r="N36" s="5">
        <v>1.810591962983442E-3</v>
      </c>
      <c r="O36" s="5">
        <v>2.5817700212912098E-3</v>
      </c>
      <c r="P36" s="5">
        <v>1.0752904491273941E-2</v>
      </c>
      <c r="Q36" s="5">
        <v>0.94551459370651614</v>
      </c>
      <c r="R36" s="5">
        <v>1.203360827507586</v>
      </c>
      <c r="S36" s="5">
        <v>61.270966499019252</v>
      </c>
      <c r="T36" s="5">
        <v>7.3764857751177563E-4</v>
      </c>
      <c r="U36" s="5">
        <v>4.6572448825629928E-2</v>
      </c>
      <c r="V36" s="5">
        <v>35.729470777548642</v>
      </c>
    </row>
    <row r="37" spans="3:22" x14ac:dyDescent="0.25">
      <c r="D37" s="1" t="s">
        <v>49</v>
      </c>
      <c r="E37" s="1">
        <v>2016</v>
      </c>
      <c r="F37" s="6">
        <v>-338</v>
      </c>
      <c r="G37" s="6">
        <v>59349</v>
      </c>
      <c r="H37" s="5">
        <v>0.16355793694923251</v>
      </c>
      <c r="I37" s="6">
        <v>16506.97249</v>
      </c>
      <c r="J37" s="5">
        <v>0.47685049453234252</v>
      </c>
      <c r="K37" s="5">
        <v>2.1230349289794261E-2</v>
      </c>
      <c r="L37" s="5">
        <v>19.00027140659488</v>
      </c>
      <c r="M37" s="5">
        <v>23.93</v>
      </c>
      <c r="N37" s="5">
        <v>1.8197442248394969E-3</v>
      </c>
      <c r="O37" s="5">
        <v>2.628519435879279E-3</v>
      </c>
      <c r="P37" s="5">
        <v>1.370368498205529E-2</v>
      </c>
      <c r="Q37" s="5">
        <v>0.94261065898330221</v>
      </c>
      <c r="R37" s="5">
        <v>1.032858683381354</v>
      </c>
      <c r="S37" s="5">
        <v>92.807506382584336</v>
      </c>
      <c r="T37" s="5">
        <v>7.2452779322313625E-4</v>
      </c>
      <c r="U37" s="5">
        <v>4.6807865338927362E-2</v>
      </c>
      <c r="V37" s="5">
        <v>54.735426532544722</v>
      </c>
    </row>
    <row r="38" spans="3:22" x14ac:dyDescent="0.25">
      <c r="D38" s="1" t="s">
        <v>49</v>
      </c>
      <c r="E38" s="1">
        <v>2017</v>
      </c>
      <c r="F38" s="6">
        <v>-283.99999999999989</v>
      </c>
      <c r="G38" s="6">
        <v>58748.999999999993</v>
      </c>
      <c r="H38" s="5">
        <v>0.16527940901121721</v>
      </c>
      <c r="I38" s="6">
        <v>16496.860799999999</v>
      </c>
      <c r="J38" s="5">
        <v>0.46437896815264929</v>
      </c>
      <c r="K38" s="5">
        <v>2.4170624180837111E-2</v>
      </c>
      <c r="L38" s="5">
        <v>27.61631721612282</v>
      </c>
      <c r="M38" s="5">
        <v>24.29</v>
      </c>
      <c r="N38" s="5">
        <v>1.8553507293741049E-3</v>
      </c>
      <c r="O38" s="5">
        <v>2.6213212139780989E-3</v>
      </c>
      <c r="P38" s="5">
        <v>1.384874636164019E-2</v>
      </c>
      <c r="Q38" s="5">
        <v>0.94990553030689784</v>
      </c>
      <c r="R38" s="5">
        <v>1.0285073788490009</v>
      </c>
      <c r="S38" s="5">
        <v>83.891458903130243</v>
      </c>
      <c r="T38" s="5">
        <v>7.1490578563039218E-4</v>
      </c>
      <c r="U38" s="5">
        <v>4.6383768234352918E-2</v>
      </c>
      <c r="V38" s="5">
        <v>51.596050464348288</v>
      </c>
    </row>
    <row r="39" spans="3:22" x14ac:dyDescent="0.25">
      <c r="D39" s="1" t="s">
        <v>49</v>
      </c>
      <c r="E39" s="1">
        <v>2018</v>
      </c>
      <c r="F39" s="6">
        <v>-200</v>
      </c>
      <c r="G39" s="6">
        <v>58223</v>
      </c>
      <c r="H39" s="5">
        <v>0.16632602236229671</v>
      </c>
      <c r="I39" s="6">
        <v>17553.456320000001</v>
      </c>
      <c r="J39" s="5">
        <v>0.51243838345670956</v>
      </c>
      <c r="K39" s="5">
        <v>2.5247754323892601E-2</v>
      </c>
      <c r="L39" s="5">
        <v>31.013134193016509</v>
      </c>
      <c r="M39" s="5">
        <v>24.63</v>
      </c>
      <c r="N39" s="5">
        <v>1.9236384246775211E-3</v>
      </c>
      <c r="O39" s="5">
        <v>2.0266904831423918E-3</v>
      </c>
      <c r="P39" s="5">
        <v>1.3973859127836059E-2</v>
      </c>
      <c r="Q39" s="5">
        <v>0.96616457413736812</v>
      </c>
      <c r="R39" s="5">
        <v>1.006624529824983</v>
      </c>
      <c r="S39" s="5">
        <v>71.350700176906003</v>
      </c>
      <c r="T39" s="5">
        <v>6.6983838002163945E-4</v>
      </c>
      <c r="U39" s="5">
        <v>4.7472648266149109E-2</v>
      </c>
      <c r="V39" s="5">
        <v>64.228522375006435</v>
      </c>
    </row>
    <row r="42" spans="3:22" x14ac:dyDescent="0.25">
      <c r="C42" s="3" t="s">
        <v>19</v>
      </c>
      <c r="D42" s="3" t="s">
        <v>17</v>
      </c>
      <c r="E42" s="3" t="s">
        <v>18</v>
      </c>
      <c r="F42" s="2" t="s">
        <v>0</v>
      </c>
      <c r="G42" s="2" t="s">
        <v>1</v>
      </c>
      <c r="H42" s="2" t="s">
        <v>2</v>
      </c>
      <c r="I42" s="2" t="s">
        <v>3</v>
      </c>
      <c r="J42" s="2" t="s">
        <v>4</v>
      </c>
      <c r="K42" s="2" t="s">
        <v>5</v>
      </c>
      <c r="L42" s="2" t="s">
        <v>6</v>
      </c>
      <c r="M42" s="2" t="s">
        <v>7</v>
      </c>
      <c r="N42" s="2" t="s">
        <v>8</v>
      </c>
      <c r="O42" s="2" t="s">
        <v>9</v>
      </c>
      <c r="P42" s="2" t="s">
        <v>10</v>
      </c>
      <c r="Q42" s="2" t="s">
        <v>11</v>
      </c>
      <c r="R42" s="2" t="s">
        <v>12</v>
      </c>
      <c r="S42" s="2" t="s">
        <v>13</v>
      </c>
      <c r="T42" s="2" t="s">
        <v>14</v>
      </c>
      <c r="U42" s="2" t="s">
        <v>15</v>
      </c>
      <c r="V42" s="2" t="s">
        <v>16</v>
      </c>
    </row>
    <row r="43" spans="3:22" x14ac:dyDescent="0.25">
      <c r="D43" s="1" t="s">
        <v>54</v>
      </c>
      <c r="E43" s="5">
        <v>2019</v>
      </c>
      <c r="F43" s="5">
        <v>139</v>
      </c>
      <c r="G43" s="5">
        <v>58939</v>
      </c>
      <c r="H43" s="5">
        <v>0.1407217631788798</v>
      </c>
      <c r="I43" s="5">
        <v>22932.92643</v>
      </c>
      <c r="J43" s="5">
        <v>0.6860635572371433</v>
      </c>
      <c r="K43" s="5">
        <v>1.6983661073313071E-2</v>
      </c>
      <c r="L43" s="5">
        <v>41.026866158061729</v>
      </c>
      <c r="M43" s="5">
        <v>27.71</v>
      </c>
      <c r="N43" s="5">
        <v>2.8334379612819849E-3</v>
      </c>
      <c r="O43" s="5">
        <v>2.8504046556609261E-3</v>
      </c>
      <c r="P43" s="5">
        <v>4.0550399565652531E-3</v>
      </c>
      <c r="Q43" s="5">
        <v>0.16425456828245991</v>
      </c>
      <c r="R43" s="5">
        <v>0.26503062488335388</v>
      </c>
      <c r="S43" s="5">
        <v>4.43583459339313</v>
      </c>
      <c r="T43" s="5">
        <v>2.7146711006294569E-4</v>
      </c>
      <c r="U43" s="5">
        <v>5.5464123924735743E-2</v>
      </c>
      <c r="V43" s="5">
        <v>125.2146627631958</v>
      </c>
    </row>
    <row r="44" spans="3:22" x14ac:dyDescent="0.25">
      <c r="D44" s="1" t="s">
        <v>54</v>
      </c>
      <c r="E44" s="5">
        <v>2020</v>
      </c>
      <c r="F44" s="5">
        <v>-222</v>
      </c>
      <c r="G44" s="5">
        <v>58729.999999999993</v>
      </c>
      <c r="H44" s="5">
        <v>0.14122254384471311</v>
      </c>
      <c r="I44" s="5">
        <v>24014.46744</v>
      </c>
      <c r="J44" s="5">
        <v>0.68267154776093975</v>
      </c>
      <c r="K44" s="5">
        <v>1.738464158011236E-2</v>
      </c>
      <c r="L44" s="5">
        <v>43.17377628333049</v>
      </c>
      <c r="M44" s="5">
        <v>28.17</v>
      </c>
      <c r="N44" s="5">
        <v>2.8775753447982111E-3</v>
      </c>
      <c r="O44" s="5">
        <v>2.8605482717520741E-3</v>
      </c>
      <c r="P44" s="5">
        <v>4.0916056529882493E-3</v>
      </c>
      <c r="Q44" s="5">
        <v>0.1542993359441503</v>
      </c>
      <c r="R44" s="5">
        <v>0.26809364890175352</v>
      </c>
      <c r="S44" s="5">
        <v>4.2740956785288331</v>
      </c>
      <c r="T44" s="5">
        <v>2.7243316873829302E-4</v>
      </c>
      <c r="U44" s="5">
        <v>5.2000681082921843E-2</v>
      </c>
      <c r="V44" s="5">
        <v>118.6621965973097</v>
      </c>
    </row>
    <row r="45" spans="3:22" x14ac:dyDescent="0.25">
      <c r="D45" s="1" t="s">
        <v>54</v>
      </c>
      <c r="E45" s="5">
        <v>2021</v>
      </c>
      <c r="F45" s="5">
        <v>-71.999999999999972</v>
      </c>
      <c r="G45" s="5">
        <v>57945</v>
      </c>
      <c r="H45" s="5">
        <v>0.13992579169902489</v>
      </c>
      <c r="I45" s="5">
        <v>22576.040779999999</v>
      </c>
      <c r="J45" s="5">
        <v>0.80837518336353431</v>
      </c>
      <c r="K45" s="5">
        <v>1.7551126067822932E-2</v>
      </c>
      <c r="L45" s="5">
        <v>45.26114026456122</v>
      </c>
      <c r="M45" s="5">
        <v>28.65</v>
      </c>
      <c r="N45" s="5">
        <v>2.916558805764068E-3</v>
      </c>
      <c r="O45" s="5">
        <v>2.8647855725256592E-3</v>
      </c>
      <c r="P45" s="5">
        <v>4.1470359823970971E-3</v>
      </c>
      <c r="Q45" s="5">
        <v>0.14182414358443221</v>
      </c>
      <c r="R45" s="5">
        <v>0.25191802571403871</v>
      </c>
      <c r="S45" s="5">
        <v>3.580184115972008</v>
      </c>
      <c r="T45" s="5">
        <v>2.9338165501768831E-4</v>
      </c>
      <c r="U45" s="5">
        <v>5.4223832945034092E-2</v>
      </c>
      <c r="V45" s="5">
        <v>137.05732966502711</v>
      </c>
    </row>
    <row r="46" spans="3:22" x14ac:dyDescent="0.25">
      <c r="C46" s="3" t="s">
        <v>44</v>
      </c>
      <c r="D46" s="1" t="s">
        <v>54</v>
      </c>
      <c r="E46" s="5">
        <v>2022</v>
      </c>
      <c r="F46" s="5">
        <v>-314</v>
      </c>
      <c r="G46" s="5">
        <v>57281</v>
      </c>
      <c r="H46" s="5">
        <v>0.1420715420471011</v>
      </c>
      <c r="I46" s="5">
        <v>19503.478650000001</v>
      </c>
      <c r="J46" s="5">
        <v>0.85137654719715072</v>
      </c>
      <c r="K46" s="5">
        <v>1.878458825788655E-2</v>
      </c>
      <c r="L46" s="5">
        <v>41.6940077879227</v>
      </c>
      <c r="M46" s="5">
        <v>29.18</v>
      </c>
      <c r="N46" s="5">
        <v>2.9852830781585322E-3</v>
      </c>
      <c r="O46" s="5">
        <v>2.758331733035376E-3</v>
      </c>
      <c r="P46" s="5">
        <v>4.1951083256227973E-3</v>
      </c>
      <c r="Q46" s="5">
        <v>0.1398369441874257</v>
      </c>
      <c r="R46" s="5">
        <v>0.27997800317731869</v>
      </c>
      <c r="S46" s="5">
        <v>3.1786435816413769</v>
      </c>
      <c r="T46" s="5">
        <v>2.9678252823798367E-4</v>
      </c>
      <c r="U46" s="5">
        <v>5.1744906688081557E-2</v>
      </c>
      <c r="V46" s="5">
        <v>144.23140084757591</v>
      </c>
    </row>
  </sheetData>
  <conditionalFormatting sqref="U15:U16 U18:U19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5:V16 V18:V19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3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3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3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3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3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3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5:I39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5:L39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5:V39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5:S39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5:Q39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5:R39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H16 J16:T16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H17 J17:T17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:H18 J18:T18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9:H19 J19:T19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3:I46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3:L46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3:Q46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3:R46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3:S46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43:V46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0:H20 J20:T20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1:H21 J21:T21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2:H22 J22:T22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3:H23 J23:T23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G24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H24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4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6:J24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24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24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:M24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:N24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:O24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6:P24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6:Q24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:R24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6:S24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6:T24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G23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H23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:I23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23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23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6:T23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G25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H25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:I25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6:J25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25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25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:M25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:N25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:O25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6:P25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6:Q25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:R25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6:S25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6:T25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G27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H27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:I27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6:J27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27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27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:M27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:N27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:O27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6:P27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6:Q27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:R27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6:S27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6:T27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6:AO1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8:AO1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0:AO2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2:AO2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4:AO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6:AO2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L42"/>
  <sheetViews>
    <sheetView topLeftCell="A4" zoomScaleNormal="100" workbookViewId="0">
      <selection activeCell="I24" sqref="I24"/>
    </sheetView>
  </sheetViews>
  <sheetFormatPr defaultRowHeight="15" x14ac:dyDescent="0.25"/>
  <cols>
    <col min="3" max="3" width="18.42578125" customWidth="1"/>
    <col min="4" max="4" width="26" customWidth="1"/>
    <col min="5" max="5" width="12" customWidth="1"/>
    <col min="8" max="8" width="12" customWidth="1"/>
    <col min="12" max="12" width="14.140625" customWidth="1"/>
    <col min="14" max="14" width="13" customWidth="1"/>
    <col min="15" max="15" width="12.42578125" customWidth="1"/>
    <col min="21" max="21" width="13.42578125" customWidth="1"/>
    <col min="22" max="22" width="12.140625" customWidth="1"/>
    <col min="23" max="23" width="18" customWidth="1"/>
    <col min="25" max="25" width="11.140625" customWidth="1"/>
  </cols>
  <sheetData>
    <row r="4" spans="3:38" x14ac:dyDescent="0.25">
      <c r="C4" s="3" t="s">
        <v>19</v>
      </c>
      <c r="D4" s="3" t="s">
        <v>17</v>
      </c>
      <c r="E4" s="3" t="s">
        <v>18</v>
      </c>
      <c r="F4" s="2" t="s">
        <v>0</v>
      </c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  <c r="N4" s="2" t="s">
        <v>8</v>
      </c>
      <c r="O4" s="2" t="s">
        <v>9</v>
      </c>
      <c r="P4" s="2" t="s">
        <v>10</v>
      </c>
      <c r="Q4" s="2" t="s">
        <v>11</v>
      </c>
      <c r="R4" s="2" t="s">
        <v>12</v>
      </c>
      <c r="S4" s="2" t="s">
        <v>13</v>
      </c>
      <c r="T4" s="2" t="s">
        <v>14</v>
      </c>
      <c r="U4" s="2" t="s">
        <v>15</v>
      </c>
      <c r="V4" s="2" t="s">
        <v>16</v>
      </c>
      <c r="X4" s="2" t="s">
        <v>2</v>
      </c>
      <c r="Y4" s="2" t="s">
        <v>3</v>
      </c>
      <c r="Z4" s="2" t="s">
        <v>4</v>
      </c>
      <c r="AA4" s="2" t="s">
        <v>5</v>
      </c>
      <c r="AB4" s="2" t="s">
        <v>6</v>
      </c>
      <c r="AC4" s="2" t="s">
        <v>7</v>
      </c>
      <c r="AD4" s="2" t="s">
        <v>8</v>
      </c>
      <c r="AE4" s="2" t="s">
        <v>9</v>
      </c>
      <c r="AF4" s="2" t="s">
        <v>10</v>
      </c>
      <c r="AG4" s="2" t="s">
        <v>11</v>
      </c>
      <c r="AH4" s="2" t="s">
        <v>12</v>
      </c>
      <c r="AI4" s="2" t="s">
        <v>13</v>
      </c>
      <c r="AJ4" s="2" t="s">
        <v>14</v>
      </c>
      <c r="AK4" s="2" t="s">
        <v>15</v>
      </c>
      <c r="AL4" s="2" t="s">
        <v>16</v>
      </c>
    </row>
    <row r="5" spans="3:38" x14ac:dyDescent="0.25">
      <c r="C5" s="1" t="s">
        <v>50</v>
      </c>
      <c r="D5" s="1" t="s">
        <v>51</v>
      </c>
      <c r="E5" s="1">
        <v>2020</v>
      </c>
      <c r="F5" s="1">
        <v>-151.99999999999989</v>
      </c>
      <c r="G5" s="1">
        <v>85939</v>
      </c>
      <c r="H5" s="1">
        <v>0.15749543280699099</v>
      </c>
      <c r="I5" s="1">
        <v>24720.091919999999</v>
      </c>
      <c r="J5" s="1">
        <v>0.81039690943576237</v>
      </c>
      <c r="K5" s="1">
        <v>1.8396769801836171E-2</v>
      </c>
      <c r="L5" s="1">
        <v>32.194688077822633</v>
      </c>
      <c r="M5" s="1">
        <v>28.7</v>
      </c>
      <c r="N5" s="1">
        <v>6.539522219248496E-3</v>
      </c>
      <c r="O5" s="1">
        <v>2.5715914776760149E-3</v>
      </c>
      <c r="P5" s="1">
        <v>1.0555161219004169E-2</v>
      </c>
      <c r="Q5" s="1">
        <v>1.1495013905211819</v>
      </c>
      <c r="R5" s="1">
        <v>0.66520904362396571</v>
      </c>
      <c r="S5" s="1">
        <v>22.581482595794672</v>
      </c>
      <c r="T5" s="1">
        <v>7.4471427407812321E-4</v>
      </c>
      <c r="U5" s="1">
        <v>6.0112405310743661E-2</v>
      </c>
      <c r="V5" s="1">
        <v>153.74505778284589</v>
      </c>
      <c r="X5" s="1">
        <f>$G5*H5</f>
        <v>13534.999999999998</v>
      </c>
      <c r="Y5" s="1">
        <v>24720.091919999999</v>
      </c>
      <c r="Z5" s="1">
        <f t="shared" ref="Z5:AL5" si="0">$G5*J5</f>
        <v>69644.699999999983</v>
      </c>
      <c r="AA5" s="1">
        <f t="shared" si="0"/>
        <v>1580.9999999999986</v>
      </c>
      <c r="AB5" s="1">
        <f t="shared" si="0"/>
        <v>2766779.2987199994</v>
      </c>
      <c r="AC5" s="1">
        <v>28.7</v>
      </c>
      <c r="AD5" s="1">
        <f t="shared" si="0"/>
        <v>561.99999999999648</v>
      </c>
      <c r="AE5" s="1">
        <f t="shared" si="0"/>
        <v>220.99999999999903</v>
      </c>
      <c r="AF5" s="1">
        <f t="shared" si="0"/>
        <v>907.09999999999934</v>
      </c>
      <c r="AG5" s="1">
        <f t="shared" si="0"/>
        <v>98786.999999999854</v>
      </c>
      <c r="AH5" s="1">
        <f t="shared" si="0"/>
        <v>57167.399999999987</v>
      </c>
      <c r="AI5" s="1">
        <f t="shared" si="0"/>
        <v>1940630.0327999983</v>
      </c>
      <c r="AJ5" s="1">
        <f t="shared" si="0"/>
        <v>63.999999999999829</v>
      </c>
      <c r="AK5" s="1">
        <f t="shared" si="0"/>
        <v>5165.9999999999991</v>
      </c>
      <c r="AL5" s="1">
        <f t="shared" si="0"/>
        <v>13212696.520799993</v>
      </c>
    </row>
    <row r="6" spans="3:38" x14ac:dyDescent="0.25">
      <c r="C6" s="1" t="s">
        <v>50</v>
      </c>
      <c r="D6" s="1" t="s">
        <v>52</v>
      </c>
      <c r="E6" s="1">
        <v>2020</v>
      </c>
      <c r="F6" s="1">
        <v>-449.99999999999989</v>
      </c>
      <c r="G6" s="1">
        <v>44386</v>
      </c>
      <c r="H6" s="1">
        <v>0.11616275402153831</v>
      </c>
      <c r="I6" s="1">
        <v>21819.183840000002</v>
      </c>
      <c r="J6" s="1">
        <v>0.43312530978236369</v>
      </c>
      <c r="K6" s="1">
        <v>3.4515387734871332E-2</v>
      </c>
      <c r="L6" s="1">
        <v>23.330135132699489</v>
      </c>
      <c r="M6" s="1">
        <v>29.9</v>
      </c>
      <c r="N6" s="1">
        <v>3.807506871536046E-3</v>
      </c>
      <c r="O6" s="1">
        <v>2.343081151714495E-3</v>
      </c>
      <c r="P6" s="1">
        <v>1.4168882079935099E-2</v>
      </c>
      <c r="Q6" s="1">
        <v>2.863042400756993</v>
      </c>
      <c r="R6" s="1">
        <v>0.49934596494390132</v>
      </c>
      <c r="S6" s="1">
        <v>56.510477592033467</v>
      </c>
      <c r="T6" s="1">
        <v>1.622133105033115E-3</v>
      </c>
      <c r="U6" s="1">
        <v>4.9587707835804067E-2</v>
      </c>
      <c r="V6" s="1">
        <v>33.696300743477607</v>
      </c>
      <c r="X6" s="1">
        <f>$G6*H6</f>
        <v>5155.9999999999991</v>
      </c>
      <c r="Y6" s="1">
        <v>21819.183840000002</v>
      </c>
      <c r="Z6" s="1">
        <f t="shared" ref="Z6" si="1">$G6*J6</f>
        <v>19224.699999999993</v>
      </c>
      <c r="AA6" s="1">
        <f t="shared" ref="AA6" si="2">$G6*K6</f>
        <v>1531.9999999999989</v>
      </c>
      <c r="AB6" s="1">
        <f t="shared" ref="AB6" si="3">$G6*L6</f>
        <v>1035531.3779999996</v>
      </c>
      <c r="AC6" s="1">
        <v>29.9</v>
      </c>
      <c r="AD6" s="1">
        <f t="shared" ref="AD6" si="4">$G6*N6</f>
        <v>168.99999999999895</v>
      </c>
      <c r="AE6" s="1">
        <f t="shared" ref="AE6" si="5">$G6*O6</f>
        <v>103.99999999999957</v>
      </c>
      <c r="AF6" s="1">
        <f t="shared" ref="AF6" si="6">$G6*P6</f>
        <v>628.8999999999993</v>
      </c>
      <c r="AG6" s="1">
        <f t="shared" ref="AG6" si="7">$G6*Q6</f>
        <v>127078.9999999999</v>
      </c>
      <c r="AH6" s="1">
        <f t="shared" ref="AH6" si="8">$G6*R6</f>
        <v>22163.970000000005</v>
      </c>
      <c r="AI6" s="1">
        <f t="shared" ref="AI6" si="9">$G6*S6</f>
        <v>2508274.0583999977</v>
      </c>
      <c r="AJ6" s="1">
        <f t="shared" ref="AJ6" si="10">$G6*T6</f>
        <v>71.999999999999844</v>
      </c>
      <c r="AK6" s="1">
        <f t="shared" ref="AK6" si="11">$G6*U6</f>
        <v>2200.9999999999991</v>
      </c>
      <c r="AL6" s="1">
        <f t="shared" ref="AL6" si="12">$G6*V6</f>
        <v>1495644.004799997</v>
      </c>
    </row>
    <row r="7" spans="3:38" x14ac:dyDescent="0.25">
      <c r="G7" s="1">
        <f>AVERAGE(G5:G6)</f>
        <v>65162.5</v>
      </c>
      <c r="X7" s="1">
        <f>AVERAGE(X5:X6)</f>
        <v>9345.4999999999982</v>
      </c>
      <c r="Y7" s="1">
        <f t="shared" ref="Y7:AL7" si="13">AVERAGE(Y5:Y6)</f>
        <v>23269.637880000002</v>
      </c>
      <c r="Z7" s="1">
        <f t="shared" si="13"/>
        <v>44434.69999999999</v>
      </c>
      <c r="AA7" s="1">
        <f t="shared" si="13"/>
        <v>1556.4999999999986</v>
      </c>
      <c r="AB7" s="1">
        <f t="shared" si="13"/>
        <v>1901155.3383599995</v>
      </c>
      <c r="AC7" s="1">
        <f t="shared" si="13"/>
        <v>29.299999999999997</v>
      </c>
      <c r="AD7" s="1">
        <f t="shared" si="13"/>
        <v>365.49999999999773</v>
      </c>
      <c r="AE7" s="1">
        <f t="shared" si="13"/>
        <v>162.49999999999932</v>
      </c>
      <c r="AF7" s="1">
        <f t="shared" si="13"/>
        <v>767.99999999999932</v>
      </c>
      <c r="AG7" s="1">
        <f t="shared" si="13"/>
        <v>112932.99999999988</v>
      </c>
      <c r="AH7" s="1">
        <f t="shared" si="13"/>
        <v>39665.684999999998</v>
      </c>
      <c r="AI7" s="1">
        <f t="shared" si="13"/>
        <v>2224452.045599998</v>
      </c>
      <c r="AJ7" s="1">
        <f t="shared" si="13"/>
        <v>67.999999999999829</v>
      </c>
      <c r="AK7" s="1">
        <f t="shared" si="13"/>
        <v>3683.4999999999991</v>
      </c>
      <c r="AL7" s="1">
        <f t="shared" si="13"/>
        <v>7354170.262799995</v>
      </c>
    </row>
    <row r="8" spans="3:38" x14ac:dyDescent="0.25">
      <c r="W8" s="13" t="s">
        <v>43</v>
      </c>
      <c r="X8" s="14">
        <f>X7/$G7</f>
        <v>0.14341837713408784</v>
      </c>
      <c r="Y8" s="1">
        <v>23269.637880000002</v>
      </c>
      <c r="Z8" s="14">
        <f t="shared" ref="Z8:AL8" si="14">Z7/$G7</f>
        <v>0.68190600422021852</v>
      </c>
      <c r="AA8" s="14">
        <f t="shared" si="14"/>
        <v>2.3886437751774389E-2</v>
      </c>
      <c r="AB8" s="14">
        <f t="shared" si="14"/>
        <v>29.17560465543832</v>
      </c>
      <c r="AC8" s="14">
        <v>29.299999999999997</v>
      </c>
      <c r="AD8" s="14">
        <f t="shared" si="14"/>
        <v>5.6090542873584916E-3</v>
      </c>
      <c r="AE8" s="14">
        <f t="shared" si="14"/>
        <v>2.4937655860349022E-3</v>
      </c>
      <c r="AF8" s="14">
        <f t="shared" si="14"/>
        <v>1.1785919815844993E-2</v>
      </c>
      <c r="AG8" s="14">
        <f t="shared" si="14"/>
        <v>1.7330980241703415</v>
      </c>
      <c r="AH8" s="14">
        <f t="shared" si="14"/>
        <v>0.60871950892000759</v>
      </c>
      <c r="AI8" s="14">
        <f t="shared" si="14"/>
        <v>34.136996671398393</v>
      </c>
      <c r="AJ8" s="14">
        <f t="shared" si="14"/>
        <v>1.0435449836946071E-3</v>
      </c>
      <c r="AK8" s="14">
        <f t="shared" si="14"/>
        <v>5.6527910991751376E-2</v>
      </c>
      <c r="AL8" s="14">
        <f t="shared" si="14"/>
        <v>112.85893363207359</v>
      </c>
    </row>
    <row r="12" spans="3:38" x14ac:dyDescent="0.25">
      <c r="C12" s="2" t="s">
        <v>25</v>
      </c>
      <c r="D12" s="2" t="s">
        <v>17</v>
      </c>
      <c r="E12" s="2" t="s">
        <v>26</v>
      </c>
      <c r="F12" s="2" t="s">
        <v>18</v>
      </c>
      <c r="G12" s="2" t="s">
        <v>27</v>
      </c>
      <c r="H12" s="2" t="s">
        <v>28</v>
      </c>
      <c r="I12" s="2" t="s">
        <v>29</v>
      </c>
      <c r="J12" s="2" t="s">
        <v>30</v>
      </c>
      <c r="K12" s="2" t="s">
        <v>31</v>
      </c>
      <c r="L12" s="2" t="s">
        <v>32</v>
      </c>
      <c r="M12" s="2" t="s">
        <v>33</v>
      </c>
      <c r="N12" s="2" t="s">
        <v>34</v>
      </c>
      <c r="O12" s="2" t="s">
        <v>35</v>
      </c>
      <c r="P12" s="2" t="s">
        <v>36</v>
      </c>
      <c r="Q12" s="2" t="s">
        <v>37</v>
      </c>
      <c r="R12" s="2" t="s">
        <v>38</v>
      </c>
      <c r="S12" s="2" t="s">
        <v>39</v>
      </c>
      <c r="T12" s="2" t="s">
        <v>40</v>
      </c>
    </row>
    <row r="13" spans="3:38" x14ac:dyDescent="0.25">
      <c r="C13" s="1">
        <v>80631000</v>
      </c>
      <c r="D13" s="1" t="s">
        <v>51</v>
      </c>
      <c r="E13" s="1" t="s">
        <v>41</v>
      </c>
      <c r="F13" s="1">
        <v>2020</v>
      </c>
      <c r="G13" s="7">
        <v>5.713E-2</v>
      </c>
      <c r="H13" s="7">
        <v>6.6350000000000006E-2</v>
      </c>
      <c r="I13" s="7">
        <v>6.54E-2</v>
      </c>
      <c r="J13" s="7">
        <v>4.7969999999999999E-2</v>
      </c>
      <c r="K13" s="7">
        <v>4.8160000000000001E-2</v>
      </c>
      <c r="L13" s="7">
        <v>4.5749999999999999E-2</v>
      </c>
      <c r="M13" s="7">
        <v>7.306E-2</v>
      </c>
      <c r="N13" s="7">
        <v>7.0499999999999993E-2</v>
      </c>
      <c r="O13" s="7">
        <v>6.5699999999999995E-2</v>
      </c>
      <c r="P13" s="7">
        <v>6.1429999999999998E-2</v>
      </c>
      <c r="Q13" s="7">
        <v>0.14660000000000001</v>
      </c>
      <c r="R13" s="7">
        <v>9.0639999999999998E-2</v>
      </c>
      <c r="S13" s="7">
        <v>8.7499999999999994E-2</v>
      </c>
      <c r="T13" s="7">
        <v>7.3700000000000002E-2</v>
      </c>
    </row>
    <row r="14" spans="3:38" x14ac:dyDescent="0.25">
      <c r="C14" s="1">
        <v>80631000</v>
      </c>
      <c r="D14" s="1" t="s">
        <v>51</v>
      </c>
      <c r="E14" s="1" t="s">
        <v>42</v>
      </c>
      <c r="F14" s="1">
        <v>2020</v>
      </c>
      <c r="G14" s="7">
        <v>6.1899999999999997E-2</v>
      </c>
      <c r="H14" s="7">
        <v>7.1800000000000003E-2</v>
      </c>
      <c r="I14" s="7">
        <v>6.9099999999999995E-2</v>
      </c>
      <c r="J14" s="7">
        <v>5.1240000000000001E-2</v>
      </c>
      <c r="K14" s="7">
        <v>4.446E-2</v>
      </c>
      <c r="L14" s="7">
        <v>8.0439999999999998E-2</v>
      </c>
      <c r="M14" s="7">
        <v>9.3899999999999997E-2</v>
      </c>
      <c r="N14" s="7">
        <v>7.5130000000000002E-2</v>
      </c>
      <c r="O14" s="7">
        <v>6.3600000000000004E-2</v>
      </c>
      <c r="P14" s="7">
        <v>6.1039999999999997E-2</v>
      </c>
      <c r="Q14" s="7">
        <v>0.1278</v>
      </c>
      <c r="R14" s="7">
        <v>7.6969999999999997E-2</v>
      </c>
      <c r="S14" s="7">
        <v>7.2900000000000006E-2</v>
      </c>
      <c r="T14" s="7">
        <v>4.9840000000000002E-2</v>
      </c>
    </row>
    <row r="15" spans="3:38" x14ac:dyDescent="0.25"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</row>
    <row r="16" spans="3:38" x14ac:dyDescent="0.25">
      <c r="C16" s="1">
        <v>80601000</v>
      </c>
      <c r="D16" s="1" t="s">
        <v>52</v>
      </c>
      <c r="E16" s="1" t="s">
        <v>41</v>
      </c>
      <c r="F16" s="1">
        <v>2020</v>
      </c>
      <c r="G16" s="7">
        <v>7.2270000000000001E-2</v>
      </c>
      <c r="H16" s="7">
        <v>8.7160000000000001E-2</v>
      </c>
      <c r="I16" s="7">
        <v>8.0140000000000003E-2</v>
      </c>
      <c r="J16" s="7">
        <v>5.5300000000000002E-2</v>
      </c>
      <c r="K16" s="7">
        <v>5.79E-2</v>
      </c>
      <c r="L16" s="7">
        <v>4.1930000000000002E-2</v>
      </c>
      <c r="M16" s="7">
        <v>6.9599999999999995E-2</v>
      </c>
      <c r="N16" s="7">
        <v>6.2469999999999998E-2</v>
      </c>
      <c r="O16" s="7">
        <v>6.2560000000000004E-2</v>
      </c>
      <c r="P16" s="7">
        <v>5.91E-2</v>
      </c>
      <c r="Q16" s="7">
        <v>0.14610000000000001</v>
      </c>
      <c r="R16" s="7">
        <v>8.5139999999999993E-2</v>
      </c>
      <c r="S16" s="7">
        <v>7.1900000000000006E-2</v>
      </c>
      <c r="T16" s="7">
        <v>4.8500000000000001E-2</v>
      </c>
    </row>
    <row r="17" spans="3:22" x14ac:dyDescent="0.25">
      <c r="C17" s="1">
        <v>80601000</v>
      </c>
      <c r="D17" s="1" t="s">
        <v>52</v>
      </c>
      <c r="E17" s="1" t="s">
        <v>42</v>
      </c>
      <c r="F17" s="1">
        <v>2020</v>
      </c>
      <c r="G17" s="7">
        <v>7.2139999999999996E-2</v>
      </c>
      <c r="H17" s="7">
        <v>8.6360000000000006E-2</v>
      </c>
      <c r="I17" s="7">
        <v>8.2460000000000006E-2</v>
      </c>
      <c r="J17" s="7">
        <v>5.8470000000000001E-2</v>
      </c>
      <c r="K17" s="7">
        <v>6.5250000000000002E-2</v>
      </c>
      <c r="L17" s="7">
        <v>5.7099999999999998E-2</v>
      </c>
      <c r="M17" s="7">
        <v>8.0140000000000003E-2</v>
      </c>
      <c r="N17" s="7">
        <v>7.0860000000000006E-2</v>
      </c>
      <c r="O17" s="7">
        <v>5.8900000000000001E-2</v>
      </c>
      <c r="P17" s="7">
        <v>5.8779999999999999E-2</v>
      </c>
      <c r="Q17" s="7">
        <v>0.1333</v>
      </c>
      <c r="R17" s="7">
        <v>7.9000000000000001E-2</v>
      </c>
      <c r="S17" s="7">
        <v>6.1650000000000003E-2</v>
      </c>
      <c r="T17" s="7">
        <v>3.5639999999999998E-2</v>
      </c>
    </row>
    <row r="19" spans="3:22" x14ac:dyDescent="0.25">
      <c r="D19" s="3" t="s">
        <v>43</v>
      </c>
      <c r="E19" s="1" t="s">
        <v>41</v>
      </c>
      <c r="F19" s="1">
        <v>0</v>
      </c>
      <c r="G19" s="7">
        <f>AVERAGE(G13,G16)</f>
        <v>6.4700000000000008E-2</v>
      </c>
      <c r="H19" s="7">
        <f t="shared" ref="H19:T20" si="15">AVERAGE(H13,H16)</f>
        <v>7.6755000000000004E-2</v>
      </c>
      <c r="I19" s="7">
        <f t="shared" si="15"/>
        <v>7.2770000000000001E-2</v>
      </c>
      <c r="J19" s="7">
        <f t="shared" si="15"/>
        <v>5.1635E-2</v>
      </c>
      <c r="K19" s="7">
        <f t="shared" si="15"/>
        <v>5.3030000000000001E-2</v>
      </c>
      <c r="L19" s="7">
        <f t="shared" si="15"/>
        <v>4.3840000000000004E-2</v>
      </c>
      <c r="M19" s="7">
        <f t="shared" si="15"/>
        <v>7.1330000000000005E-2</v>
      </c>
      <c r="N19" s="7">
        <f t="shared" si="15"/>
        <v>6.6484999999999989E-2</v>
      </c>
      <c r="O19" s="7">
        <f t="shared" si="15"/>
        <v>6.4129999999999993E-2</v>
      </c>
      <c r="P19" s="7">
        <f t="shared" si="15"/>
        <v>6.0264999999999999E-2</v>
      </c>
      <c r="Q19" s="7">
        <f t="shared" si="15"/>
        <v>0.14635000000000001</v>
      </c>
      <c r="R19" s="7">
        <f t="shared" si="15"/>
        <v>8.7889999999999996E-2</v>
      </c>
      <c r="S19" s="7">
        <f t="shared" si="15"/>
        <v>7.9699999999999993E-2</v>
      </c>
      <c r="T19" s="7">
        <f t="shared" si="15"/>
        <v>6.1100000000000002E-2</v>
      </c>
    </row>
    <row r="20" spans="3:22" x14ac:dyDescent="0.25">
      <c r="D20" s="3" t="s">
        <v>43</v>
      </c>
      <c r="E20" s="1" t="s">
        <v>42</v>
      </c>
      <c r="F20" s="1">
        <v>0</v>
      </c>
      <c r="G20" s="7">
        <f>AVERAGE(G14,G17)</f>
        <v>6.7019999999999996E-2</v>
      </c>
      <c r="H20" s="7">
        <f t="shared" si="15"/>
        <v>7.9080000000000011E-2</v>
      </c>
      <c r="I20" s="7">
        <f t="shared" si="15"/>
        <v>7.578E-2</v>
      </c>
      <c r="J20" s="7">
        <f t="shared" si="15"/>
        <v>5.4855000000000001E-2</v>
      </c>
      <c r="K20" s="7">
        <f t="shared" si="15"/>
        <v>5.4855000000000001E-2</v>
      </c>
      <c r="L20" s="7">
        <f t="shared" si="15"/>
        <v>6.8769999999999998E-2</v>
      </c>
      <c r="M20" s="7">
        <f t="shared" si="15"/>
        <v>8.702E-2</v>
      </c>
      <c r="N20" s="7">
        <f t="shared" si="15"/>
        <v>7.2995000000000004E-2</v>
      </c>
      <c r="O20" s="7">
        <f t="shared" si="15"/>
        <v>6.1249999999999999E-2</v>
      </c>
      <c r="P20" s="7">
        <f t="shared" si="15"/>
        <v>5.9909999999999998E-2</v>
      </c>
      <c r="Q20" s="7">
        <f t="shared" si="15"/>
        <v>0.13055</v>
      </c>
      <c r="R20" s="7">
        <f t="shared" si="15"/>
        <v>7.7984999999999999E-2</v>
      </c>
      <c r="S20" s="7">
        <f t="shared" si="15"/>
        <v>6.7275000000000001E-2</v>
      </c>
      <c r="T20" s="7">
        <f t="shared" si="15"/>
        <v>4.274E-2</v>
      </c>
    </row>
    <row r="29" spans="3:22" x14ac:dyDescent="0.25">
      <c r="C29" s="3" t="s">
        <v>19</v>
      </c>
      <c r="D29" s="3" t="s">
        <v>17</v>
      </c>
      <c r="E29" s="3" t="s">
        <v>18</v>
      </c>
      <c r="F29" s="2" t="s">
        <v>0</v>
      </c>
      <c r="G29" s="2" t="s">
        <v>1</v>
      </c>
      <c r="H29" s="2" t="s">
        <v>2</v>
      </c>
      <c r="I29" s="2" t="s">
        <v>3</v>
      </c>
      <c r="J29" s="2" t="s">
        <v>4</v>
      </c>
      <c r="K29" s="2" t="s">
        <v>5</v>
      </c>
      <c r="L29" s="2" t="s">
        <v>6</v>
      </c>
      <c r="M29" s="2" t="s">
        <v>7</v>
      </c>
      <c r="N29" s="2" t="s">
        <v>8</v>
      </c>
      <c r="O29" s="2" t="s">
        <v>9</v>
      </c>
      <c r="P29" s="2" t="s">
        <v>10</v>
      </c>
      <c r="Q29" s="2" t="s">
        <v>11</v>
      </c>
      <c r="R29" s="2" t="s">
        <v>12</v>
      </c>
      <c r="S29" s="2" t="s">
        <v>13</v>
      </c>
      <c r="T29" s="2" t="s">
        <v>14</v>
      </c>
      <c r="U29" s="2" t="s">
        <v>15</v>
      </c>
      <c r="V29" s="2" t="s">
        <v>16</v>
      </c>
    </row>
    <row r="30" spans="3:22" x14ac:dyDescent="0.25">
      <c r="D30" s="1" t="s">
        <v>51</v>
      </c>
      <c r="E30" s="1">
        <v>2015</v>
      </c>
      <c r="F30" s="1">
        <v>-508</v>
      </c>
      <c r="G30" s="1">
        <v>89673</v>
      </c>
      <c r="H30" s="1">
        <v>0.17097677115742749</v>
      </c>
      <c r="I30" s="1">
        <v>20274.726180000001</v>
      </c>
      <c r="J30" s="1">
        <v>0.63144982324668508</v>
      </c>
      <c r="K30" s="1">
        <v>1.8846252495176911E-2</v>
      </c>
      <c r="L30" s="1">
        <v>23.73828289719313</v>
      </c>
      <c r="M30" s="1">
        <v>25.6</v>
      </c>
      <c r="N30" s="1">
        <v>5.8769083224604586E-3</v>
      </c>
      <c r="O30" s="1">
        <v>2.9663332329686628E-3</v>
      </c>
      <c r="P30" s="1">
        <v>8.227671651444687E-3</v>
      </c>
      <c r="Q30" s="1">
        <v>1.0814961025057701</v>
      </c>
      <c r="R30" s="1">
        <v>0.67026351298607134</v>
      </c>
      <c r="S30" s="1">
        <v>25.881326426014489</v>
      </c>
      <c r="T30" s="1">
        <v>4.9067166259632105E-4</v>
      </c>
      <c r="U30" s="1">
        <v>5.6929064489868737E-2</v>
      </c>
      <c r="V30" s="1">
        <v>119.345016326319</v>
      </c>
    </row>
    <row r="31" spans="3:22" x14ac:dyDescent="0.25">
      <c r="D31" s="1" t="s">
        <v>51</v>
      </c>
      <c r="E31" s="1">
        <v>2016</v>
      </c>
      <c r="F31" s="1">
        <v>-583</v>
      </c>
      <c r="G31" s="1">
        <v>88968</v>
      </c>
      <c r="H31" s="1">
        <v>0.1689259059437101</v>
      </c>
      <c r="I31" s="1">
        <v>21016.71081</v>
      </c>
      <c r="J31" s="1">
        <v>0.63645580433414262</v>
      </c>
      <c r="K31" s="1">
        <v>1.899559392140994E-2</v>
      </c>
      <c r="L31" s="1">
        <v>23.527577473473599</v>
      </c>
      <c r="M31" s="1">
        <v>26.6</v>
      </c>
      <c r="N31" s="1">
        <v>5.9234781044869714E-3</v>
      </c>
      <c r="O31" s="1">
        <v>3.0572790216706999E-3</v>
      </c>
      <c r="P31" s="1">
        <v>8.4412372988040517E-3</v>
      </c>
      <c r="Q31" s="1">
        <v>1.082479093606689</v>
      </c>
      <c r="R31" s="1">
        <v>0.61311033180469354</v>
      </c>
      <c r="S31" s="1">
        <v>24.770910734196551</v>
      </c>
      <c r="T31" s="1">
        <v>4.9455984174084965E-4</v>
      </c>
      <c r="U31" s="1">
        <v>5.7874741480082717E-2</v>
      </c>
      <c r="V31" s="1">
        <v>143.61354485994971</v>
      </c>
    </row>
    <row r="32" spans="3:22" x14ac:dyDescent="0.25">
      <c r="D32" s="1" t="s">
        <v>51</v>
      </c>
      <c r="E32" s="1">
        <v>2017</v>
      </c>
      <c r="F32" s="1">
        <v>-507</v>
      </c>
      <c r="G32" s="1">
        <v>88092</v>
      </c>
      <c r="H32" s="1">
        <v>0.1657471734096172</v>
      </c>
      <c r="I32" s="1">
        <v>22275.830239999999</v>
      </c>
      <c r="J32" s="1">
        <v>0.67765063796939562</v>
      </c>
      <c r="K32" s="1">
        <v>1.9740725605049251E-2</v>
      </c>
      <c r="L32" s="1">
        <v>26.707001895631841</v>
      </c>
      <c r="M32" s="1">
        <v>27.4</v>
      </c>
      <c r="N32" s="1">
        <v>5.9823820551241514E-3</v>
      </c>
      <c r="O32" s="1">
        <v>3.0536257548926002E-3</v>
      </c>
      <c r="P32" s="1">
        <v>8.7851337238341615E-3</v>
      </c>
      <c r="Q32" s="1">
        <v>1.0234073468646401</v>
      </c>
      <c r="R32" s="1">
        <v>0.61994051673250683</v>
      </c>
      <c r="S32" s="1">
        <v>21.178866225082849</v>
      </c>
      <c r="T32" s="1">
        <v>4.9947781864414359E-4</v>
      </c>
      <c r="U32" s="1">
        <v>5.87113472278981E-2</v>
      </c>
      <c r="V32" s="1">
        <v>142.04406721007581</v>
      </c>
    </row>
    <row r="33" spans="3:22" x14ac:dyDescent="0.25">
      <c r="D33" s="1" t="s">
        <v>51</v>
      </c>
      <c r="E33" s="1">
        <v>2018</v>
      </c>
      <c r="F33" s="1">
        <v>-711</v>
      </c>
      <c r="G33" s="1">
        <v>87282</v>
      </c>
      <c r="H33" s="1">
        <v>0.16122453655965721</v>
      </c>
      <c r="I33" s="1">
        <v>23989.908439999999</v>
      </c>
      <c r="J33" s="1">
        <v>0.68737654957494088</v>
      </c>
      <c r="K33" s="1">
        <v>1.875529891615681E-2</v>
      </c>
      <c r="L33" s="1">
        <v>29.351305275772781</v>
      </c>
      <c r="M33" s="1">
        <v>28.1</v>
      </c>
      <c r="N33" s="1">
        <v>6.3586993881899652E-3</v>
      </c>
      <c r="O33" s="1">
        <v>3.0819642079695569E-3</v>
      </c>
      <c r="P33" s="1">
        <v>9.3810865928828282E-3</v>
      </c>
      <c r="Q33" s="1">
        <v>0.98409752297151609</v>
      </c>
      <c r="R33" s="1">
        <v>0.71611913109232095</v>
      </c>
      <c r="S33" s="1">
        <v>20.416691414037231</v>
      </c>
      <c r="T33" s="1">
        <v>5.0411310464929633E-4</v>
      </c>
      <c r="U33" s="1">
        <v>5.925620402832199E-2</v>
      </c>
      <c r="V33" s="1">
        <v>145.038276238858</v>
      </c>
    </row>
    <row r="34" spans="3:22" x14ac:dyDescent="0.25">
      <c r="C34" s="3" t="s">
        <v>50</v>
      </c>
      <c r="D34" s="3" t="s">
        <v>51</v>
      </c>
      <c r="E34" s="3">
        <v>2020</v>
      </c>
      <c r="F34" s="1">
        <v>-151.99999999999989</v>
      </c>
      <c r="G34" s="1">
        <v>85939</v>
      </c>
      <c r="H34" s="1">
        <v>0.15749543280699099</v>
      </c>
      <c r="I34" s="1">
        <v>24720.091919999999</v>
      </c>
      <c r="J34" s="1">
        <v>0.81039690943576237</v>
      </c>
      <c r="K34" s="1">
        <v>1.8396769801836171E-2</v>
      </c>
      <c r="L34" s="1">
        <v>32.194688077822633</v>
      </c>
      <c r="M34" s="1">
        <v>28.7</v>
      </c>
      <c r="N34" s="1">
        <v>6.539522219248496E-3</v>
      </c>
      <c r="O34" s="1">
        <v>2.5715914776760149E-3</v>
      </c>
      <c r="P34" s="1">
        <v>1.0555161219004169E-2</v>
      </c>
      <c r="Q34" s="1">
        <v>1.1495013905211819</v>
      </c>
      <c r="R34" s="1">
        <v>0.66520904362396571</v>
      </c>
      <c r="S34" s="1">
        <v>22.581482595794672</v>
      </c>
      <c r="T34" s="1">
        <v>7.4471427407812321E-4</v>
      </c>
      <c r="U34" s="1">
        <v>6.0112405310743661E-2</v>
      </c>
      <c r="V34" s="1">
        <v>153.74505778284589</v>
      </c>
    </row>
    <row r="37" spans="3:22" x14ac:dyDescent="0.25">
      <c r="C37" s="3" t="s">
        <v>19</v>
      </c>
      <c r="D37" s="3" t="s">
        <v>17</v>
      </c>
      <c r="E37" s="3" t="s">
        <v>18</v>
      </c>
      <c r="F37" s="2" t="s">
        <v>0</v>
      </c>
      <c r="G37" s="2" t="s">
        <v>1</v>
      </c>
      <c r="H37" s="2" t="s">
        <v>2</v>
      </c>
      <c r="I37" s="2" t="s">
        <v>3</v>
      </c>
      <c r="J37" s="2" t="s">
        <v>4</v>
      </c>
      <c r="K37" s="2" t="s">
        <v>5</v>
      </c>
      <c r="L37" s="2" t="s">
        <v>6</v>
      </c>
      <c r="M37" s="2" t="s">
        <v>7</v>
      </c>
      <c r="N37" s="2" t="s">
        <v>8</v>
      </c>
      <c r="O37" s="2" t="s">
        <v>9</v>
      </c>
      <c r="P37" s="2" t="s">
        <v>10</v>
      </c>
      <c r="Q37" s="2" t="s">
        <v>11</v>
      </c>
      <c r="R37" s="2" t="s">
        <v>12</v>
      </c>
      <c r="S37" s="2" t="s">
        <v>13</v>
      </c>
      <c r="T37" s="2" t="s">
        <v>14</v>
      </c>
      <c r="U37" s="2" t="s">
        <v>15</v>
      </c>
      <c r="V37" s="2" t="s">
        <v>16</v>
      </c>
    </row>
    <row r="38" spans="3:22" x14ac:dyDescent="0.25">
      <c r="C38" s="14" t="s">
        <v>50</v>
      </c>
      <c r="D38" s="1" t="s">
        <v>52</v>
      </c>
      <c r="E38" s="1">
        <v>2015</v>
      </c>
      <c r="F38" s="1">
        <v>-163</v>
      </c>
      <c r="G38" s="1">
        <v>44795</v>
      </c>
      <c r="H38" s="1">
        <v>0.1195669159504409</v>
      </c>
      <c r="I38" s="1">
        <v>19632.524519999999</v>
      </c>
      <c r="J38" s="1">
        <v>0.26123004799642802</v>
      </c>
      <c r="K38" s="1">
        <v>3.0717714030583751E-2</v>
      </c>
      <c r="L38" s="1">
        <v>6.8428243203482468</v>
      </c>
      <c r="M38" s="1">
        <v>25.4</v>
      </c>
      <c r="N38" s="1">
        <v>3.415559772295994E-3</v>
      </c>
      <c r="O38" s="1">
        <v>2.2993637682777002E-3</v>
      </c>
      <c r="P38" s="1">
        <v>1.320683111954458E-2</v>
      </c>
      <c r="Q38" s="1">
        <v>3.216117870298024</v>
      </c>
      <c r="R38" s="1">
        <v>0.54021386315436981</v>
      </c>
      <c r="S38" s="1">
        <v>65.877446219444096</v>
      </c>
      <c r="T38" s="1">
        <v>1.5626744056256249E-3</v>
      </c>
      <c r="U38" s="1">
        <v>4.6790936488447371E-2</v>
      </c>
      <c r="V38" s="1">
        <v>36.086993072441103</v>
      </c>
    </row>
    <row r="39" spans="3:22" x14ac:dyDescent="0.25">
      <c r="C39" s="14" t="s">
        <v>50</v>
      </c>
      <c r="D39" s="1" t="s">
        <v>52</v>
      </c>
      <c r="E39" s="1">
        <v>2016</v>
      </c>
      <c r="F39" s="1">
        <v>-100</v>
      </c>
      <c r="G39" s="1">
        <v>44888</v>
      </c>
      <c r="H39" s="1">
        <v>0.1251559436820531</v>
      </c>
      <c r="I39" s="1">
        <v>18340.544890000001</v>
      </c>
      <c r="J39" s="1">
        <v>0.37225984672963802</v>
      </c>
      <c r="K39" s="1">
        <v>3.412938870076633E-2</v>
      </c>
      <c r="L39" s="1">
        <v>8.4181796671716178</v>
      </c>
      <c r="M39" s="1">
        <v>27.3</v>
      </c>
      <c r="N39" s="1">
        <v>3.2970949919800181E-3</v>
      </c>
      <c r="O39" s="1">
        <v>2.31687756193191E-3</v>
      </c>
      <c r="P39" s="1">
        <v>1.3460167528069861E-2</v>
      </c>
      <c r="Q39" s="1">
        <v>3.237123507396185</v>
      </c>
      <c r="R39" s="1">
        <v>0.44668731063981459</v>
      </c>
      <c r="S39" s="1">
        <v>65.029295230351053</v>
      </c>
      <c r="T39" s="1">
        <v>1.559436820531096E-3</v>
      </c>
      <c r="U39" s="1">
        <v>4.7696489039386912E-2</v>
      </c>
      <c r="V39" s="1">
        <v>36.327307061575482</v>
      </c>
    </row>
    <row r="40" spans="3:22" x14ac:dyDescent="0.25">
      <c r="C40" s="14" t="s">
        <v>50</v>
      </c>
      <c r="D40" s="1" t="s">
        <v>52</v>
      </c>
      <c r="E40" s="1">
        <v>2017</v>
      </c>
      <c r="F40" s="1">
        <v>-179</v>
      </c>
      <c r="G40" s="1">
        <v>44962</v>
      </c>
      <c r="H40" s="1">
        <v>0.1264401049775366</v>
      </c>
      <c r="I40" s="1">
        <v>19591.68519</v>
      </c>
      <c r="J40" s="1">
        <v>0.37287042391352693</v>
      </c>
      <c r="K40" s="1">
        <v>3.0603620835372079E-2</v>
      </c>
      <c r="L40" s="1">
        <v>22.083162368444469</v>
      </c>
      <c r="M40" s="1">
        <v>28.1</v>
      </c>
      <c r="N40" s="1">
        <v>3.6475245763088601E-3</v>
      </c>
      <c r="O40" s="1">
        <v>2.3130643654641599E-3</v>
      </c>
      <c r="P40" s="1">
        <v>1.3724923268537871E-2</v>
      </c>
      <c r="Q40" s="1">
        <v>3.2863529202437611</v>
      </c>
      <c r="R40" s="1">
        <v>0.48064810284240023</v>
      </c>
      <c r="S40" s="1">
        <v>62.958639059650331</v>
      </c>
      <c r="T40" s="1">
        <v>1.5568702459854949E-3</v>
      </c>
      <c r="U40" s="1">
        <v>4.7617988523642192E-2</v>
      </c>
      <c r="V40" s="1">
        <v>38.445424051198778</v>
      </c>
    </row>
    <row r="41" spans="3:22" x14ac:dyDescent="0.25">
      <c r="C41" s="14" t="s">
        <v>50</v>
      </c>
      <c r="D41" s="1" t="s">
        <v>52</v>
      </c>
      <c r="E41" s="1">
        <v>2018</v>
      </c>
      <c r="F41" s="1">
        <v>-56.99999999999995</v>
      </c>
      <c r="G41" s="1">
        <v>44933.999999999993</v>
      </c>
      <c r="H41" s="1">
        <v>0.1135665642942983</v>
      </c>
      <c r="I41" s="1">
        <v>20641.733639999999</v>
      </c>
      <c r="J41" s="1">
        <v>0.37868206703164631</v>
      </c>
      <c r="K41" s="1">
        <v>3.4984644144745607E-2</v>
      </c>
      <c r="L41" s="1">
        <v>23.389734217296478</v>
      </c>
      <c r="M41" s="1">
        <v>28.8</v>
      </c>
      <c r="N41" s="1">
        <v>3.7165620688120122E-3</v>
      </c>
      <c r="O41" s="1">
        <v>2.2699959941247069E-3</v>
      </c>
      <c r="P41" s="1">
        <v>1.374237770952952E-2</v>
      </c>
      <c r="Q41" s="1">
        <v>2.790626251836025</v>
      </c>
      <c r="R41" s="1">
        <v>0.49644456313704521</v>
      </c>
      <c r="S41" s="1">
        <v>59.326706022165851</v>
      </c>
      <c r="T41" s="1">
        <v>1.491075800062311E-3</v>
      </c>
      <c r="U41" s="1">
        <v>4.775893532736903E-2</v>
      </c>
      <c r="V41" s="1">
        <v>34.524197758490182</v>
      </c>
    </row>
    <row r="42" spans="3:22" x14ac:dyDescent="0.25">
      <c r="C42" s="3" t="s">
        <v>50</v>
      </c>
      <c r="D42" s="3" t="s">
        <v>52</v>
      </c>
      <c r="E42" s="3">
        <v>2020</v>
      </c>
      <c r="F42" s="1">
        <v>-449.99999999999989</v>
      </c>
      <c r="G42" s="1">
        <v>44386</v>
      </c>
      <c r="H42" s="1">
        <v>0.11616275402153831</v>
      </c>
      <c r="I42" s="1">
        <v>21819.183840000002</v>
      </c>
      <c r="J42" s="1">
        <v>0.43312530978236369</v>
      </c>
      <c r="K42" s="1">
        <v>3.4515387734871332E-2</v>
      </c>
      <c r="L42" s="1">
        <v>23.330135132699489</v>
      </c>
      <c r="M42" s="1">
        <v>29.9</v>
      </c>
      <c r="N42" s="1">
        <v>3.807506871536046E-3</v>
      </c>
      <c r="O42" s="1">
        <v>2.343081151714495E-3</v>
      </c>
      <c r="P42" s="1">
        <v>1.4168882079935099E-2</v>
      </c>
      <c r="Q42" s="1">
        <v>2.863042400756993</v>
      </c>
      <c r="R42" s="1">
        <v>0.49934596494390132</v>
      </c>
      <c r="S42" s="1">
        <v>56.510477592033467</v>
      </c>
      <c r="T42" s="1">
        <v>1.622133105033115E-3</v>
      </c>
      <c r="U42" s="1">
        <v>4.9587707835804067E-2</v>
      </c>
      <c r="V42" s="1">
        <v>33.696300743477607</v>
      </c>
    </row>
  </sheetData>
  <conditionalFormatting sqref="I30:I34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0:L34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0:Q34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0:R34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0:S34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0:V34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8:I42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8:L42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8:Q42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8:R42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8:S42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8:V42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3:T1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T1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T1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T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U52"/>
  <sheetViews>
    <sheetView tabSelected="1" zoomScaleNormal="100" workbookViewId="0">
      <selection activeCell="M19" sqref="M19"/>
    </sheetView>
  </sheetViews>
  <sheetFormatPr defaultRowHeight="15" x14ac:dyDescent="0.25"/>
  <cols>
    <col min="3" max="3" width="18.5703125" customWidth="1"/>
    <col min="4" max="4" width="17.5703125" customWidth="1"/>
    <col min="5" max="5" width="25" customWidth="1"/>
    <col min="7" max="7" width="14.85546875" customWidth="1"/>
  </cols>
  <sheetData>
    <row r="4" spans="3:21" x14ac:dyDescent="0.25">
      <c r="C4" s="3" t="s">
        <v>19</v>
      </c>
      <c r="D4" s="2" t="s">
        <v>25</v>
      </c>
      <c r="E4" s="2" t="s">
        <v>17</v>
      </c>
      <c r="F4" s="2" t="s">
        <v>26</v>
      </c>
      <c r="G4" s="2" t="s">
        <v>18</v>
      </c>
      <c r="H4" s="2" t="s">
        <v>27</v>
      </c>
      <c r="I4" s="2" t="s">
        <v>28</v>
      </c>
      <c r="J4" s="2" t="s">
        <v>29</v>
      </c>
      <c r="K4" s="2" t="s">
        <v>30</v>
      </c>
      <c r="L4" s="2" t="s">
        <v>31</v>
      </c>
      <c r="M4" s="2" t="s">
        <v>32</v>
      </c>
      <c r="N4" s="2" t="s">
        <v>33</v>
      </c>
      <c r="O4" s="2" t="s">
        <v>34</v>
      </c>
      <c r="P4" s="2" t="s">
        <v>35</v>
      </c>
      <c r="Q4" s="2" t="s">
        <v>36</v>
      </c>
      <c r="R4" s="2" t="s">
        <v>37</v>
      </c>
      <c r="S4" s="2" t="s">
        <v>38</v>
      </c>
      <c r="T4" s="2" t="s">
        <v>39</v>
      </c>
      <c r="U4" s="2" t="s">
        <v>40</v>
      </c>
    </row>
    <row r="5" spans="3:21" x14ac:dyDescent="0.25">
      <c r="C5" s="4" t="s">
        <v>20</v>
      </c>
      <c r="D5" s="1">
        <v>11635000</v>
      </c>
      <c r="E5" s="1" t="s">
        <v>21</v>
      </c>
      <c r="F5" s="1" t="s">
        <v>41</v>
      </c>
      <c r="G5" s="1">
        <v>2018</v>
      </c>
      <c r="H5" s="7">
        <v>6.2260000000000003E-2</v>
      </c>
      <c r="I5" s="7">
        <v>6.6500000000000004E-2</v>
      </c>
      <c r="J5" s="7">
        <v>6.1740000000000003E-2</v>
      </c>
      <c r="K5" s="7">
        <v>4.3060000000000001E-2</v>
      </c>
      <c r="L5" s="7">
        <v>3.4329999999999999E-2</v>
      </c>
      <c r="M5" s="7">
        <v>2.5440000000000001E-2</v>
      </c>
      <c r="N5" s="7">
        <v>5.4260000000000003E-2</v>
      </c>
      <c r="O5" s="7">
        <v>6.9599999999999995E-2</v>
      </c>
      <c r="P5" s="7">
        <v>7.51E-2</v>
      </c>
      <c r="Q5" s="7">
        <v>6.4939999999999998E-2</v>
      </c>
      <c r="R5" s="7">
        <v>0.16250000000000001</v>
      </c>
      <c r="S5" s="7">
        <v>0.1</v>
      </c>
      <c r="T5" s="7">
        <v>0.108</v>
      </c>
      <c r="U5" s="7">
        <v>7.2400000000000006E-2</v>
      </c>
    </row>
    <row r="6" spans="3:21" x14ac:dyDescent="0.25">
      <c r="C6" s="4" t="s">
        <v>20</v>
      </c>
      <c r="D6" s="1">
        <v>11635000</v>
      </c>
      <c r="E6" s="1" t="s">
        <v>21</v>
      </c>
      <c r="F6" s="1" t="s">
        <v>42</v>
      </c>
      <c r="G6" s="1">
        <v>2018</v>
      </c>
      <c r="H6" s="7">
        <v>6.9639999999999994E-2</v>
      </c>
      <c r="I6" s="7">
        <v>7.7399999999999997E-2</v>
      </c>
      <c r="J6" s="7">
        <v>6.8900000000000003E-2</v>
      </c>
      <c r="K6" s="7">
        <v>4.7329999999999997E-2</v>
      </c>
      <c r="L6" s="7">
        <v>3.6650000000000002E-2</v>
      </c>
      <c r="M6" s="7">
        <v>3.848E-2</v>
      </c>
      <c r="N6" s="7">
        <v>7.1999999999999995E-2</v>
      </c>
      <c r="O6" s="7">
        <v>7.5700000000000003E-2</v>
      </c>
      <c r="P6" s="7">
        <v>7.4770000000000003E-2</v>
      </c>
      <c r="Q6" s="7">
        <v>6.726E-2</v>
      </c>
      <c r="R6" s="7">
        <v>0.14940000000000001</v>
      </c>
      <c r="S6" s="7">
        <v>9.393E-2</v>
      </c>
      <c r="T6" s="7">
        <v>7.5870000000000007E-2</v>
      </c>
      <c r="U6" s="7">
        <v>5.2670000000000002E-2</v>
      </c>
    </row>
    <row r="7" spans="3:21" x14ac:dyDescent="0.25">
      <c r="C7" s="4" t="s">
        <v>20</v>
      </c>
      <c r="D7" s="1">
        <v>3623000</v>
      </c>
      <c r="E7" s="1" t="s">
        <v>22</v>
      </c>
      <c r="F7" s="1" t="s">
        <v>41</v>
      </c>
      <c r="G7" s="1">
        <v>2022</v>
      </c>
      <c r="H7" s="7">
        <v>4.6170000000000003E-2</v>
      </c>
      <c r="I7" s="7">
        <v>6.6500000000000004E-2</v>
      </c>
      <c r="J7" s="7">
        <v>6.8699999999999997E-2</v>
      </c>
      <c r="K7" s="7">
        <v>6.055E-2</v>
      </c>
      <c r="L7" s="7">
        <v>4.7149999999999997E-2</v>
      </c>
      <c r="M7" s="7">
        <v>5.2979999999999999E-2</v>
      </c>
      <c r="N7" s="7">
        <v>6.4100000000000004E-2</v>
      </c>
      <c r="O7" s="7">
        <v>7.5130000000000002E-2</v>
      </c>
      <c r="P7" s="7">
        <v>7.3849999999999999E-2</v>
      </c>
      <c r="Q7" s="7">
        <v>7.5399999999999995E-2</v>
      </c>
      <c r="R7" s="7">
        <v>0.12670000000000001</v>
      </c>
      <c r="S7" s="7">
        <v>7.5700000000000003E-2</v>
      </c>
      <c r="T7" s="7">
        <v>8.6360000000000006E-2</v>
      </c>
      <c r="U7" s="7">
        <v>8.0600000000000005E-2</v>
      </c>
    </row>
    <row r="8" spans="3:21" x14ac:dyDescent="0.25">
      <c r="C8" s="4" t="s">
        <v>20</v>
      </c>
      <c r="D8" s="1">
        <v>3623000</v>
      </c>
      <c r="E8" s="1" t="s">
        <v>22</v>
      </c>
      <c r="F8" s="1" t="s">
        <v>42</v>
      </c>
      <c r="G8" s="1">
        <v>2022</v>
      </c>
      <c r="H8" s="7">
        <v>5.3560000000000003E-2</v>
      </c>
      <c r="I8" s="7">
        <v>7.3700000000000002E-2</v>
      </c>
      <c r="J8" s="7">
        <v>7.324E-2</v>
      </c>
      <c r="K8" s="7">
        <v>6.1920000000000003E-2</v>
      </c>
      <c r="L8" s="7">
        <v>5.1569999999999998E-2</v>
      </c>
      <c r="M8" s="7">
        <v>6.1370000000000001E-2</v>
      </c>
      <c r="N8" s="7">
        <v>7.4770000000000003E-2</v>
      </c>
      <c r="O8" s="7">
        <v>8.1850000000000006E-2</v>
      </c>
      <c r="P8" s="7">
        <v>7.6300000000000007E-2</v>
      </c>
      <c r="Q8" s="7">
        <v>7.3849999999999999E-2</v>
      </c>
      <c r="R8" s="7">
        <v>0.1183</v>
      </c>
      <c r="S8" s="7">
        <v>6.8049999999999999E-2</v>
      </c>
      <c r="T8" s="7">
        <v>7.3359999999999995E-2</v>
      </c>
      <c r="U8" s="7">
        <v>5.8200000000000002E-2</v>
      </c>
    </row>
    <row r="9" spans="3:21" x14ac:dyDescent="0.25">
      <c r="C9" s="4" t="s">
        <v>20</v>
      </c>
      <c r="D9" s="1">
        <v>65722000</v>
      </c>
      <c r="E9" s="1" t="s">
        <v>23</v>
      </c>
      <c r="F9" s="1" t="s">
        <v>41</v>
      </c>
      <c r="G9" s="1">
        <v>2023</v>
      </c>
      <c r="H9" s="7">
        <v>4.7969999999999999E-2</v>
      </c>
      <c r="I9" s="7">
        <v>6.0729999999999999E-2</v>
      </c>
      <c r="J9" s="7">
        <v>5.7160000000000002E-2</v>
      </c>
      <c r="K9" s="7">
        <v>5.0700000000000002E-2</v>
      </c>
      <c r="L9" s="7">
        <v>4.4299999999999999E-2</v>
      </c>
      <c r="M9" s="7">
        <v>4.675E-2</v>
      </c>
      <c r="N9" s="7">
        <v>7.3300000000000004E-2</v>
      </c>
      <c r="O9" s="7">
        <v>9.3439999999999995E-2</v>
      </c>
      <c r="P9" s="7">
        <v>8.9899999999999994E-2</v>
      </c>
      <c r="Q9" s="7">
        <v>7.3599999999999999E-2</v>
      </c>
      <c r="R9" s="7">
        <v>0.1249</v>
      </c>
      <c r="S9" s="7">
        <v>7.1040000000000006E-2</v>
      </c>
      <c r="T9" s="7">
        <v>8.5500000000000007E-2</v>
      </c>
      <c r="U9" s="7">
        <v>8.0699999999999994E-2</v>
      </c>
    </row>
    <row r="10" spans="3:21" x14ac:dyDescent="0.25">
      <c r="C10" s="4" t="s">
        <v>20</v>
      </c>
      <c r="D10" s="1">
        <v>65722000</v>
      </c>
      <c r="E10" s="1" t="s">
        <v>23</v>
      </c>
      <c r="F10" s="1" t="s">
        <v>42</v>
      </c>
      <c r="G10" s="1">
        <v>2023</v>
      </c>
      <c r="H10" s="7">
        <v>5.3159999999999999E-2</v>
      </c>
      <c r="I10" s="7">
        <v>6.83E-2</v>
      </c>
      <c r="J10" s="7">
        <v>6.9029999999999994E-2</v>
      </c>
      <c r="K10" s="7">
        <v>6.0060000000000002E-2</v>
      </c>
      <c r="L10" s="7">
        <v>4.8219999999999999E-2</v>
      </c>
      <c r="M10" s="7">
        <v>4.7730000000000002E-2</v>
      </c>
      <c r="N10" s="7">
        <v>7.3400000000000007E-2</v>
      </c>
      <c r="O10" s="7">
        <v>9.8299999999999998E-2</v>
      </c>
      <c r="P10" s="7">
        <v>8.6699999999999999E-2</v>
      </c>
      <c r="Q10" s="7">
        <v>7.6899999999999996E-2</v>
      </c>
      <c r="R10" s="7">
        <v>0.11774</v>
      </c>
      <c r="S10" s="7">
        <v>6.5060000000000007E-2</v>
      </c>
      <c r="T10" s="7">
        <v>7.306E-2</v>
      </c>
      <c r="U10" s="7">
        <v>6.2300000000000001E-2</v>
      </c>
    </row>
    <row r="11" spans="3:21" x14ac:dyDescent="0.25">
      <c r="C11" s="4" t="s">
        <v>20</v>
      </c>
      <c r="D11" s="1">
        <v>1630000</v>
      </c>
      <c r="E11" s="1" t="s">
        <v>65</v>
      </c>
      <c r="F11" s="1" t="s">
        <v>41</v>
      </c>
      <c r="G11" s="1">
        <v>2023</v>
      </c>
      <c r="H11" s="7">
        <v>4.2720000000000001E-2</v>
      </c>
      <c r="I11" s="7">
        <v>6.8849999999999995E-2</v>
      </c>
      <c r="J11" s="7">
        <v>7.22E-2</v>
      </c>
      <c r="K11" s="7">
        <v>6.3899999999999998E-2</v>
      </c>
      <c r="L11" s="7">
        <v>4.1750000000000002E-2</v>
      </c>
      <c r="M11" s="7">
        <v>3.424E-2</v>
      </c>
      <c r="N11" s="7">
        <v>4.9770000000000002E-2</v>
      </c>
      <c r="O11" s="7">
        <v>8.0699999999999994E-2</v>
      </c>
      <c r="P11" s="7">
        <v>8.2150000000000001E-2</v>
      </c>
      <c r="Q11" s="7">
        <v>7.5800000000000006E-2</v>
      </c>
      <c r="R11" s="7">
        <v>0.12085</v>
      </c>
      <c r="S11" s="7">
        <v>6.726E-2</v>
      </c>
      <c r="T11" s="7">
        <v>0.1027</v>
      </c>
      <c r="U11" s="7">
        <v>9.7100000000000006E-2</v>
      </c>
    </row>
    <row r="12" spans="3:21" x14ac:dyDescent="0.25">
      <c r="C12" s="4" t="s">
        <v>20</v>
      </c>
      <c r="D12" s="1">
        <v>1630000</v>
      </c>
      <c r="E12" s="1" t="s">
        <v>65</v>
      </c>
      <c r="F12" s="1" t="s">
        <v>42</v>
      </c>
      <c r="G12" s="1">
        <v>2023</v>
      </c>
      <c r="H12" s="7">
        <v>0.05</v>
      </c>
      <c r="I12" s="7">
        <v>7.5700000000000003E-2</v>
      </c>
      <c r="J12" s="7">
        <v>8.2799999999999999E-2</v>
      </c>
      <c r="K12" s="7">
        <v>7.6300000000000007E-2</v>
      </c>
      <c r="L12" s="7">
        <v>5.6149999999999999E-2</v>
      </c>
      <c r="M12" s="7">
        <v>4.5260000000000002E-2</v>
      </c>
      <c r="N12" s="7">
        <v>5.8069999999999997E-2</v>
      </c>
      <c r="O12" s="7">
        <v>7.6999999999999999E-2</v>
      </c>
      <c r="P12" s="7">
        <v>7.8899999999999998E-2</v>
      </c>
      <c r="Q12" s="7">
        <v>7.4800000000000005E-2</v>
      </c>
      <c r="R12" s="7">
        <v>0.1106</v>
      </c>
      <c r="S12" s="7">
        <v>6.2469999999999998E-2</v>
      </c>
      <c r="T12" s="7">
        <v>8.4199999999999997E-2</v>
      </c>
      <c r="U12" s="7">
        <v>6.7699999999999996E-2</v>
      </c>
    </row>
    <row r="14" spans="3:21" x14ac:dyDescent="0.25">
      <c r="C14" s="11" t="s">
        <v>44</v>
      </c>
      <c r="D14" s="1">
        <v>56613000</v>
      </c>
      <c r="E14" s="1" t="s">
        <v>45</v>
      </c>
      <c r="F14" s="1" t="s">
        <v>41</v>
      </c>
      <c r="G14" s="1">
        <v>2019</v>
      </c>
      <c r="H14" s="7">
        <v>5.5329999999999997E-2</v>
      </c>
      <c r="I14" s="7">
        <v>5.8099999999999999E-2</v>
      </c>
      <c r="J14" s="7">
        <v>5.4960000000000002E-2</v>
      </c>
      <c r="K14" s="7">
        <v>4.3099999999999999E-2</v>
      </c>
      <c r="L14" s="7">
        <v>4.0250000000000001E-2</v>
      </c>
      <c r="M14" s="7">
        <v>5.5660000000000001E-2</v>
      </c>
      <c r="N14" s="7">
        <v>8.2500000000000004E-2</v>
      </c>
      <c r="O14" s="7">
        <v>7.7200000000000005E-2</v>
      </c>
      <c r="P14" s="7">
        <v>7.0739999999999997E-2</v>
      </c>
      <c r="Q14" s="7">
        <v>6.4449999999999993E-2</v>
      </c>
      <c r="R14" s="7">
        <v>0.14199999999999999</v>
      </c>
      <c r="S14" s="7">
        <v>8.8200000000000001E-2</v>
      </c>
      <c r="T14" s="7">
        <v>9.1899999999999996E-2</v>
      </c>
      <c r="U14" s="7">
        <v>7.5560000000000002E-2</v>
      </c>
    </row>
    <row r="15" spans="3:21" x14ac:dyDescent="0.25">
      <c r="C15" s="1" t="s">
        <v>44</v>
      </c>
      <c r="D15" s="1">
        <v>56613000</v>
      </c>
      <c r="E15" s="1" t="s">
        <v>45</v>
      </c>
      <c r="F15" s="1" t="s">
        <v>42</v>
      </c>
      <c r="G15" s="1">
        <v>2019</v>
      </c>
      <c r="H15" s="7">
        <v>6.1199999999999997E-2</v>
      </c>
      <c r="I15" s="7">
        <v>6.7299999999999999E-2</v>
      </c>
      <c r="J15" s="7">
        <v>5.91E-2</v>
      </c>
      <c r="K15" s="7">
        <v>4.938E-2</v>
      </c>
      <c r="L15" s="7">
        <v>4.2500000000000003E-2</v>
      </c>
      <c r="M15" s="7">
        <v>6.0729999999999999E-2</v>
      </c>
      <c r="N15" s="7">
        <v>9.0149999999999994E-2</v>
      </c>
      <c r="O15" s="7">
        <v>8.5099999999999995E-2</v>
      </c>
      <c r="P15" s="7">
        <v>7.5600000000000001E-2</v>
      </c>
      <c r="Q15" s="7">
        <v>6.5799999999999997E-2</v>
      </c>
      <c r="R15" s="7">
        <v>0.12989999999999999</v>
      </c>
      <c r="S15" s="7">
        <v>8.1900000000000001E-2</v>
      </c>
      <c r="T15" s="7">
        <v>7.4160000000000004E-2</v>
      </c>
      <c r="U15" s="7">
        <v>5.7099999999999998E-2</v>
      </c>
    </row>
    <row r="16" spans="3:21" x14ac:dyDescent="0.25">
      <c r="C16" s="1" t="s">
        <v>44</v>
      </c>
      <c r="D16" s="1">
        <v>63637000</v>
      </c>
      <c r="E16" s="1" t="s">
        <v>49</v>
      </c>
      <c r="F16" s="1" t="s">
        <v>41</v>
      </c>
      <c r="G16" s="1">
        <v>2013</v>
      </c>
      <c r="H16" s="7">
        <v>6.1199999999999997E-2</v>
      </c>
      <c r="I16" s="7">
        <v>5.79E-2</v>
      </c>
      <c r="J16" s="7">
        <v>5.1180000000000003E-2</v>
      </c>
      <c r="K16" s="7">
        <v>5.246E-2</v>
      </c>
      <c r="L16" s="7">
        <v>5.9229999999999998E-2</v>
      </c>
      <c r="M16" s="7">
        <v>7.6300000000000007E-2</v>
      </c>
      <c r="N16" s="7">
        <v>7.4770000000000003E-2</v>
      </c>
      <c r="O16" s="7">
        <v>7.1499999999999994E-2</v>
      </c>
      <c r="P16" s="7">
        <v>6.6799999999999998E-2</v>
      </c>
      <c r="Q16" s="7">
        <v>7.4499999999999997E-2</v>
      </c>
      <c r="R16" s="7">
        <v>0.16220000000000001</v>
      </c>
      <c r="S16" s="7">
        <v>8.6599999999999996E-2</v>
      </c>
      <c r="T16" s="7">
        <v>6.6830000000000001E-2</v>
      </c>
      <c r="U16" s="7">
        <v>3.85E-2</v>
      </c>
    </row>
    <row r="17" spans="3:21" x14ac:dyDescent="0.25">
      <c r="C17" s="1" t="s">
        <v>44</v>
      </c>
      <c r="D17" s="1">
        <v>63637000</v>
      </c>
      <c r="E17" s="1" t="s">
        <v>49</v>
      </c>
      <c r="F17" s="1" t="s">
        <v>42</v>
      </c>
      <c r="G17" s="1">
        <v>2013</v>
      </c>
      <c r="H17" s="7">
        <v>5.79E-2</v>
      </c>
      <c r="I17" s="7">
        <v>5.5629999999999999E-2</v>
      </c>
      <c r="J17" s="7">
        <v>5.1639999999999998E-2</v>
      </c>
      <c r="K17" s="7">
        <v>5.2519999999999997E-2</v>
      </c>
      <c r="L17" s="7">
        <v>5.8930000000000003E-2</v>
      </c>
      <c r="M17" s="7">
        <v>9.2700000000000005E-2</v>
      </c>
      <c r="N17" s="7">
        <v>9.2100000000000001E-2</v>
      </c>
      <c r="O17" s="7">
        <v>8.1600000000000006E-2</v>
      </c>
      <c r="P17" s="7">
        <v>7.4899999999999994E-2</v>
      </c>
      <c r="Q17" s="7">
        <v>7.46E-2</v>
      </c>
      <c r="R17" s="7">
        <v>0.14929999999999999</v>
      </c>
      <c r="S17" s="7">
        <v>7.886E-2</v>
      </c>
      <c r="T17" s="7">
        <v>5.466E-2</v>
      </c>
      <c r="U17" s="7">
        <v>2.4639999999999999E-2</v>
      </c>
    </row>
    <row r="18" spans="3:21" x14ac:dyDescent="0.25">
      <c r="C18" s="1" t="s">
        <v>44</v>
      </c>
      <c r="D18" s="1">
        <v>75533000</v>
      </c>
      <c r="E18" s="1" t="s">
        <v>54</v>
      </c>
      <c r="F18" s="1" t="s">
        <v>41</v>
      </c>
      <c r="G18" s="1" t="s">
        <v>55</v>
      </c>
      <c r="H18" s="7">
        <v>0.05</v>
      </c>
      <c r="I18" s="7">
        <v>7.5740000000000002E-2</v>
      </c>
      <c r="J18" s="7">
        <v>7.3550000000000004E-2</v>
      </c>
      <c r="K18" s="7">
        <v>5.6270000000000001E-2</v>
      </c>
      <c r="L18" s="7">
        <v>4.5870000000000001E-2</v>
      </c>
      <c r="M18" s="7">
        <v>4.0370000000000003E-2</v>
      </c>
      <c r="N18" s="7">
        <v>6.3350000000000004E-2</v>
      </c>
      <c r="O18" s="7">
        <v>8.2400000000000001E-2</v>
      </c>
      <c r="P18" s="7">
        <v>8.3000000000000004E-2</v>
      </c>
      <c r="Q18" s="7">
        <v>7.7499999999999999E-2</v>
      </c>
      <c r="R18" s="7">
        <v>0.11285000000000001</v>
      </c>
      <c r="S18" s="7">
        <v>6.2560000000000004E-2</v>
      </c>
      <c r="T18" s="7">
        <v>9.1399999999999995E-2</v>
      </c>
      <c r="U18" s="7">
        <v>8.5199999999999998E-2</v>
      </c>
    </row>
    <row r="19" spans="3:21" x14ac:dyDescent="0.25">
      <c r="C19" s="1" t="s">
        <v>44</v>
      </c>
      <c r="D19" s="1">
        <v>75533000</v>
      </c>
      <c r="E19" s="1" t="s">
        <v>54</v>
      </c>
      <c r="F19" s="1" t="s">
        <v>42</v>
      </c>
      <c r="G19" s="1" t="s">
        <v>55</v>
      </c>
      <c r="H19" s="7">
        <v>6.25E-2</v>
      </c>
      <c r="I19" s="7">
        <v>9.3799999999999994E-2</v>
      </c>
      <c r="J19" s="7">
        <v>9.1800000000000007E-2</v>
      </c>
      <c r="K19" s="7">
        <v>6.0299999999999999E-2</v>
      </c>
      <c r="L19" s="7">
        <v>2.7019999999999999E-2</v>
      </c>
      <c r="M19" s="7">
        <v>3.8100000000000002E-2</v>
      </c>
      <c r="N19" s="7">
        <v>8.1799999999999998E-2</v>
      </c>
      <c r="O19" s="7">
        <v>9.0639999999999998E-2</v>
      </c>
      <c r="P19" s="7">
        <v>7.4899999999999994E-2</v>
      </c>
      <c r="Q19" s="7">
        <v>7.3700000000000002E-2</v>
      </c>
      <c r="R19" s="7">
        <v>0.1051</v>
      </c>
      <c r="S19" s="7">
        <v>5.6730000000000003E-2</v>
      </c>
      <c r="T19" s="7">
        <v>7.5999999999999998E-2</v>
      </c>
      <c r="U19" s="7">
        <v>6.7599999999999993E-2</v>
      </c>
    </row>
    <row r="20" spans="3:21" x14ac:dyDescent="0.25">
      <c r="C20" s="1" t="s">
        <v>44</v>
      </c>
      <c r="D20" s="1">
        <v>28656000</v>
      </c>
      <c r="E20" s="1" t="s">
        <v>57</v>
      </c>
      <c r="F20" s="1" t="s">
        <v>41</v>
      </c>
      <c r="G20" s="1">
        <v>2013</v>
      </c>
      <c r="H20" s="7">
        <v>5.7070000000000003E-2</v>
      </c>
      <c r="I20" s="7">
        <v>5.0479999999999997E-2</v>
      </c>
      <c r="J20" s="7">
        <v>4.19E-2</v>
      </c>
      <c r="K20" s="7">
        <v>3.9669999999999997E-2</v>
      </c>
      <c r="L20" s="7">
        <v>4.7359999999999999E-2</v>
      </c>
      <c r="M20" s="7">
        <v>8.0699999999999994E-2</v>
      </c>
      <c r="N20" s="7">
        <v>7.6600000000000001E-2</v>
      </c>
      <c r="O20" s="7">
        <v>7.1999999999999995E-2</v>
      </c>
      <c r="P20" s="7">
        <v>6.2230000000000001E-2</v>
      </c>
      <c r="Q20" s="7">
        <v>7.8600000000000003E-2</v>
      </c>
      <c r="R20" s="7">
        <v>0.18140000000000001</v>
      </c>
      <c r="S20" s="7">
        <v>9.4600000000000004E-2</v>
      </c>
      <c r="T20" s="7">
        <v>8.0699999999999994E-2</v>
      </c>
      <c r="U20" s="7">
        <v>3.6799999999999999E-2</v>
      </c>
    </row>
    <row r="21" spans="3:21" x14ac:dyDescent="0.25">
      <c r="C21" s="1" t="s">
        <v>44</v>
      </c>
      <c r="D21" s="1">
        <v>28656000</v>
      </c>
      <c r="E21" s="1" t="s">
        <v>57</v>
      </c>
      <c r="F21" s="1" t="s">
        <v>42</v>
      </c>
      <c r="G21" s="1">
        <v>2013</v>
      </c>
      <c r="H21" s="7">
        <v>6.2260000000000003E-2</v>
      </c>
      <c r="I21" s="7">
        <v>5.3530000000000001E-2</v>
      </c>
      <c r="J21" s="7">
        <v>4.8739999999999999E-2</v>
      </c>
      <c r="K21" s="7">
        <v>4.4159999999999998E-2</v>
      </c>
      <c r="L21" s="7">
        <v>6.4449999999999993E-2</v>
      </c>
      <c r="M21" s="7">
        <v>0.1017</v>
      </c>
      <c r="N21" s="7">
        <v>8.6099999999999996E-2</v>
      </c>
      <c r="O21" s="7">
        <v>7.5259999999999994E-2</v>
      </c>
      <c r="P21" s="7">
        <v>6.4399999999999999E-2</v>
      </c>
      <c r="Q21" s="7">
        <v>6.7599999999999993E-2</v>
      </c>
      <c r="R21" s="7">
        <v>0.1588</v>
      </c>
      <c r="S21" s="7">
        <v>7.9200000000000007E-2</v>
      </c>
      <c r="T21" s="7">
        <v>6.4299999999999996E-2</v>
      </c>
      <c r="U21" s="7">
        <v>2.945E-2</v>
      </c>
    </row>
    <row r="22" spans="3:21" x14ac:dyDescent="0.25">
      <c r="C22" s="1" t="s">
        <v>44</v>
      </c>
      <c r="D22" s="1">
        <v>98701000</v>
      </c>
      <c r="E22" s="1" t="s">
        <v>59</v>
      </c>
      <c r="F22" s="1" t="s">
        <v>41</v>
      </c>
      <c r="G22" s="1">
        <v>2019</v>
      </c>
      <c r="H22" s="7">
        <v>8.3199999999999996E-2</v>
      </c>
      <c r="I22" s="7">
        <v>8.5199999999999998E-2</v>
      </c>
      <c r="J22" s="7">
        <v>6.7500000000000004E-2</v>
      </c>
      <c r="K22" s="7">
        <v>6.7900000000000002E-2</v>
      </c>
      <c r="L22" s="7">
        <v>6.5729999999999997E-2</v>
      </c>
      <c r="M22" s="7">
        <v>0.11176</v>
      </c>
      <c r="N22" s="7">
        <v>0.1137</v>
      </c>
      <c r="O22" s="7">
        <v>8.5999999999999993E-2</v>
      </c>
      <c r="P22" s="7">
        <v>6.9000000000000006E-2</v>
      </c>
      <c r="Q22" s="7">
        <v>5.7979999999999997E-2</v>
      </c>
      <c r="R22" s="7">
        <v>8.5099999999999995E-2</v>
      </c>
      <c r="S22" s="7">
        <v>4.5870000000000001E-2</v>
      </c>
      <c r="T22" s="7">
        <v>3.5369999999999999E-2</v>
      </c>
      <c r="U22" s="7">
        <v>2.5729999999999999E-2</v>
      </c>
    </row>
    <row r="23" spans="3:21" x14ac:dyDescent="0.25">
      <c r="C23" s="1" t="s">
        <v>44</v>
      </c>
      <c r="D23" s="1">
        <v>98701000</v>
      </c>
      <c r="E23" s="1" t="s">
        <v>59</v>
      </c>
      <c r="F23" s="1" t="s">
        <v>42</v>
      </c>
      <c r="G23" s="1">
        <v>2019</v>
      </c>
      <c r="H23" s="7">
        <v>7.2499999999999995E-2</v>
      </c>
      <c r="I23" s="7">
        <v>7.3359999999999995E-2</v>
      </c>
      <c r="J23" s="7">
        <v>5.8799999999999998E-2</v>
      </c>
      <c r="K23" s="7">
        <v>5.9900000000000002E-2</v>
      </c>
      <c r="L23" s="7">
        <v>6.8540000000000004E-2</v>
      </c>
      <c r="M23" s="7">
        <v>0.1115</v>
      </c>
      <c r="N23" s="7">
        <v>0.10376000000000001</v>
      </c>
      <c r="O23" s="7">
        <v>0.08</v>
      </c>
      <c r="P23" s="7">
        <v>6.7799999999999999E-2</v>
      </c>
      <c r="Q23" s="7">
        <v>5.9569999999999998E-2</v>
      </c>
      <c r="R23" s="7">
        <v>9.8699999999999996E-2</v>
      </c>
      <c r="S23" s="7">
        <v>5.6550000000000003E-2</v>
      </c>
      <c r="T23" s="7">
        <v>4.8340000000000001E-2</v>
      </c>
      <c r="U23" s="7">
        <v>4.0620000000000003E-2</v>
      </c>
    </row>
    <row r="24" spans="3:21" x14ac:dyDescent="0.25">
      <c r="C24" s="1" t="s">
        <v>44</v>
      </c>
      <c r="D24" s="1">
        <v>82701000</v>
      </c>
      <c r="E24" s="1" t="s">
        <v>61</v>
      </c>
      <c r="F24" s="1" t="s">
        <v>41</v>
      </c>
      <c r="G24" s="1" t="s">
        <v>47</v>
      </c>
      <c r="H24" s="7">
        <v>4.5469999999999997E-2</v>
      </c>
      <c r="I24" s="7">
        <v>5.3830000000000003E-2</v>
      </c>
      <c r="J24" s="7">
        <v>6.2700000000000006E-2</v>
      </c>
      <c r="K24" s="7">
        <v>6.5699999999999995E-2</v>
      </c>
      <c r="L24" s="7">
        <v>6.59E-2</v>
      </c>
      <c r="M24" s="7">
        <v>8.6199999999999999E-2</v>
      </c>
      <c r="N24" s="7">
        <v>0.13020000000000001</v>
      </c>
      <c r="O24" s="7">
        <v>9.7049999999999997E-2</v>
      </c>
      <c r="P24" s="7">
        <v>7.4770000000000003E-2</v>
      </c>
      <c r="Q24" s="7">
        <v>6.6699999999999995E-2</v>
      </c>
      <c r="R24" s="7">
        <v>0.11115</v>
      </c>
      <c r="S24" s="7">
        <v>5.9360000000000003E-2</v>
      </c>
      <c r="T24" s="7">
        <v>4.8399999999999999E-2</v>
      </c>
      <c r="U24" s="7">
        <v>3.2620000000000003E-2</v>
      </c>
    </row>
    <row r="25" spans="3:21" x14ac:dyDescent="0.25">
      <c r="C25" s="1" t="s">
        <v>44</v>
      </c>
      <c r="D25" s="1">
        <v>82701000</v>
      </c>
      <c r="E25" s="1" t="s">
        <v>61</v>
      </c>
      <c r="F25" s="1" t="s">
        <v>42</v>
      </c>
      <c r="G25" s="1" t="s">
        <v>47</v>
      </c>
      <c r="H25" s="7">
        <v>5.3530000000000001E-2</v>
      </c>
      <c r="I25" s="7">
        <v>6.4199999999999993E-2</v>
      </c>
      <c r="J25" s="7">
        <v>6.8360000000000004E-2</v>
      </c>
      <c r="K25" s="7">
        <v>7.0559999999999998E-2</v>
      </c>
      <c r="L25" s="7">
        <v>6.8659999999999999E-2</v>
      </c>
      <c r="M25" s="7">
        <v>8.3860000000000004E-2</v>
      </c>
      <c r="N25" s="7">
        <v>0.11633</v>
      </c>
      <c r="O25" s="7">
        <v>9.4E-2</v>
      </c>
      <c r="P25" s="7">
        <v>7.5600000000000001E-2</v>
      </c>
      <c r="Q25" s="7">
        <v>6.4299999999999996E-2</v>
      </c>
      <c r="R25" s="7">
        <v>0.106</v>
      </c>
      <c r="S25" s="7">
        <v>5.4780000000000002E-2</v>
      </c>
      <c r="T25" s="7">
        <v>5.0540000000000002E-2</v>
      </c>
      <c r="U25" s="7">
        <v>2.9270000000000001E-2</v>
      </c>
    </row>
    <row r="27" spans="3:21" x14ac:dyDescent="0.25">
      <c r="C27" s="1" t="s">
        <v>50</v>
      </c>
      <c r="D27" s="1">
        <v>80631000</v>
      </c>
      <c r="E27" s="1" t="s">
        <v>51</v>
      </c>
      <c r="F27" s="1" t="s">
        <v>41</v>
      </c>
      <c r="G27" s="1">
        <v>2020</v>
      </c>
      <c r="H27" s="7">
        <v>5.713E-2</v>
      </c>
      <c r="I27" s="7">
        <v>6.6350000000000006E-2</v>
      </c>
      <c r="J27" s="7">
        <v>6.54E-2</v>
      </c>
      <c r="K27" s="7">
        <v>4.7969999999999999E-2</v>
      </c>
      <c r="L27" s="7">
        <v>4.8160000000000001E-2</v>
      </c>
      <c r="M27" s="7">
        <v>4.5749999999999999E-2</v>
      </c>
      <c r="N27" s="7">
        <v>7.306E-2</v>
      </c>
      <c r="O27" s="7">
        <v>7.0499999999999993E-2</v>
      </c>
      <c r="P27" s="7">
        <v>6.5699999999999995E-2</v>
      </c>
      <c r="Q27" s="7">
        <v>6.1429999999999998E-2</v>
      </c>
      <c r="R27" s="7">
        <v>0.14660000000000001</v>
      </c>
      <c r="S27" s="7">
        <v>9.0639999999999998E-2</v>
      </c>
      <c r="T27" s="7">
        <v>8.7499999999999994E-2</v>
      </c>
      <c r="U27" s="7">
        <v>7.3700000000000002E-2</v>
      </c>
    </row>
    <row r="28" spans="3:21" x14ac:dyDescent="0.25">
      <c r="C28" s="1" t="s">
        <v>50</v>
      </c>
      <c r="D28" s="1">
        <v>80631000</v>
      </c>
      <c r="E28" s="1" t="s">
        <v>51</v>
      </c>
      <c r="F28" s="1" t="s">
        <v>42</v>
      </c>
      <c r="G28" s="1">
        <v>2020</v>
      </c>
      <c r="H28" s="7">
        <v>6.1899999999999997E-2</v>
      </c>
      <c r="I28" s="7">
        <v>7.1800000000000003E-2</v>
      </c>
      <c r="J28" s="7">
        <v>6.9099999999999995E-2</v>
      </c>
      <c r="K28" s="7">
        <v>5.1240000000000001E-2</v>
      </c>
      <c r="L28" s="7">
        <v>4.446E-2</v>
      </c>
      <c r="M28" s="7">
        <v>8.0439999999999998E-2</v>
      </c>
      <c r="N28" s="7">
        <v>9.3899999999999997E-2</v>
      </c>
      <c r="O28" s="7">
        <v>7.5130000000000002E-2</v>
      </c>
      <c r="P28" s="7">
        <v>6.3600000000000004E-2</v>
      </c>
      <c r="Q28" s="7">
        <v>6.1039999999999997E-2</v>
      </c>
      <c r="R28" s="7">
        <v>0.1278</v>
      </c>
      <c r="S28" s="7">
        <v>7.6969999999999997E-2</v>
      </c>
      <c r="T28" s="7">
        <v>7.2900000000000006E-2</v>
      </c>
      <c r="U28" s="7">
        <v>4.9840000000000002E-2</v>
      </c>
    </row>
    <row r="29" spans="3:21" x14ac:dyDescent="0.25">
      <c r="C29" s="1" t="s">
        <v>50</v>
      </c>
      <c r="D29" s="1">
        <v>80601000</v>
      </c>
      <c r="E29" s="1" t="s">
        <v>52</v>
      </c>
      <c r="F29" s="1" t="s">
        <v>41</v>
      </c>
      <c r="G29" s="1">
        <v>2020</v>
      </c>
      <c r="H29" s="7">
        <v>7.2270000000000001E-2</v>
      </c>
      <c r="I29" s="7">
        <v>8.7160000000000001E-2</v>
      </c>
      <c r="J29" s="7">
        <v>8.0140000000000003E-2</v>
      </c>
      <c r="K29" s="7">
        <v>5.5300000000000002E-2</v>
      </c>
      <c r="L29" s="7">
        <v>5.79E-2</v>
      </c>
      <c r="M29" s="7">
        <v>4.1930000000000002E-2</v>
      </c>
      <c r="N29" s="7">
        <v>6.9599999999999995E-2</v>
      </c>
      <c r="O29" s="7">
        <v>6.2469999999999998E-2</v>
      </c>
      <c r="P29" s="7">
        <v>6.2560000000000004E-2</v>
      </c>
      <c r="Q29" s="7">
        <v>5.91E-2</v>
      </c>
      <c r="R29" s="7">
        <v>0.14610000000000001</v>
      </c>
      <c r="S29" s="7">
        <v>8.5139999999999993E-2</v>
      </c>
      <c r="T29" s="7">
        <v>7.1900000000000006E-2</v>
      </c>
      <c r="U29" s="7">
        <v>4.8500000000000001E-2</v>
      </c>
    </row>
    <row r="30" spans="3:21" x14ac:dyDescent="0.25">
      <c r="C30" s="1" t="s">
        <v>50</v>
      </c>
      <c r="D30" s="1">
        <v>80601000</v>
      </c>
      <c r="E30" s="1" t="s">
        <v>52</v>
      </c>
      <c r="F30" s="1" t="s">
        <v>42</v>
      </c>
      <c r="G30" s="1">
        <v>2020</v>
      </c>
      <c r="H30" s="7">
        <v>7.2139999999999996E-2</v>
      </c>
      <c r="I30" s="7">
        <v>8.6360000000000006E-2</v>
      </c>
      <c r="J30" s="7">
        <v>8.2460000000000006E-2</v>
      </c>
      <c r="K30" s="7">
        <v>5.8470000000000001E-2</v>
      </c>
      <c r="L30" s="7">
        <v>6.5250000000000002E-2</v>
      </c>
      <c r="M30" s="7">
        <v>5.7099999999999998E-2</v>
      </c>
      <c r="N30" s="7">
        <v>8.0140000000000003E-2</v>
      </c>
      <c r="O30" s="7">
        <v>7.0860000000000006E-2</v>
      </c>
      <c r="P30" s="7">
        <v>5.8900000000000001E-2</v>
      </c>
      <c r="Q30" s="7">
        <v>5.8779999999999999E-2</v>
      </c>
      <c r="R30" s="7">
        <v>0.1333</v>
      </c>
      <c r="S30" s="7">
        <v>7.9000000000000001E-2</v>
      </c>
      <c r="T30" s="7">
        <v>6.1650000000000003E-2</v>
      </c>
      <c r="U30" s="7">
        <v>3.5639999999999998E-2</v>
      </c>
    </row>
    <row r="31" spans="3:21" x14ac:dyDescent="0.25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3:21" x14ac:dyDescent="0.25">
      <c r="D32" s="1"/>
      <c r="E32" s="1"/>
      <c r="F32" s="1"/>
      <c r="G32" s="1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4:21" x14ac:dyDescent="0.25">
      <c r="D33" s="1"/>
      <c r="E33" s="1"/>
      <c r="F33" s="1"/>
      <c r="G33" s="1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4:21" x14ac:dyDescent="0.25">
      <c r="D34" s="1"/>
      <c r="E34" s="1"/>
      <c r="F34" s="1"/>
      <c r="G34" s="1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4:21" x14ac:dyDescent="0.25"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</row>
    <row r="36" spans="4:21" x14ac:dyDescent="0.25">
      <c r="D36" s="1"/>
      <c r="E36" s="1"/>
      <c r="F36" s="1"/>
      <c r="G36" s="1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4:21" x14ac:dyDescent="0.25">
      <c r="D37" s="1"/>
      <c r="E37" s="1"/>
      <c r="F37" s="1"/>
      <c r="G37" s="1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4:21" x14ac:dyDescent="0.25"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</row>
    <row r="39" spans="4:21" x14ac:dyDescent="0.25">
      <c r="D39" s="1"/>
      <c r="E39" s="1"/>
      <c r="F39" s="1"/>
      <c r="G39" s="1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4:21" x14ac:dyDescent="0.25">
      <c r="D40" s="1"/>
      <c r="E40" s="1"/>
      <c r="F40" s="1"/>
      <c r="G40" s="1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3" spans="4:21" x14ac:dyDescent="0.25"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4:21" x14ac:dyDescent="0.25">
      <c r="D44" s="1"/>
      <c r="E44" s="1"/>
      <c r="F44" s="1"/>
      <c r="G44" s="1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spans="4:21" x14ac:dyDescent="0.25">
      <c r="D45" s="1"/>
      <c r="E45" s="1"/>
      <c r="F45" s="1"/>
      <c r="G45" s="1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 spans="4:21" x14ac:dyDescent="0.25">
      <c r="D46" s="1"/>
      <c r="E46" s="1"/>
      <c r="F46" s="1"/>
      <c r="G46" s="1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8" spans="4:21" x14ac:dyDescent="0.25">
      <c r="D48" s="1"/>
      <c r="E48" s="1"/>
      <c r="F48" s="1"/>
      <c r="G48" s="1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 spans="4:21" x14ac:dyDescent="0.25">
      <c r="D49" s="1"/>
      <c r="E49" s="1"/>
      <c r="F49" s="1"/>
      <c r="G49" s="1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1" spans="4:21" x14ac:dyDescent="0.25">
      <c r="D51" s="1"/>
      <c r="E51" s="1"/>
      <c r="F51" s="1"/>
      <c r="G51" s="1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</row>
    <row r="52" spans="4:21" x14ac:dyDescent="0.25">
      <c r="D52" s="1"/>
      <c r="E52" s="1"/>
      <c r="F52" s="1"/>
      <c r="G52" s="1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</row>
  </sheetData>
  <conditionalFormatting sqref="H32:H40">
    <cfRule type="colorScale" priority="2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2:I40">
    <cfRule type="colorScale" priority="2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2:J40">
    <cfRule type="colorScale" priority="2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2:K40">
    <cfRule type="colorScale" priority="2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2:L40">
    <cfRule type="colorScale" priority="2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2:M40">
    <cfRule type="colorScale" priority="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2:N40">
    <cfRule type="colorScale" priority="2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2:O40">
    <cfRule type="colorScale" priority="2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P40">
    <cfRule type="colorScale" priority="2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2:Q40">
    <cfRule type="colorScale" priority="2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2:R40">
    <cfRule type="colorScale" priority="2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2:S40">
    <cfRule type="colorScale" priority="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2:T40">
    <cfRule type="colorScale" priority="2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2:U40">
    <cfRule type="colorScale" priority="2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4:H52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4:I52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44:J52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4:K52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4:L52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44:M52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4:N52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4:O52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P52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4:Q52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4:R52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4:S52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44:T52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4:U52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7:H30 H5:H10">
    <cfRule type="colorScale" priority="4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7:I30 I5:I10">
    <cfRule type="colorScale" priority="4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7:J30 J5:J10">
    <cfRule type="colorScale" priority="4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7:K30 K5:K10">
    <cfRule type="colorScale" priority="4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7:L30 L5:L10">
    <cfRule type="colorScale" priority="4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7:M30 M5:M10">
    <cfRule type="colorScale" priority="4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7:N30 N5:N10">
    <cfRule type="colorScale" priority="4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7:O30 O5:O10">
    <cfRule type="colorScale" priority="4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P30 P5:P10">
    <cfRule type="colorScale" priority="4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7:Q30 Q5:Q10">
    <cfRule type="colorScale" priority="4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7:R30 R5:R10">
    <cfRule type="colorScale" priority="4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:S30 S5:S10">
    <cfRule type="colorScale" priority="4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7:T30 T5:T10">
    <cfRule type="colorScale" priority="4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7:U30 U5:U10">
    <cfRule type="colorScale" priority="4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7:H30 H5:H10">
    <cfRule type="colorScale" priority="4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7:I30 I5:I10">
    <cfRule type="colorScale" priority="4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7:J30 J5:J10">
    <cfRule type="colorScale" priority="4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7:K30 K5:K10">
    <cfRule type="colorScale" priority="4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7:L30 L5:L10">
    <cfRule type="colorScale" priority="5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7:M30 M5:M10">
    <cfRule type="colorScale" priority="5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7:N30 N5:N10">
    <cfRule type="colorScale" priority="5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7:O30 O5:O10">
    <cfRule type="colorScale" priority="5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P30 P5:P10">
    <cfRule type="colorScale" priority="5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7:Q30 Q5:Q10">
    <cfRule type="colorScale" priority="5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7:R30 R5:R10">
    <cfRule type="colorScale" priority="5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:S30 S5:S10">
    <cfRule type="colorScale" priority="5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7:T30 T5:T10">
    <cfRule type="colorScale" priority="5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7:U30 U5:U10">
    <cfRule type="colorScale" priority="5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7:H30">
    <cfRule type="colorScale" priority="5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7:I30">
    <cfRule type="colorScale" priority="5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7:J30">
    <cfRule type="colorScale" priority="5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7:K30">
    <cfRule type="colorScale" priority="5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7:L30">
    <cfRule type="colorScale" priority="5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7:M30">
    <cfRule type="colorScale" priority="5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7:N30">
    <cfRule type="colorScale" priority="5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7:O30">
    <cfRule type="colorScale" priority="5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P30">
    <cfRule type="colorScale" priority="5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7:Q30">
    <cfRule type="colorScale" priority="5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7:R30">
    <cfRule type="colorScale" priority="5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:S30">
    <cfRule type="colorScale" priority="5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7:T30">
    <cfRule type="colorScale" priority="5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7:U30">
    <cfRule type="colorScale" priority="5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I14 K14:U14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5:I15 K15:U15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I16 K16:U16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I17 K17:U17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I18 K18:U18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9:I19 K19:U19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0:I20 K20:U20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1:I21 K21:U21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22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22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2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22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22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22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22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22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22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22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22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4:S22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4:T22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4:U22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21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21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21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21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21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4:U21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23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23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23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23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23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23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23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23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23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23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23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4:S23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4:T23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4:U23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25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25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25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25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25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25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25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25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25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25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25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4:S25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4:T25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4:U25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10 H14:H30">
    <cfRule type="colorScale" priority="6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10 I14:I30">
    <cfRule type="colorScale" priority="6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10 J14:J30">
    <cfRule type="colorScale" priority="6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10 K14:K30">
    <cfRule type="colorScale" priority="6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10 L14:L30">
    <cfRule type="colorScale" priority="6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10 M14:M30">
    <cfRule type="colorScale" priority="6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10 N14:N30">
    <cfRule type="colorScale" priority="6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10 O14:O30">
    <cfRule type="colorScale" priority="6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10 P14:P30">
    <cfRule type="colorScale" priority="6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10 Q14:Q30">
    <cfRule type="colorScale" priority="6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10 R14:R30">
    <cfRule type="colorScale" priority="6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10 S14:S30">
    <cfRule type="colorScale" priority="6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10 T14:T30">
    <cfRule type="colorScale" priority="6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10 U14:U30">
    <cfRule type="colorScale" priority="6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:H12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:I12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:U12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1:J12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:K12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1:L12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:M12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:N12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:O12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1:P12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1:Q12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:R12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1:S12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1:T12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1:U12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30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30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30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30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30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30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3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30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30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3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3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V13"/>
  <sheetViews>
    <sheetView workbookViewId="0">
      <selection activeCell="E23" sqref="E23"/>
    </sheetView>
  </sheetViews>
  <sheetFormatPr defaultRowHeight="15" x14ac:dyDescent="0.25"/>
  <cols>
    <col min="3" max="3" width="23.28515625" customWidth="1"/>
    <col min="4" max="4" width="24.85546875" customWidth="1"/>
    <col min="5" max="5" width="15.28515625" customWidth="1"/>
    <col min="8" max="8" width="12.7109375" customWidth="1"/>
  </cols>
  <sheetData>
    <row r="4" spans="3:22" x14ac:dyDescent="0.25">
      <c r="C4" s="3" t="s">
        <v>19</v>
      </c>
      <c r="D4" s="3" t="s">
        <v>17</v>
      </c>
      <c r="E4" s="3" t="s">
        <v>18</v>
      </c>
      <c r="F4" s="2" t="s">
        <v>0</v>
      </c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  <c r="N4" s="2" t="s">
        <v>8</v>
      </c>
      <c r="O4" s="2" t="s">
        <v>9</v>
      </c>
      <c r="P4" s="2" t="s">
        <v>10</v>
      </c>
      <c r="Q4" s="2" t="s">
        <v>11</v>
      </c>
      <c r="R4" s="2" t="s">
        <v>12</v>
      </c>
      <c r="S4" s="2" t="s">
        <v>13</v>
      </c>
      <c r="T4" s="2" t="s">
        <v>14</v>
      </c>
      <c r="U4" s="2" t="s">
        <v>15</v>
      </c>
      <c r="V4" s="2" t="s">
        <v>16</v>
      </c>
    </row>
    <row r="5" spans="3:22" x14ac:dyDescent="0.25">
      <c r="C5" s="4" t="s">
        <v>20</v>
      </c>
      <c r="D5" s="1" t="s">
        <v>21</v>
      </c>
      <c r="E5" s="1">
        <v>2018</v>
      </c>
      <c r="F5" s="1">
        <v>-151</v>
      </c>
      <c r="G5" s="1">
        <v>11226.999999999991</v>
      </c>
      <c r="H5" s="5">
        <v>0.24547964727888119</v>
      </c>
      <c r="I5" s="6">
        <v>38152.560480000007</v>
      </c>
      <c r="J5" s="5">
        <v>1.051928386924379</v>
      </c>
      <c r="K5" s="5">
        <v>5.005789614322613E-2</v>
      </c>
      <c r="L5" s="5">
        <v>26.825564115079711</v>
      </c>
      <c r="M5" s="5">
        <v>35.1</v>
      </c>
      <c r="N5" s="5">
        <v>5.1661173955642329E-3</v>
      </c>
      <c r="O5" s="5">
        <v>3.2956266144116729E-3</v>
      </c>
      <c r="P5" s="5">
        <v>2.5011133873697321E-2</v>
      </c>
      <c r="Q5" s="5">
        <v>0.12710430212879489</v>
      </c>
      <c r="R5" s="5">
        <v>0.36109379175202633</v>
      </c>
      <c r="S5" s="5">
        <v>7.495136403313432</v>
      </c>
      <c r="T5" s="5">
        <v>1.78141979157388E-3</v>
      </c>
      <c r="U5" s="5">
        <v>8.2479736349870852E-2</v>
      </c>
      <c r="V5" s="5">
        <v>155.1901168112586</v>
      </c>
    </row>
    <row r="6" spans="3:22" x14ac:dyDescent="0.25">
      <c r="C6" s="4" t="s">
        <v>20</v>
      </c>
      <c r="D6" s="1" t="s">
        <v>22</v>
      </c>
      <c r="E6" s="6">
        <v>2022</v>
      </c>
      <c r="F6" s="6">
        <v>230.99999999999989</v>
      </c>
      <c r="G6" s="6">
        <v>101303</v>
      </c>
      <c r="H6" s="5">
        <v>0.1301540921789088</v>
      </c>
      <c r="I6" s="6">
        <v>19630.4133</v>
      </c>
      <c r="J6" s="5">
        <v>0.71502225995281454</v>
      </c>
      <c r="K6" s="5">
        <v>3.0226153223497799E-2</v>
      </c>
      <c r="L6" s="5">
        <v>44.866399511860457</v>
      </c>
      <c r="M6" s="5">
        <v>26.55</v>
      </c>
      <c r="N6" s="5">
        <v>1.7867190507684749E-3</v>
      </c>
      <c r="O6" s="5">
        <v>3.6622804852768269E-3</v>
      </c>
      <c r="P6" s="5">
        <v>9.3432573566429363E-3</v>
      </c>
      <c r="Q6" s="5">
        <v>0.62133401774873231</v>
      </c>
      <c r="R6" s="5">
        <v>2.1298443284009361</v>
      </c>
      <c r="S6" s="5">
        <v>80.193313110174415</v>
      </c>
      <c r="T6" s="5">
        <v>3.4549815898838042E-4</v>
      </c>
      <c r="U6" s="5">
        <v>3.6770875492334869E-2</v>
      </c>
      <c r="V6" s="5">
        <v>121.75934634857801</v>
      </c>
    </row>
    <row r="7" spans="3:22" x14ac:dyDescent="0.25">
      <c r="C7" s="4" t="s">
        <v>20</v>
      </c>
      <c r="D7" s="1" t="s">
        <v>23</v>
      </c>
      <c r="E7" s="1" t="s">
        <v>47</v>
      </c>
      <c r="F7" s="1">
        <v>975</v>
      </c>
      <c r="G7" s="1">
        <v>63620.999999999993</v>
      </c>
      <c r="H7" s="5">
        <v>0.18481319061316229</v>
      </c>
      <c r="I7" s="6">
        <v>22921.057649999999</v>
      </c>
      <c r="J7" s="5">
        <v>0.97470646484651291</v>
      </c>
      <c r="K7" s="5">
        <v>2.8968422376259389E-2</v>
      </c>
      <c r="L7" s="5">
        <v>78.190951424058085</v>
      </c>
      <c r="M7" s="5">
        <v>47.9</v>
      </c>
      <c r="N7" s="5">
        <v>3.9609562880180823E-3</v>
      </c>
      <c r="O7" s="5">
        <v>2.9235629744895431E-3</v>
      </c>
      <c r="P7" s="5">
        <v>7.7191493374829017E-3</v>
      </c>
      <c r="Q7" s="5">
        <v>4.8034139670863398</v>
      </c>
      <c r="R7" s="5">
        <v>1.015481051853947</v>
      </c>
      <c r="S7" s="5">
        <v>14.01607356061678</v>
      </c>
      <c r="T7" s="5">
        <v>5.9728705930431629E-4</v>
      </c>
      <c r="U7" s="5">
        <v>7.1768755599566178E-2</v>
      </c>
      <c r="V7" s="5">
        <v>137.9810431178384</v>
      </c>
    </row>
    <row r="9" spans="3:22" x14ac:dyDescent="0.25">
      <c r="C9" s="11" t="s">
        <v>44</v>
      </c>
      <c r="D9" s="1" t="s">
        <v>45</v>
      </c>
      <c r="E9" s="1" t="s">
        <v>46</v>
      </c>
      <c r="F9" s="1">
        <v>-400</v>
      </c>
      <c r="G9" s="1">
        <v>48561</v>
      </c>
      <c r="H9" s="5">
        <v>0.13216367043512281</v>
      </c>
      <c r="I9" s="6">
        <v>22502.496999999999</v>
      </c>
      <c r="J9" s="5">
        <v>0.27060810115112938</v>
      </c>
      <c r="K9" s="5">
        <v>1.383826527460307E-2</v>
      </c>
      <c r="L9" s="5">
        <v>29.993051069376651</v>
      </c>
      <c r="M9" s="5">
        <v>30.14</v>
      </c>
      <c r="N9" s="5">
        <v>2.1622289491567159E-3</v>
      </c>
      <c r="O9" s="5">
        <v>2.4917114556948891E-3</v>
      </c>
      <c r="P9" s="5">
        <v>1.190667408002305E-2</v>
      </c>
      <c r="Q9" s="5">
        <v>0.25711991103972193</v>
      </c>
      <c r="R9" s="5">
        <v>1.9074271534770699</v>
      </c>
      <c r="S9" s="5">
        <v>203.3529541525092</v>
      </c>
      <c r="T9" s="5">
        <v>3.9126047651407418E-4</v>
      </c>
      <c r="U9" s="5">
        <v>4.1473610510491948E-2</v>
      </c>
      <c r="V9" s="5">
        <v>214.15723321986769</v>
      </c>
    </row>
    <row r="10" spans="3:22" x14ac:dyDescent="0.25">
      <c r="C10" s="1" t="s">
        <v>44</v>
      </c>
      <c r="D10" s="1" t="s">
        <v>49</v>
      </c>
      <c r="E10" s="1" t="s">
        <v>48</v>
      </c>
      <c r="F10" s="6">
        <v>-136</v>
      </c>
      <c r="G10" s="6">
        <v>59861.999999999993</v>
      </c>
      <c r="H10" s="5">
        <v>0.1683705856803982</v>
      </c>
      <c r="I10" s="6">
        <v>18717.5</v>
      </c>
      <c r="J10" s="5">
        <v>0.44555644649360188</v>
      </c>
      <c r="K10" s="5">
        <v>1.9879055160201789E-2</v>
      </c>
      <c r="L10" s="5">
        <v>20.074214025592191</v>
      </c>
      <c r="M10" s="5">
        <v>23.4</v>
      </c>
      <c r="N10" s="5">
        <v>1.7707393672112409E-3</v>
      </c>
      <c r="O10" s="5">
        <v>2.489058167117694E-3</v>
      </c>
      <c r="P10" s="5">
        <v>1.0804851157662609E-2</v>
      </c>
      <c r="Q10" s="5">
        <v>1.093247803280879</v>
      </c>
      <c r="R10" s="5">
        <v>1.183322976178544</v>
      </c>
      <c r="S10" s="5">
        <v>72.625054291537197</v>
      </c>
      <c r="T10" s="5">
        <v>7.1831879990644969E-4</v>
      </c>
      <c r="U10" s="5">
        <v>4.6406735491630748E-2</v>
      </c>
      <c r="V10" s="5">
        <v>45.439470782800392</v>
      </c>
    </row>
    <row r="12" spans="3:22" x14ac:dyDescent="0.25">
      <c r="C12" s="1" t="s">
        <v>50</v>
      </c>
      <c r="D12" s="1" t="s">
        <v>51</v>
      </c>
      <c r="E12" s="1">
        <v>2020</v>
      </c>
      <c r="F12" s="1">
        <v>-151.99999999999989</v>
      </c>
      <c r="G12" s="1">
        <v>85939</v>
      </c>
      <c r="H12" s="1">
        <v>0.15749543280699099</v>
      </c>
      <c r="I12" s="1">
        <v>24720.091919999999</v>
      </c>
      <c r="J12" s="1">
        <v>0.81039690943576237</v>
      </c>
      <c r="K12" s="1">
        <v>1.8396769801836171E-2</v>
      </c>
      <c r="L12" s="1">
        <v>32.194688077822633</v>
      </c>
      <c r="M12" s="1">
        <v>28.7</v>
      </c>
      <c r="N12" s="1">
        <v>6.539522219248496E-3</v>
      </c>
      <c r="O12" s="1">
        <v>2.5715914776760149E-3</v>
      </c>
      <c r="P12" s="1">
        <v>1.0555161219004169E-2</v>
      </c>
      <c r="Q12" s="1">
        <v>1.1495013905211819</v>
      </c>
      <c r="R12" s="1">
        <v>0.66520904362396571</v>
      </c>
      <c r="S12" s="1">
        <v>22.581482595794672</v>
      </c>
      <c r="T12" s="1">
        <v>7.4471427407812321E-4</v>
      </c>
      <c r="U12" s="1">
        <v>6.0112405310743661E-2</v>
      </c>
      <c r="V12" s="1">
        <v>153.74505778284589</v>
      </c>
    </row>
    <row r="13" spans="3:22" x14ac:dyDescent="0.25">
      <c r="C13" s="1" t="s">
        <v>50</v>
      </c>
      <c r="D13" s="1" t="s">
        <v>52</v>
      </c>
      <c r="E13" s="1">
        <v>2020</v>
      </c>
      <c r="F13" s="1">
        <v>-449.99999999999989</v>
      </c>
      <c r="G13" s="1">
        <v>44386</v>
      </c>
      <c r="H13" s="1">
        <v>0.11616275402153831</v>
      </c>
      <c r="I13" s="1">
        <v>21819.183840000002</v>
      </c>
      <c r="J13" s="1">
        <v>0.43312530978236369</v>
      </c>
      <c r="K13" s="1">
        <v>3.4515387734871332E-2</v>
      </c>
      <c r="L13" s="1">
        <v>23.330135132699489</v>
      </c>
      <c r="M13" s="1">
        <v>29.9</v>
      </c>
      <c r="N13" s="1">
        <v>3.807506871536046E-3</v>
      </c>
      <c r="O13" s="1">
        <v>2.343081151714495E-3</v>
      </c>
      <c r="P13" s="1">
        <v>1.4168882079935099E-2</v>
      </c>
      <c r="Q13" s="1">
        <v>2.863042400756993</v>
      </c>
      <c r="R13" s="1">
        <v>0.49934596494390132</v>
      </c>
      <c r="S13" s="1">
        <v>56.510477592033467</v>
      </c>
      <c r="T13" s="1">
        <v>1.622133105033115E-3</v>
      </c>
      <c r="U13" s="1">
        <v>4.9587707835804067E-2</v>
      </c>
      <c r="V13" s="1">
        <v>33.696300743477607</v>
      </c>
    </row>
  </sheetData>
  <conditionalFormatting sqref="H5:H13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13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13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13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1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1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1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13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13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1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1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1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1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1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5:V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anti-garbage</vt:lpstr>
      <vt:lpstr>ethnic</vt:lpstr>
      <vt:lpstr>anti-industrial</vt:lpstr>
      <vt:lpstr>agestruct (h2h)</vt:lpstr>
      <vt:lpstr>socioeco (h2h)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2025-08-07T13:09:48Z</dcterms:modified>
</cp:coreProperties>
</file>