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flicts" sheetId="1" r:id="rId1"/>
    <sheet name="dynam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1" i="1" l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X11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X9" i="1"/>
  <c r="Z6" i="1"/>
  <c r="AA6" i="1"/>
  <c r="AB6" i="1"/>
  <c r="AD6" i="1"/>
  <c r="AE6" i="1"/>
  <c r="AF6" i="1"/>
  <c r="AG6" i="1"/>
  <c r="AH6" i="1"/>
  <c r="AI6" i="1"/>
  <c r="AJ6" i="1"/>
  <c r="AK6" i="1"/>
  <c r="AL6" i="1"/>
  <c r="Z7" i="1"/>
  <c r="AA7" i="1"/>
  <c r="AB7" i="1"/>
  <c r="AD7" i="1"/>
  <c r="AE7" i="1"/>
  <c r="AF7" i="1"/>
  <c r="AG7" i="1"/>
  <c r="AH7" i="1"/>
  <c r="AI7" i="1"/>
  <c r="AJ7" i="1"/>
  <c r="AK7" i="1"/>
  <c r="AL7" i="1"/>
  <c r="AA5" i="1"/>
  <c r="AB5" i="1"/>
  <c r="AD5" i="1"/>
  <c r="AE5" i="1"/>
  <c r="AF5" i="1"/>
  <c r="AG5" i="1"/>
  <c r="AH5" i="1"/>
  <c r="AI5" i="1"/>
  <c r="AJ5" i="1"/>
  <c r="AK5" i="1"/>
  <c r="AL5" i="1"/>
  <c r="Z5" i="1"/>
  <c r="X6" i="1"/>
  <c r="X7" i="1"/>
  <c r="X5" i="1"/>
  <c r="G26" i="1" l="1"/>
  <c r="H26" i="1"/>
  <c r="I26" i="1"/>
  <c r="J26" i="1"/>
  <c r="K26" i="1"/>
  <c r="L26" i="1"/>
  <c r="M26" i="1"/>
  <c r="N26" i="1"/>
  <c r="O26" i="1"/>
  <c r="P26" i="1"/>
  <c r="Q26" i="1"/>
  <c r="R26" i="1"/>
  <c r="S26" i="1"/>
  <c r="F26" i="1"/>
  <c r="S25" i="1"/>
  <c r="G25" i="1"/>
  <c r="H25" i="1"/>
  <c r="I25" i="1"/>
  <c r="J25" i="1"/>
  <c r="K25" i="1"/>
  <c r="L25" i="1"/>
  <c r="M25" i="1"/>
  <c r="N25" i="1"/>
  <c r="O25" i="1"/>
  <c r="P25" i="1"/>
  <c r="Q25" i="1"/>
  <c r="R25" i="1"/>
  <c r="F25" i="1"/>
  <c r="F9" i="1" l="1"/>
  <c r="E19" i="2" l="1"/>
  <c r="E7" i="2"/>
  <c r="E8" i="2" s="1"/>
  <c r="E9" i="2" s="1"/>
  <c r="E6" i="2"/>
  <c r="H9" i="1" l="1"/>
  <c r="I9" i="1"/>
  <c r="J9" i="1"/>
  <c r="K9" i="1"/>
  <c r="L9" i="1"/>
  <c r="M9" i="1"/>
  <c r="N9" i="1"/>
  <c r="O9" i="1"/>
  <c r="P9" i="1"/>
  <c r="Q9" i="1"/>
  <c r="R9" i="1"/>
  <c r="S9" i="1"/>
  <c r="T9" i="1"/>
  <c r="U9" i="1"/>
  <c r="G9" i="1"/>
</calcChain>
</file>

<file path=xl/sharedStrings.xml><?xml version="1.0" encoding="utf-8"?>
<sst xmlns="http://schemas.openxmlformats.org/spreadsheetml/2006/main" count="213" uniqueCount="50">
  <si>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</si>
  <si>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</si>
  <si>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</si>
  <si>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</si>
  <si>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</si>
  <si>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</si>
  <si>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</si>
  <si>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</si>
  <si>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</si>
  <si>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</si>
  <si>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</si>
  <si>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</si>
  <si>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</si>
  <si>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</si>
  <si>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</si>
  <si>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</si>
  <si>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</si>
  <si>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name</t>
  </si>
  <si>
    <t>year</t>
  </si>
  <si>
    <t>conflict</t>
  </si>
  <si>
    <t>анти-мусорный</t>
  </si>
  <si>
    <t>Ленский МР</t>
  </si>
  <si>
    <t>Красноармейский МР</t>
  </si>
  <si>
    <t>Сысертский</t>
  </si>
  <si>
    <t>Средний профиль</t>
  </si>
  <si>
    <t>oktmo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</si>
  <si>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</si>
  <si>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</si>
  <si>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</si>
  <si>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</si>
  <si>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</si>
  <si>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</si>
  <si>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</si>
  <si>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</si>
  <si>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</si>
  <si>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</si>
  <si>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</si>
  <si>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</si>
  <si>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</si>
  <si>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</si>
  <si>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</si>
  <si>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</si>
  <si>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</si>
  <si>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средний профиль</t>
  </si>
  <si>
    <t>этнический</t>
  </si>
  <si>
    <t>Бессоновский МР</t>
  </si>
  <si>
    <t>2019 (2018)</t>
  </si>
  <si>
    <t>2022 (2023)</t>
  </si>
  <si>
    <t>2014 (2013)</t>
  </si>
  <si>
    <t>Пугачевский 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</si>
</sst>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L32"/>
  <sheetViews>
    <sheetView zoomScaleNormal="100" workbookViewId="0">
      <selection activeCell="E32" sqref="E32:U32"/>
    </sheetView>
  </sheetViews>
  <sheetFormatPr defaultRowHeight="15" x14ac:dyDescent="0.25"/>
  <cols>
    <col min="2" max="2" width="18" customWidth="1"/>
    <col min="3" max="3" width="21.5703125" customWidth="1"/>
    <col min="4" max="4" width="14.140625" customWidth="1"/>
    <col min="5" max="5" width="9.28515625" bestFit="1" customWidth="1"/>
    <col min="6" max="6" width="10.5703125" bestFit="1" customWidth="1"/>
    <col min="7" max="7" width="14.5703125" customWidth="1"/>
    <col min="8" max="8" width="10.5703125" customWidth="1"/>
    <col min="9" max="9" width="10.42578125" customWidth="1"/>
    <col min="10" max="10" width="10" customWidth="1"/>
    <col min="11" max="11" width="14.140625" customWidth="1"/>
    <col min="12" max="12" width="9.28515625" bestFit="1" customWidth="1"/>
    <col min="13" max="13" width="12.28515625" customWidth="1"/>
    <col min="14" max="14" width="12.42578125" customWidth="1"/>
    <col min="15" max="19" width="9.28515625" bestFit="1" customWidth="1"/>
    <col min="20" max="20" width="14.28515625" customWidth="1"/>
    <col min="21" max="21" width="12.42578125" customWidth="1"/>
    <col min="24" max="24" width="9.28515625" bestFit="1" customWidth="1"/>
    <col min="25" max="25" width="12.7109375" customWidth="1"/>
    <col min="26" max="26" width="11.7109375" customWidth="1"/>
    <col min="27" max="27" width="9.28515625" bestFit="1" customWidth="1"/>
    <col min="28" max="28" width="13.28515625" customWidth="1"/>
    <col min="29" max="32" width="9.28515625" bestFit="1" customWidth="1"/>
    <col min="33" max="33" width="9.7109375" bestFit="1" customWidth="1"/>
    <col min="34" max="34" width="9.28515625" bestFit="1" customWidth="1"/>
    <col min="35" max="35" width="12.42578125" bestFit="1" customWidth="1"/>
    <col min="36" max="37" width="9.28515625" bestFit="1" customWidth="1"/>
    <col min="38" max="38" width="13" customWidth="1"/>
  </cols>
  <sheetData>
    <row r="4" spans="2:38" x14ac:dyDescent="0.25">
      <c r="B4" s="3" t="s">
        <v>19</v>
      </c>
      <c r="C4" s="3" t="s">
        <v>17</v>
      </c>
      <c r="D4" s="3" t="s">
        <v>18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2:38" x14ac:dyDescent="0.25">
      <c r="B5" s="4" t="s">
        <v>20</v>
      </c>
      <c r="C5" s="1" t="s">
        <v>21</v>
      </c>
      <c r="D5" s="1">
        <v>2018</v>
      </c>
      <c r="E5" s="1">
        <v>-151</v>
      </c>
      <c r="F5" s="1">
        <v>11226.999999999991</v>
      </c>
      <c r="G5" s="5">
        <v>0.24547964727888119</v>
      </c>
      <c r="H5" s="6">
        <v>38152.560480000007</v>
      </c>
      <c r="I5" s="5">
        <v>1.051928386924379</v>
      </c>
      <c r="J5" s="5">
        <v>5.005789614322613E-2</v>
      </c>
      <c r="K5" s="5">
        <v>26.825564115079711</v>
      </c>
      <c r="L5" s="5">
        <v>35.1</v>
      </c>
      <c r="M5" s="5">
        <v>5.1661173955642329E-3</v>
      </c>
      <c r="N5" s="5">
        <v>3.2956266144116729E-3</v>
      </c>
      <c r="O5" s="5">
        <v>2.5011133873697321E-2</v>
      </c>
      <c r="P5" s="5">
        <v>0.12710430212879489</v>
      </c>
      <c r="Q5" s="5">
        <v>0.36109379175202633</v>
      </c>
      <c r="R5" s="5">
        <v>7.495136403313432</v>
      </c>
      <c r="S5" s="5">
        <v>1.78141979157388E-3</v>
      </c>
      <c r="T5" s="5">
        <v>8.2479736349870852E-2</v>
      </c>
      <c r="U5" s="5">
        <v>155.1901168112586</v>
      </c>
      <c r="X5" s="1">
        <f>F5*G5</f>
        <v>2755.9999999999968</v>
      </c>
      <c r="Y5" s="6">
        <v>38152.560480000007</v>
      </c>
      <c r="Z5" s="1">
        <f>$F5*I5</f>
        <v>11809.999999999993</v>
      </c>
      <c r="AA5" s="1">
        <f t="shared" ref="AA5:AL5" si="0">$F5*J5</f>
        <v>561.99999999999932</v>
      </c>
      <c r="AB5" s="1">
        <f t="shared" si="0"/>
        <v>301170.60831999965</v>
      </c>
      <c r="AC5" s="5">
        <v>35.1</v>
      </c>
      <c r="AD5" s="1">
        <f t="shared" si="0"/>
        <v>57.999999999999595</v>
      </c>
      <c r="AE5" s="1">
        <f t="shared" si="0"/>
        <v>36.999999999999822</v>
      </c>
      <c r="AF5" s="1">
        <f t="shared" si="0"/>
        <v>280.79999999999961</v>
      </c>
      <c r="AG5" s="1">
        <f t="shared" si="0"/>
        <v>1426.9999999999791</v>
      </c>
      <c r="AH5" s="1">
        <f t="shared" si="0"/>
        <v>4053.9999999999964</v>
      </c>
      <c r="AI5" s="1">
        <f t="shared" si="0"/>
        <v>84147.896399999838</v>
      </c>
      <c r="AJ5" s="1">
        <f t="shared" si="0"/>
        <v>19.999999999999936</v>
      </c>
      <c r="AK5" s="1">
        <f t="shared" si="0"/>
        <v>925.99999999999932</v>
      </c>
      <c r="AL5" s="1">
        <f t="shared" si="0"/>
        <v>1742319.441439999</v>
      </c>
    </row>
    <row r="6" spans="2:38" x14ac:dyDescent="0.25">
      <c r="B6" s="4" t="s">
        <v>20</v>
      </c>
      <c r="C6" s="1" t="s">
        <v>22</v>
      </c>
      <c r="D6" s="6">
        <v>2022</v>
      </c>
      <c r="E6" s="6">
        <v>230.99999999999989</v>
      </c>
      <c r="F6" s="6">
        <v>101303</v>
      </c>
      <c r="G6" s="5">
        <v>0.1301540921789088</v>
      </c>
      <c r="H6" s="6">
        <v>19630.4133</v>
      </c>
      <c r="I6" s="5">
        <v>0.71502225995281454</v>
      </c>
      <c r="J6" s="5">
        <v>3.0226153223497799E-2</v>
      </c>
      <c r="K6" s="5">
        <v>44.866399511860457</v>
      </c>
      <c r="L6" s="5">
        <v>26.55</v>
      </c>
      <c r="M6" s="5">
        <v>1.7867190507684749E-3</v>
      </c>
      <c r="N6" s="5">
        <v>3.6622804852768269E-3</v>
      </c>
      <c r="O6" s="5">
        <v>9.3432573566429363E-3</v>
      </c>
      <c r="P6" s="5">
        <v>0.62133401774873231</v>
      </c>
      <c r="Q6" s="5">
        <v>2.1298443284009361</v>
      </c>
      <c r="R6" s="5">
        <v>80.193313110174415</v>
      </c>
      <c r="S6" s="5">
        <v>3.4549815898838042E-4</v>
      </c>
      <c r="T6" s="5">
        <v>3.6770875492334869E-2</v>
      </c>
      <c r="U6" s="5">
        <v>121.75934634857801</v>
      </c>
      <c r="X6" s="1">
        <f t="shared" ref="X6:X7" si="1">F6*G6</f>
        <v>13184.999999999998</v>
      </c>
      <c r="Y6" s="6">
        <v>19630.4133</v>
      </c>
      <c r="Z6" s="1">
        <f t="shared" ref="Z6:Z7" si="2">$F6*I6</f>
        <v>72433.899999999965</v>
      </c>
      <c r="AA6" s="1">
        <f t="shared" ref="AA6:AA7" si="3">$F6*J6</f>
        <v>3061.9999999999977</v>
      </c>
      <c r="AB6" s="1">
        <f t="shared" ref="AB6:AB7" si="4">$F6*K6</f>
        <v>4545100.8697499996</v>
      </c>
      <c r="AC6" s="5">
        <v>26.55</v>
      </c>
      <c r="AD6" s="1">
        <f t="shared" ref="AD6:AD7" si="5">$F6*M6</f>
        <v>180.99999999999881</v>
      </c>
      <c r="AE6" s="1">
        <f t="shared" ref="AE6:AE7" si="6">$F6*N6</f>
        <v>370.99999999999841</v>
      </c>
      <c r="AF6" s="1">
        <f t="shared" ref="AF6:AF7" si="7">$F6*O6</f>
        <v>946.49999999999943</v>
      </c>
      <c r="AG6" s="1">
        <f t="shared" ref="AG6:AG7" si="8">$F6*P6</f>
        <v>62942.999999999833</v>
      </c>
      <c r="AH6" s="1">
        <f t="shared" ref="AH6:AH7" si="9">$F6*Q6</f>
        <v>215759.62000000002</v>
      </c>
      <c r="AI6" s="1">
        <f t="shared" ref="AI6:AI7" si="10">$F6*R6</f>
        <v>8123823.1979999989</v>
      </c>
      <c r="AJ6" s="1">
        <f t="shared" ref="AJ6:AJ7" si="11">$F6*S6</f>
        <v>34.999999999999901</v>
      </c>
      <c r="AK6" s="1">
        <f t="shared" ref="AK6:AK7" si="12">$F6*T6</f>
        <v>3724.9999999999991</v>
      </c>
      <c r="AL6" s="1">
        <f t="shared" ref="AL6:AL7" si="13">$F6*U6</f>
        <v>12334587.063149998</v>
      </c>
    </row>
    <row r="7" spans="2:38" x14ac:dyDescent="0.25">
      <c r="B7" s="4" t="s">
        <v>20</v>
      </c>
      <c r="C7" s="1" t="s">
        <v>23</v>
      </c>
      <c r="D7" s="1" t="s">
        <v>47</v>
      </c>
      <c r="E7" s="1">
        <v>975</v>
      </c>
      <c r="F7" s="1">
        <v>63620.999999999993</v>
      </c>
      <c r="G7" s="5">
        <v>0.18481319061316229</v>
      </c>
      <c r="H7" s="6">
        <v>22921.057649999999</v>
      </c>
      <c r="I7" s="5">
        <v>0.97470646484651291</v>
      </c>
      <c r="J7" s="5">
        <v>2.8968422376259389E-2</v>
      </c>
      <c r="K7" s="5">
        <v>78.190951424058085</v>
      </c>
      <c r="L7" s="5">
        <v>47.9</v>
      </c>
      <c r="M7" s="5">
        <v>3.9609562880180823E-3</v>
      </c>
      <c r="N7" s="5">
        <v>2.9235629744895431E-3</v>
      </c>
      <c r="O7" s="5">
        <v>7.7191493374829017E-3</v>
      </c>
      <c r="P7" s="5">
        <v>4.8034139670863398</v>
      </c>
      <c r="Q7" s="5">
        <v>1.015481051853947</v>
      </c>
      <c r="R7" s="5">
        <v>14.01607356061678</v>
      </c>
      <c r="S7" s="5">
        <v>5.9728705930431629E-4</v>
      </c>
      <c r="T7" s="5">
        <v>7.1768755599566178E-2</v>
      </c>
      <c r="U7" s="5">
        <v>137.9810431178384</v>
      </c>
      <c r="X7" s="1">
        <f t="shared" si="1"/>
        <v>11757.999999999996</v>
      </c>
      <c r="Y7" s="6">
        <v>22921.057649999999</v>
      </c>
      <c r="Z7" s="1">
        <f t="shared" si="2"/>
        <v>62011.799999999988</v>
      </c>
      <c r="AA7" s="1">
        <f t="shared" si="3"/>
        <v>1842.9999999999984</v>
      </c>
      <c r="AB7" s="1">
        <f t="shared" si="4"/>
        <v>4974586.5205499986</v>
      </c>
      <c r="AC7" s="5">
        <v>47.9</v>
      </c>
      <c r="AD7" s="1">
        <f t="shared" si="5"/>
        <v>251.99999999999838</v>
      </c>
      <c r="AE7" s="1">
        <f t="shared" si="6"/>
        <v>185.9999999999992</v>
      </c>
      <c r="AF7" s="1">
        <f t="shared" si="7"/>
        <v>491.09999999999962</v>
      </c>
      <c r="AG7" s="1">
        <f t="shared" si="8"/>
        <v>305598</v>
      </c>
      <c r="AH7" s="1">
        <f t="shared" si="9"/>
        <v>64605.919999999955</v>
      </c>
      <c r="AI7" s="1">
        <f t="shared" si="10"/>
        <v>891716.61600000004</v>
      </c>
      <c r="AJ7" s="1">
        <f t="shared" si="11"/>
        <v>37.999999999999901</v>
      </c>
      <c r="AK7" s="1">
        <f t="shared" si="12"/>
        <v>4565.9999999999991</v>
      </c>
      <c r="AL7" s="1">
        <f t="shared" si="13"/>
        <v>8778491.9441999961</v>
      </c>
    </row>
    <row r="9" spans="2:38" x14ac:dyDescent="0.25">
      <c r="B9" s="4" t="s">
        <v>20</v>
      </c>
      <c r="C9" s="3" t="s">
        <v>24</v>
      </c>
      <c r="F9" s="5">
        <f t="shared" ref="F9:U9" si="14">AVERAGE(F5:F7)</f>
        <v>58716.999999999993</v>
      </c>
      <c r="G9" s="5">
        <f t="shared" si="14"/>
        <v>0.18681564335698408</v>
      </c>
      <c r="H9" s="5">
        <f t="shared" si="14"/>
        <v>26901.343810000002</v>
      </c>
      <c r="I9" s="5">
        <f t="shared" si="14"/>
        <v>0.91388570390790225</v>
      </c>
      <c r="J9" s="5">
        <f t="shared" si="14"/>
        <v>3.6417490580994437E-2</v>
      </c>
      <c r="K9" s="5">
        <f t="shared" si="14"/>
        <v>49.960971683666081</v>
      </c>
      <c r="L9" s="5">
        <f t="shared" si="14"/>
        <v>36.516666666666673</v>
      </c>
      <c r="M9" s="5">
        <f t="shared" si="14"/>
        <v>3.6379309114502635E-3</v>
      </c>
      <c r="N9" s="5">
        <f t="shared" si="14"/>
        <v>3.2938233580593473E-3</v>
      </c>
      <c r="O9" s="5">
        <f t="shared" si="14"/>
        <v>1.4024513522607722E-2</v>
      </c>
      <c r="P9" s="5">
        <f t="shared" si="14"/>
        <v>1.8506174289879558</v>
      </c>
      <c r="Q9" s="5">
        <f t="shared" si="14"/>
        <v>1.1688063906689699</v>
      </c>
      <c r="R9" s="5">
        <f t="shared" si="14"/>
        <v>33.901507691368209</v>
      </c>
      <c r="S9" s="5">
        <f t="shared" si="14"/>
        <v>9.0806833662219219E-4</v>
      </c>
      <c r="T9" s="5">
        <f t="shared" si="14"/>
        <v>6.3673122480590635E-2</v>
      </c>
      <c r="U9" s="5">
        <f t="shared" si="14"/>
        <v>138.31016875922501</v>
      </c>
      <c r="X9" s="7">
        <f t="shared" ref="X9:AL9" si="15">AVERAGE(X5:X7)</f>
        <v>9232.9999999999982</v>
      </c>
      <c r="Y9" s="7">
        <f t="shared" si="15"/>
        <v>26901.343810000002</v>
      </c>
      <c r="Z9" s="7">
        <f t="shared" si="15"/>
        <v>48751.899999999987</v>
      </c>
      <c r="AA9" s="7">
        <f t="shared" si="15"/>
        <v>1822.3333333333319</v>
      </c>
      <c r="AB9" s="7">
        <f t="shared" si="15"/>
        <v>3273619.3328733328</v>
      </c>
      <c r="AC9" s="7">
        <f t="shared" si="15"/>
        <v>36.516666666666673</v>
      </c>
      <c r="AD9" s="7">
        <f t="shared" si="15"/>
        <v>163.66666666666561</v>
      </c>
      <c r="AE9" s="7">
        <f t="shared" si="15"/>
        <v>197.99999999999918</v>
      </c>
      <c r="AF9" s="7">
        <f t="shared" si="15"/>
        <v>572.79999999999961</v>
      </c>
      <c r="AG9" s="7">
        <f t="shared" si="15"/>
        <v>123322.66666666661</v>
      </c>
      <c r="AH9" s="7">
        <f t="shared" si="15"/>
        <v>94806.513333333321</v>
      </c>
      <c r="AI9" s="7">
        <f t="shared" si="15"/>
        <v>3033229.2367999996</v>
      </c>
      <c r="AJ9" s="7">
        <f t="shared" si="15"/>
        <v>30.999999999999915</v>
      </c>
      <c r="AK9" s="7">
        <f t="shared" si="15"/>
        <v>3072.3333333333321</v>
      </c>
      <c r="AL9" s="7">
        <f t="shared" si="15"/>
        <v>7618466.1495966641</v>
      </c>
    </row>
    <row r="10" spans="2:38" x14ac:dyDescent="0.25">
      <c r="X10" s="7"/>
    </row>
    <row r="11" spans="2:38" x14ac:dyDescent="0.25">
      <c r="X11" s="7">
        <f>X9/$F9</f>
        <v>0.15724577209326088</v>
      </c>
      <c r="Y11" s="7">
        <f t="shared" ref="Y11:AL11" si="16">Y9/$F9</f>
        <v>0.45815255905444768</v>
      </c>
      <c r="Z11" s="7">
        <f t="shared" si="16"/>
        <v>0.83028594785155907</v>
      </c>
      <c r="AA11" s="7">
        <f t="shared" si="16"/>
        <v>3.1035872632003202E-2</v>
      </c>
      <c r="AB11" s="7">
        <f t="shared" si="16"/>
        <v>55.752496429881177</v>
      </c>
      <c r="AC11" s="7">
        <f t="shared" si="16"/>
        <v>6.2190961164001362E-4</v>
      </c>
      <c r="AD11" s="7">
        <f t="shared" si="16"/>
        <v>2.787381280832904E-3</v>
      </c>
      <c r="AE11" s="7">
        <f t="shared" si="16"/>
        <v>3.3721068855697531E-3</v>
      </c>
      <c r="AF11" s="7">
        <f t="shared" si="16"/>
        <v>9.7552667881533398E-3</v>
      </c>
      <c r="AG11" s="7">
        <f t="shared" si="16"/>
        <v>2.1002889566337966</v>
      </c>
      <c r="AH11" s="7">
        <f t="shared" si="16"/>
        <v>1.6146348303444205</v>
      </c>
      <c r="AI11" s="7">
        <f t="shared" si="16"/>
        <v>51.658450479418228</v>
      </c>
      <c r="AJ11" s="7">
        <f t="shared" si="16"/>
        <v>5.2795612854880051E-4</v>
      </c>
      <c r="AK11" s="7">
        <f t="shared" si="16"/>
        <v>5.2324426202519418E-2</v>
      </c>
      <c r="AL11" s="7">
        <f t="shared" si="16"/>
        <v>129.74889980068235</v>
      </c>
    </row>
    <row r="13" spans="2:38" x14ac:dyDescent="0.25">
      <c r="B13" s="2" t="s">
        <v>25</v>
      </c>
      <c r="C13" s="2" t="s">
        <v>17</v>
      </c>
      <c r="D13" s="2" t="s">
        <v>26</v>
      </c>
      <c r="E13" s="2" t="s">
        <v>18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39</v>
      </c>
      <c r="S13" s="2" t="s">
        <v>40</v>
      </c>
    </row>
    <row r="14" spans="2:38" x14ac:dyDescent="0.25">
      <c r="B14" s="1">
        <v>11635000</v>
      </c>
      <c r="C14" s="1" t="s">
        <v>21</v>
      </c>
      <c r="D14" s="1" t="s">
        <v>41</v>
      </c>
      <c r="E14" s="1">
        <v>2018</v>
      </c>
      <c r="F14" s="7">
        <v>6.2260000000000003E-2</v>
      </c>
      <c r="G14" s="7">
        <v>6.6500000000000004E-2</v>
      </c>
      <c r="H14" s="7">
        <v>6.1740000000000003E-2</v>
      </c>
      <c r="I14" s="7">
        <v>4.3060000000000001E-2</v>
      </c>
      <c r="J14" s="7">
        <v>3.4329999999999999E-2</v>
      </c>
      <c r="K14" s="7">
        <v>2.5440000000000001E-2</v>
      </c>
      <c r="L14" s="7">
        <v>5.4260000000000003E-2</v>
      </c>
      <c r="M14" s="7">
        <v>6.9599999999999995E-2</v>
      </c>
      <c r="N14" s="7">
        <v>7.51E-2</v>
      </c>
      <c r="O14" s="7">
        <v>6.4939999999999998E-2</v>
      </c>
      <c r="P14" s="7">
        <v>0.16250000000000001</v>
      </c>
      <c r="Q14" s="7">
        <v>0.1</v>
      </c>
      <c r="R14" s="7">
        <v>0.108</v>
      </c>
      <c r="S14" s="7">
        <v>7.2400000000000006E-2</v>
      </c>
    </row>
    <row r="15" spans="2:38" x14ac:dyDescent="0.25">
      <c r="B15" s="1">
        <v>11635000</v>
      </c>
      <c r="C15" s="1" t="s">
        <v>21</v>
      </c>
      <c r="D15" s="1" t="s">
        <v>42</v>
      </c>
      <c r="E15" s="1">
        <v>2018</v>
      </c>
      <c r="F15" s="7">
        <v>6.9639999999999994E-2</v>
      </c>
      <c r="G15" s="7">
        <v>7.7399999999999997E-2</v>
      </c>
      <c r="H15" s="7">
        <v>6.8900000000000003E-2</v>
      </c>
      <c r="I15" s="7">
        <v>4.7329999999999997E-2</v>
      </c>
      <c r="J15" s="7">
        <v>3.6650000000000002E-2</v>
      </c>
      <c r="K15" s="7">
        <v>3.848E-2</v>
      </c>
      <c r="L15" s="7">
        <v>7.1999999999999995E-2</v>
      </c>
      <c r="M15" s="7">
        <v>7.5700000000000003E-2</v>
      </c>
      <c r="N15" s="7">
        <v>7.4770000000000003E-2</v>
      </c>
      <c r="O15" s="7">
        <v>6.726E-2</v>
      </c>
      <c r="P15" s="7">
        <v>0.14940000000000001</v>
      </c>
      <c r="Q15" s="7">
        <v>9.393E-2</v>
      </c>
      <c r="R15" s="7">
        <v>7.5870000000000007E-2</v>
      </c>
      <c r="S15" s="7">
        <v>5.2670000000000002E-2</v>
      </c>
    </row>
    <row r="16" spans="2:38" x14ac:dyDescent="0.25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21" x14ac:dyDescent="0.25">
      <c r="B17" s="1">
        <v>3623000</v>
      </c>
      <c r="C17" s="1" t="s">
        <v>22</v>
      </c>
      <c r="D17" s="1" t="s">
        <v>41</v>
      </c>
      <c r="E17" s="1">
        <v>2022</v>
      </c>
      <c r="F17" s="7">
        <v>4.6170000000000003E-2</v>
      </c>
      <c r="G17" s="7">
        <v>6.6500000000000004E-2</v>
      </c>
      <c r="H17" s="7">
        <v>6.8699999999999997E-2</v>
      </c>
      <c r="I17" s="7">
        <v>6.055E-2</v>
      </c>
      <c r="J17" s="7">
        <v>4.7149999999999997E-2</v>
      </c>
      <c r="K17" s="7">
        <v>5.2979999999999999E-2</v>
      </c>
      <c r="L17" s="7">
        <v>6.4100000000000004E-2</v>
      </c>
      <c r="M17" s="7">
        <v>7.5130000000000002E-2</v>
      </c>
      <c r="N17" s="7">
        <v>7.3849999999999999E-2</v>
      </c>
      <c r="O17" s="7">
        <v>7.5399999999999995E-2</v>
      </c>
      <c r="P17" s="7">
        <v>0.12670000000000001</v>
      </c>
      <c r="Q17" s="7">
        <v>7.5700000000000003E-2</v>
      </c>
      <c r="R17" s="7">
        <v>8.6360000000000006E-2</v>
      </c>
      <c r="S17" s="7">
        <v>8.0600000000000005E-2</v>
      </c>
    </row>
    <row r="18" spans="2:21" x14ac:dyDescent="0.25">
      <c r="B18" s="1">
        <v>3623000</v>
      </c>
      <c r="C18" s="1" t="s">
        <v>22</v>
      </c>
      <c r="D18" s="1" t="s">
        <v>42</v>
      </c>
      <c r="E18" s="1">
        <v>2022</v>
      </c>
      <c r="F18" s="7">
        <v>5.3560000000000003E-2</v>
      </c>
      <c r="G18" s="7">
        <v>7.3700000000000002E-2</v>
      </c>
      <c r="H18" s="7">
        <v>7.324E-2</v>
      </c>
      <c r="I18" s="7">
        <v>6.1920000000000003E-2</v>
      </c>
      <c r="J18" s="7">
        <v>5.1569999999999998E-2</v>
      </c>
      <c r="K18" s="7">
        <v>6.1370000000000001E-2</v>
      </c>
      <c r="L18" s="7">
        <v>7.4770000000000003E-2</v>
      </c>
      <c r="M18" s="7">
        <v>8.1850000000000006E-2</v>
      </c>
      <c r="N18" s="7">
        <v>7.6300000000000007E-2</v>
      </c>
      <c r="O18" s="7">
        <v>7.3849999999999999E-2</v>
      </c>
      <c r="P18" s="7">
        <v>0.1183</v>
      </c>
      <c r="Q18" s="7">
        <v>6.8049999999999999E-2</v>
      </c>
      <c r="R18" s="7">
        <v>7.3359999999999995E-2</v>
      </c>
      <c r="S18" s="7">
        <v>5.8200000000000002E-2</v>
      </c>
    </row>
    <row r="19" spans="2:21" x14ac:dyDescent="0.25"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21" x14ac:dyDescent="0.25">
      <c r="B20" s="1">
        <v>65722000</v>
      </c>
      <c r="C20" s="1" t="s">
        <v>23</v>
      </c>
      <c r="D20" s="1" t="s">
        <v>41</v>
      </c>
      <c r="E20" s="1">
        <v>2022</v>
      </c>
      <c r="F20" s="7">
        <v>6.6159999999999997E-2</v>
      </c>
      <c r="G20" s="7">
        <v>8.1699999999999995E-2</v>
      </c>
      <c r="H20" s="7">
        <v>6.9949999999999998E-2</v>
      </c>
      <c r="I20" s="7">
        <v>5.2249999999999998E-2</v>
      </c>
      <c r="J20" s="7">
        <v>4.614E-2</v>
      </c>
      <c r="K20" s="7">
        <v>4.4499999999999998E-2</v>
      </c>
      <c r="L20" s="7">
        <v>6.8049999999999999E-2</v>
      </c>
      <c r="M20" s="7">
        <v>7.8899999999999998E-2</v>
      </c>
      <c r="N20" s="7">
        <v>7.7100000000000002E-2</v>
      </c>
      <c r="O20" s="7">
        <v>6.8599999999999994E-2</v>
      </c>
      <c r="P20" s="7">
        <v>0.11645999999999999</v>
      </c>
      <c r="Q20" s="7">
        <v>6.9199999999999998E-2</v>
      </c>
      <c r="R20" s="7">
        <v>8.0299999999999996E-2</v>
      </c>
      <c r="S20" s="7">
        <v>8.0699999999999994E-2</v>
      </c>
    </row>
    <row r="21" spans="2:21" x14ac:dyDescent="0.25">
      <c r="B21" s="1">
        <v>65722000</v>
      </c>
      <c r="C21" s="1" t="s">
        <v>23</v>
      </c>
      <c r="D21" s="1" t="s">
        <v>42</v>
      </c>
      <c r="E21" s="1">
        <v>2022</v>
      </c>
      <c r="F21" s="7">
        <v>7.3099999999999998E-2</v>
      </c>
      <c r="G21" s="7">
        <v>8.9399999999999993E-2</v>
      </c>
      <c r="H21" s="7">
        <v>7.8600000000000003E-2</v>
      </c>
      <c r="I21" s="7">
        <v>6.2869999999999995E-2</v>
      </c>
      <c r="J21" s="7">
        <v>5.1029999999999999E-2</v>
      </c>
      <c r="K21" s="7">
        <v>5.3199999999999997E-2</v>
      </c>
      <c r="L21" s="7">
        <v>7.3400000000000007E-2</v>
      </c>
      <c r="M21" s="7">
        <v>8.6400000000000005E-2</v>
      </c>
      <c r="N21" s="7">
        <v>7.3999999999999996E-2</v>
      </c>
      <c r="O21" s="7">
        <v>6.9199999999999998E-2</v>
      </c>
      <c r="P21" s="7">
        <v>0.10485999999999999</v>
      </c>
      <c r="Q21" s="7">
        <v>5.9749999999999998E-2</v>
      </c>
      <c r="R21" s="7">
        <v>6.9099999999999995E-2</v>
      </c>
      <c r="S21" s="7">
        <v>5.5019999999999999E-2</v>
      </c>
    </row>
    <row r="22" spans="2:21" x14ac:dyDescent="0.25"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21" x14ac:dyDescent="0.25"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2:21" x14ac:dyDescent="0.25"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2:21" x14ac:dyDescent="0.25">
      <c r="B25" s="4" t="s">
        <v>20</v>
      </c>
      <c r="C25" s="3" t="s">
        <v>43</v>
      </c>
      <c r="D25" s="1" t="s">
        <v>41</v>
      </c>
      <c r="F25" s="7">
        <f>AVERAGE(F14,F17,F20)</f>
        <v>5.8196666666666667E-2</v>
      </c>
      <c r="G25" s="7">
        <f t="shared" ref="G25:R25" si="17">AVERAGE(G14,G17,G20)</f>
        <v>7.1566666666666667E-2</v>
      </c>
      <c r="H25" s="7">
        <f t="shared" si="17"/>
        <v>6.6796666666666671E-2</v>
      </c>
      <c r="I25" s="7">
        <f t="shared" si="17"/>
        <v>5.1953333333333331E-2</v>
      </c>
      <c r="J25" s="7">
        <f t="shared" si="17"/>
        <v>4.2540000000000001E-2</v>
      </c>
      <c r="K25" s="7">
        <f t="shared" si="17"/>
        <v>4.0973333333333334E-2</v>
      </c>
      <c r="L25" s="7">
        <f t="shared" si="17"/>
        <v>6.2136666666666673E-2</v>
      </c>
      <c r="M25" s="7">
        <f t="shared" si="17"/>
        <v>7.4543333333333336E-2</v>
      </c>
      <c r="N25" s="7">
        <f t="shared" si="17"/>
        <v>7.535E-2</v>
      </c>
      <c r="O25" s="7">
        <f t="shared" si="17"/>
        <v>6.9646666666666662E-2</v>
      </c>
      <c r="P25" s="7">
        <f t="shared" si="17"/>
        <v>0.13522000000000001</v>
      </c>
      <c r="Q25" s="7">
        <f t="shared" si="17"/>
        <v>8.1633333333333336E-2</v>
      </c>
      <c r="R25" s="7">
        <f t="shared" si="17"/>
        <v>9.1553333333333334E-2</v>
      </c>
      <c r="S25" s="7">
        <f>AVERAGE(S14,S17,S20)</f>
        <v>7.7900000000000011E-2</v>
      </c>
    </row>
    <row r="26" spans="2:21" x14ac:dyDescent="0.25">
      <c r="B26" s="4" t="s">
        <v>20</v>
      </c>
      <c r="C26" s="3" t="s">
        <v>43</v>
      </c>
      <c r="D26" s="1" t="s">
        <v>42</v>
      </c>
      <c r="F26" s="7">
        <f>AVERAGE(F15,F18,F21)</f>
        <v>6.5433333333333329E-2</v>
      </c>
      <c r="G26" s="7">
        <f t="shared" ref="G26:S26" si="18">AVERAGE(G15,G18,G21)</f>
        <v>8.0166666666666664E-2</v>
      </c>
      <c r="H26" s="7">
        <f t="shared" si="18"/>
        <v>7.3579999999999993E-2</v>
      </c>
      <c r="I26" s="7">
        <f t="shared" si="18"/>
        <v>5.7373333333333332E-2</v>
      </c>
      <c r="J26" s="7">
        <f t="shared" si="18"/>
        <v>4.6416666666666662E-2</v>
      </c>
      <c r="K26" s="7">
        <f t="shared" si="18"/>
        <v>5.1016666666666662E-2</v>
      </c>
      <c r="L26" s="7">
        <f t="shared" si="18"/>
        <v>7.3390000000000011E-2</v>
      </c>
      <c r="M26" s="7">
        <f t="shared" si="18"/>
        <v>8.1316666666666676E-2</v>
      </c>
      <c r="N26" s="7">
        <f t="shared" si="18"/>
        <v>7.5023333333333331E-2</v>
      </c>
      <c r="O26" s="7">
        <f t="shared" si="18"/>
        <v>7.0103333333333337E-2</v>
      </c>
      <c r="P26" s="7">
        <f t="shared" si="18"/>
        <v>0.12418666666666667</v>
      </c>
      <c r="Q26" s="7">
        <f t="shared" si="18"/>
        <v>7.3910000000000003E-2</v>
      </c>
      <c r="R26" s="7">
        <f t="shared" si="18"/>
        <v>7.277666666666667E-2</v>
      </c>
      <c r="S26" s="7">
        <f t="shared" si="18"/>
        <v>5.5296666666666661E-2</v>
      </c>
    </row>
    <row r="30" spans="2:21" x14ac:dyDescent="0.25">
      <c r="B30" s="3" t="s">
        <v>19</v>
      </c>
      <c r="C30" s="3" t="s">
        <v>17</v>
      </c>
      <c r="D30" s="3" t="s">
        <v>18</v>
      </c>
      <c r="E30" s="2" t="s">
        <v>0</v>
      </c>
      <c r="F30" s="2" t="s">
        <v>1</v>
      </c>
      <c r="G30" s="2" t="s">
        <v>2</v>
      </c>
      <c r="H30" s="2" t="s">
        <v>3</v>
      </c>
      <c r="I30" s="2" t="s">
        <v>4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9</v>
      </c>
      <c r="O30" s="2" t="s">
        <v>10</v>
      </c>
      <c r="P30" s="2" t="s">
        <v>11</v>
      </c>
      <c r="Q30" s="2" t="s">
        <v>12</v>
      </c>
      <c r="R30" s="2" t="s">
        <v>13</v>
      </c>
      <c r="S30" s="2" t="s">
        <v>14</v>
      </c>
      <c r="T30" s="2" t="s">
        <v>15</v>
      </c>
      <c r="U30" s="2" t="s">
        <v>16</v>
      </c>
    </row>
    <row r="31" spans="2:21" x14ac:dyDescent="0.25">
      <c r="B31" s="11" t="s">
        <v>44</v>
      </c>
      <c r="C31" s="1" t="s">
        <v>45</v>
      </c>
      <c r="D31" s="1" t="s">
        <v>46</v>
      </c>
      <c r="E31" s="1">
        <v>-400</v>
      </c>
      <c r="F31" s="1">
        <v>48561</v>
      </c>
      <c r="G31" s="5">
        <v>0.13216367043512281</v>
      </c>
      <c r="H31" s="6">
        <v>22502.496999999999</v>
      </c>
      <c r="I31" s="5">
        <v>0.27060810115112938</v>
      </c>
      <c r="J31" s="5">
        <v>1.383826527460307E-2</v>
      </c>
      <c r="K31" s="5">
        <v>29.993051069376651</v>
      </c>
      <c r="L31" s="5">
        <v>30.14</v>
      </c>
      <c r="M31" s="5">
        <v>2.1622289491567159E-3</v>
      </c>
      <c r="N31" s="5">
        <v>2.4917114556948891E-3</v>
      </c>
      <c r="O31" s="5">
        <v>1.190667408002305E-2</v>
      </c>
      <c r="P31" s="5">
        <v>0.25711991103972193</v>
      </c>
      <c r="Q31" s="5">
        <v>1.9074271534770699</v>
      </c>
      <c r="R31" s="5">
        <v>203.3529541525092</v>
      </c>
      <c r="S31" s="5">
        <v>3.9126047651407418E-4</v>
      </c>
      <c r="T31" s="5">
        <v>4.1473610510491948E-2</v>
      </c>
      <c r="U31" s="5">
        <v>214.15723321986769</v>
      </c>
    </row>
    <row r="32" spans="2:21" x14ac:dyDescent="0.25">
      <c r="B32" s="1" t="s">
        <v>44</v>
      </c>
      <c r="C32" s="1" t="s">
        <v>49</v>
      </c>
      <c r="D32" s="1" t="s">
        <v>48</v>
      </c>
      <c r="E32" s="6">
        <v>-136</v>
      </c>
      <c r="F32" s="6">
        <v>59861.999999999993</v>
      </c>
      <c r="G32" s="5">
        <v>0.1683705856803982</v>
      </c>
      <c r="H32" s="6">
        <v>18717.5</v>
      </c>
      <c r="I32" s="5">
        <v>0.44555644649360188</v>
      </c>
      <c r="J32" s="5">
        <v>1.9879055160201789E-2</v>
      </c>
      <c r="K32" s="5">
        <v>20.074214025592191</v>
      </c>
      <c r="L32" s="5">
        <v>23.4</v>
      </c>
      <c r="M32" s="5">
        <v>1.7707393672112409E-3</v>
      </c>
      <c r="N32" s="5">
        <v>2.489058167117694E-3</v>
      </c>
      <c r="O32" s="5">
        <v>1.0804851157662609E-2</v>
      </c>
      <c r="P32" s="5">
        <v>1.093247803280879</v>
      </c>
      <c r="Q32" s="5">
        <v>1.183322976178544</v>
      </c>
      <c r="R32" s="5">
        <v>72.625054291537197</v>
      </c>
      <c r="S32" s="5">
        <v>7.1831879990644969E-4</v>
      </c>
      <c r="T32" s="5">
        <v>4.6406735491630748E-2</v>
      </c>
      <c r="U32" s="5">
        <v>45.439470782800392</v>
      </c>
    </row>
  </sheetData>
  <conditionalFormatting sqref="F14:S14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S1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S1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S1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S2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S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44"/>
  <sheetViews>
    <sheetView tabSelected="1" topLeftCell="A13" workbookViewId="0">
      <selection activeCell="D48" sqref="D48"/>
    </sheetView>
  </sheetViews>
  <sheetFormatPr defaultRowHeight="15" x14ac:dyDescent="0.25"/>
  <cols>
    <col min="3" max="3" width="16.5703125" customWidth="1"/>
    <col min="4" max="4" width="21.140625" customWidth="1"/>
    <col min="5" max="5" width="9.140625" customWidth="1"/>
    <col min="6" max="6" width="9.28515625" bestFit="1" customWidth="1"/>
    <col min="7" max="7" width="9.5703125" bestFit="1" customWidth="1"/>
    <col min="8" max="8" width="12.5703125" customWidth="1"/>
    <col min="9" max="9" width="13" customWidth="1"/>
    <col min="10" max="11" width="9.42578125" bestFit="1" customWidth="1"/>
    <col min="12" max="12" width="11.5703125" customWidth="1"/>
    <col min="13" max="21" width="9.42578125" bestFit="1" customWidth="1"/>
    <col min="22" max="22" width="11.7109375" customWidth="1"/>
  </cols>
  <sheetData>
    <row r="4" spans="3:22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</row>
    <row r="5" spans="3:22" x14ac:dyDescent="0.25">
      <c r="C5" s="3" t="s">
        <v>20</v>
      </c>
      <c r="D5" s="3" t="s">
        <v>21</v>
      </c>
      <c r="E5" s="3">
        <v>2018</v>
      </c>
      <c r="F5" s="1">
        <v>-151</v>
      </c>
      <c r="G5" s="1">
        <v>11226.999999999991</v>
      </c>
      <c r="H5" s="7">
        <v>0.24547964727888119</v>
      </c>
      <c r="I5" s="6">
        <v>38152.560480000007</v>
      </c>
      <c r="J5" s="5">
        <v>1.051928386924379</v>
      </c>
      <c r="K5" s="5">
        <v>5.005789614322613E-2</v>
      </c>
      <c r="L5" s="5">
        <v>26.825564115079711</v>
      </c>
      <c r="M5" s="5">
        <v>35.1</v>
      </c>
      <c r="N5" s="5">
        <v>5.1661173955642329E-3</v>
      </c>
      <c r="O5" s="5">
        <v>3.2956266144116729E-3</v>
      </c>
      <c r="P5" s="5">
        <v>2.5011133873697321E-2</v>
      </c>
      <c r="Q5" s="5">
        <v>0.12710430212879489</v>
      </c>
      <c r="R5" s="5">
        <v>0.36109379175202633</v>
      </c>
      <c r="S5" s="5">
        <v>7.495136403313432</v>
      </c>
      <c r="T5" s="5">
        <v>1.78141979157388E-3</v>
      </c>
      <c r="U5" s="5">
        <v>8.2479736349870852E-2</v>
      </c>
      <c r="V5" s="5">
        <v>155.1901168112586</v>
      </c>
    </row>
    <row r="6" spans="3:22" x14ac:dyDescent="0.25">
      <c r="C6" s="9" t="s">
        <v>20</v>
      </c>
      <c r="D6" s="9" t="s">
        <v>21</v>
      </c>
      <c r="E6" s="9">
        <f>E5+1</f>
        <v>2019</v>
      </c>
      <c r="F6" s="1">
        <v>-103.9999999999999</v>
      </c>
      <c r="G6" s="1">
        <v>10975.999999999991</v>
      </c>
      <c r="H6" s="7">
        <v>0.26412172011661811</v>
      </c>
      <c r="I6" s="6">
        <v>40188.841560000001</v>
      </c>
      <c r="J6" s="5">
        <v>1.041390306122449</v>
      </c>
      <c r="K6" s="5">
        <v>5.1202623906705519E-2</v>
      </c>
      <c r="L6" s="5">
        <v>38.846618969569967</v>
      </c>
      <c r="M6" s="5">
        <v>35.1</v>
      </c>
      <c r="N6" s="5">
        <v>5.2842565597667297E-3</v>
      </c>
      <c r="O6" s="5">
        <v>4.0087463556851147E-3</v>
      </c>
      <c r="P6" s="5">
        <v>2.5883746355685109E-2</v>
      </c>
      <c r="Q6" s="5">
        <v>0.1223578717201162</v>
      </c>
      <c r="R6" s="5">
        <v>0.36570699708454812</v>
      </c>
      <c r="S6" s="5">
        <v>8.0551890761661724</v>
      </c>
      <c r="T6" s="5">
        <v>1.8221574344023279E-3</v>
      </c>
      <c r="U6" s="5">
        <v>7.6166180758017496E-2</v>
      </c>
      <c r="V6" s="5">
        <v>192.3621306915087</v>
      </c>
    </row>
    <row r="7" spans="3:22" x14ac:dyDescent="0.25">
      <c r="C7" s="9" t="s">
        <v>20</v>
      </c>
      <c r="D7" s="9" t="s">
        <v>21</v>
      </c>
      <c r="E7" s="9">
        <f t="shared" ref="E7:E9" si="0">E6+1</f>
        <v>2020</v>
      </c>
      <c r="F7" s="1">
        <v>-63</v>
      </c>
      <c r="G7" s="1">
        <v>10781</v>
      </c>
      <c r="H7" s="7">
        <v>0.29691123272423708</v>
      </c>
      <c r="I7" s="6">
        <v>42527.635199999997</v>
      </c>
      <c r="J7" s="5">
        <v>1.0827845283368891</v>
      </c>
      <c r="K7" s="5">
        <v>5.9178183841944128E-2</v>
      </c>
      <c r="L7" s="5">
        <v>44.046922756701598</v>
      </c>
      <c r="M7" s="5">
        <v>35.799999999999997</v>
      </c>
      <c r="N7" s="5">
        <v>5.56534644281603E-3</v>
      </c>
      <c r="O7" s="5">
        <v>4.6377887023467028E-3</v>
      </c>
      <c r="P7" s="5">
        <v>2.609219923940263E-2</v>
      </c>
      <c r="Q7" s="5">
        <v>0.114089602077729</v>
      </c>
      <c r="R7" s="5">
        <v>0.37770151191911677</v>
      </c>
      <c r="S7" s="5">
        <v>6.8356837399127786</v>
      </c>
      <c r="T7" s="5">
        <v>1.855115480938685E-3</v>
      </c>
      <c r="U7" s="5">
        <v>7.5874223170392358E-2</v>
      </c>
      <c r="V7" s="5">
        <v>193.49202203135141</v>
      </c>
    </row>
    <row r="8" spans="3:22" x14ac:dyDescent="0.25">
      <c r="C8" s="9" t="s">
        <v>20</v>
      </c>
      <c r="D8" s="9" t="s">
        <v>21</v>
      </c>
      <c r="E8" s="9">
        <f t="shared" si="0"/>
        <v>2021</v>
      </c>
      <c r="F8" s="1">
        <v>-189</v>
      </c>
      <c r="G8" s="1">
        <v>10622</v>
      </c>
      <c r="H8" s="7">
        <v>0.2909998117115421</v>
      </c>
      <c r="I8" s="6">
        <v>39098.872060000002</v>
      </c>
      <c r="J8" s="5">
        <v>1.1452645452833741</v>
      </c>
      <c r="K8" s="5">
        <v>5.0273018263980389E-2</v>
      </c>
      <c r="L8" s="5">
        <v>49.976597689700633</v>
      </c>
      <c r="M8" s="5">
        <v>36.9</v>
      </c>
      <c r="N8" s="5">
        <v>5.4603652796083261E-3</v>
      </c>
      <c r="O8" s="5">
        <v>4.6130672189794572E-3</v>
      </c>
      <c r="P8" s="5">
        <v>2.648277160610053E-2</v>
      </c>
      <c r="Q8" s="5">
        <v>0.16239879495386761</v>
      </c>
      <c r="R8" s="5">
        <v>0.36414987761250212</v>
      </c>
      <c r="S8" s="5">
        <v>6.9253979664846144</v>
      </c>
      <c r="T8" s="5">
        <v>1.882884579175292E-3</v>
      </c>
      <c r="U8" s="5">
        <v>7.7009979288269623E-2</v>
      </c>
      <c r="V8" s="5">
        <v>324.06683953116169</v>
      </c>
    </row>
    <row r="9" spans="3:22" x14ac:dyDescent="0.25">
      <c r="C9" s="4"/>
      <c r="D9" s="1" t="s">
        <v>21</v>
      </c>
      <c r="E9" s="1">
        <f t="shared" si="0"/>
        <v>2022</v>
      </c>
      <c r="F9" s="1">
        <v>-145.99999999999989</v>
      </c>
      <c r="G9" s="1">
        <v>10321</v>
      </c>
      <c r="H9" s="7">
        <v>0.25937409165778508</v>
      </c>
      <c r="I9" s="6">
        <v>34020.492150000013</v>
      </c>
      <c r="J9" s="5">
        <v>1.180680166650518</v>
      </c>
      <c r="K9" s="5">
        <v>4.8832477473113048E-2</v>
      </c>
      <c r="L9" s="5">
        <v>48.568372207150468</v>
      </c>
      <c r="M9" s="5">
        <v>39.4</v>
      </c>
      <c r="N9" s="5">
        <v>5.7165003391143922E-3</v>
      </c>
      <c r="O9" s="5">
        <v>4.9413816490649926E-3</v>
      </c>
      <c r="P9" s="5">
        <v>2.7400445693246761E-2</v>
      </c>
      <c r="Q9" s="5">
        <v>0.123437651390368</v>
      </c>
      <c r="R9" s="5">
        <v>0.37428543745761073</v>
      </c>
      <c r="S9" s="5">
        <v>5.3667613603332702</v>
      </c>
      <c r="T9" s="5">
        <v>1.9377967251235301E-3</v>
      </c>
      <c r="U9" s="5">
        <v>7.4702063753512252E-2</v>
      </c>
      <c r="V9" s="5">
        <v>123.02946509543639</v>
      </c>
    </row>
    <row r="12" spans="3:22" x14ac:dyDescent="0.25">
      <c r="H12" s="1"/>
      <c r="I12" s="6"/>
      <c r="J12" s="1"/>
      <c r="K12" s="1"/>
      <c r="L12" s="1"/>
      <c r="M12" s="5"/>
      <c r="N12" s="1"/>
      <c r="O12" s="1"/>
      <c r="P12" s="1"/>
      <c r="Q12" s="1"/>
      <c r="R12" s="1"/>
      <c r="S12" s="1"/>
      <c r="T12" s="1"/>
      <c r="U12" s="1"/>
      <c r="V12" s="1"/>
    </row>
    <row r="13" spans="3:22" x14ac:dyDescent="0.25">
      <c r="H13" s="1"/>
      <c r="I13" s="6"/>
      <c r="J13" s="1"/>
      <c r="K13" s="1"/>
      <c r="L13" s="1"/>
      <c r="M13" s="5"/>
      <c r="N13" s="1"/>
      <c r="O13" s="1"/>
      <c r="P13" s="1"/>
      <c r="Q13" s="1"/>
      <c r="R13" s="1"/>
      <c r="S13" s="1"/>
      <c r="T13" s="1"/>
      <c r="U13" s="1"/>
      <c r="V13" s="1"/>
    </row>
    <row r="14" spans="3:22" x14ac:dyDescent="0.25">
      <c r="C14" s="4"/>
    </row>
    <row r="15" spans="3:22" x14ac:dyDescent="0.25">
      <c r="H15" s="1"/>
      <c r="I15" s="6"/>
      <c r="J15" s="1"/>
      <c r="K15" s="1"/>
      <c r="L15" s="1"/>
      <c r="M15" s="5"/>
      <c r="N15" s="1"/>
      <c r="O15" s="1"/>
      <c r="P15" s="1"/>
      <c r="Q15" s="1"/>
      <c r="R15" s="1"/>
      <c r="S15" s="1"/>
      <c r="T15" s="1"/>
      <c r="U15" s="1"/>
      <c r="V15" s="1"/>
    </row>
    <row r="16" spans="3:22" x14ac:dyDescent="0.25">
      <c r="H16" s="1"/>
      <c r="I16" s="6"/>
      <c r="J16" s="1"/>
      <c r="K16" s="1"/>
      <c r="L16" s="1"/>
      <c r="M16" s="5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25">
      <c r="C17" s="3" t="s">
        <v>19</v>
      </c>
      <c r="D17" s="3" t="s">
        <v>17</v>
      </c>
      <c r="E17" s="3" t="s">
        <v>18</v>
      </c>
      <c r="F17" s="2" t="s">
        <v>0</v>
      </c>
      <c r="G17" s="2" t="s">
        <v>1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8</v>
      </c>
      <c r="O17" s="2" t="s">
        <v>9</v>
      </c>
      <c r="P17" s="2" t="s">
        <v>10</v>
      </c>
      <c r="Q17" s="2" t="s">
        <v>11</v>
      </c>
      <c r="R17" s="2" t="s">
        <v>12</v>
      </c>
      <c r="S17" s="2" t="s">
        <v>13</v>
      </c>
      <c r="T17" s="2" t="s">
        <v>14</v>
      </c>
      <c r="U17" s="2" t="s">
        <v>15</v>
      </c>
      <c r="V17" s="2" t="s">
        <v>16</v>
      </c>
    </row>
    <row r="18" spans="3:22" x14ac:dyDescent="0.25">
      <c r="C18" s="4"/>
      <c r="D18" s="1" t="s">
        <v>22</v>
      </c>
      <c r="E18" s="1">
        <v>2018</v>
      </c>
      <c r="F18" s="1">
        <v>366</v>
      </c>
      <c r="G18" s="1">
        <v>104868</v>
      </c>
      <c r="H18" s="5">
        <v>0.12923866193691119</v>
      </c>
      <c r="I18" s="6">
        <v>21774.82372</v>
      </c>
      <c r="J18" s="5">
        <v>0.55524087424190405</v>
      </c>
      <c r="K18" s="5">
        <v>2.3753671281992579E-2</v>
      </c>
      <c r="L18" s="5">
        <v>41.83570650074379</v>
      </c>
      <c r="M18" s="5">
        <v>23.7</v>
      </c>
      <c r="N18" s="5">
        <v>1.792729908074902E-3</v>
      </c>
      <c r="O18" s="5">
        <v>3.22309951558148E-3</v>
      </c>
      <c r="P18" s="5">
        <v>9.0799862684517608E-3</v>
      </c>
      <c r="Q18" s="5">
        <v>7.41546515619636</v>
      </c>
      <c r="R18" s="5">
        <v>1.6437559598733651</v>
      </c>
      <c r="S18" s="5">
        <v>83.436602513636146</v>
      </c>
      <c r="T18" s="5">
        <v>3.3375290841820111E-4</v>
      </c>
      <c r="U18" s="5">
        <v>3.5520845253080059E-2</v>
      </c>
      <c r="V18" s="5">
        <v>103.97836369378641</v>
      </c>
    </row>
    <row r="19" spans="3:22" x14ac:dyDescent="0.25">
      <c r="C19" s="4"/>
      <c r="D19" s="1" t="s">
        <v>22</v>
      </c>
      <c r="E19" s="1">
        <f>E18+1</f>
        <v>2019</v>
      </c>
      <c r="F19" s="1">
        <v>162</v>
      </c>
      <c r="G19" s="1">
        <v>104887</v>
      </c>
      <c r="H19" s="5">
        <v>0.12524907757872761</v>
      </c>
      <c r="I19" s="6">
        <v>22273.591049999999</v>
      </c>
      <c r="J19" s="5">
        <v>0.59726848894524565</v>
      </c>
      <c r="K19" s="5">
        <v>2.7238837987548489E-2</v>
      </c>
      <c r="L19" s="5">
        <v>46.477940552404007</v>
      </c>
      <c r="M19" s="5">
        <v>24.3</v>
      </c>
      <c r="N19" s="5">
        <v>1.792405159838672E-3</v>
      </c>
      <c r="O19" s="5">
        <v>3.0318342597271219E-3</v>
      </c>
      <c r="P19" s="5">
        <v>9.0135097771887728E-3</v>
      </c>
      <c r="Q19" s="5">
        <v>8.4583599492787478</v>
      </c>
      <c r="R19" s="5">
        <v>1.6687082288558159</v>
      </c>
      <c r="S19" s="5">
        <v>90.032854400450006</v>
      </c>
      <c r="T19" s="5">
        <v>3.336924499699669E-4</v>
      </c>
      <c r="U19" s="5">
        <v>3.5514410746803712E-2</v>
      </c>
      <c r="V19" s="5">
        <v>116.9703480519988</v>
      </c>
    </row>
    <row r="20" spans="3:22" x14ac:dyDescent="0.25">
      <c r="C20" s="4"/>
      <c r="D20" s="1" t="s">
        <v>22</v>
      </c>
      <c r="E20" s="1">
        <v>2020</v>
      </c>
      <c r="F20" s="1">
        <v>274</v>
      </c>
      <c r="G20" s="1">
        <v>104592</v>
      </c>
      <c r="H20" s="5">
        <v>0.12624292488909281</v>
      </c>
      <c r="I20" s="6">
        <v>22054.816080000001</v>
      </c>
      <c r="J20" s="5">
        <v>0.65259962521034098</v>
      </c>
      <c r="K20" s="5">
        <v>2.6082300749579301E-2</v>
      </c>
      <c r="L20" s="5">
        <v>44.6939184465351</v>
      </c>
      <c r="M20" s="5">
        <v>24.8</v>
      </c>
      <c r="N20" s="5">
        <v>1.807021569527294E-3</v>
      </c>
      <c r="O20" s="5">
        <v>2.849166284228228E-3</v>
      </c>
      <c r="P20" s="5">
        <v>9.1068150527764905E-3</v>
      </c>
      <c r="Q20" s="5">
        <v>5.9626548875631027</v>
      </c>
      <c r="R20" s="5">
        <v>1.9119446037937891</v>
      </c>
      <c r="S20" s="5">
        <v>99.140991877007764</v>
      </c>
      <c r="T20" s="5">
        <v>3.3463362398653739E-4</v>
      </c>
      <c r="U20" s="5">
        <v>3.5614578552852993E-2</v>
      </c>
      <c r="V20" s="5">
        <v>113.8009073129876</v>
      </c>
    </row>
    <row r="21" spans="3:22" x14ac:dyDescent="0.25">
      <c r="C21" s="4"/>
      <c r="D21" s="1" t="s">
        <v>22</v>
      </c>
      <c r="E21" s="1">
        <v>2021</v>
      </c>
      <c r="F21" s="1">
        <v>682</v>
      </c>
      <c r="G21" s="1">
        <v>104087</v>
      </c>
      <c r="H21" s="5">
        <v>0.12942058086024191</v>
      </c>
      <c r="I21" s="6">
        <v>21098.202539999998</v>
      </c>
      <c r="J21" s="5">
        <v>0.67966028418534485</v>
      </c>
      <c r="K21" s="5">
        <v>2.6910180906357169E-2</v>
      </c>
      <c r="L21" s="5">
        <v>46.062382042618189</v>
      </c>
      <c r="M21" s="5">
        <v>25.2</v>
      </c>
      <c r="N21" s="5">
        <v>1.8253960629089001E-3</v>
      </c>
      <c r="O21" s="5">
        <v>3.0935659592456191E-3</v>
      </c>
      <c r="P21" s="5">
        <v>9.1404306013238793E-3</v>
      </c>
      <c r="Q21" s="5">
        <v>5.9230931816653376</v>
      </c>
      <c r="R21" s="5">
        <v>1.909571800513032</v>
      </c>
      <c r="S21" s="5">
        <v>99.217091574356033</v>
      </c>
      <c r="T21" s="5">
        <v>3.3625716948321968E-4</v>
      </c>
      <c r="U21" s="5">
        <v>3.5835406919211797E-2</v>
      </c>
      <c r="V21" s="5">
        <v>124.7215645498477</v>
      </c>
    </row>
    <row r="22" spans="3:22" x14ac:dyDescent="0.25">
      <c r="C22" s="3" t="s">
        <v>20</v>
      </c>
      <c r="D22" s="3" t="s">
        <v>22</v>
      </c>
      <c r="E22" s="8">
        <v>2022</v>
      </c>
      <c r="F22" s="6">
        <v>230.99999999999989</v>
      </c>
      <c r="G22" s="6">
        <v>101303</v>
      </c>
      <c r="H22" s="5">
        <v>0.1301540921789088</v>
      </c>
      <c r="I22" s="6">
        <v>19630.4133</v>
      </c>
      <c r="J22" s="5">
        <v>0.71502225995281454</v>
      </c>
      <c r="K22" s="5">
        <v>3.0226153223497799E-2</v>
      </c>
      <c r="L22" s="5">
        <v>44.866399511860457</v>
      </c>
      <c r="M22" s="5">
        <v>26.55</v>
      </c>
      <c r="N22" s="5">
        <v>1.7867190507684749E-3</v>
      </c>
      <c r="O22" s="5">
        <v>3.6622804852768269E-3</v>
      </c>
      <c r="P22" s="5">
        <v>9.3432573566429363E-3</v>
      </c>
      <c r="Q22" s="5">
        <v>0.62133401774873231</v>
      </c>
      <c r="R22" s="5">
        <v>2.1298443284009361</v>
      </c>
      <c r="S22" s="5">
        <v>80.193313110174415</v>
      </c>
      <c r="T22" s="5">
        <v>3.4549815898838042E-4</v>
      </c>
      <c r="U22" s="5">
        <v>3.6770875492334869E-2</v>
      </c>
      <c r="V22" s="5">
        <v>121.75934634857801</v>
      </c>
    </row>
    <row r="29" spans="3:22" x14ac:dyDescent="0.25">
      <c r="C29" s="3" t="s">
        <v>19</v>
      </c>
      <c r="D29" s="3" t="s">
        <v>17</v>
      </c>
      <c r="E29" s="3" t="s">
        <v>18</v>
      </c>
      <c r="F29" s="2" t="s">
        <v>0</v>
      </c>
      <c r="G29" s="2" t="s">
        <v>1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8</v>
      </c>
      <c r="O29" s="2" t="s">
        <v>9</v>
      </c>
      <c r="P29" s="2" t="s">
        <v>10</v>
      </c>
      <c r="Q29" s="2" t="s">
        <v>11</v>
      </c>
      <c r="R29" s="2" t="s">
        <v>12</v>
      </c>
      <c r="S29" s="2" t="s">
        <v>13</v>
      </c>
      <c r="T29" s="2" t="s">
        <v>14</v>
      </c>
      <c r="U29" s="2" t="s">
        <v>15</v>
      </c>
      <c r="V29" s="2" t="s">
        <v>16</v>
      </c>
    </row>
    <row r="30" spans="3:22" x14ac:dyDescent="0.25">
      <c r="C30" s="4"/>
      <c r="D30" s="1" t="s">
        <v>23</v>
      </c>
      <c r="E30" s="1">
        <v>2017</v>
      </c>
      <c r="F30" s="1">
        <v>-174</v>
      </c>
      <c r="G30" s="1">
        <v>62285</v>
      </c>
      <c r="H30" s="5">
        <v>0.1843300955286184</v>
      </c>
      <c r="I30" s="6">
        <v>23722.23559</v>
      </c>
      <c r="J30" s="5">
        <v>0.70405394557277023</v>
      </c>
      <c r="K30" s="5">
        <v>2.5158545396162781E-2</v>
      </c>
      <c r="L30" s="5">
        <v>49.705922240667903</v>
      </c>
      <c r="M30" s="5">
        <v>38.08</v>
      </c>
      <c r="N30" s="5">
        <v>4.6399614674479924E-3</v>
      </c>
      <c r="O30" s="5">
        <v>2.5848920285782991E-3</v>
      </c>
      <c r="P30" s="5">
        <v>7.6053624468170418E-3</v>
      </c>
      <c r="Q30" s="5">
        <v>4.1744721843140402</v>
      </c>
      <c r="R30" s="5">
        <v>2.1145545476438952</v>
      </c>
      <c r="S30" s="5">
        <v>27.909615021273179</v>
      </c>
      <c r="T30" s="5">
        <v>5.6193304969093564E-4</v>
      </c>
      <c r="U30" s="5">
        <v>7.7145380107570036E-2</v>
      </c>
      <c r="V30" s="5">
        <v>151.97994264622301</v>
      </c>
    </row>
    <row r="31" spans="3:22" x14ac:dyDescent="0.25">
      <c r="C31" s="4"/>
      <c r="D31" s="1" t="s">
        <v>23</v>
      </c>
      <c r="E31" s="1">
        <v>2018</v>
      </c>
      <c r="F31" s="1">
        <v>-226</v>
      </c>
      <c r="G31" s="1">
        <v>62095</v>
      </c>
      <c r="H31" s="5">
        <v>0.18400837426523869</v>
      </c>
      <c r="I31" s="6">
        <v>25215.29996</v>
      </c>
      <c r="J31" s="5">
        <v>0.72163620259280137</v>
      </c>
      <c r="K31" s="5">
        <v>2.5235526209839751E-2</v>
      </c>
      <c r="L31" s="5">
        <v>65.087287814477833</v>
      </c>
      <c r="M31" s="5">
        <v>39.35</v>
      </c>
      <c r="N31" s="5">
        <v>4.7024720186810247E-3</v>
      </c>
      <c r="O31" s="5">
        <v>2.6250100652226321E-3</v>
      </c>
      <c r="P31" s="5">
        <v>7.6286335453740117E-3</v>
      </c>
      <c r="Q31" s="5">
        <v>4.5825750865609143</v>
      </c>
      <c r="R31" s="5">
        <v>1.9810781866494891</v>
      </c>
      <c r="S31" s="5">
        <v>27.674213711248889</v>
      </c>
      <c r="T31" s="5">
        <v>5.9586118044931016E-4</v>
      </c>
      <c r="U31" s="5">
        <v>7.9088493437474844E-2</v>
      </c>
      <c r="V31" s="5">
        <v>181.50892349786611</v>
      </c>
    </row>
    <row r="32" spans="3:22" x14ac:dyDescent="0.25">
      <c r="C32" s="4"/>
      <c r="D32" s="1" t="s">
        <v>23</v>
      </c>
      <c r="E32" s="1">
        <v>2019</v>
      </c>
      <c r="F32" s="1">
        <v>410.99999999999989</v>
      </c>
      <c r="G32" s="1">
        <v>61897.000000000007</v>
      </c>
      <c r="H32" s="5">
        <v>0.18803819248105719</v>
      </c>
      <c r="I32" s="6">
        <v>25807.079600000001</v>
      </c>
      <c r="J32" s="5">
        <v>0.73187715075044013</v>
      </c>
      <c r="K32" s="5">
        <v>2.6124044784076761E-2</v>
      </c>
      <c r="L32" s="5">
        <v>73.524101455159382</v>
      </c>
      <c r="M32" s="5">
        <v>41.49</v>
      </c>
      <c r="N32" s="5">
        <v>3.7320063977252299E-3</v>
      </c>
      <c r="O32" s="5">
        <v>2.6818747273696518E-3</v>
      </c>
      <c r="P32" s="5">
        <v>7.6885794141880789E-3</v>
      </c>
      <c r="Q32" s="5">
        <v>4.5936636670597917</v>
      </c>
      <c r="R32" s="5">
        <v>1.798357917185001</v>
      </c>
      <c r="S32" s="5">
        <v>28.663272890447001</v>
      </c>
      <c r="T32" s="5">
        <v>5.9776725851010419E-4</v>
      </c>
      <c r="U32" s="5">
        <v>7.9406110150734288E-2</v>
      </c>
      <c r="V32" s="5">
        <v>174.8046333148618</v>
      </c>
    </row>
    <row r="33" spans="3:22" x14ac:dyDescent="0.25">
      <c r="C33" s="4"/>
      <c r="D33" s="1" t="s">
        <v>23</v>
      </c>
      <c r="E33" s="1">
        <v>2020</v>
      </c>
      <c r="F33" s="1">
        <v>947</v>
      </c>
      <c r="G33" s="1">
        <v>62157</v>
      </c>
      <c r="H33" s="5">
        <v>0.1923033608443136</v>
      </c>
      <c r="I33" s="6">
        <v>28223.238239999999</v>
      </c>
      <c r="J33" s="5">
        <v>0.89260742957349914</v>
      </c>
      <c r="K33" s="5">
        <v>2.7848834403204781E-2</v>
      </c>
      <c r="L33" s="5">
        <v>81.158354302813848</v>
      </c>
      <c r="M33" s="5">
        <v>42.74</v>
      </c>
      <c r="N33" s="5">
        <v>4.0220731373779052E-3</v>
      </c>
      <c r="O33" s="5">
        <v>2.81545119616454E-3</v>
      </c>
      <c r="P33" s="5">
        <v>7.6564184243126223E-3</v>
      </c>
      <c r="Q33" s="5">
        <v>4.3867786411828114</v>
      </c>
      <c r="R33" s="5">
        <v>1.486720240680856</v>
      </c>
      <c r="S33" s="5">
        <v>25.929583203822549</v>
      </c>
      <c r="T33" s="5">
        <v>6.1135511688144382E-4</v>
      </c>
      <c r="U33" s="5">
        <v>7.9090046173399611E-2</v>
      </c>
      <c r="V33" s="5">
        <v>291.37254943192238</v>
      </c>
    </row>
    <row r="34" spans="3:22" x14ac:dyDescent="0.25">
      <c r="C34" s="3" t="s">
        <v>20</v>
      </c>
      <c r="D34" s="3" t="s">
        <v>23</v>
      </c>
      <c r="E34" s="3">
        <v>2022</v>
      </c>
      <c r="F34" s="1">
        <v>975</v>
      </c>
      <c r="G34" s="1">
        <v>63620.999999999993</v>
      </c>
      <c r="H34" s="5">
        <v>0.18481319061316229</v>
      </c>
      <c r="I34" s="6">
        <v>22921.057649999999</v>
      </c>
      <c r="J34" s="5">
        <v>0.97470646484651291</v>
      </c>
      <c r="K34" s="5">
        <v>2.8968422376259389E-2</v>
      </c>
      <c r="L34" s="5">
        <v>78.190951424058085</v>
      </c>
      <c r="M34" s="5">
        <v>47.9</v>
      </c>
      <c r="N34" s="5">
        <v>3.9609562880180823E-3</v>
      </c>
      <c r="O34" s="5">
        <v>2.9235629744895431E-3</v>
      </c>
      <c r="P34" s="5">
        <v>7.7191493374829017E-3</v>
      </c>
      <c r="Q34" s="5">
        <v>4.8034139670863398</v>
      </c>
      <c r="R34" s="5">
        <v>1.015481051853947</v>
      </c>
      <c r="S34" s="5">
        <v>14.01607356061678</v>
      </c>
      <c r="T34" s="5">
        <v>5.9728705930431629E-4</v>
      </c>
      <c r="U34" s="5">
        <v>7.1768755599566178E-2</v>
      </c>
      <c r="V34" s="5">
        <v>137.9810431178384</v>
      </c>
    </row>
    <row r="39" spans="3:22" x14ac:dyDescent="0.25">
      <c r="C39" s="3" t="s">
        <v>19</v>
      </c>
      <c r="D39" s="3" t="s">
        <v>17</v>
      </c>
      <c r="E39" s="3" t="s">
        <v>18</v>
      </c>
      <c r="F39" s="2" t="s">
        <v>0</v>
      </c>
      <c r="G39" s="2" t="s">
        <v>1</v>
      </c>
      <c r="H39" s="2" t="s">
        <v>2</v>
      </c>
      <c r="I39" s="2" t="s">
        <v>3</v>
      </c>
      <c r="J39" s="2" t="s">
        <v>4</v>
      </c>
      <c r="K39" s="2" t="s">
        <v>5</v>
      </c>
      <c r="L39" s="2" t="s">
        <v>6</v>
      </c>
      <c r="M39" s="2" t="s">
        <v>7</v>
      </c>
      <c r="N39" s="2" t="s">
        <v>8</v>
      </c>
      <c r="O39" s="2" t="s">
        <v>9</v>
      </c>
      <c r="P39" s="2" t="s">
        <v>10</v>
      </c>
      <c r="Q39" s="2" t="s">
        <v>11</v>
      </c>
      <c r="R39" s="2" t="s">
        <v>12</v>
      </c>
      <c r="S39" s="2" t="s">
        <v>13</v>
      </c>
      <c r="T39" s="2" t="s">
        <v>14</v>
      </c>
      <c r="U39" s="2" t="s">
        <v>15</v>
      </c>
      <c r="V39" s="2" t="s">
        <v>16</v>
      </c>
    </row>
    <row r="40" spans="3:22" x14ac:dyDescent="0.25">
      <c r="C40" s="3" t="s">
        <v>44</v>
      </c>
      <c r="D40" s="1" t="s">
        <v>49</v>
      </c>
      <c r="E40" s="1">
        <v>2014</v>
      </c>
      <c r="F40" s="6">
        <v>-136</v>
      </c>
      <c r="G40" s="6">
        <v>59861.999999999993</v>
      </c>
      <c r="H40" s="5">
        <v>0.1683705856803982</v>
      </c>
      <c r="I40" s="6">
        <v>18717.5</v>
      </c>
      <c r="J40" s="5">
        <v>0.44555644649360188</v>
      </c>
      <c r="K40" s="5">
        <v>1.9879055160201789E-2</v>
      </c>
      <c r="L40" s="5">
        <v>20.074214025592191</v>
      </c>
      <c r="M40" s="5">
        <v>23.4</v>
      </c>
      <c r="N40" s="5">
        <v>1.7707393672112409E-3</v>
      </c>
      <c r="O40" s="5">
        <v>2.489058167117694E-3</v>
      </c>
      <c r="P40" s="5">
        <v>1.0804851157662609E-2</v>
      </c>
      <c r="Q40" s="5">
        <v>1.093247803280879</v>
      </c>
      <c r="R40" s="5">
        <v>1.183322976178544</v>
      </c>
      <c r="S40" s="5">
        <v>72.625054291537197</v>
      </c>
      <c r="T40" s="5">
        <v>7.1831879990644969E-4</v>
      </c>
      <c r="U40" s="5">
        <v>4.6406735491630748E-2</v>
      </c>
      <c r="V40" s="5">
        <v>45.439470782800392</v>
      </c>
    </row>
    <row r="41" spans="3:22" x14ac:dyDescent="0.25">
      <c r="D41" s="1" t="s">
        <v>49</v>
      </c>
      <c r="E41" s="1">
        <v>2015</v>
      </c>
      <c r="F41" s="6">
        <v>-131.99999999999989</v>
      </c>
      <c r="G41" s="6">
        <v>59649</v>
      </c>
      <c r="H41" s="5">
        <v>0.16354004258244059</v>
      </c>
      <c r="I41" s="6">
        <v>16455.829679999999</v>
      </c>
      <c r="J41" s="5">
        <v>0.46832805244010789</v>
      </c>
      <c r="K41" s="5">
        <v>2.0452983285553811E-2</v>
      </c>
      <c r="L41" s="5">
        <v>19.883605225066638</v>
      </c>
      <c r="M41" s="5">
        <v>23.64</v>
      </c>
      <c r="N41" s="5">
        <v>1.810591962983442E-3</v>
      </c>
      <c r="O41" s="5">
        <v>2.5817700212912098E-3</v>
      </c>
      <c r="P41" s="5">
        <v>1.0752904491273941E-2</v>
      </c>
      <c r="Q41" s="5">
        <v>0.94551459370651614</v>
      </c>
      <c r="R41" s="5">
        <v>1.203360827507586</v>
      </c>
      <c r="S41" s="5">
        <v>61.270966499019252</v>
      </c>
      <c r="T41" s="5">
        <v>7.3764857751177563E-4</v>
      </c>
      <c r="U41" s="5">
        <v>4.6572448825629928E-2</v>
      </c>
      <c r="V41" s="5">
        <v>35.729470777548642</v>
      </c>
    </row>
    <row r="42" spans="3:22" x14ac:dyDescent="0.25">
      <c r="D42" s="1" t="s">
        <v>49</v>
      </c>
      <c r="E42" s="1">
        <v>2016</v>
      </c>
      <c r="F42" s="6">
        <v>-338</v>
      </c>
      <c r="G42" s="6">
        <v>59349</v>
      </c>
      <c r="H42" s="5">
        <v>0.16355793694923251</v>
      </c>
      <c r="I42" s="6">
        <v>16506.97249</v>
      </c>
      <c r="J42" s="5">
        <v>0.47685049453234252</v>
      </c>
      <c r="K42" s="5">
        <v>2.1230349289794261E-2</v>
      </c>
      <c r="L42" s="5">
        <v>19.00027140659488</v>
      </c>
      <c r="M42" s="5">
        <v>23.93</v>
      </c>
      <c r="N42" s="5">
        <v>1.8197442248394969E-3</v>
      </c>
      <c r="O42" s="5">
        <v>2.628519435879279E-3</v>
      </c>
      <c r="P42" s="5">
        <v>1.370368498205529E-2</v>
      </c>
      <c r="Q42" s="5">
        <v>0.94261065898330221</v>
      </c>
      <c r="R42" s="5">
        <v>1.032858683381354</v>
      </c>
      <c r="S42" s="5">
        <v>92.807506382584336</v>
      </c>
      <c r="T42" s="5">
        <v>7.2452779322313625E-4</v>
      </c>
      <c r="U42" s="5">
        <v>4.6807865338927362E-2</v>
      </c>
      <c r="V42" s="5">
        <v>54.735426532544722</v>
      </c>
    </row>
    <row r="43" spans="3:22" x14ac:dyDescent="0.25">
      <c r="D43" s="1" t="s">
        <v>49</v>
      </c>
      <c r="E43" s="1">
        <v>2017</v>
      </c>
      <c r="F43" s="6">
        <v>-283.99999999999989</v>
      </c>
      <c r="G43" s="6">
        <v>58748.999999999993</v>
      </c>
      <c r="H43" s="5">
        <v>0.16527940901121721</v>
      </c>
      <c r="I43" s="6">
        <v>16496.860799999999</v>
      </c>
      <c r="J43" s="5">
        <v>0.46437896815264929</v>
      </c>
      <c r="K43" s="5">
        <v>2.4170624180837111E-2</v>
      </c>
      <c r="L43" s="5">
        <v>27.61631721612282</v>
      </c>
      <c r="M43" s="5">
        <v>24.29</v>
      </c>
      <c r="N43" s="5">
        <v>1.8553507293741049E-3</v>
      </c>
      <c r="O43" s="5">
        <v>2.6213212139780989E-3</v>
      </c>
      <c r="P43" s="5">
        <v>1.384874636164019E-2</v>
      </c>
      <c r="Q43" s="5">
        <v>0.94990553030689784</v>
      </c>
      <c r="R43" s="5">
        <v>1.0285073788490009</v>
      </c>
      <c r="S43" s="5">
        <v>83.891458903130243</v>
      </c>
      <c r="T43" s="5">
        <v>7.1490578563039218E-4</v>
      </c>
      <c r="U43" s="5">
        <v>4.6383768234352918E-2</v>
      </c>
      <c r="V43" s="5">
        <v>51.596050464348288</v>
      </c>
    </row>
    <row r="44" spans="3:22" x14ac:dyDescent="0.25">
      <c r="D44" s="1" t="s">
        <v>49</v>
      </c>
      <c r="E44" s="1">
        <v>2018</v>
      </c>
      <c r="F44" s="6">
        <v>-200</v>
      </c>
      <c r="G44" s="6">
        <v>58223</v>
      </c>
      <c r="H44" s="5">
        <v>0.16632602236229671</v>
      </c>
      <c r="I44" s="6">
        <v>17553.456320000001</v>
      </c>
      <c r="J44" s="5">
        <v>0.51243838345670956</v>
      </c>
      <c r="K44" s="5">
        <v>2.5247754323892601E-2</v>
      </c>
      <c r="L44" s="5">
        <v>31.013134193016509</v>
      </c>
      <c r="M44" s="5">
        <v>24.63</v>
      </c>
      <c r="N44" s="5">
        <v>1.9236384246775211E-3</v>
      </c>
      <c r="O44" s="5">
        <v>2.0266904831423918E-3</v>
      </c>
      <c r="P44" s="5">
        <v>1.3973859127836059E-2</v>
      </c>
      <c r="Q44" s="5">
        <v>0.96616457413736812</v>
      </c>
      <c r="R44" s="5">
        <v>1.006624529824983</v>
      </c>
      <c r="S44" s="5">
        <v>71.350700176906003</v>
      </c>
      <c r="T44" s="5">
        <v>6.6983838002163945E-4</v>
      </c>
      <c r="U44" s="5">
        <v>4.7472648266149109E-2</v>
      </c>
      <c r="V44" s="5">
        <v>64.228522375006435</v>
      </c>
    </row>
  </sheetData>
  <conditionalFormatting sqref="I5:I9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9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9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9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:V9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I13 I15:I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M13 M15:M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13 H15:H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J13 J15:J16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K13 K15:K1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:L13 L15:L16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N13 N15:N16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2:O13 O15:O1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2:P13 P15:P16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2:Q13 Q15:Q16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2:R13 R15:R16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2:S13 S15:S16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:U13 U15:U16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2:V13 V15:V1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0:I2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8:V2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2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2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2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0:I3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0:L3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0:V34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0:Q3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0:R3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0:S34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0:I4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0:L4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0:V4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0:S4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0:Q4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0:R4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conflicts</vt:lpstr>
      <vt:lpstr>dynamics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2025-07-30T09:12:30Z</dcterms:modified>
</cp:coreProperties>
</file>