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L20" i="1"/>
  <c r="P10" i="1"/>
  <c r="P9" i="1" l="1"/>
  <c r="L9" i="1"/>
  <c r="T9" i="1"/>
  <c r="S9" i="1"/>
  <c r="O9" i="1"/>
  <c r="P8" i="1" l="1"/>
  <c r="L8" i="1"/>
  <c r="T8" i="1"/>
  <c r="S8" i="1"/>
  <c r="O8" i="1"/>
  <c r="P7" i="1"/>
  <c r="L7" i="1"/>
  <c r="T7" i="1"/>
  <c r="S7" i="1"/>
  <c r="O7" i="1"/>
  <c r="P6" i="1"/>
  <c r="L6" i="1"/>
  <c r="T6" i="1"/>
  <c r="S6" i="1"/>
  <c r="O6" i="1"/>
  <c r="L5" i="1"/>
  <c r="T5" i="1"/>
  <c r="S5" i="1"/>
  <c r="O5" i="1"/>
  <c r="O4" i="1"/>
  <c r="L4" i="1"/>
  <c r="L3" i="1"/>
  <c r="T4" i="1"/>
  <c r="S4" i="1"/>
  <c r="T3" i="1"/>
  <c r="S3" i="1"/>
  <c r="O3" i="1"/>
  <c r="L2" i="1"/>
  <c r="T2" i="1"/>
  <c r="S2" i="1"/>
  <c r="O2" i="1"/>
</calcChain>
</file>

<file path=xl/sharedStrings.xml><?xml version="1.0" encoding="utf-8"?>
<sst xmlns="http://schemas.openxmlformats.org/spreadsheetml/2006/main" count="436" uniqueCount="56">
  <si>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</si>
  <si>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</si>
  <si>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</si>
  <si>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</si>
  <si>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</si>
  <si>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</si>
  <si>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</si>
  <si>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</si>
  <si>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</si>
  <si>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</si>
  <si>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</si>
  <si>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</si>
  <si>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</si>
  <si>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</si>
  <si>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</si>
  <si>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</si>
  <si>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</si>
  <si>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</si>
  <si>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</si>
  <si>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</si>
  <si>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</si>
  <si>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Бокситогорский МР</t>
  </si>
  <si>
    <t>???</t>
  </si>
  <si>
    <t>2023-3</t>
  </si>
  <si>
    <t>2023-2</t>
  </si>
  <si>
    <t>2023-1</t>
  </si>
  <si>
    <t>2022-3</t>
  </si>
  <si>
    <t>2022-2</t>
  </si>
  <si>
    <t>2022-1</t>
  </si>
  <si>
    <t>2021-3</t>
  </si>
  <si>
    <t>2021-2</t>
  </si>
  <si>
    <t>2021-1</t>
  </si>
  <si>
    <t>2020-3</t>
  </si>
  <si>
    <t>2020-2</t>
  </si>
  <si>
    <t>2020-1</t>
  </si>
  <si>
    <t>2019-3</t>
  </si>
  <si>
    <t>2019-2</t>
  </si>
  <si>
    <t>2019-1</t>
  </si>
  <si>
    <t>-</t>
  </si>
  <si>
    <t>2018-3</t>
  </si>
  <si>
    <t>2018-2</t>
  </si>
  <si>
    <t>2018-1</t>
  </si>
  <si>
    <t>…</t>
  </si>
  <si>
    <t>2017-3</t>
  </si>
  <si>
    <t>2017-2</t>
  </si>
  <si>
    <t>2017-1</t>
  </si>
  <si>
    <t>2016-3</t>
  </si>
  <si>
    <t>2016-2</t>
  </si>
  <si>
    <t>2016-1</t>
  </si>
  <si>
    <t>2015-2</t>
  </si>
  <si>
    <t>2015-1</t>
  </si>
  <si>
    <t>2014-3</t>
  </si>
  <si>
    <t>2014-2</t>
  </si>
  <si>
    <t>2014-1</t>
  </si>
  <si>
    <t>2013-3</t>
  </si>
  <si>
    <t>2013-2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</si>
</sst>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topLeftCell="A25" zoomScale="85" zoomScaleNormal="85" workbookViewId="0">
      <selection activeCell="E48" sqref="E48"/>
    </sheetView>
  </sheetViews>
  <sheetFormatPr defaultRowHeight="15" x14ac:dyDescent="0.25"/>
  <cols>
    <col min="1" max="1" width="20" customWidth="1"/>
    <col min="3" max="3" width="10.85546875" customWidth="1"/>
    <col min="4" max="4" width="15.140625" customWidth="1"/>
    <col min="5" max="5" width="14.42578125" customWidth="1"/>
    <col min="6" max="6" width="11.85546875" customWidth="1"/>
    <col min="8" max="8" width="14.28515625" customWidth="1"/>
    <col min="9" max="9" width="14.5703125" customWidth="1"/>
    <col min="10" max="10" width="13.42578125" customWidth="1"/>
    <col min="11" max="11" width="11.7109375" customWidth="1"/>
    <col min="12" max="12" width="11.85546875" customWidth="1"/>
    <col min="13" max="13" width="9.42578125" customWidth="1"/>
    <col min="14" max="14" width="12" customWidth="1"/>
    <col min="15" max="15" width="13.28515625" customWidth="1"/>
    <col min="16" max="16" width="12.140625" customWidth="1"/>
    <col min="17" max="17" width="16.28515625" customWidth="1"/>
    <col min="18" max="18" width="16.140625" customWidth="1"/>
    <col min="19" max="19" width="17.42578125" customWidth="1"/>
    <col min="20" max="20" width="22.140625" customWidth="1"/>
    <col min="21" max="21" width="11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2023</v>
      </c>
      <c r="C2" s="2">
        <v>50.976999999999997</v>
      </c>
      <c r="D2" s="2">
        <v>9.9879999999999995</v>
      </c>
      <c r="E2" s="2">
        <v>280.3</v>
      </c>
      <c r="F2" s="2">
        <v>63522</v>
      </c>
      <c r="G2" s="2">
        <v>31.7</v>
      </c>
      <c r="H2" s="2" t="s">
        <v>22</v>
      </c>
      <c r="I2" s="2" t="s">
        <v>22</v>
      </c>
      <c r="J2" s="2" t="s">
        <v>22</v>
      </c>
      <c r="K2" s="2" t="s">
        <v>22</v>
      </c>
      <c r="L2" s="2">
        <f xml:space="preserve"> 2188679 / 1000</f>
        <v>2188.6790000000001</v>
      </c>
      <c r="M2" s="2" t="s">
        <v>22</v>
      </c>
      <c r="N2" s="2" t="s">
        <v>22</v>
      </c>
      <c r="O2" s="2">
        <f xml:space="preserve"> 34115239 / 1000</f>
        <v>34115.239000000001</v>
      </c>
      <c r="P2" s="2" t="s">
        <v>22</v>
      </c>
      <c r="Q2" s="2" t="s">
        <v>22</v>
      </c>
      <c r="R2" s="2" t="s">
        <v>22</v>
      </c>
      <c r="S2" s="2">
        <f xml:space="preserve"> 5581365 / 1000</f>
        <v>5581.3649999999998</v>
      </c>
      <c r="T2" s="2">
        <f xml:space="preserve"> 90088 / 1000</f>
        <v>90.087999999999994</v>
      </c>
      <c r="U2" s="2">
        <v>333</v>
      </c>
    </row>
    <row r="3" spans="1:21" x14ac:dyDescent="0.25">
      <c r="A3" s="2" t="s">
        <v>21</v>
      </c>
      <c r="B3" s="2" t="s">
        <v>23</v>
      </c>
      <c r="C3" s="2">
        <v>50.976999999999997</v>
      </c>
      <c r="D3" s="2">
        <v>10.013</v>
      </c>
      <c r="E3" s="2">
        <v>280.3</v>
      </c>
      <c r="F3" s="2">
        <v>60246</v>
      </c>
      <c r="G3" s="2">
        <v>31.7</v>
      </c>
      <c r="H3" s="2" t="s">
        <v>22</v>
      </c>
      <c r="I3" s="2" t="s">
        <v>22</v>
      </c>
      <c r="J3" s="2" t="s">
        <v>22</v>
      </c>
      <c r="K3" s="2" t="s">
        <v>22</v>
      </c>
      <c r="L3" s="2">
        <f xml:space="preserve"> 939002 / 1000</f>
        <v>939.00199999999995</v>
      </c>
      <c r="M3" s="2" t="s">
        <v>22</v>
      </c>
      <c r="N3" s="2" t="s">
        <v>22</v>
      </c>
      <c r="O3" s="2">
        <f xml:space="preserve"> 25269887 / 1000</f>
        <v>25269.886999999999</v>
      </c>
      <c r="P3" s="2" t="s">
        <v>22</v>
      </c>
      <c r="Q3" s="2" t="s">
        <v>22</v>
      </c>
      <c r="R3" s="2" t="s">
        <v>22</v>
      </c>
      <c r="S3" s="2">
        <f xml:space="preserve"> 4100710.1 / 1000</f>
        <v>4100.7101000000002</v>
      </c>
      <c r="T3" s="2">
        <f xml:space="preserve"> 75788 / 1000</f>
        <v>75.787999999999997</v>
      </c>
      <c r="U3" s="2">
        <v>205</v>
      </c>
    </row>
    <row r="4" spans="1:21" x14ac:dyDescent="0.25">
      <c r="A4" s="2" t="s">
        <v>21</v>
      </c>
      <c r="B4" s="2" t="s">
        <v>24</v>
      </c>
      <c r="C4" s="2">
        <v>50.976999999999997</v>
      </c>
      <c r="D4" s="2">
        <v>10.125999999999999</v>
      </c>
      <c r="E4" s="2">
        <v>265</v>
      </c>
      <c r="F4" s="2">
        <v>59219</v>
      </c>
      <c r="G4" s="2">
        <v>31.7</v>
      </c>
      <c r="H4" s="2" t="s">
        <v>22</v>
      </c>
      <c r="I4" s="2" t="s">
        <v>22</v>
      </c>
      <c r="J4" s="2" t="s">
        <v>22</v>
      </c>
      <c r="K4" s="2" t="s">
        <v>22</v>
      </c>
      <c r="L4" s="2">
        <f xml:space="preserve"> 563617 / 1000</f>
        <v>563.61699999999996</v>
      </c>
      <c r="M4" s="2" t="s">
        <v>22</v>
      </c>
      <c r="N4" s="2" t="s">
        <v>22</v>
      </c>
      <c r="O4" s="2">
        <f xml:space="preserve"> 16617011 / 1000</f>
        <v>16617.010999999999</v>
      </c>
      <c r="P4" s="2" t="s">
        <v>22</v>
      </c>
      <c r="Q4" s="2" t="s">
        <v>22</v>
      </c>
      <c r="R4" s="2" t="s">
        <v>22</v>
      </c>
      <c r="S4" s="2">
        <f xml:space="preserve"> 2651940 / 1000</f>
        <v>2651.94</v>
      </c>
      <c r="T4" s="2">
        <f xml:space="preserve"> 53077 / 1000</f>
        <v>53.076999999999998</v>
      </c>
      <c r="U4" s="2">
        <v>168</v>
      </c>
    </row>
    <row r="5" spans="1:21" x14ac:dyDescent="0.25">
      <c r="A5" s="2" t="s">
        <v>21</v>
      </c>
      <c r="B5" s="2" t="s">
        <v>25</v>
      </c>
      <c r="C5" s="2">
        <v>50.976999999999997</v>
      </c>
      <c r="D5" s="2">
        <v>10.087999999999999</v>
      </c>
      <c r="E5" s="2">
        <v>356.8</v>
      </c>
      <c r="F5" s="2">
        <v>56843</v>
      </c>
      <c r="G5" s="2">
        <v>31.7</v>
      </c>
      <c r="H5" s="2" t="s">
        <v>22</v>
      </c>
      <c r="I5" s="2" t="s">
        <v>22</v>
      </c>
      <c r="J5" s="2" t="s">
        <v>22</v>
      </c>
      <c r="K5" s="2" t="s">
        <v>22</v>
      </c>
      <c r="L5" s="2">
        <f xml:space="preserve"> 122874 / 1000</f>
        <v>122.874</v>
      </c>
      <c r="M5" s="2" t="s">
        <v>22</v>
      </c>
      <c r="N5" s="2" t="s">
        <v>22</v>
      </c>
      <c r="O5" s="2">
        <f xml:space="preserve"> 8058973 / 1000</f>
        <v>8058.973</v>
      </c>
      <c r="P5" s="2" t="s">
        <v>22</v>
      </c>
      <c r="Q5" s="2" t="s">
        <v>22</v>
      </c>
      <c r="R5" s="2" t="s">
        <v>22</v>
      </c>
      <c r="S5" s="2">
        <f xml:space="preserve"> 1260357 / 1000</f>
        <v>1260.357</v>
      </c>
      <c r="T5" s="2">
        <f xml:space="preserve"> 20681 / 1000</f>
        <v>20.681000000000001</v>
      </c>
      <c r="U5" s="2">
        <v>54</v>
      </c>
    </row>
    <row r="6" spans="1:21" x14ac:dyDescent="0.25">
      <c r="A6" s="1" t="s">
        <v>21</v>
      </c>
      <c r="B6" s="1">
        <v>2022</v>
      </c>
      <c r="C6" s="2">
        <v>47.235999999999997</v>
      </c>
      <c r="D6" s="2">
        <v>9.6869999999999994</v>
      </c>
      <c r="E6" s="2">
        <v>330.6</v>
      </c>
      <c r="F6" s="2">
        <v>57924</v>
      </c>
      <c r="G6" s="2">
        <v>31.7</v>
      </c>
      <c r="H6" s="2" t="s">
        <v>22</v>
      </c>
      <c r="I6" s="2" t="s">
        <v>22</v>
      </c>
      <c r="J6" s="2" t="s">
        <v>22</v>
      </c>
      <c r="K6" s="2" t="s">
        <v>22</v>
      </c>
      <c r="L6" s="2">
        <f xml:space="preserve"> 1171317 / 1000</f>
        <v>1171.317</v>
      </c>
      <c r="M6" s="2" t="s">
        <v>22</v>
      </c>
      <c r="N6" s="2" t="s">
        <v>22</v>
      </c>
      <c r="O6" s="2">
        <f xml:space="preserve"> 35242373 / 1000</f>
        <v>35242.373</v>
      </c>
      <c r="P6" s="3">
        <f xml:space="preserve"> 3936 / 1000</f>
        <v>3.9359999999999999</v>
      </c>
      <c r="Q6" s="2" t="s">
        <v>22</v>
      </c>
      <c r="R6" s="2" t="s">
        <v>22</v>
      </c>
      <c r="S6" s="2">
        <f xml:space="preserve"> 5122194 / 1000</f>
        <v>5122.1940000000004</v>
      </c>
      <c r="T6" s="2">
        <f xml:space="preserve"> 136577/ 1000</f>
        <v>136.577</v>
      </c>
      <c r="U6" s="2">
        <v>22</v>
      </c>
    </row>
    <row r="7" spans="1:21" x14ac:dyDescent="0.25">
      <c r="A7" s="2" t="s">
        <v>21</v>
      </c>
      <c r="B7" s="2" t="s">
        <v>26</v>
      </c>
      <c r="C7" s="2">
        <v>47.235999999999997</v>
      </c>
      <c r="D7" s="2">
        <v>9.68</v>
      </c>
      <c r="E7" s="2">
        <v>344.8</v>
      </c>
      <c r="F7" s="2">
        <v>55561</v>
      </c>
      <c r="G7" s="2">
        <v>31.7</v>
      </c>
      <c r="H7" s="2" t="s">
        <v>22</v>
      </c>
      <c r="I7" s="2" t="s">
        <v>22</v>
      </c>
      <c r="J7" s="2" t="s">
        <v>22</v>
      </c>
      <c r="K7" s="2" t="s">
        <v>22</v>
      </c>
      <c r="L7" s="2">
        <f xml:space="preserve"> 567333 / 1000</f>
        <v>567.33299999999997</v>
      </c>
      <c r="M7" s="2" t="s">
        <v>22</v>
      </c>
      <c r="N7" s="2" t="s">
        <v>22</v>
      </c>
      <c r="O7" s="2">
        <f xml:space="preserve"> 27330488 / 1000</f>
        <v>27330.488000000001</v>
      </c>
      <c r="P7" s="3">
        <f xml:space="preserve"> 3936 / 1000</f>
        <v>3.9359999999999999</v>
      </c>
      <c r="Q7" s="2" t="s">
        <v>22</v>
      </c>
      <c r="R7" s="2" t="s">
        <v>22</v>
      </c>
      <c r="S7" s="2">
        <f xml:space="preserve"> 3808543 / 1000</f>
        <v>3808.5430000000001</v>
      </c>
      <c r="T7" s="2">
        <f xml:space="preserve"> 113634 / 1000</f>
        <v>113.634</v>
      </c>
      <c r="U7" s="2">
        <v>-98</v>
      </c>
    </row>
    <row r="8" spans="1:21" x14ac:dyDescent="0.25">
      <c r="A8" s="2" t="s">
        <v>21</v>
      </c>
      <c r="B8" s="2" t="s">
        <v>27</v>
      </c>
      <c r="C8" s="2">
        <v>47.235999999999997</v>
      </c>
      <c r="D8" s="2">
        <v>9.75</v>
      </c>
      <c r="E8" s="2">
        <v>302.3</v>
      </c>
      <c r="F8" s="2">
        <v>55310</v>
      </c>
      <c r="G8" s="2">
        <v>31.7</v>
      </c>
      <c r="H8" s="2" t="s">
        <v>22</v>
      </c>
      <c r="I8" s="2" t="s">
        <v>22</v>
      </c>
      <c r="J8" s="2" t="s">
        <v>22</v>
      </c>
      <c r="K8" s="2" t="s">
        <v>22</v>
      </c>
      <c r="L8" s="2">
        <f xml:space="preserve"> 328933 / 1000</f>
        <v>328.93299999999999</v>
      </c>
      <c r="M8" s="2" t="s">
        <v>22</v>
      </c>
      <c r="N8" s="2" t="s">
        <v>22</v>
      </c>
      <c r="O8" s="2">
        <f xml:space="preserve"> 19111009 / 1000</f>
        <v>19111.008999999998</v>
      </c>
      <c r="P8" s="3">
        <f xml:space="preserve"> 3936 / 1000</f>
        <v>3.9359999999999999</v>
      </c>
      <c r="Q8" s="2" t="s">
        <v>22</v>
      </c>
      <c r="R8" s="2" t="s">
        <v>22</v>
      </c>
      <c r="S8" s="2">
        <f xml:space="preserve"> 2483057 / 1000</f>
        <v>2483.0569999999998</v>
      </c>
      <c r="T8" s="2">
        <f xml:space="preserve"> 99267 / 1000</f>
        <v>99.266999999999996</v>
      </c>
      <c r="U8" s="2">
        <v>-78</v>
      </c>
    </row>
    <row r="9" spans="1:21" x14ac:dyDescent="0.25">
      <c r="A9" s="2" t="s">
        <v>21</v>
      </c>
      <c r="B9" s="2" t="s">
        <v>28</v>
      </c>
      <c r="C9" s="2">
        <v>47.235999999999997</v>
      </c>
      <c r="D9" s="2">
        <v>9.81</v>
      </c>
      <c r="E9" s="2">
        <v>297.5</v>
      </c>
      <c r="F9" s="2">
        <v>53602</v>
      </c>
      <c r="G9" s="2">
        <v>31.7</v>
      </c>
      <c r="H9" s="2" t="s">
        <v>22</v>
      </c>
      <c r="I9" s="2" t="s">
        <v>22</v>
      </c>
      <c r="J9" s="2" t="s">
        <v>22</v>
      </c>
      <c r="K9" s="2" t="s">
        <v>22</v>
      </c>
      <c r="L9" s="2">
        <f xml:space="preserve"> 118255 / 1000</f>
        <v>118.255</v>
      </c>
      <c r="M9" s="2" t="s">
        <v>22</v>
      </c>
      <c r="N9" s="2" t="s">
        <v>22</v>
      </c>
      <c r="O9" s="2">
        <f xml:space="preserve"> 9536714 / 1000</f>
        <v>9536.7139999999999</v>
      </c>
      <c r="P9" s="3">
        <f xml:space="preserve"> 3646 / 1000</f>
        <v>3.6459999999999999</v>
      </c>
      <c r="Q9" s="2" t="s">
        <v>22</v>
      </c>
      <c r="R9" s="2" t="s">
        <v>22</v>
      </c>
      <c r="S9" s="2">
        <f xml:space="preserve"> 1192628 / 1000</f>
        <v>1192.6279999999999</v>
      </c>
      <c r="T9" s="2">
        <f xml:space="preserve"> 64504 / 1000</f>
        <v>64.504000000000005</v>
      </c>
      <c r="U9" s="2">
        <v>-77</v>
      </c>
    </row>
    <row r="10" spans="1:21" x14ac:dyDescent="0.25">
      <c r="A10" s="1" t="s">
        <v>21</v>
      </c>
      <c r="B10" s="1">
        <v>2021</v>
      </c>
      <c r="C10" s="2">
        <v>48.048000000000002</v>
      </c>
      <c r="D10" s="2">
        <v>10.679</v>
      </c>
      <c r="E10" s="2">
        <v>321.92160000000001</v>
      </c>
      <c r="F10" s="2">
        <v>50422</v>
      </c>
      <c r="G10" s="2">
        <v>31.7</v>
      </c>
      <c r="H10" s="2" t="s">
        <v>22</v>
      </c>
      <c r="I10" s="2" t="s">
        <v>22</v>
      </c>
      <c r="J10" s="2" t="s">
        <v>22</v>
      </c>
      <c r="K10" s="2" t="s">
        <v>22</v>
      </c>
      <c r="L10" s="2">
        <v>1156.5740000000001</v>
      </c>
      <c r="M10" s="2" t="s">
        <v>22</v>
      </c>
      <c r="N10" s="2" t="s">
        <v>22</v>
      </c>
      <c r="O10" s="2">
        <v>35244.355000000003</v>
      </c>
      <c r="P10" s="2">
        <f xml:space="preserve"> 5651769 / 1000</f>
        <v>5651.7690000000002</v>
      </c>
      <c r="Q10" s="2" t="s">
        <v>22</v>
      </c>
      <c r="R10" s="2" t="s">
        <v>22</v>
      </c>
      <c r="S10" s="2">
        <v>4484.5169999999998</v>
      </c>
      <c r="T10" s="2">
        <v>886.95799999999997</v>
      </c>
      <c r="U10" s="2">
        <v>-39</v>
      </c>
    </row>
    <row r="11" spans="1:21" x14ac:dyDescent="0.25">
      <c r="A11" s="4" t="s">
        <v>21</v>
      </c>
      <c r="B11" s="4" t="s">
        <v>29</v>
      </c>
      <c r="C11" s="2">
        <v>48.048000000000002</v>
      </c>
      <c r="D11" s="2">
        <v>10.847</v>
      </c>
      <c r="E11" s="2">
        <v>379.57920000000001</v>
      </c>
      <c r="F11" s="2">
        <v>48483</v>
      </c>
      <c r="G11" s="2">
        <v>31.7</v>
      </c>
      <c r="H11" s="2" t="s">
        <v>22</v>
      </c>
      <c r="I11" s="2" t="s">
        <v>22</v>
      </c>
      <c r="J11" s="2" t="s">
        <v>22</v>
      </c>
      <c r="K11" s="2" t="s">
        <v>22</v>
      </c>
      <c r="L11" s="2">
        <v>979.66600000000005</v>
      </c>
      <c r="M11" s="2" t="s">
        <v>22</v>
      </c>
      <c r="N11" s="2" t="s">
        <v>22</v>
      </c>
      <c r="O11" s="2">
        <v>29992.044999999998</v>
      </c>
      <c r="P11" s="2">
        <v>2743.337</v>
      </c>
      <c r="Q11" s="2" t="s">
        <v>22</v>
      </c>
      <c r="R11" s="2" t="s">
        <v>22</v>
      </c>
      <c r="S11" s="2">
        <v>3282.9209999999998</v>
      </c>
      <c r="T11" s="2">
        <v>697.19600000000003</v>
      </c>
      <c r="U11" s="2">
        <v>-2</v>
      </c>
    </row>
    <row r="12" spans="1:21" x14ac:dyDescent="0.25">
      <c r="A12" s="4" t="s">
        <v>21</v>
      </c>
      <c r="B12" s="4" t="s">
        <v>30</v>
      </c>
      <c r="C12" s="2">
        <v>48.048000000000002</v>
      </c>
      <c r="D12" s="2">
        <v>10.775</v>
      </c>
      <c r="E12" s="2">
        <v>374.77440000000001</v>
      </c>
      <c r="F12" s="2">
        <v>47643</v>
      </c>
      <c r="G12" s="2">
        <v>31.7</v>
      </c>
      <c r="H12" s="2" t="s">
        <v>22</v>
      </c>
      <c r="I12" s="2" t="s">
        <v>22</v>
      </c>
      <c r="J12" s="2" t="s">
        <v>22</v>
      </c>
      <c r="K12" s="2" t="s">
        <v>22</v>
      </c>
      <c r="L12" s="2">
        <v>531.21900000000005</v>
      </c>
      <c r="M12" s="2" t="s">
        <v>22</v>
      </c>
      <c r="N12" s="2" t="s">
        <v>22</v>
      </c>
      <c r="O12" s="2">
        <v>15612.849</v>
      </c>
      <c r="P12" s="2">
        <v>3150.3989999999999</v>
      </c>
      <c r="Q12" s="2" t="s">
        <v>22</v>
      </c>
      <c r="R12" s="2" t="s">
        <v>22</v>
      </c>
      <c r="S12" s="2">
        <v>2076.33</v>
      </c>
      <c r="T12" s="2">
        <v>436.51900000000001</v>
      </c>
      <c r="U12" s="2">
        <v>-39</v>
      </c>
    </row>
    <row r="13" spans="1:21" x14ac:dyDescent="0.25">
      <c r="A13" s="4" t="s">
        <v>21</v>
      </c>
      <c r="B13" s="4" t="s">
        <v>31</v>
      </c>
      <c r="C13" s="2">
        <v>48.048000000000002</v>
      </c>
      <c r="D13" s="2">
        <v>11.242000000000001</v>
      </c>
      <c r="E13" s="2">
        <v>586.18559999999991</v>
      </c>
      <c r="F13" s="2">
        <v>45771</v>
      </c>
      <c r="G13" s="2">
        <v>31.7</v>
      </c>
      <c r="H13" s="2" t="s">
        <v>22</v>
      </c>
      <c r="I13" s="2" t="s">
        <v>22</v>
      </c>
      <c r="J13" s="2" t="s">
        <v>22</v>
      </c>
      <c r="K13" s="2" t="s">
        <v>22</v>
      </c>
      <c r="L13" s="2">
        <v>159.58600000000001</v>
      </c>
      <c r="M13" s="2" t="s">
        <v>22</v>
      </c>
      <c r="N13" s="2" t="s">
        <v>22</v>
      </c>
      <c r="O13" s="2">
        <v>7291.223</v>
      </c>
      <c r="P13" s="2">
        <v>766.77800000000002</v>
      </c>
      <c r="Q13" s="2" t="s">
        <v>22</v>
      </c>
      <c r="R13" s="2" t="s">
        <v>22</v>
      </c>
      <c r="S13" s="2">
        <v>965.95899999999995</v>
      </c>
      <c r="T13" s="2">
        <v>187.34200000000001</v>
      </c>
      <c r="U13" s="2">
        <v>-30</v>
      </c>
    </row>
    <row r="14" spans="1:21" x14ac:dyDescent="0.25">
      <c r="A14" s="1" t="s">
        <v>21</v>
      </c>
      <c r="B14" s="1">
        <v>2020</v>
      </c>
      <c r="C14" s="2">
        <v>48.625</v>
      </c>
      <c r="D14" s="2">
        <v>11.957000000000001</v>
      </c>
      <c r="E14" s="2">
        <v>1147.55</v>
      </c>
      <c r="F14" s="2">
        <v>46657</v>
      </c>
      <c r="G14" s="2">
        <v>31.7</v>
      </c>
      <c r="H14" s="2" t="s">
        <v>22</v>
      </c>
      <c r="I14" s="2" t="s">
        <v>22</v>
      </c>
      <c r="J14" s="2" t="s">
        <v>22</v>
      </c>
      <c r="K14" s="2" t="s">
        <v>22</v>
      </c>
      <c r="L14" s="2">
        <v>1532.6489999999999</v>
      </c>
      <c r="M14" s="2" t="s">
        <v>22</v>
      </c>
      <c r="N14" s="2" t="s">
        <v>22</v>
      </c>
      <c r="O14" s="2">
        <v>28569.743999999999</v>
      </c>
      <c r="P14" s="2">
        <v>1633.874</v>
      </c>
      <c r="Q14" s="2" t="s">
        <v>22</v>
      </c>
      <c r="R14" s="2" t="s">
        <v>22</v>
      </c>
      <c r="S14" s="2">
        <v>4092.1239999999998</v>
      </c>
      <c r="T14" s="2">
        <v>799.875</v>
      </c>
      <c r="U14" s="2">
        <v>15</v>
      </c>
    </row>
    <row r="15" spans="1:21" x14ac:dyDescent="0.25">
      <c r="A15" s="4" t="s">
        <v>21</v>
      </c>
      <c r="B15" s="4" t="s">
        <v>32</v>
      </c>
      <c r="C15" s="2">
        <v>48.625</v>
      </c>
      <c r="D15" s="2">
        <v>12.111000000000001</v>
      </c>
      <c r="E15" s="2">
        <v>1312.875</v>
      </c>
      <c r="F15" s="2">
        <v>45571</v>
      </c>
      <c r="G15" s="2">
        <v>31.7</v>
      </c>
      <c r="H15" s="2" t="s">
        <v>22</v>
      </c>
      <c r="I15" s="2" t="s">
        <v>22</v>
      </c>
      <c r="J15" s="2" t="s">
        <v>22</v>
      </c>
      <c r="K15" s="2" t="s">
        <v>22</v>
      </c>
      <c r="L15" s="2">
        <v>781.51300000000003</v>
      </c>
      <c r="M15" s="2" t="s">
        <v>22</v>
      </c>
      <c r="N15" s="2" t="s">
        <v>22</v>
      </c>
      <c r="O15" s="2">
        <v>20784.951000000001</v>
      </c>
      <c r="P15" s="2">
        <v>990.60799999999995</v>
      </c>
      <c r="Q15" s="2" t="s">
        <v>22</v>
      </c>
      <c r="R15" s="2" t="s">
        <v>22</v>
      </c>
      <c r="S15" s="2">
        <v>3084.788</v>
      </c>
      <c r="T15" s="2">
        <v>491.70299999999997</v>
      </c>
      <c r="U15" s="2">
        <v>83</v>
      </c>
    </row>
    <row r="16" spans="1:21" x14ac:dyDescent="0.25">
      <c r="A16" s="4" t="s">
        <v>21</v>
      </c>
      <c r="B16" s="4" t="s">
        <v>33</v>
      </c>
      <c r="C16" s="2">
        <v>48.625</v>
      </c>
      <c r="D16" s="2">
        <v>12.166</v>
      </c>
      <c r="E16" s="2">
        <v>972.5</v>
      </c>
      <c r="F16" s="2">
        <v>44961</v>
      </c>
      <c r="G16" s="2">
        <v>31.7</v>
      </c>
      <c r="H16" s="2" t="s">
        <v>22</v>
      </c>
      <c r="I16" s="2" t="s">
        <v>22</v>
      </c>
      <c r="J16" s="2" t="s">
        <v>22</v>
      </c>
      <c r="K16" s="2" t="s">
        <v>22</v>
      </c>
      <c r="L16" s="2">
        <v>387.61700000000002</v>
      </c>
      <c r="M16" s="2" t="s">
        <v>22</v>
      </c>
      <c r="N16" s="2" t="s">
        <v>22</v>
      </c>
      <c r="O16" s="2">
        <v>13421.878000000001</v>
      </c>
      <c r="P16" s="2">
        <v>739.61300000000006</v>
      </c>
      <c r="Q16" s="2" t="s">
        <v>22</v>
      </c>
      <c r="R16" s="2" t="s">
        <v>22</v>
      </c>
      <c r="S16" s="2">
        <v>2027.5170000000001</v>
      </c>
      <c r="T16" s="2">
        <v>304.42399999999998</v>
      </c>
      <c r="U16" s="2">
        <v>-5</v>
      </c>
    </row>
    <row r="17" spans="1:21" x14ac:dyDescent="0.25">
      <c r="A17" s="4" t="s">
        <v>21</v>
      </c>
      <c r="B17" s="4" t="s">
        <v>34</v>
      </c>
      <c r="C17" s="2">
        <v>48.625</v>
      </c>
      <c r="D17" s="2">
        <v>12.096</v>
      </c>
      <c r="E17" s="2">
        <v>325.78750000000002</v>
      </c>
      <c r="F17" s="2">
        <v>46056</v>
      </c>
      <c r="G17" s="2">
        <v>31.7</v>
      </c>
      <c r="H17" s="2" t="s">
        <v>22</v>
      </c>
      <c r="I17" s="2" t="s">
        <v>22</v>
      </c>
      <c r="J17" s="2" t="s">
        <v>22</v>
      </c>
      <c r="K17" s="2" t="s">
        <v>22</v>
      </c>
      <c r="L17" s="2">
        <v>131.001</v>
      </c>
      <c r="M17" s="2" t="s">
        <v>22</v>
      </c>
      <c r="N17" s="2" t="s">
        <v>22</v>
      </c>
      <c r="O17" s="2">
        <v>6362.3320000000003</v>
      </c>
      <c r="P17" s="2">
        <v>459.274</v>
      </c>
      <c r="Q17" s="2" t="s">
        <v>22</v>
      </c>
      <c r="R17" s="2" t="s">
        <v>22</v>
      </c>
      <c r="S17" s="2">
        <v>908.74699999999996</v>
      </c>
      <c r="T17" s="2">
        <v>147.86000000000001</v>
      </c>
      <c r="U17" s="2">
        <v>-39</v>
      </c>
    </row>
    <row r="18" spans="1:21" x14ac:dyDescent="0.25">
      <c r="A18" s="1" t="s">
        <v>21</v>
      </c>
      <c r="B18" s="1">
        <v>2019</v>
      </c>
      <c r="C18" s="2">
        <v>49.256</v>
      </c>
      <c r="D18" s="2">
        <v>11.16</v>
      </c>
      <c r="E18" s="2">
        <v>320.16399999999999</v>
      </c>
      <c r="F18" s="2">
        <v>47362</v>
      </c>
      <c r="G18" s="2">
        <v>31.7</v>
      </c>
      <c r="H18" s="2" t="s">
        <v>22</v>
      </c>
      <c r="I18" s="2" t="s">
        <v>22</v>
      </c>
      <c r="J18" s="2" t="s">
        <v>22</v>
      </c>
      <c r="K18" s="2" t="s">
        <v>22</v>
      </c>
      <c r="L18" s="2">
        <v>1979.982</v>
      </c>
      <c r="M18" s="2" t="s">
        <v>22</v>
      </c>
      <c r="N18" s="2" t="s">
        <v>22</v>
      </c>
      <c r="O18" s="2">
        <v>27686.793000000001</v>
      </c>
      <c r="P18" s="2">
        <v>4598.3109999999997</v>
      </c>
      <c r="Q18" s="2" t="s">
        <v>22</v>
      </c>
      <c r="R18" s="2" t="s">
        <v>22</v>
      </c>
      <c r="S18" s="2">
        <v>3414.6</v>
      </c>
      <c r="T18" s="2">
        <v>358.774</v>
      </c>
      <c r="U18" s="2">
        <v>-99</v>
      </c>
    </row>
    <row r="19" spans="1:21" x14ac:dyDescent="0.25">
      <c r="A19" s="4" t="s">
        <v>21</v>
      </c>
      <c r="B19" s="4" t="s">
        <v>35</v>
      </c>
      <c r="C19" s="2">
        <v>49.256</v>
      </c>
      <c r="D19" s="2">
        <v>10.984999999999999</v>
      </c>
      <c r="E19" s="2">
        <v>315.23840000000001</v>
      </c>
      <c r="F19" s="2">
        <v>46140</v>
      </c>
      <c r="G19" s="2">
        <v>31.7</v>
      </c>
      <c r="H19" s="2" t="s">
        <v>22</v>
      </c>
      <c r="I19" s="2" t="s">
        <v>22</v>
      </c>
      <c r="J19" s="2" t="s">
        <v>22</v>
      </c>
      <c r="K19" s="2" t="s">
        <v>22</v>
      </c>
      <c r="L19" s="2">
        <v>1377.0640000000001</v>
      </c>
      <c r="M19" s="2" t="s">
        <v>22</v>
      </c>
      <c r="N19" s="2" t="s">
        <v>22</v>
      </c>
      <c r="O19" s="2">
        <v>20678.313999999998</v>
      </c>
      <c r="P19" s="2">
        <v>3786.1819999999998</v>
      </c>
      <c r="Q19" s="2" t="s">
        <v>22</v>
      </c>
      <c r="R19" s="2" t="s">
        <v>22</v>
      </c>
      <c r="S19" s="2">
        <v>2568.114</v>
      </c>
      <c r="T19" s="2">
        <v>130.35</v>
      </c>
      <c r="U19" s="2">
        <v>-113</v>
      </c>
    </row>
    <row r="20" spans="1:21" x14ac:dyDescent="0.25">
      <c r="A20" s="4" t="s">
        <v>21</v>
      </c>
      <c r="B20" s="4" t="s">
        <v>36</v>
      </c>
      <c r="C20" s="2">
        <v>49.256</v>
      </c>
      <c r="D20" s="2">
        <v>10.755000000000001</v>
      </c>
      <c r="E20" s="2">
        <v>320.10000000000002</v>
      </c>
      <c r="F20" s="2">
        <v>45117</v>
      </c>
      <c r="G20" s="2">
        <v>31.7</v>
      </c>
      <c r="H20" s="2" t="s">
        <v>22</v>
      </c>
      <c r="I20" s="2" t="s">
        <v>22</v>
      </c>
      <c r="J20" s="2" t="s">
        <v>22</v>
      </c>
      <c r="K20" s="2" t="s">
        <v>22</v>
      </c>
      <c r="L20" s="2">
        <f xml:space="preserve"> 998529 / 1000</f>
        <v>998.529</v>
      </c>
      <c r="M20" s="2" t="s">
        <v>22</v>
      </c>
      <c r="N20" s="2" t="s">
        <v>22</v>
      </c>
      <c r="O20" s="2">
        <f xml:space="preserve"> 18022751 / 1000</f>
        <v>18022.751</v>
      </c>
      <c r="P20" s="2">
        <v>2961.0749999999998</v>
      </c>
      <c r="Q20" s="2" t="s">
        <v>22</v>
      </c>
      <c r="R20" s="2" t="s">
        <v>22</v>
      </c>
      <c r="S20" s="2">
        <v>1681.731</v>
      </c>
      <c r="T20" s="2">
        <v>62.496000000000002</v>
      </c>
      <c r="U20" s="2">
        <v>-45</v>
      </c>
    </row>
    <row r="21" spans="1:21" x14ac:dyDescent="0.25">
      <c r="A21" s="4" t="s">
        <v>21</v>
      </c>
      <c r="B21" s="4" t="s">
        <v>37</v>
      </c>
      <c r="C21" s="2">
        <v>49.256</v>
      </c>
      <c r="D21" s="2">
        <v>10.143000000000001</v>
      </c>
      <c r="E21" s="2">
        <v>359.5</v>
      </c>
      <c r="F21" s="2">
        <v>43013</v>
      </c>
      <c r="G21" s="2">
        <v>31.7</v>
      </c>
      <c r="H21" s="2" t="s">
        <v>22</v>
      </c>
      <c r="I21" s="2" t="s">
        <v>22</v>
      </c>
      <c r="J21" s="2" t="s">
        <v>22</v>
      </c>
      <c r="K21" s="2" t="s">
        <v>22</v>
      </c>
      <c r="L21" s="2">
        <v>605.37099999999998</v>
      </c>
      <c r="M21" s="2" t="s">
        <v>22</v>
      </c>
      <c r="N21" s="2" t="s">
        <v>22</v>
      </c>
      <c r="O21" s="2">
        <v>6387.5039999999999</v>
      </c>
      <c r="P21" s="2">
        <v>1995.894</v>
      </c>
      <c r="Q21" s="2" t="s">
        <v>22</v>
      </c>
      <c r="R21" s="2" t="s">
        <v>22</v>
      </c>
      <c r="S21" s="2">
        <v>801.76199999999994</v>
      </c>
      <c r="T21" s="2">
        <v>47.94</v>
      </c>
      <c r="U21" s="2">
        <v>3</v>
      </c>
    </row>
    <row r="22" spans="1:21" x14ac:dyDescent="0.25">
      <c r="A22" s="1" t="s">
        <v>21</v>
      </c>
      <c r="B22" s="1">
        <v>2018</v>
      </c>
      <c r="C22" s="2">
        <v>50.018999999999998</v>
      </c>
      <c r="D22" s="2">
        <v>9.4879999999999995</v>
      </c>
      <c r="E22" s="2">
        <v>295.1121</v>
      </c>
      <c r="F22" s="2">
        <v>42099</v>
      </c>
      <c r="G22" s="2">
        <v>31.7</v>
      </c>
      <c r="H22" s="2" t="s">
        <v>22</v>
      </c>
      <c r="I22" s="2" t="s">
        <v>22</v>
      </c>
      <c r="J22" s="2" t="s">
        <v>22</v>
      </c>
      <c r="K22" s="2" t="s">
        <v>22</v>
      </c>
      <c r="L22" s="2">
        <v>1362.4960000000001</v>
      </c>
      <c r="M22" s="2" t="s">
        <v>22</v>
      </c>
      <c r="N22" s="2" t="s">
        <v>22</v>
      </c>
      <c r="O22" s="2">
        <v>25606.316999999999</v>
      </c>
      <c r="P22" s="2">
        <v>2782.0369999999998</v>
      </c>
      <c r="Q22" s="2" t="s">
        <v>22</v>
      </c>
      <c r="R22" s="2" t="s">
        <v>22</v>
      </c>
      <c r="S22" s="2">
        <v>1784.922</v>
      </c>
      <c r="T22" s="2" t="s">
        <v>38</v>
      </c>
      <c r="U22" s="2">
        <v>-186</v>
      </c>
    </row>
    <row r="23" spans="1:21" x14ac:dyDescent="0.25">
      <c r="A23" s="4" t="s">
        <v>21</v>
      </c>
      <c r="B23" s="4" t="s">
        <v>39</v>
      </c>
      <c r="C23" s="2">
        <v>50.018999999999998</v>
      </c>
      <c r="D23" s="2">
        <v>9.4429999999999996</v>
      </c>
      <c r="E23" s="2">
        <v>320.1216</v>
      </c>
      <c r="F23" s="2">
        <v>41710</v>
      </c>
      <c r="G23" s="2">
        <v>31.6</v>
      </c>
      <c r="H23" s="2" t="s">
        <v>22</v>
      </c>
      <c r="I23" s="2" t="s">
        <v>22</v>
      </c>
      <c r="J23" s="2" t="s">
        <v>22</v>
      </c>
      <c r="K23" s="2" t="s">
        <v>22</v>
      </c>
      <c r="L23" s="2">
        <v>933.69399999999996</v>
      </c>
      <c r="M23" s="2" t="s">
        <v>22</v>
      </c>
      <c r="N23" s="2" t="s">
        <v>22</v>
      </c>
      <c r="O23" s="2">
        <v>18625.789000000001</v>
      </c>
      <c r="P23" s="2">
        <v>1234.4760000000001</v>
      </c>
      <c r="Q23" s="2" t="s">
        <v>22</v>
      </c>
      <c r="R23" s="2" t="s">
        <v>22</v>
      </c>
      <c r="S23" s="2">
        <v>1324.856</v>
      </c>
      <c r="T23" s="2" t="s">
        <v>38</v>
      </c>
      <c r="U23" s="2">
        <v>-8</v>
      </c>
    </row>
    <row r="24" spans="1:21" x14ac:dyDescent="0.25">
      <c r="A24" s="4" t="s">
        <v>21</v>
      </c>
      <c r="B24" s="4" t="s">
        <v>40</v>
      </c>
      <c r="C24" s="2">
        <v>50.018999999999998</v>
      </c>
      <c r="D24" s="2">
        <v>9.48</v>
      </c>
      <c r="E24" s="2">
        <v>435.16529999999989</v>
      </c>
      <c r="F24" s="2">
        <v>40794</v>
      </c>
      <c r="G24" s="2">
        <v>31.6</v>
      </c>
      <c r="H24" s="2" t="s">
        <v>22</v>
      </c>
      <c r="I24" s="2" t="s">
        <v>22</v>
      </c>
      <c r="J24" s="2" t="s">
        <v>22</v>
      </c>
      <c r="K24" s="2" t="s">
        <v>22</v>
      </c>
      <c r="L24" s="2">
        <v>230.447</v>
      </c>
      <c r="M24" s="2" t="s">
        <v>22</v>
      </c>
      <c r="N24" s="2" t="s">
        <v>22</v>
      </c>
      <c r="O24" s="2">
        <v>12083.096</v>
      </c>
      <c r="P24" s="2">
        <v>410.03899999999999</v>
      </c>
      <c r="Q24" s="2" t="s">
        <v>22</v>
      </c>
      <c r="R24" s="2" t="s">
        <v>22</v>
      </c>
      <c r="S24" s="2">
        <v>881.178</v>
      </c>
      <c r="T24" s="2" t="s">
        <v>38</v>
      </c>
      <c r="U24" s="2">
        <v>-29</v>
      </c>
    </row>
    <row r="25" spans="1:21" x14ac:dyDescent="0.25">
      <c r="A25" s="4" t="s">
        <v>21</v>
      </c>
      <c r="B25" s="4" t="s">
        <v>41</v>
      </c>
      <c r="C25" s="2">
        <v>50.018999999999998</v>
      </c>
      <c r="D25" s="2">
        <v>9.0440000000000005</v>
      </c>
      <c r="E25" s="2">
        <v>375.14249999999998</v>
      </c>
      <c r="F25" s="2">
        <v>39828</v>
      </c>
      <c r="G25" s="2">
        <v>31.6</v>
      </c>
      <c r="H25" s="2" t="s">
        <v>22</v>
      </c>
      <c r="I25" s="2" t="s">
        <v>22</v>
      </c>
      <c r="J25" s="2" t="s">
        <v>22</v>
      </c>
      <c r="K25" s="2" t="s">
        <v>22</v>
      </c>
      <c r="L25" s="2">
        <v>70.58</v>
      </c>
      <c r="M25" s="2" t="s">
        <v>22</v>
      </c>
      <c r="N25" s="2" t="s">
        <v>22</v>
      </c>
      <c r="O25" s="2">
        <v>5630.76</v>
      </c>
      <c r="P25" s="2">
        <v>24.256</v>
      </c>
      <c r="Q25" s="2" t="s">
        <v>22</v>
      </c>
      <c r="R25" s="2" t="s">
        <v>22</v>
      </c>
      <c r="S25" s="2">
        <v>430.52600000000001</v>
      </c>
      <c r="T25" s="2" t="s">
        <v>38</v>
      </c>
      <c r="U25" s="2">
        <v>-52</v>
      </c>
    </row>
    <row r="26" spans="1:21" x14ac:dyDescent="0.25">
      <c r="A26" s="1" t="s">
        <v>21</v>
      </c>
      <c r="B26" s="1">
        <v>2017</v>
      </c>
      <c r="C26" s="2">
        <v>50.411999999999999</v>
      </c>
      <c r="D26" s="2">
        <v>9.4600000000000009</v>
      </c>
      <c r="E26" s="2">
        <v>362.96640000000002</v>
      </c>
      <c r="F26" s="2">
        <v>37264</v>
      </c>
      <c r="G26" s="2">
        <v>31.3</v>
      </c>
      <c r="H26" s="2" t="s">
        <v>22</v>
      </c>
      <c r="I26" s="2" t="s">
        <v>22</v>
      </c>
      <c r="J26" s="2" t="s">
        <v>22</v>
      </c>
      <c r="K26" s="2" t="s">
        <v>22</v>
      </c>
      <c r="L26" s="2">
        <v>1631.1479999999999</v>
      </c>
      <c r="M26" s="2" t="s">
        <v>22</v>
      </c>
      <c r="N26" s="2" t="s">
        <v>22</v>
      </c>
      <c r="O26" s="2">
        <v>22342.066999999999</v>
      </c>
      <c r="P26" s="2">
        <v>193.648</v>
      </c>
      <c r="Q26" s="2" t="s">
        <v>22</v>
      </c>
      <c r="R26" s="2" t="s">
        <v>22</v>
      </c>
      <c r="S26" s="2">
        <v>1761.789</v>
      </c>
      <c r="T26" s="2" t="s">
        <v>42</v>
      </c>
      <c r="U26" s="2">
        <v>154</v>
      </c>
    </row>
    <row r="27" spans="1:21" x14ac:dyDescent="0.25">
      <c r="A27" s="4" t="s">
        <v>21</v>
      </c>
      <c r="B27" s="4" t="s">
        <v>43</v>
      </c>
      <c r="C27" s="2">
        <v>50.411999999999999</v>
      </c>
      <c r="D27" s="2">
        <v>9.4870000000000001</v>
      </c>
      <c r="E27" s="2">
        <v>368.00760000000002</v>
      </c>
      <c r="F27" s="2">
        <v>36086</v>
      </c>
      <c r="G27" s="2">
        <v>31.3</v>
      </c>
      <c r="H27" s="2" t="s">
        <v>22</v>
      </c>
      <c r="I27" s="2" t="s">
        <v>22</v>
      </c>
      <c r="J27" s="2" t="s">
        <v>22</v>
      </c>
      <c r="K27" s="2" t="s">
        <v>22</v>
      </c>
      <c r="L27" s="2">
        <v>1170.4649999999999</v>
      </c>
      <c r="M27" s="2" t="s">
        <v>22</v>
      </c>
      <c r="N27" s="2" t="s">
        <v>22</v>
      </c>
      <c r="O27" s="2">
        <v>16585.696</v>
      </c>
      <c r="P27" s="2">
        <v>163.39699999999999</v>
      </c>
      <c r="Q27" s="2" t="s">
        <v>22</v>
      </c>
      <c r="R27" s="2" t="s">
        <v>22</v>
      </c>
      <c r="S27" s="2">
        <v>1308.778</v>
      </c>
      <c r="T27" s="2" t="s">
        <v>42</v>
      </c>
      <c r="U27" s="2">
        <v>83</v>
      </c>
    </row>
    <row r="28" spans="1:21" x14ac:dyDescent="0.25">
      <c r="A28" s="4" t="s">
        <v>21</v>
      </c>
      <c r="B28" s="4" t="s">
        <v>44</v>
      </c>
      <c r="C28" s="2">
        <v>50.411999999999999</v>
      </c>
      <c r="D28" s="2">
        <v>9.5570000000000004</v>
      </c>
      <c r="E28" s="2">
        <v>357.92520000000002</v>
      </c>
      <c r="F28" s="2">
        <v>34804</v>
      </c>
      <c r="G28" s="2">
        <v>31.3</v>
      </c>
      <c r="H28" s="2" t="s">
        <v>22</v>
      </c>
      <c r="I28" s="2" t="s">
        <v>22</v>
      </c>
      <c r="J28" s="2" t="s">
        <v>22</v>
      </c>
      <c r="K28" s="2" t="s">
        <v>22</v>
      </c>
      <c r="L28" s="2">
        <v>848.68600000000004</v>
      </c>
      <c r="M28" s="2" t="s">
        <v>22</v>
      </c>
      <c r="N28" s="2" t="s">
        <v>22</v>
      </c>
      <c r="O28" s="2">
        <v>10666.576999999999</v>
      </c>
      <c r="P28" s="2">
        <v>130.45599999999999</v>
      </c>
      <c r="Q28" s="2" t="s">
        <v>22</v>
      </c>
      <c r="R28" s="2" t="s">
        <v>22</v>
      </c>
      <c r="S28" s="2">
        <v>861.28899999999999</v>
      </c>
      <c r="T28" s="2" t="s">
        <v>42</v>
      </c>
      <c r="U28" s="2">
        <v>52</v>
      </c>
    </row>
    <row r="29" spans="1:21" x14ac:dyDescent="0.25">
      <c r="A29" s="4" t="s">
        <v>21</v>
      </c>
      <c r="B29" s="4" t="s">
        <v>45</v>
      </c>
      <c r="C29" s="2">
        <v>50.411999999999999</v>
      </c>
      <c r="D29" s="2">
        <v>9.5730000000000004</v>
      </c>
      <c r="E29" s="2">
        <v>443.62560000000002</v>
      </c>
      <c r="F29" s="2">
        <v>32319</v>
      </c>
      <c r="G29" s="2">
        <v>31.3</v>
      </c>
      <c r="H29" s="2" t="s">
        <v>22</v>
      </c>
      <c r="I29" s="2" t="s">
        <v>22</v>
      </c>
      <c r="J29" s="2" t="s">
        <v>22</v>
      </c>
      <c r="K29" s="2" t="s">
        <v>22</v>
      </c>
      <c r="L29" s="2">
        <v>356.84899999999999</v>
      </c>
      <c r="M29" s="2" t="s">
        <v>22</v>
      </c>
      <c r="N29" s="2" t="s">
        <v>22</v>
      </c>
      <c r="O29" s="2">
        <v>5313.47</v>
      </c>
      <c r="P29" s="2">
        <v>75.444999999999993</v>
      </c>
      <c r="Q29" s="2" t="s">
        <v>22</v>
      </c>
      <c r="R29" s="2" t="s">
        <v>22</v>
      </c>
      <c r="S29" s="2">
        <v>423.48</v>
      </c>
      <c r="T29" s="2" t="s">
        <v>42</v>
      </c>
      <c r="U29" s="2">
        <v>-47</v>
      </c>
    </row>
    <row r="30" spans="1:21" x14ac:dyDescent="0.25">
      <c r="A30" s="1" t="s">
        <v>21</v>
      </c>
      <c r="B30" s="1">
        <v>2016</v>
      </c>
      <c r="C30" s="2">
        <v>50.756</v>
      </c>
      <c r="D30" s="2">
        <v>9.8539999999999992</v>
      </c>
      <c r="E30" s="2">
        <v>497.40879999999999</v>
      </c>
      <c r="F30" s="2">
        <v>33918.400000000001</v>
      </c>
      <c r="G30" s="2">
        <v>30.7</v>
      </c>
      <c r="H30" s="2" t="s">
        <v>22</v>
      </c>
      <c r="I30" s="2" t="s">
        <v>22</v>
      </c>
      <c r="J30" s="2" t="s">
        <v>22</v>
      </c>
      <c r="K30" s="2" t="s">
        <v>22</v>
      </c>
      <c r="L30" s="2">
        <v>894.31299999999999</v>
      </c>
      <c r="M30" s="2" t="s">
        <v>22</v>
      </c>
      <c r="N30" s="2" t="s">
        <v>22</v>
      </c>
      <c r="O30" s="2">
        <v>22261.996999999999</v>
      </c>
      <c r="P30" s="2">
        <v>196.75200000000001</v>
      </c>
      <c r="Q30" s="2">
        <v>5</v>
      </c>
      <c r="R30" s="2" t="s">
        <v>22</v>
      </c>
      <c r="S30" s="2">
        <v>1640.018</v>
      </c>
      <c r="T30" s="2">
        <v>14.432</v>
      </c>
      <c r="U30" s="2">
        <v>169</v>
      </c>
    </row>
    <row r="31" spans="1:21" x14ac:dyDescent="0.25">
      <c r="A31" s="5" t="s">
        <v>21</v>
      </c>
      <c r="B31" s="5" t="s">
        <v>46</v>
      </c>
      <c r="C31" s="2">
        <v>50.756</v>
      </c>
      <c r="D31" s="2">
        <v>9.8770000000000007</v>
      </c>
      <c r="E31" s="2">
        <v>558.31600000000003</v>
      </c>
      <c r="F31" s="2">
        <v>33200.699999999997</v>
      </c>
      <c r="G31" s="2">
        <v>36.43</v>
      </c>
      <c r="H31" s="2" t="s">
        <v>22</v>
      </c>
      <c r="I31" s="2" t="s">
        <v>22</v>
      </c>
      <c r="J31" s="2" t="s">
        <v>22</v>
      </c>
      <c r="K31" s="2" t="s">
        <v>22</v>
      </c>
      <c r="L31" s="2">
        <v>464.42899999999997</v>
      </c>
      <c r="M31" s="2" t="s">
        <v>22</v>
      </c>
      <c r="N31" s="2" t="s">
        <v>22</v>
      </c>
      <c r="O31" s="2">
        <v>17010.011999999999</v>
      </c>
      <c r="P31" s="2">
        <v>135.345</v>
      </c>
      <c r="Q31" s="2">
        <v>2.6</v>
      </c>
      <c r="R31" s="2" t="s">
        <v>22</v>
      </c>
      <c r="S31" s="2">
        <v>1232.9459999999999</v>
      </c>
      <c r="T31" s="2">
        <v>10.398</v>
      </c>
      <c r="U31" s="2">
        <v>131</v>
      </c>
    </row>
    <row r="32" spans="1:21" x14ac:dyDescent="0.25">
      <c r="A32" s="5" t="s">
        <v>21</v>
      </c>
      <c r="B32" s="5" t="s">
        <v>47</v>
      </c>
      <c r="C32" s="2">
        <v>50.756</v>
      </c>
      <c r="D32" s="2">
        <v>9.4749999999999996</v>
      </c>
      <c r="E32" s="2">
        <v>497.40879999999999</v>
      </c>
      <c r="F32" s="2">
        <v>32959</v>
      </c>
      <c r="G32" s="2">
        <v>36.43</v>
      </c>
      <c r="H32" s="2" t="s">
        <v>22</v>
      </c>
      <c r="I32" s="2" t="s">
        <v>22</v>
      </c>
      <c r="J32" s="2" t="s">
        <v>22</v>
      </c>
      <c r="K32" s="2" t="s">
        <v>22</v>
      </c>
      <c r="L32" s="2">
        <v>246.947</v>
      </c>
      <c r="M32" s="2" t="s">
        <v>22</v>
      </c>
      <c r="N32" s="2" t="s">
        <v>22</v>
      </c>
      <c r="O32" s="2">
        <v>11398.271000000001</v>
      </c>
      <c r="P32" s="2" t="s">
        <v>42</v>
      </c>
      <c r="Q32" s="2">
        <v>1.5</v>
      </c>
      <c r="R32" s="2" t="s">
        <v>22</v>
      </c>
      <c r="S32" s="2">
        <v>805.52390000000003</v>
      </c>
      <c r="T32" s="2" t="s">
        <v>42</v>
      </c>
      <c r="U32" s="2">
        <v>182</v>
      </c>
    </row>
    <row r="33" spans="1:21" x14ac:dyDescent="0.25">
      <c r="A33" s="5" t="s">
        <v>21</v>
      </c>
      <c r="B33" s="5" t="s">
        <v>48</v>
      </c>
      <c r="C33" s="2">
        <v>50.756</v>
      </c>
      <c r="D33" s="2">
        <v>9.4450000000000003</v>
      </c>
      <c r="E33" s="2">
        <v>588.76959999999997</v>
      </c>
      <c r="F33" s="2">
        <v>32009.5</v>
      </c>
      <c r="G33" s="2">
        <v>36.43</v>
      </c>
      <c r="H33" s="2" t="s">
        <v>22</v>
      </c>
      <c r="I33" s="2" t="s">
        <v>22</v>
      </c>
      <c r="J33" s="2" t="s">
        <v>22</v>
      </c>
      <c r="K33" s="2" t="s">
        <v>22</v>
      </c>
      <c r="L33" s="2">
        <v>111.946</v>
      </c>
      <c r="M33" s="2" t="s">
        <v>22</v>
      </c>
      <c r="N33" s="2" t="s">
        <v>22</v>
      </c>
      <c r="O33" s="2">
        <v>4960.6260000000002</v>
      </c>
      <c r="P33" s="2" t="s">
        <v>42</v>
      </c>
      <c r="Q33" s="2">
        <v>0.3</v>
      </c>
      <c r="R33" s="2" t="s">
        <v>22</v>
      </c>
      <c r="S33" s="2">
        <v>378.81330000000003</v>
      </c>
      <c r="T33" s="2" t="s">
        <v>42</v>
      </c>
      <c r="U33" s="2">
        <v>65</v>
      </c>
    </row>
    <row r="34" spans="1:21" x14ac:dyDescent="0.25">
      <c r="A34" s="1" t="s">
        <v>21</v>
      </c>
      <c r="B34" s="1">
        <v>2015</v>
      </c>
      <c r="C34" s="2">
        <v>51.298000000000002</v>
      </c>
      <c r="D34" s="2">
        <v>9.8369999999999997</v>
      </c>
      <c r="E34" s="2">
        <v>559.14819999999997</v>
      </c>
      <c r="F34" s="2">
        <v>31340.5</v>
      </c>
      <c r="G34" s="2">
        <v>36.43</v>
      </c>
      <c r="H34" s="2" t="s">
        <v>22</v>
      </c>
      <c r="I34" s="2" t="s">
        <v>22</v>
      </c>
      <c r="J34" s="2" t="s">
        <v>22</v>
      </c>
      <c r="K34" s="2" t="s">
        <v>22</v>
      </c>
      <c r="L34" s="2">
        <v>1381.8050000000001</v>
      </c>
      <c r="M34" s="2" t="s">
        <v>22</v>
      </c>
      <c r="N34" s="2" t="s">
        <v>22</v>
      </c>
      <c r="O34" s="2">
        <v>19849.96</v>
      </c>
      <c r="P34" s="2">
        <v>159.67099999999999</v>
      </c>
      <c r="Q34" s="2">
        <v>8.1</v>
      </c>
      <c r="R34" s="2" t="s">
        <v>22</v>
      </c>
      <c r="S34" s="2">
        <v>1348.8230000000001</v>
      </c>
      <c r="T34" s="2">
        <v>17.542000000000002</v>
      </c>
      <c r="U34" s="2">
        <v>23</v>
      </c>
    </row>
    <row r="35" spans="1:21" x14ac:dyDescent="0.25">
      <c r="A35" s="6" t="s">
        <v>21</v>
      </c>
      <c r="B35" s="6" t="s">
        <v>49</v>
      </c>
      <c r="C35" s="2">
        <v>51.298000000000002</v>
      </c>
      <c r="D35" s="2">
        <v>9.8420000000000005</v>
      </c>
      <c r="E35" s="2">
        <v>528.36940000000004</v>
      </c>
      <c r="F35" s="2">
        <v>30168.3</v>
      </c>
      <c r="G35" s="2">
        <v>36.43</v>
      </c>
      <c r="H35" s="2" t="s">
        <v>22</v>
      </c>
      <c r="I35" s="2" t="s">
        <v>22</v>
      </c>
      <c r="J35" s="2" t="s">
        <v>22</v>
      </c>
      <c r="K35" s="2" t="s">
        <v>22</v>
      </c>
      <c r="L35" s="2">
        <v>375.24799999999999</v>
      </c>
      <c r="M35" s="2" t="s">
        <v>22</v>
      </c>
      <c r="N35" s="2" t="s">
        <v>22</v>
      </c>
      <c r="O35" s="2">
        <v>8921.6020000000008</v>
      </c>
      <c r="P35" s="2">
        <v>97.123000000000005</v>
      </c>
      <c r="Q35" s="2">
        <v>1.8</v>
      </c>
      <c r="R35" s="2" t="s">
        <v>22</v>
      </c>
      <c r="S35" s="2">
        <v>646.63130000000001</v>
      </c>
      <c r="T35" s="2">
        <v>7.9740000000000002</v>
      </c>
      <c r="U35" s="2">
        <v>-47</v>
      </c>
    </row>
    <row r="36" spans="1:21" x14ac:dyDescent="0.25">
      <c r="A36" s="6" t="s">
        <v>21</v>
      </c>
      <c r="B36" s="6" t="s">
        <v>50</v>
      </c>
      <c r="C36" s="2">
        <v>51.298000000000002</v>
      </c>
      <c r="D36" s="2">
        <v>9.484</v>
      </c>
      <c r="E36" s="2">
        <v>651.4846</v>
      </c>
      <c r="F36" s="2">
        <v>29247</v>
      </c>
      <c r="G36" s="2">
        <v>36.43</v>
      </c>
      <c r="H36" s="2" t="s">
        <v>22</v>
      </c>
      <c r="I36" s="2" t="s">
        <v>22</v>
      </c>
      <c r="J36" s="2" t="s">
        <v>22</v>
      </c>
      <c r="K36" s="2" t="s">
        <v>22</v>
      </c>
      <c r="L36" s="2">
        <v>233.422</v>
      </c>
      <c r="M36" s="2" t="s">
        <v>22</v>
      </c>
      <c r="N36" s="2" t="s">
        <v>22</v>
      </c>
      <c r="O36" s="2">
        <v>4239.7669999999998</v>
      </c>
      <c r="P36" s="2">
        <v>72.281999999999996</v>
      </c>
      <c r="Q36" s="2">
        <v>0.8</v>
      </c>
      <c r="R36" s="2" t="s">
        <v>22</v>
      </c>
      <c r="S36" s="2">
        <v>310.39400000000001</v>
      </c>
      <c r="T36" s="2">
        <v>3.1280000000000001</v>
      </c>
      <c r="U36" s="2">
        <v>-88</v>
      </c>
    </row>
    <row r="37" spans="1:21" x14ac:dyDescent="0.25">
      <c r="A37" s="1" t="s">
        <v>21</v>
      </c>
      <c r="B37" s="1">
        <v>2014</v>
      </c>
      <c r="C37" s="2">
        <v>51.941000000000003</v>
      </c>
      <c r="D37" s="2">
        <v>9.9879999999999995</v>
      </c>
      <c r="E37" s="2">
        <v>597.32150000000001</v>
      </c>
      <c r="F37" s="2">
        <v>28366.2</v>
      </c>
      <c r="G37" s="2">
        <v>36.43</v>
      </c>
      <c r="H37" s="2" t="s">
        <v>22</v>
      </c>
      <c r="I37" s="2" t="s">
        <v>22</v>
      </c>
      <c r="J37" s="2" t="s">
        <v>22</v>
      </c>
      <c r="K37" s="2" t="s">
        <v>22</v>
      </c>
      <c r="L37" s="2">
        <v>814.22699999999998</v>
      </c>
      <c r="M37" s="2" t="s">
        <v>22</v>
      </c>
      <c r="N37" s="2" t="s">
        <v>22</v>
      </c>
      <c r="O37" s="2">
        <v>17254.972000000002</v>
      </c>
      <c r="P37" s="2">
        <v>173.51900000000001</v>
      </c>
      <c r="Q37" s="2">
        <v>29.9</v>
      </c>
      <c r="R37" s="2" t="s">
        <v>22</v>
      </c>
      <c r="S37" s="2">
        <v>967.63780000000008</v>
      </c>
      <c r="T37" s="2">
        <v>16.149000000000001</v>
      </c>
      <c r="U37" s="2">
        <v>-257</v>
      </c>
    </row>
    <row r="38" spans="1:21" x14ac:dyDescent="0.25">
      <c r="A38" s="7" t="s">
        <v>21</v>
      </c>
      <c r="B38" s="7" t="s">
        <v>51</v>
      </c>
      <c r="C38" s="2">
        <v>51.941000000000003</v>
      </c>
      <c r="D38" s="2">
        <v>9.6289999999999996</v>
      </c>
      <c r="E38" s="2">
        <v>571.35100000000011</v>
      </c>
      <c r="F38" s="2">
        <v>27629.3</v>
      </c>
      <c r="G38" s="2">
        <v>36.43</v>
      </c>
      <c r="H38" s="2" t="s">
        <v>22</v>
      </c>
      <c r="I38" s="2" t="s">
        <v>22</v>
      </c>
      <c r="J38" s="2" t="s">
        <v>22</v>
      </c>
      <c r="K38" s="2" t="s">
        <v>22</v>
      </c>
      <c r="L38" s="2">
        <v>539.61500000000001</v>
      </c>
      <c r="M38" s="2" t="s">
        <v>22</v>
      </c>
      <c r="N38" s="2" t="s">
        <v>22</v>
      </c>
      <c r="O38" s="2">
        <v>13057.217000000001</v>
      </c>
      <c r="P38" s="2">
        <v>121.94</v>
      </c>
      <c r="Q38" s="2">
        <v>8.1</v>
      </c>
      <c r="R38" s="2" t="s">
        <v>22</v>
      </c>
      <c r="S38" s="2">
        <v>713.79509999999993</v>
      </c>
      <c r="T38" s="2" t="s">
        <v>42</v>
      </c>
      <c r="U38" s="2">
        <v>-296</v>
      </c>
    </row>
    <row r="39" spans="1:21" x14ac:dyDescent="0.25">
      <c r="A39" s="7" t="s">
        <v>21</v>
      </c>
      <c r="B39" s="7" t="s">
        <v>52</v>
      </c>
      <c r="C39" s="2">
        <v>51.941000000000003</v>
      </c>
      <c r="D39" s="2">
        <v>9.6869999999999994</v>
      </c>
      <c r="E39" s="2">
        <v>649.26250000000005</v>
      </c>
      <c r="F39" s="2">
        <v>27227.599999999999</v>
      </c>
      <c r="G39" s="2">
        <v>36.43</v>
      </c>
      <c r="H39" s="2" t="s">
        <v>22</v>
      </c>
      <c r="I39" s="2" t="s">
        <v>22</v>
      </c>
      <c r="J39" s="2" t="s">
        <v>22</v>
      </c>
      <c r="K39" s="2" t="s">
        <v>22</v>
      </c>
      <c r="L39" s="2">
        <v>348.56700000000001</v>
      </c>
      <c r="M39" s="2" t="s">
        <v>22</v>
      </c>
      <c r="N39" s="2" t="s">
        <v>22</v>
      </c>
      <c r="O39" s="2">
        <v>8391.2710000000006</v>
      </c>
      <c r="P39" s="2" t="s">
        <v>42</v>
      </c>
      <c r="Q39" s="2">
        <v>4.5999999999999996</v>
      </c>
      <c r="R39" s="2" t="s">
        <v>22</v>
      </c>
      <c r="S39" s="2">
        <v>462.08280000000002</v>
      </c>
      <c r="T39" s="2" t="s">
        <v>42</v>
      </c>
      <c r="U39" s="2">
        <v>-133</v>
      </c>
    </row>
    <row r="40" spans="1:21" x14ac:dyDescent="0.25">
      <c r="A40" s="7" t="s">
        <v>21</v>
      </c>
      <c r="B40" s="7" t="s">
        <v>53</v>
      </c>
      <c r="C40" s="2">
        <v>51.941000000000003</v>
      </c>
      <c r="D40" s="2">
        <v>9.7200000000000006</v>
      </c>
      <c r="E40" s="2">
        <v>711.59170000000006</v>
      </c>
      <c r="F40" s="2">
        <v>26575.1</v>
      </c>
      <c r="G40" s="2">
        <v>36.43</v>
      </c>
      <c r="H40" s="2" t="s">
        <v>22</v>
      </c>
      <c r="I40" s="2" t="s">
        <v>22</v>
      </c>
      <c r="J40" s="2" t="s">
        <v>22</v>
      </c>
      <c r="K40" s="2" t="s">
        <v>22</v>
      </c>
      <c r="L40" s="2">
        <v>104.276</v>
      </c>
      <c r="M40" s="2" t="s">
        <v>22</v>
      </c>
      <c r="N40" s="2" t="s">
        <v>22</v>
      </c>
      <c r="O40" s="2">
        <v>3715.451</v>
      </c>
      <c r="P40" s="2">
        <v>29.863</v>
      </c>
      <c r="Q40" s="2">
        <v>2.5</v>
      </c>
      <c r="R40" s="2" t="s">
        <v>22</v>
      </c>
      <c r="S40" s="2">
        <v>210.19110000000001</v>
      </c>
      <c r="T40" s="2"/>
      <c r="U40" s="2">
        <v>-117</v>
      </c>
    </row>
    <row r="41" spans="1:21" x14ac:dyDescent="0.25">
      <c r="A41" s="1" t="s">
        <v>21</v>
      </c>
      <c r="B41" s="1">
        <v>2013</v>
      </c>
      <c r="C41" s="2">
        <v>52.34</v>
      </c>
      <c r="D41" s="2">
        <v>10.254</v>
      </c>
      <c r="E41" s="2">
        <v>711.82400000000007</v>
      </c>
      <c r="F41" s="2">
        <v>25409.8</v>
      </c>
      <c r="G41" s="2">
        <v>36.43</v>
      </c>
      <c r="H41" s="2" t="s">
        <v>22</v>
      </c>
      <c r="I41" s="2" t="s">
        <v>22</v>
      </c>
      <c r="J41" s="2" t="s">
        <v>22</v>
      </c>
      <c r="K41" s="2" t="s">
        <v>22</v>
      </c>
      <c r="L41" s="2">
        <v>691.16099999999994</v>
      </c>
      <c r="M41" s="2" t="s">
        <v>22</v>
      </c>
      <c r="N41" s="2" t="s">
        <v>22</v>
      </c>
      <c r="O41" s="2">
        <v>17653.433000000001</v>
      </c>
      <c r="P41" s="2">
        <v>85.984999999999999</v>
      </c>
      <c r="Q41" s="2">
        <v>9.9</v>
      </c>
      <c r="R41" s="2" t="s">
        <v>22</v>
      </c>
      <c r="S41" s="2">
        <v>821.76700000000005</v>
      </c>
      <c r="T41" s="2">
        <v>24.484999999999999</v>
      </c>
      <c r="U41" s="2">
        <v>161</v>
      </c>
    </row>
    <row r="42" spans="1:21" x14ac:dyDescent="0.25">
      <c r="A42" s="7" t="s">
        <v>21</v>
      </c>
      <c r="B42" s="7" t="s">
        <v>54</v>
      </c>
      <c r="C42" s="2">
        <v>52.34</v>
      </c>
      <c r="D42" s="2">
        <v>10.311999999999999</v>
      </c>
      <c r="E42" s="2">
        <v>732.75999999999988</v>
      </c>
      <c r="F42" s="2">
        <v>24734.2</v>
      </c>
      <c r="G42" s="2">
        <v>36.43</v>
      </c>
      <c r="H42" s="2" t="s">
        <v>22</v>
      </c>
      <c r="I42" s="2" t="s">
        <v>22</v>
      </c>
      <c r="J42" s="2" t="s">
        <v>22</v>
      </c>
      <c r="K42" s="2" t="s">
        <v>22</v>
      </c>
      <c r="L42" s="2">
        <v>470.82900000000001</v>
      </c>
      <c r="M42" s="2" t="s">
        <v>22</v>
      </c>
      <c r="N42" s="2" t="s">
        <v>22</v>
      </c>
      <c r="O42" s="2">
        <v>13476.197</v>
      </c>
      <c r="P42" s="2">
        <v>70.808000000000007</v>
      </c>
      <c r="Q42" s="2">
        <v>3.1</v>
      </c>
      <c r="R42" s="2" t="s">
        <v>22</v>
      </c>
      <c r="S42" s="2">
        <v>602.79399999999998</v>
      </c>
      <c r="T42" s="2">
        <v>20.125</v>
      </c>
      <c r="U42" s="2">
        <v>128</v>
      </c>
    </row>
    <row r="43" spans="1:21" x14ac:dyDescent="0.25">
      <c r="A43" s="7" t="s">
        <v>21</v>
      </c>
      <c r="B43" s="7" t="s">
        <v>55</v>
      </c>
      <c r="C43" s="2">
        <v>52.347000000000001</v>
      </c>
      <c r="D43" s="2">
        <v>10.744</v>
      </c>
      <c r="E43" s="2">
        <v>790.43970000000002</v>
      </c>
      <c r="F43" s="2">
        <v>24480.9</v>
      </c>
      <c r="G43" s="2">
        <v>36.43</v>
      </c>
      <c r="H43" s="2" t="s">
        <v>22</v>
      </c>
      <c r="I43" s="2" t="s">
        <v>22</v>
      </c>
      <c r="J43" s="2" t="s">
        <v>22</v>
      </c>
      <c r="K43" s="2" t="s">
        <v>22</v>
      </c>
      <c r="L43" s="2">
        <v>306.81</v>
      </c>
      <c r="M43" s="2" t="s">
        <v>22</v>
      </c>
      <c r="N43" s="2" t="s">
        <v>22</v>
      </c>
      <c r="O43" s="2">
        <v>8461.3485999999994</v>
      </c>
      <c r="P43" s="2">
        <v>13.167</v>
      </c>
      <c r="Q43" s="2">
        <v>2.2000000000000002</v>
      </c>
      <c r="R43" s="2" t="s">
        <v>22</v>
      </c>
      <c r="S43" s="2">
        <v>381.46929999999998</v>
      </c>
      <c r="T43" s="2">
        <v>13.260999999999999</v>
      </c>
      <c r="U43" s="2">
        <v>-22</v>
      </c>
    </row>
    <row r="44" spans="1:21" x14ac:dyDescent="0.25">
      <c r="A44" s="1" t="s">
        <v>21</v>
      </c>
      <c r="B44" s="1">
        <v>2012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2024-05-06T09:08:51Z</dcterms:modified>
</cp:coreProperties>
</file>