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euille 1" sheetId="1" r:id="rId4"/>
    <sheet state="visible" name="Copie de Feuille 1" sheetId="2" r:id="rId5"/>
    <sheet state="visible" name="Feuille 2" sheetId="3" r:id="rId6"/>
    <sheet state="visible" name="Feuille 3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a remplir plus tard</t>
      </text>
    </comment>
    <comment authorId="0" ref="J1">
      <text>
        <t xml:space="preserve">à remplir apres | mettre en place un calcul auto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Possibilité d'ajouter le max de facture possible</t>
      </text>
    </comment>
  </commentList>
</comments>
</file>

<file path=xl/sharedStrings.xml><?xml version="1.0" encoding="utf-8"?>
<sst xmlns="http://schemas.openxmlformats.org/spreadsheetml/2006/main" count="270" uniqueCount="139">
  <si>
    <t>Désignation</t>
  </si>
  <si>
    <t>Ampère</t>
  </si>
  <si>
    <t>Volt</t>
  </si>
  <si>
    <t>Puissance en KW</t>
  </si>
  <si>
    <t>Heures conso actuelle ouverture</t>
  </si>
  <si>
    <t>Conso jour KWH</t>
  </si>
  <si>
    <t>Heures conso actuelle Dimanche</t>
  </si>
  <si>
    <t>Consodimanche KWH</t>
  </si>
  <si>
    <t>Conso actuelle KWH/semaine</t>
  </si>
  <si>
    <t>Heures d’utilisation potentielle jour d’ouverture</t>
  </si>
  <si>
    <t>Heures d’utilisation potentielle DIMANCHE</t>
  </si>
  <si>
    <t>Conso estimée semaine KWH</t>
  </si>
  <si>
    <t>Heures économisables semaine</t>
  </si>
  <si>
    <t xml:space="preserve">Kwh semaine économisable
</t>
  </si>
  <si>
    <t>%</t>
  </si>
  <si>
    <t>Contrat pro</t>
  </si>
  <si>
    <t>Contrat particulier</t>
  </si>
  <si>
    <t>Plonge</t>
  </si>
  <si>
    <t>Mois</t>
  </si>
  <si>
    <t>Qté KWH</t>
  </si>
  <si>
    <t>Prix HPE KWH</t>
  </si>
  <si>
    <t>Prix HCE KWH</t>
  </si>
  <si>
    <t xml:space="preserve">Prix HPH KWH </t>
  </si>
  <si>
    <t xml:space="preserve">Prix HCH KWH </t>
  </si>
  <si>
    <t>% HP</t>
  </si>
  <si>
    <t>% HC</t>
  </si>
  <si>
    <t>Prix acheminement</t>
  </si>
  <si>
    <t>Taxes</t>
  </si>
  <si>
    <t>abonnement</t>
  </si>
  <si>
    <t>TOTAL</t>
  </si>
  <si>
    <t>Facturé HT</t>
  </si>
  <si>
    <t>TOTAL TOTAL</t>
  </si>
  <si>
    <t>Four 1</t>
  </si>
  <si>
    <t>Avril</t>
  </si>
  <si>
    <t>VCC</t>
  </si>
  <si>
    <t>Mai</t>
  </si>
  <si>
    <t>Plancha</t>
  </si>
  <si>
    <t>Juin</t>
  </si>
  <si>
    <t>Four 2</t>
  </si>
  <si>
    <t>juillet</t>
  </si>
  <si>
    <t>Friteuse</t>
  </si>
  <si>
    <t>Aout</t>
  </si>
  <si>
    <t>Chambre pousse</t>
  </si>
  <si>
    <t>Septembre</t>
  </si>
  <si>
    <t>hotte</t>
  </si>
  <si>
    <t>Octobre</t>
  </si>
  <si>
    <t>induction</t>
  </si>
  <si>
    <t>Novembre</t>
  </si>
  <si>
    <t>Bain Marie</t>
  </si>
  <si>
    <t>Decembre</t>
  </si>
  <si>
    <t>PCU2</t>
  </si>
  <si>
    <t>Janvier</t>
  </si>
  <si>
    <t>PC U3</t>
  </si>
  <si>
    <t>Fevrier</t>
  </si>
  <si>
    <t>PC U4</t>
  </si>
  <si>
    <t>Mars</t>
  </si>
  <si>
    <t>PC U5</t>
  </si>
  <si>
    <t>PC U6</t>
  </si>
  <si>
    <t>Reserve</t>
  </si>
  <si>
    <t>Rideau air chaud</t>
  </si>
  <si>
    <t>Piège odeur</t>
  </si>
  <si>
    <t>Table régé</t>
  </si>
  <si>
    <t>Saladette</t>
  </si>
  <si>
    <t>Groupe CF +</t>
  </si>
  <si>
    <t>VMC</t>
  </si>
  <si>
    <t>Chauffage 1</t>
  </si>
  <si>
    <t>Chauffage 2</t>
  </si>
  <si>
    <t>adoucisseur</t>
  </si>
  <si>
    <t>Montant</t>
  </si>
  <si>
    <t>%HP</t>
  </si>
  <si>
    <t>%HC</t>
  </si>
  <si>
    <t>€ HP</t>
  </si>
  <si>
    <t>€HC</t>
  </si>
  <si>
    <t>KWH</t>
  </si>
  <si>
    <t>ECS 1</t>
  </si>
  <si>
    <t>ECS 2</t>
  </si>
  <si>
    <t>Chauffage 3</t>
  </si>
  <si>
    <t>Pailette</t>
  </si>
  <si>
    <t>Sanibroyeur</t>
  </si>
  <si>
    <t>Machine glace copmpact</t>
  </si>
  <si>
    <t>Bière comptoir</t>
  </si>
  <si>
    <t>Osmoseur</t>
  </si>
  <si>
    <t>Vitrine vienoiseries</t>
  </si>
  <si>
    <t xml:space="preserve">Vitrine </t>
  </si>
  <si>
    <t>Groupe froid sous sol</t>
  </si>
  <si>
    <t>Lave verre</t>
  </si>
  <si>
    <t>Monte plat</t>
  </si>
  <si>
    <t>Rideau air chaud 1</t>
  </si>
  <si>
    <t>Rideau air chaud 2</t>
  </si>
  <si>
    <t>PC M1</t>
  </si>
  <si>
    <t>PC M2</t>
  </si>
  <si>
    <t>PC S1</t>
  </si>
  <si>
    <t xml:space="preserve">Alim </t>
  </si>
  <si>
    <t>PC TV</t>
  </si>
  <si>
    <t>Machine à glaçon</t>
  </si>
  <si>
    <t>PC vestiaire</t>
  </si>
  <si>
    <t>PC ext</t>
  </si>
  <si>
    <t>Alim sono</t>
  </si>
  <si>
    <t>PC S2</t>
  </si>
  <si>
    <t>PC moulin</t>
  </si>
  <si>
    <t>Presse agrume</t>
  </si>
  <si>
    <t>trancheur</t>
  </si>
  <si>
    <t>Groupe bière 1</t>
  </si>
  <si>
    <t>Groupe bière 2</t>
  </si>
  <si>
    <t>Panini</t>
  </si>
  <si>
    <t>vitrine ine</t>
  </si>
  <si>
    <t xml:space="preserve">Caisse </t>
  </si>
  <si>
    <t>domo</t>
  </si>
  <si>
    <t>Baie info</t>
  </si>
  <si>
    <t>ECL CT1</t>
  </si>
  <si>
    <t>ECL salle 3</t>
  </si>
  <si>
    <t>ECL cave</t>
  </si>
  <si>
    <t>ECL Sanitaire</t>
  </si>
  <si>
    <t>ECL entré</t>
  </si>
  <si>
    <t>ECL ext</t>
  </si>
  <si>
    <t>ECL CV1</t>
  </si>
  <si>
    <t>ECL ECS 2</t>
  </si>
  <si>
    <t>ECL CAVE 2</t>
  </si>
  <si>
    <t>ECL salle 1</t>
  </si>
  <si>
    <t>ECL entrée 2</t>
  </si>
  <si>
    <t>Enseigne</t>
  </si>
  <si>
    <t>Chambre froide -</t>
  </si>
  <si>
    <t>Chambre froide+</t>
  </si>
  <si>
    <t>EXPLOITATION</t>
  </si>
  <si>
    <t>ECLAIRAGE</t>
  </si>
  <si>
    <t>ECS</t>
  </si>
  <si>
    <t>CHAUFFAGE</t>
  </si>
  <si>
    <t>CUISINE</t>
  </si>
  <si>
    <t>CHAMBRE FROIDE</t>
  </si>
  <si>
    <t>TEST</t>
  </si>
  <si>
    <t>Circuit</t>
  </si>
  <si>
    <t>lot 2</t>
  </si>
  <si>
    <t>Lot 2</t>
  </si>
  <si>
    <t>HP Kwh</t>
  </si>
  <si>
    <t>HC Kwh</t>
  </si>
  <si>
    <t>HP%</t>
  </si>
  <si>
    <t>HC%</t>
  </si>
  <si>
    <t>Facture 1</t>
  </si>
  <si>
    <t>Facture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</si>
</sst>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1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sz val="11.0"/>
      <color rgb="FF000000"/>
      <name val="Inconsolata"/>
    </font>
    <font>
      <sz val="10.0"/>
      <color rgb="FF000000"/>
      <name val="Arial"/>
    </font>
    <font>
      <sz val="11.0"/>
      <color rgb="FF7E3794"/>
      <name val="Inconsolata"/>
    </font>
    <font>
      <b/>
      <color theme="1"/>
      <name val="Arial"/>
    </font>
    <font>
      <sz val="11.0"/>
      <color rgb="FF1155CC"/>
      <name val="Inconsolata"/>
    </font>
    <font>
      <b/>
      <color rgb="FFFFF2CC"/>
      <name val="Arial"/>
    </font>
    <font>
      <color rgb="FFFFF2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4" xfId="0" applyBorder="1" applyFont="1" applyNumberFormat="1"/>
    <xf borderId="1" fillId="0" fontId="1" numFmtId="0" xfId="0" applyAlignment="1" applyBorder="1" applyFont="1">
      <alignment horizontal="right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1" numFmtId="0" xfId="0" applyBorder="1" applyFill="1" applyFont="1"/>
    <xf borderId="1" fillId="2" fontId="1" numFmtId="4" xfId="0" applyBorder="1" applyFont="1" applyNumberFormat="1"/>
    <xf borderId="1" fillId="2" fontId="1" numFmtId="4" xfId="0" applyAlignment="1" applyBorder="1" applyFont="1" applyNumberFormat="1">
      <alignment horizontal="right"/>
    </xf>
    <xf borderId="0" fillId="0" fontId="1" numFmtId="4" xfId="0" applyFont="1" applyNumberFormat="1"/>
    <xf borderId="0" fillId="0" fontId="1" numFmtId="0" xfId="0" applyAlignment="1" applyFont="1">
      <alignment vertical="bottom"/>
    </xf>
    <xf borderId="0" fillId="0" fontId="1" numFmtId="0" xfId="0" applyFont="1"/>
    <xf borderId="1" fillId="2" fontId="2" numFmtId="4" xfId="0" applyAlignment="1" applyBorder="1" applyFont="1" applyNumberFormat="1">
      <alignment horizontal="right" shrinkToFit="0" wrapText="1"/>
    </xf>
    <xf borderId="1" fillId="2" fontId="3" numFmtId="4" xfId="0" applyAlignment="1" applyBorder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Font="1" applyNumberFormat="1"/>
    <xf borderId="1" fillId="2" fontId="2" numFmtId="0" xfId="0" applyBorder="1" applyFont="1"/>
    <xf borderId="1" fillId="2" fontId="2" numFmtId="4" xfId="0" applyBorder="1" applyFont="1" applyNumberFormat="1"/>
    <xf borderId="0" fillId="0" fontId="1" numFmtId="9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1" fillId="3" fontId="3" numFmtId="0" xfId="0" applyBorder="1" applyFill="1" applyFont="1"/>
    <xf borderId="1" fillId="3" fontId="3" numFmtId="4" xfId="0" applyBorder="1" applyFont="1" applyNumberFormat="1"/>
    <xf borderId="1" fillId="3" fontId="2" numFmtId="4" xfId="0" applyBorder="1" applyFont="1" applyNumberFormat="1"/>
    <xf borderId="1" fillId="3" fontId="3" numFmtId="4" xfId="0" applyAlignment="1" applyBorder="1" applyFont="1" applyNumberFormat="1">
      <alignment horizontal="right"/>
    </xf>
    <xf borderId="0" fillId="0" fontId="3" numFmtId="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3" numFmtId="0" xfId="0" applyFont="1"/>
    <xf borderId="1" fillId="4" fontId="2" numFmtId="0" xfId="0" applyBorder="1" applyFill="1" applyFont="1"/>
    <xf borderId="1" fillId="4" fontId="2" numFmtId="4" xfId="0" applyBorder="1" applyFont="1" applyNumberFormat="1"/>
    <xf borderId="1" fillId="4" fontId="3" numFmtId="4" xfId="0" applyBorder="1" applyFont="1" applyNumberFormat="1"/>
    <xf borderId="1" fillId="4" fontId="3" numFmtId="4" xfId="0" applyAlignment="1" applyBorder="1" applyFont="1" applyNumberFormat="1">
      <alignment horizontal="right"/>
    </xf>
    <xf borderId="1" fillId="5" fontId="2" numFmtId="0" xfId="0" applyBorder="1" applyFill="1" applyFont="1"/>
    <xf borderId="1" fillId="5" fontId="3" numFmtId="4" xfId="0" applyBorder="1" applyFont="1" applyNumberFormat="1"/>
    <xf borderId="1" fillId="5" fontId="2" numFmtId="4" xfId="0" applyBorder="1" applyFont="1" applyNumberFormat="1"/>
    <xf borderId="1" fillId="5" fontId="3" numFmtId="4" xfId="0" applyAlignment="1" applyBorder="1" applyFont="1" applyNumberFormat="1">
      <alignment horizontal="right"/>
    </xf>
    <xf borderId="1" fillId="5" fontId="1" numFmtId="4" xfId="0" applyBorder="1" applyFont="1" applyNumberFormat="1"/>
    <xf borderId="1" fillId="5" fontId="1" numFmtId="4" xfId="0" applyAlignment="1" applyBorder="1" applyFont="1" applyNumberFormat="1">
      <alignment horizontal="right"/>
    </xf>
    <xf borderId="1" fillId="6" fontId="1" numFmtId="0" xfId="0" applyBorder="1" applyFill="1" applyFont="1"/>
    <xf borderId="1" fillId="6" fontId="1" numFmtId="4" xfId="0" applyBorder="1" applyFont="1" applyNumberFormat="1"/>
    <xf borderId="1" fillId="6" fontId="2" numFmtId="4" xfId="0" applyBorder="1" applyFont="1" applyNumberFormat="1"/>
    <xf borderId="1" fillId="6" fontId="1" numFmtId="4" xfId="0" applyAlignment="1" applyBorder="1" applyFont="1" applyNumberFormat="1">
      <alignment horizontal="right"/>
    </xf>
    <xf borderId="1" fillId="7" fontId="1" numFmtId="0" xfId="0" applyBorder="1" applyFill="1" applyFont="1"/>
    <xf borderId="1" fillId="7" fontId="1" numFmtId="4" xfId="0" applyBorder="1" applyFont="1" applyNumberFormat="1"/>
    <xf borderId="1" fillId="7" fontId="2" numFmtId="4" xfId="0" applyBorder="1" applyFont="1" applyNumberFormat="1"/>
    <xf borderId="1" fillId="7" fontId="3" numFmtId="4" xfId="0" applyAlignment="1" applyBorder="1" applyFont="1" applyNumberFormat="1">
      <alignment horizontal="right"/>
    </xf>
    <xf borderId="0" fillId="0" fontId="1" numFmtId="9" xfId="0" applyFont="1" applyNumberFormat="1"/>
    <xf borderId="1" fillId="7" fontId="1" numFmtId="4" xfId="0" applyAlignment="1" applyBorder="1" applyFont="1" applyNumberFormat="1">
      <alignment horizontal="right"/>
    </xf>
    <xf borderId="1" fillId="4" fontId="3" numFmtId="0" xfId="0" applyBorder="1" applyFont="1"/>
    <xf borderId="1" fillId="8" fontId="1" numFmtId="0" xfId="0" applyBorder="1" applyFill="1" applyFont="1"/>
    <xf borderId="1" fillId="8" fontId="1" numFmtId="4" xfId="0" applyBorder="1" applyFont="1" applyNumberFormat="1"/>
    <xf borderId="1" fillId="8" fontId="2" numFmtId="4" xfId="0" applyBorder="1" applyFont="1" applyNumberFormat="1"/>
    <xf borderId="1" fillId="8" fontId="1" numFmtId="4" xfId="0" applyAlignment="1" applyBorder="1" applyFont="1" applyNumberFormat="1">
      <alignment horizontal="right"/>
    </xf>
    <xf borderId="1" fillId="4" fontId="5" numFmtId="4" xfId="0" applyBorder="1" applyFont="1" applyNumberFormat="1"/>
    <xf borderId="1" fillId="9" fontId="1" numFmtId="0" xfId="0" applyBorder="1" applyFill="1" applyFont="1"/>
    <xf borderId="1" fillId="9" fontId="1" numFmtId="4" xfId="0" applyBorder="1" applyFont="1" applyNumberFormat="1"/>
    <xf borderId="1" fillId="9" fontId="2" numFmtId="4" xfId="0" applyBorder="1" applyFont="1" applyNumberFormat="1"/>
    <xf borderId="1" fillId="9" fontId="1" numFmtId="4" xfId="0" applyAlignment="1" applyBorder="1" applyFont="1" applyNumberFormat="1">
      <alignment horizontal="right"/>
    </xf>
    <xf borderId="1" fillId="10" fontId="1" numFmtId="0" xfId="0" applyBorder="1" applyFill="1" applyFont="1"/>
    <xf borderId="1" fillId="10" fontId="1" numFmtId="4" xfId="0" applyBorder="1" applyFont="1" applyNumberFormat="1"/>
    <xf borderId="1" fillId="10" fontId="2" numFmtId="4" xfId="0" applyBorder="1" applyFont="1" applyNumberFormat="1"/>
    <xf borderId="1" fillId="10" fontId="1" numFmtId="4" xfId="0" applyAlignment="1" applyBorder="1" applyFont="1" applyNumberFormat="1">
      <alignment horizontal="right"/>
    </xf>
    <xf borderId="1" fillId="0" fontId="1" numFmtId="4" xfId="0" applyAlignment="1" applyBorder="1" applyFont="1" applyNumberFormat="1">
      <alignment horizontal="right"/>
    </xf>
    <xf borderId="0" fillId="0" fontId="6" numFmtId="4" xfId="0" applyFont="1" applyNumberFormat="1"/>
    <xf borderId="0" fillId="0" fontId="4" numFmtId="4" xfId="0" applyFont="1" applyNumberFormat="1"/>
    <xf borderId="1" fillId="4" fontId="1" numFmtId="0" xfId="0" applyBorder="1" applyFont="1"/>
    <xf borderId="1" fillId="4" fontId="1" numFmtId="4" xfId="0" applyBorder="1" applyFont="1" applyNumberFormat="1"/>
    <xf borderId="1" fillId="0" fontId="7" numFmtId="0" xfId="0" applyBorder="1" applyFont="1"/>
    <xf borderId="1" fillId="0" fontId="7" numFmtId="4" xfId="0" applyBorder="1" applyFont="1" applyNumberFormat="1"/>
    <xf borderId="1" fillId="0" fontId="7" numFmtId="0" xfId="0" applyAlignment="1" applyBorder="1" applyFont="1">
      <alignment horizontal="right"/>
    </xf>
    <xf borderId="0" fillId="0" fontId="7" numFmtId="0" xfId="0" applyFont="1"/>
    <xf borderId="0" fillId="0" fontId="7" numFmtId="4" xfId="0" applyFont="1" applyNumberFormat="1"/>
    <xf borderId="0" fillId="0" fontId="7" numFmtId="0" xfId="0" applyAlignment="1" applyFont="1">
      <alignment horizontal="right"/>
    </xf>
    <xf borderId="0" fillId="11" fontId="8" numFmtId="0" xfId="0" applyFill="1" applyFont="1"/>
    <xf borderId="0" fillId="0" fontId="1" numFmtId="4" xfId="0" applyFont="1" applyNumberFormat="1"/>
    <xf borderId="0" fillId="0" fontId="1" numFmtId="0" xfId="0" applyAlignment="1" applyFont="1">
      <alignment horizontal="right"/>
    </xf>
    <xf borderId="1" fillId="0" fontId="9" numFmtId="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10" numFmtId="4" xfId="0" applyBorder="1" applyFont="1" applyNumberFormat="1"/>
    <xf borderId="0" fillId="12" fontId="1" numFmtId="0" xfId="0" applyAlignment="1" applyFill="1" applyFont="1">
      <alignment vertical="bottom"/>
    </xf>
    <xf borderId="0" fillId="13" fontId="1" numFmtId="0" xfId="0" applyAlignment="1" applyFill="1" applyFont="1">
      <alignment vertical="bottom"/>
    </xf>
    <xf borderId="0" fillId="13" fontId="1" numFmtId="0" xfId="0" applyAlignment="1" applyFont="1">
      <alignment horizontal="right" vertical="bottom"/>
    </xf>
    <xf borderId="0" fillId="9" fontId="1" numFmtId="0" xfId="0" applyAlignment="1" applyFont="1">
      <alignment vertical="bottom"/>
    </xf>
    <xf borderId="0" fillId="9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14" fontId="3" numFmtId="10" xfId="0" applyFill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Feuille 1-style">
      <tableStyleElement dxfId="1" type="headerRow"/>
      <tableStyleElement dxfId="2" type="firstRowStripe"/>
      <tableStyleElement dxfId="3" type="secondRowStripe"/>
    </tableStyle>
    <tableStyle count="3" pivot="0" name="Copie de 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07" displayName="Table_1" id="1">
  <tableColumns count="15">
    <tableColumn name="Désignation" id="1"/>
    <tableColumn name="Ampère" id="2"/>
    <tableColumn name="Volt" id="3"/>
    <tableColumn name="Puissance en KW" id="4"/>
    <tableColumn name="Heures conso actuelle ouverture" id="5"/>
    <tableColumn name="Conso jour KWH" id="6"/>
    <tableColumn name="Heures conso actuelle Dimanche" id="7"/>
    <tableColumn name="Consodimanche KWH" id="8"/>
    <tableColumn name="Conso actuelle KWH/semaine" id="9"/>
    <tableColumn name="Heures d’utilisation potentielle jour d’ouverture" id="10"/>
    <tableColumn name="Heures d’utilisation potentielle DIMANCHE" id="11"/>
    <tableColumn name="Conso estimée semaine KWH" id="12"/>
    <tableColumn name="Heures économisables semaine" id="13"/>
    <tableColumn name="Kwh semaine économisable_x000a_" id="14"/>
    <tableColumn name="%" id="15"/>
  </tableColumns>
  <tableStyleInfo name="Feuille 1-style" showColumnStripes="0" showFirstColumn="1" showLastColumn="1" showRowStripes="1"/>
</table>
</file>

<file path=xl/tables/table2.xml><?xml version="1.0" encoding="utf-8"?>
<table xmlns="http://schemas.openxmlformats.org/spreadsheetml/2006/main" ref="A1:O108" displayName="Table_2" id="2">
  <tableColumns count="15">
    <tableColumn name="Désignation" id="1"/>
    <tableColumn name="Ampère" id="2"/>
    <tableColumn name="Volt" id="3"/>
    <tableColumn name="Puissance en KW" id="4"/>
    <tableColumn name="Heures conso actuelle ouverture" id="5"/>
    <tableColumn name="Conso jour KWH" id="6"/>
    <tableColumn name="Heures conso actuelle Dimanche" id="7"/>
    <tableColumn name="Consodimanche KWH" id="8"/>
    <tableColumn name="Conso actuelle KWH/semaine" id="9"/>
    <tableColumn name="Heures d’utilisation potentielle jour d’ouverture" id="10"/>
    <tableColumn name="Heures d’utilisation potentielle DIMANCHE" id="11"/>
    <tableColumn name="Conso estimée semaine KWH" id="12"/>
    <tableColumn name="Heures économisables semaine" id="13"/>
    <tableColumn name="Kwh semaine économisable_x000a_" id="14"/>
    <tableColumn name="%" id="15"/>
  </tableColumns>
  <tableStyleInfo name="Copie de 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6.88"/>
    <col customWidth="1" min="3" max="3" width="11.63"/>
    <col customWidth="1" min="4" max="4" width="14.5"/>
    <col customWidth="1" min="5" max="5" width="25.0"/>
    <col customWidth="1" min="6" max="6" width="13.38"/>
    <col customWidth="1" min="7" max="7" width="25.5"/>
    <col customWidth="1" min="8" max="8" width="17.38"/>
    <col customWidth="1" min="9" max="9" width="23.13"/>
    <col customWidth="1" min="10" max="10" width="35.13"/>
    <col customWidth="1" min="11" max="12" width="25.0"/>
    <col customWidth="1" min="13" max="13" width="18.0"/>
    <col customWidth="1" min="14" max="14" width="22.13"/>
  </cols>
  <sheetData>
    <row r="1" ht="24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4" t="s">
        <v>14</v>
      </c>
      <c r="Q1" s="5" t="s">
        <v>15</v>
      </c>
      <c r="AB1" s="5" t="s">
        <v>16</v>
      </c>
    </row>
    <row r="2" ht="15.75" customHeight="1">
      <c r="A2" s="6" t="s">
        <v>17</v>
      </c>
      <c r="B2" s="7">
        <v>0.5</v>
      </c>
      <c r="C2" s="7">
        <v>400.0</v>
      </c>
      <c r="D2" s="7">
        <f t="shared" ref="D2:D10" si="1">C2*B2*1.732/1000</f>
        <v>0.3464</v>
      </c>
      <c r="E2" s="7">
        <v>24.0</v>
      </c>
      <c r="F2" s="7">
        <f t="shared" ref="F2:F73" si="2">D2*E2</f>
        <v>8.3136</v>
      </c>
      <c r="G2" s="7">
        <f t="shared" ref="G2:G75" si="3">E2</f>
        <v>24</v>
      </c>
      <c r="H2" s="7">
        <f t="shared" ref="H2:H73" si="4">D2*G2</f>
        <v>8.3136</v>
      </c>
      <c r="I2" s="7">
        <f t="shared" ref="I2:I73" si="5">((E2*6)+G2)*D2</f>
        <v>58.1952</v>
      </c>
      <c r="J2" s="8">
        <v>14.0</v>
      </c>
      <c r="K2" s="7">
        <f t="shared" ref="K2:K5" si="6">J2</f>
        <v>14</v>
      </c>
      <c r="L2" s="7">
        <f t="shared" ref="L2:L73" si="7">((J2*6)+K2)*D2</f>
        <v>33.9472</v>
      </c>
      <c r="M2" s="7">
        <f t="shared" ref="M2:M73" si="8">((E2*6)+G2)-((J2*6+K2))</f>
        <v>70</v>
      </c>
      <c r="N2" s="7">
        <f t="shared" ref="N2:N73" si="9">I2-L2</f>
        <v>24.248</v>
      </c>
      <c r="O2" s="9"/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1" t="s">
        <v>19</v>
      </c>
      <c r="AC2" s="11" t="s">
        <v>30</v>
      </c>
      <c r="AD2" s="11" t="s">
        <v>31</v>
      </c>
      <c r="AE2" s="11"/>
      <c r="AF2" s="11"/>
    </row>
    <row r="3" ht="15.75" customHeight="1">
      <c r="A3" s="6" t="s">
        <v>32</v>
      </c>
      <c r="B3" s="12">
        <v>1.0</v>
      </c>
      <c r="C3" s="7">
        <v>400.0</v>
      </c>
      <c r="D3" s="7">
        <f t="shared" si="1"/>
        <v>0.6928</v>
      </c>
      <c r="E3" s="7">
        <v>24.0</v>
      </c>
      <c r="F3" s="7">
        <f t="shared" si="2"/>
        <v>16.6272</v>
      </c>
      <c r="G3" s="7">
        <f t="shared" si="3"/>
        <v>24</v>
      </c>
      <c r="H3" s="7">
        <f t="shared" si="4"/>
        <v>16.6272</v>
      </c>
      <c r="I3" s="7">
        <f t="shared" si="5"/>
        <v>116.3904</v>
      </c>
      <c r="J3" s="13">
        <v>14.0</v>
      </c>
      <c r="K3" s="7">
        <f t="shared" si="6"/>
        <v>14</v>
      </c>
      <c r="L3" s="7">
        <f t="shared" si="7"/>
        <v>67.8944</v>
      </c>
      <c r="M3" s="7">
        <f t="shared" si="8"/>
        <v>70</v>
      </c>
      <c r="N3" s="7">
        <f t="shared" si="9"/>
        <v>48.496</v>
      </c>
      <c r="O3" s="9"/>
      <c r="P3" s="10" t="s">
        <v>33</v>
      </c>
      <c r="Q3" s="14">
        <v>17309.0</v>
      </c>
      <c r="R3" s="14">
        <v>0.06575</v>
      </c>
      <c r="S3" s="14">
        <v>0.0309</v>
      </c>
      <c r="T3" s="14">
        <v>0.1427</v>
      </c>
      <c r="U3" s="14">
        <v>0.10116</v>
      </c>
      <c r="V3" s="15">
        <v>0.74</v>
      </c>
      <c r="W3" s="15">
        <v>0.26</v>
      </c>
      <c r="X3" s="14">
        <v>0.05</v>
      </c>
      <c r="Y3" s="14">
        <v>0.0055</v>
      </c>
      <c r="Z3" s="14">
        <v>40.83</v>
      </c>
      <c r="AA3" s="16">
        <f t="shared" ref="AA3:AA5" si="10">((V3*T3)*Q3)+((W3*Q3)*U3)+(X3*Q3)+(Y3*Q3)+Z3</f>
        <v>3284.529676</v>
      </c>
      <c r="AB3" s="11">
        <v>2033.0</v>
      </c>
      <c r="AC3" s="11">
        <v>262.98</v>
      </c>
      <c r="AD3" s="17">
        <f t="shared" ref="AD3:AD14" si="11">AA3+AC3</f>
        <v>3547.509676</v>
      </c>
      <c r="AE3" s="11"/>
      <c r="AF3" s="11"/>
    </row>
    <row r="4" ht="15.75" customHeight="1">
      <c r="A4" s="6" t="s">
        <v>34</v>
      </c>
      <c r="B4" s="7">
        <v>0.55</v>
      </c>
      <c r="C4" s="7">
        <v>400.0</v>
      </c>
      <c r="D4" s="7">
        <f t="shared" si="1"/>
        <v>0.38104</v>
      </c>
      <c r="E4" s="7">
        <v>24.0</v>
      </c>
      <c r="F4" s="7">
        <f t="shared" si="2"/>
        <v>9.14496</v>
      </c>
      <c r="G4" s="7">
        <f t="shared" si="3"/>
        <v>24</v>
      </c>
      <c r="H4" s="7">
        <f t="shared" si="4"/>
        <v>9.14496</v>
      </c>
      <c r="I4" s="7">
        <f t="shared" si="5"/>
        <v>64.01472</v>
      </c>
      <c r="J4" s="13">
        <v>14.0</v>
      </c>
      <c r="K4" s="7">
        <f t="shared" si="6"/>
        <v>14</v>
      </c>
      <c r="L4" s="7">
        <f t="shared" si="7"/>
        <v>37.34192</v>
      </c>
      <c r="M4" s="7">
        <f t="shared" si="8"/>
        <v>70</v>
      </c>
      <c r="N4" s="7">
        <f t="shared" si="9"/>
        <v>26.6728</v>
      </c>
      <c r="O4" s="9"/>
      <c r="P4" s="10" t="s">
        <v>35</v>
      </c>
      <c r="Q4" s="14">
        <v>14296.0</v>
      </c>
      <c r="R4" s="14">
        <v>0.06575</v>
      </c>
      <c r="S4" s="14">
        <v>0.0309</v>
      </c>
      <c r="T4" s="14">
        <v>0.1427</v>
      </c>
      <c r="U4" s="14">
        <v>0.10116</v>
      </c>
      <c r="V4" s="15">
        <v>0.74</v>
      </c>
      <c r="W4" s="15">
        <v>0.26</v>
      </c>
      <c r="X4" s="14">
        <v>0.05</v>
      </c>
      <c r="Y4" s="14">
        <v>0.0055</v>
      </c>
      <c r="Z4" s="14">
        <v>40.83</v>
      </c>
      <c r="AA4" s="16">
        <f t="shared" si="10"/>
        <v>2719.894682</v>
      </c>
      <c r="AB4" s="11">
        <v>1190.0</v>
      </c>
      <c r="AC4" s="11">
        <v>154.65</v>
      </c>
      <c r="AD4" s="17">
        <f t="shared" si="11"/>
        <v>2874.544682</v>
      </c>
      <c r="AE4" s="11"/>
      <c r="AF4" s="11"/>
    </row>
    <row r="5" ht="15.75" customHeight="1">
      <c r="A5" s="18" t="s">
        <v>36</v>
      </c>
      <c r="B5" s="19">
        <v>0.05</v>
      </c>
      <c r="C5" s="7">
        <v>400.0</v>
      </c>
      <c r="D5" s="7">
        <f t="shared" si="1"/>
        <v>0.03464</v>
      </c>
      <c r="E5" s="7">
        <v>24.0</v>
      </c>
      <c r="F5" s="7">
        <f t="shared" si="2"/>
        <v>0.83136</v>
      </c>
      <c r="G5" s="7">
        <f t="shared" si="3"/>
        <v>24</v>
      </c>
      <c r="H5" s="7">
        <f t="shared" si="4"/>
        <v>0.83136</v>
      </c>
      <c r="I5" s="7">
        <f t="shared" si="5"/>
        <v>5.81952</v>
      </c>
      <c r="J5" s="13">
        <v>14.0</v>
      </c>
      <c r="K5" s="7">
        <f t="shared" si="6"/>
        <v>14</v>
      </c>
      <c r="L5" s="7">
        <f t="shared" si="7"/>
        <v>3.39472</v>
      </c>
      <c r="M5" s="7">
        <f t="shared" si="8"/>
        <v>70</v>
      </c>
      <c r="N5" s="7">
        <f t="shared" si="9"/>
        <v>2.4248</v>
      </c>
      <c r="O5" s="9"/>
      <c r="P5" s="10" t="s">
        <v>37</v>
      </c>
      <c r="Q5" s="14">
        <v>13512.0</v>
      </c>
      <c r="R5" s="14">
        <v>0.06575</v>
      </c>
      <c r="S5" s="14">
        <v>0.0309</v>
      </c>
      <c r="T5" s="14">
        <v>0.1427</v>
      </c>
      <c r="U5" s="14">
        <v>0.10116</v>
      </c>
      <c r="V5" s="15">
        <v>0.74</v>
      </c>
      <c r="W5" s="15">
        <v>0.26</v>
      </c>
      <c r="X5" s="14">
        <v>0.05</v>
      </c>
      <c r="Y5" s="14">
        <v>0.0055</v>
      </c>
      <c r="Z5" s="14">
        <v>40.83</v>
      </c>
      <c r="AA5" s="16">
        <f t="shared" si="10"/>
        <v>2572.973395</v>
      </c>
      <c r="AB5" s="11">
        <v>1175.0</v>
      </c>
      <c r="AC5" s="11">
        <v>152.15</v>
      </c>
      <c r="AD5" s="17">
        <f t="shared" si="11"/>
        <v>2725.123395</v>
      </c>
      <c r="AE5" s="11"/>
      <c r="AF5" s="11"/>
    </row>
    <row r="6" ht="15.75" customHeight="1">
      <c r="A6" s="6" t="s">
        <v>38</v>
      </c>
      <c r="B6" s="7">
        <v>0.15</v>
      </c>
      <c r="C6" s="7">
        <v>400.0</v>
      </c>
      <c r="D6" s="7">
        <f t="shared" si="1"/>
        <v>0.10392</v>
      </c>
      <c r="E6" s="7">
        <v>24.0</v>
      </c>
      <c r="F6" s="7">
        <f t="shared" si="2"/>
        <v>2.49408</v>
      </c>
      <c r="G6" s="7">
        <f t="shared" si="3"/>
        <v>24</v>
      </c>
      <c r="H6" s="7">
        <f t="shared" si="4"/>
        <v>2.49408</v>
      </c>
      <c r="I6" s="7">
        <f t="shared" si="5"/>
        <v>17.45856</v>
      </c>
      <c r="J6" s="8">
        <v>20.0</v>
      </c>
      <c r="K6" s="7">
        <f>J6-2</f>
        <v>18</v>
      </c>
      <c r="L6" s="7">
        <f t="shared" si="7"/>
        <v>14.34096</v>
      </c>
      <c r="M6" s="7">
        <f t="shared" si="8"/>
        <v>30</v>
      </c>
      <c r="N6" s="7">
        <f t="shared" si="9"/>
        <v>3.1176</v>
      </c>
      <c r="O6" s="9"/>
      <c r="P6" s="10" t="s">
        <v>39</v>
      </c>
      <c r="Q6" s="14">
        <v>13346.0</v>
      </c>
      <c r="R6" s="14">
        <v>0.06575</v>
      </c>
      <c r="S6" s="14">
        <v>0.0309</v>
      </c>
      <c r="T6" s="14">
        <v>0.1427</v>
      </c>
      <c r="U6" s="14">
        <v>0.10116</v>
      </c>
      <c r="V6" s="15">
        <v>0.74</v>
      </c>
      <c r="W6" s="15">
        <v>0.26</v>
      </c>
      <c r="X6" s="14">
        <v>0.05</v>
      </c>
      <c r="Y6" s="14">
        <v>0.0055</v>
      </c>
      <c r="Z6" s="14">
        <v>40.83</v>
      </c>
      <c r="AA6" s="16">
        <f t="shared" ref="AA6:AA11" si="12">((V6*R6)*Q6)+((W6*Q6)*S6)+(X6*Q6)+(Y6*Q6)+Z6</f>
        <v>1538.104394</v>
      </c>
      <c r="AB6" s="11">
        <v>1129.0</v>
      </c>
      <c r="AC6" s="11">
        <v>146.32</v>
      </c>
      <c r="AD6" s="17">
        <f t="shared" si="11"/>
        <v>1684.424394</v>
      </c>
      <c r="AE6" s="11"/>
      <c r="AF6" s="11"/>
    </row>
    <row r="7" ht="15.75" customHeight="1">
      <c r="A7" s="18" t="s">
        <v>40</v>
      </c>
      <c r="B7" s="19">
        <v>0.028</v>
      </c>
      <c r="C7" s="7">
        <v>400.0</v>
      </c>
      <c r="D7" s="7">
        <f t="shared" si="1"/>
        <v>0.0193984</v>
      </c>
      <c r="E7" s="7">
        <v>24.0</v>
      </c>
      <c r="F7" s="7">
        <f t="shared" si="2"/>
        <v>0.4655616</v>
      </c>
      <c r="G7" s="7">
        <f t="shared" si="3"/>
        <v>24</v>
      </c>
      <c r="H7" s="7">
        <f t="shared" si="4"/>
        <v>0.4655616</v>
      </c>
      <c r="I7" s="7">
        <f t="shared" si="5"/>
        <v>3.2589312</v>
      </c>
      <c r="J7" s="13">
        <v>14.0</v>
      </c>
      <c r="K7" s="7">
        <f t="shared" ref="K7:K9" si="13">J7</f>
        <v>14</v>
      </c>
      <c r="L7" s="7">
        <f t="shared" si="7"/>
        <v>1.9010432</v>
      </c>
      <c r="M7" s="7">
        <f t="shared" si="8"/>
        <v>70</v>
      </c>
      <c r="N7" s="7">
        <f t="shared" si="9"/>
        <v>1.357888</v>
      </c>
      <c r="O7" s="9"/>
      <c r="P7" s="10" t="s">
        <v>41</v>
      </c>
      <c r="Q7" s="14">
        <v>13785.0</v>
      </c>
      <c r="R7" s="14">
        <v>0.06575</v>
      </c>
      <c r="S7" s="14">
        <v>0.0309</v>
      </c>
      <c r="T7" s="14">
        <v>0.1427</v>
      </c>
      <c r="U7" s="14">
        <v>0.10116</v>
      </c>
      <c r="V7" s="15">
        <v>0.74</v>
      </c>
      <c r="W7" s="15">
        <v>0.26</v>
      </c>
      <c r="X7" s="14">
        <v>0.05</v>
      </c>
      <c r="Y7" s="14">
        <v>0.0055</v>
      </c>
      <c r="Z7" s="14">
        <v>40.83</v>
      </c>
      <c r="AA7" s="16">
        <f t="shared" si="12"/>
        <v>1587.355365</v>
      </c>
      <c r="AB7" s="11">
        <v>1098.0</v>
      </c>
      <c r="AC7" s="11">
        <v>142.15</v>
      </c>
      <c r="AD7" s="17">
        <f t="shared" si="11"/>
        <v>1729.505365</v>
      </c>
      <c r="AE7" s="11"/>
      <c r="AF7" s="11"/>
    </row>
    <row r="8" ht="15.75" customHeight="1">
      <c r="A8" s="18" t="s">
        <v>42</v>
      </c>
      <c r="B8" s="19">
        <v>0.023</v>
      </c>
      <c r="C8" s="7">
        <v>400.0</v>
      </c>
      <c r="D8" s="7">
        <f t="shared" si="1"/>
        <v>0.0159344</v>
      </c>
      <c r="E8" s="7">
        <v>24.0</v>
      </c>
      <c r="F8" s="7">
        <f t="shared" si="2"/>
        <v>0.3824256</v>
      </c>
      <c r="G8" s="7">
        <f t="shared" si="3"/>
        <v>24</v>
      </c>
      <c r="H8" s="7">
        <f t="shared" si="4"/>
        <v>0.3824256</v>
      </c>
      <c r="I8" s="7">
        <f t="shared" si="5"/>
        <v>2.6769792</v>
      </c>
      <c r="J8" s="13">
        <v>14.0</v>
      </c>
      <c r="K8" s="7">
        <f t="shared" si="13"/>
        <v>14</v>
      </c>
      <c r="L8" s="7">
        <f t="shared" si="7"/>
        <v>1.5615712</v>
      </c>
      <c r="M8" s="7">
        <f t="shared" si="8"/>
        <v>70</v>
      </c>
      <c r="N8" s="7">
        <f t="shared" si="9"/>
        <v>1.115408</v>
      </c>
      <c r="O8" s="9"/>
      <c r="P8" s="10" t="s">
        <v>43</v>
      </c>
      <c r="Q8" s="14">
        <v>13565.0</v>
      </c>
      <c r="R8" s="14">
        <v>0.06575</v>
      </c>
      <c r="S8" s="14">
        <v>0.0309</v>
      </c>
      <c r="T8" s="14">
        <v>0.1427</v>
      </c>
      <c r="U8" s="14">
        <v>0.10116</v>
      </c>
      <c r="V8" s="15">
        <v>0.74</v>
      </c>
      <c r="W8" s="15">
        <v>0.26</v>
      </c>
      <c r="X8" s="14">
        <v>0.05</v>
      </c>
      <c r="Y8" s="14">
        <v>0.0055</v>
      </c>
      <c r="Z8" s="14">
        <v>40.83</v>
      </c>
      <c r="AA8" s="16">
        <f t="shared" si="12"/>
        <v>1562.673785</v>
      </c>
      <c r="AB8" s="11">
        <v>1183.0</v>
      </c>
      <c r="AC8" s="11">
        <v>152.99</v>
      </c>
      <c r="AD8" s="17">
        <f t="shared" si="11"/>
        <v>1715.663785</v>
      </c>
      <c r="AE8" s="11"/>
      <c r="AF8" s="11"/>
    </row>
    <row r="9" ht="15.75" customHeight="1">
      <c r="A9" s="18" t="s">
        <v>44</v>
      </c>
      <c r="B9" s="19">
        <v>1.3</v>
      </c>
      <c r="C9" s="7">
        <v>400.0</v>
      </c>
      <c r="D9" s="7">
        <f t="shared" si="1"/>
        <v>0.90064</v>
      </c>
      <c r="E9" s="7">
        <v>24.0</v>
      </c>
      <c r="F9" s="7">
        <f t="shared" si="2"/>
        <v>21.61536</v>
      </c>
      <c r="G9" s="7">
        <f t="shared" si="3"/>
        <v>24</v>
      </c>
      <c r="H9" s="7">
        <f t="shared" si="4"/>
        <v>21.61536</v>
      </c>
      <c r="I9" s="7">
        <f t="shared" si="5"/>
        <v>151.30752</v>
      </c>
      <c r="J9" s="8">
        <v>24.0</v>
      </c>
      <c r="K9" s="7">
        <f t="shared" si="13"/>
        <v>24</v>
      </c>
      <c r="L9" s="7">
        <f t="shared" si="7"/>
        <v>151.30752</v>
      </c>
      <c r="M9" s="7">
        <f t="shared" si="8"/>
        <v>0</v>
      </c>
      <c r="N9" s="7">
        <f t="shared" si="9"/>
        <v>0</v>
      </c>
      <c r="O9" s="9"/>
      <c r="P9" s="10" t="s">
        <v>45</v>
      </c>
      <c r="Q9" s="14">
        <v>12903.0</v>
      </c>
      <c r="R9" s="14">
        <v>0.06575</v>
      </c>
      <c r="S9" s="14">
        <v>0.0309</v>
      </c>
      <c r="T9" s="14">
        <v>0.1427</v>
      </c>
      <c r="U9" s="14">
        <v>0.10116</v>
      </c>
      <c r="V9" s="15">
        <v>0.74</v>
      </c>
      <c r="W9" s="15">
        <v>0.26</v>
      </c>
      <c r="X9" s="14">
        <v>0.05</v>
      </c>
      <c r="Y9" s="14">
        <v>0.0055</v>
      </c>
      <c r="Z9" s="14">
        <v>40.83</v>
      </c>
      <c r="AA9" s="16">
        <f t="shared" si="12"/>
        <v>1488.404667</v>
      </c>
      <c r="AB9" s="11">
        <v>1709.0</v>
      </c>
      <c r="AC9" s="11">
        <v>221.32</v>
      </c>
      <c r="AD9" s="17">
        <f t="shared" si="11"/>
        <v>1709.724667</v>
      </c>
      <c r="AE9" s="11"/>
      <c r="AF9" s="11"/>
    </row>
    <row r="10" ht="15.75" customHeight="1">
      <c r="A10" s="18" t="s">
        <v>46</v>
      </c>
      <c r="B10" s="19">
        <v>0.4</v>
      </c>
      <c r="C10" s="7">
        <v>400.0</v>
      </c>
      <c r="D10" s="7">
        <f t="shared" si="1"/>
        <v>0.27712</v>
      </c>
      <c r="E10" s="7">
        <v>24.0</v>
      </c>
      <c r="F10" s="7">
        <f t="shared" si="2"/>
        <v>6.65088</v>
      </c>
      <c r="G10" s="7">
        <f t="shared" si="3"/>
        <v>24</v>
      </c>
      <c r="H10" s="7">
        <f t="shared" si="4"/>
        <v>6.65088</v>
      </c>
      <c r="I10" s="7">
        <f t="shared" si="5"/>
        <v>46.55616</v>
      </c>
      <c r="J10" s="8">
        <v>18.0</v>
      </c>
      <c r="K10" s="7">
        <f>J10-2</f>
        <v>16</v>
      </c>
      <c r="L10" s="7">
        <f t="shared" si="7"/>
        <v>34.36288</v>
      </c>
      <c r="M10" s="7">
        <f t="shared" si="8"/>
        <v>44</v>
      </c>
      <c r="N10" s="7">
        <f t="shared" si="9"/>
        <v>12.19328</v>
      </c>
      <c r="O10" s="9"/>
      <c r="P10" s="10" t="s">
        <v>47</v>
      </c>
      <c r="Q10" s="14">
        <v>15138.0</v>
      </c>
      <c r="R10" s="14">
        <v>0.06575</v>
      </c>
      <c r="S10" s="14">
        <v>0.0309</v>
      </c>
      <c r="T10" s="14">
        <v>0.1427</v>
      </c>
      <c r="U10" s="14">
        <v>0.10116</v>
      </c>
      <c r="V10" s="15">
        <v>0.74</v>
      </c>
      <c r="W10" s="15">
        <v>0.26</v>
      </c>
      <c r="X10" s="14">
        <v>0.05</v>
      </c>
      <c r="Y10" s="14">
        <v>0.0055</v>
      </c>
      <c r="Z10" s="14">
        <v>40.83</v>
      </c>
      <c r="AA10" s="16">
        <f t="shared" si="12"/>
        <v>1739.147082</v>
      </c>
      <c r="AB10" s="11">
        <v>3209.0</v>
      </c>
      <c r="AC10" s="11">
        <v>415.48</v>
      </c>
      <c r="AD10" s="17">
        <f t="shared" si="11"/>
        <v>2154.627082</v>
      </c>
      <c r="AE10" s="11"/>
      <c r="AF10" s="11"/>
    </row>
    <row r="11" ht="15.75" customHeight="1">
      <c r="A11" s="6" t="s">
        <v>48</v>
      </c>
      <c r="B11" s="7">
        <v>0.0</v>
      </c>
      <c r="C11" s="19">
        <v>230.0</v>
      </c>
      <c r="D11" s="7">
        <f t="shared" ref="D11:D13" si="14">(B11*C11)/1000</f>
        <v>0</v>
      </c>
      <c r="E11" s="7">
        <v>24.0</v>
      </c>
      <c r="F11" s="7">
        <f t="shared" si="2"/>
        <v>0</v>
      </c>
      <c r="G11" s="7">
        <f t="shared" si="3"/>
        <v>24</v>
      </c>
      <c r="H11" s="7">
        <f t="shared" si="4"/>
        <v>0</v>
      </c>
      <c r="I11" s="7">
        <f t="shared" si="5"/>
        <v>0</v>
      </c>
      <c r="J11" s="8">
        <v>14.0</v>
      </c>
      <c r="K11" s="7">
        <f t="shared" ref="K11:K13" si="15">J11</f>
        <v>14</v>
      </c>
      <c r="L11" s="7">
        <f t="shared" si="7"/>
        <v>0</v>
      </c>
      <c r="M11" s="7">
        <f t="shared" si="8"/>
        <v>70</v>
      </c>
      <c r="N11" s="7">
        <f t="shared" si="9"/>
        <v>0</v>
      </c>
      <c r="O11" s="9"/>
      <c r="P11" s="10" t="s">
        <v>49</v>
      </c>
      <c r="Q11" s="14">
        <v>19664.0</v>
      </c>
      <c r="R11" s="14">
        <v>0.06575</v>
      </c>
      <c r="S11" s="14">
        <v>0.0309</v>
      </c>
      <c r="T11" s="14">
        <v>0.1427</v>
      </c>
      <c r="U11" s="14">
        <v>0.10116</v>
      </c>
      <c r="V11" s="15">
        <v>0.74</v>
      </c>
      <c r="W11" s="15">
        <v>0.26</v>
      </c>
      <c r="X11" s="14">
        <v>0.05</v>
      </c>
      <c r="Y11" s="14">
        <v>0.0055</v>
      </c>
      <c r="Z11" s="14">
        <v>40.83</v>
      </c>
      <c r="AA11" s="16">
        <f t="shared" si="12"/>
        <v>2246.914496</v>
      </c>
      <c r="AB11" s="11">
        <v>4338.0</v>
      </c>
      <c r="AC11" s="11">
        <v>561.32</v>
      </c>
      <c r="AD11" s="17">
        <f t="shared" si="11"/>
        <v>2808.234496</v>
      </c>
      <c r="AE11" s="11"/>
      <c r="AF11" s="11"/>
    </row>
    <row r="12" ht="15.75" customHeight="1">
      <c r="A12" s="6" t="s">
        <v>50</v>
      </c>
      <c r="B12" s="19">
        <v>0.0</v>
      </c>
      <c r="C12" s="19">
        <v>230.0</v>
      </c>
      <c r="D12" s="7">
        <f t="shared" si="14"/>
        <v>0</v>
      </c>
      <c r="E12" s="7">
        <v>24.0</v>
      </c>
      <c r="F12" s="7">
        <f t="shared" si="2"/>
        <v>0</v>
      </c>
      <c r="G12" s="7">
        <f t="shared" si="3"/>
        <v>24</v>
      </c>
      <c r="H12" s="7">
        <f t="shared" si="4"/>
        <v>0</v>
      </c>
      <c r="I12" s="7">
        <f t="shared" si="5"/>
        <v>0</v>
      </c>
      <c r="J12" s="8">
        <v>14.0</v>
      </c>
      <c r="K12" s="7">
        <f t="shared" si="15"/>
        <v>14</v>
      </c>
      <c r="L12" s="7">
        <f t="shared" si="7"/>
        <v>0</v>
      </c>
      <c r="M12" s="7">
        <f t="shared" si="8"/>
        <v>70</v>
      </c>
      <c r="N12" s="7">
        <f t="shared" si="9"/>
        <v>0</v>
      </c>
      <c r="O12" s="9"/>
      <c r="P12" s="10" t="s">
        <v>51</v>
      </c>
      <c r="Q12" s="14">
        <v>14951.0</v>
      </c>
      <c r="R12" s="14">
        <v>0.06575</v>
      </c>
      <c r="S12" s="14">
        <v>0.0309</v>
      </c>
      <c r="T12" s="14">
        <v>0.1427</v>
      </c>
      <c r="U12" s="14">
        <v>0.10116</v>
      </c>
      <c r="V12" s="15">
        <v>0.74</v>
      </c>
      <c r="W12" s="15">
        <v>0.26</v>
      </c>
      <c r="X12" s="14">
        <v>0.05</v>
      </c>
      <c r="Y12" s="14">
        <v>0.0055</v>
      </c>
      <c r="Z12" s="14">
        <v>40.83</v>
      </c>
      <c r="AA12" s="16">
        <f t="shared" ref="AA12:AA14" si="16">((V12*T12)*Q12)+((W12*Q12)*U12)+(X12*Q12)+(Y12*Q12)+Z12</f>
        <v>2842.64142</v>
      </c>
      <c r="AB12" s="11"/>
      <c r="AC12" s="11"/>
      <c r="AD12" s="17">
        <f t="shared" si="11"/>
        <v>2842.64142</v>
      </c>
      <c r="AE12" s="11"/>
      <c r="AF12" s="11"/>
    </row>
    <row r="13" ht="15.75" customHeight="1">
      <c r="A13" s="6" t="s">
        <v>52</v>
      </c>
      <c r="B13" s="7">
        <v>0.0</v>
      </c>
      <c r="C13" s="19">
        <v>230.0</v>
      </c>
      <c r="D13" s="7">
        <f t="shared" si="14"/>
        <v>0</v>
      </c>
      <c r="E13" s="7">
        <v>24.0</v>
      </c>
      <c r="F13" s="7">
        <f t="shared" si="2"/>
        <v>0</v>
      </c>
      <c r="G13" s="7">
        <f t="shared" si="3"/>
        <v>24</v>
      </c>
      <c r="H13" s="7">
        <f t="shared" si="4"/>
        <v>0</v>
      </c>
      <c r="I13" s="7">
        <f t="shared" si="5"/>
        <v>0</v>
      </c>
      <c r="J13" s="8">
        <v>18.0</v>
      </c>
      <c r="K13" s="7">
        <f t="shared" si="15"/>
        <v>18</v>
      </c>
      <c r="L13" s="7">
        <f t="shared" si="7"/>
        <v>0</v>
      </c>
      <c r="M13" s="7">
        <f t="shared" si="8"/>
        <v>42</v>
      </c>
      <c r="N13" s="7">
        <f t="shared" si="9"/>
        <v>0</v>
      </c>
      <c r="O13" s="9"/>
      <c r="P13" s="10" t="s">
        <v>53</v>
      </c>
      <c r="Q13" s="14">
        <v>15608.0</v>
      </c>
      <c r="R13" s="14">
        <v>0.06575</v>
      </c>
      <c r="S13" s="14">
        <v>0.0309</v>
      </c>
      <c r="T13" s="14">
        <v>0.1427</v>
      </c>
      <c r="U13" s="14">
        <v>0.10116</v>
      </c>
      <c r="V13" s="15">
        <v>0.74</v>
      </c>
      <c r="W13" s="15">
        <v>0.26</v>
      </c>
      <c r="X13" s="14">
        <v>0.05</v>
      </c>
      <c r="Y13" s="14">
        <v>0.0055</v>
      </c>
      <c r="Z13" s="14">
        <v>40.83</v>
      </c>
      <c r="AA13" s="16">
        <f t="shared" si="16"/>
        <v>2965.762957</v>
      </c>
      <c r="AB13" s="11"/>
      <c r="AC13" s="11"/>
      <c r="AD13" s="17">
        <f t="shared" si="11"/>
        <v>2965.762957</v>
      </c>
      <c r="AE13" s="11"/>
      <c r="AF13" s="11"/>
    </row>
    <row r="14" ht="15.75" customHeight="1">
      <c r="A14" s="18" t="s">
        <v>54</v>
      </c>
      <c r="B14" s="19">
        <v>0.0</v>
      </c>
      <c r="C14" s="19">
        <v>230.0</v>
      </c>
      <c r="D14" s="7">
        <f t="shared" ref="D14:D26" si="17">C14*B14*1.732/1000</f>
        <v>0</v>
      </c>
      <c r="E14" s="7">
        <v>24.0</v>
      </c>
      <c r="F14" s="7">
        <f t="shared" si="2"/>
        <v>0</v>
      </c>
      <c r="G14" s="7">
        <f t="shared" si="3"/>
        <v>24</v>
      </c>
      <c r="H14" s="7">
        <f t="shared" si="4"/>
        <v>0</v>
      </c>
      <c r="I14" s="7">
        <f t="shared" si="5"/>
        <v>0</v>
      </c>
      <c r="J14" s="8">
        <v>20.0</v>
      </c>
      <c r="K14" s="7">
        <f t="shared" ref="K14:K17" si="18">J14-2</f>
        <v>18</v>
      </c>
      <c r="L14" s="7">
        <f t="shared" si="7"/>
        <v>0</v>
      </c>
      <c r="M14" s="7">
        <f t="shared" si="8"/>
        <v>30</v>
      </c>
      <c r="N14" s="7">
        <f t="shared" si="9"/>
        <v>0</v>
      </c>
      <c r="O14" s="9"/>
      <c r="P14" s="10" t="s">
        <v>55</v>
      </c>
      <c r="Q14" s="14">
        <v>15846.0</v>
      </c>
      <c r="R14" s="14">
        <v>0.06575</v>
      </c>
      <c r="S14" s="14">
        <v>0.0309</v>
      </c>
      <c r="T14" s="14">
        <v>0.1427</v>
      </c>
      <c r="U14" s="14">
        <v>0.10116</v>
      </c>
      <c r="V14" s="15">
        <v>0.74</v>
      </c>
      <c r="W14" s="15">
        <v>0.26</v>
      </c>
      <c r="X14" s="14">
        <v>0.05</v>
      </c>
      <c r="Y14" s="14">
        <v>0.0055</v>
      </c>
      <c r="Z14" s="14">
        <v>40.83</v>
      </c>
      <c r="AA14" s="16">
        <f t="shared" si="16"/>
        <v>3010.364062</v>
      </c>
      <c r="AB14" s="11"/>
      <c r="AC14" s="11"/>
      <c r="AD14" s="17">
        <f t="shared" si="11"/>
        <v>3010.364062</v>
      </c>
      <c r="AE14" s="11"/>
      <c r="AF14" s="11"/>
    </row>
    <row r="15" ht="15.75" customHeight="1">
      <c r="A15" s="18" t="s">
        <v>56</v>
      </c>
      <c r="B15" s="19">
        <v>0.225</v>
      </c>
      <c r="C15" s="19">
        <v>230.0</v>
      </c>
      <c r="D15" s="7">
        <f t="shared" si="17"/>
        <v>0.089631</v>
      </c>
      <c r="E15" s="7">
        <v>24.0</v>
      </c>
      <c r="F15" s="7">
        <f t="shared" si="2"/>
        <v>2.151144</v>
      </c>
      <c r="G15" s="7">
        <f t="shared" si="3"/>
        <v>24</v>
      </c>
      <c r="H15" s="7">
        <f t="shared" si="4"/>
        <v>2.151144</v>
      </c>
      <c r="I15" s="7">
        <f t="shared" si="5"/>
        <v>15.058008</v>
      </c>
      <c r="J15" s="8">
        <v>20.0</v>
      </c>
      <c r="K15" s="7">
        <f t="shared" si="18"/>
        <v>18</v>
      </c>
      <c r="L15" s="7">
        <f t="shared" si="7"/>
        <v>12.369078</v>
      </c>
      <c r="M15" s="7">
        <f t="shared" si="8"/>
        <v>30</v>
      </c>
      <c r="N15" s="7">
        <f t="shared" si="9"/>
        <v>2.68893</v>
      </c>
      <c r="O15" s="9"/>
      <c r="P15" s="10" t="s">
        <v>29</v>
      </c>
      <c r="Q15" s="14">
        <f>SUM(Q3:Q14)</f>
        <v>179923</v>
      </c>
      <c r="R15" s="10"/>
      <c r="S15" s="10"/>
      <c r="T15" s="10"/>
      <c r="U15" s="10"/>
      <c r="V15" s="20"/>
      <c r="W15" s="20"/>
      <c r="X15" s="10"/>
      <c r="Y15" s="10"/>
      <c r="Z15" s="10"/>
      <c r="AA15" s="16">
        <f>SUM(AA3:AA14)</f>
        <v>27558.76598</v>
      </c>
      <c r="AB15" s="11"/>
      <c r="AC15" s="11"/>
      <c r="AD15" s="17">
        <f>AD3+AD4+AD5+AD6+AD7+AD8+AD9+AD10+AD11+AD12+AD13+AD14</f>
        <v>29768.12598</v>
      </c>
      <c r="AE15" s="11"/>
      <c r="AF15" s="11"/>
    </row>
    <row r="16" ht="15.75" customHeight="1">
      <c r="A16" s="18" t="s">
        <v>57</v>
      </c>
      <c r="B16" s="19">
        <v>0.1</v>
      </c>
      <c r="C16" s="19">
        <v>230.0</v>
      </c>
      <c r="D16" s="7">
        <f t="shared" si="17"/>
        <v>0.039836</v>
      </c>
      <c r="E16" s="7">
        <v>24.0</v>
      </c>
      <c r="F16" s="7">
        <f t="shared" si="2"/>
        <v>0.956064</v>
      </c>
      <c r="G16" s="7">
        <f t="shared" si="3"/>
        <v>24</v>
      </c>
      <c r="H16" s="7">
        <f t="shared" si="4"/>
        <v>0.956064</v>
      </c>
      <c r="I16" s="7">
        <f t="shared" si="5"/>
        <v>6.692448</v>
      </c>
      <c r="J16" s="8">
        <v>18.0</v>
      </c>
      <c r="K16" s="7">
        <f t="shared" si="18"/>
        <v>16</v>
      </c>
      <c r="L16" s="7">
        <f t="shared" si="7"/>
        <v>4.939664</v>
      </c>
      <c r="M16" s="7">
        <f t="shared" si="8"/>
        <v>44</v>
      </c>
      <c r="N16" s="7">
        <f t="shared" si="9"/>
        <v>1.752784</v>
      </c>
      <c r="O16" s="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21"/>
      <c r="AB16" s="11"/>
      <c r="AC16" s="11"/>
      <c r="AD16" s="11"/>
      <c r="AE16" s="11"/>
      <c r="AF16" s="11"/>
    </row>
    <row r="17" ht="15.75" customHeight="1">
      <c r="A17" s="22" t="s">
        <v>58</v>
      </c>
      <c r="B17" s="23">
        <v>0.0</v>
      </c>
      <c r="C17" s="24">
        <v>230.0</v>
      </c>
      <c r="D17" s="23">
        <f t="shared" si="17"/>
        <v>0</v>
      </c>
      <c r="E17" s="7">
        <v>24.0</v>
      </c>
      <c r="F17" s="23">
        <f t="shared" si="2"/>
        <v>0</v>
      </c>
      <c r="G17" s="7">
        <f t="shared" si="3"/>
        <v>24</v>
      </c>
      <c r="H17" s="23">
        <f t="shared" si="4"/>
        <v>0</v>
      </c>
      <c r="I17" s="23">
        <f t="shared" si="5"/>
        <v>0</v>
      </c>
      <c r="J17" s="25">
        <v>19.0</v>
      </c>
      <c r="K17" s="23">
        <f t="shared" si="18"/>
        <v>17</v>
      </c>
      <c r="L17" s="23">
        <f t="shared" si="7"/>
        <v>0</v>
      </c>
      <c r="M17" s="23">
        <f t="shared" si="8"/>
        <v>37</v>
      </c>
      <c r="N17" s="23">
        <f t="shared" si="9"/>
        <v>0</v>
      </c>
      <c r="O17" s="26"/>
      <c r="P17" s="27" t="s">
        <v>59</v>
      </c>
      <c r="Q17" s="28">
        <v>24710.0</v>
      </c>
      <c r="R17" s="28">
        <v>0.06575</v>
      </c>
      <c r="S17" s="28">
        <v>0.0309</v>
      </c>
      <c r="T17" s="28">
        <v>0.1427</v>
      </c>
      <c r="U17" s="28">
        <v>0.10116</v>
      </c>
      <c r="V17" s="29">
        <v>0.74</v>
      </c>
      <c r="W17" s="29">
        <v>0.26</v>
      </c>
      <c r="X17" s="28">
        <v>0.05</v>
      </c>
      <c r="Y17" s="28">
        <v>0.0055</v>
      </c>
      <c r="Z17" s="27"/>
      <c r="AA17" s="30">
        <f>((V17*T17)*Q17)+((W17*Q17)*(U17)+(X17*Q17)+(Y17*Q17))</f>
        <v>4630.644116</v>
      </c>
      <c r="AB17" s="31"/>
      <c r="AC17" s="31"/>
      <c r="AD17" s="31"/>
      <c r="AE17" s="31"/>
      <c r="AF17" s="31"/>
    </row>
    <row r="18" ht="15.75" customHeight="1">
      <c r="A18" s="22" t="s">
        <v>60</v>
      </c>
      <c r="B18" s="23">
        <v>0.06</v>
      </c>
      <c r="C18" s="24">
        <v>230.0</v>
      </c>
      <c r="D18" s="23">
        <f t="shared" si="17"/>
        <v>0.0239016</v>
      </c>
      <c r="E18" s="7">
        <v>24.0</v>
      </c>
      <c r="F18" s="23">
        <f t="shared" si="2"/>
        <v>0.5736384</v>
      </c>
      <c r="G18" s="7">
        <f t="shared" si="3"/>
        <v>24</v>
      </c>
      <c r="H18" s="23">
        <f t="shared" si="4"/>
        <v>0.5736384</v>
      </c>
      <c r="I18" s="23">
        <f t="shared" si="5"/>
        <v>4.0154688</v>
      </c>
      <c r="J18" s="25">
        <v>0.0</v>
      </c>
      <c r="K18" s="23">
        <f>J18</f>
        <v>0</v>
      </c>
      <c r="L18" s="23">
        <f t="shared" si="7"/>
        <v>0</v>
      </c>
      <c r="M18" s="23">
        <f t="shared" si="8"/>
        <v>168</v>
      </c>
      <c r="N18" s="23">
        <f t="shared" si="9"/>
        <v>4.0154688</v>
      </c>
      <c r="O18" s="26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ht="17.25" customHeight="1">
      <c r="A19" s="32" t="s">
        <v>61</v>
      </c>
      <c r="B19" s="33">
        <v>2.75</v>
      </c>
      <c r="C19" s="33">
        <v>230.0</v>
      </c>
      <c r="D19" s="34">
        <f t="shared" si="17"/>
        <v>1.09549</v>
      </c>
      <c r="E19" s="7">
        <v>24.0</v>
      </c>
      <c r="F19" s="34">
        <f t="shared" si="2"/>
        <v>26.29176</v>
      </c>
      <c r="G19" s="7">
        <f t="shared" si="3"/>
        <v>24</v>
      </c>
      <c r="H19" s="34">
        <f t="shared" si="4"/>
        <v>26.29176</v>
      </c>
      <c r="I19" s="34">
        <f t="shared" si="5"/>
        <v>184.04232</v>
      </c>
      <c r="J19" s="35">
        <v>18.0</v>
      </c>
      <c r="K19" s="34">
        <f t="shared" ref="K19:K20" si="19">J19-2</f>
        <v>16</v>
      </c>
      <c r="L19" s="34">
        <f t="shared" si="7"/>
        <v>135.84076</v>
      </c>
      <c r="M19" s="34">
        <f t="shared" si="8"/>
        <v>44</v>
      </c>
      <c r="N19" s="34">
        <f t="shared" si="9"/>
        <v>48.20156</v>
      </c>
      <c r="O19" s="26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ht="15.75" customHeight="1">
      <c r="A20" s="36" t="s">
        <v>61</v>
      </c>
      <c r="B20" s="37">
        <v>1.45</v>
      </c>
      <c r="C20" s="38">
        <v>230.0</v>
      </c>
      <c r="D20" s="37">
        <f t="shared" si="17"/>
        <v>0.577622</v>
      </c>
      <c r="E20" s="7">
        <v>24.0</v>
      </c>
      <c r="F20" s="37">
        <f t="shared" si="2"/>
        <v>13.862928</v>
      </c>
      <c r="G20" s="7">
        <f t="shared" si="3"/>
        <v>24</v>
      </c>
      <c r="H20" s="37">
        <f t="shared" si="4"/>
        <v>13.862928</v>
      </c>
      <c r="I20" s="37">
        <f t="shared" si="5"/>
        <v>97.040496</v>
      </c>
      <c r="J20" s="39">
        <v>18.0</v>
      </c>
      <c r="K20" s="37">
        <f t="shared" si="19"/>
        <v>16</v>
      </c>
      <c r="L20" s="37">
        <f t="shared" si="7"/>
        <v>71.625128</v>
      </c>
      <c r="M20" s="37">
        <f t="shared" si="8"/>
        <v>44</v>
      </c>
      <c r="N20" s="37">
        <f t="shared" si="9"/>
        <v>25.415368</v>
      </c>
      <c r="O20" s="26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ht="15.75" customHeight="1">
      <c r="A21" s="36" t="s">
        <v>62</v>
      </c>
      <c r="B21" s="38">
        <v>0.05</v>
      </c>
      <c r="C21" s="38">
        <v>230.0</v>
      </c>
      <c r="D21" s="40">
        <f t="shared" si="17"/>
        <v>0.019918</v>
      </c>
      <c r="E21" s="7">
        <v>24.0</v>
      </c>
      <c r="F21" s="40">
        <f t="shared" si="2"/>
        <v>0.478032</v>
      </c>
      <c r="G21" s="7">
        <f t="shared" si="3"/>
        <v>24</v>
      </c>
      <c r="H21" s="40">
        <f t="shared" si="4"/>
        <v>0.478032</v>
      </c>
      <c r="I21" s="40">
        <f t="shared" si="5"/>
        <v>3.346224</v>
      </c>
      <c r="J21" s="41">
        <v>0.0</v>
      </c>
      <c r="K21" s="40">
        <f>J21</f>
        <v>0</v>
      </c>
      <c r="L21" s="40">
        <f t="shared" si="7"/>
        <v>0</v>
      </c>
      <c r="M21" s="40">
        <f t="shared" si="8"/>
        <v>168</v>
      </c>
      <c r="N21" s="40">
        <f t="shared" si="9"/>
        <v>3.346224</v>
      </c>
      <c r="O21" s="9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ht="15.75" customHeight="1">
      <c r="A22" s="32" t="s">
        <v>63</v>
      </c>
      <c r="B22" s="33">
        <v>0.115</v>
      </c>
      <c r="C22" s="33">
        <v>230.0</v>
      </c>
      <c r="D22" s="34">
        <f t="shared" si="17"/>
        <v>0.0458114</v>
      </c>
      <c r="E22" s="7">
        <v>24.0</v>
      </c>
      <c r="F22" s="34">
        <f t="shared" si="2"/>
        <v>1.0994736</v>
      </c>
      <c r="G22" s="7">
        <f t="shared" si="3"/>
        <v>24</v>
      </c>
      <c r="H22" s="34">
        <f t="shared" si="4"/>
        <v>1.0994736</v>
      </c>
      <c r="I22" s="34">
        <f t="shared" si="5"/>
        <v>7.6963152</v>
      </c>
      <c r="J22" s="35">
        <v>20.0</v>
      </c>
      <c r="K22" s="34">
        <f>J22-2</f>
        <v>18</v>
      </c>
      <c r="L22" s="34">
        <f t="shared" si="7"/>
        <v>6.3219732</v>
      </c>
      <c r="M22" s="34">
        <f t="shared" si="8"/>
        <v>30</v>
      </c>
      <c r="N22" s="34">
        <f t="shared" si="9"/>
        <v>1.374342</v>
      </c>
      <c r="O22" s="26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ht="15.75" customHeight="1">
      <c r="A23" s="22" t="s">
        <v>64</v>
      </c>
      <c r="B23" s="23">
        <v>0.11</v>
      </c>
      <c r="C23" s="24">
        <v>230.0</v>
      </c>
      <c r="D23" s="23">
        <f t="shared" si="17"/>
        <v>0.0438196</v>
      </c>
      <c r="E23" s="7">
        <v>24.0</v>
      </c>
      <c r="F23" s="23">
        <f t="shared" si="2"/>
        <v>1.0516704</v>
      </c>
      <c r="G23" s="7">
        <f t="shared" si="3"/>
        <v>24</v>
      </c>
      <c r="H23" s="23">
        <f t="shared" si="4"/>
        <v>1.0516704</v>
      </c>
      <c r="I23" s="23">
        <f t="shared" si="5"/>
        <v>7.3616928</v>
      </c>
      <c r="J23" s="25">
        <v>0.0</v>
      </c>
      <c r="K23" s="23">
        <f t="shared" ref="K23:K24" si="20">J23</f>
        <v>0</v>
      </c>
      <c r="L23" s="23">
        <f t="shared" si="7"/>
        <v>0</v>
      </c>
      <c r="M23" s="23">
        <f t="shared" si="8"/>
        <v>168</v>
      </c>
      <c r="N23" s="23">
        <f t="shared" si="9"/>
        <v>7.3616928</v>
      </c>
      <c r="O23" s="26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ht="15.75" customHeight="1">
      <c r="A24" s="42" t="s">
        <v>65</v>
      </c>
      <c r="B24" s="43">
        <v>7.0</v>
      </c>
      <c r="C24" s="44">
        <v>230.0</v>
      </c>
      <c r="D24" s="43">
        <f t="shared" si="17"/>
        <v>2.78852</v>
      </c>
      <c r="E24" s="7">
        <v>24.0</v>
      </c>
      <c r="F24" s="43">
        <f t="shared" si="2"/>
        <v>66.92448</v>
      </c>
      <c r="G24" s="7">
        <f t="shared" si="3"/>
        <v>24</v>
      </c>
      <c r="H24" s="43">
        <f t="shared" si="4"/>
        <v>66.92448</v>
      </c>
      <c r="I24" s="43">
        <f t="shared" si="5"/>
        <v>468.47136</v>
      </c>
      <c r="J24" s="45">
        <v>13.0</v>
      </c>
      <c r="K24" s="43">
        <f t="shared" si="20"/>
        <v>13</v>
      </c>
      <c r="L24" s="43">
        <f t="shared" si="7"/>
        <v>253.75532</v>
      </c>
      <c r="M24" s="43">
        <f t="shared" si="8"/>
        <v>77</v>
      </c>
      <c r="N24" s="43">
        <f t="shared" si="9"/>
        <v>214.71604</v>
      </c>
      <c r="O24" s="9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ht="15.75" customHeight="1">
      <c r="A25" s="42" t="s">
        <v>66</v>
      </c>
      <c r="B25" s="43">
        <v>1.0</v>
      </c>
      <c r="C25" s="44">
        <v>230.0</v>
      </c>
      <c r="D25" s="43">
        <f t="shared" si="17"/>
        <v>0.39836</v>
      </c>
      <c r="E25" s="7">
        <v>24.0</v>
      </c>
      <c r="F25" s="43">
        <f t="shared" si="2"/>
        <v>9.56064</v>
      </c>
      <c r="G25" s="7">
        <f t="shared" si="3"/>
        <v>24</v>
      </c>
      <c r="H25" s="43">
        <f t="shared" si="4"/>
        <v>9.56064</v>
      </c>
      <c r="I25" s="43">
        <f t="shared" si="5"/>
        <v>66.92448</v>
      </c>
      <c r="J25" s="45">
        <v>18.0</v>
      </c>
      <c r="K25" s="43">
        <f t="shared" ref="K25:K35" si="21">J25-2</f>
        <v>16</v>
      </c>
      <c r="L25" s="43">
        <f t="shared" si="7"/>
        <v>49.39664</v>
      </c>
      <c r="M25" s="43">
        <f t="shared" si="8"/>
        <v>44</v>
      </c>
      <c r="N25" s="43">
        <f t="shared" si="9"/>
        <v>17.52784</v>
      </c>
      <c r="O25" s="9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ht="15.75" customHeight="1">
      <c r="A26" s="22" t="s">
        <v>67</v>
      </c>
      <c r="B26" s="23">
        <v>0.1</v>
      </c>
      <c r="C26" s="24">
        <v>230.0</v>
      </c>
      <c r="D26" s="23">
        <f t="shared" si="17"/>
        <v>0.039836</v>
      </c>
      <c r="E26" s="7">
        <v>24.0</v>
      </c>
      <c r="F26" s="23">
        <f t="shared" si="2"/>
        <v>0.956064</v>
      </c>
      <c r="G26" s="7">
        <f t="shared" si="3"/>
        <v>24</v>
      </c>
      <c r="H26" s="23">
        <f t="shared" si="4"/>
        <v>0.956064</v>
      </c>
      <c r="I26" s="23">
        <f t="shared" si="5"/>
        <v>6.692448</v>
      </c>
      <c r="J26" s="25">
        <v>18.0</v>
      </c>
      <c r="K26" s="23">
        <f t="shared" si="21"/>
        <v>16</v>
      </c>
      <c r="L26" s="23">
        <f t="shared" si="7"/>
        <v>4.939664</v>
      </c>
      <c r="M26" s="23">
        <f t="shared" si="8"/>
        <v>44</v>
      </c>
      <c r="N26" s="23">
        <f t="shared" si="9"/>
        <v>1.752784</v>
      </c>
      <c r="O26" s="26"/>
      <c r="P26" s="31"/>
      <c r="Q26" s="31" t="s">
        <v>68</v>
      </c>
      <c r="R26" s="31" t="s">
        <v>69</v>
      </c>
      <c r="S26" s="31" t="s">
        <v>70</v>
      </c>
      <c r="T26" s="31" t="s">
        <v>71</v>
      </c>
      <c r="U26" s="31" t="s">
        <v>72</v>
      </c>
      <c r="V26" s="31" t="s">
        <v>73</v>
      </c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ht="15.75" customHeight="1">
      <c r="A27" s="46" t="s">
        <v>74</v>
      </c>
      <c r="B27" s="47">
        <v>12.0</v>
      </c>
      <c r="C27" s="48">
        <v>230.0</v>
      </c>
      <c r="D27" s="47">
        <f t="shared" ref="D27:D37" si="22">(B27*C27)/1000</f>
        <v>2.76</v>
      </c>
      <c r="E27" s="7">
        <v>24.0</v>
      </c>
      <c r="F27" s="47">
        <f t="shared" si="2"/>
        <v>66.24</v>
      </c>
      <c r="G27" s="7">
        <f t="shared" si="3"/>
        <v>24</v>
      </c>
      <c r="H27" s="47">
        <f t="shared" si="4"/>
        <v>66.24</v>
      </c>
      <c r="I27" s="47">
        <f t="shared" si="5"/>
        <v>463.68</v>
      </c>
      <c r="J27" s="49">
        <v>18.0</v>
      </c>
      <c r="K27" s="47">
        <f t="shared" si="21"/>
        <v>16</v>
      </c>
      <c r="L27" s="47">
        <f t="shared" si="7"/>
        <v>342.24</v>
      </c>
      <c r="M27" s="47">
        <f t="shared" si="8"/>
        <v>44</v>
      </c>
      <c r="N27" s="47">
        <f t="shared" si="9"/>
        <v>121.44</v>
      </c>
      <c r="O27" s="9"/>
      <c r="P27" s="11"/>
      <c r="Q27" s="11">
        <v>561.0</v>
      </c>
      <c r="R27" s="50">
        <v>0.7</v>
      </c>
      <c r="S27" s="50">
        <v>0.3</v>
      </c>
      <c r="T27" s="11">
        <v>0.14425</v>
      </c>
      <c r="U27" s="11">
        <v>0.10415</v>
      </c>
      <c r="V27" s="11">
        <f>((Q27*R27)/T27)+((Q27*S27)/U27)</f>
        <v>4338.295569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ht="15.75" customHeight="1">
      <c r="A28" s="46" t="s">
        <v>75</v>
      </c>
      <c r="B28" s="47">
        <v>0.2</v>
      </c>
      <c r="C28" s="48">
        <v>230.0</v>
      </c>
      <c r="D28" s="47">
        <f t="shared" si="22"/>
        <v>0.046</v>
      </c>
      <c r="E28" s="7">
        <v>24.0</v>
      </c>
      <c r="F28" s="47">
        <f t="shared" si="2"/>
        <v>1.104</v>
      </c>
      <c r="G28" s="7">
        <f t="shared" si="3"/>
        <v>24</v>
      </c>
      <c r="H28" s="47">
        <f t="shared" si="4"/>
        <v>1.104</v>
      </c>
      <c r="I28" s="47">
        <f t="shared" si="5"/>
        <v>7.728</v>
      </c>
      <c r="J28" s="51">
        <v>20.0</v>
      </c>
      <c r="K28" s="47">
        <f t="shared" si="21"/>
        <v>18</v>
      </c>
      <c r="L28" s="47">
        <f t="shared" si="7"/>
        <v>6.348</v>
      </c>
      <c r="M28" s="47">
        <f t="shared" si="8"/>
        <v>30</v>
      </c>
      <c r="N28" s="47">
        <f t="shared" si="9"/>
        <v>1.38</v>
      </c>
      <c r="O28" s="9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ht="15.75" customHeight="1">
      <c r="A29" s="42" t="s">
        <v>76</v>
      </c>
      <c r="B29" s="43">
        <v>2.0</v>
      </c>
      <c r="C29" s="44">
        <v>230.0</v>
      </c>
      <c r="D29" s="43">
        <f t="shared" si="22"/>
        <v>0.46</v>
      </c>
      <c r="E29" s="7">
        <v>24.0</v>
      </c>
      <c r="F29" s="43">
        <f t="shared" si="2"/>
        <v>11.04</v>
      </c>
      <c r="G29" s="7">
        <f t="shared" si="3"/>
        <v>24</v>
      </c>
      <c r="H29" s="43">
        <f t="shared" si="4"/>
        <v>11.04</v>
      </c>
      <c r="I29" s="43">
        <f t="shared" si="5"/>
        <v>77.28</v>
      </c>
      <c r="J29" s="45">
        <v>20.0</v>
      </c>
      <c r="K29" s="43">
        <f t="shared" si="21"/>
        <v>18</v>
      </c>
      <c r="L29" s="43">
        <f t="shared" si="7"/>
        <v>63.48</v>
      </c>
      <c r="M29" s="43">
        <f t="shared" si="8"/>
        <v>30</v>
      </c>
      <c r="N29" s="43">
        <f t="shared" si="9"/>
        <v>13.8</v>
      </c>
      <c r="O29" s="9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ht="15.75" customHeight="1">
      <c r="A30" s="22" t="s">
        <v>77</v>
      </c>
      <c r="B30" s="23">
        <v>0.1</v>
      </c>
      <c r="C30" s="24">
        <v>230.0</v>
      </c>
      <c r="D30" s="23">
        <f t="shared" si="22"/>
        <v>0.023</v>
      </c>
      <c r="E30" s="7">
        <v>24.0</v>
      </c>
      <c r="F30" s="23">
        <f t="shared" si="2"/>
        <v>0.552</v>
      </c>
      <c r="G30" s="7">
        <f t="shared" si="3"/>
        <v>24</v>
      </c>
      <c r="H30" s="23">
        <f t="shared" si="4"/>
        <v>0.552</v>
      </c>
      <c r="I30" s="23">
        <f t="shared" si="5"/>
        <v>3.864</v>
      </c>
      <c r="J30" s="25">
        <v>20.0</v>
      </c>
      <c r="K30" s="23">
        <f t="shared" si="21"/>
        <v>18</v>
      </c>
      <c r="L30" s="23">
        <f t="shared" si="7"/>
        <v>3.174</v>
      </c>
      <c r="M30" s="23">
        <f t="shared" si="8"/>
        <v>30</v>
      </c>
      <c r="N30" s="23">
        <f t="shared" si="9"/>
        <v>0.69</v>
      </c>
      <c r="O30" s="26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 ht="15.75" customHeight="1">
      <c r="A31" s="22" t="s">
        <v>78</v>
      </c>
      <c r="B31" s="23">
        <v>0.04</v>
      </c>
      <c r="C31" s="24">
        <v>230.0</v>
      </c>
      <c r="D31" s="23">
        <f t="shared" si="22"/>
        <v>0.0092</v>
      </c>
      <c r="E31" s="7">
        <v>24.0</v>
      </c>
      <c r="F31" s="23">
        <f t="shared" si="2"/>
        <v>0.2208</v>
      </c>
      <c r="G31" s="7">
        <f t="shared" si="3"/>
        <v>24</v>
      </c>
      <c r="H31" s="23">
        <f t="shared" si="4"/>
        <v>0.2208</v>
      </c>
      <c r="I31" s="23">
        <f t="shared" si="5"/>
        <v>1.5456</v>
      </c>
      <c r="J31" s="25">
        <v>20.0</v>
      </c>
      <c r="K31" s="23">
        <f t="shared" si="21"/>
        <v>18</v>
      </c>
      <c r="L31" s="23">
        <f t="shared" si="7"/>
        <v>1.2696</v>
      </c>
      <c r="M31" s="23">
        <f t="shared" si="8"/>
        <v>30</v>
      </c>
      <c r="N31" s="23">
        <f t="shared" si="9"/>
        <v>0.276</v>
      </c>
      <c r="O31" s="26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ht="15.75" customHeight="1">
      <c r="A32" s="22" t="s">
        <v>79</v>
      </c>
      <c r="B32" s="23">
        <v>0.04</v>
      </c>
      <c r="C32" s="24">
        <v>230.0</v>
      </c>
      <c r="D32" s="23">
        <f t="shared" si="22"/>
        <v>0.0092</v>
      </c>
      <c r="E32" s="7">
        <v>24.0</v>
      </c>
      <c r="F32" s="23">
        <f t="shared" si="2"/>
        <v>0.2208</v>
      </c>
      <c r="G32" s="7">
        <f t="shared" si="3"/>
        <v>24</v>
      </c>
      <c r="H32" s="23">
        <f t="shared" si="4"/>
        <v>0.2208</v>
      </c>
      <c r="I32" s="23">
        <f t="shared" si="5"/>
        <v>1.5456</v>
      </c>
      <c r="J32" s="25">
        <v>20.0</v>
      </c>
      <c r="K32" s="23">
        <f t="shared" si="21"/>
        <v>18</v>
      </c>
      <c r="L32" s="23">
        <f t="shared" si="7"/>
        <v>1.2696</v>
      </c>
      <c r="M32" s="23">
        <f t="shared" si="8"/>
        <v>30</v>
      </c>
      <c r="N32" s="23">
        <f t="shared" si="9"/>
        <v>0.276</v>
      </c>
      <c r="O32" s="26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</row>
    <row r="33" ht="15.75" customHeight="1">
      <c r="A33" s="22" t="s">
        <v>80</v>
      </c>
      <c r="B33" s="23">
        <v>0.1</v>
      </c>
      <c r="C33" s="24">
        <v>230.0</v>
      </c>
      <c r="D33" s="23">
        <f t="shared" si="22"/>
        <v>0.023</v>
      </c>
      <c r="E33" s="7">
        <v>24.0</v>
      </c>
      <c r="F33" s="23">
        <f t="shared" si="2"/>
        <v>0.552</v>
      </c>
      <c r="G33" s="7">
        <f t="shared" si="3"/>
        <v>24</v>
      </c>
      <c r="H33" s="23">
        <f t="shared" si="4"/>
        <v>0.552</v>
      </c>
      <c r="I33" s="23">
        <f t="shared" si="5"/>
        <v>3.864</v>
      </c>
      <c r="J33" s="25">
        <v>17.0</v>
      </c>
      <c r="K33" s="23">
        <f t="shared" si="21"/>
        <v>15</v>
      </c>
      <c r="L33" s="23">
        <f t="shared" si="7"/>
        <v>2.691</v>
      </c>
      <c r="M33" s="23">
        <f t="shared" si="8"/>
        <v>51</v>
      </c>
      <c r="N33" s="23">
        <f t="shared" si="9"/>
        <v>1.173</v>
      </c>
      <c r="O33" s="26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ht="15.75" customHeight="1">
      <c r="A34" s="22" t="s">
        <v>81</v>
      </c>
      <c r="B34" s="23">
        <v>2.0</v>
      </c>
      <c r="C34" s="24">
        <v>230.0</v>
      </c>
      <c r="D34" s="23">
        <f t="shared" si="22"/>
        <v>0.46</v>
      </c>
      <c r="E34" s="7">
        <v>24.0</v>
      </c>
      <c r="F34" s="23">
        <f t="shared" si="2"/>
        <v>11.04</v>
      </c>
      <c r="G34" s="7">
        <f t="shared" si="3"/>
        <v>24</v>
      </c>
      <c r="H34" s="23">
        <f t="shared" si="4"/>
        <v>11.04</v>
      </c>
      <c r="I34" s="23">
        <f t="shared" si="5"/>
        <v>77.28</v>
      </c>
      <c r="J34" s="25">
        <v>20.0</v>
      </c>
      <c r="K34" s="23">
        <f t="shared" si="21"/>
        <v>18</v>
      </c>
      <c r="L34" s="23">
        <f t="shared" si="7"/>
        <v>63.48</v>
      </c>
      <c r="M34" s="23">
        <f t="shared" si="8"/>
        <v>30</v>
      </c>
      <c r="N34" s="23">
        <f t="shared" si="9"/>
        <v>13.8</v>
      </c>
      <c r="O34" s="26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</row>
    <row r="35" ht="15.75" customHeight="1">
      <c r="A35" s="52" t="s">
        <v>82</v>
      </c>
      <c r="B35" s="34">
        <v>7.0</v>
      </c>
      <c r="C35" s="33">
        <v>230.0</v>
      </c>
      <c r="D35" s="34">
        <f t="shared" si="22"/>
        <v>1.61</v>
      </c>
      <c r="E35" s="7">
        <v>24.0</v>
      </c>
      <c r="F35" s="34">
        <f t="shared" si="2"/>
        <v>38.64</v>
      </c>
      <c r="G35" s="7">
        <f t="shared" si="3"/>
        <v>24</v>
      </c>
      <c r="H35" s="34">
        <f t="shared" si="4"/>
        <v>38.64</v>
      </c>
      <c r="I35" s="34">
        <f t="shared" si="5"/>
        <v>270.48</v>
      </c>
      <c r="J35" s="35">
        <v>20.0</v>
      </c>
      <c r="K35" s="34">
        <f t="shared" si="21"/>
        <v>18</v>
      </c>
      <c r="L35" s="34">
        <f t="shared" si="7"/>
        <v>222.18</v>
      </c>
      <c r="M35" s="34">
        <f t="shared" si="8"/>
        <v>30</v>
      </c>
      <c r="N35" s="34">
        <f t="shared" si="9"/>
        <v>48.3</v>
      </c>
      <c r="O35" s="26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</row>
    <row r="36" ht="15.75" customHeight="1">
      <c r="A36" s="52" t="s">
        <v>83</v>
      </c>
      <c r="B36" s="34">
        <v>0.01</v>
      </c>
      <c r="C36" s="33">
        <v>230.0</v>
      </c>
      <c r="D36" s="34">
        <f t="shared" si="22"/>
        <v>0.0023</v>
      </c>
      <c r="E36" s="7">
        <v>24.0</v>
      </c>
      <c r="F36" s="34">
        <f t="shared" si="2"/>
        <v>0.0552</v>
      </c>
      <c r="G36" s="7">
        <f t="shared" si="3"/>
        <v>24</v>
      </c>
      <c r="H36" s="34">
        <f t="shared" si="4"/>
        <v>0.0552</v>
      </c>
      <c r="I36" s="34">
        <f t="shared" si="5"/>
        <v>0.3864</v>
      </c>
      <c r="J36" s="35">
        <v>0.0</v>
      </c>
      <c r="K36" s="34">
        <f>J36</f>
        <v>0</v>
      </c>
      <c r="L36" s="34">
        <f t="shared" si="7"/>
        <v>0</v>
      </c>
      <c r="M36" s="34">
        <f t="shared" si="8"/>
        <v>168</v>
      </c>
      <c r="N36" s="34">
        <f t="shared" si="9"/>
        <v>0.3864</v>
      </c>
      <c r="O36" s="26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</row>
    <row r="37" ht="15.75" customHeight="1">
      <c r="A37" s="52" t="s">
        <v>84</v>
      </c>
      <c r="B37" s="34">
        <v>2.15</v>
      </c>
      <c r="C37" s="33">
        <v>230.0</v>
      </c>
      <c r="D37" s="34">
        <f t="shared" si="22"/>
        <v>0.4945</v>
      </c>
      <c r="E37" s="7">
        <v>24.0</v>
      </c>
      <c r="F37" s="34">
        <f t="shared" si="2"/>
        <v>11.868</v>
      </c>
      <c r="G37" s="7">
        <f t="shared" si="3"/>
        <v>24</v>
      </c>
      <c r="H37" s="34">
        <f t="shared" si="4"/>
        <v>11.868</v>
      </c>
      <c r="I37" s="34">
        <f t="shared" si="5"/>
        <v>83.076</v>
      </c>
      <c r="J37" s="35">
        <v>20.0</v>
      </c>
      <c r="K37" s="34">
        <f t="shared" ref="K37:K51" si="23">J37-2</f>
        <v>18</v>
      </c>
      <c r="L37" s="34">
        <f t="shared" si="7"/>
        <v>68.241</v>
      </c>
      <c r="M37" s="34">
        <f t="shared" si="8"/>
        <v>30</v>
      </c>
      <c r="N37" s="34">
        <f t="shared" si="9"/>
        <v>14.835</v>
      </c>
      <c r="O37" s="26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</row>
    <row r="38" ht="15.75" customHeight="1">
      <c r="A38" s="22" t="s">
        <v>85</v>
      </c>
      <c r="B38" s="23">
        <v>0.1</v>
      </c>
      <c r="C38" s="24">
        <v>400.0</v>
      </c>
      <c r="D38" s="23">
        <f t="shared" ref="D38:D41" si="24">C38*B38*1.732/1000</f>
        <v>0.06928</v>
      </c>
      <c r="E38" s="7">
        <v>24.0</v>
      </c>
      <c r="F38" s="23">
        <f t="shared" si="2"/>
        <v>1.66272</v>
      </c>
      <c r="G38" s="7">
        <f t="shared" si="3"/>
        <v>24</v>
      </c>
      <c r="H38" s="23">
        <f t="shared" si="4"/>
        <v>1.66272</v>
      </c>
      <c r="I38" s="23">
        <f t="shared" si="5"/>
        <v>11.63904</v>
      </c>
      <c r="J38" s="25">
        <v>20.0</v>
      </c>
      <c r="K38" s="23">
        <f t="shared" si="23"/>
        <v>18</v>
      </c>
      <c r="L38" s="23">
        <f t="shared" si="7"/>
        <v>9.56064</v>
      </c>
      <c r="M38" s="23">
        <f t="shared" si="8"/>
        <v>30</v>
      </c>
      <c r="N38" s="23">
        <f t="shared" si="9"/>
        <v>2.0784</v>
      </c>
      <c r="O38" s="26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</row>
    <row r="39" ht="15.75" customHeight="1">
      <c r="A39" s="22" t="s">
        <v>86</v>
      </c>
      <c r="B39" s="23">
        <v>0.1</v>
      </c>
      <c r="C39" s="24">
        <v>400.0</v>
      </c>
      <c r="D39" s="23">
        <f t="shared" si="24"/>
        <v>0.06928</v>
      </c>
      <c r="E39" s="7">
        <v>24.0</v>
      </c>
      <c r="F39" s="23">
        <f t="shared" si="2"/>
        <v>1.66272</v>
      </c>
      <c r="G39" s="7">
        <f t="shared" si="3"/>
        <v>24</v>
      </c>
      <c r="H39" s="23">
        <f t="shared" si="4"/>
        <v>1.66272</v>
      </c>
      <c r="I39" s="23">
        <f t="shared" si="5"/>
        <v>11.63904</v>
      </c>
      <c r="J39" s="25">
        <v>20.0</v>
      </c>
      <c r="K39" s="23">
        <f t="shared" si="23"/>
        <v>18</v>
      </c>
      <c r="L39" s="23">
        <f t="shared" si="7"/>
        <v>9.56064</v>
      </c>
      <c r="M39" s="23">
        <f t="shared" si="8"/>
        <v>30</v>
      </c>
      <c r="N39" s="23">
        <f t="shared" si="9"/>
        <v>2.0784</v>
      </c>
      <c r="O39" s="26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</row>
    <row r="40" ht="15.75" customHeight="1">
      <c r="A40" s="42" t="s">
        <v>87</v>
      </c>
      <c r="B40" s="43">
        <v>8.0</v>
      </c>
      <c r="C40" s="44">
        <v>400.0</v>
      </c>
      <c r="D40" s="43">
        <f t="shared" si="24"/>
        <v>5.5424</v>
      </c>
      <c r="E40" s="7">
        <v>24.0</v>
      </c>
      <c r="F40" s="43">
        <f t="shared" si="2"/>
        <v>133.0176</v>
      </c>
      <c r="G40" s="7">
        <f t="shared" si="3"/>
        <v>24</v>
      </c>
      <c r="H40" s="43">
        <f t="shared" si="4"/>
        <v>133.0176</v>
      </c>
      <c r="I40" s="43">
        <f t="shared" si="5"/>
        <v>931.1232</v>
      </c>
      <c r="J40" s="45">
        <v>20.0</v>
      </c>
      <c r="K40" s="43">
        <f t="shared" si="23"/>
        <v>18</v>
      </c>
      <c r="L40" s="43">
        <f t="shared" si="7"/>
        <v>764.8512</v>
      </c>
      <c r="M40" s="43">
        <f t="shared" si="8"/>
        <v>30</v>
      </c>
      <c r="N40" s="43">
        <f t="shared" si="9"/>
        <v>166.272</v>
      </c>
      <c r="O40" s="9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ht="15.75" customHeight="1">
      <c r="A41" s="42" t="s">
        <v>88</v>
      </c>
      <c r="B41" s="43">
        <v>8.0</v>
      </c>
      <c r="C41" s="44">
        <v>400.0</v>
      </c>
      <c r="D41" s="43">
        <f t="shared" si="24"/>
        <v>5.5424</v>
      </c>
      <c r="E41" s="7">
        <v>24.0</v>
      </c>
      <c r="F41" s="43">
        <f t="shared" si="2"/>
        <v>133.0176</v>
      </c>
      <c r="G41" s="7">
        <f t="shared" si="3"/>
        <v>24</v>
      </c>
      <c r="H41" s="43">
        <f t="shared" si="4"/>
        <v>133.0176</v>
      </c>
      <c r="I41" s="43">
        <f t="shared" si="5"/>
        <v>931.1232</v>
      </c>
      <c r="J41" s="45">
        <v>17.0</v>
      </c>
      <c r="K41" s="43">
        <f t="shared" si="23"/>
        <v>15</v>
      </c>
      <c r="L41" s="43">
        <f t="shared" si="7"/>
        <v>648.4608</v>
      </c>
      <c r="M41" s="43">
        <f t="shared" si="8"/>
        <v>51</v>
      </c>
      <c r="N41" s="43">
        <f t="shared" si="9"/>
        <v>282.6624</v>
      </c>
      <c r="O41" s="9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t="15.75" customHeight="1">
      <c r="A42" s="22" t="s">
        <v>89</v>
      </c>
      <c r="B42" s="23">
        <v>0.0</v>
      </c>
      <c r="C42" s="24">
        <v>230.0</v>
      </c>
      <c r="D42" s="23">
        <f t="shared" ref="D42:D73" si="25">(B42*C42)/1000</f>
        <v>0</v>
      </c>
      <c r="E42" s="7">
        <v>24.0</v>
      </c>
      <c r="F42" s="23">
        <f t="shared" si="2"/>
        <v>0</v>
      </c>
      <c r="G42" s="7">
        <f t="shared" si="3"/>
        <v>24</v>
      </c>
      <c r="H42" s="23">
        <f t="shared" si="4"/>
        <v>0</v>
      </c>
      <c r="I42" s="23">
        <f t="shared" si="5"/>
        <v>0</v>
      </c>
      <c r="J42" s="25">
        <v>20.0</v>
      </c>
      <c r="K42" s="23">
        <f t="shared" si="23"/>
        <v>18</v>
      </c>
      <c r="L42" s="23">
        <f t="shared" si="7"/>
        <v>0</v>
      </c>
      <c r="M42" s="23">
        <f t="shared" si="8"/>
        <v>30</v>
      </c>
      <c r="N42" s="23">
        <f t="shared" si="9"/>
        <v>0</v>
      </c>
      <c r="O42" s="26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 ht="15.75" customHeight="1">
      <c r="A43" s="22" t="s">
        <v>90</v>
      </c>
      <c r="B43" s="23">
        <v>0.5</v>
      </c>
      <c r="C43" s="24">
        <v>230.0</v>
      </c>
      <c r="D43" s="23">
        <f t="shared" si="25"/>
        <v>0.115</v>
      </c>
      <c r="E43" s="7">
        <v>24.0</v>
      </c>
      <c r="F43" s="23">
        <f t="shared" si="2"/>
        <v>2.76</v>
      </c>
      <c r="G43" s="7">
        <f t="shared" si="3"/>
        <v>24</v>
      </c>
      <c r="H43" s="23">
        <f t="shared" si="4"/>
        <v>2.76</v>
      </c>
      <c r="I43" s="23">
        <f t="shared" si="5"/>
        <v>19.32</v>
      </c>
      <c r="J43" s="25">
        <v>20.0</v>
      </c>
      <c r="K43" s="23">
        <f t="shared" si="23"/>
        <v>18</v>
      </c>
      <c r="L43" s="23">
        <f t="shared" si="7"/>
        <v>15.87</v>
      </c>
      <c r="M43" s="23">
        <f t="shared" si="8"/>
        <v>30</v>
      </c>
      <c r="N43" s="23">
        <f t="shared" si="9"/>
        <v>3.45</v>
      </c>
      <c r="O43" s="26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ht="15.75" customHeight="1">
      <c r="A44" s="22" t="s">
        <v>91</v>
      </c>
      <c r="B44" s="23">
        <v>2.5</v>
      </c>
      <c r="C44" s="24">
        <v>230.0</v>
      </c>
      <c r="D44" s="23">
        <f t="shared" si="25"/>
        <v>0.575</v>
      </c>
      <c r="E44" s="7">
        <v>24.0</v>
      </c>
      <c r="F44" s="23">
        <f t="shared" si="2"/>
        <v>13.8</v>
      </c>
      <c r="G44" s="7">
        <f t="shared" si="3"/>
        <v>24</v>
      </c>
      <c r="H44" s="23">
        <f t="shared" si="4"/>
        <v>13.8</v>
      </c>
      <c r="I44" s="23">
        <f t="shared" si="5"/>
        <v>96.6</v>
      </c>
      <c r="J44" s="25">
        <v>20.0</v>
      </c>
      <c r="K44" s="23">
        <f t="shared" si="23"/>
        <v>18</v>
      </c>
      <c r="L44" s="23">
        <f t="shared" si="7"/>
        <v>79.35</v>
      </c>
      <c r="M44" s="23">
        <f t="shared" si="8"/>
        <v>30</v>
      </c>
      <c r="N44" s="23">
        <f t="shared" si="9"/>
        <v>17.25</v>
      </c>
      <c r="O44" s="26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ht="15.75" customHeight="1">
      <c r="A45" s="22" t="s">
        <v>92</v>
      </c>
      <c r="B45" s="23">
        <v>0.2</v>
      </c>
      <c r="C45" s="24">
        <v>230.0</v>
      </c>
      <c r="D45" s="23">
        <f t="shared" si="25"/>
        <v>0.046</v>
      </c>
      <c r="E45" s="7">
        <v>24.0</v>
      </c>
      <c r="F45" s="23">
        <f t="shared" si="2"/>
        <v>1.104</v>
      </c>
      <c r="G45" s="7">
        <f t="shared" si="3"/>
        <v>24</v>
      </c>
      <c r="H45" s="23">
        <f t="shared" si="4"/>
        <v>1.104</v>
      </c>
      <c r="I45" s="23">
        <f t="shared" si="5"/>
        <v>7.728</v>
      </c>
      <c r="J45" s="25">
        <v>20.0</v>
      </c>
      <c r="K45" s="23">
        <f t="shared" si="23"/>
        <v>18</v>
      </c>
      <c r="L45" s="23">
        <f t="shared" si="7"/>
        <v>6.348</v>
      </c>
      <c r="M45" s="23">
        <f t="shared" si="8"/>
        <v>30</v>
      </c>
      <c r="N45" s="23">
        <f t="shared" si="9"/>
        <v>1.38</v>
      </c>
      <c r="O45" s="26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ht="15.75" customHeight="1">
      <c r="A46" s="22" t="s">
        <v>93</v>
      </c>
      <c r="B46" s="23">
        <v>0.0</v>
      </c>
      <c r="C46" s="24">
        <v>230.0</v>
      </c>
      <c r="D46" s="23">
        <f t="shared" si="25"/>
        <v>0</v>
      </c>
      <c r="E46" s="7">
        <v>24.0</v>
      </c>
      <c r="F46" s="23">
        <f t="shared" si="2"/>
        <v>0</v>
      </c>
      <c r="G46" s="7">
        <f t="shared" si="3"/>
        <v>24</v>
      </c>
      <c r="H46" s="23">
        <f t="shared" si="4"/>
        <v>0</v>
      </c>
      <c r="I46" s="23">
        <f t="shared" si="5"/>
        <v>0</v>
      </c>
      <c r="J46" s="25">
        <v>20.0</v>
      </c>
      <c r="K46" s="23">
        <f t="shared" si="23"/>
        <v>18</v>
      </c>
      <c r="L46" s="23">
        <f t="shared" si="7"/>
        <v>0</v>
      </c>
      <c r="M46" s="23">
        <f t="shared" si="8"/>
        <v>30</v>
      </c>
      <c r="N46" s="23">
        <f t="shared" si="9"/>
        <v>0</v>
      </c>
      <c r="O46" s="26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ht="15.75" customHeight="1">
      <c r="A47" s="22" t="s">
        <v>94</v>
      </c>
      <c r="B47" s="23">
        <v>1.0</v>
      </c>
      <c r="C47" s="24">
        <v>230.0</v>
      </c>
      <c r="D47" s="23">
        <f t="shared" si="25"/>
        <v>0.23</v>
      </c>
      <c r="E47" s="7">
        <v>24.0</v>
      </c>
      <c r="F47" s="23">
        <f t="shared" si="2"/>
        <v>5.52</v>
      </c>
      <c r="G47" s="7">
        <f t="shared" si="3"/>
        <v>24</v>
      </c>
      <c r="H47" s="23">
        <f t="shared" si="4"/>
        <v>5.52</v>
      </c>
      <c r="I47" s="23">
        <f t="shared" si="5"/>
        <v>38.64</v>
      </c>
      <c r="J47" s="25">
        <v>20.0</v>
      </c>
      <c r="K47" s="23">
        <f t="shared" si="23"/>
        <v>18</v>
      </c>
      <c r="L47" s="23">
        <f t="shared" si="7"/>
        <v>31.74</v>
      </c>
      <c r="M47" s="23">
        <f t="shared" si="8"/>
        <v>30</v>
      </c>
      <c r="N47" s="23">
        <f t="shared" si="9"/>
        <v>6.9</v>
      </c>
      <c r="O47" s="26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48" ht="15.75" customHeight="1">
      <c r="A48" s="22" t="s">
        <v>95</v>
      </c>
      <c r="B48" s="23">
        <v>2.6</v>
      </c>
      <c r="C48" s="24">
        <v>230.0</v>
      </c>
      <c r="D48" s="23">
        <f t="shared" si="25"/>
        <v>0.598</v>
      </c>
      <c r="E48" s="7">
        <v>24.0</v>
      </c>
      <c r="F48" s="23">
        <f t="shared" si="2"/>
        <v>14.352</v>
      </c>
      <c r="G48" s="7">
        <f t="shared" si="3"/>
        <v>24</v>
      </c>
      <c r="H48" s="23">
        <f t="shared" si="4"/>
        <v>14.352</v>
      </c>
      <c r="I48" s="23">
        <f t="shared" si="5"/>
        <v>100.464</v>
      </c>
      <c r="J48" s="25">
        <v>20.0</v>
      </c>
      <c r="K48" s="23">
        <f t="shared" si="23"/>
        <v>18</v>
      </c>
      <c r="L48" s="23">
        <f t="shared" si="7"/>
        <v>82.524</v>
      </c>
      <c r="M48" s="23">
        <f t="shared" si="8"/>
        <v>30</v>
      </c>
      <c r="N48" s="23">
        <f t="shared" si="9"/>
        <v>17.94</v>
      </c>
      <c r="O48" s="26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</row>
    <row r="49" ht="15.75" customHeight="1">
      <c r="A49" s="22" t="s">
        <v>96</v>
      </c>
      <c r="B49" s="23">
        <v>0.1</v>
      </c>
      <c r="C49" s="24">
        <v>230.0</v>
      </c>
      <c r="D49" s="23">
        <f t="shared" si="25"/>
        <v>0.023</v>
      </c>
      <c r="E49" s="7">
        <v>24.0</v>
      </c>
      <c r="F49" s="23">
        <f t="shared" si="2"/>
        <v>0.552</v>
      </c>
      <c r="G49" s="7">
        <f t="shared" si="3"/>
        <v>24</v>
      </c>
      <c r="H49" s="23">
        <f t="shared" si="4"/>
        <v>0.552</v>
      </c>
      <c r="I49" s="23">
        <f t="shared" si="5"/>
        <v>3.864</v>
      </c>
      <c r="J49" s="25">
        <v>20.0</v>
      </c>
      <c r="K49" s="23">
        <f t="shared" si="23"/>
        <v>18</v>
      </c>
      <c r="L49" s="23">
        <f t="shared" si="7"/>
        <v>3.174</v>
      </c>
      <c r="M49" s="23">
        <f t="shared" si="8"/>
        <v>30</v>
      </c>
      <c r="N49" s="23">
        <f t="shared" si="9"/>
        <v>0.69</v>
      </c>
      <c r="O49" s="26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 ht="15.75" customHeight="1">
      <c r="A50" s="22" t="s">
        <v>97</v>
      </c>
      <c r="B50" s="23">
        <v>0.3</v>
      </c>
      <c r="C50" s="24">
        <v>230.0</v>
      </c>
      <c r="D50" s="23">
        <f t="shared" si="25"/>
        <v>0.069</v>
      </c>
      <c r="E50" s="7">
        <v>24.0</v>
      </c>
      <c r="F50" s="23">
        <f t="shared" si="2"/>
        <v>1.656</v>
      </c>
      <c r="G50" s="7">
        <f t="shared" si="3"/>
        <v>24</v>
      </c>
      <c r="H50" s="23">
        <f t="shared" si="4"/>
        <v>1.656</v>
      </c>
      <c r="I50" s="23">
        <f t="shared" si="5"/>
        <v>11.592</v>
      </c>
      <c r="J50" s="25">
        <v>17.0</v>
      </c>
      <c r="K50" s="23">
        <f t="shared" si="23"/>
        <v>15</v>
      </c>
      <c r="L50" s="23">
        <f t="shared" si="7"/>
        <v>8.073</v>
      </c>
      <c r="M50" s="23">
        <f t="shared" si="8"/>
        <v>51</v>
      </c>
      <c r="N50" s="23">
        <f t="shared" si="9"/>
        <v>3.519</v>
      </c>
      <c r="O50" s="26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 ht="15.75" customHeight="1">
      <c r="A51" s="22" t="s">
        <v>98</v>
      </c>
      <c r="B51" s="23">
        <v>0.02</v>
      </c>
      <c r="C51" s="24">
        <v>230.0</v>
      </c>
      <c r="D51" s="23">
        <f t="shared" si="25"/>
        <v>0.0046</v>
      </c>
      <c r="E51" s="7">
        <v>24.0</v>
      </c>
      <c r="F51" s="23">
        <f t="shared" si="2"/>
        <v>0.1104</v>
      </c>
      <c r="G51" s="7">
        <f t="shared" si="3"/>
        <v>24</v>
      </c>
      <c r="H51" s="23">
        <f t="shared" si="4"/>
        <v>0.1104</v>
      </c>
      <c r="I51" s="23">
        <f t="shared" si="5"/>
        <v>0.7728</v>
      </c>
      <c r="J51" s="25">
        <v>20.0</v>
      </c>
      <c r="K51" s="23">
        <f t="shared" si="23"/>
        <v>18</v>
      </c>
      <c r="L51" s="23">
        <f t="shared" si="7"/>
        <v>0.6348</v>
      </c>
      <c r="M51" s="23">
        <f t="shared" si="8"/>
        <v>30</v>
      </c>
      <c r="N51" s="23">
        <f t="shared" si="9"/>
        <v>0.138</v>
      </c>
      <c r="O51" s="26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</row>
    <row r="52" ht="15.75" customHeight="1">
      <c r="A52" s="22" t="s">
        <v>99</v>
      </c>
      <c r="B52" s="23">
        <v>0.01</v>
      </c>
      <c r="C52" s="24">
        <v>230.0</v>
      </c>
      <c r="D52" s="23">
        <f t="shared" si="25"/>
        <v>0.0023</v>
      </c>
      <c r="E52" s="7">
        <v>24.0</v>
      </c>
      <c r="F52" s="23">
        <f t="shared" si="2"/>
        <v>0.0552</v>
      </c>
      <c r="G52" s="7">
        <f t="shared" si="3"/>
        <v>24</v>
      </c>
      <c r="H52" s="23">
        <f t="shared" si="4"/>
        <v>0.0552</v>
      </c>
      <c r="I52" s="23">
        <f t="shared" si="5"/>
        <v>0.3864</v>
      </c>
      <c r="J52" s="25">
        <v>14.0</v>
      </c>
      <c r="K52" s="23">
        <f t="shared" ref="K52:K56" si="26">J52</f>
        <v>14</v>
      </c>
      <c r="L52" s="23">
        <f t="shared" si="7"/>
        <v>0.2254</v>
      </c>
      <c r="M52" s="23">
        <f t="shared" si="8"/>
        <v>70</v>
      </c>
      <c r="N52" s="23">
        <f t="shared" si="9"/>
        <v>0.161</v>
      </c>
      <c r="O52" s="26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</row>
    <row r="53" ht="15.75" customHeight="1">
      <c r="A53" s="22" t="s">
        <v>100</v>
      </c>
      <c r="B53" s="23">
        <v>0.3</v>
      </c>
      <c r="C53" s="24">
        <v>230.0</v>
      </c>
      <c r="D53" s="23">
        <f t="shared" si="25"/>
        <v>0.069</v>
      </c>
      <c r="E53" s="7">
        <v>24.0</v>
      </c>
      <c r="F53" s="23">
        <f t="shared" si="2"/>
        <v>1.656</v>
      </c>
      <c r="G53" s="7">
        <f t="shared" si="3"/>
        <v>24</v>
      </c>
      <c r="H53" s="23">
        <f t="shared" si="4"/>
        <v>1.656</v>
      </c>
      <c r="I53" s="23">
        <f t="shared" si="5"/>
        <v>11.592</v>
      </c>
      <c r="J53" s="25">
        <v>14.0</v>
      </c>
      <c r="K53" s="23">
        <f t="shared" si="26"/>
        <v>14</v>
      </c>
      <c r="L53" s="23">
        <f t="shared" si="7"/>
        <v>6.762</v>
      </c>
      <c r="M53" s="23">
        <f t="shared" si="8"/>
        <v>70</v>
      </c>
      <c r="N53" s="23">
        <f t="shared" si="9"/>
        <v>4.83</v>
      </c>
      <c r="O53" s="26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</row>
    <row r="54" ht="15.75" customHeight="1">
      <c r="A54" s="22" t="s">
        <v>101</v>
      </c>
      <c r="B54" s="23">
        <v>0.05</v>
      </c>
      <c r="C54" s="24">
        <v>230.0</v>
      </c>
      <c r="D54" s="23">
        <f t="shared" si="25"/>
        <v>0.0115</v>
      </c>
      <c r="E54" s="7">
        <v>24.0</v>
      </c>
      <c r="F54" s="23">
        <f t="shared" si="2"/>
        <v>0.276</v>
      </c>
      <c r="G54" s="7">
        <f t="shared" si="3"/>
        <v>24</v>
      </c>
      <c r="H54" s="23">
        <f t="shared" si="4"/>
        <v>0.276</v>
      </c>
      <c r="I54" s="23">
        <f t="shared" si="5"/>
        <v>1.932</v>
      </c>
      <c r="J54" s="25">
        <v>2.0</v>
      </c>
      <c r="K54" s="23">
        <f t="shared" si="26"/>
        <v>2</v>
      </c>
      <c r="L54" s="23">
        <f t="shared" si="7"/>
        <v>0.161</v>
      </c>
      <c r="M54" s="23">
        <f t="shared" si="8"/>
        <v>154</v>
      </c>
      <c r="N54" s="23">
        <f t="shared" si="9"/>
        <v>1.771</v>
      </c>
      <c r="O54" s="26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ht="15.75" customHeight="1">
      <c r="A55" s="22" t="s">
        <v>102</v>
      </c>
      <c r="B55" s="23">
        <v>3.6</v>
      </c>
      <c r="C55" s="24">
        <v>230.0</v>
      </c>
      <c r="D55" s="23">
        <f t="shared" si="25"/>
        <v>0.828</v>
      </c>
      <c r="E55" s="7">
        <v>24.0</v>
      </c>
      <c r="F55" s="23">
        <f t="shared" si="2"/>
        <v>19.872</v>
      </c>
      <c r="G55" s="7">
        <f t="shared" si="3"/>
        <v>24</v>
      </c>
      <c r="H55" s="23">
        <f t="shared" si="4"/>
        <v>19.872</v>
      </c>
      <c r="I55" s="23">
        <f t="shared" si="5"/>
        <v>139.104</v>
      </c>
      <c r="J55" s="25">
        <v>14.0</v>
      </c>
      <c r="K55" s="23">
        <f t="shared" si="26"/>
        <v>14</v>
      </c>
      <c r="L55" s="23">
        <f t="shared" si="7"/>
        <v>81.144</v>
      </c>
      <c r="M55" s="23">
        <f t="shared" si="8"/>
        <v>70</v>
      </c>
      <c r="N55" s="23">
        <f t="shared" si="9"/>
        <v>57.96</v>
      </c>
      <c r="O55" s="26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ht="15.75" customHeight="1">
      <c r="A56" s="22" t="s">
        <v>103</v>
      </c>
      <c r="B56" s="23">
        <v>5.0</v>
      </c>
      <c r="C56" s="24">
        <v>230.0</v>
      </c>
      <c r="D56" s="23">
        <f t="shared" si="25"/>
        <v>1.15</v>
      </c>
      <c r="E56" s="7">
        <v>24.0</v>
      </c>
      <c r="F56" s="23">
        <f t="shared" si="2"/>
        <v>27.6</v>
      </c>
      <c r="G56" s="7">
        <f t="shared" si="3"/>
        <v>24</v>
      </c>
      <c r="H56" s="23">
        <f t="shared" si="4"/>
        <v>27.6</v>
      </c>
      <c r="I56" s="23">
        <f t="shared" si="5"/>
        <v>193.2</v>
      </c>
      <c r="J56" s="25">
        <v>14.0</v>
      </c>
      <c r="K56" s="23">
        <f t="shared" si="26"/>
        <v>14</v>
      </c>
      <c r="L56" s="23">
        <f t="shared" si="7"/>
        <v>112.7</v>
      </c>
      <c r="M56" s="23">
        <f t="shared" si="8"/>
        <v>70</v>
      </c>
      <c r="N56" s="23">
        <f t="shared" si="9"/>
        <v>80.5</v>
      </c>
      <c r="O56" s="26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 ht="15.75" customHeight="1">
      <c r="A57" s="22" t="s">
        <v>104</v>
      </c>
      <c r="B57" s="23">
        <v>0.05</v>
      </c>
      <c r="C57" s="24">
        <v>230.0</v>
      </c>
      <c r="D57" s="23">
        <f t="shared" si="25"/>
        <v>0.0115</v>
      </c>
      <c r="E57" s="7">
        <v>24.0</v>
      </c>
      <c r="F57" s="23">
        <f t="shared" si="2"/>
        <v>0.276</v>
      </c>
      <c r="G57" s="7">
        <f t="shared" si="3"/>
        <v>24</v>
      </c>
      <c r="H57" s="23">
        <f t="shared" si="4"/>
        <v>0.276</v>
      </c>
      <c r="I57" s="23">
        <f t="shared" si="5"/>
        <v>1.932</v>
      </c>
      <c r="J57" s="25">
        <v>18.0</v>
      </c>
      <c r="K57" s="23">
        <f t="shared" ref="K57:K70" si="27">J57-2</f>
        <v>16</v>
      </c>
      <c r="L57" s="23">
        <f t="shared" si="7"/>
        <v>1.426</v>
      </c>
      <c r="M57" s="23">
        <f t="shared" si="8"/>
        <v>44</v>
      </c>
      <c r="N57" s="23">
        <f t="shared" si="9"/>
        <v>0.506</v>
      </c>
      <c r="O57" s="26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</row>
    <row r="58" ht="15.75" customHeight="1">
      <c r="A58" s="22" t="s">
        <v>105</v>
      </c>
      <c r="B58" s="23">
        <v>0.0</v>
      </c>
      <c r="C58" s="24">
        <v>230.0</v>
      </c>
      <c r="D58" s="23">
        <f t="shared" si="25"/>
        <v>0</v>
      </c>
      <c r="E58" s="7">
        <v>24.0</v>
      </c>
      <c r="F58" s="23">
        <f t="shared" si="2"/>
        <v>0</v>
      </c>
      <c r="G58" s="7">
        <f t="shared" si="3"/>
        <v>24</v>
      </c>
      <c r="H58" s="23">
        <f t="shared" si="4"/>
        <v>0</v>
      </c>
      <c r="I58" s="23">
        <f t="shared" si="5"/>
        <v>0</v>
      </c>
      <c r="J58" s="25">
        <v>24.0</v>
      </c>
      <c r="K58" s="23">
        <f t="shared" si="27"/>
        <v>22</v>
      </c>
      <c r="L58" s="23">
        <f t="shared" si="7"/>
        <v>0</v>
      </c>
      <c r="M58" s="23">
        <f t="shared" si="8"/>
        <v>2</v>
      </c>
      <c r="N58" s="23">
        <f t="shared" si="9"/>
        <v>0</v>
      </c>
      <c r="O58" s="26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</row>
    <row r="59" ht="15.75" customHeight="1">
      <c r="A59" s="22" t="s">
        <v>106</v>
      </c>
      <c r="B59" s="23">
        <v>0.2</v>
      </c>
      <c r="C59" s="24">
        <v>230.0</v>
      </c>
      <c r="D59" s="23">
        <f t="shared" si="25"/>
        <v>0.046</v>
      </c>
      <c r="E59" s="7">
        <v>24.0</v>
      </c>
      <c r="F59" s="23">
        <f t="shared" si="2"/>
        <v>1.104</v>
      </c>
      <c r="G59" s="7">
        <f t="shared" si="3"/>
        <v>24</v>
      </c>
      <c r="H59" s="23">
        <f t="shared" si="4"/>
        <v>1.104</v>
      </c>
      <c r="I59" s="23">
        <f t="shared" si="5"/>
        <v>7.728</v>
      </c>
      <c r="J59" s="25">
        <v>21.5</v>
      </c>
      <c r="K59" s="23">
        <f t="shared" si="27"/>
        <v>19.5</v>
      </c>
      <c r="L59" s="23">
        <f t="shared" si="7"/>
        <v>6.831</v>
      </c>
      <c r="M59" s="23">
        <f t="shared" si="8"/>
        <v>19.5</v>
      </c>
      <c r="N59" s="23">
        <f t="shared" si="9"/>
        <v>0.897</v>
      </c>
      <c r="O59" s="26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</row>
    <row r="60" ht="15.75" customHeight="1">
      <c r="A60" s="22" t="s">
        <v>107</v>
      </c>
      <c r="B60" s="23">
        <v>0.8</v>
      </c>
      <c r="C60" s="24">
        <v>230.0</v>
      </c>
      <c r="D60" s="23">
        <f t="shared" si="25"/>
        <v>0.184</v>
      </c>
      <c r="E60" s="7">
        <v>24.0</v>
      </c>
      <c r="F60" s="23">
        <f t="shared" si="2"/>
        <v>4.416</v>
      </c>
      <c r="G60" s="7">
        <f t="shared" si="3"/>
        <v>24</v>
      </c>
      <c r="H60" s="23">
        <f t="shared" si="4"/>
        <v>4.416</v>
      </c>
      <c r="I60" s="23">
        <f t="shared" si="5"/>
        <v>30.912</v>
      </c>
      <c r="J60" s="25">
        <v>21.5</v>
      </c>
      <c r="K60" s="23">
        <f t="shared" si="27"/>
        <v>19.5</v>
      </c>
      <c r="L60" s="23">
        <f t="shared" si="7"/>
        <v>27.324</v>
      </c>
      <c r="M60" s="23">
        <f t="shared" si="8"/>
        <v>19.5</v>
      </c>
      <c r="N60" s="23">
        <f t="shared" si="9"/>
        <v>3.588</v>
      </c>
      <c r="O60" s="26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 ht="15.75" customHeight="1">
      <c r="A61" s="22" t="s">
        <v>108</v>
      </c>
      <c r="B61" s="23">
        <v>0.2</v>
      </c>
      <c r="C61" s="24">
        <v>230.0</v>
      </c>
      <c r="D61" s="23">
        <f t="shared" si="25"/>
        <v>0.046</v>
      </c>
      <c r="E61" s="7">
        <v>24.0</v>
      </c>
      <c r="F61" s="23">
        <f t="shared" si="2"/>
        <v>1.104</v>
      </c>
      <c r="G61" s="7">
        <f t="shared" si="3"/>
        <v>24</v>
      </c>
      <c r="H61" s="23">
        <f t="shared" si="4"/>
        <v>1.104</v>
      </c>
      <c r="I61" s="23">
        <f t="shared" si="5"/>
        <v>7.728</v>
      </c>
      <c r="J61" s="25">
        <v>21.5</v>
      </c>
      <c r="K61" s="23">
        <f t="shared" si="27"/>
        <v>19.5</v>
      </c>
      <c r="L61" s="23">
        <f t="shared" si="7"/>
        <v>6.831</v>
      </c>
      <c r="M61" s="23">
        <f t="shared" si="8"/>
        <v>19.5</v>
      </c>
      <c r="N61" s="23">
        <f t="shared" si="9"/>
        <v>0.897</v>
      </c>
      <c r="O61" s="26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</row>
    <row r="62" ht="15.75" customHeight="1">
      <c r="A62" s="53" t="s">
        <v>109</v>
      </c>
      <c r="B62" s="54">
        <v>0.13</v>
      </c>
      <c r="C62" s="55">
        <v>230.0</v>
      </c>
      <c r="D62" s="54">
        <f t="shared" si="25"/>
        <v>0.0299</v>
      </c>
      <c r="E62" s="7">
        <v>24.0</v>
      </c>
      <c r="F62" s="54">
        <f t="shared" si="2"/>
        <v>0.7176</v>
      </c>
      <c r="G62" s="7">
        <f t="shared" si="3"/>
        <v>24</v>
      </c>
      <c r="H62" s="54">
        <f t="shared" si="4"/>
        <v>0.7176</v>
      </c>
      <c r="I62" s="54">
        <f t="shared" si="5"/>
        <v>5.0232</v>
      </c>
      <c r="J62" s="56">
        <v>21.5</v>
      </c>
      <c r="K62" s="54">
        <f t="shared" si="27"/>
        <v>19.5</v>
      </c>
      <c r="L62" s="54">
        <f t="shared" si="7"/>
        <v>4.44015</v>
      </c>
      <c r="M62" s="54">
        <f t="shared" si="8"/>
        <v>19.5</v>
      </c>
      <c r="N62" s="54">
        <f t="shared" si="9"/>
        <v>0.58305</v>
      </c>
      <c r="O62" s="9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ht="15.75" customHeight="1">
      <c r="A63" s="53" t="s">
        <v>110</v>
      </c>
      <c r="B63" s="54">
        <v>1.3</v>
      </c>
      <c r="C63" s="55">
        <v>230.0</v>
      </c>
      <c r="D63" s="54">
        <f t="shared" si="25"/>
        <v>0.299</v>
      </c>
      <c r="E63" s="7">
        <v>24.0</v>
      </c>
      <c r="F63" s="54">
        <f t="shared" si="2"/>
        <v>7.176</v>
      </c>
      <c r="G63" s="7">
        <f t="shared" si="3"/>
        <v>24</v>
      </c>
      <c r="H63" s="54">
        <f t="shared" si="4"/>
        <v>7.176</v>
      </c>
      <c r="I63" s="54">
        <f t="shared" si="5"/>
        <v>50.232</v>
      </c>
      <c r="J63" s="56">
        <v>21.5</v>
      </c>
      <c r="K63" s="54">
        <f t="shared" si="27"/>
        <v>19.5</v>
      </c>
      <c r="L63" s="54">
        <f t="shared" si="7"/>
        <v>44.4015</v>
      </c>
      <c r="M63" s="54">
        <f t="shared" si="8"/>
        <v>19.5</v>
      </c>
      <c r="N63" s="54">
        <f t="shared" si="9"/>
        <v>5.8305</v>
      </c>
      <c r="O63" s="9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ht="15.75" customHeight="1">
      <c r="A64" s="53" t="s">
        <v>111</v>
      </c>
      <c r="B64" s="54">
        <v>0.05</v>
      </c>
      <c r="C64" s="55">
        <v>230.0</v>
      </c>
      <c r="D64" s="54">
        <f t="shared" si="25"/>
        <v>0.0115</v>
      </c>
      <c r="E64" s="7">
        <v>24.0</v>
      </c>
      <c r="F64" s="54">
        <f t="shared" si="2"/>
        <v>0.276</v>
      </c>
      <c r="G64" s="7">
        <f t="shared" si="3"/>
        <v>24</v>
      </c>
      <c r="H64" s="54">
        <f t="shared" si="4"/>
        <v>0.276</v>
      </c>
      <c r="I64" s="54">
        <f t="shared" si="5"/>
        <v>1.932</v>
      </c>
      <c r="J64" s="56">
        <v>21.5</v>
      </c>
      <c r="K64" s="54">
        <f t="shared" si="27"/>
        <v>19.5</v>
      </c>
      <c r="L64" s="54">
        <f t="shared" si="7"/>
        <v>1.70775</v>
      </c>
      <c r="M64" s="54">
        <f t="shared" si="8"/>
        <v>19.5</v>
      </c>
      <c r="N64" s="54">
        <f t="shared" si="9"/>
        <v>0.22425</v>
      </c>
      <c r="O64" s="9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ht="15.75" customHeight="1">
      <c r="A65" s="53" t="s">
        <v>112</v>
      </c>
      <c r="B65" s="54">
        <v>0.4</v>
      </c>
      <c r="C65" s="55">
        <v>230.0</v>
      </c>
      <c r="D65" s="54">
        <f t="shared" si="25"/>
        <v>0.092</v>
      </c>
      <c r="E65" s="7">
        <v>24.0</v>
      </c>
      <c r="F65" s="54">
        <f t="shared" si="2"/>
        <v>2.208</v>
      </c>
      <c r="G65" s="7">
        <f t="shared" si="3"/>
        <v>24</v>
      </c>
      <c r="H65" s="54">
        <f t="shared" si="4"/>
        <v>2.208</v>
      </c>
      <c r="I65" s="54">
        <f t="shared" si="5"/>
        <v>15.456</v>
      </c>
      <c r="J65" s="56">
        <v>21.5</v>
      </c>
      <c r="K65" s="54">
        <f t="shared" si="27"/>
        <v>19.5</v>
      </c>
      <c r="L65" s="54">
        <f t="shared" si="7"/>
        <v>13.662</v>
      </c>
      <c r="M65" s="54">
        <f t="shared" si="8"/>
        <v>19.5</v>
      </c>
      <c r="N65" s="54">
        <f t="shared" si="9"/>
        <v>1.794</v>
      </c>
      <c r="O65" s="9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ht="15.75" customHeight="1">
      <c r="A66" s="53" t="s">
        <v>113</v>
      </c>
      <c r="B66" s="54">
        <v>0.5</v>
      </c>
      <c r="C66" s="55">
        <v>230.0</v>
      </c>
      <c r="D66" s="54">
        <f t="shared" si="25"/>
        <v>0.115</v>
      </c>
      <c r="E66" s="7">
        <v>24.0</v>
      </c>
      <c r="F66" s="54">
        <f t="shared" si="2"/>
        <v>2.76</v>
      </c>
      <c r="G66" s="7">
        <f t="shared" si="3"/>
        <v>24</v>
      </c>
      <c r="H66" s="54">
        <f t="shared" si="4"/>
        <v>2.76</v>
      </c>
      <c r="I66" s="54">
        <f t="shared" si="5"/>
        <v>19.32</v>
      </c>
      <c r="J66" s="56">
        <v>21.5</v>
      </c>
      <c r="K66" s="54">
        <f t="shared" si="27"/>
        <v>19.5</v>
      </c>
      <c r="L66" s="54">
        <f t="shared" si="7"/>
        <v>17.0775</v>
      </c>
      <c r="M66" s="54">
        <f t="shared" si="8"/>
        <v>19.5</v>
      </c>
      <c r="N66" s="54">
        <f t="shared" si="9"/>
        <v>2.2425</v>
      </c>
      <c r="O66" s="9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ht="15.75" customHeight="1">
      <c r="A67" s="53" t="s">
        <v>114</v>
      </c>
      <c r="B67" s="54">
        <v>0.05</v>
      </c>
      <c r="C67" s="55">
        <v>230.0</v>
      </c>
      <c r="D67" s="54">
        <f t="shared" si="25"/>
        <v>0.0115</v>
      </c>
      <c r="E67" s="7">
        <v>24.0</v>
      </c>
      <c r="F67" s="54">
        <f t="shared" si="2"/>
        <v>0.276</v>
      </c>
      <c r="G67" s="7">
        <f t="shared" si="3"/>
        <v>24</v>
      </c>
      <c r="H67" s="54">
        <f t="shared" si="4"/>
        <v>0.276</v>
      </c>
      <c r="I67" s="54">
        <f t="shared" si="5"/>
        <v>1.932</v>
      </c>
      <c r="J67" s="56">
        <v>21.5</v>
      </c>
      <c r="K67" s="54">
        <f t="shared" si="27"/>
        <v>19.5</v>
      </c>
      <c r="L67" s="54">
        <f t="shared" si="7"/>
        <v>1.70775</v>
      </c>
      <c r="M67" s="54">
        <f t="shared" si="8"/>
        <v>19.5</v>
      </c>
      <c r="N67" s="54">
        <f t="shared" si="9"/>
        <v>0.22425</v>
      </c>
      <c r="O67" s="9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ht="15.75" customHeight="1">
      <c r="A68" s="53" t="s">
        <v>115</v>
      </c>
      <c r="B68" s="54">
        <v>1.25</v>
      </c>
      <c r="C68" s="55">
        <v>230.0</v>
      </c>
      <c r="D68" s="54">
        <f t="shared" si="25"/>
        <v>0.2875</v>
      </c>
      <c r="E68" s="7">
        <v>24.0</v>
      </c>
      <c r="F68" s="54">
        <f t="shared" si="2"/>
        <v>6.9</v>
      </c>
      <c r="G68" s="7">
        <f t="shared" si="3"/>
        <v>24</v>
      </c>
      <c r="H68" s="54">
        <f t="shared" si="4"/>
        <v>6.9</v>
      </c>
      <c r="I68" s="54">
        <f t="shared" si="5"/>
        <v>48.3</v>
      </c>
      <c r="J68" s="56">
        <v>21.5</v>
      </c>
      <c r="K68" s="54">
        <f t="shared" si="27"/>
        <v>19.5</v>
      </c>
      <c r="L68" s="54">
        <f t="shared" si="7"/>
        <v>42.69375</v>
      </c>
      <c r="M68" s="54">
        <f t="shared" si="8"/>
        <v>19.5</v>
      </c>
      <c r="N68" s="54">
        <f t="shared" si="9"/>
        <v>5.60625</v>
      </c>
      <c r="O68" s="9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ht="15.75" customHeight="1">
      <c r="A69" s="53" t="s">
        <v>116</v>
      </c>
      <c r="B69" s="54">
        <v>0.12</v>
      </c>
      <c r="C69" s="55">
        <v>230.0</v>
      </c>
      <c r="D69" s="54">
        <f t="shared" si="25"/>
        <v>0.0276</v>
      </c>
      <c r="E69" s="7">
        <v>24.0</v>
      </c>
      <c r="F69" s="54">
        <f t="shared" si="2"/>
        <v>0.6624</v>
      </c>
      <c r="G69" s="7">
        <f t="shared" si="3"/>
        <v>24</v>
      </c>
      <c r="H69" s="54">
        <f t="shared" si="4"/>
        <v>0.6624</v>
      </c>
      <c r="I69" s="54">
        <f t="shared" si="5"/>
        <v>4.6368</v>
      </c>
      <c r="J69" s="56">
        <v>24.0</v>
      </c>
      <c r="K69" s="54">
        <f t="shared" si="27"/>
        <v>22</v>
      </c>
      <c r="L69" s="54">
        <f t="shared" si="7"/>
        <v>4.5816</v>
      </c>
      <c r="M69" s="54">
        <f t="shared" si="8"/>
        <v>2</v>
      </c>
      <c r="N69" s="54">
        <f t="shared" si="9"/>
        <v>0.0552</v>
      </c>
      <c r="O69" s="9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ht="15.75" customHeight="1">
      <c r="A70" s="53" t="s">
        <v>117</v>
      </c>
      <c r="B70" s="54">
        <v>0.3</v>
      </c>
      <c r="C70" s="55">
        <v>230.0</v>
      </c>
      <c r="D70" s="54">
        <f t="shared" si="25"/>
        <v>0.069</v>
      </c>
      <c r="E70" s="7">
        <v>24.0</v>
      </c>
      <c r="F70" s="54">
        <f t="shared" si="2"/>
        <v>1.656</v>
      </c>
      <c r="G70" s="7">
        <f t="shared" si="3"/>
        <v>24</v>
      </c>
      <c r="H70" s="54">
        <f t="shared" si="4"/>
        <v>1.656</v>
      </c>
      <c r="I70" s="54">
        <f t="shared" si="5"/>
        <v>11.592</v>
      </c>
      <c r="J70" s="56">
        <v>18.0</v>
      </c>
      <c r="K70" s="54">
        <f t="shared" si="27"/>
        <v>16</v>
      </c>
      <c r="L70" s="54">
        <f t="shared" si="7"/>
        <v>8.556</v>
      </c>
      <c r="M70" s="54">
        <f t="shared" si="8"/>
        <v>44</v>
      </c>
      <c r="N70" s="54">
        <f t="shared" si="9"/>
        <v>3.036</v>
      </c>
      <c r="O70" s="9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ht="15.75" customHeight="1">
      <c r="A71" s="53" t="s">
        <v>118</v>
      </c>
      <c r="B71" s="54">
        <v>1.0</v>
      </c>
      <c r="C71" s="55">
        <v>230.0</v>
      </c>
      <c r="D71" s="54">
        <f t="shared" si="25"/>
        <v>0.23</v>
      </c>
      <c r="E71" s="7">
        <v>24.0</v>
      </c>
      <c r="F71" s="54">
        <f t="shared" si="2"/>
        <v>5.52</v>
      </c>
      <c r="G71" s="7">
        <f t="shared" si="3"/>
        <v>24</v>
      </c>
      <c r="H71" s="54">
        <f t="shared" si="4"/>
        <v>5.52</v>
      </c>
      <c r="I71" s="54">
        <f t="shared" si="5"/>
        <v>38.64</v>
      </c>
      <c r="J71" s="56">
        <v>2.0</v>
      </c>
      <c r="K71" s="54">
        <f>J71</f>
        <v>2</v>
      </c>
      <c r="L71" s="54">
        <f t="shared" si="7"/>
        <v>3.22</v>
      </c>
      <c r="M71" s="54">
        <f t="shared" si="8"/>
        <v>154</v>
      </c>
      <c r="N71" s="54">
        <f t="shared" si="9"/>
        <v>35.42</v>
      </c>
      <c r="O71" s="9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ht="15.75" customHeight="1">
      <c r="A72" s="53" t="s">
        <v>119</v>
      </c>
      <c r="B72" s="54">
        <v>1.5</v>
      </c>
      <c r="C72" s="55">
        <v>230.0</v>
      </c>
      <c r="D72" s="54">
        <f t="shared" si="25"/>
        <v>0.345</v>
      </c>
      <c r="E72" s="7">
        <v>24.0</v>
      </c>
      <c r="F72" s="54">
        <f t="shared" si="2"/>
        <v>8.28</v>
      </c>
      <c r="G72" s="7">
        <f t="shared" si="3"/>
        <v>24</v>
      </c>
      <c r="H72" s="54">
        <f t="shared" si="4"/>
        <v>8.28</v>
      </c>
      <c r="I72" s="54">
        <f t="shared" si="5"/>
        <v>57.96</v>
      </c>
      <c r="J72" s="56">
        <v>19.0</v>
      </c>
      <c r="K72" s="54">
        <f>J72-2</f>
        <v>17</v>
      </c>
      <c r="L72" s="54">
        <f t="shared" si="7"/>
        <v>45.195</v>
      </c>
      <c r="M72" s="54">
        <f t="shared" si="8"/>
        <v>37</v>
      </c>
      <c r="N72" s="54">
        <f t="shared" si="9"/>
        <v>12.765</v>
      </c>
      <c r="O72" s="9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ht="15.75" customHeight="1">
      <c r="A73" s="53" t="s">
        <v>120</v>
      </c>
      <c r="B73" s="54">
        <v>0.0</v>
      </c>
      <c r="C73" s="55">
        <v>230.0</v>
      </c>
      <c r="D73" s="54">
        <f t="shared" si="25"/>
        <v>0</v>
      </c>
      <c r="E73" s="7">
        <v>24.0</v>
      </c>
      <c r="F73" s="54">
        <f t="shared" si="2"/>
        <v>0</v>
      </c>
      <c r="G73" s="7">
        <f t="shared" si="3"/>
        <v>24</v>
      </c>
      <c r="H73" s="54">
        <f t="shared" si="4"/>
        <v>0</v>
      </c>
      <c r="I73" s="54">
        <f t="shared" si="5"/>
        <v>0</v>
      </c>
      <c r="J73" s="56">
        <v>24.0</v>
      </c>
      <c r="K73" s="54">
        <f>J73</f>
        <v>24</v>
      </c>
      <c r="L73" s="54">
        <f t="shared" si="7"/>
        <v>0</v>
      </c>
      <c r="M73" s="54">
        <f t="shared" si="8"/>
        <v>0</v>
      </c>
      <c r="N73" s="54">
        <f t="shared" si="9"/>
        <v>0</v>
      </c>
      <c r="O73" s="9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ht="15.75" customHeight="1">
      <c r="A74" s="52" t="s">
        <v>121</v>
      </c>
      <c r="B74" s="34">
        <v>1.6</v>
      </c>
      <c r="C74" s="33">
        <v>400.0</v>
      </c>
      <c r="D74" s="57">
        <f>C74*B74*1.732/1000</f>
        <v>1.10848</v>
      </c>
      <c r="E74" s="7">
        <v>24.0</v>
      </c>
      <c r="F74" s="34"/>
      <c r="G74" s="7">
        <f t="shared" si="3"/>
        <v>24</v>
      </c>
      <c r="H74" s="34"/>
      <c r="I74" s="34"/>
      <c r="J74" s="35"/>
      <c r="K74" s="34"/>
      <c r="L74" s="34"/>
      <c r="M74" s="34"/>
      <c r="N74" s="34"/>
      <c r="O74" s="26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 ht="15.75" customHeight="1">
      <c r="A75" s="52" t="s">
        <v>122</v>
      </c>
      <c r="B75" s="34">
        <v>1.0</v>
      </c>
      <c r="C75" s="33">
        <v>230.0</v>
      </c>
      <c r="D75" s="57">
        <f>(B75*C75)/1000</f>
        <v>0.23</v>
      </c>
      <c r="E75" s="7">
        <v>24.0</v>
      </c>
      <c r="F75" s="34"/>
      <c r="G75" s="7">
        <f t="shared" si="3"/>
        <v>24</v>
      </c>
      <c r="H75" s="34"/>
      <c r="I75" s="34"/>
      <c r="J75" s="35"/>
      <c r="K75" s="34"/>
      <c r="L75" s="34"/>
      <c r="M75" s="34"/>
      <c r="N75" s="34"/>
      <c r="O75" s="26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 ht="15.75" customHeight="1">
      <c r="A76" s="58"/>
      <c r="B76" s="59"/>
      <c r="C76" s="60"/>
      <c r="D76" s="59"/>
      <c r="E76" s="59"/>
      <c r="F76" s="59"/>
      <c r="G76" s="59"/>
      <c r="H76" s="59"/>
      <c r="I76" s="59"/>
      <c r="J76" s="61"/>
      <c r="K76" s="59"/>
      <c r="L76" s="59"/>
      <c r="M76" s="59"/>
      <c r="N76" s="59"/>
      <c r="O76" s="9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ht="15.75" customHeight="1">
      <c r="A77" s="62"/>
      <c r="B77" s="63"/>
      <c r="C77" s="64"/>
      <c r="D77" s="63"/>
      <c r="E77" s="63"/>
      <c r="F77" s="63"/>
      <c r="G77" s="63"/>
      <c r="H77" s="63"/>
      <c r="I77" s="63"/>
      <c r="J77" s="65"/>
      <c r="K77" s="63"/>
      <c r="L77" s="63"/>
      <c r="M77" s="63"/>
      <c r="N77" s="63"/>
      <c r="O77" s="9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ht="15.75" customHeight="1">
      <c r="A78" s="1" t="s">
        <v>29</v>
      </c>
      <c r="B78" s="2">
        <f t="shared" ref="B78:N78" si="28">SUM(B2:B77)</f>
        <v>85.431</v>
      </c>
      <c r="C78" s="2">
        <f t="shared" si="28"/>
        <v>19400</v>
      </c>
      <c r="D78" s="2">
        <f t="shared" si="28"/>
        <v>31.9205784</v>
      </c>
      <c r="E78" s="2">
        <f t="shared" si="28"/>
        <v>1776</v>
      </c>
      <c r="F78" s="2">
        <f t="shared" si="28"/>
        <v>733.9703616</v>
      </c>
      <c r="G78" s="2">
        <f t="shared" si="28"/>
        <v>1776</v>
      </c>
      <c r="H78" s="2">
        <f t="shared" si="28"/>
        <v>733.9703616</v>
      </c>
      <c r="I78" s="2">
        <f t="shared" si="28"/>
        <v>5137.792531</v>
      </c>
      <c r="J78" s="66">
        <f t="shared" si="28"/>
        <v>1245</v>
      </c>
      <c r="K78" s="2">
        <f t="shared" si="28"/>
        <v>1145</v>
      </c>
      <c r="L78" s="2">
        <f t="shared" si="28"/>
        <v>3750.408122</v>
      </c>
      <c r="M78" s="2">
        <f t="shared" si="28"/>
        <v>3481</v>
      </c>
      <c r="N78" s="2">
        <f t="shared" si="28"/>
        <v>1387.38441</v>
      </c>
      <c r="O78" s="67">
        <f t="shared" ref="O78:O84" si="30">N78*100/I78</f>
        <v>27.00351175</v>
      </c>
    </row>
    <row r="79" ht="15.75" customHeight="1">
      <c r="A79" s="22" t="s">
        <v>123</v>
      </c>
      <c r="B79" s="23">
        <f t="shared" ref="B79:N79" si="29">B17+B18+B23+B26+B30+B31+B32+B33+B34++B38+B39+B43+B44+B45+B46+B47+B48+B49+B50+B51+B52+B53+B54+B55+B56+B57+B58+B59+B60+B61</f>
        <v>20.18</v>
      </c>
      <c r="C79" s="23">
        <f t="shared" si="29"/>
        <v>7240</v>
      </c>
      <c r="D79" s="23">
        <f t="shared" si="29"/>
        <v>4.7794172</v>
      </c>
      <c r="E79" s="23">
        <f t="shared" si="29"/>
        <v>720</v>
      </c>
      <c r="F79" s="23">
        <f t="shared" si="29"/>
        <v>114.7060128</v>
      </c>
      <c r="G79" s="23">
        <f t="shared" si="29"/>
        <v>720</v>
      </c>
      <c r="H79" s="23">
        <f t="shared" si="29"/>
        <v>114.7060128</v>
      </c>
      <c r="I79" s="23">
        <f t="shared" si="29"/>
        <v>802.9420896</v>
      </c>
      <c r="J79" s="23">
        <f t="shared" si="29"/>
        <v>515.5</v>
      </c>
      <c r="K79" s="23">
        <f t="shared" si="29"/>
        <v>469.5</v>
      </c>
      <c r="L79" s="23">
        <f t="shared" si="29"/>
        <v>567.063344</v>
      </c>
      <c r="M79" s="23">
        <f t="shared" si="29"/>
        <v>1477.5</v>
      </c>
      <c r="N79" s="23">
        <f t="shared" si="29"/>
        <v>235.8787456</v>
      </c>
      <c r="O79" s="68">
        <f t="shared" si="30"/>
        <v>29.3768067</v>
      </c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 ht="15.75" customHeight="1">
      <c r="A80" s="53" t="s">
        <v>124</v>
      </c>
      <c r="B80" s="54">
        <f t="shared" ref="B80:N80" si="31">B62+B63+B64+B65+B66+B67+B68+B69+B70+B71+B72+B73</f>
        <v>6.6</v>
      </c>
      <c r="C80" s="54">
        <f t="shared" si="31"/>
        <v>2760</v>
      </c>
      <c r="D80" s="54">
        <f t="shared" si="31"/>
        <v>1.518</v>
      </c>
      <c r="E80" s="54">
        <f t="shared" si="31"/>
        <v>288</v>
      </c>
      <c r="F80" s="54">
        <f t="shared" si="31"/>
        <v>36.432</v>
      </c>
      <c r="G80" s="54">
        <f t="shared" si="31"/>
        <v>288</v>
      </c>
      <c r="H80" s="54">
        <f t="shared" si="31"/>
        <v>36.432</v>
      </c>
      <c r="I80" s="54">
        <f t="shared" si="31"/>
        <v>255.024</v>
      </c>
      <c r="J80" s="54">
        <f t="shared" si="31"/>
        <v>237.5</v>
      </c>
      <c r="K80" s="54">
        <f t="shared" si="31"/>
        <v>217.5</v>
      </c>
      <c r="L80" s="54">
        <f t="shared" si="31"/>
        <v>187.243</v>
      </c>
      <c r="M80" s="54">
        <f t="shared" si="31"/>
        <v>373.5</v>
      </c>
      <c r="N80" s="54">
        <f t="shared" si="31"/>
        <v>67.781</v>
      </c>
      <c r="O80" s="67">
        <f t="shared" si="30"/>
        <v>26.57828283</v>
      </c>
    </row>
    <row r="81" ht="15.75" customHeight="1">
      <c r="A81" s="46" t="s">
        <v>125</v>
      </c>
      <c r="B81" s="47">
        <f t="shared" ref="B81:N81" si="32">B27+B28</f>
        <v>12.2</v>
      </c>
      <c r="C81" s="47">
        <f t="shared" si="32"/>
        <v>460</v>
      </c>
      <c r="D81" s="47">
        <f t="shared" si="32"/>
        <v>2.806</v>
      </c>
      <c r="E81" s="47">
        <f t="shared" si="32"/>
        <v>48</v>
      </c>
      <c r="F81" s="47">
        <f t="shared" si="32"/>
        <v>67.344</v>
      </c>
      <c r="G81" s="47">
        <f t="shared" si="32"/>
        <v>48</v>
      </c>
      <c r="H81" s="47">
        <f t="shared" si="32"/>
        <v>67.344</v>
      </c>
      <c r="I81" s="47">
        <f t="shared" si="32"/>
        <v>471.408</v>
      </c>
      <c r="J81" s="47">
        <f t="shared" si="32"/>
        <v>38</v>
      </c>
      <c r="K81" s="47">
        <f t="shared" si="32"/>
        <v>34</v>
      </c>
      <c r="L81" s="47">
        <f t="shared" si="32"/>
        <v>348.588</v>
      </c>
      <c r="M81" s="47">
        <f t="shared" si="32"/>
        <v>74</v>
      </c>
      <c r="N81" s="47">
        <f t="shared" si="32"/>
        <v>122.82</v>
      </c>
      <c r="O81" s="67">
        <f t="shared" si="30"/>
        <v>26.05386417</v>
      </c>
    </row>
    <row r="82" ht="15.75" customHeight="1">
      <c r="A82" s="42" t="s">
        <v>126</v>
      </c>
      <c r="B82" s="43">
        <f t="shared" ref="B82:N82" si="33">B41+B40+B29+B25+B24</f>
        <v>26</v>
      </c>
      <c r="C82" s="43">
        <f t="shared" si="33"/>
        <v>1490</v>
      </c>
      <c r="D82" s="43">
        <f t="shared" si="33"/>
        <v>14.73168</v>
      </c>
      <c r="E82" s="43">
        <f t="shared" si="33"/>
        <v>120</v>
      </c>
      <c r="F82" s="43">
        <f t="shared" si="33"/>
        <v>353.56032</v>
      </c>
      <c r="G82" s="43">
        <f t="shared" si="33"/>
        <v>120</v>
      </c>
      <c r="H82" s="43">
        <f t="shared" si="33"/>
        <v>353.56032</v>
      </c>
      <c r="I82" s="43">
        <f t="shared" si="33"/>
        <v>2474.92224</v>
      </c>
      <c r="J82" s="43">
        <f t="shared" si="33"/>
        <v>88</v>
      </c>
      <c r="K82" s="43">
        <f t="shared" si="33"/>
        <v>80</v>
      </c>
      <c r="L82" s="43">
        <f t="shared" si="33"/>
        <v>1779.94396</v>
      </c>
      <c r="M82" s="43">
        <f t="shared" si="33"/>
        <v>232</v>
      </c>
      <c r="N82" s="43">
        <f t="shared" si="33"/>
        <v>694.97828</v>
      </c>
      <c r="O82" s="67">
        <f t="shared" si="30"/>
        <v>28.08081275</v>
      </c>
    </row>
    <row r="83" ht="15.75" customHeight="1">
      <c r="A83" s="6" t="s">
        <v>127</v>
      </c>
      <c r="B83" s="7">
        <f t="shared" ref="B83:N83" si="34">B2+B3+B4+B5+B6+B7+B8+B9+B10+B11+B12+B13+B14+B15+B16</f>
        <v>4.326</v>
      </c>
      <c r="C83" s="7">
        <f t="shared" si="34"/>
        <v>4980</v>
      </c>
      <c r="D83" s="7">
        <f t="shared" si="34"/>
        <v>2.9013598</v>
      </c>
      <c r="E83" s="7">
        <f t="shared" si="34"/>
        <v>360</v>
      </c>
      <c r="F83" s="7">
        <f t="shared" si="34"/>
        <v>69.6326352</v>
      </c>
      <c r="G83" s="7">
        <f t="shared" si="34"/>
        <v>360</v>
      </c>
      <c r="H83" s="7">
        <f t="shared" si="34"/>
        <v>69.6326352</v>
      </c>
      <c r="I83" s="7">
        <f t="shared" si="34"/>
        <v>487.4284464</v>
      </c>
      <c r="J83" s="7">
        <f t="shared" si="34"/>
        <v>250</v>
      </c>
      <c r="K83" s="7">
        <f t="shared" si="34"/>
        <v>240</v>
      </c>
      <c r="L83" s="7">
        <f t="shared" si="34"/>
        <v>363.3609564</v>
      </c>
      <c r="M83" s="7">
        <f t="shared" si="34"/>
        <v>780</v>
      </c>
      <c r="N83" s="7">
        <f t="shared" si="34"/>
        <v>124.06749</v>
      </c>
      <c r="O83" s="67">
        <f t="shared" si="30"/>
        <v>25.45347751</v>
      </c>
    </row>
    <row r="84" ht="15.75" customHeight="1">
      <c r="A84" s="69" t="s">
        <v>128</v>
      </c>
      <c r="B84" s="70">
        <f t="shared" ref="B84:N84" si="35">B74+B75+B37+B36+B35+B22+B21+B20+B19</f>
        <v>16.125</v>
      </c>
      <c r="C84" s="70">
        <f t="shared" si="35"/>
        <v>2240</v>
      </c>
      <c r="D84" s="70">
        <f t="shared" si="35"/>
        <v>5.1841214</v>
      </c>
      <c r="E84" s="70">
        <f t="shared" si="35"/>
        <v>216</v>
      </c>
      <c r="F84" s="70">
        <f t="shared" si="35"/>
        <v>92.2953936</v>
      </c>
      <c r="G84" s="70">
        <f t="shared" si="35"/>
        <v>216</v>
      </c>
      <c r="H84" s="70">
        <f t="shared" si="35"/>
        <v>92.2953936</v>
      </c>
      <c r="I84" s="70">
        <f t="shared" si="35"/>
        <v>646.0677552</v>
      </c>
      <c r="J84" s="70">
        <f t="shared" si="35"/>
        <v>96</v>
      </c>
      <c r="K84" s="70">
        <f t="shared" si="35"/>
        <v>86</v>
      </c>
      <c r="L84" s="70">
        <f t="shared" si="35"/>
        <v>504.2088612</v>
      </c>
      <c r="M84" s="70">
        <f t="shared" si="35"/>
        <v>514</v>
      </c>
      <c r="N84" s="70">
        <f t="shared" si="35"/>
        <v>141.858894</v>
      </c>
      <c r="O84" s="67">
        <f t="shared" si="30"/>
        <v>21.95727814</v>
      </c>
    </row>
    <row r="85" ht="15.75" customHeight="1">
      <c r="A85" s="1" t="s">
        <v>129</v>
      </c>
      <c r="B85" s="2">
        <f>B79+B80+B81+B82+B83+B84</f>
        <v>85.431</v>
      </c>
      <c r="C85" s="1"/>
      <c r="D85" s="2"/>
      <c r="E85" s="1"/>
      <c r="F85" s="1"/>
      <c r="G85" s="1"/>
      <c r="H85" s="1"/>
      <c r="I85" s="1"/>
      <c r="J85" s="3"/>
      <c r="K85" s="1"/>
      <c r="L85" s="1"/>
      <c r="M85" s="1"/>
      <c r="N85" s="1"/>
      <c r="O85" s="4"/>
    </row>
    <row r="86" ht="15.75" customHeight="1">
      <c r="A86" s="1"/>
      <c r="B86" s="2"/>
      <c r="C86" s="1"/>
      <c r="D86" s="2"/>
      <c r="E86" s="1"/>
      <c r="F86" s="1"/>
      <c r="G86" s="1"/>
      <c r="H86" s="1"/>
      <c r="I86" s="1"/>
      <c r="J86" s="3"/>
      <c r="K86" s="1"/>
      <c r="L86" s="1"/>
      <c r="M86" s="1"/>
      <c r="N86" s="1"/>
      <c r="O86" s="4"/>
    </row>
    <row r="87" ht="15.75" customHeight="1">
      <c r="A87" s="1"/>
      <c r="B87" s="2"/>
      <c r="C87" s="1"/>
      <c r="D87" s="2"/>
      <c r="E87" s="1"/>
      <c r="F87" s="1"/>
      <c r="G87" s="1"/>
      <c r="H87" s="1"/>
      <c r="I87" s="1"/>
      <c r="J87" s="3"/>
      <c r="K87" s="1"/>
      <c r="L87" s="1"/>
      <c r="M87" s="1"/>
      <c r="N87" s="1"/>
      <c r="O87" s="4"/>
    </row>
    <row r="88" ht="15.75" customHeight="1">
      <c r="A88" s="1"/>
      <c r="B88" s="2"/>
      <c r="C88" s="1"/>
      <c r="D88" s="2"/>
      <c r="E88" s="1"/>
      <c r="F88" s="1"/>
      <c r="G88" s="1"/>
      <c r="H88" s="1"/>
      <c r="I88" s="1"/>
      <c r="J88" s="3"/>
      <c r="K88" s="1"/>
      <c r="L88" s="1"/>
      <c r="M88" s="1"/>
      <c r="N88" s="1"/>
      <c r="O88" s="4"/>
    </row>
    <row r="89" ht="15.75" customHeight="1">
      <c r="A89" s="1"/>
      <c r="B89" s="2"/>
      <c r="C89" s="1"/>
      <c r="D89" s="2"/>
      <c r="E89" s="1"/>
      <c r="F89" s="1"/>
      <c r="G89" s="1"/>
      <c r="H89" s="1"/>
      <c r="I89" s="1"/>
      <c r="J89" s="3"/>
      <c r="K89" s="1"/>
      <c r="L89" s="1"/>
      <c r="M89" s="1"/>
      <c r="N89" s="1"/>
      <c r="O89" s="4"/>
    </row>
    <row r="90" ht="15.75" customHeight="1">
      <c r="A90" s="1"/>
      <c r="B90" s="2"/>
      <c r="C90" s="1"/>
      <c r="D90" s="2"/>
      <c r="E90" s="1"/>
      <c r="F90" s="1"/>
      <c r="G90" s="1"/>
      <c r="H90" s="1"/>
      <c r="I90" s="1"/>
      <c r="J90" s="3"/>
      <c r="K90" s="1"/>
      <c r="L90" s="1"/>
      <c r="M90" s="1"/>
      <c r="N90" s="1"/>
      <c r="O90" s="4"/>
    </row>
    <row r="91" ht="15.75" customHeight="1">
      <c r="A91" s="1"/>
      <c r="B91" s="2"/>
      <c r="C91" s="1"/>
      <c r="D91" s="2"/>
      <c r="E91" s="1"/>
      <c r="F91" s="1"/>
      <c r="G91" s="1"/>
      <c r="H91" s="1"/>
      <c r="I91" s="1"/>
      <c r="J91" s="3"/>
      <c r="K91" s="1"/>
      <c r="L91" s="1"/>
      <c r="M91" s="1"/>
      <c r="N91" s="1"/>
      <c r="O91" s="4"/>
    </row>
    <row r="92" ht="15.75" customHeight="1">
      <c r="A92" s="1"/>
      <c r="B92" s="2"/>
      <c r="C92" s="1"/>
      <c r="D92" s="2"/>
      <c r="E92" s="1"/>
      <c r="F92" s="1"/>
      <c r="G92" s="1"/>
      <c r="H92" s="1"/>
      <c r="I92" s="1"/>
      <c r="J92" s="3"/>
      <c r="K92" s="1"/>
      <c r="L92" s="1"/>
      <c r="M92" s="1"/>
      <c r="N92" s="1"/>
      <c r="O92" s="4"/>
    </row>
    <row r="93" ht="15.75" customHeight="1">
      <c r="A93" s="1"/>
      <c r="B93" s="2"/>
      <c r="C93" s="1"/>
      <c r="D93" s="2"/>
      <c r="E93" s="1"/>
      <c r="F93" s="1"/>
      <c r="G93" s="1"/>
      <c r="H93" s="1"/>
      <c r="I93" s="1"/>
      <c r="J93" s="3"/>
      <c r="K93" s="1"/>
      <c r="L93" s="1"/>
      <c r="M93" s="1"/>
      <c r="N93" s="1"/>
      <c r="O93" s="4"/>
    </row>
    <row r="94" ht="15.75" customHeight="1">
      <c r="A94" s="1"/>
      <c r="B94" s="2"/>
      <c r="C94" s="1"/>
      <c r="D94" s="2"/>
      <c r="E94" s="1"/>
      <c r="F94" s="1"/>
      <c r="G94" s="1"/>
      <c r="H94" s="1"/>
      <c r="I94" s="1"/>
      <c r="J94" s="3"/>
      <c r="K94" s="1"/>
      <c r="L94" s="1"/>
      <c r="M94" s="1"/>
      <c r="N94" s="1"/>
      <c r="O94" s="4"/>
    </row>
    <row r="95" ht="15.75" customHeight="1">
      <c r="A95" s="1"/>
      <c r="B95" s="2"/>
      <c r="C95" s="1"/>
      <c r="D95" s="2"/>
      <c r="E95" s="1"/>
      <c r="F95" s="1"/>
      <c r="G95" s="1"/>
      <c r="H95" s="1"/>
      <c r="I95" s="1"/>
      <c r="J95" s="3"/>
      <c r="K95" s="1"/>
      <c r="L95" s="1"/>
      <c r="M95" s="1"/>
      <c r="N95" s="1"/>
      <c r="O95" s="4"/>
    </row>
    <row r="96" ht="15.75" customHeight="1">
      <c r="A96" s="1"/>
      <c r="B96" s="2"/>
      <c r="C96" s="1"/>
      <c r="D96" s="2"/>
      <c r="E96" s="1"/>
      <c r="F96" s="1"/>
      <c r="G96" s="1"/>
      <c r="H96" s="1"/>
      <c r="I96" s="1"/>
      <c r="J96" s="3"/>
      <c r="K96" s="1"/>
      <c r="L96" s="1"/>
      <c r="M96" s="1"/>
      <c r="N96" s="1"/>
      <c r="O96" s="4"/>
    </row>
    <row r="97" ht="15.75" customHeight="1">
      <c r="A97" s="1"/>
      <c r="B97" s="2"/>
      <c r="C97" s="1"/>
      <c r="D97" s="2"/>
      <c r="E97" s="1"/>
      <c r="F97" s="1"/>
      <c r="G97" s="1"/>
      <c r="H97" s="1"/>
      <c r="I97" s="1"/>
      <c r="J97" s="3"/>
      <c r="K97" s="1"/>
      <c r="L97" s="1"/>
      <c r="M97" s="1"/>
      <c r="N97" s="1"/>
      <c r="O97" s="4"/>
    </row>
    <row r="98" ht="15.75" customHeight="1">
      <c r="A98" s="1"/>
      <c r="B98" s="2"/>
      <c r="C98" s="1"/>
      <c r="D98" s="2"/>
      <c r="E98" s="1"/>
      <c r="F98" s="1"/>
      <c r="G98" s="1"/>
      <c r="H98" s="1"/>
      <c r="I98" s="1"/>
      <c r="J98" s="3"/>
      <c r="K98" s="1"/>
      <c r="L98" s="1"/>
      <c r="M98" s="1"/>
      <c r="N98" s="1"/>
      <c r="O98" s="4"/>
    </row>
    <row r="99" ht="15.75" customHeight="1">
      <c r="A99" s="1"/>
      <c r="B99" s="2"/>
      <c r="C99" s="1"/>
      <c r="D99" s="2"/>
      <c r="E99" s="1"/>
      <c r="F99" s="1"/>
      <c r="G99" s="1"/>
      <c r="H99" s="1"/>
      <c r="I99" s="1"/>
      <c r="J99" s="3"/>
      <c r="K99" s="1"/>
      <c r="L99" s="1"/>
      <c r="M99" s="1"/>
      <c r="N99" s="1"/>
      <c r="O99" s="4"/>
    </row>
    <row r="100" ht="15.75" customHeight="1">
      <c r="A100" s="1"/>
      <c r="B100" s="2"/>
      <c r="C100" s="1"/>
      <c r="D100" s="2"/>
      <c r="E100" s="1"/>
      <c r="F100" s="1"/>
      <c r="G100" s="1"/>
      <c r="H100" s="1"/>
      <c r="I100" s="1"/>
      <c r="J100" s="3"/>
      <c r="K100" s="1"/>
      <c r="L100" s="1"/>
      <c r="M100" s="1"/>
      <c r="N100" s="1"/>
      <c r="O100" s="4"/>
    </row>
    <row r="101" ht="15.75" customHeight="1">
      <c r="A101" s="1"/>
      <c r="B101" s="2"/>
      <c r="C101" s="1"/>
      <c r="D101" s="2"/>
      <c r="E101" s="1"/>
      <c r="F101" s="1"/>
      <c r="G101" s="1"/>
      <c r="H101" s="1"/>
      <c r="I101" s="1"/>
      <c r="J101" s="3"/>
      <c r="K101" s="1"/>
      <c r="L101" s="1"/>
      <c r="M101" s="1"/>
      <c r="N101" s="1"/>
      <c r="O101" s="4"/>
    </row>
    <row r="102" ht="15.75" customHeight="1">
      <c r="A102" s="1"/>
      <c r="B102" s="2"/>
      <c r="C102" s="1"/>
      <c r="D102" s="2"/>
      <c r="E102" s="1"/>
      <c r="F102" s="1"/>
      <c r="G102" s="1"/>
      <c r="H102" s="1"/>
      <c r="I102" s="1"/>
      <c r="J102" s="3"/>
      <c r="K102" s="1"/>
      <c r="L102" s="1"/>
      <c r="M102" s="1"/>
      <c r="N102" s="1"/>
      <c r="O102" s="4"/>
    </row>
    <row r="103" ht="15.75" customHeight="1">
      <c r="A103" s="1"/>
      <c r="B103" s="2"/>
      <c r="C103" s="1"/>
      <c r="D103" s="2"/>
      <c r="E103" s="1"/>
      <c r="F103" s="1"/>
      <c r="G103" s="1"/>
      <c r="H103" s="1"/>
      <c r="I103" s="1"/>
      <c r="J103" s="3"/>
      <c r="K103" s="1"/>
      <c r="L103" s="1"/>
      <c r="M103" s="1"/>
      <c r="N103" s="1"/>
      <c r="O103" s="4"/>
    </row>
    <row r="104" ht="15.75" customHeight="1">
      <c r="A104" s="1"/>
      <c r="B104" s="2"/>
      <c r="C104" s="1"/>
      <c r="D104" s="2"/>
      <c r="E104" s="1"/>
      <c r="F104" s="1"/>
      <c r="G104" s="1"/>
      <c r="H104" s="1"/>
      <c r="I104" s="1"/>
      <c r="J104" s="3"/>
      <c r="K104" s="1"/>
      <c r="L104" s="1"/>
      <c r="M104" s="1"/>
      <c r="N104" s="1"/>
      <c r="O104" s="4"/>
    </row>
    <row r="105" ht="15.75" customHeight="1">
      <c r="A105" s="1"/>
      <c r="B105" s="2"/>
      <c r="C105" s="1"/>
      <c r="D105" s="2"/>
      <c r="E105" s="1"/>
      <c r="F105" s="1"/>
      <c r="G105" s="1"/>
      <c r="H105" s="1"/>
      <c r="I105" s="1"/>
      <c r="J105" s="3"/>
      <c r="K105" s="1"/>
      <c r="L105" s="1"/>
      <c r="M105" s="1"/>
      <c r="N105" s="1"/>
      <c r="O105" s="4"/>
    </row>
    <row r="106" ht="15.75" customHeight="1">
      <c r="A106" s="71"/>
      <c r="B106" s="72"/>
      <c r="C106" s="71"/>
      <c r="D106" s="72"/>
      <c r="E106" s="71"/>
      <c r="F106" s="71"/>
      <c r="G106" s="71"/>
      <c r="H106" s="71"/>
      <c r="I106" s="71"/>
      <c r="J106" s="73"/>
      <c r="K106" s="71"/>
      <c r="L106" s="71"/>
      <c r="M106" s="71"/>
      <c r="N106" s="71"/>
      <c r="O106" s="74"/>
    </row>
    <row r="107" ht="15.75" customHeight="1">
      <c r="A107" s="74"/>
      <c r="B107" s="75"/>
      <c r="C107" s="74"/>
      <c r="D107" s="75"/>
      <c r="E107" s="74"/>
      <c r="F107" s="74"/>
      <c r="G107" s="74"/>
      <c r="H107" s="74"/>
      <c r="I107" s="74"/>
      <c r="J107" s="76"/>
      <c r="K107" s="74"/>
      <c r="L107" s="77"/>
      <c r="M107" s="77"/>
      <c r="N107" s="77"/>
      <c r="O107" s="77"/>
    </row>
    <row r="108" ht="15.75" customHeight="1">
      <c r="B108" s="78"/>
      <c r="D108" s="78"/>
      <c r="J108" s="79"/>
    </row>
    <row r="109" ht="15.75" customHeight="1">
      <c r="B109" s="78"/>
      <c r="D109" s="78"/>
      <c r="J109" s="79"/>
    </row>
    <row r="110" ht="15.75" customHeight="1">
      <c r="B110" s="78"/>
      <c r="D110" s="78"/>
      <c r="J110" s="79"/>
    </row>
    <row r="111" ht="15.75" customHeight="1">
      <c r="B111" s="78"/>
      <c r="D111" s="78"/>
      <c r="J111" s="79"/>
    </row>
    <row r="112" ht="15.75" customHeight="1">
      <c r="B112" s="78"/>
      <c r="D112" s="78"/>
      <c r="J112" s="79"/>
    </row>
    <row r="113" ht="15.75" customHeight="1">
      <c r="B113" s="78"/>
      <c r="D113" s="78"/>
      <c r="J113" s="79"/>
    </row>
    <row r="114" ht="15.75" customHeight="1">
      <c r="B114" s="78"/>
      <c r="D114" s="78"/>
      <c r="J114" s="79"/>
    </row>
    <row r="115" ht="15.75" customHeight="1">
      <c r="B115" s="78"/>
      <c r="D115" s="78"/>
      <c r="J115" s="79"/>
    </row>
    <row r="116" ht="15.75" customHeight="1">
      <c r="B116" s="78"/>
      <c r="D116" s="78"/>
      <c r="J116" s="79"/>
    </row>
    <row r="117" ht="15.75" customHeight="1">
      <c r="B117" s="78"/>
      <c r="D117" s="78"/>
      <c r="J117" s="79"/>
    </row>
    <row r="118" ht="15.75" customHeight="1">
      <c r="B118" s="78"/>
      <c r="D118" s="78"/>
      <c r="J118" s="79"/>
    </row>
    <row r="119" ht="15.75" customHeight="1">
      <c r="B119" s="78"/>
      <c r="D119" s="78"/>
      <c r="J119" s="79"/>
    </row>
    <row r="120" ht="15.75" customHeight="1">
      <c r="B120" s="78"/>
      <c r="D120" s="78"/>
      <c r="J120" s="79"/>
    </row>
    <row r="121" ht="15.75" customHeight="1">
      <c r="B121" s="78"/>
      <c r="D121" s="78"/>
      <c r="J121" s="79"/>
    </row>
    <row r="122" ht="15.75" customHeight="1">
      <c r="B122" s="78"/>
      <c r="D122" s="78"/>
      <c r="J122" s="79"/>
    </row>
    <row r="123" ht="15.75" customHeight="1">
      <c r="B123" s="78"/>
      <c r="D123" s="78"/>
      <c r="J123" s="79"/>
    </row>
    <row r="124" ht="15.75" customHeight="1">
      <c r="B124" s="78"/>
      <c r="D124" s="78"/>
      <c r="J124" s="79"/>
    </row>
    <row r="125" ht="15.75" customHeight="1">
      <c r="B125" s="78"/>
      <c r="D125" s="78"/>
      <c r="J125" s="79"/>
    </row>
    <row r="126" ht="15.75" customHeight="1">
      <c r="B126" s="78"/>
      <c r="D126" s="78"/>
      <c r="J126" s="79"/>
    </row>
    <row r="127" ht="15.75" customHeight="1">
      <c r="B127" s="78"/>
      <c r="D127" s="78"/>
      <c r="J127" s="79"/>
    </row>
    <row r="128" ht="15.75" customHeight="1">
      <c r="B128" s="78"/>
      <c r="D128" s="78"/>
      <c r="J128" s="79"/>
    </row>
    <row r="129" ht="15.75" customHeight="1">
      <c r="B129" s="78"/>
      <c r="D129" s="78"/>
      <c r="J129" s="79"/>
    </row>
    <row r="130" ht="15.75" customHeight="1">
      <c r="B130" s="78"/>
      <c r="D130" s="78"/>
      <c r="J130" s="79"/>
    </row>
    <row r="131" ht="15.75" customHeight="1">
      <c r="B131" s="78"/>
      <c r="D131" s="78"/>
      <c r="J131" s="79"/>
    </row>
    <row r="132" ht="15.75" customHeight="1">
      <c r="B132" s="78"/>
      <c r="D132" s="78"/>
      <c r="J132" s="79"/>
    </row>
    <row r="133" ht="15.75" customHeight="1">
      <c r="B133" s="78"/>
      <c r="D133" s="78"/>
      <c r="J133" s="79"/>
    </row>
    <row r="134" ht="15.75" customHeight="1">
      <c r="B134" s="78"/>
      <c r="D134" s="78"/>
      <c r="J134" s="79"/>
    </row>
    <row r="135" ht="15.75" customHeight="1">
      <c r="B135" s="78"/>
      <c r="D135" s="78"/>
      <c r="J135" s="79"/>
    </row>
    <row r="136" ht="15.75" customHeight="1">
      <c r="B136" s="78"/>
      <c r="D136" s="78"/>
      <c r="J136" s="79"/>
    </row>
    <row r="137" ht="15.75" customHeight="1">
      <c r="B137" s="78"/>
      <c r="D137" s="78"/>
      <c r="J137" s="79"/>
    </row>
    <row r="138" ht="15.75" customHeight="1">
      <c r="B138" s="78"/>
      <c r="D138" s="78"/>
      <c r="J138" s="79"/>
    </row>
    <row r="139" ht="15.75" customHeight="1">
      <c r="B139" s="78"/>
      <c r="D139" s="78"/>
      <c r="J139" s="79"/>
    </row>
    <row r="140" ht="15.75" customHeight="1">
      <c r="B140" s="78"/>
      <c r="D140" s="78"/>
      <c r="J140" s="79"/>
    </row>
    <row r="141" ht="15.75" customHeight="1">
      <c r="B141" s="78"/>
      <c r="D141" s="78"/>
      <c r="J141" s="79"/>
    </row>
    <row r="142" ht="15.75" customHeight="1">
      <c r="B142" s="78"/>
      <c r="D142" s="78"/>
      <c r="J142" s="79"/>
    </row>
    <row r="143" ht="15.75" customHeight="1">
      <c r="B143" s="78"/>
      <c r="D143" s="78"/>
      <c r="J143" s="79"/>
    </row>
    <row r="144" ht="15.75" customHeight="1">
      <c r="B144" s="78"/>
      <c r="D144" s="78"/>
      <c r="J144" s="79"/>
    </row>
    <row r="145" ht="15.75" customHeight="1">
      <c r="B145" s="78"/>
      <c r="D145" s="78"/>
      <c r="J145" s="79"/>
    </row>
    <row r="146" ht="15.75" customHeight="1">
      <c r="B146" s="78"/>
      <c r="D146" s="78"/>
      <c r="J146" s="79"/>
    </row>
    <row r="147" ht="15.75" customHeight="1">
      <c r="B147" s="78"/>
      <c r="D147" s="78"/>
      <c r="J147" s="79"/>
    </row>
    <row r="148" ht="15.75" customHeight="1">
      <c r="B148" s="78"/>
      <c r="D148" s="78"/>
      <c r="J148" s="79"/>
    </row>
    <row r="149" ht="15.75" customHeight="1">
      <c r="B149" s="78"/>
      <c r="D149" s="78"/>
      <c r="J149" s="79"/>
    </row>
    <row r="150" ht="15.75" customHeight="1">
      <c r="B150" s="78"/>
      <c r="D150" s="78"/>
      <c r="J150" s="79"/>
    </row>
    <row r="151" ht="15.75" customHeight="1">
      <c r="B151" s="78"/>
      <c r="D151" s="78"/>
      <c r="J151" s="79"/>
    </row>
    <row r="152" ht="15.75" customHeight="1">
      <c r="B152" s="78"/>
      <c r="D152" s="78"/>
      <c r="J152" s="79"/>
    </row>
    <row r="153" ht="15.75" customHeight="1">
      <c r="B153" s="78"/>
      <c r="D153" s="78"/>
      <c r="J153" s="79"/>
    </row>
    <row r="154" ht="15.75" customHeight="1">
      <c r="B154" s="78"/>
      <c r="D154" s="78"/>
      <c r="J154" s="79"/>
    </row>
    <row r="155" ht="15.75" customHeight="1">
      <c r="B155" s="78"/>
      <c r="D155" s="78"/>
      <c r="J155" s="79"/>
    </row>
    <row r="156" ht="15.75" customHeight="1">
      <c r="B156" s="78"/>
      <c r="D156" s="78"/>
      <c r="J156" s="79"/>
    </row>
    <row r="157" ht="15.75" customHeight="1">
      <c r="B157" s="78"/>
      <c r="D157" s="78"/>
      <c r="J157" s="79"/>
    </row>
    <row r="158" ht="15.75" customHeight="1">
      <c r="B158" s="78"/>
      <c r="D158" s="78"/>
      <c r="J158" s="79"/>
    </row>
    <row r="159" ht="15.75" customHeight="1">
      <c r="B159" s="78"/>
      <c r="D159" s="78"/>
      <c r="J159" s="79"/>
    </row>
    <row r="160" ht="15.75" customHeight="1">
      <c r="B160" s="78"/>
      <c r="D160" s="78"/>
      <c r="J160" s="79"/>
    </row>
    <row r="161" ht="15.75" customHeight="1">
      <c r="B161" s="78"/>
      <c r="D161" s="78"/>
      <c r="J161" s="79"/>
    </row>
    <row r="162" ht="15.75" customHeight="1">
      <c r="B162" s="78"/>
      <c r="D162" s="78"/>
      <c r="J162" s="79"/>
    </row>
    <row r="163" ht="15.75" customHeight="1">
      <c r="B163" s="78"/>
      <c r="D163" s="78"/>
      <c r="J163" s="79"/>
    </row>
    <row r="164" ht="15.75" customHeight="1">
      <c r="B164" s="78"/>
      <c r="D164" s="78"/>
      <c r="J164" s="79"/>
    </row>
    <row r="165" ht="15.75" customHeight="1">
      <c r="B165" s="78"/>
      <c r="D165" s="78"/>
      <c r="J165" s="79"/>
    </row>
    <row r="166" ht="15.75" customHeight="1">
      <c r="B166" s="78"/>
      <c r="D166" s="78"/>
      <c r="J166" s="79"/>
    </row>
    <row r="167" ht="15.75" customHeight="1">
      <c r="B167" s="78"/>
      <c r="D167" s="78"/>
      <c r="J167" s="79"/>
    </row>
    <row r="168" ht="15.75" customHeight="1">
      <c r="B168" s="78"/>
      <c r="D168" s="78"/>
      <c r="J168" s="79"/>
    </row>
    <row r="169" ht="15.75" customHeight="1">
      <c r="B169" s="78"/>
      <c r="D169" s="78"/>
      <c r="J169" s="79"/>
    </row>
    <row r="170" ht="15.75" customHeight="1">
      <c r="B170" s="78"/>
      <c r="D170" s="78"/>
      <c r="J170" s="79"/>
    </row>
    <row r="171" ht="15.75" customHeight="1">
      <c r="B171" s="78"/>
      <c r="D171" s="78"/>
      <c r="J171" s="79"/>
    </row>
    <row r="172" ht="15.75" customHeight="1">
      <c r="B172" s="78"/>
      <c r="D172" s="78"/>
      <c r="J172" s="79"/>
    </row>
    <row r="173" ht="15.75" customHeight="1">
      <c r="B173" s="78"/>
      <c r="D173" s="78"/>
      <c r="J173" s="79"/>
    </row>
    <row r="174" ht="15.75" customHeight="1">
      <c r="B174" s="78"/>
      <c r="D174" s="78"/>
      <c r="J174" s="79"/>
    </row>
    <row r="175" ht="15.75" customHeight="1">
      <c r="B175" s="78"/>
      <c r="D175" s="78"/>
      <c r="J175" s="79"/>
    </row>
    <row r="176" ht="15.75" customHeight="1">
      <c r="B176" s="78"/>
      <c r="D176" s="78"/>
      <c r="J176" s="79"/>
    </row>
    <row r="177" ht="15.75" customHeight="1">
      <c r="B177" s="78"/>
      <c r="D177" s="78"/>
      <c r="J177" s="79"/>
    </row>
    <row r="178" ht="15.75" customHeight="1">
      <c r="B178" s="78"/>
      <c r="D178" s="78"/>
      <c r="J178" s="79"/>
    </row>
    <row r="179" ht="15.75" customHeight="1">
      <c r="B179" s="78"/>
      <c r="D179" s="78"/>
      <c r="J179" s="79"/>
    </row>
    <row r="180" ht="15.75" customHeight="1">
      <c r="B180" s="78"/>
      <c r="D180" s="78"/>
      <c r="J180" s="79"/>
    </row>
    <row r="181" ht="15.75" customHeight="1">
      <c r="B181" s="78"/>
      <c r="D181" s="78"/>
      <c r="J181" s="79"/>
    </row>
    <row r="182" ht="15.75" customHeight="1">
      <c r="B182" s="78"/>
      <c r="D182" s="78"/>
      <c r="J182" s="79"/>
    </row>
    <row r="183" ht="15.75" customHeight="1">
      <c r="B183" s="78"/>
      <c r="D183" s="78"/>
      <c r="J183" s="79"/>
    </row>
    <row r="184" ht="15.75" customHeight="1">
      <c r="B184" s="78"/>
      <c r="D184" s="78"/>
      <c r="J184" s="79"/>
    </row>
    <row r="185" ht="15.75" customHeight="1">
      <c r="B185" s="78"/>
      <c r="D185" s="78"/>
      <c r="J185" s="79"/>
    </row>
    <row r="186" ht="15.75" customHeight="1">
      <c r="B186" s="78"/>
      <c r="D186" s="78"/>
      <c r="J186" s="79"/>
    </row>
    <row r="187" ht="15.75" customHeight="1">
      <c r="B187" s="78"/>
      <c r="D187" s="78"/>
      <c r="J187" s="79"/>
    </row>
    <row r="188" ht="15.75" customHeight="1">
      <c r="B188" s="78"/>
      <c r="D188" s="78"/>
      <c r="J188" s="79"/>
    </row>
    <row r="189" ht="15.75" customHeight="1">
      <c r="B189" s="78"/>
      <c r="D189" s="78"/>
      <c r="J189" s="79"/>
    </row>
    <row r="190" ht="15.75" customHeight="1">
      <c r="B190" s="78"/>
      <c r="D190" s="78"/>
      <c r="J190" s="79"/>
    </row>
    <row r="191" ht="15.75" customHeight="1">
      <c r="B191" s="78"/>
      <c r="D191" s="78"/>
      <c r="J191" s="79"/>
    </row>
    <row r="192" ht="15.75" customHeight="1">
      <c r="B192" s="78"/>
      <c r="D192" s="78"/>
      <c r="J192" s="79"/>
    </row>
    <row r="193" ht="15.75" customHeight="1">
      <c r="B193" s="78"/>
      <c r="D193" s="78"/>
      <c r="J193" s="79"/>
    </row>
    <row r="194" ht="15.75" customHeight="1">
      <c r="B194" s="78"/>
      <c r="D194" s="78"/>
      <c r="J194" s="79"/>
    </row>
    <row r="195" ht="15.75" customHeight="1">
      <c r="B195" s="78"/>
      <c r="D195" s="78"/>
      <c r="J195" s="79"/>
    </row>
    <row r="196" ht="15.75" customHeight="1">
      <c r="B196" s="78"/>
      <c r="D196" s="78"/>
      <c r="J196" s="79"/>
    </row>
    <row r="197" ht="15.75" customHeight="1">
      <c r="B197" s="78"/>
      <c r="D197" s="78"/>
      <c r="J197" s="79"/>
    </row>
    <row r="198" ht="15.75" customHeight="1">
      <c r="B198" s="78"/>
      <c r="D198" s="78"/>
      <c r="J198" s="79"/>
    </row>
    <row r="199" ht="15.75" customHeight="1">
      <c r="B199" s="78"/>
      <c r="D199" s="78"/>
      <c r="J199" s="79"/>
    </row>
    <row r="200" ht="15.75" customHeight="1">
      <c r="B200" s="78"/>
      <c r="D200" s="78"/>
      <c r="J200" s="79"/>
    </row>
    <row r="201" ht="15.75" customHeight="1">
      <c r="B201" s="78"/>
      <c r="D201" s="78"/>
      <c r="J201" s="79"/>
    </row>
    <row r="202" ht="15.75" customHeight="1">
      <c r="B202" s="78"/>
      <c r="D202" s="78"/>
      <c r="J202" s="79"/>
    </row>
    <row r="203" ht="15.75" customHeight="1">
      <c r="B203" s="78"/>
      <c r="D203" s="78"/>
      <c r="J203" s="79"/>
    </row>
    <row r="204" ht="15.75" customHeight="1">
      <c r="B204" s="78"/>
      <c r="D204" s="78"/>
      <c r="J204" s="79"/>
    </row>
    <row r="205" ht="15.75" customHeight="1">
      <c r="B205" s="78"/>
      <c r="D205" s="78"/>
      <c r="J205" s="79"/>
    </row>
    <row r="206" ht="15.75" customHeight="1">
      <c r="B206" s="78"/>
      <c r="D206" s="78"/>
      <c r="J206" s="79"/>
    </row>
    <row r="207" ht="15.75" customHeight="1">
      <c r="B207" s="78"/>
      <c r="D207" s="78"/>
      <c r="J207" s="79"/>
    </row>
    <row r="208" ht="15.75" customHeight="1">
      <c r="B208" s="78"/>
      <c r="D208" s="78"/>
      <c r="J208" s="79"/>
    </row>
    <row r="209" ht="15.75" customHeight="1">
      <c r="B209" s="78"/>
      <c r="D209" s="78"/>
      <c r="J209" s="79"/>
    </row>
    <row r="210" ht="15.75" customHeight="1">
      <c r="B210" s="78"/>
      <c r="D210" s="78"/>
      <c r="J210" s="79"/>
    </row>
    <row r="211" ht="15.75" customHeight="1">
      <c r="B211" s="78"/>
      <c r="D211" s="78"/>
      <c r="J211" s="79"/>
    </row>
    <row r="212" ht="15.75" customHeight="1">
      <c r="B212" s="78"/>
      <c r="D212" s="78"/>
      <c r="J212" s="79"/>
    </row>
    <row r="213" ht="15.75" customHeight="1">
      <c r="B213" s="78"/>
      <c r="D213" s="78"/>
      <c r="J213" s="79"/>
    </row>
    <row r="214" ht="15.75" customHeight="1">
      <c r="B214" s="78"/>
      <c r="D214" s="78"/>
      <c r="J214" s="79"/>
    </row>
    <row r="215" ht="15.75" customHeight="1">
      <c r="B215" s="78"/>
      <c r="D215" s="78"/>
      <c r="J215" s="79"/>
    </row>
    <row r="216" ht="15.75" customHeight="1">
      <c r="B216" s="78"/>
      <c r="D216" s="78"/>
      <c r="J216" s="79"/>
    </row>
    <row r="217" ht="15.75" customHeight="1">
      <c r="B217" s="78"/>
      <c r="D217" s="78"/>
      <c r="J217" s="79"/>
    </row>
    <row r="218" ht="15.75" customHeight="1">
      <c r="B218" s="78"/>
      <c r="D218" s="78"/>
      <c r="J218" s="79"/>
    </row>
    <row r="219" ht="15.75" customHeight="1">
      <c r="B219" s="78"/>
      <c r="D219" s="78"/>
      <c r="J219" s="79"/>
    </row>
    <row r="220" ht="15.75" customHeight="1">
      <c r="B220" s="78"/>
      <c r="D220" s="78"/>
      <c r="J220" s="79"/>
    </row>
    <row r="221" ht="15.75" customHeight="1">
      <c r="B221" s="78"/>
      <c r="D221" s="78"/>
      <c r="J221" s="79"/>
    </row>
    <row r="222" ht="15.75" customHeight="1">
      <c r="B222" s="78"/>
      <c r="D222" s="78"/>
      <c r="J222" s="79"/>
    </row>
    <row r="223" ht="15.75" customHeight="1">
      <c r="B223" s="78"/>
      <c r="D223" s="78"/>
      <c r="J223" s="79"/>
    </row>
    <row r="224" ht="15.75" customHeight="1">
      <c r="B224" s="78"/>
      <c r="D224" s="78"/>
      <c r="J224" s="79"/>
    </row>
    <row r="225" ht="15.75" customHeight="1">
      <c r="B225" s="78"/>
      <c r="D225" s="78"/>
      <c r="J225" s="79"/>
    </row>
    <row r="226" ht="15.75" customHeight="1">
      <c r="B226" s="78"/>
      <c r="D226" s="78"/>
      <c r="J226" s="79"/>
    </row>
    <row r="227" ht="15.75" customHeight="1">
      <c r="B227" s="78"/>
      <c r="D227" s="78"/>
      <c r="J227" s="79"/>
    </row>
    <row r="228" ht="15.75" customHeight="1">
      <c r="B228" s="78"/>
      <c r="D228" s="78"/>
      <c r="J228" s="79"/>
    </row>
    <row r="229" ht="15.75" customHeight="1">
      <c r="B229" s="78"/>
      <c r="D229" s="78"/>
      <c r="J229" s="79"/>
    </row>
    <row r="230" ht="15.75" customHeight="1">
      <c r="B230" s="78"/>
      <c r="D230" s="78"/>
      <c r="J230" s="79"/>
    </row>
    <row r="231" ht="15.75" customHeight="1">
      <c r="B231" s="78"/>
      <c r="D231" s="78"/>
      <c r="J231" s="79"/>
    </row>
    <row r="232" ht="15.75" customHeight="1">
      <c r="B232" s="78"/>
      <c r="D232" s="78"/>
      <c r="J232" s="79"/>
    </row>
    <row r="233" ht="15.75" customHeight="1">
      <c r="B233" s="78"/>
      <c r="D233" s="78"/>
      <c r="J233" s="79"/>
    </row>
    <row r="234" ht="15.75" customHeight="1">
      <c r="B234" s="78"/>
      <c r="D234" s="78"/>
      <c r="J234" s="79"/>
    </row>
    <row r="235" ht="15.75" customHeight="1">
      <c r="B235" s="78"/>
      <c r="D235" s="78"/>
      <c r="J235" s="79"/>
    </row>
    <row r="236" ht="15.75" customHeight="1">
      <c r="B236" s="78"/>
      <c r="D236" s="78"/>
      <c r="J236" s="79"/>
    </row>
    <row r="237" ht="15.75" customHeight="1">
      <c r="B237" s="78"/>
      <c r="D237" s="78"/>
      <c r="J237" s="79"/>
    </row>
    <row r="238" ht="15.75" customHeight="1">
      <c r="B238" s="78"/>
      <c r="D238" s="78"/>
      <c r="J238" s="79"/>
    </row>
    <row r="239" ht="15.75" customHeight="1">
      <c r="B239" s="78"/>
      <c r="D239" s="78"/>
      <c r="J239" s="79"/>
    </row>
    <row r="240" ht="15.75" customHeight="1">
      <c r="B240" s="78"/>
      <c r="D240" s="78"/>
      <c r="J240" s="79"/>
    </row>
    <row r="241" ht="15.75" customHeight="1">
      <c r="B241" s="78"/>
      <c r="D241" s="78"/>
      <c r="J241" s="79"/>
    </row>
    <row r="242" ht="15.75" customHeight="1">
      <c r="B242" s="78"/>
      <c r="D242" s="78"/>
      <c r="J242" s="79"/>
    </row>
    <row r="243" ht="15.75" customHeight="1">
      <c r="B243" s="78"/>
      <c r="D243" s="78"/>
      <c r="J243" s="79"/>
    </row>
    <row r="244" ht="15.75" customHeight="1">
      <c r="B244" s="78"/>
      <c r="D244" s="78"/>
      <c r="J244" s="79"/>
    </row>
    <row r="245" ht="15.75" customHeight="1">
      <c r="B245" s="78"/>
      <c r="D245" s="78"/>
      <c r="J245" s="79"/>
    </row>
    <row r="246" ht="15.75" customHeight="1">
      <c r="B246" s="78"/>
      <c r="D246" s="78"/>
      <c r="J246" s="79"/>
    </row>
    <row r="247" ht="15.75" customHeight="1">
      <c r="B247" s="78"/>
      <c r="D247" s="78"/>
      <c r="J247" s="79"/>
    </row>
    <row r="248" ht="15.75" customHeight="1">
      <c r="B248" s="78"/>
      <c r="D248" s="78"/>
      <c r="J248" s="79"/>
    </row>
    <row r="249" ht="15.75" customHeight="1">
      <c r="B249" s="78"/>
      <c r="D249" s="78"/>
      <c r="J249" s="79"/>
    </row>
    <row r="250" ht="15.75" customHeight="1">
      <c r="B250" s="78"/>
      <c r="D250" s="78"/>
      <c r="J250" s="79"/>
    </row>
    <row r="251" ht="15.75" customHeight="1">
      <c r="B251" s="78"/>
      <c r="D251" s="78"/>
      <c r="J251" s="79"/>
    </row>
    <row r="252" ht="15.75" customHeight="1">
      <c r="B252" s="78"/>
      <c r="D252" s="78"/>
      <c r="J252" s="79"/>
    </row>
    <row r="253" ht="15.75" customHeight="1">
      <c r="B253" s="78"/>
      <c r="D253" s="78"/>
      <c r="J253" s="79"/>
    </row>
    <row r="254" ht="15.75" customHeight="1">
      <c r="B254" s="78"/>
      <c r="D254" s="78"/>
      <c r="J254" s="79"/>
    </row>
    <row r="255" ht="15.75" customHeight="1">
      <c r="B255" s="78"/>
      <c r="D255" s="78"/>
      <c r="J255" s="79"/>
    </row>
    <row r="256" ht="15.75" customHeight="1">
      <c r="B256" s="78"/>
      <c r="D256" s="78"/>
      <c r="J256" s="79"/>
    </row>
    <row r="257" ht="15.75" customHeight="1">
      <c r="B257" s="78"/>
      <c r="D257" s="78"/>
      <c r="J257" s="79"/>
    </row>
    <row r="258" ht="15.75" customHeight="1">
      <c r="B258" s="78"/>
      <c r="D258" s="78"/>
      <c r="J258" s="79"/>
    </row>
    <row r="259" ht="15.75" customHeight="1">
      <c r="B259" s="78"/>
      <c r="D259" s="78"/>
      <c r="J259" s="79"/>
    </row>
    <row r="260" ht="15.75" customHeight="1">
      <c r="B260" s="78"/>
      <c r="D260" s="78"/>
      <c r="J260" s="79"/>
    </row>
    <row r="261" ht="15.75" customHeight="1">
      <c r="B261" s="78"/>
      <c r="D261" s="78"/>
      <c r="J261" s="79"/>
    </row>
    <row r="262" ht="15.75" customHeight="1">
      <c r="B262" s="78"/>
      <c r="D262" s="78"/>
      <c r="J262" s="79"/>
    </row>
    <row r="263" ht="15.75" customHeight="1">
      <c r="B263" s="78"/>
      <c r="D263" s="78"/>
      <c r="J263" s="79"/>
    </row>
    <row r="264" ht="15.75" customHeight="1">
      <c r="B264" s="78"/>
      <c r="D264" s="78"/>
      <c r="J264" s="79"/>
    </row>
    <row r="265" ht="15.75" customHeight="1">
      <c r="B265" s="78"/>
      <c r="D265" s="78"/>
      <c r="J265" s="79"/>
    </row>
    <row r="266" ht="15.75" customHeight="1">
      <c r="B266" s="78"/>
      <c r="D266" s="78"/>
      <c r="J266" s="79"/>
    </row>
    <row r="267" ht="15.75" customHeight="1">
      <c r="B267" s="78"/>
      <c r="D267" s="78"/>
      <c r="J267" s="79"/>
    </row>
    <row r="268" ht="15.75" customHeight="1">
      <c r="B268" s="78"/>
      <c r="D268" s="78"/>
      <c r="J268" s="79"/>
    </row>
    <row r="269" ht="15.75" customHeight="1">
      <c r="B269" s="78"/>
      <c r="D269" s="78"/>
      <c r="J269" s="79"/>
    </row>
    <row r="270" ht="15.75" customHeight="1">
      <c r="B270" s="78"/>
      <c r="D270" s="78"/>
      <c r="J270" s="79"/>
    </row>
    <row r="271" ht="15.75" customHeight="1">
      <c r="B271" s="78"/>
      <c r="D271" s="78"/>
      <c r="J271" s="79"/>
    </row>
    <row r="272" ht="15.75" customHeight="1">
      <c r="B272" s="78"/>
      <c r="D272" s="78"/>
      <c r="J272" s="79"/>
    </row>
    <row r="273" ht="15.75" customHeight="1">
      <c r="B273" s="78"/>
      <c r="D273" s="78"/>
      <c r="J273" s="79"/>
    </row>
    <row r="274" ht="15.75" customHeight="1">
      <c r="B274" s="78"/>
      <c r="D274" s="78"/>
      <c r="J274" s="79"/>
    </row>
    <row r="275" ht="15.75" customHeight="1">
      <c r="B275" s="78"/>
      <c r="D275" s="78"/>
      <c r="J275" s="79"/>
    </row>
    <row r="276" ht="15.75" customHeight="1">
      <c r="B276" s="78"/>
      <c r="D276" s="78"/>
      <c r="J276" s="79"/>
    </row>
    <row r="277" ht="15.75" customHeight="1">
      <c r="B277" s="78"/>
      <c r="D277" s="78"/>
      <c r="J277" s="79"/>
    </row>
    <row r="278" ht="15.75" customHeight="1">
      <c r="B278" s="78"/>
      <c r="D278" s="78"/>
      <c r="J278" s="79"/>
    </row>
    <row r="279" ht="15.75" customHeight="1">
      <c r="B279" s="78"/>
      <c r="D279" s="78"/>
      <c r="J279" s="79"/>
    </row>
    <row r="280" ht="15.75" customHeight="1">
      <c r="B280" s="78"/>
      <c r="D280" s="78"/>
      <c r="J280" s="79"/>
    </row>
    <row r="281" ht="15.75" customHeight="1">
      <c r="B281" s="78"/>
      <c r="D281" s="78"/>
      <c r="J281" s="79"/>
    </row>
    <row r="282" ht="15.75" customHeight="1">
      <c r="B282" s="78"/>
      <c r="D282" s="78"/>
      <c r="J282" s="79"/>
    </row>
    <row r="283" ht="15.75" customHeight="1">
      <c r="B283" s="78"/>
      <c r="D283" s="78"/>
      <c r="J283" s="79"/>
    </row>
    <row r="284" ht="15.75" customHeight="1">
      <c r="B284" s="78"/>
      <c r="D284" s="78"/>
      <c r="J284" s="79"/>
    </row>
    <row r="285" ht="15.75" customHeight="1">
      <c r="B285" s="78"/>
      <c r="D285" s="78"/>
      <c r="J285" s="79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Q1:AA1"/>
    <mergeCell ref="AB1:AE1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6.88"/>
    <col customWidth="1" min="3" max="3" width="11.63"/>
    <col customWidth="1" min="4" max="4" width="14.5"/>
    <col customWidth="1" min="5" max="5" width="25.0"/>
    <col customWidth="1" min="6" max="6" width="13.38"/>
    <col customWidth="1" min="7" max="7" width="25.5"/>
    <col customWidth="1" min="8" max="8" width="17.38"/>
    <col customWidth="1" min="9" max="9" width="23.13"/>
    <col customWidth="1" min="10" max="10" width="35.13"/>
    <col customWidth="1" min="11" max="12" width="25.0"/>
    <col customWidth="1" min="13" max="13" width="18.0"/>
    <col customWidth="1" min="14" max="14" width="22.13"/>
  </cols>
  <sheetData>
    <row r="1" ht="24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80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4" t="s">
        <v>14</v>
      </c>
    </row>
    <row r="2" ht="24.0" customHeight="1">
      <c r="A2" s="81" t="s">
        <v>130</v>
      </c>
      <c r="B2" s="2" t="s">
        <v>1</v>
      </c>
      <c r="C2" s="1" t="s">
        <v>2</v>
      </c>
      <c r="D2" s="2" t="s">
        <v>3</v>
      </c>
      <c r="E2" s="81" t="s">
        <v>131</v>
      </c>
      <c r="F2" s="82" t="s">
        <v>132</v>
      </c>
      <c r="G2" s="81" t="s">
        <v>131</v>
      </c>
      <c r="H2" s="81" t="s">
        <v>131</v>
      </c>
      <c r="I2" s="83"/>
      <c r="J2" s="3"/>
      <c r="K2" s="1"/>
      <c r="L2" s="2"/>
      <c r="M2" s="1"/>
      <c r="N2" s="2"/>
      <c r="O2" s="4"/>
    </row>
    <row r="3" ht="15.75" customHeight="1">
      <c r="A3" s="6" t="s">
        <v>17</v>
      </c>
      <c r="B3" s="7">
        <v>0.5</v>
      </c>
      <c r="C3" s="7">
        <v>400.0</v>
      </c>
      <c r="D3" s="7">
        <f t="shared" ref="D3:D11" si="1">C3*B3*1.732/1000</f>
        <v>0.3464</v>
      </c>
      <c r="E3" s="7">
        <v>24.0</v>
      </c>
      <c r="F3" s="7">
        <f t="shared" ref="F3:F74" si="2">D3*E3</f>
        <v>8.3136</v>
      </c>
      <c r="G3" s="7">
        <f t="shared" ref="G3:G76" si="3">E3</f>
        <v>24</v>
      </c>
      <c r="H3" s="7">
        <f t="shared" ref="H3:H74" si="4">D3*G3</f>
        <v>8.3136</v>
      </c>
      <c r="I3" s="7">
        <f t="shared" ref="I3:I74" si="5">((E3*6)+G3)*D3</f>
        <v>58.1952</v>
      </c>
      <c r="J3" s="8">
        <v>14.0</v>
      </c>
      <c r="K3" s="7">
        <f t="shared" ref="K3:K6" si="6">J3</f>
        <v>14</v>
      </c>
      <c r="L3" s="7">
        <f t="shared" ref="L3:L74" si="7">((J3*6)+K3)*D3</f>
        <v>33.9472</v>
      </c>
      <c r="M3" s="7">
        <f t="shared" ref="M3:M74" si="8">((E3*6)+G3)-((J3*6+K3))</f>
        <v>70</v>
      </c>
      <c r="N3" s="7">
        <f t="shared" ref="N3:N74" si="9">I3-L3</f>
        <v>24.248</v>
      </c>
      <c r="O3" s="9"/>
    </row>
    <row r="4" ht="15.75" customHeight="1">
      <c r="A4" s="6" t="s">
        <v>32</v>
      </c>
      <c r="B4" s="12">
        <v>1.0</v>
      </c>
      <c r="C4" s="7">
        <v>400.0</v>
      </c>
      <c r="D4" s="7">
        <f t="shared" si="1"/>
        <v>0.6928</v>
      </c>
      <c r="E4" s="7">
        <v>24.0</v>
      </c>
      <c r="F4" s="7">
        <f t="shared" si="2"/>
        <v>16.6272</v>
      </c>
      <c r="G4" s="7">
        <f t="shared" si="3"/>
        <v>24</v>
      </c>
      <c r="H4" s="7">
        <f t="shared" si="4"/>
        <v>16.6272</v>
      </c>
      <c r="I4" s="7">
        <f t="shared" si="5"/>
        <v>116.3904</v>
      </c>
      <c r="J4" s="13">
        <v>14.0</v>
      </c>
      <c r="K4" s="7">
        <f t="shared" si="6"/>
        <v>14</v>
      </c>
      <c r="L4" s="7">
        <f t="shared" si="7"/>
        <v>67.8944</v>
      </c>
      <c r="M4" s="7">
        <f t="shared" si="8"/>
        <v>70</v>
      </c>
      <c r="N4" s="7">
        <f t="shared" si="9"/>
        <v>48.496</v>
      </c>
      <c r="O4" s="9"/>
    </row>
    <row r="5" ht="15.75" customHeight="1">
      <c r="A5" s="6" t="s">
        <v>34</v>
      </c>
      <c r="B5" s="7">
        <v>0.55</v>
      </c>
      <c r="C5" s="7">
        <v>400.0</v>
      </c>
      <c r="D5" s="7">
        <f t="shared" si="1"/>
        <v>0.38104</v>
      </c>
      <c r="E5" s="7">
        <v>24.0</v>
      </c>
      <c r="F5" s="7">
        <f t="shared" si="2"/>
        <v>9.14496</v>
      </c>
      <c r="G5" s="7">
        <f t="shared" si="3"/>
        <v>24</v>
      </c>
      <c r="H5" s="7">
        <f t="shared" si="4"/>
        <v>9.14496</v>
      </c>
      <c r="I5" s="7">
        <f t="shared" si="5"/>
        <v>64.01472</v>
      </c>
      <c r="J5" s="13">
        <v>14.0</v>
      </c>
      <c r="K5" s="7">
        <f t="shared" si="6"/>
        <v>14</v>
      </c>
      <c r="L5" s="7">
        <f t="shared" si="7"/>
        <v>37.34192</v>
      </c>
      <c r="M5" s="7">
        <f t="shared" si="8"/>
        <v>70</v>
      </c>
      <c r="N5" s="7">
        <f t="shared" si="9"/>
        <v>26.6728</v>
      </c>
      <c r="O5" s="9"/>
    </row>
    <row r="6" ht="15.75" customHeight="1">
      <c r="A6" s="18" t="s">
        <v>36</v>
      </c>
      <c r="B6" s="19">
        <v>0.05</v>
      </c>
      <c r="C6" s="7">
        <v>400.0</v>
      </c>
      <c r="D6" s="7">
        <f t="shared" si="1"/>
        <v>0.03464</v>
      </c>
      <c r="E6" s="7">
        <v>24.0</v>
      </c>
      <c r="F6" s="7">
        <f t="shared" si="2"/>
        <v>0.83136</v>
      </c>
      <c r="G6" s="7">
        <f t="shared" si="3"/>
        <v>24</v>
      </c>
      <c r="H6" s="7">
        <f t="shared" si="4"/>
        <v>0.83136</v>
      </c>
      <c r="I6" s="7">
        <f t="shared" si="5"/>
        <v>5.81952</v>
      </c>
      <c r="J6" s="13">
        <v>14.0</v>
      </c>
      <c r="K6" s="7">
        <f t="shared" si="6"/>
        <v>14</v>
      </c>
      <c r="L6" s="7">
        <f t="shared" si="7"/>
        <v>3.39472</v>
      </c>
      <c r="M6" s="7">
        <f t="shared" si="8"/>
        <v>70</v>
      </c>
      <c r="N6" s="7">
        <f t="shared" si="9"/>
        <v>2.4248</v>
      </c>
      <c r="O6" s="9"/>
    </row>
    <row r="7" ht="15.75" customHeight="1">
      <c r="A7" s="6" t="s">
        <v>38</v>
      </c>
      <c r="B7" s="7">
        <v>0.15</v>
      </c>
      <c r="C7" s="7">
        <v>400.0</v>
      </c>
      <c r="D7" s="7">
        <f t="shared" si="1"/>
        <v>0.10392</v>
      </c>
      <c r="E7" s="7">
        <v>24.0</v>
      </c>
      <c r="F7" s="7">
        <f t="shared" si="2"/>
        <v>2.49408</v>
      </c>
      <c r="G7" s="7">
        <f t="shared" si="3"/>
        <v>24</v>
      </c>
      <c r="H7" s="7">
        <f t="shared" si="4"/>
        <v>2.49408</v>
      </c>
      <c r="I7" s="7">
        <f t="shared" si="5"/>
        <v>17.45856</v>
      </c>
      <c r="J7" s="8">
        <v>20.0</v>
      </c>
      <c r="K7" s="7">
        <f>J7-2</f>
        <v>18</v>
      </c>
      <c r="L7" s="7">
        <f t="shared" si="7"/>
        <v>14.34096</v>
      </c>
      <c r="M7" s="7">
        <f t="shared" si="8"/>
        <v>30</v>
      </c>
      <c r="N7" s="7">
        <f t="shared" si="9"/>
        <v>3.1176</v>
      </c>
      <c r="O7" s="9"/>
    </row>
    <row r="8" ht="15.75" customHeight="1">
      <c r="A8" s="18" t="s">
        <v>40</v>
      </c>
      <c r="B8" s="19">
        <v>0.028</v>
      </c>
      <c r="C8" s="7">
        <v>400.0</v>
      </c>
      <c r="D8" s="7">
        <f t="shared" si="1"/>
        <v>0.0193984</v>
      </c>
      <c r="E8" s="7">
        <v>24.0</v>
      </c>
      <c r="F8" s="7">
        <f t="shared" si="2"/>
        <v>0.4655616</v>
      </c>
      <c r="G8" s="7">
        <f t="shared" si="3"/>
        <v>24</v>
      </c>
      <c r="H8" s="7">
        <f t="shared" si="4"/>
        <v>0.4655616</v>
      </c>
      <c r="I8" s="7">
        <f t="shared" si="5"/>
        <v>3.2589312</v>
      </c>
      <c r="J8" s="13">
        <v>14.0</v>
      </c>
      <c r="K8" s="7">
        <f t="shared" ref="K8:K10" si="10">J8</f>
        <v>14</v>
      </c>
      <c r="L8" s="7">
        <f t="shared" si="7"/>
        <v>1.9010432</v>
      </c>
      <c r="M8" s="7">
        <f t="shared" si="8"/>
        <v>70</v>
      </c>
      <c r="N8" s="7">
        <f t="shared" si="9"/>
        <v>1.357888</v>
      </c>
      <c r="O8" s="9"/>
    </row>
    <row r="9" ht="15.75" customHeight="1">
      <c r="A9" s="18" t="s">
        <v>42</v>
      </c>
      <c r="B9" s="19">
        <v>0.023</v>
      </c>
      <c r="C9" s="7">
        <v>400.0</v>
      </c>
      <c r="D9" s="7">
        <f t="shared" si="1"/>
        <v>0.0159344</v>
      </c>
      <c r="E9" s="7">
        <v>24.0</v>
      </c>
      <c r="F9" s="7">
        <f t="shared" si="2"/>
        <v>0.3824256</v>
      </c>
      <c r="G9" s="7">
        <f t="shared" si="3"/>
        <v>24</v>
      </c>
      <c r="H9" s="7">
        <f t="shared" si="4"/>
        <v>0.3824256</v>
      </c>
      <c r="I9" s="7">
        <f t="shared" si="5"/>
        <v>2.6769792</v>
      </c>
      <c r="J9" s="13">
        <v>14.0</v>
      </c>
      <c r="K9" s="7">
        <f t="shared" si="10"/>
        <v>14</v>
      </c>
      <c r="L9" s="7">
        <f t="shared" si="7"/>
        <v>1.5615712</v>
      </c>
      <c r="M9" s="7">
        <f t="shared" si="8"/>
        <v>70</v>
      </c>
      <c r="N9" s="7">
        <f t="shared" si="9"/>
        <v>1.115408</v>
      </c>
      <c r="O9" s="9"/>
    </row>
    <row r="10" ht="15.75" customHeight="1">
      <c r="A10" s="18" t="s">
        <v>44</v>
      </c>
      <c r="B10" s="19">
        <v>1.3</v>
      </c>
      <c r="C10" s="7">
        <v>400.0</v>
      </c>
      <c r="D10" s="7">
        <f t="shared" si="1"/>
        <v>0.90064</v>
      </c>
      <c r="E10" s="7">
        <v>24.0</v>
      </c>
      <c r="F10" s="7">
        <f t="shared" si="2"/>
        <v>21.61536</v>
      </c>
      <c r="G10" s="7">
        <f t="shared" si="3"/>
        <v>24</v>
      </c>
      <c r="H10" s="7">
        <f t="shared" si="4"/>
        <v>21.61536</v>
      </c>
      <c r="I10" s="7">
        <f t="shared" si="5"/>
        <v>151.30752</v>
      </c>
      <c r="J10" s="8">
        <v>24.0</v>
      </c>
      <c r="K10" s="7">
        <f t="shared" si="10"/>
        <v>24</v>
      </c>
      <c r="L10" s="7">
        <f t="shared" si="7"/>
        <v>151.30752</v>
      </c>
      <c r="M10" s="7">
        <f t="shared" si="8"/>
        <v>0</v>
      </c>
      <c r="N10" s="7">
        <f t="shared" si="9"/>
        <v>0</v>
      </c>
      <c r="O10" s="9"/>
    </row>
    <row r="11" ht="15.75" customHeight="1">
      <c r="A11" s="18" t="s">
        <v>46</v>
      </c>
      <c r="B11" s="19">
        <v>0.4</v>
      </c>
      <c r="C11" s="7">
        <v>400.0</v>
      </c>
      <c r="D11" s="7">
        <f t="shared" si="1"/>
        <v>0.27712</v>
      </c>
      <c r="E11" s="7">
        <v>24.0</v>
      </c>
      <c r="F11" s="7">
        <f t="shared" si="2"/>
        <v>6.65088</v>
      </c>
      <c r="G11" s="7">
        <f t="shared" si="3"/>
        <v>24</v>
      </c>
      <c r="H11" s="7">
        <f t="shared" si="4"/>
        <v>6.65088</v>
      </c>
      <c r="I11" s="7">
        <f t="shared" si="5"/>
        <v>46.55616</v>
      </c>
      <c r="J11" s="8">
        <v>18.0</v>
      </c>
      <c r="K11" s="7">
        <f>J11-2</f>
        <v>16</v>
      </c>
      <c r="L11" s="7">
        <f t="shared" si="7"/>
        <v>34.36288</v>
      </c>
      <c r="M11" s="7">
        <f t="shared" si="8"/>
        <v>44</v>
      </c>
      <c r="N11" s="7">
        <f t="shared" si="9"/>
        <v>12.19328</v>
      </c>
      <c r="O11" s="9"/>
    </row>
    <row r="12" ht="15.75" customHeight="1">
      <c r="A12" s="6" t="s">
        <v>48</v>
      </c>
      <c r="B12" s="7">
        <v>0.0</v>
      </c>
      <c r="C12" s="19">
        <v>230.0</v>
      </c>
      <c r="D12" s="7">
        <f t="shared" ref="D12:D14" si="11">(B12*C12)/1000</f>
        <v>0</v>
      </c>
      <c r="E12" s="7">
        <v>24.0</v>
      </c>
      <c r="F12" s="7">
        <f t="shared" si="2"/>
        <v>0</v>
      </c>
      <c r="G12" s="7">
        <f t="shared" si="3"/>
        <v>24</v>
      </c>
      <c r="H12" s="7">
        <f t="shared" si="4"/>
        <v>0</v>
      </c>
      <c r="I12" s="7">
        <f t="shared" si="5"/>
        <v>0</v>
      </c>
      <c r="J12" s="8">
        <v>14.0</v>
      </c>
      <c r="K12" s="7">
        <f t="shared" ref="K12:K14" si="12">J12</f>
        <v>14</v>
      </c>
      <c r="L12" s="7">
        <f t="shared" si="7"/>
        <v>0</v>
      </c>
      <c r="M12" s="7">
        <f t="shared" si="8"/>
        <v>70</v>
      </c>
      <c r="N12" s="7">
        <f t="shared" si="9"/>
        <v>0</v>
      </c>
      <c r="O12" s="9"/>
    </row>
    <row r="13" ht="15.75" customHeight="1">
      <c r="A13" s="6" t="s">
        <v>50</v>
      </c>
      <c r="B13" s="19">
        <v>0.0</v>
      </c>
      <c r="C13" s="19">
        <v>230.0</v>
      </c>
      <c r="D13" s="7">
        <f t="shared" si="11"/>
        <v>0</v>
      </c>
      <c r="E13" s="7">
        <v>24.0</v>
      </c>
      <c r="F13" s="7">
        <f t="shared" si="2"/>
        <v>0</v>
      </c>
      <c r="G13" s="7">
        <f t="shared" si="3"/>
        <v>24</v>
      </c>
      <c r="H13" s="7">
        <f t="shared" si="4"/>
        <v>0</v>
      </c>
      <c r="I13" s="7">
        <f t="shared" si="5"/>
        <v>0</v>
      </c>
      <c r="J13" s="8">
        <v>14.0</v>
      </c>
      <c r="K13" s="7">
        <f t="shared" si="12"/>
        <v>14</v>
      </c>
      <c r="L13" s="7">
        <f t="shared" si="7"/>
        <v>0</v>
      </c>
      <c r="M13" s="7">
        <f t="shared" si="8"/>
        <v>70</v>
      </c>
      <c r="N13" s="7">
        <f t="shared" si="9"/>
        <v>0</v>
      </c>
      <c r="O13" s="9"/>
    </row>
    <row r="14" ht="15.75" customHeight="1">
      <c r="A14" s="6" t="s">
        <v>52</v>
      </c>
      <c r="B14" s="7">
        <v>0.0</v>
      </c>
      <c r="C14" s="19">
        <v>230.0</v>
      </c>
      <c r="D14" s="7">
        <f t="shared" si="11"/>
        <v>0</v>
      </c>
      <c r="E14" s="7">
        <v>24.0</v>
      </c>
      <c r="F14" s="7">
        <f t="shared" si="2"/>
        <v>0</v>
      </c>
      <c r="G14" s="7">
        <f t="shared" si="3"/>
        <v>24</v>
      </c>
      <c r="H14" s="7">
        <f t="shared" si="4"/>
        <v>0</v>
      </c>
      <c r="I14" s="7">
        <f t="shared" si="5"/>
        <v>0</v>
      </c>
      <c r="J14" s="8">
        <v>18.0</v>
      </c>
      <c r="K14" s="7">
        <f t="shared" si="12"/>
        <v>18</v>
      </c>
      <c r="L14" s="7">
        <f t="shared" si="7"/>
        <v>0</v>
      </c>
      <c r="M14" s="7">
        <f t="shared" si="8"/>
        <v>42</v>
      </c>
      <c r="N14" s="7">
        <f t="shared" si="9"/>
        <v>0</v>
      </c>
      <c r="O14" s="9"/>
    </row>
    <row r="15" ht="15.75" customHeight="1">
      <c r="A15" s="18" t="s">
        <v>54</v>
      </c>
      <c r="B15" s="19">
        <v>0.0</v>
      </c>
      <c r="C15" s="19">
        <v>230.0</v>
      </c>
      <c r="D15" s="7">
        <f t="shared" ref="D15:D27" si="13">C15*B15*1.732/1000</f>
        <v>0</v>
      </c>
      <c r="E15" s="7">
        <v>24.0</v>
      </c>
      <c r="F15" s="7">
        <f t="shared" si="2"/>
        <v>0</v>
      </c>
      <c r="G15" s="7">
        <f t="shared" si="3"/>
        <v>24</v>
      </c>
      <c r="H15" s="7">
        <f t="shared" si="4"/>
        <v>0</v>
      </c>
      <c r="I15" s="7">
        <f t="shared" si="5"/>
        <v>0</v>
      </c>
      <c r="J15" s="8">
        <v>20.0</v>
      </c>
      <c r="K15" s="7">
        <f t="shared" ref="K15:K18" si="14">J15-2</f>
        <v>18</v>
      </c>
      <c r="L15" s="7">
        <f t="shared" si="7"/>
        <v>0</v>
      </c>
      <c r="M15" s="7">
        <f t="shared" si="8"/>
        <v>30</v>
      </c>
      <c r="N15" s="7">
        <f t="shared" si="9"/>
        <v>0</v>
      </c>
      <c r="O15" s="9"/>
    </row>
    <row r="16" ht="15.75" customHeight="1">
      <c r="A16" s="18" t="s">
        <v>56</v>
      </c>
      <c r="B16" s="19">
        <v>0.225</v>
      </c>
      <c r="C16" s="19">
        <v>230.0</v>
      </c>
      <c r="D16" s="7">
        <f t="shared" si="13"/>
        <v>0.089631</v>
      </c>
      <c r="E16" s="7">
        <v>24.0</v>
      </c>
      <c r="F16" s="7">
        <f t="shared" si="2"/>
        <v>2.151144</v>
      </c>
      <c r="G16" s="7">
        <f t="shared" si="3"/>
        <v>24</v>
      </c>
      <c r="H16" s="7">
        <f t="shared" si="4"/>
        <v>2.151144</v>
      </c>
      <c r="I16" s="7">
        <f t="shared" si="5"/>
        <v>15.058008</v>
      </c>
      <c r="J16" s="8">
        <v>20.0</v>
      </c>
      <c r="K16" s="7">
        <f t="shared" si="14"/>
        <v>18</v>
      </c>
      <c r="L16" s="7">
        <f t="shared" si="7"/>
        <v>12.369078</v>
      </c>
      <c r="M16" s="7">
        <f t="shared" si="8"/>
        <v>30</v>
      </c>
      <c r="N16" s="7">
        <f t="shared" si="9"/>
        <v>2.68893</v>
      </c>
      <c r="O16" s="9"/>
    </row>
    <row r="17" ht="15.75" customHeight="1">
      <c r="A17" s="18" t="s">
        <v>57</v>
      </c>
      <c r="B17" s="19">
        <v>0.1</v>
      </c>
      <c r="C17" s="19">
        <v>230.0</v>
      </c>
      <c r="D17" s="7">
        <f t="shared" si="13"/>
        <v>0.039836</v>
      </c>
      <c r="E17" s="7">
        <v>24.0</v>
      </c>
      <c r="F17" s="7">
        <f t="shared" si="2"/>
        <v>0.956064</v>
      </c>
      <c r="G17" s="7">
        <f t="shared" si="3"/>
        <v>24</v>
      </c>
      <c r="H17" s="7">
        <f t="shared" si="4"/>
        <v>0.956064</v>
      </c>
      <c r="I17" s="7">
        <f t="shared" si="5"/>
        <v>6.692448</v>
      </c>
      <c r="J17" s="8">
        <v>18.0</v>
      </c>
      <c r="K17" s="7">
        <f t="shared" si="14"/>
        <v>16</v>
      </c>
      <c r="L17" s="7">
        <f t="shared" si="7"/>
        <v>4.939664</v>
      </c>
      <c r="M17" s="7">
        <f t="shared" si="8"/>
        <v>44</v>
      </c>
      <c r="N17" s="7">
        <f t="shared" si="9"/>
        <v>1.752784</v>
      </c>
      <c r="O17" s="9"/>
    </row>
    <row r="18" ht="15.75" customHeight="1">
      <c r="A18" s="22" t="s">
        <v>58</v>
      </c>
      <c r="B18" s="23">
        <v>0.0</v>
      </c>
      <c r="C18" s="24">
        <v>230.0</v>
      </c>
      <c r="D18" s="23">
        <f t="shared" si="13"/>
        <v>0</v>
      </c>
      <c r="E18" s="7">
        <v>24.0</v>
      </c>
      <c r="F18" s="23">
        <f t="shared" si="2"/>
        <v>0</v>
      </c>
      <c r="G18" s="7">
        <f t="shared" si="3"/>
        <v>24</v>
      </c>
      <c r="H18" s="23">
        <f t="shared" si="4"/>
        <v>0</v>
      </c>
      <c r="I18" s="23">
        <f t="shared" si="5"/>
        <v>0</v>
      </c>
      <c r="J18" s="25">
        <v>19.0</v>
      </c>
      <c r="K18" s="23">
        <f t="shared" si="14"/>
        <v>17</v>
      </c>
      <c r="L18" s="23">
        <f t="shared" si="7"/>
        <v>0</v>
      </c>
      <c r="M18" s="23">
        <f t="shared" si="8"/>
        <v>37</v>
      </c>
      <c r="N18" s="23">
        <f t="shared" si="9"/>
        <v>0</v>
      </c>
      <c r="O18" s="26"/>
    </row>
    <row r="19" ht="15.75" customHeight="1">
      <c r="A19" s="22" t="s">
        <v>60</v>
      </c>
      <c r="B19" s="23">
        <v>0.06</v>
      </c>
      <c r="C19" s="24">
        <v>230.0</v>
      </c>
      <c r="D19" s="23">
        <f t="shared" si="13"/>
        <v>0.0239016</v>
      </c>
      <c r="E19" s="7">
        <v>24.0</v>
      </c>
      <c r="F19" s="23">
        <f t="shared" si="2"/>
        <v>0.5736384</v>
      </c>
      <c r="G19" s="7">
        <f t="shared" si="3"/>
        <v>24</v>
      </c>
      <c r="H19" s="23">
        <f t="shared" si="4"/>
        <v>0.5736384</v>
      </c>
      <c r="I19" s="23">
        <f t="shared" si="5"/>
        <v>4.0154688</v>
      </c>
      <c r="J19" s="25">
        <v>0.0</v>
      </c>
      <c r="K19" s="23">
        <f>J19</f>
        <v>0</v>
      </c>
      <c r="L19" s="23">
        <f t="shared" si="7"/>
        <v>0</v>
      </c>
      <c r="M19" s="23">
        <f t="shared" si="8"/>
        <v>168</v>
      </c>
      <c r="N19" s="23">
        <f t="shared" si="9"/>
        <v>4.0154688</v>
      </c>
      <c r="O19" s="26"/>
    </row>
    <row r="20" ht="17.25" customHeight="1">
      <c r="A20" s="32" t="s">
        <v>61</v>
      </c>
      <c r="B20" s="33">
        <v>2.75</v>
      </c>
      <c r="C20" s="33">
        <v>230.0</v>
      </c>
      <c r="D20" s="34">
        <f t="shared" si="13"/>
        <v>1.09549</v>
      </c>
      <c r="E20" s="7">
        <v>24.0</v>
      </c>
      <c r="F20" s="34">
        <f t="shared" si="2"/>
        <v>26.29176</v>
      </c>
      <c r="G20" s="7">
        <f t="shared" si="3"/>
        <v>24</v>
      </c>
      <c r="H20" s="34">
        <f t="shared" si="4"/>
        <v>26.29176</v>
      </c>
      <c r="I20" s="34">
        <f t="shared" si="5"/>
        <v>184.04232</v>
      </c>
      <c r="J20" s="35">
        <v>18.0</v>
      </c>
      <c r="K20" s="34">
        <f t="shared" ref="K20:K21" si="15">J20-2</f>
        <v>16</v>
      </c>
      <c r="L20" s="34">
        <f t="shared" si="7"/>
        <v>135.84076</v>
      </c>
      <c r="M20" s="34">
        <f t="shared" si="8"/>
        <v>44</v>
      </c>
      <c r="N20" s="34">
        <f t="shared" si="9"/>
        <v>48.20156</v>
      </c>
      <c r="O20" s="26"/>
    </row>
    <row r="21" ht="15.75" customHeight="1">
      <c r="A21" s="36" t="s">
        <v>61</v>
      </c>
      <c r="B21" s="37">
        <v>1.45</v>
      </c>
      <c r="C21" s="38">
        <v>230.0</v>
      </c>
      <c r="D21" s="37">
        <f t="shared" si="13"/>
        <v>0.577622</v>
      </c>
      <c r="E21" s="7">
        <v>24.0</v>
      </c>
      <c r="F21" s="37">
        <f t="shared" si="2"/>
        <v>13.862928</v>
      </c>
      <c r="G21" s="7">
        <f t="shared" si="3"/>
        <v>24</v>
      </c>
      <c r="H21" s="37">
        <f t="shared" si="4"/>
        <v>13.862928</v>
      </c>
      <c r="I21" s="37">
        <f t="shared" si="5"/>
        <v>97.040496</v>
      </c>
      <c r="J21" s="39">
        <v>18.0</v>
      </c>
      <c r="K21" s="37">
        <f t="shared" si="15"/>
        <v>16</v>
      </c>
      <c r="L21" s="37">
        <f t="shared" si="7"/>
        <v>71.625128</v>
      </c>
      <c r="M21" s="37">
        <f t="shared" si="8"/>
        <v>44</v>
      </c>
      <c r="N21" s="37">
        <f t="shared" si="9"/>
        <v>25.415368</v>
      </c>
      <c r="O21" s="26"/>
    </row>
    <row r="22" ht="15.75" customHeight="1">
      <c r="A22" s="36" t="s">
        <v>62</v>
      </c>
      <c r="B22" s="38">
        <v>0.05</v>
      </c>
      <c r="C22" s="38">
        <v>230.0</v>
      </c>
      <c r="D22" s="40">
        <f t="shared" si="13"/>
        <v>0.019918</v>
      </c>
      <c r="E22" s="7">
        <v>24.0</v>
      </c>
      <c r="F22" s="40">
        <f t="shared" si="2"/>
        <v>0.478032</v>
      </c>
      <c r="G22" s="7">
        <f t="shared" si="3"/>
        <v>24</v>
      </c>
      <c r="H22" s="40">
        <f t="shared" si="4"/>
        <v>0.478032</v>
      </c>
      <c r="I22" s="40">
        <f t="shared" si="5"/>
        <v>3.346224</v>
      </c>
      <c r="J22" s="41">
        <v>0.0</v>
      </c>
      <c r="K22" s="40">
        <f>J22</f>
        <v>0</v>
      </c>
      <c r="L22" s="40">
        <f t="shared" si="7"/>
        <v>0</v>
      </c>
      <c r="M22" s="40">
        <f t="shared" si="8"/>
        <v>168</v>
      </c>
      <c r="N22" s="40">
        <f t="shared" si="9"/>
        <v>3.346224</v>
      </c>
      <c r="O22" s="9"/>
    </row>
    <row r="23" ht="15.75" customHeight="1">
      <c r="A23" s="32" t="s">
        <v>63</v>
      </c>
      <c r="B23" s="33">
        <v>0.115</v>
      </c>
      <c r="C23" s="33">
        <v>230.0</v>
      </c>
      <c r="D23" s="34">
        <f t="shared" si="13"/>
        <v>0.0458114</v>
      </c>
      <c r="E23" s="7">
        <v>24.0</v>
      </c>
      <c r="F23" s="34">
        <f t="shared" si="2"/>
        <v>1.0994736</v>
      </c>
      <c r="G23" s="7">
        <f t="shared" si="3"/>
        <v>24</v>
      </c>
      <c r="H23" s="34">
        <f t="shared" si="4"/>
        <v>1.0994736</v>
      </c>
      <c r="I23" s="34">
        <f t="shared" si="5"/>
        <v>7.6963152</v>
      </c>
      <c r="J23" s="35">
        <v>20.0</v>
      </c>
      <c r="K23" s="34">
        <f>J23-2</f>
        <v>18</v>
      </c>
      <c r="L23" s="34">
        <f t="shared" si="7"/>
        <v>6.3219732</v>
      </c>
      <c r="M23" s="34">
        <f t="shared" si="8"/>
        <v>30</v>
      </c>
      <c r="N23" s="34">
        <f t="shared" si="9"/>
        <v>1.374342</v>
      </c>
      <c r="O23" s="26"/>
    </row>
    <row r="24" ht="15.75" customHeight="1">
      <c r="A24" s="22" t="s">
        <v>64</v>
      </c>
      <c r="B24" s="23">
        <v>0.11</v>
      </c>
      <c r="C24" s="24">
        <v>230.0</v>
      </c>
      <c r="D24" s="23">
        <f t="shared" si="13"/>
        <v>0.0438196</v>
      </c>
      <c r="E24" s="7">
        <v>24.0</v>
      </c>
      <c r="F24" s="23">
        <f t="shared" si="2"/>
        <v>1.0516704</v>
      </c>
      <c r="G24" s="7">
        <f t="shared" si="3"/>
        <v>24</v>
      </c>
      <c r="H24" s="23">
        <f t="shared" si="4"/>
        <v>1.0516704</v>
      </c>
      <c r="I24" s="23">
        <f t="shared" si="5"/>
        <v>7.3616928</v>
      </c>
      <c r="J24" s="25">
        <v>0.0</v>
      </c>
      <c r="K24" s="23">
        <f t="shared" ref="K24:K25" si="16">J24</f>
        <v>0</v>
      </c>
      <c r="L24" s="23">
        <f t="shared" si="7"/>
        <v>0</v>
      </c>
      <c r="M24" s="23">
        <f t="shared" si="8"/>
        <v>168</v>
      </c>
      <c r="N24" s="23">
        <f t="shared" si="9"/>
        <v>7.3616928</v>
      </c>
      <c r="O24" s="26"/>
    </row>
    <row r="25" ht="15.75" customHeight="1">
      <c r="A25" s="42" t="s">
        <v>65</v>
      </c>
      <c r="B25" s="43">
        <v>7.0</v>
      </c>
      <c r="C25" s="44">
        <v>230.0</v>
      </c>
      <c r="D25" s="43">
        <f t="shared" si="13"/>
        <v>2.78852</v>
      </c>
      <c r="E25" s="7">
        <v>24.0</v>
      </c>
      <c r="F25" s="43">
        <f t="shared" si="2"/>
        <v>66.92448</v>
      </c>
      <c r="G25" s="7">
        <f t="shared" si="3"/>
        <v>24</v>
      </c>
      <c r="H25" s="43">
        <f t="shared" si="4"/>
        <v>66.92448</v>
      </c>
      <c r="I25" s="43">
        <f t="shared" si="5"/>
        <v>468.47136</v>
      </c>
      <c r="J25" s="45">
        <v>13.0</v>
      </c>
      <c r="K25" s="43">
        <f t="shared" si="16"/>
        <v>13</v>
      </c>
      <c r="L25" s="43">
        <f t="shared" si="7"/>
        <v>253.75532</v>
      </c>
      <c r="M25" s="43">
        <f t="shared" si="8"/>
        <v>77</v>
      </c>
      <c r="N25" s="43">
        <f t="shared" si="9"/>
        <v>214.71604</v>
      </c>
      <c r="O25" s="9"/>
    </row>
    <row r="26" ht="15.75" customHeight="1">
      <c r="A26" s="42" t="s">
        <v>66</v>
      </c>
      <c r="B26" s="43">
        <v>1.0</v>
      </c>
      <c r="C26" s="44">
        <v>230.0</v>
      </c>
      <c r="D26" s="43">
        <f t="shared" si="13"/>
        <v>0.39836</v>
      </c>
      <c r="E26" s="7">
        <v>24.0</v>
      </c>
      <c r="F26" s="43">
        <f t="shared" si="2"/>
        <v>9.56064</v>
      </c>
      <c r="G26" s="7">
        <f t="shared" si="3"/>
        <v>24</v>
      </c>
      <c r="H26" s="43">
        <f t="shared" si="4"/>
        <v>9.56064</v>
      </c>
      <c r="I26" s="43">
        <f t="shared" si="5"/>
        <v>66.92448</v>
      </c>
      <c r="J26" s="45">
        <v>18.0</v>
      </c>
      <c r="K26" s="43">
        <f t="shared" ref="K26:K36" si="17">J26-2</f>
        <v>16</v>
      </c>
      <c r="L26" s="43">
        <f t="shared" si="7"/>
        <v>49.39664</v>
      </c>
      <c r="M26" s="43">
        <f t="shared" si="8"/>
        <v>44</v>
      </c>
      <c r="N26" s="43">
        <f t="shared" si="9"/>
        <v>17.52784</v>
      </c>
      <c r="O26" s="9"/>
    </row>
    <row r="27" ht="15.75" customHeight="1">
      <c r="A27" s="22" t="s">
        <v>67</v>
      </c>
      <c r="B27" s="23">
        <v>0.1</v>
      </c>
      <c r="C27" s="24">
        <v>230.0</v>
      </c>
      <c r="D27" s="23">
        <f t="shared" si="13"/>
        <v>0.039836</v>
      </c>
      <c r="E27" s="7">
        <v>24.0</v>
      </c>
      <c r="F27" s="23">
        <f t="shared" si="2"/>
        <v>0.956064</v>
      </c>
      <c r="G27" s="7">
        <f t="shared" si="3"/>
        <v>24</v>
      </c>
      <c r="H27" s="23">
        <f t="shared" si="4"/>
        <v>0.956064</v>
      </c>
      <c r="I27" s="23">
        <f t="shared" si="5"/>
        <v>6.692448</v>
      </c>
      <c r="J27" s="25">
        <v>18.0</v>
      </c>
      <c r="K27" s="23">
        <f t="shared" si="17"/>
        <v>16</v>
      </c>
      <c r="L27" s="23">
        <f t="shared" si="7"/>
        <v>4.939664</v>
      </c>
      <c r="M27" s="23">
        <f t="shared" si="8"/>
        <v>44</v>
      </c>
      <c r="N27" s="23">
        <f t="shared" si="9"/>
        <v>1.752784</v>
      </c>
      <c r="O27" s="26"/>
    </row>
    <row r="28" ht="15.75" customHeight="1">
      <c r="A28" s="46" t="s">
        <v>74</v>
      </c>
      <c r="B28" s="47">
        <v>12.0</v>
      </c>
      <c r="C28" s="48">
        <v>230.0</v>
      </c>
      <c r="D28" s="47">
        <f t="shared" ref="D28:D38" si="18">(B28*C28)/1000</f>
        <v>2.76</v>
      </c>
      <c r="E28" s="7">
        <v>24.0</v>
      </c>
      <c r="F28" s="47">
        <f t="shared" si="2"/>
        <v>66.24</v>
      </c>
      <c r="G28" s="7">
        <f t="shared" si="3"/>
        <v>24</v>
      </c>
      <c r="H28" s="47">
        <f t="shared" si="4"/>
        <v>66.24</v>
      </c>
      <c r="I28" s="47">
        <f t="shared" si="5"/>
        <v>463.68</v>
      </c>
      <c r="J28" s="49">
        <v>18.0</v>
      </c>
      <c r="K28" s="47">
        <f t="shared" si="17"/>
        <v>16</v>
      </c>
      <c r="L28" s="47">
        <f t="shared" si="7"/>
        <v>342.24</v>
      </c>
      <c r="M28" s="47">
        <f t="shared" si="8"/>
        <v>44</v>
      </c>
      <c r="N28" s="47">
        <f t="shared" si="9"/>
        <v>121.44</v>
      </c>
      <c r="O28" s="9"/>
    </row>
    <row r="29" ht="15.75" customHeight="1">
      <c r="A29" s="46" t="s">
        <v>75</v>
      </c>
      <c r="B29" s="47">
        <v>0.2</v>
      </c>
      <c r="C29" s="48">
        <v>230.0</v>
      </c>
      <c r="D29" s="47">
        <f t="shared" si="18"/>
        <v>0.046</v>
      </c>
      <c r="E29" s="7">
        <v>24.0</v>
      </c>
      <c r="F29" s="47">
        <f t="shared" si="2"/>
        <v>1.104</v>
      </c>
      <c r="G29" s="7">
        <f t="shared" si="3"/>
        <v>24</v>
      </c>
      <c r="H29" s="47">
        <f t="shared" si="4"/>
        <v>1.104</v>
      </c>
      <c r="I29" s="47">
        <f t="shared" si="5"/>
        <v>7.728</v>
      </c>
      <c r="J29" s="51">
        <v>20.0</v>
      </c>
      <c r="K29" s="47">
        <f t="shared" si="17"/>
        <v>18</v>
      </c>
      <c r="L29" s="47">
        <f t="shared" si="7"/>
        <v>6.348</v>
      </c>
      <c r="M29" s="47">
        <f t="shared" si="8"/>
        <v>30</v>
      </c>
      <c r="N29" s="47">
        <f t="shared" si="9"/>
        <v>1.38</v>
      </c>
      <c r="O29" s="9"/>
    </row>
    <row r="30" ht="15.75" customHeight="1">
      <c r="A30" s="42" t="s">
        <v>76</v>
      </c>
      <c r="B30" s="43">
        <v>2.0</v>
      </c>
      <c r="C30" s="44">
        <v>230.0</v>
      </c>
      <c r="D30" s="43">
        <f t="shared" si="18"/>
        <v>0.46</v>
      </c>
      <c r="E30" s="7">
        <v>24.0</v>
      </c>
      <c r="F30" s="43">
        <f t="shared" si="2"/>
        <v>11.04</v>
      </c>
      <c r="G30" s="7">
        <f t="shared" si="3"/>
        <v>24</v>
      </c>
      <c r="H30" s="43">
        <f t="shared" si="4"/>
        <v>11.04</v>
      </c>
      <c r="I30" s="43">
        <f t="shared" si="5"/>
        <v>77.28</v>
      </c>
      <c r="J30" s="45">
        <v>20.0</v>
      </c>
      <c r="K30" s="43">
        <f t="shared" si="17"/>
        <v>18</v>
      </c>
      <c r="L30" s="43">
        <f t="shared" si="7"/>
        <v>63.48</v>
      </c>
      <c r="M30" s="43">
        <f t="shared" si="8"/>
        <v>30</v>
      </c>
      <c r="N30" s="43">
        <f t="shared" si="9"/>
        <v>13.8</v>
      </c>
      <c r="O30" s="9"/>
    </row>
    <row r="31" ht="15.75" customHeight="1">
      <c r="A31" s="22" t="s">
        <v>77</v>
      </c>
      <c r="B31" s="23">
        <v>0.1</v>
      </c>
      <c r="C31" s="24">
        <v>230.0</v>
      </c>
      <c r="D31" s="23">
        <f t="shared" si="18"/>
        <v>0.023</v>
      </c>
      <c r="E31" s="7">
        <v>24.0</v>
      </c>
      <c r="F31" s="23">
        <f t="shared" si="2"/>
        <v>0.552</v>
      </c>
      <c r="G31" s="7">
        <f t="shared" si="3"/>
        <v>24</v>
      </c>
      <c r="H31" s="23">
        <f t="shared" si="4"/>
        <v>0.552</v>
      </c>
      <c r="I31" s="23">
        <f t="shared" si="5"/>
        <v>3.864</v>
      </c>
      <c r="J31" s="25">
        <v>20.0</v>
      </c>
      <c r="K31" s="23">
        <f t="shared" si="17"/>
        <v>18</v>
      </c>
      <c r="L31" s="23">
        <f t="shared" si="7"/>
        <v>3.174</v>
      </c>
      <c r="M31" s="23">
        <f t="shared" si="8"/>
        <v>30</v>
      </c>
      <c r="N31" s="23">
        <f t="shared" si="9"/>
        <v>0.69</v>
      </c>
      <c r="O31" s="26"/>
    </row>
    <row r="32" ht="15.75" customHeight="1">
      <c r="A32" s="22" t="s">
        <v>78</v>
      </c>
      <c r="B32" s="23">
        <v>0.04</v>
      </c>
      <c r="C32" s="24">
        <v>230.0</v>
      </c>
      <c r="D32" s="23">
        <f t="shared" si="18"/>
        <v>0.0092</v>
      </c>
      <c r="E32" s="7">
        <v>24.0</v>
      </c>
      <c r="F32" s="23">
        <f t="shared" si="2"/>
        <v>0.2208</v>
      </c>
      <c r="G32" s="7">
        <f t="shared" si="3"/>
        <v>24</v>
      </c>
      <c r="H32" s="23">
        <f t="shared" si="4"/>
        <v>0.2208</v>
      </c>
      <c r="I32" s="23">
        <f t="shared" si="5"/>
        <v>1.5456</v>
      </c>
      <c r="J32" s="25">
        <v>20.0</v>
      </c>
      <c r="K32" s="23">
        <f t="shared" si="17"/>
        <v>18</v>
      </c>
      <c r="L32" s="23">
        <f t="shared" si="7"/>
        <v>1.2696</v>
      </c>
      <c r="M32" s="23">
        <f t="shared" si="8"/>
        <v>30</v>
      </c>
      <c r="N32" s="23">
        <f t="shared" si="9"/>
        <v>0.276</v>
      </c>
      <c r="O32" s="26"/>
    </row>
    <row r="33" ht="15.75" customHeight="1">
      <c r="A33" s="22" t="s">
        <v>79</v>
      </c>
      <c r="B33" s="23">
        <v>0.04</v>
      </c>
      <c r="C33" s="24">
        <v>230.0</v>
      </c>
      <c r="D33" s="23">
        <f t="shared" si="18"/>
        <v>0.0092</v>
      </c>
      <c r="E33" s="7">
        <v>24.0</v>
      </c>
      <c r="F33" s="23">
        <f t="shared" si="2"/>
        <v>0.2208</v>
      </c>
      <c r="G33" s="7">
        <f t="shared" si="3"/>
        <v>24</v>
      </c>
      <c r="H33" s="23">
        <f t="shared" si="4"/>
        <v>0.2208</v>
      </c>
      <c r="I33" s="23">
        <f t="shared" si="5"/>
        <v>1.5456</v>
      </c>
      <c r="J33" s="25">
        <v>20.0</v>
      </c>
      <c r="K33" s="23">
        <f t="shared" si="17"/>
        <v>18</v>
      </c>
      <c r="L33" s="23">
        <f t="shared" si="7"/>
        <v>1.2696</v>
      </c>
      <c r="M33" s="23">
        <f t="shared" si="8"/>
        <v>30</v>
      </c>
      <c r="N33" s="23">
        <f t="shared" si="9"/>
        <v>0.276</v>
      </c>
      <c r="O33" s="26"/>
    </row>
    <row r="34" ht="15.75" customHeight="1">
      <c r="A34" s="22" t="s">
        <v>80</v>
      </c>
      <c r="B34" s="23">
        <v>0.1</v>
      </c>
      <c r="C34" s="24">
        <v>230.0</v>
      </c>
      <c r="D34" s="23">
        <f t="shared" si="18"/>
        <v>0.023</v>
      </c>
      <c r="E34" s="7">
        <v>24.0</v>
      </c>
      <c r="F34" s="23">
        <f t="shared" si="2"/>
        <v>0.552</v>
      </c>
      <c r="G34" s="7">
        <f t="shared" si="3"/>
        <v>24</v>
      </c>
      <c r="H34" s="23">
        <f t="shared" si="4"/>
        <v>0.552</v>
      </c>
      <c r="I34" s="23">
        <f t="shared" si="5"/>
        <v>3.864</v>
      </c>
      <c r="J34" s="25">
        <v>17.0</v>
      </c>
      <c r="K34" s="23">
        <f t="shared" si="17"/>
        <v>15</v>
      </c>
      <c r="L34" s="23">
        <f t="shared" si="7"/>
        <v>2.691</v>
      </c>
      <c r="M34" s="23">
        <f t="shared" si="8"/>
        <v>51</v>
      </c>
      <c r="N34" s="23">
        <f t="shared" si="9"/>
        <v>1.173</v>
      </c>
      <c r="O34" s="26"/>
    </row>
    <row r="35" ht="15.75" customHeight="1">
      <c r="A35" s="22" t="s">
        <v>81</v>
      </c>
      <c r="B35" s="23">
        <v>2.0</v>
      </c>
      <c r="C35" s="24">
        <v>230.0</v>
      </c>
      <c r="D35" s="23">
        <f t="shared" si="18"/>
        <v>0.46</v>
      </c>
      <c r="E35" s="7">
        <v>24.0</v>
      </c>
      <c r="F35" s="23">
        <f t="shared" si="2"/>
        <v>11.04</v>
      </c>
      <c r="G35" s="7">
        <f t="shared" si="3"/>
        <v>24</v>
      </c>
      <c r="H35" s="23">
        <f t="shared" si="4"/>
        <v>11.04</v>
      </c>
      <c r="I35" s="23">
        <f t="shared" si="5"/>
        <v>77.28</v>
      </c>
      <c r="J35" s="25">
        <v>20.0</v>
      </c>
      <c r="K35" s="23">
        <f t="shared" si="17"/>
        <v>18</v>
      </c>
      <c r="L35" s="23">
        <f t="shared" si="7"/>
        <v>63.48</v>
      </c>
      <c r="M35" s="23">
        <f t="shared" si="8"/>
        <v>30</v>
      </c>
      <c r="N35" s="23">
        <f t="shared" si="9"/>
        <v>13.8</v>
      </c>
      <c r="O35" s="26"/>
    </row>
    <row r="36" ht="15.75" customHeight="1">
      <c r="A36" s="52" t="s">
        <v>82</v>
      </c>
      <c r="B36" s="34">
        <v>7.0</v>
      </c>
      <c r="C36" s="33">
        <v>230.0</v>
      </c>
      <c r="D36" s="34">
        <f t="shared" si="18"/>
        <v>1.61</v>
      </c>
      <c r="E36" s="7">
        <v>24.0</v>
      </c>
      <c r="F36" s="34">
        <f t="shared" si="2"/>
        <v>38.64</v>
      </c>
      <c r="G36" s="7">
        <f t="shared" si="3"/>
        <v>24</v>
      </c>
      <c r="H36" s="34">
        <f t="shared" si="4"/>
        <v>38.64</v>
      </c>
      <c r="I36" s="34">
        <f t="shared" si="5"/>
        <v>270.48</v>
      </c>
      <c r="J36" s="35">
        <v>20.0</v>
      </c>
      <c r="K36" s="34">
        <f t="shared" si="17"/>
        <v>18</v>
      </c>
      <c r="L36" s="34">
        <f t="shared" si="7"/>
        <v>222.18</v>
      </c>
      <c r="M36" s="34">
        <f t="shared" si="8"/>
        <v>30</v>
      </c>
      <c r="N36" s="34">
        <f t="shared" si="9"/>
        <v>48.3</v>
      </c>
      <c r="O36" s="26"/>
    </row>
    <row r="37" ht="15.75" customHeight="1">
      <c r="A37" s="52" t="s">
        <v>83</v>
      </c>
      <c r="B37" s="34">
        <v>0.01</v>
      </c>
      <c r="C37" s="33">
        <v>230.0</v>
      </c>
      <c r="D37" s="34">
        <f t="shared" si="18"/>
        <v>0.0023</v>
      </c>
      <c r="E37" s="7">
        <v>24.0</v>
      </c>
      <c r="F37" s="34">
        <f t="shared" si="2"/>
        <v>0.0552</v>
      </c>
      <c r="G37" s="7">
        <f t="shared" si="3"/>
        <v>24</v>
      </c>
      <c r="H37" s="34">
        <f t="shared" si="4"/>
        <v>0.0552</v>
      </c>
      <c r="I37" s="34">
        <f t="shared" si="5"/>
        <v>0.3864</v>
      </c>
      <c r="J37" s="35">
        <v>0.0</v>
      </c>
      <c r="K37" s="34">
        <f>J37</f>
        <v>0</v>
      </c>
      <c r="L37" s="34">
        <f t="shared" si="7"/>
        <v>0</v>
      </c>
      <c r="M37" s="34">
        <f t="shared" si="8"/>
        <v>168</v>
      </c>
      <c r="N37" s="34">
        <f t="shared" si="9"/>
        <v>0.3864</v>
      </c>
      <c r="O37" s="26"/>
    </row>
    <row r="38" ht="15.75" customHeight="1">
      <c r="A38" s="52" t="s">
        <v>84</v>
      </c>
      <c r="B38" s="34">
        <v>2.15</v>
      </c>
      <c r="C38" s="33">
        <v>230.0</v>
      </c>
      <c r="D38" s="34">
        <f t="shared" si="18"/>
        <v>0.4945</v>
      </c>
      <c r="E38" s="7">
        <v>24.0</v>
      </c>
      <c r="F38" s="34">
        <f t="shared" si="2"/>
        <v>11.868</v>
      </c>
      <c r="G38" s="7">
        <f t="shared" si="3"/>
        <v>24</v>
      </c>
      <c r="H38" s="34">
        <f t="shared" si="4"/>
        <v>11.868</v>
      </c>
      <c r="I38" s="34">
        <f t="shared" si="5"/>
        <v>83.076</v>
      </c>
      <c r="J38" s="35">
        <v>20.0</v>
      </c>
      <c r="K38" s="34">
        <f t="shared" ref="K38:K52" si="19">J38-2</f>
        <v>18</v>
      </c>
      <c r="L38" s="34">
        <f t="shared" si="7"/>
        <v>68.241</v>
      </c>
      <c r="M38" s="34">
        <f t="shared" si="8"/>
        <v>30</v>
      </c>
      <c r="N38" s="34">
        <f t="shared" si="9"/>
        <v>14.835</v>
      </c>
      <c r="O38" s="26"/>
    </row>
    <row r="39" ht="15.75" customHeight="1">
      <c r="A39" s="22" t="s">
        <v>85</v>
      </c>
      <c r="B39" s="23">
        <v>0.1</v>
      </c>
      <c r="C39" s="24">
        <v>400.0</v>
      </c>
      <c r="D39" s="23">
        <f t="shared" ref="D39:D42" si="20">C39*B39*1.732/1000</f>
        <v>0.06928</v>
      </c>
      <c r="E39" s="7">
        <v>24.0</v>
      </c>
      <c r="F39" s="23">
        <f t="shared" si="2"/>
        <v>1.66272</v>
      </c>
      <c r="G39" s="7">
        <f t="shared" si="3"/>
        <v>24</v>
      </c>
      <c r="H39" s="23">
        <f t="shared" si="4"/>
        <v>1.66272</v>
      </c>
      <c r="I39" s="23">
        <f t="shared" si="5"/>
        <v>11.63904</v>
      </c>
      <c r="J39" s="25">
        <v>20.0</v>
      </c>
      <c r="K39" s="23">
        <f t="shared" si="19"/>
        <v>18</v>
      </c>
      <c r="L39" s="23">
        <f t="shared" si="7"/>
        <v>9.56064</v>
      </c>
      <c r="M39" s="23">
        <f t="shared" si="8"/>
        <v>30</v>
      </c>
      <c r="N39" s="23">
        <f t="shared" si="9"/>
        <v>2.0784</v>
      </c>
      <c r="O39" s="26"/>
    </row>
    <row r="40" ht="15.75" customHeight="1">
      <c r="A40" s="22" t="s">
        <v>86</v>
      </c>
      <c r="B40" s="23">
        <v>0.1</v>
      </c>
      <c r="C40" s="24">
        <v>400.0</v>
      </c>
      <c r="D40" s="23">
        <f t="shared" si="20"/>
        <v>0.06928</v>
      </c>
      <c r="E40" s="7">
        <v>24.0</v>
      </c>
      <c r="F40" s="23">
        <f t="shared" si="2"/>
        <v>1.66272</v>
      </c>
      <c r="G40" s="7">
        <f t="shared" si="3"/>
        <v>24</v>
      </c>
      <c r="H40" s="23">
        <f t="shared" si="4"/>
        <v>1.66272</v>
      </c>
      <c r="I40" s="23">
        <f t="shared" si="5"/>
        <v>11.63904</v>
      </c>
      <c r="J40" s="25">
        <v>20.0</v>
      </c>
      <c r="K40" s="23">
        <f t="shared" si="19"/>
        <v>18</v>
      </c>
      <c r="L40" s="23">
        <f t="shared" si="7"/>
        <v>9.56064</v>
      </c>
      <c r="M40" s="23">
        <f t="shared" si="8"/>
        <v>30</v>
      </c>
      <c r="N40" s="23">
        <f t="shared" si="9"/>
        <v>2.0784</v>
      </c>
      <c r="O40" s="26"/>
    </row>
    <row r="41" ht="15.75" customHeight="1">
      <c r="A41" s="42" t="s">
        <v>87</v>
      </c>
      <c r="B41" s="43">
        <v>8.0</v>
      </c>
      <c r="C41" s="44">
        <v>400.0</v>
      </c>
      <c r="D41" s="43">
        <f t="shared" si="20"/>
        <v>5.5424</v>
      </c>
      <c r="E41" s="7">
        <v>24.0</v>
      </c>
      <c r="F41" s="43">
        <f t="shared" si="2"/>
        <v>133.0176</v>
      </c>
      <c r="G41" s="7">
        <f t="shared" si="3"/>
        <v>24</v>
      </c>
      <c r="H41" s="43">
        <f t="shared" si="4"/>
        <v>133.0176</v>
      </c>
      <c r="I41" s="43">
        <f t="shared" si="5"/>
        <v>931.1232</v>
      </c>
      <c r="J41" s="45">
        <v>20.0</v>
      </c>
      <c r="K41" s="43">
        <f t="shared" si="19"/>
        <v>18</v>
      </c>
      <c r="L41" s="43">
        <f t="shared" si="7"/>
        <v>764.8512</v>
      </c>
      <c r="M41" s="43">
        <f t="shared" si="8"/>
        <v>30</v>
      </c>
      <c r="N41" s="43">
        <f t="shared" si="9"/>
        <v>166.272</v>
      </c>
      <c r="O41" s="9"/>
    </row>
    <row r="42" ht="15.75" customHeight="1">
      <c r="A42" s="42" t="s">
        <v>88</v>
      </c>
      <c r="B42" s="43">
        <v>8.0</v>
      </c>
      <c r="C42" s="44">
        <v>400.0</v>
      </c>
      <c r="D42" s="43">
        <f t="shared" si="20"/>
        <v>5.5424</v>
      </c>
      <c r="E42" s="7">
        <v>24.0</v>
      </c>
      <c r="F42" s="43">
        <f t="shared" si="2"/>
        <v>133.0176</v>
      </c>
      <c r="G42" s="7">
        <f t="shared" si="3"/>
        <v>24</v>
      </c>
      <c r="H42" s="43">
        <f t="shared" si="4"/>
        <v>133.0176</v>
      </c>
      <c r="I42" s="43">
        <f t="shared" si="5"/>
        <v>931.1232</v>
      </c>
      <c r="J42" s="45">
        <v>17.0</v>
      </c>
      <c r="K42" s="43">
        <f t="shared" si="19"/>
        <v>15</v>
      </c>
      <c r="L42" s="43">
        <f t="shared" si="7"/>
        <v>648.4608</v>
      </c>
      <c r="M42" s="43">
        <f t="shared" si="8"/>
        <v>51</v>
      </c>
      <c r="N42" s="43">
        <f t="shared" si="9"/>
        <v>282.6624</v>
      </c>
      <c r="O42" s="9"/>
    </row>
    <row r="43" ht="15.75" customHeight="1">
      <c r="A43" s="22" t="s">
        <v>89</v>
      </c>
      <c r="B43" s="23">
        <v>0.0</v>
      </c>
      <c r="C43" s="24">
        <v>230.0</v>
      </c>
      <c r="D43" s="23">
        <f t="shared" ref="D43:D74" si="21">(B43*C43)/1000</f>
        <v>0</v>
      </c>
      <c r="E43" s="7">
        <v>24.0</v>
      </c>
      <c r="F43" s="23">
        <f t="shared" si="2"/>
        <v>0</v>
      </c>
      <c r="G43" s="7">
        <f t="shared" si="3"/>
        <v>24</v>
      </c>
      <c r="H43" s="23">
        <f t="shared" si="4"/>
        <v>0</v>
      </c>
      <c r="I43" s="23">
        <f t="shared" si="5"/>
        <v>0</v>
      </c>
      <c r="J43" s="25">
        <v>20.0</v>
      </c>
      <c r="K43" s="23">
        <f t="shared" si="19"/>
        <v>18</v>
      </c>
      <c r="L43" s="23">
        <f t="shared" si="7"/>
        <v>0</v>
      </c>
      <c r="M43" s="23">
        <f t="shared" si="8"/>
        <v>30</v>
      </c>
      <c r="N43" s="23">
        <f t="shared" si="9"/>
        <v>0</v>
      </c>
      <c r="O43" s="26"/>
    </row>
    <row r="44" ht="15.75" customHeight="1">
      <c r="A44" s="22" t="s">
        <v>90</v>
      </c>
      <c r="B44" s="23">
        <v>0.5</v>
      </c>
      <c r="C44" s="24">
        <v>230.0</v>
      </c>
      <c r="D44" s="23">
        <f t="shared" si="21"/>
        <v>0.115</v>
      </c>
      <c r="E44" s="7">
        <v>24.0</v>
      </c>
      <c r="F44" s="23">
        <f t="shared" si="2"/>
        <v>2.76</v>
      </c>
      <c r="G44" s="7">
        <f t="shared" si="3"/>
        <v>24</v>
      </c>
      <c r="H44" s="23">
        <f t="shared" si="4"/>
        <v>2.76</v>
      </c>
      <c r="I44" s="23">
        <f t="shared" si="5"/>
        <v>19.32</v>
      </c>
      <c r="J44" s="25">
        <v>20.0</v>
      </c>
      <c r="K44" s="23">
        <f t="shared" si="19"/>
        <v>18</v>
      </c>
      <c r="L44" s="23">
        <f t="shared" si="7"/>
        <v>15.87</v>
      </c>
      <c r="M44" s="23">
        <f t="shared" si="8"/>
        <v>30</v>
      </c>
      <c r="N44" s="23">
        <f t="shared" si="9"/>
        <v>3.45</v>
      </c>
      <c r="O44" s="26"/>
    </row>
    <row r="45" ht="15.75" customHeight="1">
      <c r="A45" s="22" t="s">
        <v>91</v>
      </c>
      <c r="B45" s="23">
        <v>2.5</v>
      </c>
      <c r="C45" s="24">
        <v>230.0</v>
      </c>
      <c r="D45" s="23">
        <f t="shared" si="21"/>
        <v>0.575</v>
      </c>
      <c r="E45" s="7">
        <v>24.0</v>
      </c>
      <c r="F45" s="23">
        <f t="shared" si="2"/>
        <v>13.8</v>
      </c>
      <c r="G45" s="7">
        <f t="shared" si="3"/>
        <v>24</v>
      </c>
      <c r="H45" s="23">
        <f t="shared" si="4"/>
        <v>13.8</v>
      </c>
      <c r="I45" s="23">
        <f t="shared" si="5"/>
        <v>96.6</v>
      </c>
      <c r="J45" s="25">
        <v>20.0</v>
      </c>
      <c r="K45" s="23">
        <f t="shared" si="19"/>
        <v>18</v>
      </c>
      <c r="L45" s="23">
        <f t="shared" si="7"/>
        <v>79.35</v>
      </c>
      <c r="M45" s="23">
        <f t="shared" si="8"/>
        <v>30</v>
      </c>
      <c r="N45" s="23">
        <f t="shared" si="9"/>
        <v>17.25</v>
      </c>
      <c r="O45" s="26"/>
    </row>
    <row r="46" ht="15.75" customHeight="1">
      <c r="A46" s="22" t="s">
        <v>92</v>
      </c>
      <c r="B46" s="23">
        <v>0.2</v>
      </c>
      <c r="C46" s="24">
        <v>230.0</v>
      </c>
      <c r="D46" s="23">
        <f t="shared" si="21"/>
        <v>0.046</v>
      </c>
      <c r="E46" s="7">
        <v>24.0</v>
      </c>
      <c r="F46" s="23">
        <f t="shared" si="2"/>
        <v>1.104</v>
      </c>
      <c r="G46" s="7">
        <f t="shared" si="3"/>
        <v>24</v>
      </c>
      <c r="H46" s="23">
        <f t="shared" si="4"/>
        <v>1.104</v>
      </c>
      <c r="I46" s="23">
        <f t="shared" si="5"/>
        <v>7.728</v>
      </c>
      <c r="J46" s="25">
        <v>20.0</v>
      </c>
      <c r="K46" s="23">
        <f t="shared" si="19"/>
        <v>18</v>
      </c>
      <c r="L46" s="23">
        <f t="shared" si="7"/>
        <v>6.348</v>
      </c>
      <c r="M46" s="23">
        <f t="shared" si="8"/>
        <v>30</v>
      </c>
      <c r="N46" s="23">
        <f t="shared" si="9"/>
        <v>1.38</v>
      </c>
      <c r="O46" s="26"/>
    </row>
    <row r="47" ht="15.75" customHeight="1">
      <c r="A47" s="22" t="s">
        <v>93</v>
      </c>
      <c r="B47" s="23">
        <v>0.0</v>
      </c>
      <c r="C47" s="24">
        <v>230.0</v>
      </c>
      <c r="D47" s="23">
        <f t="shared" si="21"/>
        <v>0</v>
      </c>
      <c r="E47" s="7">
        <v>24.0</v>
      </c>
      <c r="F47" s="23">
        <f t="shared" si="2"/>
        <v>0</v>
      </c>
      <c r="G47" s="7">
        <f t="shared" si="3"/>
        <v>24</v>
      </c>
      <c r="H47" s="23">
        <f t="shared" si="4"/>
        <v>0</v>
      </c>
      <c r="I47" s="23">
        <f t="shared" si="5"/>
        <v>0</v>
      </c>
      <c r="J47" s="25">
        <v>20.0</v>
      </c>
      <c r="K47" s="23">
        <f t="shared" si="19"/>
        <v>18</v>
      </c>
      <c r="L47" s="23">
        <f t="shared" si="7"/>
        <v>0</v>
      </c>
      <c r="M47" s="23">
        <f t="shared" si="8"/>
        <v>30</v>
      </c>
      <c r="N47" s="23">
        <f t="shared" si="9"/>
        <v>0</v>
      </c>
      <c r="O47" s="26"/>
    </row>
    <row r="48" ht="15.75" customHeight="1">
      <c r="A48" s="22" t="s">
        <v>94</v>
      </c>
      <c r="B48" s="23">
        <v>1.0</v>
      </c>
      <c r="C48" s="24">
        <v>230.0</v>
      </c>
      <c r="D48" s="23">
        <f t="shared" si="21"/>
        <v>0.23</v>
      </c>
      <c r="E48" s="7">
        <v>24.0</v>
      </c>
      <c r="F48" s="23">
        <f t="shared" si="2"/>
        <v>5.52</v>
      </c>
      <c r="G48" s="7">
        <f t="shared" si="3"/>
        <v>24</v>
      </c>
      <c r="H48" s="23">
        <f t="shared" si="4"/>
        <v>5.52</v>
      </c>
      <c r="I48" s="23">
        <f t="shared" si="5"/>
        <v>38.64</v>
      </c>
      <c r="J48" s="25">
        <v>20.0</v>
      </c>
      <c r="K48" s="23">
        <f t="shared" si="19"/>
        <v>18</v>
      </c>
      <c r="L48" s="23">
        <f t="shared" si="7"/>
        <v>31.74</v>
      </c>
      <c r="M48" s="23">
        <f t="shared" si="8"/>
        <v>30</v>
      </c>
      <c r="N48" s="23">
        <f t="shared" si="9"/>
        <v>6.9</v>
      </c>
      <c r="O48" s="26"/>
    </row>
    <row r="49" ht="15.75" customHeight="1">
      <c r="A49" s="22" t="s">
        <v>95</v>
      </c>
      <c r="B49" s="23">
        <v>2.6</v>
      </c>
      <c r="C49" s="24">
        <v>230.0</v>
      </c>
      <c r="D49" s="23">
        <f t="shared" si="21"/>
        <v>0.598</v>
      </c>
      <c r="E49" s="7">
        <v>24.0</v>
      </c>
      <c r="F49" s="23">
        <f t="shared" si="2"/>
        <v>14.352</v>
      </c>
      <c r="G49" s="7">
        <f t="shared" si="3"/>
        <v>24</v>
      </c>
      <c r="H49" s="23">
        <f t="shared" si="4"/>
        <v>14.352</v>
      </c>
      <c r="I49" s="23">
        <f t="shared" si="5"/>
        <v>100.464</v>
      </c>
      <c r="J49" s="25">
        <v>20.0</v>
      </c>
      <c r="K49" s="23">
        <f t="shared" si="19"/>
        <v>18</v>
      </c>
      <c r="L49" s="23">
        <f t="shared" si="7"/>
        <v>82.524</v>
      </c>
      <c r="M49" s="23">
        <f t="shared" si="8"/>
        <v>30</v>
      </c>
      <c r="N49" s="23">
        <f t="shared" si="9"/>
        <v>17.94</v>
      </c>
      <c r="O49" s="26"/>
    </row>
    <row r="50" ht="15.75" customHeight="1">
      <c r="A50" s="22" t="s">
        <v>96</v>
      </c>
      <c r="B50" s="23">
        <v>0.1</v>
      </c>
      <c r="C50" s="24">
        <v>230.0</v>
      </c>
      <c r="D50" s="23">
        <f t="shared" si="21"/>
        <v>0.023</v>
      </c>
      <c r="E50" s="7">
        <v>24.0</v>
      </c>
      <c r="F50" s="23">
        <f t="shared" si="2"/>
        <v>0.552</v>
      </c>
      <c r="G50" s="7">
        <f t="shared" si="3"/>
        <v>24</v>
      </c>
      <c r="H50" s="23">
        <f t="shared" si="4"/>
        <v>0.552</v>
      </c>
      <c r="I50" s="23">
        <f t="shared" si="5"/>
        <v>3.864</v>
      </c>
      <c r="J50" s="25">
        <v>20.0</v>
      </c>
      <c r="K50" s="23">
        <f t="shared" si="19"/>
        <v>18</v>
      </c>
      <c r="L50" s="23">
        <f t="shared" si="7"/>
        <v>3.174</v>
      </c>
      <c r="M50" s="23">
        <f t="shared" si="8"/>
        <v>30</v>
      </c>
      <c r="N50" s="23">
        <f t="shared" si="9"/>
        <v>0.69</v>
      </c>
      <c r="O50" s="26"/>
    </row>
    <row r="51" ht="15.75" customHeight="1">
      <c r="A51" s="22" t="s">
        <v>97</v>
      </c>
      <c r="B51" s="23">
        <v>0.3</v>
      </c>
      <c r="C51" s="24">
        <v>230.0</v>
      </c>
      <c r="D51" s="23">
        <f t="shared" si="21"/>
        <v>0.069</v>
      </c>
      <c r="E51" s="7">
        <v>24.0</v>
      </c>
      <c r="F51" s="23">
        <f t="shared" si="2"/>
        <v>1.656</v>
      </c>
      <c r="G51" s="7">
        <f t="shared" si="3"/>
        <v>24</v>
      </c>
      <c r="H51" s="23">
        <f t="shared" si="4"/>
        <v>1.656</v>
      </c>
      <c r="I51" s="23">
        <f t="shared" si="5"/>
        <v>11.592</v>
      </c>
      <c r="J51" s="25">
        <v>17.0</v>
      </c>
      <c r="K51" s="23">
        <f t="shared" si="19"/>
        <v>15</v>
      </c>
      <c r="L51" s="23">
        <f t="shared" si="7"/>
        <v>8.073</v>
      </c>
      <c r="M51" s="23">
        <f t="shared" si="8"/>
        <v>51</v>
      </c>
      <c r="N51" s="23">
        <f t="shared" si="9"/>
        <v>3.519</v>
      </c>
      <c r="O51" s="26"/>
    </row>
    <row r="52" ht="15.75" customHeight="1">
      <c r="A52" s="22" t="s">
        <v>98</v>
      </c>
      <c r="B52" s="23">
        <v>0.02</v>
      </c>
      <c r="C52" s="24">
        <v>230.0</v>
      </c>
      <c r="D52" s="23">
        <f t="shared" si="21"/>
        <v>0.0046</v>
      </c>
      <c r="E52" s="7">
        <v>24.0</v>
      </c>
      <c r="F52" s="23">
        <f t="shared" si="2"/>
        <v>0.1104</v>
      </c>
      <c r="G52" s="7">
        <f t="shared" si="3"/>
        <v>24</v>
      </c>
      <c r="H52" s="23">
        <f t="shared" si="4"/>
        <v>0.1104</v>
      </c>
      <c r="I52" s="23">
        <f t="shared" si="5"/>
        <v>0.7728</v>
      </c>
      <c r="J52" s="25">
        <v>20.0</v>
      </c>
      <c r="K52" s="23">
        <f t="shared" si="19"/>
        <v>18</v>
      </c>
      <c r="L52" s="23">
        <f t="shared" si="7"/>
        <v>0.6348</v>
      </c>
      <c r="M52" s="23">
        <f t="shared" si="8"/>
        <v>30</v>
      </c>
      <c r="N52" s="23">
        <f t="shared" si="9"/>
        <v>0.138</v>
      </c>
      <c r="O52" s="26"/>
    </row>
    <row r="53" ht="15.75" customHeight="1">
      <c r="A53" s="22" t="s">
        <v>99</v>
      </c>
      <c r="B53" s="23">
        <v>0.01</v>
      </c>
      <c r="C53" s="24">
        <v>230.0</v>
      </c>
      <c r="D53" s="23">
        <f t="shared" si="21"/>
        <v>0.0023</v>
      </c>
      <c r="E53" s="7">
        <v>24.0</v>
      </c>
      <c r="F53" s="23">
        <f t="shared" si="2"/>
        <v>0.0552</v>
      </c>
      <c r="G53" s="7">
        <f t="shared" si="3"/>
        <v>24</v>
      </c>
      <c r="H53" s="23">
        <f t="shared" si="4"/>
        <v>0.0552</v>
      </c>
      <c r="I53" s="23">
        <f t="shared" si="5"/>
        <v>0.3864</v>
      </c>
      <c r="J53" s="25">
        <v>14.0</v>
      </c>
      <c r="K53" s="23">
        <f t="shared" ref="K53:K57" si="22">J53</f>
        <v>14</v>
      </c>
      <c r="L53" s="23">
        <f t="shared" si="7"/>
        <v>0.2254</v>
      </c>
      <c r="M53" s="23">
        <f t="shared" si="8"/>
        <v>70</v>
      </c>
      <c r="N53" s="23">
        <f t="shared" si="9"/>
        <v>0.161</v>
      </c>
      <c r="O53" s="26"/>
    </row>
    <row r="54" ht="15.75" customHeight="1">
      <c r="A54" s="22" t="s">
        <v>100</v>
      </c>
      <c r="B54" s="23">
        <v>0.3</v>
      </c>
      <c r="C54" s="24">
        <v>230.0</v>
      </c>
      <c r="D54" s="23">
        <f t="shared" si="21"/>
        <v>0.069</v>
      </c>
      <c r="E54" s="7">
        <v>24.0</v>
      </c>
      <c r="F54" s="23">
        <f t="shared" si="2"/>
        <v>1.656</v>
      </c>
      <c r="G54" s="7">
        <f t="shared" si="3"/>
        <v>24</v>
      </c>
      <c r="H54" s="23">
        <f t="shared" si="4"/>
        <v>1.656</v>
      </c>
      <c r="I54" s="23">
        <f t="shared" si="5"/>
        <v>11.592</v>
      </c>
      <c r="J54" s="25">
        <v>14.0</v>
      </c>
      <c r="K54" s="23">
        <f t="shared" si="22"/>
        <v>14</v>
      </c>
      <c r="L54" s="23">
        <f t="shared" si="7"/>
        <v>6.762</v>
      </c>
      <c r="M54" s="23">
        <f t="shared" si="8"/>
        <v>70</v>
      </c>
      <c r="N54" s="23">
        <f t="shared" si="9"/>
        <v>4.83</v>
      </c>
      <c r="O54" s="26"/>
    </row>
    <row r="55" ht="15.75" customHeight="1">
      <c r="A55" s="22" t="s">
        <v>101</v>
      </c>
      <c r="B55" s="23">
        <v>0.05</v>
      </c>
      <c r="C55" s="24">
        <v>230.0</v>
      </c>
      <c r="D55" s="23">
        <f t="shared" si="21"/>
        <v>0.0115</v>
      </c>
      <c r="E55" s="7">
        <v>24.0</v>
      </c>
      <c r="F55" s="23">
        <f t="shared" si="2"/>
        <v>0.276</v>
      </c>
      <c r="G55" s="7">
        <f t="shared" si="3"/>
        <v>24</v>
      </c>
      <c r="H55" s="23">
        <f t="shared" si="4"/>
        <v>0.276</v>
      </c>
      <c r="I55" s="23">
        <f t="shared" si="5"/>
        <v>1.932</v>
      </c>
      <c r="J55" s="25">
        <v>2.0</v>
      </c>
      <c r="K55" s="23">
        <f t="shared" si="22"/>
        <v>2</v>
      </c>
      <c r="L55" s="23">
        <f t="shared" si="7"/>
        <v>0.161</v>
      </c>
      <c r="M55" s="23">
        <f t="shared" si="8"/>
        <v>154</v>
      </c>
      <c r="N55" s="23">
        <f t="shared" si="9"/>
        <v>1.771</v>
      </c>
      <c r="O55" s="26"/>
    </row>
    <row r="56" ht="15.75" customHeight="1">
      <c r="A56" s="22" t="s">
        <v>102</v>
      </c>
      <c r="B56" s="23">
        <v>3.6</v>
      </c>
      <c r="C56" s="24">
        <v>230.0</v>
      </c>
      <c r="D56" s="23">
        <f t="shared" si="21"/>
        <v>0.828</v>
      </c>
      <c r="E56" s="7">
        <v>24.0</v>
      </c>
      <c r="F56" s="23">
        <f t="shared" si="2"/>
        <v>19.872</v>
      </c>
      <c r="G56" s="7">
        <f t="shared" si="3"/>
        <v>24</v>
      </c>
      <c r="H56" s="23">
        <f t="shared" si="4"/>
        <v>19.872</v>
      </c>
      <c r="I56" s="23">
        <f t="shared" si="5"/>
        <v>139.104</v>
      </c>
      <c r="J56" s="25">
        <v>14.0</v>
      </c>
      <c r="K56" s="23">
        <f t="shared" si="22"/>
        <v>14</v>
      </c>
      <c r="L56" s="23">
        <f t="shared" si="7"/>
        <v>81.144</v>
      </c>
      <c r="M56" s="23">
        <f t="shared" si="8"/>
        <v>70</v>
      </c>
      <c r="N56" s="23">
        <f t="shared" si="9"/>
        <v>57.96</v>
      </c>
      <c r="O56" s="26"/>
    </row>
    <row r="57" ht="15.75" customHeight="1">
      <c r="A57" s="22" t="s">
        <v>103</v>
      </c>
      <c r="B57" s="23">
        <v>5.0</v>
      </c>
      <c r="C57" s="24">
        <v>230.0</v>
      </c>
      <c r="D57" s="23">
        <f t="shared" si="21"/>
        <v>1.15</v>
      </c>
      <c r="E57" s="7">
        <v>24.0</v>
      </c>
      <c r="F57" s="23">
        <f t="shared" si="2"/>
        <v>27.6</v>
      </c>
      <c r="G57" s="7">
        <f t="shared" si="3"/>
        <v>24</v>
      </c>
      <c r="H57" s="23">
        <f t="shared" si="4"/>
        <v>27.6</v>
      </c>
      <c r="I57" s="23">
        <f t="shared" si="5"/>
        <v>193.2</v>
      </c>
      <c r="J57" s="25">
        <v>14.0</v>
      </c>
      <c r="K57" s="23">
        <f t="shared" si="22"/>
        <v>14</v>
      </c>
      <c r="L57" s="23">
        <f t="shared" si="7"/>
        <v>112.7</v>
      </c>
      <c r="M57" s="23">
        <f t="shared" si="8"/>
        <v>70</v>
      </c>
      <c r="N57" s="23">
        <f t="shared" si="9"/>
        <v>80.5</v>
      </c>
      <c r="O57" s="26"/>
    </row>
    <row r="58" ht="15.75" customHeight="1">
      <c r="A58" s="22" t="s">
        <v>104</v>
      </c>
      <c r="B58" s="23">
        <v>0.05</v>
      </c>
      <c r="C58" s="24">
        <v>230.0</v>
      </c>
      <c r="D58" s="23">
        <f t="shared" si="21"/>
        <v>0.0115</v>
      </c>
      <c r="E58" s="7">
        <v>24.0</v>
      </c>
      <c r="F58" s="23">
        <f t="shared" si="2"/>
        <v>0.276</v>
      </c>
      <c r="G58" s="7">
        <f t="shared" si="3"/>
        <v>24</v>
      </c>
      <c r="H58" s="23">
        <f t="shared" si="4"/>
        <v>0.276</v>
      </c>
      <c r="I58" s="23">
        <f t="shared" si="5"/>
        <v>1.932</v>
      </c>
      <c r="J58" s="25">
        <v>18.0</v>
      </c>
      <c r="K58" s="23">
        <f t="shared" ref="K58:K71" si="23">J58-2</f>
        <v>16</v>
      </c>
      <c r="L58" s="23">
        <f t="shared" si="7"/>
        <v>1.426</v>
      </c>
      <c r="M58" s="23">
        <f t="shared" si="8"/>
        <v>44</v>
      </c>
      <c r="N58" s="23">
        <f t="shared" si="9"/>
        <v>0.506</v>
      </c>
      <c r="O58" s="26"/>
    </row>
    <row r="59" ht="15.75" customHeight="1">
      <c r="A59" s="22" t="s">
        <v>105</v>
      </c>
      <c r="B59" s="23">
        <v>0.0</v>
      </c>
      <c r="C59" s="24">
        <v>230.0</v>
      </c>
      <c r="D59" s="23">
        <f t="shared" si="21"/>
        <v>0</v>
      </c>
      <c r="E59" s="7">
        <v>24.0</v>
      </c>
      <c r="F59" s="23">
        <f t="shared" si="2"/>
        <v>0</v>
      </c>
      <c r="G59" s="7">
        <f t="shared" si="3"/>
        <v>24</v>
      </c>
      <c r="H59" s="23">
        <f t="shared" si="4"/>
        <v>0</v>
      </c>
      <c r="I59" s="23">
        <f t="shared" si="5"/>
        <v>0</v>
      </c>
      <c r="J59" s="25">
        <v>24.0</v>
      </c>
      <c r="K59" s="23">
        <f t="shared" si="23"/>
        <v>22</v>
      </c>
      <c r="L59" s="23">
        <f t="shared" si="7"/>
        <v>0</v>
      </c>
      <c r="M59" s="23">
        <f t="shared" si="8"/>
        <v>2</v>
      </c>
      <c r="N59" s="23">
        <f t="shared" si="9"/>
        <v>0</v>
      </c>
      <c r="O59" s="26"/>
    </row>
    <row r="60" ht="15.75" customHeight="1">
      <c r="A60" s="22" t="s">
        <v>106</v>
      </c>
      <c r="B60" s="23">
        <v>0.2</v>
      </c>
      <c r="C60" s="24">
        <v>230.0</v>
      </c>
      <c r="D60" s="23">
        <f t="shared" si="21"/>
        <v>0.046</v>
      </c>
      <c r="E60" s="7">
        <v>24.0</v>
      </c>
      <c r="F60" s="23">
        <f t="shared" si="2"/>
        <v>1.104</v>
      </c>
      <c r="G60" s="7">
        <f t="shared" si="3"/>
        <v>24</v>
      </c>
      <c r="H60" s="23">
        <f t="shared" si="4"/>
        <v>1.104</v>
      </c>
      <c r="I60" s="23">
        <f t="shared" si="5"/>
        <v>7.728</v>
      </c>
      <c r="J60" s="25">
        <v>21.5</v>
      </c>
      <c r="K60" s="23">
        <f t="shared" si="23"/>
        <v>19.5</v>
      </c>
      <c r="L60" s="23">
        <f t="shared" si="7"/>
        <v>6.831</v>
      </c>
      <c r="M60" s="23">
        <f t="shared" si="8"/>
        <v>19.5</v>
      </c>
      <c r="N60" s="23">
        <f t="shared" si="9"/>
        <v>0.897</v>
      </c>
      <c r="O60" s="26"/>
    </row>
    <row r="61" ht="15.75" customHeight="1">
      <c r="A61" s="22" t="s">
        <v>107</v>
      </c>
      <c r="B61" s="23">
        <v>0.8</v>
      </c>
      <c r="C61" s="24">
        <v>230.0</v>
      </c>
      <c r="D61" s="23">
        <f t="shared" si="21"/>
        <v>0.184</v>
      </c>
      <c r="E61" s="7">
        <v>24.0</v>
      </c>
      <c r="F61" s="23">
        <f t="shared" si="2"/>
        <v>4.416</v>
      </c>
      <c r="G61" s="7">
        <f t="shared" si="3"/>
        <v>24</v>
      </c>
      <c r="H61" s="23">
        <f t="shared" si="4"/>
        <v>4.416</v>
      </c>
      <c r="I61" s="23">
        <f t="shared" si="5"/>
        <v>30.912</v>
      </c>
      <c r="J61" s="25">
        <v>21.5</v>
      </c>
      <c r="K61" s="23">
        <f t="shared" si="23"/>
        <v>19.5</v>
      </c>
      <c r="L61" s="23">
        <f t="shared" si="7"/>
        <v>27.324</v>
      </c>
      <c r="M61" s="23">
        <f t="shared" si="8"/>
        <v>19.5</v>
      </c>
      <c r="N61" s="23">
        <f t="shared" si="9"/>
        <v>3.588</v>
      </c>
      <c r="O61" s="26"/>
    </row>
    <row r="62" ht="15.75" customHeight="1">
      <c r="A62" s="22" t="s">
        <v>108</v>
      </c>
      <c r="B62" s="23">
        <v>0.2</v>
      </c>
      <c r="C62" s="24">
        <v>230.0</v>
      </c>
      <c r="D62" s="23">
        <f t="shared" si="21"/>
        <v>0.046</v>
      </c>
      <c r="E62" s="7">
        <v>24.0</v>
      </c>
      <c r="F62" s="23">
        <f t="shared" si="2"/>
        <v>1.104</v>
      </c>
      <c r="G62" s="7">
        <f t="shared" si="3"/>
        <v>24</v>
      </c>
      <c r="H62" s="23">
        <f t="shared" si="4"/>
        <v>1.104</v>
      </c>
      <c r="I62" s="23">
        <f t="shared" si="5"/>
        <v>7.728</v>
      </c>
      <c r="J62" s="25">
        <v>21.5</v>
      </c>
      <c r="K62" s="23">
        <f t="shared" si="23"/>
        <v>19.5</v>
      </c>
      <c r="L62" s="23">
        <f t="shared" si="7"/>
        <v>6.831</v>
      </c>
      <c r="M62" s="23">
        <f t="shared" si="8"/>
        <v>19.5</v>
      </c>
      <c r="N62" s="23">
        <f t="shared" si="9"/>
        <v>0.897</v>
      </c>
      <c r="O62" s="26"/>
    </row>
    <row r="63" ht="15.75" customHeight="1">
      <c r="A63" s="53" t="s">
        <v>109</v>
      </c>
      <c r="B63" s="54">
        <v>0.13</v>
      </c>
      <c r="C63" s="55">
        <v>230.0</v>
      </c>
      <c r="D63" s="54">
        <f t="shared" si="21"/>
        <v>0.0299</v>
      </c>
      <c r="E63" s="7">
        <v>24.0</v>
      </c>
      <c r="F63" s="54">
        <f t="shared" si="2"/>
        <v>0.7176</v>
      </c>
      <c r="G63" s="7">
        <f t="shared" si="3"/>
        <v>24</v>
      </c>
      <c r="H63" s="54">
        <f t="shared" si="4"/>
        <v>0.7176</v>
      </c>
      <c r="I63" s="54">
        <f t="shared" si="5"/>
        <v>5.0232</v>
      </c>
      <c r="J63" s="56">
        <v>21.5</v>
      </c>
      <c r="K63" s="54">
        <f t="shared" si="23"/>
        <v>19.5</v>
      </c>
      <c r="L63" s="54">
        <f t="shared" si="7"/>
        <v>4.44015</v>
      </c>
      <c r="M63" s="54">
        <f t="shared" si="8"/>
        <v>19.5</v>
      </c>
      <c r="N63" s="54">
        <f t="shared" si="9"/>
        <v>0.58305</v>
      </c>
      <c r="O63" s="9"/>
    </row>
    <row r="64" ht="15.75" customHeight="1">
      <c r="A64" s="53" t="s">
        <v>110</v>
      </c>
      <c r="B64" s="54">
        <v>1.3</v>
      </c>
      <c r="C64" s="55">
        <v>230.0</v>
      </c>
      <c r="D64" s="54">
        <f t="shared" si="21"/>
        <v>0.299</v>
      </c>
      <c r="E64" s="7">
        <v>24.0</v>
      </c>
      <c r="F64" s="54">
        <f t="shared" si="2"/>
        <v>7.176</v>
      </c>
      <c r="G64" s="7">
        <f t="shared" si="3"/>
        <v>24</v>
      </c>
      <c r="H64" s="54">
        <f t="shared" si="4"/>
        <v>7.176</v>
      </c>
      <c r="I64" s="54">
        <f t="shared" si="5"/>
        <v>50.232</v>
      </c>
      <c r="J64" s="56">
        <v>21.5</v>
      </c>
      <c r="K64" s="54">
        <f t="shared" si="23"/>
        <v>19.5</v>
      </c>
      <c r="L64" s="54">
        <f t="shared" si="7"/>
        <v>44.4015</v>
      </c>
      <c r="M64" s="54">
        <f t="shared" si="8"/>
        <v>19.5</v>
      </c>
      <c r="N64" s="54">
        <f t="shared" si="9"/>
        <v>5.8305</v>
      </c>
      <c r="O64" s="9"/>
    </row>
    <row r="65" ht="15.75" customHeight="1">
      <c r="A65" s="53" t="s">
        <v>111</v>
      </c>
      <c r="B65" s="54">
        <v>0.05</v>
      </c>
      <c r="C65" s="55">
        <v>230.0</v>
      </c>
      <c r="D65" s="54">
        <f t="shared" si="21"/>
        <v>0.0115</v>
      </c>
      <c r="E65" s="7">
        <v>24.0</v>
      </c>
      <c r="F65" s="54">
        <f t="shared" si="2"/>
        <v>0.276</v>
      </c>
      <c r="G65" s="7">
        <f t="shared" si="3"/>
        <v>24</v>
      </c>
      <c r="H65" s="54">
        <f t="shared" si="4"/>
        <v>0.276</v>
      </c>
      <c r="I65" s="54">
        <f t="shared" si="5"/>
        <v>1.932</v>
      </c>
      <c r="J65" s="56">
        <v>21.5</v>
      </c>
      <c r="K65" s="54">
        <f t="shared" si="23"/>
        <v>19.5</v>
      </c>
      <c r="L65" s="54">
        <f t="shared" si="7"/>
        <v>1.70775</v>
      </c>
      <c r="M65" s="54">
        <f t="shared" si="8"/>
        <v>19.5</v>
      </c>
      <c r="N65" s="54">
        <f t="shared" si="9"/>
        <v>0.22425</v>
      </c>
      <c r="O65" s="9"/>
    </row>
    <row r="66" ht="15.75" customHeight="1">
      <c r="A66" s="53" t="s">
        <v>112</v>
      </c>
      <c r="B66" s="54">
        <v>0.4</v>
      </c>
      <c r="C66" s="55">
        <v>230.0</v>
      </c>
      <c r="D66" s="54">
        <f t="shared" si="21"/>
        <v>0.092</v>
      </c>
      <c r="E66" s="7">
        <v>24.0</v>
      </c>
      <c r="F66" s="54">
        <f t="shared" si="2"/>
        <v>2.208</v>
      </c>
      <c r="G66" s="7">
        <f t="shared" si="3"/>
        <v>24</v>
      </c>
      <c r="H66" s="54">
        <f t="shared" si="4"/>
        <v>2.208</v>
      </c>
      <c r="I66" s="54">
        <f t="shared" si="5"/>
        <v>15.456</v>
      </c>
      <c r="J66" s="56">
        <v>21.5</v>
      </c>
      <c r="K66" s="54">
        <f t="shared" si="23"/>
        <v>19.5</v>
      </c>
      <c r="L66" s="54">
        <f t="shared" si="7"/>
        <v>13.662</v>
      </c>
      <c r="M66" s="54">
        <f t="shared" si="8"/>
        <v>19.5</v>
      </c>
      <c r="N66" s="54">
        <f t="shared" si="9"/>
        <v>1.794</v>
      </c>
      <c r="O66" s="9"/>
    </row>
    <row r="67" ht="15.75" customHeight="1">
      <c r="A67" s="53" t="s">
        <v>113</v>
      </c>
      <c r="B67" s="54">
        <v>0.5</v>
      </c>
      <c r="C67" s="55">
        <v>230.0</v>
      </c>
      <c r="D67" s="54">
        <f t="shared" si="21"/>
        <v>0.115</v>
      </c>
      <c r="E67" s="7">
        <v>24.0</v>
      </c>
      <c r="F67" s="54">
        <f t="shared" si="2"/>
        <v>2.76</v>
      </c>
      <c r="G67" s="7">
        <f t="shared" si="3"/>
        <v>24</v>
      </c>
      <c r="H67" s="54">
        <f t="shared" si="4"/>
        <v>2.76</v>
      </c>
      <c r="I67" s="54">
        <f t="shared" si="5"/>
        <v>19.32</v>
      </c>
      <c r="J67" s="56">
        <v>21.5</v>
      </c>
      <c r="K67" s="54">
        <f t="shared" si="23"/>
        <v>19.5</v>
      </c>
      <c r="L67" s="54">
        <f t="shared" si="7"/>
        <v>17.0775</v>
      </c>
      <c r="M67" s="54">
        <f t="shared" si="8"/>
        <v>19.5</v>
      </c>
      <c r="N67" s="54">
        <f t="shared" si="9"/>
        <v>2.2425</v>
      </c>
      <c r="O67" s="9"/>
    </row>
    <row r="68" ht="15.75" customHeight="1">
      <c r="A68" s="53" t="s">
        <v>114</v>
      </c>
      <c r="B68" s="54">
        <v>0.05</v>
      </c>
      <c r="C68" s="55">
        <v>230.0</v>
      </c>
      <c r="D68" s="54">
        <f t="shared" si="21"/>
        <v>0.0115</v>
      </c>
      <c r="E68" s="7">
        <v>24.0</v>
      </c>
      <c r="F68" s="54">
        <f t="shared" si="2"/>
        <v>0.276</v>
      </c>
      <c r="G68" s="7">
        <f t="shared" si="3"/>
        <v>24</v>
      </c>
      <c r="H68" s="54">
        <f t="shared" si="4"/>
        <v>0.276</v>
      </c>
      <c r="I68" s="54">
        <f t="shared" si="5"/>
        <v>1.932</v>
      </c>
      <c r="J68" s="56">
        <v>21.5</v>
      </c>
      <c r="K68" s="54">
        <f t="shared" si="23"/>
        <v>19.5</v>
      </c>
      <c r="L68" s="54">
        <f t="shared" si="7"/>
        <v>1.70775</v>
      </c>
      <c r="M68" s="54">
        <f t="shared" si="8"/>
        <v>19.5</v>
      </c>
      <c r="N68" s="54">
        <f t="shared" si="9"/>
        <v>0.22425</v>
      </c>
      <c r="O68" s="9"/>
    </row>
    <row r="69" ht="15.75" customHeight="1">
      <c r="A69" s="53" t="s">
        <v>115</v>
      </c>
      <c r="B69" s="54">
        <v>1.25</v>
      </c>
      <c r="C69" s="55">
        <v>230.0</v>
      </c>
      <c r="D69" s="54">
        <f t="shared" si="21"/>
        <v>0.2875</v>
      </c>
      <c r="E69" s="7">
        <v>24.0</v>
      </c>
      <c r="F69" s="54">
        <f t="shared" si="2"/>
        <v>6.9</v>
      </c>
      <c r="G69" s="7">
        <f t="shared" si="3"/>
        <v>24</v>
      </c>
      <c r="H69" s="54">
        <f t="shared" si="4"/>
        <v>6.9</v>
      </c>
      <c r="I69" s="54">
        <f t="shared" si="5"/>
        <v>48.3</v>
      </c>
      <c r="J69" s="56">
        <v>21.5</v>
      </c>
      <c r="K69" s="54">
        <f t="shared" si="23"/>
        <v>19.5</v>
      </c>
      <c r="L69" s="54">
        <f t="shared" si="7"/>
        <v>42.69375</v>
      </c>
      <c r="M69" s="54">
        <f t="shared" si="8"/>
        <v>19.5</v>
      </c>
      <c r="N69" s="54">
        <f t="shared" si="9"/>
        <v>5.60625</v>
      </c>
      <c r="O69" s="9"/>
    </row>
    <row r="70" ht="15.75" customHeight="1">
      <c r="A70" s="53" t="s">
        <v>116</v>
      </c>
      <c r="B70" s="54">
        <v>0.12</v>
      </c>
      <c r="C70" s="55">
        <v>230.0</v>
      </c>
      <c r="D70" s="54">
        <f t="shared" si="21"/>
        <v>0.0276</v>
      </c>
      <c r="E70" s="7">
        <v>24.0</v>
      </c>
      <c r="F70" s="54">
        <f t="shared" si="2"/>
        <v>0.6624</v>
      </c>
      <c r="G70" s="7">
        <f t="shared" si="3"/>
        <v>24</v>
      </c>
      <c r="H70" s="54">
        <f t="shared" si="4"/>
        <v>0.6624</v>
      </c>
      <c r="I70" s="54">
        <f t="shared" si="5"/>
        <v>4.6368</v>
      </c>
      <c r="J70" s="56">
        <v>24.0</v>
      </c>
      <c r="K70" s="54">
        <f t="shared" si="23"/>
        <v>22</v>
      </c>
      <c r="L70" s="54">
        <f t="shared" si="7"/>
        <v>4.5816</v>
      </c>
      <c r="M70" s="54">
        <f t="shared" si="8"/>
        <v>2</v>
      </c>
      <c r="N70" s="54">
        <f t="shared" si="9"/>
        <v>0.0552</v>
      </c>
      <c r="O70" s="9"/>
    </row>
    <row r="71" ht="15.75" customHeight="1">
      <c r="A71" s="53" t="s">
        <v>117</v>
      </c>
      <c r="B71" s="54">
        <v>0.3</v>
      </c>
      <c r="C71" s="55">
        <v>230.0</v>
      </c>
      <c r="D71" s="54">
        <f t="shared" si="21"/>
        <v>0.069</v>
      </c>
      <c r="E71" s="7">
        <v>24.0</v>
      </c>
      <c r="F71" s="54">
        <f t="shared" si="2"/>
        <v>1.656</v>
      </c>
      <c r="G71" s="7">
        <f t="shared" si="3"/>
        <v>24</v>
      </c>
      <c r="H71" s="54">
        <f t="shared" si="4"/>
        <v>1.656</v>
      </c>
      <c r="I71" s="54">
        <f t="shared" si="5"/>
        <v>11.592</v>
      </c>
      <c r="J71" s="56">
        <v>18.0</v>
      </c>
      <c r="K71" s="54">
        <f t="shared" si="23"/>
        <v>16</v>
      </c>
      <c r="L71" s="54">
        <f t="shared" si="7"/>
        <v>8.556</v>
      </c>
      <c r="M71" s="54">
        <f t="shared" si="8"/>
        <v>44</v>
      </c>
      <c r="N71" s="54">
        <f t="shared" si="9"/>
        <v>3.036</v>
      </c>
      <c r="O71" s="9"/>
    </row>
    <row r="72" ht="15.75" customHeight="1">
      <c r="A72" s="53" t="s">
        <v>118</v>
      </c>
      <c r="B72" s="54">
        <v>1.0</v>
      </c>
      <c r="C72" s="55">
        <v>230.0</v>
      </c>
      <c r="D72" s="54">
        <f t="shared" si="21"/>
        <v>0.23</v>
      </c>
      <c r="E72" s="7">
        <v>24.0</v>
      </c>
      <c r="F72" s="54">
        <f t="shared" si="2"/>
        <v>5.52</v>
      </c>
      <c r="G72" s="7">
        <f t="shared" si="3"/>
        <v>24</v>
      </c>
      <c r="H72" s="54">
        <f t="shared" si="4"/>
        <v>5.52</v>
      </c>
      <c r="I72" s="54">
        <f t="shared" si="5"/>
        <v>38.64</v>
      </c>
      <c r="J72" s="56">
        <v>2.0</v>
      </c>
      <c r="K72" s="54">
        <f>J72</f>
        <v>2</v>
      </c>
      <c r="L72" s="54">
        <f t="shared" si="7"/>
        <v>3.22</v>
      </c>
      <c r="M72" s="54">
        <f t="shared" si="8"/>
        <v>154</v>
      </c>
      <c r="N72" s="54">
        <f t="shared" si="9"/>
        <v>35.42</v>
      </c>
      <c r="O72" s="9"/>
    </row>
    <row r="73" ht="15.75" customHeight="1">
      <c r="A73" s="53" t="s">
        <v>119</v>
      </c>
      <c r="B73" s="54">
        <v>1.5</v>
      </c>
      <c r="C73" s="55">
        <v>230.0</v>
      </c>
      <c r="D73" s="54">
        <f t="shared" si="21"/>
        <v>0.345</v>
      </c>
      <c r="E73" s="7">
        <v>24.0</v>
      </c>
      <c r="F73" s="54">
        <f t="shared" si="2"/>
        <v>8.28</v>
      </c>
      <c r="G73" s="7">
        <f t="shared" si="3"/>
        <v>24</v>
      </c>
      <c r="H73" s="54">
        <f t="shared" si="4"/>
        <v>8.28</v>
      </c>
      <c r="I73" s="54">
        <f t="shared" si="5"/>
        <v>57.96</v>
      </c>
      <c r="J73" s="56">
        <v>19.0</v>
      </c>
      <c r="K73" s="54">
        <f>J73-2</f>
        <v>17</v>
      </c>
      <c r="L73" s="54">
        <f t="shared" si="7"/>
        <v>45.195</v>
      </c>
      <c r="M73" s="54">
        <f t="shared" si="8"/>
        <v>37</v>
      </c>
      <c r="N73" s="54">
        <f t="shared" si="9"/>
        <v>12.765</v>
      </c>
      <c r="O73" s="9"/>
    </row>
    <row r="74" ht="15.75" customHeight="1">
      <c r="A74" s="53" t="s">
        <v>120</v>
      </c>
      <c r="B74" s="54">
        <v>0.0</v>
      </c>
      <c r="C74" s="55">
        <v>230.0</v>
      </c>
      <c r="D74" s="54">
        <f t="shared" si="21"/>
        <v>0</v>
      </c>
      <c r="E74" s="7">
        <v>24.0</v>
      </c>
      <c r="F74" s="54">
        <f t="shared" si="2"/>
        <v>0</v>
      </c>
      <c r="G74" s="7">
        <f t="shared" si="3"/>
        <v>24</v>
      </c>
      <c r="H74" s="54">
        <f t="shared" si="4"/>
        <v>0</v>
      </c>
      <c r="I74" s="54">
        <f t="shared" si="5"/>
        <v>0</v>
      </c>
      <c r="J74" s="56">
        <v>24.0</v>
      </c>
      <c r="K74" s="54">
        <f>J74</f>
        <v>24</v>
      </c>
      <c r="L74" s="54">
        <f t="shared" si="7"/>
        <v>0</v>
      </c>
      <c r="M74" s="54">
        <f t="shared" si="8"/>
        <v>0</v>
      </c>
      <c r="N74" s="54">
        <f t="shared" si="9"/>
        <v>0</v>
      </c>
      <c r="O74" s="9"/>
    </row>
    <row r="75" ht="15.75" customHeight="1">
      <c r="A75" s="52" t="s">
        <v>121</v>
      </c>
      <c r="B75" s="34">
        <v>1.6</v>
      </c>
      <c r="C75" s="33">
        <v>400.0</v>
      </c>
      <c r="D75" s="57">
        <f>C75*B75*1.732/1000</f>
        <v>1.10848</v>
      </c>
      <c r="E75" s="7">
        <v>24.0</v>
      </c>
      <c r="F75" s="34"/>
      <c r="G75" s="7">
        <f t="shared" si="3"/>
        <v>24</v>
      </c>
      <c r="H75" s="34"/>
      <c r="I75" s="34"/>
      <c r="J75" s="35"/>
      <c r="K75" s="34"/>
      <c r="L75" s="34"/>
      <c r="M75" s="34"/>
      <c r="N75" s="34"/>
      <c r="O75" s="26"/>
    </row>
    <row r="76" ht="15.75" customHeight="1">
      <c r="A76" s="52" t="s">
        <v>122</v>
      </c>
      <c r="B76" s="34">
        <v>1.0</v>
      </c>
      <c r="C76" s="33">
        <v>230.0</v>
      </c>
      <c r="D76" s="57">
        <f>(B76*C76)/1000</f>
        <v>0.23</v>
      </c>
      <c r="E76" s="7">
        <v>24.0</v>
      </c>
      <c r="F76" s="34"/>
      <c r="G76" s="7">
        <f t="shared" si="3"/>
        <v>24</v>
      </c>
      <c r="H76" s="34"/>
      <c r="I76" s="34"/>
      <c r="J76" s="35"/>
      <c r="K76" s="34"/>
      <c r="L76" s="34"/>
      <c r="M76" s="34"/>
      <c r="N76" s="34"/>
      <c r="O76" s="26"/>
    </row>
    <row r="77" ht="15.75" customHeight="1">
      <c r="A77" s="58"/>
      <c r="B77" s="59"/>
      <c r="C77" s="60"/>
      <c r="D77" s="59"/>
      <c r="E77" s="59"/>
      <c r="F77" s="59"/>
      <c r="G77" s="59"/>
      <c r="H77" s="59"/>
      <c r="I77" s="59"/>
      <c r="J77" s="61"/>
      <c r="K77" s="59"/>
      <c r="L77" s="59"/>
      <c r="M77" s="59"/>
      <c r="N77" s="59"/>
      <c r="O77" s="9"/>
    </row>
    <row r="78" ht="15.75" customHeight="1">
      <c r="A78" s="62"/>
      <c r="B78" s="63"/>
      <c r="C78" s="64"/>
      <c r="D78" s="63"/>
      <c r="E78" s="63"/>
      <c r="F78" s="63"/>
      <c r="G78" s="63"/>
      <c r="H78" s="63"/>
      <c r="I78" s="63"/>
      <c r="J78" s="65"/>
      <c r="K78" s="63"/>
      <c r="L78" s="63"/>
      <c r="M78" s="63"/>
      <c r="N78" s="63"/>
      <c r="O78" s="9"/>
    </row>
    <row r="79" ht="15.75" customHeight="1">
      <c r="A79" s="1" t="s">
        <v>29</v>
      </c>
      <c r="B79" s="2">
        <f t="shared" ref="B79:N79" si="24">SUM(B3:B78)</f>
        <v>85.431</v>
      </c>
      <c r="C79" s="2">
        <f t="shared" si="24"/>
        <v>19400</v>
      </c>
      <c r="D79" s="2">
        <f t="shared" si="24"/>
        <v>31.9205784</v>
      </c>
      <c r="E79" s="2">
        <f t="shared" si="24"/>
        <v>1776</v>
      </c>
      <c r="F79" s="2">
        <f t="shared" si="24"/>
        <v>733.9703616</v>
      </c>
      <c r="G79" s="2">
        <f t="shared" si="24"/>
        <v>1776</v>
      </c>
      <c r="H79" s="2">
        <f t="shared" si="24"/>
        <v>733.9703616</v>
      </c>
      <c r="I79" s="2">
        <f t="shared" si="24"/>
        <v>5137.792531</v>
      </c>
      <c r="J79" s="66">
        <f t="shared" si="24"/>
        <v>1245</v>
      </c>
      <c r="K79" s="2">
        <f t="shared" si="24"/>
        <v>1145</v>
      </c>
      <c r="L79" s="2">
        <f t="shared" si="24"/>
        <v>3750.408122</v>
      </c>
      <c r="M79" s="2">
        <f t="shared" si="24"/>
        <v>3481</v>
      </c>
      <c r="N79" s="2">
        <f t="shared" si="24"/>
        <v>1387.38441</v>
      </c>
      <c r="O79" s="67">
        <f t="shared" ref="O79:O85" si="26">N79*100/I79</f>
        <v>27.00351175</v>
      </c>
    </row>
    <row r="80" ht="15.75" customHeight="1">
      <c r="A80" s="22" t="s">
        <v>123</v>
      </c>
      <c r="B80" s="23">
        <f t="shared" ref="B80:N80" si="25">B18+B19+B24+B27+B31+B32+B33+B34+B35++B39+B40+B44+B45+B46+B47+B48+B49+B50+B51+B52+B53+B54+B55+B56+B57+B58+B59+B60+B61+B62</f>
        <v>20.18</v>
      </c>
      <c r="C80" s="23">
        <f t="shared" si="25"/>
        <v>7240</v>
      </c>
      <c r="D80" s="23">
        <f t="shared" si="25"/>
        <v>4.7794172</v>
      </c>
      <c r="E80" s="23">
        <f t="shared" si="25"/>
        <v>720</v>
      </c>
      <c r="F80" s="23">
        <f t="shared" si="25"/>
        <v>114.7060128</v>
      </c>
      <c r="G80" s="23">
        <f t="shared" si="25"/>
        <v>720</v>
      </c>
      <c r="H80" s="23">
        <f t="shared" si="25"/>
        <v>114.7060128</v>
      </c>
      <c r="I80" s="23">
        <f t="shared" si="25"/>
        <v>802.9420896</v>
      </c>
      <c r="J80" s="23">
        <f t="shared" si="25"/>
        <v>515.5</v>
      </c>
      <c r="K80" s="23">
        <f t="shared" si="25"/>
        <v>469.5</v>
      </c>
      <c r="L80" s="23">
        <f t="shared" si="25"/>
        <v>567.063344</v>
      </c>
      <c r="M80" s="23">
        <f t="shared" si="25"/>
        <v>1477.5</v>
      </c>
      <c r="N80" s="23">
        <f t="shared" si="25"/>
        <v>235.8787456</v>
      </c>
      <c r="O80" s="68">
        <f t="shared" si="26"/>
        <v>29.3768067</v>
      </c>
    </row>
    <row r="81" ht="15.75" customHeight="1">
      <c r="A81" s="53" t="s">
        <v>124</v>
      </c>
      <c r="B81" s="54">
        <f t="shared" ref="B81:N81" si="27">B63+B64+B65+B66+B67+B68+B69+B70+B71+B72+B73+B74</f>
        <v>6.6</v>
      </c>
      <c r="C81" s="54">
        <f t="shared" si="27"/>
        <v>2760</v>
      </c>
      <c r="D81" s="54">
        <f t="shared" si="27"/>
        <v>1.518</v>
      </c>
      <c r="E81" s="54">
        <f t="shared" si="27"/>
        <v>288</v>
      </c>
      <c r="F81" s="54">
        <f t="shared" si="27"/>
        <v>36.432</v>
      </c>
      <c r="G81" s="54">
        <f t="shared" si="27"/>
        <v>288</v>
      </c>
      <c r="H81" s="54">
        <f t="shared" si="27"/>
        <v>36.432</v>
      </c>
      <c r="I81" s="54">
        <f t="shared" si="27"/>
        <v>255.024</v>
      </c>
      <c r="J81" s="54">
        <f t="shared" si="27"/>
        <v>237.5</v>
      </c>
      <c r="K81" s="54">
        <f t="shared" si="27"/>
        <v>217.5</v>
      </c>
      <c r="L81" s="54">
        <f t="shared" si="27"/>
        <v>187.243</v>
      </c>
      <c r="M81" s="54">
        <f t="shared" si="27"/>
        <v>373.5</v>
      </c>
      <c r="N81" s="54">
        <f t="shared" si="27"/>
        <v>67.781</v>
      </c>
      <c r="O81" s="67">
        <f t="shared" si="26"/>
        <v>26.57828283</v>
      </c>
    </row>
    <row r="82" ht="15.75" customHeight="1">
      <c r="A82" s="46" t="s">
        <v>125</v>
      </c>
      <c r="B82" s="47">
        <f t="shared" ref="B82:N82" si="28">B28+B29</f>
        <v>12.2</v>
      </c>
      <c r="C82" s="47">
        <f t="shared" si="28"/>
        <v>460</v>
      </c>
      <c r="D82" s="47">
        <f t="shared" si="28"/>
        <v>2.806</v>
      </c>
      <c r="E82" s="47">
        <f t="shared" si="28"/>
        <v>48</v>
      </c>
      <c r="F82" s="47">
        <f t="shared" si="28"/>
        <v>67.344</v>
      </c>
      <c r="G82" s="47">
        <f t="shared" si="28"/>
        <v>48</v>
      </c>
      <c r="H82" s="47">
        <f t="shared" si="28"/>
        <v>67.344</v>
      </c>
      <c r="I82" s="47">
        <f t="shared" si="28"/>
        <v>471.408</v>
      </c>
      <c r="J82" s="47">
        <f t="shared" si="28"/>
        <v>38</v>
      </c>
      <c r="K82" s="47">
        <f t="shared" si="28"/>
        <v>34</v>
      </c>
      <c r="L82" s="47">
        <f t="shared" si="28"/>
        <v>348.588</v>
      </c>
      <c r="M82" s="47">
        <f t="shared" si="28"/>
        <v>74</v>
      </c>
      <c r="N82" s="47">
        <f t="shared" si="28"/>
        <v>122.82</v>
      </c>
      <c r="O82" s="67">
        <f t="shared" si="26"/>
        <v>26.05386417</v>
      </c>
    </row>
    <row r="83" ht="15.75" customHeight="1">
      <c r="A83" s="42" t="s">
        <v>126</v>
      </c>
      <c r="B83" s="43">
        <f t="shared" ref="B83:N83" si="29">B42+B41+B30+B26+B25</f>
        <v>26</v>
      </c>
      <c r="C83" s="43">
        <f t="shared" si="29"/>
        <v>1490</v>
      </c>
      <c r="D83" s="43">
        <f t="shared" si="29"/>
        <v>14.73168</v>
      </c>
      <c r="E83" s="43">
        <f t="shared" si="29"/>
        <v>120</v>
      </c>
      <c r="F83" s="43">
        <f t="shared" si="29"/>
        <v>353.56032</v>
      </c>
      <c r="G83" s="43">
        <f t="shared" si="29"/>
        <v>120</v>
      </c>
      <c r="H83" s="43">
        <f t="shared" si="29"/>
        <v>353.56032</v>
      </c>
      <c r="I83" s="43">
        <f t="shared" si="29"/>
        <v>2474.92224</v>
      </c>
      <c r="J83" s="43">
        <f t="shared" si="29"/>
        <v>88</v>
      </c>
      <c r="K83" s="43">
        <f t="shared" si="29"/>
        <v>80</v>
      </c>
      <c r="L83" s="43">
        <f t="shared" si="29"/>
        <v>1779.94396</v>
      </c>
      <c r="M83" s="43">
        <f t="shared" si="29"/>
        <v>232</v>
      </c>
      <c r="N83" s="43">
        <f t="shared" si="29"/>
        <v>694.97828</v>
      </c>
      <c r="O83" s="67">
        <f t="shared" si="26"/>
        <v>28.08081275</v>
      </c>
    </row>
    <row r="84" ht="15.75" customHeight="1">
      <c r="A84" s="6" t="s">
        <v>127</v>
      </c>
      <c r="B84" s="7">
        <f t="shared" ref="B84:N84" si="30">B3+B4+B5+B6+B7+B8+B9+B10+B11+B12+B13+B14+B15+B16+B17</f>
        <v>4.326</v>
      </c>
      <c r="C84" s="7">
        <f t="shared" si="30"/>
        <v>4980</v>
      </c>
      <c r="D84" s="7">
        <f t="shared" si="30"/>
        <v>2.9013598</v>
      </c>
      <c r="E84" s="7">
        <f t="shared" si="30"/>
        <v>360</v>
      </c>
      <c r="F84" s="7">
        <f t="shared" si="30"/>
        <v>69.6326352</v>
      </c>
      <c r="G84" s="7">
        <f t="shared" si="30"/>
        <v>360</v>
      </c>
      <c r="H84" s="7">
        <f t="shared" si="30"/>
        <v>69.6326352</v>
      </c>
      <c r="I84" s="7">
        <f t="shared" si="30"/>
        <v>487.4284464</v>
      </c>
      <c r="J84" s="7">
        <f t="shared" si="30"/>
        <v>250</v>
      </c>
      <c r="K84" s="7">
        <f t="shared" si="30"/>
        <v>240</v>
      </c>
      <c r="L84" s="7">
        <f t="shared" si="30"/>
        <v>363.3609564</v>
      </c>
      <c r="M84" s="7">
        <f t="shared" si="30"/>
        <v>780</v>
      </c>
      <c r="N84" s="7">
        <f t="shared" si="30"/>
        <v>124.06749</v>
      </c>
      <c r="O84" s="67">
        <f t="shared" si="26"/>
        <v>25.45347751</v>
      </c>
    </row>
    <row r="85" ht="15.75" customHeight="1">
      <c r="A85" s="69" t="s">
        <v>128</v>
      </c>
      <c r="B85" s="70">
        <f t="shared" ref="B85:N85" si="31">B75+B76+B38+B37+B36+B23+B22+B21+B20</f>
        <v>16.125</v>
      </c>
      <c r="C85" s="70">
        <f t="shared" si="31"/>
        <v>2240</v>
      </c>
      <c r="D85" s="70">
        <f t="shared" si="31"/>
        <v>5.1841214</v>
      </c>
      <c r="E85" s="70">
        <f t="shared" si="31"/>
        <v>216</v>
      </c>
      <c r="F85" s="70">
        <f t="shared" si="31"/>
        <v>92.2953936</v>
      </c>
      <c r="G85" s="70">
        <f t="shared" si="31"/>
        <v>216</v>
      </c>
      <c r="H85" s="70">
        <f t="shared" si="31"/>
        <v>92.2953936</v>
      </c>
      <c r="I85" s="70">
        <f t="shared" si="31"/>
        <v>646.0677552</v>
      </c>
      <c r="J85" s="70">
        <f t="shared" si="31"/>
        <v>96</v>
      </c>
      <c r="K85" s="70">
        <f t="shared" si="31"/>
        <v>86</v>
      </c>
      <c r="L85" s="70">
        <f t="shared" si="31"/>
        <v>504.2088612</v>
      </c>
      <c r="M85" s="70">
        <f t="shared" si="31"/>
        <v>514</v>
      </c>
      <c r="N85" s="70">
        <f t="shared" si="31"/>
        <v>141.858894</v>
      </c>
      <c r="O85" s="67">
        <f t="shared" si="26"/>
        <v>21.95727814</v>
      </c>
    </row>
    <row r="86" ht="15.75" customHeight="1">
      <c r="A86" s="1" t="s">
        <v>129</v>
      </c>
      <c r="B86" s="2">
        <f>B80+B81+B82+B83+B84+B85</f>
        <v>85.431</v>
      </c>
      <c r="C86" s="1"/>
      <c r="D86" s="2"/>
      <c r="E86" s="1"/>
      <c r="F86" s="1"/>
      <c r="G86" s="1"/>
      <c r="H86" s="1"/>
      <c r="I86" s="1"/>
      <c r="J86" s="3"/>
      <c r="K86" s="1"/>
      <c r="L86" s="1"/>
      <c r="M86" s="1"/>
      <c r="N86" s="1"/>
      <c r="O86" s="4"/>
    </row>
    <row r="87" ht="15.75" customHeight="1">
      <c r="A87" s="1"/>
      <c r="B87" s="2"/>
      <c r="C87" s="1"/>
      <c r="D87" s="2"/>
      <c r="E87" s="1"/>
      <c r="F87" s="1"/>
      <c r="G87" s="1"/>
      <c r="H87" s="1"/>
      <c r="I87" s="1"/>
      <c r="J87" s="3"/>
      <c r="K87" s="1"/>
      <c r="L87" s="1"/>
      <c r="M87" s="1"/>
      <c r="N87" s="1"/>
      <c r="O87" s="4"/>
    </row>
    <row r="88" ht="15.75" customHeight="1">
      <c r="A88" s="1"/>
      <c r="B88" s="2"/>
      <c r="C88" s="1"/>
      <c r="D88" s="2"/>
      <c r="E88" s="1"/>
      <c r="F88" s="1"/>
      <c r="G88" s="1"/>
      <c r="H88" s="1"/>
      <c r="I88" s="1"/>
      <c r="J88" s="3"/>
      <c r="K88" s="1"/>
      <c r="L88" s="1"/>
      <c r="M88" s="1"/>
      <c r="N88" s="1"/>
      <c r="O88" s="4"/>
    </row>
    <row r="89" ht="15.75" customHeight="1">
      <c r="A89" s="1"/>
      <c r="B89" s="2"/>
      <c r="C89" s="1"/>
      <c r="D89" s="2"/>
      <c r="E89" s="1"/>
      <c r="F89" s="1"/>
      <c r="G89" s="1"/>
      <c r="H89" s="1"/>
      <c r="I89" s="1"/>
      <c r="J89" s="3"/>
      <c r="K89" s="1"/>
      <c r="L89" s="1"/>
      <c r="M89" s="1"/>
      <c r="N89" s="1"/>
      <c r="O89" s="4"/>
    </row>
    <row r="90" ht="15.75" customHeight="1">
      <c r="A90" s="1"/>
      <c r="B90" s="2"/>
      <c r="C90" s="1"/>
      <c r="D90" s="2"/>
      <c r="E90" s="1"/>
      <c r="F90" s="1"/>
      <c r="G90" s="1"/>
      <c r="H90" s="1"/>
      <c r="I90" s="1"/>
      <c r="J90" s="3"/>
      <c r="K90" s="1"/>
      <c r="L90" s="1"/>
      <c r="M90" s="1"/>
      <c r="N90" s="1"/>
      <c r="O90" s="4"/>
    </row>
    <row r="91" ht="15.75" customHeight="1">
      <c r="A91" s="1"/>
      <c r="B91" s="2"/>
      <c r="C91" s="1"/>
      <c r="D91" s="2"/>
      <c r="E91" s="1"/>
      <c r="F91" s="1"/>
      <c r="G91" s="1"/>
      <c r="H91" s="1"/>
      <c r="I91" s="1"/>
      <c r="J91" s="3"/>
      <c r="K91" s="1"/>
      <c r="L91" s="1"/>
      <c r="M91" s="1"/>
      <c r="N91" s="1"/>
      <c r="O91" s="4"/>
    </row>
    <row r="92" ht="15.75" customHeight="1">
      <c r="A92" s="1"/>
      <c r="B92" s="2"/>
      <c r="C92" s="1"/>
      <c r="D92" s="2"/>
      <c r="E92" s="1"/>
      <c r="F92" s="1"/>
      <c r="G92" s="1"/>
      <c r="H92" s="1"/>
      <c r="I92" s="1"/>
      <c r="J92" s="3"/>
      <c r="K92" s="1"/>
      <c r="L92" s="1"/>
      <c r="M92" s="1"/>
      <c r="N92" s="1"/>
      <c r="O92" s="4"/>
    </row>
    <row r="93" ht="15.75" customHeight="1">
      <c r="A93" s="1"/>
      <c r="B93" s="2"/>
      <c r="C93" s="1"/>
      <c r="D93" s="2"/>
      <c r="E93" s="1"/>
      <c r="F93" s="1"/>
      <c r="G93" s="1"/>
      <c r="H93" s="1"/>
      <c r="I93" s="1"/>
      <c r="J93" s="3"/>
      <c r="K93" s="1"/>
      <c r="L93" s="1"/>
      <c r="M93" s="1"/>
      <c r="N93" s="1"/>
      <c r="O93" s="4"/>
    </row>
    <row r="94" ht="15.75" customHeight="1">
      <c r="A94" s="1"/>
      <c r="B94" s="2"/>
      <c r="C94" s="1"/>
      <c r="D94" s="2"/>
      <c r="E94" s="1"/>
      <c r="F94" s="1"/>
      <c r="G94" s="1"/>
      <c r="H94" s="1"/>
      <c r="I94" s="1"/>
      <c r="J94" s="3"/>
      <c r="K94" s="1"/>
      <c r="L94" s="1"/>
      <c r="M94" s="1"/>
      <c r="N94" s="1"/>
      <c r="O94" s="4"/>
    </row>
    <row r="95" ht="15.75" customHeight="1">
      <c r="A95" s="1"/>
      <c r="B95" s="2"/>
      <c r="C95" s="1"/>
      <c r="D95" s="2"/>
      <c r="E95" s="1"/>
      <c r="F95" s="1"/>
      <c r="G95" s="1"/>
      <c r="H95" s="1"/>
      <c r="I95" s="1"/>
      <c r="J95" s="3"/>
      <c r="K95" s="1"/>
      <c r="L95" s="1"/>
      <c r="M95" s="1"/>
      <c r="N95" s="1"/>
      <c r="O95" s="4"/>
    </row>
    <row r="96" ht="15.75" customHeight="1">
      <c r="A96" s="1"/>
      <c r="B96" s="2"/>
      <c r="C96" s="1"/>
      <c r="D96" s="2"/>
      <c r="E96" s="1"/>
      <c r="F96" s="1"/>
      <c r="G96" s="1"/>
      <c r="H96" s="1"/>
      <c r="I96" s="1"/>
      <c r="J96" s="3"/>
      <c r="K96" s="1"/>
      <c r="L96" s="1"/>
      <c r="M96" s="1"/>
      <c r="N96" s="1"/>
      <c r="O96" s="4"/>
    </row>
    <row r="97" ht="15.75" customHeight="1">
      <c r="A97" s="1"/>
      <c r="B97" s="2"/>
      <c r="C97" s="1"/>
      <c r="D97" s="2"/>
      <c r="E97" s="1"/>
      <c r="F97" s="1"/>
      <c r="G97" s="1"/>
      <c r="H97" s="1"/>
      <c r="I97" s="1"/>
      <c r="J97" s="3"/>
      <c r="K97" s="1"/>
      <c r="L97" s="1"/>
      <c r="M97" s="1"/>
      <c r="N97" s="1"/>
      <c r="O97" s="4"/>
    </row>
    <row r="98" ht="15.75" customHeight="1">
      <c r="A98" s="1"/>
      <c r="B98" s="2"/>
      <c r="C98" s="1"/>
      <c r="D98" s="2"/>
      <c r="E98" s="1"/>
      <c r="F98" s="1"/>
      <c r="G98" s="1"/>
      <c r="H98" s="1"/>
      <c r="I98" s="1"/>
      <c r="J98" s="3"/>
      <c r="K98" s="1"/>
      <c r="L98" s="1"/>
      <c r="M98" s="1"/>
      <c r="N98" s="1"/>
      <c r="O98" s="4"/>
    </row>
    <row r="99" ht="15.75" customHeight="1">
      <c r="A99" s="1"/>
      <c r="B99" s="2"/>
      <c r="C99" s="1"/>
      <c r="D99" s="2"/>
      <c r="E99" s="1"/>
      <c r="F99" s="1"/>
      <c r="G99" s="1"/>
      <c r="H99" s="1"/>
      <c r="I99" s="1"/>
      <c r="J99" s="3"/>
      <c r="K99" s="1"/>
      <c r="L99" s="1"/>
      <c r="M99" s="1"/>
      <c r="N99" s="1"/>
      <c r="O99" s="4"/>
    </row>
    <row r="100" ht="15.75" customHeight="1">
      <c r="A100" s="1"/>
      <c r="B100" s="2"/>
      <c r="C100" s="1"/>
      <c r="D100" s="2"/>
      <c r="E100" s="1"/>
      <c r="F100" s="1"/>
      <c r="G100" s="1"/>
      <c r="H100" s="1"/>
      <c r="I100" s="1"/>
      <c r="J100" s="3"/>
      <c r="K100" s="1"/>
      <c r="L100" s="1"/>
      <c r="M100" s="1"/>
      <c r="N100" s="1"/>
      <c r="O100" s="4"/>
    </row>
    <row r="101" ht="15.75" customHeight="1">
      <c r="A101" s="1"/>
      <c r="B101" s="2"/>
      <c r="C101" s="1"/>
      <c r="D101" s="2"/>
      <c r="E101" s="1"/>
      <c r="F101" s="1"/>
      <c r="G101" s="1"/>
      <c r="H101" s="1"/>
      <c r="I101" s="1"/>
      <c r="J101" s="3"/>
      <c r="K101" s="1"/>
      <c r="L101" s="1"/>
      <c r="M101" s="1"/>
      <c r="N101" s="1"/>
      <c r="O101" s="4"/>
    </row>
    <row r="102" ht="15.75" customHeight="1">
      <c r="A102" s="1"/>
      <c r="B102" s="2"/>
      <c r="C102" s="1"/>
      <c r="D102" s="2"/>
      <c r="E102" s="1"/>
      <c r="F102" s="1"/>
      <c r="G102" s="1"/>
      <c r="H102" s="1"/>
      <c r="I102" s="1"/>
      <c r="J102" s="3"/>
      <c r="K102" s="1"/>
      <c r="L102" s="1"/>
      <c r="M102" s="1"/>
      <c r="N102" s="1"/>
      <c r="O102" s="4"/>
    </row>
    <row r="103" ht="15.75" customHeight="1">
      <c r="A103" s="1"/>
      <c r="B103" s="2"/>
      <c r="C103" s="1"/>
      <c r="D103" s="2"/>
      <c r="E103" s="1"/>
      <c r="F103" s="1"/>
      <c r="G103" s="1"/>
      <c r="H103" s="1"/>
      <c r="I103" s="1"/>
      <c r="J103" s="3"/>
      <c r="K103" s="1"/>
      <c r="L103" s="1"/>
      <c r="M103" s="1"/>
      <c r="N103" s="1"/>
      <c r="O103" s="4"/>
    </row>
    <row r="104" ht="15.75" customHeight="1">
      <c r="A104" s="1"/>
      <c r="B104" s="2"/>
      <c r="C104" s="1"/>
      <c r="D104" s="2"/>
      <c r="E104" s="1"/>
      <c r="F104" s="1"/>
      <c r="G104" s="1"/>
      <c r="H104" s="1"/>
      <c r="I104" s="1"/>
      <c r="J104" s="3"/>
      <c r="K104" s="1"/>
      <c r="L104" s="1"/>
      <c r="M104" s="1"/>
      <c r="N104" s="1"/>
      <c r="O104" s="4"/>
    </row>
    <row r="105" ht="15.75" customHeight="1">
      <c r="A105" s="1"/>
      <c r="B105" s="2"/>
      <c r="C105" s="1"/>
      <c r="D105" s="2"/>
      <c r="E105" s="1"/>
      <c r="F105" s="1"/>
      <c r="G105" s="1"/>
      <c r="H105" s="1"/>
      <c r="I105" s="1"/>
      <c r="J105" s="3"/>
      <c r="K105" s="1"/>
      <c r="L105" s="1"/>
      <c r="M105" s="1"/>
      <c r="N105" s="1"/>
      <c r="O105" s="4"/>
    </row>
    <row r="106" ht="15.75" customHeight="1">
      <c r="A106" s="1"/>
      <c r="B106" s="2"/>
      <c r="C106" s="1"/>
      <c r="D106" s="2"/>
      <c r="E106" s="1"/>
      <c r="F106" s="1"/>
      <c r="G106" s="1"/>
      <c r="H106" s="1"/>
      <c r="I106" s="1"/>
      <c r="J106" s="3"/>
      <c r="K106" s="1"/>
      <c r="L106" s="1"/>
      <c r="M106" s="1"/>
      <c r="N106" s="1"/>
      <c r="O106" s="4"/>
    </row>
    <row r="107" ht="15.75" customHeight="1">
      <c r="A107" s="71"/>
      <c r="B107" s="72"/>
      <c r="C107" s="71"/>
      <c r="D107" s="72"/>
      <c r="E107" s="71"/>
      <c r="F107" s="71"/>
      <c r="G107" s="71"/>
      <c r="H107" s="71"/>
      <c r="I107" s="71"/>
      <c r="J107" s="73"/>
      <c r="K107" s="71"/>
      <c r="L107" s="71"/>
      <c r="M107" s="71"/>
      <c r="N107" s="71"/>
      <c r="O107" s="74"/>
    </row>
    <row r="108" ht="15.75" customHeight="1">
      <c r="A108" s="74"/>
      <c r="B108" s="75"/>
      <c r="C108" s="74"/>
      <c r="D108" s="75"/>
      <c r="E108" s="74"/>
      <c r="F108" s="74"/>
      <c r="G108" s="74"/>
      <c r="H108" s="74"/>
      <c r="I108" s="74"/>
      <c r="J108" s="76"/>
      <c r="K108" s="74"/>
      <c r="L108" s="77"/>
      <c r="M108" s="77"/>
      <c r="N108" s="77"/>
      <c r="O108" s="77"/>
    </row>
    <row r="109" ht="15.75" customHeight="1">
      <c r="B109" s="78"/>
      <c r="D109" s="78"/>
      <c r="J109" s="79"/>
    </row>
    <row r="110" ht="15.75" customHeight="1">
      <c r="B110" s="78"/>
      <c r="D110" s="78"/>
      <c r="J110" s="79"/>
    </row>
    <row r="111" ht="15.75" customHeight="1">
      <c r="B111" s="78"/>
      <c r="D111" s="78"/>
      <c r="J111" s="79"/>
    </row>
    <row r="112" ht="15.75" customHeight="1">
      <c r="B112" s="78"/>
      <c r="D112" s="78"/>
      <c r="J112" s="79"/>
    </row>
    <row r="113" ht="15.75" customHeight="1">
      <c r="B113" s="78"/>
      <c r="D113" s="78"/>
      <c r="J113" s="79"/>
    </row>
    <row r="114" ht="15.75" customHeight="1">
      <c r="B114" s="78"/>
      <c r="D114" s="78"/>
      <c r="J114" s="79"/>
    </row>
    <row r="115" ht="15.75" customHeight="1">
      <c r="B115" s="78"/>
      <c r="D115" s="78"/>
      <c r="J115" s="79"/>
    </row>
    <row r="116" ht="15.75" customHeight="1">
      <c r="B116" s="78"/>
      <c r="D116" s="78"/>
      <c r="J116" s="79"/>
    </row>
    <row r="117" ht="15.75" customHeight="1">
      <c r="B117" s="78"/>
      <c r="D117" s="78"/>
      <c r="J117" s="79"/>
    </row>
    <row r="118" ht="15.75" customHeight="1">
      <c r="B118" s="78"/>
      <c r="D118" s="78"/>
      <c r="J118" s="79"/>
    </row>
    <row r="119" ht="15.75" customHeight="1">
      <c r="B119" s="78"/>
      <c r="D119" s="78"/>
      <c r="J119" s="79"/>
    </row>
    <row r="120" ht="15.75" customHeight="1">
      <c r="B120" s="78"/>
      <c r="D120" s="78"/>
      <c r="J120" s="79"/>
    </row>
    <row r="121" ht="15.75" customHeight="1">
      <c r="B121" s="78"/>
      <c r="D121" s="78"/>
      <c r="J121" s="79"/>
    </row>
    <row r="122" ht="15.75" customHeight="1">
      <c r="B122" s="78"/>
      <c r="D122" s="78"/>
      <c r="J122" s="79"/>
    </row>
    <row r="123" ht="15.75" customHeight="1">
      <c r="B123" s="78"/>
      <c r="D123" s="78"/>
      <c r="J123" s="79"/>
    </row>
    <row r="124" ht="15.75" customHeight="1">
      <c r="B124" s="78"/>
      <c r="D124" s="78"/>
      <c r="J124" s="79"/>
    </row>
    <row r="125" ht="15.75" customHeight="1">
      <c r="B125" s="78"/>
      <c r="D125" s="78"/>
      <c r="J125" s="79"/>
    </row>
    <row r="126" ht="15.75" customHeight="1">
      <c r="B126" s="78"/>
      <c r="D126" s="78"/>
      <c r="J126" s="79"/>
    </row>
    <row r="127" ht="15.75" customHeight="1">
      <c r="B127" s="78"/>
      <c r="D127" s="78"/>
      <c r="J127" s="79"/>
    </row>
    <row r="128" ht="15.75" customHeight="1">
      <c r="B128" s="78"/>
      <c r="D128" s="78"/>
      <c r="J128" s="79"/>
    </row>
    <row r="129" ht="15.75" customHeight="1">
      <c r="B129" s="78"/>
      <c r="D129" s="78"/>
      <c r="J129" s="79"/>
    </row>
    <row r="130" ht="15.75" customHeight="1">
      <c r="B130" s="78"/>
      <c r="D130" s="78"/>
      <c r="J130" s="79"/>
    </row>
    <row r="131" ht="15.75" customHeight="1">
      <c r="B131" s="78"/>
      <c r="D131" s="78"/>
      <c r="J131" s="79"/>
    </row>
    <row r="132" ht="15.75" customHeight="1">
      <c r="B132" s="78"/>
      <c r="D132" s="78"/>
      <c r="J132" s="79"/>
    </row>
    <row r="133" ht="15.75" customHeight="1">
      <c r="B133" s="78"/>
      <c r="D133" s="78"/>
      <c r="J133" s="79"/>
    </row>
    <row r="134" ht="15.75" customHeight="1">
      <c r="B134" s="78"/>
      <c r="D134" s="78"/>
      <c r="J134" s="79"/>
    </row>
    <row r="135" ht="15.75" customHeight="1">
      <c r="B135" s="78"/>
      <c r="D135" s="78"/>
      <c r="J135" s="79"/>
    </row>
    <row r="136" ht="15.75" customHeight="1">
      <c r="B136" s="78"/>
      <c r="D136" s="78"/>
      <c r="J136" s="79"/>
    </row>
    <row r="137" ht="15.75" customHeight="1">
      <c r="B137" s="78"/>
      <c r="D137" s="78"/>
      <c r="J137" s="79"/>
    </row>
    <row r="138" ht="15.75" customHeight="1">
      <c r="B138" s="78"/>
      <c r="D138" s="78"/>
      <c r="J138" s="79"/>
    </row>
    <row r="139" ht="15.75" customHeight="1">
      <c r="B139" s="78"/>
      <c r="D139" s="78"/>
      <c r="J139" s="79"/>
    </row>
    <row r="140" ht="15.75" customHeight="1">
      <c r="B140" s="78"/>
      <c r="D140" s="78"/>
      <c r="J140" s="79"/>
    </row>
    <row r="141" ht="15.75" customHeight="1">
      <c r="B141" s="78"/>
      <c r="D141" s="78"/>
      <c r="J141" s="79"/>
    </row>
    <row r="142" ht="15.75" customHeight="1">
      <c r="B142" s="78"/>
      <c r="D142" s="78"/>
      <c r="J142" s="79"/>
    </row>
    <row r="143" ht="15.75" customHeight="1">
      <c r="B143" s="78"/>
      <c r="D143" s="78"/>
      <c r="J143" s="79"/>
    </row>
    <row r="144" ht="15.75" customHeight="1">
      <c r="B144" s="78"/>
      <c r="D144" s="78"/>
      <c r="J144" s="79"/>
    </row>
    <row r="145" ht="15.75" customHeight="1">
      <c r="B145" s="78"/>
      <c r="D145" s="78"/>
      <c r="J145" s="79"/>
    </row>
    <row r="146" ht="15.75" customHeight="1">
      <c r="B146" s="78"/>
      <c r="D146" s="78"/>
      <c r="J146" s="79"/>
    </row>
    <row r="147" ht="15.75" customHeight="1">
      <c r="B147" s="78"/>
      <c r="D147" s="78"/>
      <c r="J147" s="79"/>
    </row>
    <row r="148" ht="15.75" customHeight="1">
      <c r="B148" s="78"/>
      <c r="D148" s="78"/>
      <c r="J148" s="79"/>
    </row>
    <row r="149" ht="15.75" customHeight="1">
      <c r="B149" s="78"/>
      <c r="D149" s="78"/>
      <c r="J149" s="79"/>
    </row>
    <row r="150" ht="15.75" customHeight="1">
      <c r="B150" s="78"/>
      <c r="D150" s="78"/>
      <c r="J150" s="79"/>
    </row>
    <row r="151" ht="15.75" customHeight="1">
      <c r="B151" s="78"/>
      <c r="D151" s="78"/>
      <c r="J151" s="79"/>
    </row>
    <row r="152" ht="15.75" customHeight="1">
      <c r="B152" s="78"/>
      <c r="D152" s="78"/>
      <c r="J152" s="79"/>
    </row>
    <row r="153" ht="15.75" customHeight="1">
      <c r="B153" s="78"/>
      <c r="D153" s="78"/>
      <c r="J153" s="79"/>
    </row>
    <row r="154" ht="15.75" customHeight="1">
      <c r="B154" s="78"/>
      <c r="D154" s="78"/>
      <c r="J154" s="79"/>
    </row>
    <row r="155" ht="15.75" customHeight="1">
      <c r="B155" s="78"/>
      <c r="D155" s="78"/>
      <c r="J155" s="79"/>
    </row>
    <row r="156" ht="15.75" customHeight="1">
      <c r="B156" s="78"/>
      <c r="D156" s="78"/>
      <c r="J156" s="79"/>
    </row>
    <row r="157" ht="15.75" customHeight="1">
      <c r="B157" s="78"/>
      <c r="D157" s="78"/>
      <c r="J157" s="79"/>
    </row>
    <row r="158" ht="15.75" customHeight="1">
      <c r="B158" s="78"/>
      <c r="D158" s="78"/>
      <c r="J158" s="79"/>
    </row>
    <row r="159" ht="15.75" customHeight="1">
      <c r="B159" s="78"/>
      <c r="D159" s="78"/>
      <c r="J159" s="79"/>
    </row>
    <row r="160" ht="15.75" customHeight="1">
      <c r="B160" s="78"/>
      <c r="D160" s="78"/>
      <c r="J160" s="79"/>
    </row>
    <row r="161" ht="15.75" customHeight="1">
      <c r="B161" s="78"/>
      <c r="D161" s="78"/>
      <c r="J161" s="79"/>
    </row>
    <row r="162" ht="15.75" customHeight="1">
      <c r="B162" s="78"/>
      <c r="D162" s="78"/>
      <c r="J162" s="79"/>
    </row>
    <row r="163" ht="15.75" customHeight="1">
      <c r="B163" s="78"/>
      <c r="D163" s="78"/>
      <c r="J163" s="79"/>
    </row>
    <row r="164" ht="15.75" customHeight="1">
      <c r="B164" s="78"/>
      <c r="D164" s="78"/>
      <c r="J164" s="79"/>
    </row>
    <row r="165" ht="15.75" customHeight="1">
      <c r="B165" s="78"/>
      <c r="D165" s="78"/>
      <c r="J165" s="79"/>
    </row>
    <row r="166" ht="15.75" customHeight="1">
      <c r="B166" s="78"/>
      <c r="D166" s="78"/>
      <c r="J166" s="79"/>
    </row>
    <row r="167" ht="15.75" customHeight="1">
      <c r="B167" s="78"/>
      <c r="D167" s="78"/>
      <c r="J167" s="79"/>
    </row>
    <row r="168" ht="15.75" customHeight="1">
      <c r="B168" s="78"/>
      <c r="D168" s="78"/>
      <c r="J168" s="79"/>
    </row>
    <row r="169" ht="15.75" customHeight="1">
      <c r="B169" s="78"/>
      <c r="D169" s="78"/>
      <c r="J169" s="79"/>
    </row>
    <row r="170" ht="15.75" customHeight="1">
      <c r="B170" s="78"/>
      <c r="D170" s="78"/>
      <c r="J170" s="79"/>
    </row>
    <row r="171" ht="15.75" customHeight="1">
      <c r="B171" s="78"/>
      <c r="D171" s="78"/>
      <c r="J171" s="79"/>
    </row>
    <row r="172" ht="15.75" customHeight="1">
      <c r="B172" s="78"/>
      <c r="D172" s="78"/>
      <c r="J172" s="79"/>
    </row>
    <row r="173" ht="15.75" customHeight="1">
      <c r="B173" s="78"/>
      <c r="D173" s="78"/>
      <c r="J173" s="79"/>
    </row>
    <row r="174" ht="15.75" customHeight="1">
      <c r="B174" s="78"/>
      <c r="D174" s="78"/>
      <c r="J174" s="79"/>
    </row>
    <row r="175" ht="15.75" customHeight="1">
      <c r="B175" s="78"/>
      <c r="D175" s="78"/>
      <c r="J175" s="79"/>
    </row>
    <row r="176" ht="15.75" customHeight="1">
      <c r="B176" s="78"/>
      <c r="D176" s="78"/>
      <c r="J176" s="79"/>
    </row>
    <row r="177" ht="15.75" customHeight="1">
      <c r="B177" s="78"/>
      <c r="D177" s="78"/>
      <c r="J177" s="79"/>
    </row>
    <row r="178" ht="15.75" customHeight="1">
      <c r="B178" s="78"/>
      <c r="D178" s="78"/>
      <c r="J178" s="79"/>
    </row>
    <row r="179" ht="15.75" customHeight="1">
      <c r="B179" s="78"/>
      <c r="D179" s="78"/>
      <c r="J179" s="79"/>
    </row>
    <row r="180" ht="15.75" customHeight="1">
      <c r="B180" s="78"/>
      <c r="D180" s="78"/>
      <c r="J180" s="79"/>
    </row>
    <row r="181" ht="15.75" customHeight="1">
      <c r="B181" s="78"/>
      <c r="D181" s="78"/>
      <c r="J181" s="79"/>
    </row>
    <row r="182" ht="15.75" customHeight="1">
      <c r="B182" s="78"/>
      <c r="D182" s="78"/>
      <c r="J182" s="79"/>
    </row>
    <row r="183" ht="15.75" customHeight="1">
      <c r="B183" s="78"/>
      <c r="D183" s="78"/>
      <c r="J183" s="79"/>
    </row>
    <row r="184" ht="15.75" customHeight="1">
      <c r="B184" s="78"/>
      <c r="D184" s="78"/>
      <c r="J184" s="79"/>
    </row>
    <row r="185" ht="15.75" customHeight="1">
      <c r="B185" s="78"/>
      <c r="D185" s="78"/>
      <c r="J185" s="79"/>
    </row>
    <row r="186" ht="15.75" customHeight="1">
      <c r="B186" s="78"/>
      <c r="D186" s="78"/>
      <c r="J186" s="79"/>
    </row>
    <row r="187" ht="15.75" customHeight="1">
      <c r="B187" s="78"/>
      <c r="D187" s="78"/>
      <c r="J187" s="79"/>
    </row>
    <row r="188" ht="15.75" customHeight="1">
      <c r="B188" s="78"/>
      <c r="D188" s="78"/>
      <c r="J188" s="79"/>
    </row>
    <row r="189" ht="15.75" customHeight="1">
      <c r="B189" s="78"/>
      <c r="D189" s="78"/>
      <c r="J189" s="79"/>
    </row>
    <row r="190" ht="15.75" customHeight="1">
      <c r="B190" s="78"/>
      <c r="D190" s="78"/>
      <c r="J190" s="79"/>
    </row>
    <row r="191" ht="15.75" customHeight="1">
      <c r="B191" s="78"/>
      <c r="D191" s="78"/>
      <c r="J191" s="79"/>
    </row>
    <row r="192" ht="15.75" customHeight="1">
      <c r="B192" s="78"/>
      <c r="D192" s="78"/>
      <c r="J192" s="79"/>
    </row>
    <row r="193" ht="15.75" customHeight="1">
      <c r="B193" s="78"/>
      <c r="D193" s="78"/>
      <c r="J193" s="79"/>
    </row>
    <row r="194" ht="15.75" customHeight="1">
      <c r="B194" s="78"/>
      <c r="D194" s="78"/>
      <c r="J194" s="79"/>
    </row>
    <row r="195" ht="15.75" customHeight="1">
      <c r="B195" s="78"/>
      <c r="D195" s="78"/>
      <c r="J195" s="79"/>
    </row>
    <row r="196" ht="15.75" customHeight="1">
      <c r="B196" s="78"/>
      <c r="D196" s="78"/>
      <c r="J196" s="79"/>
    </row>
    <row r="197" ht="15.75" customHeight="1">
      <c r="B197" s="78"/>
      <c r="D197" s="78"/>
      <c r="J197" s="79"/>
    </row>
    <row r="198" ht="15.75" customHeight="1">
      <c r="B198" s="78"/>
      <c r="D198" s="78"/>
      <c r="J198" s="79"/>
    </row>
    <row r="199" ht="15.75" customHeight="1">
      <c r="B199" s="78"/>
      <c r="D199" s="78"/>
      <c r="J199" s="79"/>
    </row>
    <row r="200" ht="15.75" customHeight="1">
      <c r="B200" s="78"/>
      <c r="D200" s="78"/>
      <c r="J200" s="79"/>
    </row>
    <row r="201" ht="15.75" customHeight="1">
      <c r="B201" s="78"/>
      <c r="D201" s="78"/>
      <c r="J201" s="79"/>
    </row>
    <row r="202" ht="15.75" customHeight="1">
      <c r="B202" s="78"/>
      <c r="D202" s="78"/>
      <c r="J202" s="79"/>
    </row>
    <row r="203" ht="15.75" customHeight="1">
      <c r="B203" s="78"/>
      <c r="D203" s="78"/>
      <c r="J203" s="79"/>
    </row>
    <row r="204" ht="15.75" customHeight="1">
      <c r="B204" s="78"/>
      <c r="D204" s="78"/>
      <c r="J204" s="79"/>
    </row>
    <row r="205" ht="15.75" customHeight="1">
      <c r="B205" s="78"/>
      <c r="D205" s="78"/>
      <c r="J205" s="79"/>
    </row>
    <row r="206" ht="15.75" customHeight="1">
      <c r="B206" s="78"/>
      <c r="D206" s="78"/>
      <c r="J206" s="79"/>
    </row>
    <row r="207" ht="15.75" customHeight="1">
      <c r="B207" s="78"/>
      <c r="D207" s="78"/>
      <c r="J207" s="79"/>
    </row>
    <row r="208" ht="15.75" customHeight="1">
      <c r="B208" s="78"/>
      <c r="D208" s="78"/>
      <c r="J208" s="79"/>
    </row>
    <row r="209" ht="15.75" customHeight="1">
      <c r="B209" s="78"/>
      <c r="D209" s="78"/>
      <c r="J209" s="79"/>
    </row>
    <row r="210" ht="15.75" customHeight="1">
      <c r="B210" s="78"/>
      <c r="D210" s="78"/>
      <c r="J210" s="79"/>
    </row>
    <row r="211" ht="15.75" customHeight="1">
      <c r="B211" s="78"/>
      <c r="D211" s="78"/>
      <c r="J211" s="79"/>
    </row>
    <row r="212" ht="15.75" customHeight="1">
      <c r="B212" s="78"/>
      <c r="D212" s="78"/>
      <c r="J212" s="79"/>
    </row>
    <row r="213" ht="15.75" customHeight="1">
      <c r="B213" s="78"/>
      <c r="D213" s="78"/>
      <c r="J213" s="79"/>
    </row>
    <row r="214" ht="15.75" customHeight="1">
      <c r="B214" s="78"/>
      <c r="D214" s="78"/>
      <c r="J214" s="79"/>
    </row>
    <row r="215" ht="15.75" customHeight="1">
      <c r="B215" s="78"/>
      <c r="D215" s="78"/>
      <c r="J215" s="79"/>
    </row>
    <row r="216" ht="15.75" customHeight="1">
      <c r="B216" s="78"/>
      <c r="D216" s="78"/>
      <c r="J216" s="79"/>
    </row>
    <row r="217" ht="15.75" customHeight="1">
      <c r="B217" s="78"/>
      <c r="D217" s="78"/>
      <c r="J217" s="79"/>
    </row>
    <row r="218" ht="15.75" customHeight="1">
      <c r="B218" s="78"/>
      <c r="D218" s="78"/>
      <c r="J218" s="79"/>
    </row>
    <row r="219" ht="15.75" customHeight="1">
      <c r="B219" s="78"/>
      <c r="D219" s="78"/>
      <c r="J219" s="79"/>
    </row>
    <row r="220" ht="15.75" customHeight="1">
      <c r="B220" s="78"/>
      <c r="D220" s="78"/>
      <c r="J220" s="79"/>
    </row>
    <row r="221" ht="15.75" customHeight="1">
      <c r="B221" s="78"/>
      <c r="D221" s="78"/>
      <c r="J221" s="79"/>
    </row>
    <row r="222" ht="15.75" customHeight="1">
      <c r="B222" s="78"/>
      <c r="D222" s="78"/>
      <c r="J222" s="79"/>
    </row>
    <row r="223" ht="15.75" customHeight="1">
      <c r="B223" s="78"/>
      <c r="D223" s="78"/>
      <c r="J223" s="79"/>
    </row>
    <row r="224" ht="15.75" customHeight="1">
      <c r="B224" s="78"/>
      <c r="D224" s="78"/>
      <c r="J224" s="79"/>
    </row>
    <row r="225" ht="15.75" customHeight="1">
      <c r="B225" s="78"/>
      <c r="D225" s="78"/>
      <c r="J225" s="79"/>
    </row>
    <row r="226" ht="15.75" customHeight="1">
      <c r="B226" s="78"/>
      <c r="D226" s="78"/>
      <c r="J226" s="79"/>
    </row>
    <row r="227" ht="15.75" customHeight="1">
      <c r="B227" s="78"/>
      <c r="D227" s="78"/>
      <c r="J227" s="79"/>
    </row>
    <row r="228" ht="15.75" customHeight="1">
      <c r="B228" s="78"/>
      <c r="D228" s="78"/>
      <c r="J228" s="79"/>
    </row>
    <row r="229" ht="15.75" customHeight="1">
      <c r="B229" s="78"/>
      <c r="D229" s="78"/>
      <c r="J229" s="79"/>
    </row>
    <row r="230" ht="15.75" customHeight="1">
      <c r="B230" s="78"/>
      <c r="D230" s="78"/>
      <c r="J230" s="79"/>
    </row>
    <row r="231" ht="15.75" customHeight="1">
      <c r="B231" s="78"/>
      <c r="D231" s="78"/>
      <c r="J231" s="79"/>
    </row>
    <row r="232" ht="15.75" customHeight="1">
      <c r="B232" s="78"/>
      <c r="D232" s="78"/>
      <c r="J232" s="79"/>
    </row>
    <row r="233" ht="15.75" customHeight="1">
      <c r="B233" s="78"/>
      <c r="D233" s="78"/>
      <c r="J233" s="79"/>
    </row>
    <row r="234" ht="15.75" customHeight="1">
      <c r="B234" s="78"/>
      <c r="D234" s="78"/>
      <c r="J234" s="79"/>
    </row>
    <row r="235" ht="15.75" customHeight="1">
      <c r="B235" s="78"/>
      <c r="D235" s="78"/>
      <c r="J235" s="79"/>
    </row>
    <row r="236" ht="15.75" customHeight="1">
      <c r="B236" s="78"/>
      <c r="D236" s="78"/>
      <c r="J236" s="79"/>
    </row>
    <row r="237" ht="15.75" customHeight="1">
      <c r="B237" s="78"/>
      <c r="D237" s="78"/>
      <c r="J237" s="79"/>
    </row>
    <row r="238" ht="15.75" customHeight="1">
      <c r="B238" s="78"/>
      <c r="D238" s="78"/>
      <c r="J238" s="79"/>
    </row>
    <row r="239" ht="15.75" customHeight="1">
      <c r="B239" s="78"/>
      <c r="D239" s="78"/>
      <c r="J239" s="79"/>
    </row>
    <row r="240" ht="15.75" customHeight="1">
      <c r="B240" s="78"/>
      <c r="D240" s="78"/>
      <c r="J240" s="79"/>
    </row>
    <row r="241" ht="15.75" customHeight="1">
      <c r="B241" s="78"/>
      <c r="D241" s="78"/>
      <c r="J241" s="79"/>
    </row>
    <row r="242" ht="15.75" customHeight="1">
      <c r="B242" s="78"/>
      <c r="D242" s="78"/>
      <c r="J242" s="79"/>
    </row>
    <row r="243" ht="15.75" customHeight="1">
      <c r="B243" s="78"/>
      <c r="D243" s="78"/>
      <c r="J243" s="79"/>
    </row>
    <row r="244" ht="15.75" customHeight="1">
      <c r="B244" s="78"/>
      <c r="D244" s="78"/>
      <c r="J244" s="79"/>
    </row>
    <row r="245" ht="15.75" customHeight="1">
      <c r="B245" s="78"/>
      <c r="D245" s="78"/>
      <c r="J245" s="79"/>
    </row>
    <row r="246" ht="15.75" customHeight="1">
      <c r="B246" s="78"/>
      <c r="D246" s="78"/>
      <c r="J246" s="79"/>
    </row>
    <row r="247" ht="15.75" customHeight="1">
      <c r="B247" s="78"/>
      <c r="D247" s="78"/>
      <c r="J247" s="79"/>
    </row>
    <row r="248" ht="15.75" customHeight="1">
      <c r="B248" s="78"/>
      <c r="D248" s="78"/>
      <c r="J248" s="79"/>
    </row>
    <row r="249" ht="15.75" customHeight="1">
      <c r="B249" s="78"/>
      <c r="D249" s="78"/>
      <c r="J249" s="79"/>
    </row>
    <row r="250" ht="15.75" customHeight="1">
      <c r="B250" s="78"/>
      <c r="D250" s="78"/>
      <c r="J250" s="79"/>
    </row>
    <row r="251" ht="15.75" customHeight="1">
      <c r="B251" s="78"/>
      <c r="D251" s="78"/>
      <c r="J251" s="79"/>
    </row>
    <row r="252" ht="15.75" customHeight="1">
      <c r="B252" s="78"/>
      <c r="D252" s="78"/>
      <c r="J252" s="79"/>
    </row>
    <row r="253" ht="15.75" customHeight="1">
      <c r="B253" s="78"/>
      <c r="D253" s="78"/>
      <c r="J253" s="79"/>
    </row>
    <row r="254" ht="15.75" customHeight="1">
      <c r="B254" s="78"/>
      <c r="D254" s="78"/>
      <c r="J254" s="79"/>
    </row>
    <row r="255" ht="15.75" customHeight="1">
      <c r="B255" s="78"/>
      <c r="D255" s="78"/>
      <c r="J255" s="79"/>
    </row>
    <row r="256" ht="15.75" customHeight="1">
      <c r="B256" s="78"/>
      <c r="D256" s="78"/>
      <c r="J256" s="79"/>
    </row>
    <row r="257" ht="15.75" customHeight="1">
      <c r="B257" s="78"/>
      <c r="D257" s="78"/>
      <c r="J257" s="79"/>
    </row>
    <row r="258" ht="15.75" customHeight="1">
      <c r="B258" s="78"/>
      <c r="D258" s="78"/>
      <c r="J258" s="79"/>
    </row>
    <row r="259" ht="15.75" customHeight="1">
      <c r="B259" s="78"/>
      <c r="D259" s="78"/>
      <c r="J259" s="79"/>
    </row>
    <row r="260" ht="15.75" customHeight="1">
      <c r="B260" s="78"/>
      <c r="D260" s="78"/>
      <c r="J260" s="79"/>
    </row>
    <row r="261" ht="15.75" customHeight="1">
      <c r="B261" s="78"/>
      <c r="D261" s="78"/>
      <c r="J261" s="79"/>
    </row>
    <row r="262" ht="15.75" customHeight="1">
      <c r="B262" s="78"/>
      <c r="D262" s="78"/>
      <c r="J262" s="79"/>
    </row>
    <row r="263" ht="15.75" customHeight="1">
      <c r="B263" s="78"/>
      <c r="D263" s="78"/>
      <c r="J263" s="79"/>
    </row>
    <row r="264" ht="15.75" customHeight="1">
      <c r="B264" s="78"/>
      <c r="D264" s="78"/>
      <c r="J264" s="79"/>
    </row>
    <row r="265" ht="15.75" customHeight="1">
      <c r="B265" s="78"/>
      <c r="D265" s="78"/>
      <c r="J265" s="79"/>
    </row>
    <row r="266" ht="15.75" customHeight="1">
      <c r="B266" s="78"/>
      <c r="D266" s="78"/>
      <c r="J266" s="79"/>
    </row>
    <row r="267" ht="15.75" customHeight="1">
      <c r="B267" s="78"/>
      <c r="D267" s="78"/>
      <c r="J267" s="79"/>
    </row>
    <row r="268" ht="15.75" customHeight="1">
      <c r="B268" s="78"/>
      <c r="D268" s="78"/>
      <c r="J268" s="79"/>
    </row>
    <row r="269" ht="15.75" customHeight="1">
      <c r="B269" s="78"/>
      <c r="D269" s="78"/>
      <c r="J269" s="79"/>
    </row>
    <row r="270" ht="15.75" customHeight="1">
      <c r="B270" s="78"/>
      <c r="D270" s="78"/>
      <c r="J270" s="79"/>
    </row>
    <row r="271" ht="15.75" customHeight="1">
      <c r="B271" s="78"/>
      <c r="D271" s="78"/>
      <c r="J271" s="79"/>
    </row>
    <row r="272" ht="15.75" customHeight="1">
      <c r="B272" s="78"/>
      <c r="D272" s="78"/>
      <c r="J272" s="79"/>
    </row>
    <row r="273" ht="15.75" customHeight="1">
      <c r="B273" s="78"/>
      <c r="D273" s="78"/>
      <c r="J273" s="79"/>
    </row>
    <row r="274" ht="15.75" customHeight="1">
      <c r="B274" s="78"/>
      <c r="D274" s="78"/>
      <c r="J274" s="79"/>
    </row>
    <row r="275" ht="15.75" customHeight="1">
      <c r="B275" s="78"/>
      <c r="D275" s="78"/>
      <c r="J275" s="79"/>
    </row>
    <row r="276" ht="15.75" customHeight="1">
      <c r="B276" s="78"/>
      <c r="D276" s="78"/>
      <c r="J276" s="79"/>
    </row>
    <row r="277" ht="15.75" customHeight="1">
      <c r="B277" s="78"/>
      <c r="D277" s="78"/>
      <c r="J277" s="79"/>
    </row>
    <row r="278" ht="15.75" customHeight="1">
      <c r="B278" s="78"/>
      <c r="D278" s="78"/>
      <c r="J278" s="79"/>
    </row>
    <row r="279" ht="15.75" customHeight="1">
      <c r="B279" s="78"/>
      <c r="D279" s="78"/>
      <c r="J279" s="79"/>
    </row>
    <row r="280" ht="15.75" customHeight="1">
      <c r="B280" s="78"/>
      <c r="D280" s="78"/>
      <c r="J280" s="79"/>
    </row>
    <row r="281" ht="15.75" customHeight="1">
      <c r="B281" s="78"/>
      <c r="D281" s="78"/>
      <c r="J281" s="79"/>
    </row>
    <row r="282" ht="15.75" customHeight="1">
      <c r="B282" s="78"/>
      <c r="D282" s="78"/>
      <c r="J282" s="79"/>
    </row>
    <row r="283" ht="15.75" customHeight="1">
      <c r="B283" s="78"/>
      <c r="D283" s="78"/>
      <c r="J283" s="79"/>
    </row>
    <row r="284" ht="15.75" customHeight="1">
      <c r="B284" s="78"/>
      <c r="D284" s="78"/>
      <c r="J284" s="79"/>
    </row>
    <row r="285" ht="15.75" customHeight="1">
      <c r="B285" s="78"/>
      <c r="D285" s="78"/>
      <c r="J285" s="79"/>
    </row>
    <row r="286" ht="15.75" customHeight="1">
      <c r="B286" s="78"/>
      <c r="D286" s="78"/>
      <c r="J286" s="79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" t="s">
        <v>18</v>
      </c>
      <c r="B1" s="84" t="s">
        <v>19</v>
      </c>
      <c r="C1" s="84" t="s">
        <v>20</v>
      </c>
      <c r="D1" s="84" t="s">
        <v>21</v>
      </c>
      <c r="E1" s="84" t="s">
        <v>22</v>
      </c>
      <c r="F1" s="84" t="s">
        <v>23</v>
      </c>
      <c r="G1" s="84" t="s">
        <v>24</v>
      </c>
      <c r="H1" s="84" t="s">
        <v>25</v>
      </c>
      <c r="I1" s="10" t="s">
        <v>26</v>
      </c>
      <c r="J1" s="10" t="s">
        <v>27</v>
      </c>
      <c r="K1" s="84" t="s">
        <v>28</v>
      </c>
      <c r="L1" s="10" t="s">
        <v>29</v>
      </c>
    </row>
    <row r="2">
      <c r="A2" s="85" t="s">
        <v>33</v>
      </c>
      <c r="B2" s="14">
        <v>17309.0</v>
      </c>
      <c r="C2" s="86">
        <v>0.06575</v>
      </c>
      <c r="D2" s="86">
        <v>0.0309</v>
      </c>
      <c r="E2" s="14">
        <v>0.1427</v>
      </c>
      <c r="F2" s="14">
        <v>0.10116</v>
      </c>
      <c r="G2" s="15">
        <v>0.74</v>
      </c>
      <c r="H2" s="15">
        <v>0.26</v>
      </c>
      <c r="I2" s="14">
        <v>0.05</v>
      </c>
      <c r="J2" s="14">
        <v>0.0055</v>
      </c>
      <c r="K2" s="14">
        <v>40.83</v>
      </c>
      <c r="L2" s="16">
        <f t="shared" ref="L2:L4" si="1">((G2*E2)*B2)+((H2*B2)*F2)+(I2*B2)+(J2*B2)+K2</f>
        <v>3284.529676</v>
      </c>
    </row>
    <row r="3">
      <c r="A3" s="85" t="s">
        <v>35</v>
      </c>
      <c r="B3" s="14">
        <v>14296.0</v>
      </c>
      <c r="C3" s="86">
        <v>0.06575</v>
      </c>
      <c r="D3" s="86">
        <v>0.0309</v>
      </c>
      <c r="E3" s="14">
        <v>0.1427</v>
      </c>
      <c r="F3" s="14">
        <v>0.10116</v>
      </c>
      <c r="G3" s="15">
        <v>0.74</v>
      </c>
      <c r="H3" s="15">
        <v>0.26</v>
      </c>
      <c r="I3" s="14">
        <v>0.05</v>
      </c>
      <c r="J3" s="14">
        <v>0.0055</v>
      </c>
      <c r="K3" s="14">
        <v>40.83</v>
      </c>
      <c r="L3" s="16">
        <f t="shared" si="1"/>
        <v>2719.894682</v>
      </c>
    </row>
    <row r="4">
      <c r="A4" s="85" t="s">
        <v>37</v>
      </c>
      <c r="B4" s="14">
        <v>13512.0</v>
      </c>
      <c r="C4" s="86">
        <v>0.06575</v>
      </c>
      <c r="D4" s="86">
        <v>0.0309</v>
      </c>
      <c r="E4" s="14">
        <v>0.1427</v>
      </c>
      <c r="F4" s="14">
        <v>0.10116</v>
      </c>
      <c r="G4" s="15">
        <v>0.74</v>
      </c>
      <c r="H4" s="15">
        <v>0.26</v>
      </c>
      <c r="I4" s="14">
        <v>0.05</v>
      </c>
      <c r="J4" s="14">
        <v>0.0055</v>
      </c>
      <c r="K4" s="14">
        <v>40.83</v>
      </c>
      <c r="L4" s="16">
        <f t="shared" si="1"/>
        <v>2572.973395</v>
      </c>
    </row>
    <row r="5">
      <c r="A5" s="85" t="s">
        <v>39</v>
      </c>
      <c r="B5" s="14">
        <v>13346.0</v>
      </c>
      <c r="C5" s="86">
        <v>0.06575</v>
      </c>
      <c r="D5" s="86">
        <v>0.0309</v>
      </c>
      <c r="E5" s="14">
        <v>0.1427</v>
      </c>
      <c r="F5" s="14">
        <v>0.10116</v>
      </c>
      <c r="G5" s="15">
        <v>0.74</v>
      </c>
      <c r="H5" s="15">
        <v>0.26</v>
      </c>
      <c r="I5" s="14">
        <v>0.05</v>
      </c>
      <c r="J5" s="14">
        <v>0.0055</v>
      </c>
      <c r="K5" s="14">
        <v>40.83</v>
      </c>
      <c r="L5" s="16">
        <f t="shared" ref="L5:L10" si="2">((G5*C5)*B5)+((H5*B5)*D5)+(I5*B5)+(J5*B5)+K5</f>
        <v>1538.104394</v>
      </c>
    </row>
    <row r="6">
      <c r="A6" s="85" t="s">
        <v>41</v>
      </c>
      <c r="B6" s="14">
        <v>13785.0</v>
      </c>
      <c r="C6" s="86">
        <v>0.06575</v>
      </c>
      <c r="D6" s="86">
        <v>0.0309</v>
      </c>
      <c r="E6" s="14">
        <v>0.1427</v>
      </c>
      <c r="F6" s="14">
        <v>0.10116</v>
      </c>
      <c r="G6" s="15">
        <v>0.74</v>
      </c>
      <c r="H6" s="15">
        <v>0.26</v>
      </c>
      <c r="I6" s="14">
        <v>0.05</v>
      </c>
      <c r="J6" s="14">
        <v>0.0055</v>
      </c>
      <c r="K6" s="14">
        <v>40.83</v>
      </c>
      <c r="L6" s="16">
        <f t="shared" si="2"/>
        <v>1587.355365</v>
      </c>
    </row>
    <row r="7">
      <c r="A7" s="85" t="s">
        <v>43</v>
      </c>
      <c r="B7" s="14">
        <v>13565.0</v>
      </c>
      <c r="C7" s="86">
        <v>0.06575</v>
      </c>
      <c r="D7" s="86">
        <v>0.0309</v>
      </c>
      <c r="E7" s="14">
        <v>0.1427</v>
      </c>
      <c r="F7" s="14">
        <v>0.10116</v>
      </c>
      <c r="G7" s="15">
        <v>0.74</v>
      </c>
      <c r="H7" s="15">
        <v>0.26</v>
      </c>
      <c r="I7" s="14">
        <v>0.05</v>
      </c>
      <c r="J7" s="14">
        <v>0.0055</v>
      </c>
      <c r="K7" s="14">
        <v>40.83</v>
      </c>
      <c r="L7" s="16">
        <f t="shared" si="2"/>
        <v>1562.673785</v>
      </c>
    </row>
    <row r="8">
      <c r="A8" s="85" t="s">
        <v>45</v>
      </c>
      <c r="B8" s="14">
        <v>12903.0</v>
      </c>
      <c r="C8" s="86">
        <v>0.06575</v>
      </c>
      <c r="D8" s="86">
        <v>0.0309</v>
      </c>
      <c r="E8" s="14">
        <v>0.1427</v>
      </c>
      <c r="F8" s="14">
        <v>0.10116</v>
      </c>
      <c r="G8" s="15">
        <v>0.74</v>
      </c>
      <c r="H8" s="15">
        <v>0.26</v>
      </c>
      <c r="I8" s="14">
        <v>0.05</v>
      </c>
      <c r="J8" s="14">
        <v>0.0055</v>
      </c>
      <c r="K8" s="14">
        <v>40.83</v>
      </c>
      <c r="L8" s="16">
        <f t="shared" si="2"/>
        <v>1488.404667</v>
      </c>
    </row>
    <row r="9">
      <c r="A9" s="87" t="s">
        <v>47</v>
      </c>
      <c r="B9" s="14">
        <v>15138.0</v>
      </c>
      <c r="C9" s="14">
        <v>0.06575</v>
      </c>
      <c r="D9" s="14">
        <v>0.0309</v>
      </c>
      <c r="E9" s="88">
        <v>0.1427</v>
      </c>
      <c r="F9" s="88">
        <v>0.10116</v>
      </c>
      <c r="G9" s="15">
        <v>0.74</v>
      </c>
      <c r="H9" s="15">
        <v>0.26</v>
      </c>
      <c r="I9" s="14">
        <v>0.05</v>
      </c>
      <c r="J9" s="14">
        <v>0.0055</v>
      </c>
      <c r="K9" s="14">
        <v>40.83</v>
      </c>
      <c r="L9" s="16">
        <f t="shared" si="2"/>
        <v>1739.147082</v>
      </c>
    </row>
    <row r="10">
      <c r="A10" s="87" t="s">
        <v>49</v>
      </c>
      <c r="B10" s="14">
        <v>19664.0</v>
      </c>
      <c r="C10" s="14">
        <v>0.06575</v>
      </c>
      <c r="D10" s="14">
        <v>0.0309</v>
      </c>
      <c r="E10" s="88">
        <v>0.1427</v>
      </c>
      <c r="F10" s="88">
        <v>0.10116</v>
      </c>
      <c r="G10" s="15">
        <v>0.74</v>
      </c>
      <c r="H10" s="15">
        <v>0.26</v>
      </c>
      <c r="I10" s="14">
        <v>0.05</v>
      </c>
      <c r="J10" s="14">
        <v>0.0055</v>
      </c>
      <c r="K10" s="14">
        <v>40.83</v>
      </c>
      <c r="L10" s="16">
        <f t="shared" si="2"/>
        <v>2246.914496</v>
      </c>
    </row>
    <row r="11">
      <c r="A11" s="87" t="s">
        <v>51</v>
      </c>
      <c r="B11" s="14">
        <v>14951.0</v>
      </c>
      <c r="C11" s="14">
        <v>0.06575</v>
      </c>
      <c r="D11" s="14">
        <v>0.0309</v>
      </c>
      <c r="E11" s="88">
        <v>0.1427</v>
      </c>
      <c r="F11" s="88">
        <v>0.10116</v>
      </c>
      <c r="G11" s="15">
        <v>0.74</v>
      </c>
      <c r="H11" s="15">
        <v>0.26</v>
      </c>
      <c r="I11" s="14">
        <v>0.05</v>
      </c>
      <c r="J11" s="14">
        <v>0.0055</v>
      </c>
      <c r="K11" s="14">
        <v>40.83</v>
      </c>
      <c r="L11" s="16">
        <f t="shared" ref="L11:L13" si="3">((G11*E11)*B11)+((H11*B11)*F11)+(I11*B11)+(J11*B11)+K11</f>
        <v>2842.64142</v>
      </c>
    </row>
    <row r="12">
      <c r="A12" s="87" t="s">
        <v>53</v>
      </c>
      <c r="B12" s="14">
        <v>15608.0</v>
      </c>
      <c r="C12" s="14">
        <v>0.06575</v>
      </c>
      <c r="D12" s="14">
        <v>0.0309</v>
      </c>
      <c r="E12" s="88">
        <v>0.1427</v>
      </c>
      <c r="F12" s="88">
        <v>0.10116</v>
      </c>
      <c r="G12" s="15">
        <v>0.74</v>
      </c>
      <c r="H12" s="15">
        <v>0.26</v>
      </c>
      <c r="I12" s="14">
        <v>0.05</v>
      </c>
      <c r="J12" s="14">
        <v>0.0055</v>
      </c>
      <c r="K12" s="14">
        <v>40.83</v>
      </c>
      <c r="L12" s="16">
        <f t="shared" si="3"/>
        <v>2965.762957</v>
      </c>
    </row>
    <row r="13">
      <c r="A13" s="87" t="s">
        <v>55</v>
      </c>
      <c r="B13" s="14">
        <v>15846.0</v>
      </c>
      <c r="C13" s="14">
        <v>0.06575</v>
      </c>
      <c r="D13" s="14">
        <v>0.0309</v>
      </c>
      <c r="E13" s="88">
        <v>0.1427</v>
      </c>
      <c r="F13" s="88">
        <v>0.10116</v>
      </c>
      <c r="G13" s="15">
        <v>0.74</v>
      </c>
      <c r="H13" s="15">
        <v>0.26</v>
      </c>
      <c r="I13" s="14">
        <v>0.05</v>
      </c>
      <c r="J13" s="14">
        <v>0.0055</v>
      </c>
      <c r="K13" s="14">
        <v>40.83</v>
      </c>
      <c r="L13" s="16">
        <f t="shared" si="3"/>
        <v>3010.364062</v>
      </c>
    </row>
    <row r="14">
      <c r="A14" s="10" t="s">
        <v>29</v>
      </c>
      <c r="B14" s="14">
        <f>SUM(B2:B13)</f>
        <v>179923</v>
      </c>
      <c r="C14" s="10"/>
      <c r="D14" s="10"/>
      <c r="E14" s="10"/>
      <c r="F14" s="10"/>
      <c r="G14" s="20"/>
      <c r="H14" s="20"/>
      <c r="I14" s="10"/>
      <c r="J14" s="10"/>
      <c r="K14" s="10"/>
      <c r="L14" s="16">
        <f>SUM(L2:L13)</f>
        <v>27558.76598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"/>
      <c r="B1" s="89" t="s">
        <v>133</v>
      </c>
      <c r="C1" s="89" t="s">
        <v>134</v>
      </c>
      <c r="D1" s="31"/>
      <c r="E1" s="89" t="s">
        <v>135</v>
      </c>
      <c r="F1" s="89" t="s">
        <v>136</v>
      </c>
    </row>
    <row r="2">
      <c r="A2" s="89" t="s">
        <v>137</v>
      </c>
      <c r="B2" s="89">
        <v>1000.0</v>
      </c>
      <c r="C2" s="89">
        <v>2000.0</v>
      </c>
      <c r="D2" s="31">
        <f t="shared" ref="D2:D3" si="1">B2+C2</f>
        <v>3000</v>
      </c>
      <c r="E2" s="90">
        <f t="shared" ref="E2:E3" si="2">B2/D2</f>
        <v>0.3333333333</v>
      </c>
      <c r="F2" s="90">
        <f t="shared" ref="F2:F3" si="3">C2/D2</f>
        <v>0.6666666667</v>
      </c>
    </row>
    <row r="3">
      <c r="A3" s="89" t="s">
        <v>138</v>
      </c>
      <c r="B3" s="89">
        <v>500.0</v>
      </c>
      <c r="C3" s="89">
        <v>2000.0</v>
      </c>
      <c r="D3" s="31">
        <f t="shared" si="1"/>
        <v>2500</v>
      </c>
      <c r="E3" s="90">
        <f t="shared" si="2"/>
        <v>0.2</v>
      </c>
      <c r="F3" s="90">
        <f t="shared" si="3"/>
        <v>0.8</v>
      </c>
    </row>
    <row r="4">
      <c r="A4" s="31"/>
      <c r="B4" s="31"/>
      <c r="C4" s="31"/>
      <c r="D4" s="31"/>
      <c r="E4" s="91">
        <f t="shared" ref="E4:F4" si="4">AVERAGE(E2:E3)</f>
        <v>0.2666666667</v>
      </c>
      <c r="F4" s="91">
        <f t="shared" si="4"/>
        <v>0.7333333333</v>
      </c>
    </row>
  </sheetData>
  <drawing r:id="rId2"/>
  <legacyDrawing r:id="rId3"/>
</worksheet>
</file>