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<sst xmlns="http://schemas.openxmlformats.org/spreadsheetml/2006/main" count="71" uniqueCount="67">
  <si>
    <t>Désignation</t>
  </si>
  <si>
    <t>Ampère</t>
  </si>
  <si>
    <t>Volt</t>
  </si>
  <si>
    <t>Puissance en KW</t>
  </si>
  <si>
    <t>Heures conso actuelle</t>
  </si>
  <si>
    <t>Conso jour KWH</t>
  </si>
  <si>
    <t>Heures conso actuelle Dimanche</t>
  </si>
  <si>
    <t>Conso dimanche KWH</t>
  </si>
  <si>
    <t>Conso actuelle KWH/semaine</t>
  </si>
  <si>
    <t>Heures d’utilisation potentielle semaine</t>
  </si>
  <si>
    <t>Heures d’utilisation potentielle DIMANCHE</t>
  </si>
  <si>
    <t>Conso estimée semaine KWH</t>
  </si>
  <si>
    <t>Heures économisables semaine</t>
  </si>
  <si>
    <t xml:space="preserve">Kwh semaine économisable
</t>
  </si>
  <si>
    <t>Chambre froide</t>
  </si>
  <si>
    <t>Mois</t>
  </si>
  <si>
    <t>Qté KWH</t>
  </si>
  <si>
    <t>Prix HPE KWH</t>
  </si>
  <si>
    <t>Prix HCE KWH</t>
  </si>
  <si>
    <t xml:space="preserve">Prix HPH KWH </t>
  </si>
  <si>
    <t xml:space="preserve">Prix HCH KWH </t>
  </si>
  <si>
    <t>% HP</t>
  </si>
  <si>
    <t>% HC</t>
  </si>
  <si>
    <t>Prix acheminement</t>
  </si>
  <si>
    <t>Taxes</t>
  </si>
  <si>
    <t>abonnement</t>
  </si>
  <si>
    <t>TOTAL</t>
  </si>
  <si>
    <t>Split atelier</t>
  </si>
  <si>
    <t>avril</t>
  </si>
  <si>
    <t>clim magasin</t>
  </si>
  <si>
    <t>mai</t>
  </si>
  <si>
    <t>Ecl atelier</t>
  </si>
  <si>
    <t>juin</t>
  </si>
  <si>
    <t>Ecl spot caisse</t>
  </si>
  <si>
    <t>juillet</t>
  </si>
  <si>
    <t>Néon caisse</t>
  </si>
  <si>
    <t>aout</t>
  </si>
  <si>
    <t>Pavé vitrine caisse</t>
  </si>
  <si>
    <t>septembre</t>
  </si>
  <si>
    <t>Pavé centre + communs</t>
  </si>
  <si>
    <t>octobre</t>
  </si>
  <si>
    <t>downlite vitrine</t>
  </si>
  <si>
    <t>novembre</t>
  </si>
  <si>
    <t>decembre</t>
  </si>
  <si>
    <t xml:space="preserve">BS </t>
  </si>
  <si>
    <t>janvier</t>
  </si>
  <si>
    <t>Enseigne</t>
  </si>
  <si>
    <t>fevrier</t>
  </si>
  <si>
    <t>Condors 1</t>
  </si>
  <si>
    <t>mars</t>
  </si>
  <si>
    <t>Condors 2</t>
  </si>
  <si>
    <t>Grappa ext</t>
  </si>
  <si>
    <t>PC vestiaire</t>
  </si>
  <si>
    <t>Rideau air chaud</t>
  </si>
  <si>
    <t>PC atelier</t>
  </si>
  <si>
    <t>PC CAISSE</t>
  </si>
  <si>
    <t>PC desepineuse</t>
  </si>
  <si>
    <t>PC alarme autocom</t>
  </si>
  <si>
    <t>Sanibroyeur</t>
  </si>
  <si>
    <t>PC bureau</t>
  </si>
  <si>
    <t>Stores</t>
  </si>
  <si>
    <t>Cumulus</t>
  </si>
  <si>
    <t>EXPLOITATION</t>
  </si>
  <si>
    <t>ECLAIRAGE</t>
  </si>
  <si>
    <t>CHAUFFAGE</t>
  </si>
  <si>
    <t>CHAMBRE FROIDE</t>
  </si>
  <si>
    <t>TEST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</si>
</sst>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\ [$€-1]"/>
  </numFmts>
  <fonts count="5">
    <font>
      <sz val="10.0"/>
      <color rgb="FF000000"/>
      <name val="Arial"/>
      <scheme val="minor"/>
    </font>
    <font>
      <color theme="1"/>
      <name val="Arial"/>
    </font>
    <font>
      <sz val="11.0"/>
      <color rgb="FF795548"/>
      <name val="Inconsolata"/>
    </font>
    <font>
      <b/>
      <color theme="1"/>
      <name val="Arial"/>
    </font>
    <font>
      <sz val="11.0"/>
      <color rgb="FF1155CC"/>
      <name val="Inconsolata"/>
    </font>
  </fonts>
  <fills count="8">
    <fill>
      <patternFill patternType="none"/>
    </fill>
    <fill>
      <patternFill patternType="lightGray"/>
    </fill>
    <fill>
      <patternFill patternType="solid">
        <fgColor rgb="FF3D85C6"/>
        <bgColor rgb="FF3D85C6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FFE599"/>
        <bgColor rgb="FFFFE599"/>
      </patternFill>
    </fill>
    <fill>
      <patternFill patternType="solid">
        <fgColor rgb="FFE06666"/>
        <bgColor rgb="FFE06666"/>
      </patternFill>
    </fill>
    <fill>
      <patternFill patternType="solid">
        <fgColor rgb="FFD5A6BD"/>
        <bgColor rgb="FFD5A6B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4" xfId="0" applyBorder="1" applyFont="1" applyNumberFormat="1"/>
    <xf borderId="1" fillId="0" fontId="1" numFmtId="4" xfId="0" applyAlignment="1" applyBorder="1" applyFont="1" applyNumberFormat="1">
      <alignment vertical="bottom"/>
    </xf>
    <xf borderId="0" fillId="0" fontId="1" numFmtId="0" xfId="0" applyFont="1"/>
    <xf borderId="1" fillId="2" fontId="1" numFmtId="0" xfId="0" applyBorder="1" applyFill="1" applyFont="1"/>
    <xf borderId="1" fillId="2" fontId="1" numFmtId="4" xfId="0" applyBorder="1" applyFont="1" applyNumberFormat="1"/>
    <xf borderId="0" fillId="0" fontId="1" numFmtId="4" xfId="0" applyFont="1" applyNumberFormat="1"/>
    <xf borderId="0" fillId="0" fontId="1" numFmtId="0" xfId="0" applyAlignment="1" applyFont="1">
      <alignment vertical="bottom"/>
    </xf>
    <xf borderId="0" fillId="3" fontId="1" numFmtId="0" xfId="0" applyAlignment="1" applyFill="1" applyFont="1">
      <alignment vertical="bottom"/>
    </xf>
    <xf borderId="1" fillId="4" fontId="1" numFmtId="0" xfId="0" applyBorder="1" applyFill="1" applyFont="1"/>
    <xf borderId="1" fillId="4" fontId="1" numFmtId="4" xfId="0" applyBorder="1" applyFont="1" applyNumberFormat="1"/>
    <xf borderId="0" fillId="0" fontId="1" numFmtId="0" xfId="0" applyAlignment="1" applyFont="1">
      <alignment horizontal="right" vertical="bottom"/>
    </xf>
    <xf borderId="0" fillId="0" fontId="1" numFmtId="9" xfId="0" applyAlignment="1" applyFont="1" applyNumberForma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1" fillId="5" fontId="1" numFmtId="0" xfId="0" applyBorder="1" applyFill="1" applyFont="1"/>
    <xf borderId="1" fillId="5" fontId="1" numFmtId="4" xfId="0" applyBorder="1" applyFont="1" applyNumberFormat="1"/>
    <xf borderId="0" fillId="0" fontId="1" numFmtId="9" xfId="0" applyAlignment="1" applyFont="1" applyNumberFormat="1">
      <alignment vertical="bottom"/>
    </xf>
    <xf borderId="0" fillId="0" fontId="1" numFmtId="164" xfId="0" applyAlignment="1" applyFont="1" applyNumberFormat="1">
      <alignment vertical="bottom"/>
    </xf>
    <xf borderId="1" fillId="6" fontId="1" numFmtId="0" xfId="0" applyBorder="1" applyFill="1" applyFont="1"/>
    <xf borderId="1" fillId="6" fontId="1" numFmtId="4" xfId="0" applyBorder="1" applyFont="1" applyNumberFormat="1"/>
    <xf borderId="0" fillId="3" fontId="2" numFmtId="164" xfId="0" applyAlignment="1" applyFont="1" applyNumberFormat="1">
      <alignment horizontal="right" vertical="bottom"/>
    </xf>
    <xf borderId="1" fillId="7" fontId="1" numFmtId="0" xfId="0" applyBorder="1" applyFill="1" applyFont="1"/>
    <xf borderId="1" fillId="7" fontId="1" numFmtId="4" xfId="0" applyBorder="1" applyFont="1" applyNumberFormat="1"/>
    <xf borderId="0" fillId="7" fontId="1" numFmtId="0" xfId="0" applyFont="1"/>
    <xf borderId="1" fillId="0" fontId="3" numFmtId="0" xfId="0" applyBorder="1" applyFont="1"/>
    <xf borderId="1" fillId="0" fontId="3" numFmtId="4" xfId="0" applyBorder="1" applyFont="1" applyNumberFormat="1"/>
    <xf borderId="0" fillId="0" fontId="3" numFmtId="0" xfId="0" applyFont="1"/>
    <xf borderId="0" fillId="0" fontId="3" numFmtId="4" xfId="0" applyFont="1" applyNumberFormat="1"/>
    <xf borderId="0" fillId="3" fontId="4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78909C"/>
          <bgColor rgb="FF78909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</dxfs>
  <tableStyles count="1">
    <tableStyle count="3" pivot="0" name="Feuille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N55" displayName="Table_1" id="1">
  <tableColumns count="14">
    <tableColumn name="Désignation" id="1"/>
    <tableColumn name="Ampère" id="2"/>
    <tableColumn name="Volt" id="3"/>
    <tableColumn name="Puissance en KW" id="4"/>
    <tableColumn name="Heures conso actuelle" id="5"/>
    <tableColumn name="Conso jour KWH" id="6"/>
    <tableColumn name="Heures conso actuelle Dimanche" id="7"/>
    <tableColumn name="Conso dimanche KWH" id="8"/>
    <tableColumn name="Conso actuelle KWH/semaine" id="9"/>
    <tableColumn name="Heures d’utilisation potentielle semaine" id="10"/>
    <tableColumn name="Heures d’utilisation potentielle DIMANCHE" id="11"/>
    <tableColumn name="Conso estimée semaine KWH" id="12"/>
    <tableColumn name="Heures économisables semaine" id="13"/>
    <tableColumn name="Kwh semaine économisable_x000a_" id="14"/>
  </tableColumns>
  <tableStyleInfo name="Feuille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5" max="5" width="19.0"/>
    <col customWidth="1" min="6" max="6" width="16.63"/>
    <col customWidth="1" min="7" max="7" width="16.25"/>
    <col customWidth="1" min="8" max="8" width="15.5"/>
    <col customWidth="1" min="9" max="9" width="25.0"/>
    <col customWidth="1" min="10" max="10" width="22.25"/>
    <col customWidth="1" min="11" max="11" width="19.38"/>
    <col customWidth="1" min="12" max="12" width="25.0"/>
    <col customWidth="1" min="13" max="13" width="18.0"/>
    <col customWidth="1" min="14" max="14" width="22.13"/>
  </cols>
  <sheetData>
    <row r="1" ht="24.0" customHeight="1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3" t="s">
        <v>13</v>
      </c>
      <c r="P1" s="4"/>
    </row>
    <row r="2" ht="15.75" customHeight="1">
      <c r="A2" s="5" t="s">
        <v>14</v>
      </c>
      <c r="B2" s="6">
        <v>3.0</v>
      </c>
      <c r="C2" s="6">
        <v>230.0</v>
      </c>
      <c r="D2" s="6">
        <f>C2*B2*1.732/1000</f>
        <v>1.19508</v>
      </c>
      <c r="E2" s="6">
        <v>11.0</v>
      </c>
      <c r="F2" s="6">
        <f t="shared" ref="F2:F25" si="1">D2*E2</f>
        <v>13.14588</v>
      </c>
      <c r="G2" s="6">
        <v>11.0</v>
      </c>
      <c r="H2" s="6">
        <f t="shared" ref="H2:H16" si="2">D2*G2</f>
        <v>13.14588</v>
      </c>
      <c r="I2" s="6">
        <f t="shared" ref="I2:I25" si="3">((E2*6)+G2)*D2</f>
        <v>92.02116</v>
      </c>
      <c r="J2" s="6">
        <v>10.0</v>
      </c>
      <c r="K2" s="6">
        <v>10.0</v>
      </c>
      <c r="L2" s="6">
        <f t="shared" ref="L2:L25" si="4">((J2*6)+K2)*D2</f>
        <v>83.6556</v>
      </c>
      <c r="M2" s="6">
        <f t="shared" ref="M2:M25" si="5">((E2*6)+G2)-((J2*6+K2))</f>
        <v>7</v>
      </c>
      <c r="N2" s="6">
        <f t="shared" ref="N2:N25" si="6">I2-L2</f>
        <v>8.36556</v>
      </c>
      <c r="O2" s="7"/>
      <c r="P2" s="8" t="s">
        <v>15</v>
      </c>
      <c r="Q2" s="8" t="s">
        <v>16</v>
      </c>
      <c r="R2" s="8" t="s">
        <v>17</v>
      </c>
      <c r="S2" s="9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4"/>
      <c r="AC2" s="4"/>
      <c r="AD2" s="4"/>
      <c r="AE2" s="4"/>
      <c r="AF2" s="4"/>
    </row>
    <row r="3" ht="15.75" customHeight="1">
      <c r="A3" s="10" t="s">
        <v>27</v>
      </c>
      <c r="B3" s="11">
        <v>2.0</v>
      </c>
      <c r="C3" s="11">
        <v>230.0</v>
      </c>
      <c r="D3" s="11">
        <f t="shared" ref="D3:D25" si="7">(B3*C3)/1000</f>
        <v>0.46</v>
      </c>
      <c r="E3" s="11">
        <v>12.0</v>
      </c>
      <c r="F3" s="11">
        <f t="shared" si="1"/>
        <v>5.52</v>
      </c>
      <c r="G3" s="11">
        <v>12.0</v>
      </c>
      <c r="H3" s="11">
        <f t="shared" si="2"/>
        <v>5.52</v>
      </c>
      <c r="I3" s="11">
        <f t="shared" si="3"/>
        <v>38.64</v>
      </c>
      <c r="J3" s="11">
        <v>4.75</v>
      </c>
      <c r="K3" s="11">
        <v>4.75</v>
      </c>
      <c r="L3" s="11">
        <f t="shared" si="4"/>
        <v>15.295</v>
      </c>
      <c r="M3" s="11">
        <f t="shared" si="5"/>
        <v>50.75</v>
      </c>
      <c r="N3" s="11">
        <f t="shared" si="6"/>
        <v>23.345</v>
      </c>
      <c r="O3" s="7"/>
      <c r="P3" s="8" t="s">
        <v>28</v>
      </c>
      <c r="Q3" s="12">
        <v>3503.0</v>
      </c>
      <c r="R3" s="12">
        <v>0.11261</v>
      </c>
      <c r="S3" s="12">
        <v>0.07294</v>
      </c>
      <c r="T3" s="12">
        <v>0.257</v>
      </c>
      <c r="U3" s="12">
        <v>0.1357</v>
      </c>
      <c r="V3" s="13">
        <v>0.83</v>
      </c>
      <c r="W3" s="13">
        <v>0.17</v>
      </c>
      <c r="X3" s="12">
        <v>0.0</v>
      </c>
      <c r="Y3" s="12">
        <v>0.023</v>
      </c>
      <c r="Z3" s="12">
        <v>38.16</v>
      </c>
      <c r="AA3" s="14">
        <f t="shared" ref="AA3:AA9" si="8">((V3*R3)*Q3)+((W3*Q3)*S3)+(X3*Q3)+(Y3*Q3)+Z3</f>
        <v>489.5779483</v>
      </c>
      <c r="AB3" s="4"/>
      <c r="AC3" s="4"/>
      <c r="AD3" s="4"/>
      <c r="AE3" s="4"/>
      <c r="AF3" s="4"/>
    </row>
    <row r="4" ht="15.75" customHeight="1">
      <c r="A4" s="10" t="s">
        <v>29</v>
      </c>
      <c r="B4" s="11">
        <v>4.0</v>
      </c>
      <c r="C4" s="11">
        <v>230.0</v>
      </c>
      <c r="D4" s="11">
        <f t="shared" si="7"/>
        <v>0.92</v>
      </c>
      <c r="E4" s="11">
        <v>24.0</v>
      </c>
      <c r="F4" s="11">
        <f t="shared" si="1"/>
        <v>22.08</v>
      </c>
      <c r="G4" s="11">
        <v>24.0</v>
      </c>
      <c r="H4" s="11">
        <f t="shared" si="2"/>
        <v>22.08</v>
      </c>
      <c r="I4" s="11">
        <f t="shared" si="3"/>
        <v>154.56</v>
      </c>
      <c r="J4" s="11">
        <v>20.0</v>
      </c>
      <c r="K4" s="11">
        <v>20.0</v>
      </c>
      <c r="L4" s="11">
        <f t="shared" si="4"/>
        <v>128.8</v>
      </c>
      <c r="M4" s="11">
        <f t="shared" si="5"/>
        <v>28</v>
      </c>
      <c r="N4" s="11">
        <f t="shared" si="6"/>
        <v>25.76</v>
      </c>
      <c r="O4" s="7"/>
      <c r="P4" s="8" t="s">
        <v>30</v>
      </c>
      <c r="Q4" s="12">
        <v>3339.0</v>
      </c>
      <c r="R4" s="12">
        <v>0.11261</v>
      </c>
      <c r="S4" s="12">
        <v>0.07294</v>
      </c>
      <c r="T4" s="12">
        <v>0.257</v>
      </c>
      <c r="U4" s="12">
        <v>0.1357</v>
      </c>
      <c r="V4" s="13">
        <v>0.83</v>
      </c>
      <c r="W4" s="13">
        <v>0.17</v>
      </c>
      <c r="X4" s="12">
        <v>0.0</v>
      </c>
      <c r="Y4" s="12">
        <v>0.023</v>
      </c>
      <c r="Z4" s="12">
        <v>38.16</v>
      </c>
      <c r="AA4" s="14">
        <f t="shared" si="8"/>
        <v>468.4439079</v>
      </c>
      <c r="AB4" s="4"/>
      <c r="AC4" s="4"/>
      <c r="AD4" s="4"/>
      <c r="AE4" s="4"/>
      <c r="AF4" s="4"/>
    </row>
    <row r="5" ht="15.75" customHeight="1">
      <c r="A5" s="15" t="s">
        <v>31</v>
      </c>
      <c r="B5" s="16">
        <v>6.0</v>
      </c>
      <c r="C5" s="16">
        <v>230.0</v>
      </c>
      <c r="D5" s="16">
        <f t="shared" si="7"/>
        <v>1.38</v>
      </c>
      <c r="E5" s="16">
        <v>11.25</v>
      </c>
      <c r="F5" s="16">
        <f t="shared" si="1"/>
        <v>15.525</v>
      </c>
      <c r="G5" s="16">
        <v>10.75</v>
      </c>
      <c r="H5" s="16">
        <f t="shared" si="2"/>
        <v>14.835</v>
      </c>
      <c r="I5" s="16">
        <f t="shared" si="3"/>
        <v>107.985</v>
      </c>
      <c r="J5" s="16">
        <f t="shared" ref="J5:K5" si="9">E5/2</f>
        <v>5.625</v>
      </c>
      <c r="K5" s="16">
        <f t="shared" si="9"/>
        <v>7.7625</v>
      </c>
      <c r="L5" s="16">
        <f t="shared" si="4"/>
        <v>57.28725</v>
      </c>
      <c r="M5" s="16">
        <f t="shared" si="5"/>
        <v>36.7375</v>
      </c>
      <c r="N5" s="16">
        <f t="shared" si="6"/>
        <v>50.69775</v>
      </c>
      <c r="O5" s="7"/>
      <c r="P5" s="8" t="s">
        <v>32</v>
      </c>
      <c r="Q5" s="12">
        <v>3865.0</v>
      </c>
      <c r="R5" s="12">
        <v>0.11261</v>
      </c>
      <c r="S5" s="12">
        <v>0.07294</v>
      </c>
      <c r="T5" s="12">
        <v>0.257</v>
      </c>
      <c r="U5" s="12">
        <v>0.1357</v>
      </c>
      <c r="V5" s="13">
        <v>0.83</v>
      </c>
      <c r="W5" s="13">
        <v>0.17</v>
      </c>
      <c r="X5" s="12">
        <v>0.0</v>
      </c>
      <c r="Y5" s="12">
        <v>0.023</v>
      </c>
      <c r="Z5" s="12">
        <v>38.16</v>
      </c>
      <c r="AA5" s="14">
        <f t="shared" si="8"/>
        <v>536.2274765</v>
      </c>
      <c r="AB5" s="4"/>
      <c r="AC5" s="4"/>
      <c r="AD5" s="4"/>
      <c r="AE5" s="4"/>
      <c r="AF5" s="4"/>
    </row>
    <row r="6" ht="15.75" customHeight="1">
      <c r="A6" s="15" t="s">
        <v>33</v>
      </c>
      <c r="B6" s="16">
        <v>0.1</v>
      </c>
      <c r="C6" s="16">
        <v>230.0</v>
      </c>
      <c r="D6" s="16">
        <f t="shared" si="7"/>
        <v>0.023</v>
      </c>
      <c r="E6" s="16">
        <v>11.25</v>
      </c>
      <c r="F6" s="16">
        <f t="shared" si="1"/>
        <v>0.25875</v>
      </c>
      <c r="G6" s="16">
        <v>10.75</v>
      </c>
      <c r="H6" s="16">
        <f t="shared" si="2"/>
        <v>0.24725</v>
      </c>
      <c r="I6" s="16">
        <f t="shared" si="3"/>
        <v>1.79975</v>
      </c>
      <c r="J6" s="16">
        <v>0.0</v>
      </c>
      <c r="K6" s="16">
        <f>F6/2</f>
        <v>0.129375</v>
      </c>
      <c r="L6" s="16">
        <f t="shared" si="4"/>
        <v>0.002975625</v>
      </c>
      <c r="M6" s="16">
        <f t="shared" si="5"/>
        <v>78.120625</v>
      </c>
      <c r="N6" s="16">
        <f t="shared" si="6"/>
        <v>1.796774375</v>
      </c>
      <c r="O6" s="7"/>
      <c r="P6" s="8" t="s">
        <v>34</v>
      </c>
      <c r="Q6" s="12">
        <v>3894.0</v>
      </c>
      <c r="R6" s="12">
        <v>0.11261</v>
      </c>
      <c r="S6" s="12">
        <v>0.07294</v>
      </c>
      <c r="T6" s="12">
        <v>0.257</v>
      </c>
      <c r="U6" s="12">
        <v>0.1357</v>
      </c>
      <c r="V6" s="13">
        <v>0.83</v>
      </c>
      <c r="W6" s="13">
        <v>0.17</v>
      </c>
      <c r="X6" s="12">
        <v>0.0</v>
      </c>
      <c r="Y6" s="12">
        <v>0.023</v>
      </c>
      <c r="Z6" s="12">
        <v>38.16</v>
      </c>
      <c r="AA6" s="14">
        <f t="shared" si="8"/>
        <v>539.9645934</v>
      </c>
      <c r="AB6" s="4"/>
      <c r="AC6" s="4"/>
      <c r="AD6" s="4"/>
      <c r="AE6" s="4"/>
      <c r="AF6" s="4"/>
    </row>
    <row r="7" ht="15.75" customHeight="1">
      <c r="A7" s="15" t="s">
        <v>35</v>
      </c>
      <c r="B7" s="16">
        <v>0.05</v>
      </c>
      <c r="C7" s="16">
        <v>230.0</v>
      </c>
      <c r="D7" s="16">
        <f t="shared" si="7"/>
        <v>0.0115</v>
      </c>
      <c r="E7" s="16">
        <v>11.25</v>
      </c>
      <c r="F7" s="16">
        <f t="shared" si="1"/>
        <v>0.129375</v>
      </c>
      <c r="G7" s="16">
        <v>10.75</v>
      </c>
      <c r="H7" s="16">
        <f t="shared" si="2"/>
        <v>0.123625</v>
      </c>
      <c r="I7" s="16">
        <f t="shared" si="3"/>
        <v>0.899875</v>
      </c>
      <c r="J7" s="16">
        <v>0.0</v>
      </c>
      <c r="K7" s="16">
        <v>0.0</v>
      </c>
      <c r="L7" s="16">
        <f t="shared" si="4"/>
        <v>0</v>
      </c>
      <c r="M7" s="16">
        <f t="shared" si="5"/>
        <v>78.25</v>
      </c>
      <c r="N7" s="16">
        <f t="shared" si="6"/>
        <v>0.899875</v>
      </c>
      <c r="O7" s="7"/>
      <c r="P7" s="8" t="s">
        <v>36</v>
      </c>
      <c r="Q7" s="12">
        <v>4429.0</v>
      </c>
      <c r="R7" s="12">
        <v>0.11261</v>
      </c>
      <c r="S7" s="12">
        <v>0.07294</v>
      </c>
      <c r="T7" s="12">
        <v>0.257</v>
      </c>
      <c r="U7" s="12">
        <v>0.1357</v>
      </c>
      <c r="V7" s="13">
        <v>0.83</v>
      </c>
      <c r="W7" s="13">
        <v>0.17</v>
      </c>
      <c r="X7" s="12">
        <v>0.0</v>
      </c>
      <c r="Y7" s="12">
        <v>0.023</v>
      </c>
      <c r="Z7" s="12">
        <v>38.16</v>
      </c>
      <c r="AA7" s="14">
        <f t="shared" si="8"/>
        <v>608.9079569</v>
      </c>
      <c r="AB7" s="4"/>
      <c r="AC7" s="4"/>
      <c r="AD7" s="4"/>
      <c r="AE7" s="4"/>
      <c r="AF7" s="4"/>
    </row>
    <row r="8" ht="15.75" customHeight="1">
      <c r="A8" s="15" t="s">
        <v>37</v>
      </c>
      <c r="B8" s="16">
        <v>4.5</v>
      </c>
      <c r="C8" s="16">
        <v>230.0</v>
      </c>
      <c r="D8" s="16">
        <f t="shared" si="7"/>
        <v>1.035</v>
      </c>
      <c r="E8" s="16">
        <v>11.25</v>
      </c>
      <c r="F8" s="16">
        <f t="shared" si="1"/>
        <v>11.64375</v>
      </c>
      <c r="G8" s="16">
        <v>10.75</v>
      </c>
      <c r="H8" s="16">
        <f t="shared" si="2"/>
        <v>11.12625</v>
      </c>
      <c r="I8" s="16">
        <f t="shared" si="3"/>
        <v>80.98875</v>
      </c>
      <c r="J8" s="16">
        <f t="shared" ref="J8:K8" si="10">E8/2</f>
        <v>5.625</v>
      </c>
      <c r="K8" s="16">
        <f t="shared" si="10"/>
        <v>5.821875</v>
      </c>
      <c r="L8" s="16">
        <f t="shared" si="4"/>
        <v>40.95689063</v>
      </c>
      <c r="M8" s="16">
        <f t="shared" si="5"/>
        <v>38.678125</v>
      </c>
      <c r="N8" s="16">
        <f t="shared" si="6"/>
        <v>40.03185938</v>
      </c>
      <c r="O8" s="7"/>
      <c r="P8" s="8" t="s">
        <v>38</v>
      </c>
      <c r="Q8" s="12">
        <v>3915.0</v>
      </c>
      <c r="R8" s="12">
        <v>0.11261</v>
      </c>
      <c r="S8" s="12">
        <v>0.07294</v>
      </c>
      <c r="T8" s="12">
        <v>0.257</v>
      </c>
      <c r="U8" s="12">
        <v>0.1357</v>
      </c>
      <c r="V8" s="13">
        <v>0.83</v>
      </c>
      <c r="W8" s="13">
        <v>0.17</v>
      </c>
      <c r="X8" s="12">
        <v>0.0</v>
      </c>
      <c r="Y8" s="12">
        <v>0.023</v>
      </c>
      <c r="Z8" s="12">
        <v>38.16</v>
      </c>
      <c r="AA8" s="14">
        <f t="shared" si="8"/>
        <v>542.6707815</v>
      </c>
      <c r="AB8" s="4"/>
      <c r="AC8" s="4"/>
      <c r="AD8" s="4"/>
      <c r="AE8" s="4"/>
      <c r="AF8" s="4"/>
    </row>
    <row r="9" ht="15.75" customHeight="1">
      <c r="A9" s="15" t="s">
        <v>39</v>
      </c>
      <c r="B9" s="16">
        <v>5.0</v>
      </c>
      <c r="C9" s="16">
        <v>230.0</v>
      </c>
      <c r="D9" s="16">
        <f t="shared" si="7"/>
        <v>1.15</v>
      </c>
      <c r="E9" s="16">
        <v>11.25</v>
      </c>
      <c r="F9" s="16">
        <f t="shared" si="1"/>
        <v>12.9375</v>
      </c>
      <c r="G9" s="16">
        <v>10.75</v>
      </c>
      <c r="H9" s="16">
        <f t="shared" si="2"/>
        <v>12.3625</v>
      </c>
      <c r="I9" s="16">
        <f t="shared" si="3"/>
        <v>89.9875</v>
      </c>
      <c r="J9" s="16">
        <f t="shared" ref="J9:K9" si="11">E9/2</f>
        <v>5.625</v>
      </c>
      <c r="K9" s="16">
        <f t="shared" si="11"/>
        <v>6.46875</v>
      </c>
      <c r="L9" s="16">
        <f t="shared" si="4"/>
        <v>46.2515625</v>
      </c>
      <c r="M9" s="16">
        <f t="shared" si="5"/>
        <v>38.03125</v>
      </c>
      <c r="N9" s="16">
        <f t="shared" si="6"/>
        <v>43.7359375</v>
      </c>
      <c r="O9" s="7"/>
      <c r="P9" s="8" t="s">
        <v>40</v>
      </c>
      <c r="Q9" s="12">
        <v>3305.0</v>
      </c>
      <c r="R9" s="12">
        <v>0.11261</v>
      </c>
      <c r="S9" s="12">
        <v>0.07294</v>
      </c>
      <c r="T9" s="12">
        <v>0.257</v>
      </c>
      <c r="U9" s="12">
        <v>0.1357</v>
      </c>
      <c r="V9" s="13">
        <v>0.83</v>
      </c>
      <c r="W9" s="13">
        <v>0.17</v>
      </c>
      <c r="X9" s="12">
        <v>0.0</v>
      </c>
      <c r="Y9" s="12">
        <v>0.023</v>
      </c>
      <c r="Z9" s="12">
        <v>38.16</v>
      </c>
      <c r="AA9" s="14">
        <f t="shared" si="8"/>
        <v>464.0624605</v>
      </c>
      <c r="AB9" s="4"/>
      <c r="AC9" s="4"/>
      <c r="AD9" s="4"/>
      <c r="AE9" s="4"/>
      <c r="AF9" s="4"/>
    </row>
    <row r="10" ht="15.75" customHeight="1">
      <c r="A10" s="15" t="s">
        <v>41</v>
      </c>
      <c r="B10" s="16">
        <v>0.03</v>
      </c>
      <c r="C10" s="16">
        <v>230.0</v>
      </c>
      <c r="D10" s="16">
        <f t="shared" si="7"/>
        <v>0.0069</v>
      </c>
      <c r="E10" s="16">
        <v>11.25</v>
      </c>
      <c r="F10" s="16">
        <f t="shared" si="1"/>
        <v>0.077625</v>
      </c>
      <c r="G10" s="16">
        <v>10.75</v>
      </c>
      <c r="H10" s="16">
        <f t="shared" si="2"/>
        <v>0.074175</v>
      </c>
      <c r="I10" s="16">
        <f t="shared" si="3"/>
        <v>0.539925</v>
      </c>
      <c r="J10" s="16">
        <v>0.0</v>
      </c>
      <c r="K10" s="16">
        <v>0.0</v>
      </c>
      <c r="L10" s="16">
        <f t="shared" si="4"/>
        <v>0</v>
      </c>
      <c r="M10" s="16">
        <f t="shared" si="5"/>
        <v>78.25</v>
      </c>
      <c r="N10" s="16">
        <f t="shared" si="6"/>
        <v>0.539925</v>
      </c>
      <c r="O10" s="7"/>
      <c r="P10" s="8" t="s">
        <v>42</v>
      </c>
      <c r="Q10" s="12">
        <v>3379.0</v>
      </c>
      <c r="R10" s="12">
        <v>0.11261</v>
      </c>
      <c r="S10" s="12">
        <v>0.07294</v>
      </c>
      <c r="T10" s="12">
        <v>0.257</v>
      </c>
      <c r="U10" s="12">
        <v>0.1357</v>
      </c>
      <c r="V10" s="13">
        <v>0.83</v>
      </c>
      <c r="W10" s="13">
        <v>0.17</v>
      </c>
      <c r="X10" s="12">
        <v>0.0</v>
      </c>
      <c r="Y10" s="12">
        <v>0.023</v>
      </c>
      <c r="Z10" s="12">
        <v>38.16</v>
      </c>
      <c r="AA10" s="14">
        <f t="shared" ref="AA10:AA13" si="13">((V10*T10)*Q10)+((W10*Q10)*U10)+(X10*Q10)+(Y10*Q10)+Z10</f>
        <v>914.601641</v>
      </c>
      <c r="AB10" s="4"/>
      <c r="AC10" s="4"/>
      <c r="AD10" s="4"/>
      <c r="AE10" s="4"/>
      <c r="AF10" s="4"/>
    </row>
    <row r="11" ht="15.75" customHeight="1">
      <c r="A11" s="15" t="s">
        <v>41</v>
      </c>
      <c r="B11" s="16">
        <v>0.0</v>
      </c>
      <c r="C11" s="16">
        <v>230.0</v>
      </c>
      <c r="D11" s="16">
        <f t="shared" si="7"/>
        <v>0</v>
      </c>
      <c r="E11" s="16">
        <v>11.25</v>
      </c>
      <c r="F11" s="16">
        <f t="shared" si="1"/>
        <v>0</v>
      </c>
      <c r="G11" s="16">
        <v>10.75</v>
      </c>
      <c r="H11" s="16">
        <f t="shared" si="2"/>
        <v>0</v>
      </c>
      <c r="I11" s="16">
        <f t="shared" si="3"/>
        <v>0</v>
      </c>
      <c r="J11" s="16">
        <f t="shared" ref="J11:K11" si="12">E11/2</f>
        <v>5.625</v>
      </c>
      <c r="K11" s="16">
        <f t="shared" si="12"/>
        <v>0</v>
      </c>
      <c r="L11" s="16">
        <f t="shared" si="4"/>
        <v>0</v>
      </c>
      <c r="M11" s="16">
        <f t="shared" si="5"/>
        <v>44.5</v>
      </c>
      <c r="N11" s="16">
        <f t="shared" si="6"/>
        <v>0</v>
      </c>
      <c r="O11" s="7"/>
      <c r="P11" s="8" t="s">
        <v>43</v>
      </c>
      <c r="Q11" s="12">
        <v>3022.0</v>
      </c>
      <c r="R11" s="12">
        <v>0.11261</v>
      </c>
      <c r="S11" s="12">
        <v>0.07294</v>
      </c>
      <c r="T11" s="12">
        <v>0.257</v>
      </c>
      <c r="U11" s="12">
        <v>0.1357</v>
      </c>
      <c r="V11" s="13">
        <v>0.83</v>
      </c>
      <c r="W11" s="13">
        <v>0.17</v>
      </c>
      <c r="X11" s="12">
        <v>0.0</v>
      </c>
      <c r="Y11" s="12">
        <v>0.023</v>
      </c>
      <c r="Z11" s="12">
        <v>38.16</v>
      </c>
      <c r="AA11" s="14">
        <f t="shared" si="13"/>
        <v>822.003338</v>
      </c>
      <c r="AB11" s="4"/>
      <c r="AC11" s="4"/>
      <c r="AD11" s="4"/>
      <c r="AE11" s="4"/>
      <c r="AF11" s="4"/>
    </row>
    <row r="12" ht="15.75" customHeight="1">
      <c r="A12" s="15" t="s">
        <v>44</v>
      </c>
      <c r="B12" s="16">
        <v>0.1</v>
      </c>
      <c r="C12" s="16">
        <v>230.0</v>
      </c>
      <c r="D12" s="16">
        <f t="shared" si="7"/>
        <v>0.023</v>
      </c>
      <c r="E12" s="16">
        <v>11.25</v>
      </c>
      <c r="F12" s="16">
        <f t="shared" si="1"/>
        <v>0.25875</v>
      </c>
      <c r="G12" s="16">
        <v>10.75</v>
      </c>
      <c r="H12" s="16">
        <f t="shared" si="2"/>
        <v>0.24725</v>
      </c>
      <c r="I12" s="16">
        <f t="shared" si="3"/>
        <v>1.79975</v>
      </c>
      <c r="J12" s="16">
        <v>0.0</v>
      </c>
      <c r="K12" s="16">
        <v>0.0</v>
      </c>
      <c r="L12" s="16">
        <f t="shared" si="4"/>
        <v>0</v>
      </c>
      <c r="M12" s="16">
        <f t="shared" si="5"/>
        <v>78.25</v>
      </c>
      <c r="N12" s="16">
        <f t="shared" si="6"/>
        <v>1.79975</v>
      </c>
      <c r="O12" s="7"/>
      <c r="P12" s="8" t="s">
        <v>45</v>
      </c>
      <c r="Q12" s="12">
        <v>3448.0</v>
      </c>
      <c r="R12" s="12">
        <v>0.11261</v>
      </c>
      <c r="S12" s="12">
        <v>0.07294</v>
      </c>
      <c r="T12" s="12">
        <v>0.257</v>
      </c>
      <c r="U12" s="12">
        <v>0.1357</v>
      </c>
      <c r="V12" s="13">
        <v>0.83</v>
      </c>
      <c r="W12" s="13">
        <v>0.17</v>
      </c>
      <c r="X12" s="12">
        <v>0.0</v>
      </c>
      <c r="Y12" s="12">
        <v>0.023</v>
      </c>
      <c r="Z12" s="12">
        <v>38.16</v>
      </c>
      <c r="AA12" s="14">
        <f t="shared" si="13"/>
        <v>932.498792</v>
      </c>
      <c r="AB12" s="4"/>
      <c r="AC12" s="4"/>
      <c r="AD12" s="4"/>
      <c r="AE12" s="4"/>
      <c r="AF12" s="4"/>
    </row>
    <row r="13" ht="15.75" customHeight="1">
      <c r="A13" s="15" t="s">
        <v>46</v>
      </c>
      <c r="B13" s="16">
        <v>0.02</v>
      </c>
      <c r="C13" s="16">
        <v>230.0</v>
      </c>
      <c r="D13" s="16">
        <f t="shared" si="7"/>
        <v>0.0046</v>
      </c>
      <c r="E13" s="16">
        <v>11.25</v>
      </c>
      <c r="F13" s="16">
        <f t="shared" si="1"/>
        <v>0.05175</v>
      </c>
      <c r="G13" s="16">
        <v>10.75</v>
      </c>
      <c r="H13" s="16">
        <f t="shared" si="2"/>
        <v>0.04945</v>
      </c>
      <c r="I13" s="16">
        <f t="shared" si="3"/>
        <v>0.35995</v>
      </c>
      <c r="J13" s="16">
        <v>0.0</v>
      </c>
      <c r="K13" s="16">
        <v>0.0</v>
      </c>
      <c r="L13" s="16">
        <f t="shared" si="4"/>
        <v>0</v>
      </c>
      <c r="M13" s="16">
        <f t="shared" si="5"/>
        <v>78.25</v>
      </c>
      <c r="N13" s="16">
        <f t="shared" si="6"/>
        <v>0.35995</v>
      </c>
      <c r="O13" s="7"/>
      <c r="P13" s="8" t="s">
        <v>47</v>
      </c>
      <c r="Q13" s="12">
        <v>3628.0</v>
      </c>
      <c r="R13" s="12">
        <v>0.11261</v>
      </c>
      <c r="S13" s="12">
        <v>0.07294</v>
      </c>
      <c r="T13" s="12">
        <v>0.257</v>
      </c>
      <c r="U13" s="12">
        <v>0.1357</v>
      </c>
      <c r="V13" s="13">
        <v>0.83</v>
      </c>
      <c r="W13" s="13">
        <v>0.17</v>
      </c>
      <c r="X13" s="12">
        <v>0.0</v>
      </c>
      <c r="Y13" s="12">
        <v>0.023</v>
      </c>
      <c r="Z13" s="12">
        <v>38.16</v>
      </c>
      <c r="AA13" s="14">
        <f t="shared" si="13"/>
        <v>979.187012</v>
      </c>
      <c r="AB13" s="4"/>
      <c r="AC13" s="4"/>
      <c r="AD13" s="4"/>
      <c r="AE13" s="4"/>
      <c r="AF13" s="4"/>
    </row>
    <row r="14" ht="15.75" customHeight="1">
      <c r="A14" s="15" t="s">
        <v>48</v>
      </c>
      <c r="B14" s="16">
        <v>4.17</v>
      </c>
      <c r="C14" s="16">
        <v>230.0</v>
      </c>
      <c r="D14" s="16">
        <f t="shared" si="7"/>
        <v>0.9591</v>
      </c>
      <c r="E14" s="16">
        <v>11.25</v>
      </c>
      <c r="F14" s="16">
        <f t="shared" si="1"/>
        <v>10.789875</v>
      </c>
      <c r="G14" s="16">
        <v>10.75</v>
      </c>
      <c r="H14" s="16">
        <f t="shared" si="2"/>
        <v>10.310325</v>
      </c>
      <c r="I14" s="16">
        <f t="shared" si="3"/>
        <v>75.049575</v>
      </c>
      <c r="J14" s="16">
        <f t="shared" ref="J14:K14" si="14">E14/2</f>
        <v>5.625</v>
      </c>
      <c r="K14" s="16">
        <f t="shared" si="14"/>
        <v>5.3949375</v>
      </c>
      <c r="L14" s="16">
        <f t="shared" si="4"/>
        <v>37.54390956</v>
      </c>
      <c r="M14" s="16">
        <f t="shared" si="5"/>
        <v>39.1050625</v>
      </c>
      <c r="N14" s="16">
        <f t="shared" si="6"/>
        <v>37.50566544</v>
      </c>
      <c r="O14" s="7"/>
      <c r="P14" s="8" t="s">
        <v>49</v>
      </c>
      <c r="Q14" s="12">
        <v>3295.0</v>
      </c>
      <c r="R14" s="12">
        <v>0.11261</v>
      </c>
      <c r="S14" s="12">
        <v>0.07294</v>
      </c>
      <c r="T14" s="12">
        <v>0.257</v>
      </c>
      <c r="U14" s="12">
        <v>0.1357</v>
      </c>
      <c r="V14" s="13">
        <v>0.83</v>
      </c>
      <c r="W14" s="13">
        <v>0.17</v>
      </c>
      <c r="X14" s="12">
        <v>0.0</v>
      </c>
      <c r="Y14" s="12">
        <v>0.023</v>
      </c>
      <c r="Z14" s="12">
        <v>38.16</v>
      </c>
      <c r="AA14" s="14">
        <f>((V14*T14)*Q14)+((W14*Q14)*U14)+(Y14*Q14)+Z1</f>
        <v>854.653805</v>
      </c>
      <c r="AB14" s="4"/>
      <c r="AC14" s="4"/>
      <c r="AD14" s="4"/>
      <c r="AE14" s="4"/>
      <c r="AF14" s="4"/>
    </row>
    <row r="15" ht="15.75" customHeight="1">
      <c r="A15" s="15" t="s">
        <v>50</v>
      </c>
      <c r="B15" s="16">
        <v>4.0</v>
      </c>
      <c r="C15" s="16">
        <v>230.0</v>
      </c>
      <c r="D15" s="16">
        <f t="shared" si="7"/>
        <v>0.92</v>
      </c>
      <c r="E15" s="16">
        <v>11.25</v>
      </c>
      <c r="F15" s="16">
        <f t="shared" si="1"/>
        <v>10.35</v>
      </c>
      <c r="G15" s="16">
        <v>10.75</v>
      </c>
      <c r="H15" s="16">
        <f t="shared" si="2"/>
        <v>9.89</v>
      </c>
      <c r="I15" s="16">
        <f t="shared" si="3"/>
        <v>71.99</v>
      </c>
      <c r="J15" s="16">
        <f t="shared" ref="J15:K15" si="15">E15/2</f>
        <v>5.625</v>
      </c>
      <c r="K15" s="16">
        <f t="shared" si="15"/>
        <v>5.175</v>
      </c>
      <c r="L15" s="16">
        <f t="shared" si="4"/>
        <v>35.811</v>
      </c>
      <c r="M15" s="16">
        <f t="shared" si="5"/>
        <v>39.325</v>
      </c>
      <c r="N15" s="16">
        <f t="shared" si="6"/>
        <v>36.179</v>
      </c>
      <c r="O15" s="7"/>
      <c r="P15" s="8" t="s">
        <v>26</v>
      </c>
      <c r="Q15" s="12">
        <f>SUM(Q3:Q14)</f>
        <v>43022</v>
      </c>
      <c r="R15" s="8"/>
      <c r="S15" s="8"/>
      <c r="T15" s="8"/>
      <c r="U15" s="8"/>
      <c r="V15" s="17"/>
      <c r="W15" s="17"/>
      <c r="X15" s="8"/>
      <c r="Y15" s="8"/>
      <c r="Z15" s="8"/>
      <c r="AA15" s="14">
        <f>SUM(AA3:AA14)</f>
        <v>8152.799713</v>
      </c>
      <c r="AB15" s="4"/>
      <c r="AC15" s="4"/>
      <c r="AD15" s="4"/>
      <c r="AE15" s="4"/>
      <c r="AF15" s="4"/>
    </row>
    <row r="16" ht="15.75" customHeight="1">
      <c r="A16" s="15" t="s">
        <v>51</v>
      </c>
      <c r="B16" s="16">
        <v>0.02</v>
      </c>
      <c r="C16" s="16">
        <v>230.0</v>
      </c>
      <c r="D16" s="16">
        <f t="shared" si="7"/>
        <v>0.0046</v>
      </c>
      <c r="E16" s="16">
        <v>11.25</v>
      </c>
      <c r="F16" s="16">
        <f t="shared" si="1"/>
        <v>0.05175</v>
      </c>
      <c r="G16" s="16">
        <v>10.75</v>
      </c>
      <c r="H16" s="16">
        <f t="shared" si="2"/>
        <v>0.04945</v>
      </c>
      <c r="I16" s="16">
        <f t="shared" si="3"/>
        <v>0.35995</v>
      </c>
      <c r="J16" s="16">
        <v>0.0</v>
      </c>
      <c r="K16" s="16">
        <f>0</f>
        <v>0</v>
      </c>
      <c r="L16" s="16">
        <f t="shared" si="4"/>
        <v>0</v>
      </c>
      <c r="M16" s="16">
        <f t="shared" si="5"/>
        <v>78.25</v>
      </c>
      <c r="N16" s="16">
        <f t="shared" si="6"/>
        <v>0.35995</v>
      </c>
      <c r="O16" s="7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18"/>
      <c r="AB16" s="4"/>
      <c r="AC16" s="4"/>
      <c r="AD16" s="4"/>
      <c r="AE16" s="4"/>
      <c r="AF16" s="4"/>
    </row>
    <row r="17" ht="15.75" customHeight="1">
      <c r="A17" s="19" t="s">
        <v>52</v>
      </c>
      <c r="B17" s="20">
        <v>0.0</v>
      </c>
      <c r="C17" s="20">
        <v>230.0</v>
      </c>
      <c r="D17" s="20">
        <f t="shared" si="7"/>
        <v>0</v>
      </c>
      <c r="E17" s="20">
        <v>24.0</v>
      </c>
      <c r="F17" s="20">
        <f t="shared" si="1"/>
        <v>0</v>
      </c>
      <c r="G17" s="20">
        <f t="shared" ref="G17:H17" si="16">E17</f>
        <v>24</v>
      </c>
      <c r="H17" s="20">
        <f t="shared" si="16"/>
        <v>0</v>
      </c>
      <c r="I17" s="20">
        <f t="shared" si="3"/>
        <v>0</v>
      </c>
      <c r="J17" s="20">
        <f t="shared" ref="J17:J20" si="17">11.25</f>
        <v>11.25</v>
      </c>
      <c r="K17" s="20">
        <f t="shared" ref="K17:K20" si="18">10.75</f>
        <v>10.75</v>
      </c>
      <c r="L17" s="20">
        <f t="shared" si="4"/>
        <v>0</v>
      </c>
      <c r="M17" s="20">
        <f t="shared" si="5"/>
        <v>89.75</v>
      </c>
      <c r="N17" s="20">
        <f t="shared" si="6"/>
        <v>0</v>
      </c>
      <c r="O17" s="7"/>
      <c r="P17" s="8" t="s">
        <v>53</v>
      </c>
      <c r="Q17" s="12">
        <v>24710.0</v>
      </c>
      <c r="R17" s="12">
        <v>0.06575</v>
      </c>
      <c r="S17" s="12">
        <v>0.0309</v>
      </c>
      <c r="T17" s="12">
        <v>0.1427</v>
      </c>
      <c r="U17" s="12">
        <v>0.10116</v>
      </c>
      <c r="V17" s="13">
        <v>0.74</v>
      </c>
      <c r="W17" s="13">
        <v>0.26</v>
      </c>
      <c r="X17" s="12">
        <v>0.05</v>
      </c>
      <c r="Y17" s="12">
        <v>0.0055</v>
      </c>
      <c r="Z17" s="8"/>
      <c r="AA17" s="21">
        <f>((V17*T17)*Q17)+((W17*Q17)*(U17)+(X17*Q17)+(Y17*Q17))</f>
        <v>4630.644116</v>
      </c>
      <c r="AB17" s="4"/>
      <c r="AC17" s="4"/>
      <c r="AD17" s="4"/>
      <c r="AE17" s="4"/>
      <c r="AF17" s="4"/>
    </row>
    <row r="18" ht="15.75" customHeight="1">
      <c r="A18" s="19" t="s">
        <v>54</v>
      </c>
      <c r="B18" s="20">
        <v>0.4</v>
      </c>
      <c r="C18" s="20">
        <v>230.0</v>
      </c>
      <c r="D18" s="20">
        <f t="shared" si="7"/>
        <v>0.092</v>
      </c>
      <c r="E18" s="20">
        <v>24.0</v>
      </c>
      <c r="F18" s="20">
        <f t="shared" si="1"/>
        <v>2.208</v>
      </c>
      <c r="G18" s="20">
        <f t="shared" ref="G18:G24" si="19">E18</f>
        <v>24</v>
      </c>
      <c r="H18" s="20">
        <f t="shared" ref="H18:H24" si="20">D18*G18</f>
        <v>2.208</v>
      </c>
      <c r="I18" s="20">
        <f t="shared" si="3"/>
        <v>15.456</v>
      </c>
      <c r="J18" s="20">
        <f t="shared" si="17"/>
        <v>11.25</v>
      </c>
      <c r="K18" s="20">
        <f t="shared" si="18"/>
        <v>10.75</v>
      </c>
      <c r="L18" s="20">
        <f t="shared" si="4"/>
        <v>7.199</v>
      </c>
      <c r="M18" s="20">
        <f t="shared" si="5"/>
        <v>89.75</v>
      </c>
      <c r="N18" s="20">
        <f t="shared" si="6"/>
        <v>8.257</v>
      </c>
      <c r="O18" s="7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ht="15.75" customHeight="1">
      <c r="A19" s="19" t="s">
        <v>55</v>
      </c>
      <c r="B19" s="20">
        <v>0.2</v>
      </c>
      <c r="C19" s="20">
        <v>230.0</v>
      </c>
      <c r="D19" s="20">
        <f t="shared" si="7"/>
        <v>0.046</v>
      </c>
      <c r="E19" s="20">
        <v>24.0</v>
      </c>
      <c r="F19" s="20">
        <f t="shared" si="1"/>
        <v>1.104</v>
      </c>
      <c r="G19" s="20">
        <f t="shared" si="19"/>
        <v>24</v>
      </c>
      <c r="H19" s="20">
        <f t="shared" si="20"/>
        <v>1.104</v>
      </c>
      <c r="I19" s="20">
        <f t="shared" si="3"/>
        <v>7.728</v>
      </c>
      <c r="J19" s="20">
        <f t="shared" si="17"/>
        <v>11.25</v>
      </c>
      <c r="K19" s="20">
        <f t="shared" si="18"/>
        <v>10.75</v>
      </c>
      <c r="L19" s="20">
        <f t="shared" si="4"/>
        <v>3.5995</v>
      </c>
      <c r="M19" s="20">
        <f t="shared" si="5"/>
        <v>89.75</v>
      </c>
      <c r="N19" s="20">
        <f t="shared" si="6"/>
        <v>4.1285</v>
      </c>
      <c r="O19" s="7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 ht="15.75" customHeight="1">
      <c r="A20" s="19" t="s">
        <v>56</v>
      </c>
      <c r="B20" s="20">
        <v>0.0</v>
      </c>
      <c r="C20" s="20">
        <v>230.0</v>
      </c>
      <c r="D20" s="20">
        <f t="shared" si="7"/>
        <v>0</v>
      </c>
      <c r="E20" s="20">
        <v>24.0</v>
      </c>
      <c r="F20" s="20">
        <f t="shared" si="1"/>
        <v>0</v>
      </c>
      <c r="G20" s="20">
        <f t="shared" si="19"/>
        <v>24</v>
      </c>
      <c r="H20" s="20">
        <f t="shared" si="20"/>
        <v>0</v>
      </c>
      <c r="I20" s="20">
        <f t="shared" si="3"/>
        <v>0</v>
      </c>
      <c r="J20" s="20">
        <f t="shared" si="17"/>
        <v>11.25</v>
      </c>
      <c r="K20" s="20">
        <f t="shared" si="18"/>
        <v>10.75</v>
      </c>
      <c r="L20" s="20">
        <f t="shared" si="4"/>
        <v>0</v>
      </c>
      <c r="M20" s="20">
        <f t="shared" si="5"/>
        <v>89.75</v>
      </c>
      <c r="N20" s="20">
        <f t="shared" si="6"/>
        <v>0</v>
      </c>
      <c r="O20" s="7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 ht="15.75" customHeight="1">
      <c r="A21" s="19" t="s">
        <v>57</v>
      </c>
      <c r="B21" s="20">
        <v>0.8</v>
      </c>
      <c r="C21" s="20">
        <v>230.0</v>
      </c>
      <c r="D21" s="20">
        <f t="shared" si="7"/>
        <v>0.184</v>
      </c>
      <c r="E21" s="20">
        <v>24.0</v>
      </c>
      <c r="F21" s="20">
        <f t="shared" si="1"/>
        <v>4.416</v>
      </c>
      <c r="G21" s="20">
        <f t="shared" si="19"/>
        <v>24</v>
      </c>
      <c r="H21" s="20">
        <f t="shared" si="20"/>
        <v>4.416</v>
      </c>
      <c r="I21" s="20">
        <f t="shared" si="3"/>
        <v>30.912</v>
      </c>
      <c r="J21" s="20">
        <f t="shared" ref="J21:K21" si="21">24</f>
        <v>24</v>
      </c>
      <c r="K21" s="20">
        <f t="shared" si="21"/>
        <v>24</v>
      </c>
      <c r="L21" s="20">
        <f t="shared" si="4"/>
        <v>30.912</v>
      </c>
      <c r="M21" s="20">
        <f t="shared" si="5"/>
        <v>0</v>
      </c>
      <c r="N21" s="20">
        <f t="shared" si="6"/>
        <v>0</v>
      </c>
      <c r="O21" s="7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r="22" ht="15.75" customHeight="1">
      <c r="A22" s="19" t="s">
        <v>58</v>
      </c>
      <c r="B22" s="20">
        <v>0.0</v>
      </c>
      <c r="C22" s="20">
        <v>230.0</v>
      </c>
      <c r="D22" s="20">
        <f t="shared" si="7"/>
        <v>0</v>
      </c>
      <c r="E22" s="20">
        <v>24.0</v>
      </c>
      <c r="F22" s="20">
        <f t="shared" si="1"/>
        <v>0</v>
      </c>
      <c r="G22" s="20">
        <f t="shared" si="19"/>
        <v>24</v>
      </c>
      <c r="H22" s="20">
        <f t="shared" si="20"/>
        <v>0</v>
      </c>
      <c r="I22" s="20">
        <f t="shared" si="3"/>
        <v>0</v>
      </c>
      <c r="J22" s="20">
        <f t="shared" ref="J22:J24" si="22">11.25</f>
        <v>11.25</v>
      </c>
      <c r="K22" s="20">
        <f t="shared" ref="K22:K24" si="23">10.75</f>
        <v>10.75</v>
      </c>
      <c r="L22" s="20">
        <f t="shared" si="4"/>
        <v>0</v>
      </c>
      <c r="M22" s="20">
        <f t="shared" si="5"/>
        <v>89.75</v>
      </c>
      <c r="N22" s="20">
        <f t="shared" si="6"/>
        <v>0</v>
      </c>
      <c r="O22" s="7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r="23" ht="15.75" customHeight="1">
      <c r="A23" s="19" t="s">
        <v>59</v>
      </c>
      <c r="B23" s="20">
        <v>0.4</v>
      </c>
      <c r="C23" s="20">
        <v>230.0</v>
      </c>
      <c r="D23" s="20">
        <f t="shared" si="7"/>
        <v>0.092</v>
      </c>
      <c r="E23" s="20">
        <v>24.0</v>
      </c>
      <c r="F23" s="20">
        <f t="shared" si="1"/>
        <v>2.208</v>
      </c>
      <c r="G23" s="20">
        <f t="shared" si="19"/>
        <v>24</v>
      </c>
      <c r="H23" s="20">
        <f t="shared" si="20"/>
        <v>2.208</v>
      </c>
      <c r="I23" s="20">
        <f t="shared" si="3"/>
        <v>15.456</v>
      </c>
      <c r="J23" s="20">
        <f t="shared" si="22"/>
        <v>11.25</v>
      </c>
      <c r="K23" s="20">
        <f t="shared" si="23"/>
        <v>10.75</v>
      </c>
      <c r="L23" s="20">
        <f t="shared" si="4"/>
        <v>7.199</v>
      </c>
      <c r="M23" s="20">
        <f t="shared" si="5"/>
        <v>89.75</v>
      </c>
      <c r="N23" s="20">
        <f t="shared" si="6"/>
        <v>8.257</v>
      </c>
      <c r="O23" s="7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 ht="15.75" customHeight="1">
      <c r="A24" s="19" t="s">
        <v>60</v>
      </c>
      <c r="B24" s="20">
        <v>0.0</v>
      </c>
      <c r="C24" s="20">
        <v>230.0</v>
      </c>
      <c r="D24" s="20">
        <f t="shared" si="7"/>
        <v>0</v>
      </c>
      <c r="E24" s="20">
        <v>24.0</v>
      </c>
      <c r="F24" s="20">
        <f t="shared" si="1"/>
        <v>0</v>
      </c>
      <c r="G24" s="20">
        <f t="shared" si="19"/>
        <v>24</v>
      </c>
      <c r="H24" s="20">
        <f t="shared" si="20"/>
        <v>0</v>
      </c>
      <c r="I24" s="20">
        <f t="shared" si="3"/>
        <v>0</v>
      </c>
      <c r="J24" s="20">
        <f t="shared" si="22"/>
        <v>11.25</v>
      </c>
      <c r="K24" s="20">
        <f t="shared" si="23"/>
        <v>10.75</v>
      </c>
      <c r="L24" s="20">
        <f t="shared" si="4"/>
        <v>0</v>
      </c>
      <c r="M24" s="20">
        <f t="shared" si="5"/>
        <v>89.75</v>
      </c>
      <c r="N24" s="20">
        <f t="shared" si="6"/>
        <v>0</v>
      </c>
      <c r="O24" s="7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ht="15.75" customHeight="1">
      <c r="A25" s="22" t="s">
        <v>61</v>
      </c>
      <c r="B25" s="23">
        <v>5.2</v>
      </c>
      <c r="C25" s="23">
        <v>230.0</v>
      </c>
      <c r="D25" s="23">
        <f t="shared" si="7"/>
        <v>1.196</v>
      </c>
      <c r="E25" s="23">
        <v>11.0</v>
      </c>
      <c r="F25" s="23">
        <f t="shared" si="1"/>
        <v>13.156</v>
      </c>
      <c r="G25" s="23">
        <v>11.0</v>
      </c>
      <c r="H25" s="23">
        <v>12.0</v>
      </c>
      <c r="I25" s="23">
        <f t="shared" si="3"/>
        <v>92.092</v>
      </c>
      <c r="J25" s="23">
        <v>4.0</v>
      </c>
      <c r="K25" s="23">
        <f>J25</f>
        <v>4</v>
      </c>
      <c r="L25" s="23">
        <f t="shared" si="4"/>
        <v>33.488</v>
      </c>
      <c r="M25" s="23">
        <f t="shared" si="5"/>
        <v>49</v>
      </c>
      <c r="N25" s="23">
        <f t="shared" si="6"/>
        <v>58.604</v>
      </c>
      <c r="O25" s="7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ht="15.75" customHeight="1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7"/>
    </row>
    <row r="27" ht="15.75" customHeight="1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7"/>
    </row>
    <row r="28" ht="15.75" customHeight="1">
      <c r="A28" s="1" t="s">
        <v>26</v>
      </c>
      <c r="B28" s="2">
        <f t="shared" ref="B28:N28" si="24">SUM(B2:B25)</f>
        <v>39.99</v>
      </c>
      <c r="C28" s="2">
        <f t="shared" si="24"/>
        <v>5520</v>
      </c>
      <c r="D28" s="2">
        <f t="shared" si="24"/>
        <v>9.70278</v>
      </c>
      <c r="E28" s="2">
        <f t="shared" si="24"/>
        <v>385</v>
      </c>
      <c r="F28" s="2">
        <f t="shared" si="24"/>
        <v>125.912005</v>
      </c>
      <c r="G28" s="2">
        <f t="shared" si="24"/>
        <v>379</v>
      </c>
      <c r="H28" s="2">
        <f t="shared" si="24"/>
        <v>121.997155</v>
      </c>
      <c r="I28" s="2">
        <f t="shared" si="24"/>
        <v>878.625185</v>
      </c>
      <c r="J28" s="2">
        <f t="shared" si="24"/>
        <v>175.25</v>
      </c>
      <c r="K28" s="2">
        <f t="shared" si="24"/>
        <v>168.7524375</v>
      </c>
      <c r="L28" s="2">
        <f t="shared" si="24"/>
        <v>528.0016883</v>
      </c>
      <c r="M28" s="2">
        <f t="shared" si="24"/>
        <v>1468.747563</v>
      </c>
      <c r="N28" s="2">
        <f t="shared" si="24"/>
        <v>350.6234967</v>
      </c>
      <c r="O28" s="7"/>
    </row>
    <row r="29" ht="15.75" customHeight="1">
      <c r="A29" s="19" t="s">
        <v>62</v>
      </c>
      <c r="B29" s="20">
        <f t="shared" ref="B29:N29" si="25">B17+B18+B19+B20+B21+B22+B23+B24</f>
        <v>1.8</v>
      </c>
      <c r="C29" s="20">
        <f t="shared" si="25"/>
        <v>1840</v>
      </c>
      <c r="D29" s="20">
        <f t="shared" si="25"/>
        <v>0.414</v>
      </c>
      <c r="E29" s="20">
        <f t="shared" si="25"/>
        <v>192</v>
      </c>
      <c r="F29" s="20">
        <f t="shared" si="25"/>
        <v>9.936</v>
      </c>
      <c r="G29" s="20">
        <f t="shared" si="25"/>
        <v>192</v>
      </c>
      <c r="H29" s="20">
        <f t="shared" si="25"/>
        <v>9.936</v>
      </c>
      <c r="I29" s="20">
        <f t="shared" si="25"/>
        <v>69.552</v>
      </c>
      <c r="J29" s="20">
        <f t="shared" si="25"/>
        <v>102.75</v>
      </c>
      <c r="K29" s="20">
        <f t="shared" si="25"/>
        <v>99.25</v>
      </c>
      <c r="L29" s="20">
        <f t="shared" si="25"/>
        <v>48.9095</v>
      </c>
      <c r="M29" s="20">
        <f t="shared" si="25"/>
        <v>628.25</v>
      </c>
      <c r="N29" s="20">
        <f t="shared" si="25"/>
        <v>20.6425</v>
      </c>
    </row>
    <row r="30" ht="15.75" customHeight="1">
      <c r="A30" s="15" t="s">
        <v>63</v>
      </c>
      <c r="B30" s="16">
        <f t="shared" ref="B30:N30" si="26">B5+B6+B7+B8+B9+B10+B11+B12+B13+B14+B15+B16</f>
        <v>23.99</v>
      </c>
      <c r="C30" s="16">
        <f t="shared" si="26"/>
        <v>2760</v>
      </c>
      <c r="D30" s="16">
        <f t="shared" si="26"/>
        <v>5.5177</v>
      </c>
      <c r="E30" s="16">
        <f t="shared" si="26"/>
        <v>135</v>
      </c>
      <c r="F30" s="16">
        <f t="shared" si="26"/>
        <v>62.074125</v>
      </c>
      <c r="G30" s="16">
        <f t="shared" si="26"/>
        <v>129</v>
      </c>
      <c r="H30" s="16">
        <f t="shared" si="26"/>
        <v>59.315275</v>
      </c>
      <c r="I30" s="16">
        <f t="shared" si="26"/>
        <v>431.760025</v>
      </c>
      <c r="J30" s="16">
        <f t="shared" si="26"/>
        <v>33.75</v>
      </c>
      <c r="K30" s="16">
        <f t="shared" si="26"/>
        <v>30.7524375</v>
      </c>
      <c r="L30" s="16">
        <f t="shared" si="26"/>
        <v>217.8535883</v>
      </c>
      <c r="M30" s="16">
        <f t="shared" si="26"/>
        <v>705.7475625</v>
      </c>
      <c r="N30" s="16">
        <f t="shared" si="26"/>
        <v>213.9064367</v>
      </c>
    </row>
    <row r="31" ht="15.75" customHeight="1">
      <c r="A31" s="10" t="s">
        <v>64</v>
      </c>
      <c r="B31" s="11">
        <f t="shared" ref="B31:N31" si="27">B3+B4</f>
        <v>6</v>
      </c>
      <c r="C31" s="11">
        <f t="shared" si="27"/>
        <v>460</v>
      </c>
      <c r="D31" s="11">
        <f t="shared" si="27"/>
        <v>1.38</v>
      </c>
      <c r="E31" s="11">
        <f t="shared" si="27"/>
        <v>36</v>
      </c>
      <c r="F31" s="11">
        <f t="shared" si="27"/>
        <v>27.6</v>
      </c>
      <c r="G31" s="11">
        <f t="shared" si="27"/>
        <v>36</v>
      </c>
      <c r="H31" s="11">
        <f t="shared" si="27"/>
        <v>27.6</v>
      </c>
      <c r="I31" s="11">
        <f t="shared" si="27"/>
        <v>193.2</v>
      </c>
      <c r="J31" s="11">
        <f t="shared" si="27"/>
        <v>24.75</v>
      </c>
      <c r="K31" s="11">
        <f t="shared" si="27"/>
        <v>24.75</v>
      </c>
      <c r="L31" s="11">
        <f t="shared" si="27"/>
        <v>144.095</v>
      </c>
      <c r="M31" s="11">
        <f t="shared" si="27"/>
        <v>78.75</v>
      </c>
      <c r="N31" s="11">
        <f t="shared" si="27"/>
        <v>49.105</v>
      </c>
    </row>
    <row r="32" ht="15.75" customHeight="1">
      <c r="A32" s="5" t="s">
        <v>65</v>
      </c>
      <c r="B32" s="6">
        <f t="shared" ref="B32:N32" si="28">B2</f>
        <v>3</v>
      </c>
      <c r="C32" s="6">
        <f t="shared" si="28"/>
        <v>230</v>
      </c>
      <c r="D32" s="6">
        <f t="shared" si="28"/>
        <v>1.19508</v>
      </c>
      <c r="E32" s="6">
        <f t="shared" si="28"/>
        <v>11</v>
      </c>
      <c r="F32" s="6">
        <f t="shared" si="28"/>
        <v>13.14588</v>
      </c>
      <c r="G32" s="6">
        <f t="shared" si="28"/>
        <v>11</v>
      </c>
      <c r="H32" s="6">
        <f t="shared" si="28"/>
        <v>13.14588</v>
      </c>
      <c r="I32" s="6">
        <f t="shared" si="28"/>
        <v>92.02116</v>
      </c>
      <c r="J32" s="6">
        <f t="shared" si="28"/>
        <v>10</v>
      </c>
      <c r="K32" s="6">
        <f t="shared" si="28"/>
        <v>10</v>
      </c>
      <c r="L32" s="6">
        <f t="shared" si="28"/>
        <v>83.6556</v>
      </c>
      <c r="M32" s="6">
        <f t="shared" si="28"/>
        <v>7</v>
      </c>
      <c r="N32" s="6">
        <f t="shared" si="28"/>
        <v>8.36556</v>
      </c>
    </row>
    <row r="33" ht="15.75" customHeight="1">
      <c r="A33" s="22" t="s">
        <v>61</v>
      </c>
      <c r="B33" s="23">
        <f t="shared" ref="B33:N33" si="29">B25</f>
        <v>5.2</v>
      </c>
      <c r="C33" s="23">
        <f t="shared" si="29"/>
        <v>230</v>
      </c>
      <c r="D33" s="23">
        <f t="shared" si="29"/>
        <v>1.196</v>
      </c>
      <c r="E33" s="23">
        <f t="shared" si="29"/>
        <v>11</v>
      </c>
      <c r="F33" s="23">
        <f t="shared" si="29"/>
        <v>13.156</v>
      </c>
      <c r="G33" s="23">
        <f t="shared" si="29"/>
        <v>11</v>
      </c>
      <c r="H33" s="23">
        <f t="shared" si="29"/>
        <v>12</v>
      </c>
      <c r="I33" s="23">
        <f t="shared" si="29"/>
        <v>92.092</v>
      </c>
      <c r="J33" s="23">
        <f t="shared" si="29"/>
        <v>4</v>
      </c>
      <c r="K33" s="23">
        <f t="shared" si="29"/>
        <v>4</v>
      </c>
      <c r="L33" s="23">
        <f t="shared" si="29"/>
        <v>33.488</v>
      </c>
      <c r="M33" s="23">
        <f t="shared" si="29"/>
        <v>49</v>
      </c>
      <c r="N33" s="23">
        <f t="shared" si="29"/>
        <v>58.604</v>
      </c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</row>
    <row r="34" ht="15.75" customHeight="1">
      <c r="A34" s="1" t="s">
        <v>66</v>
      </c>
      <c r="B34" s="2">
        <f>B29+B30+B31+B32+B33</f>
        <v>39.99</v>
      </c>
      <c r="C34" s="1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ht="15.75" customHeight="1">
      <c r="A35" s="1"/>
      <c r="B35" s="2"/>
      <c r="C35" s="1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ht="15.75" customHeight="1">
      <c r="A36" s="1"/>
      <c r="B36" s="2"/>
      <c r="C36" s="1"/>
      <c r="D36" s="2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ht="15.75" customHeight="1">
      <c r="A37" s="1"/>
      <c r="B37" s="2"/>
      <c r="C37" s="1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ht="15.75" customHeight="1">
      <c r="A38" s="1"/>
      <c r="B38" s="2"/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ht="15.75" customHeight="1">
      <c r="A39" s="1"/>
      <c r="B39" s="2"/>
      <c r="C39" s="1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ht="15.75" customHeight="1">
      <c r="A40" s="1"/>
      <c r="B40" s="2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ht="15.75" customHeight="1">
      <c r="A41" s="1"/>
      <c r="B41" s="2"/>
      <c r="C41" s="1"/>
      <c r="D41" s="2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ht="15.75" customHeight="1">
      <c r="A42" s="1"/>
      <c r="B42" s="2"/>
      <c r="C42" s="1"/>
      <c r="D42" s="2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ht="15.75" customHeight="1">
      <c r="A43" s="1"/>
      <c r="B43" s="2"/>
      <c r="C43" s="1"/>
      <c r="D43" s="2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ht="15.75" customHeight="1">
      <c r="A44" s="1"/>
      <c r="B44" s="2"/>
      <c r="C44" s="1"/>
      <c r="D44" s="2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ht="15.75" customHeight="1">
      <c r="A45" s="1"/>
      <c r="B45" s="2"/>
      <c r="C45" s="1"/>
      <c r="D45" s="2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ht="15.75" customHeight="1">
      <c r="A46" s="1"/>
      <c r="B46" s="2"/>
      <c r="C46" s="1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ht="15.75" customHeight="1">
      <c r="A47" s="1"/>
      <c r="B47" s="2"/>
      <c r="C47" s="1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ht="15.75" customHeight="1">
      <c r="A48" s="1"/>
      <c r="B48" s="2"/>
      <c r="C48" s="1"/>
      <c r="D48" s="2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ht="15.75" customHeight="1">
      <c r="A49" s="1"/>
      <c r="B49" s="2"/>
      <c r="C49" s="1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ht="15.75" customHeight="1">
      <c r="A50" s="1"/>
      <c r="B50" s="2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ht="15.75" customHeight="1">
      <c r="A51" s="1"/>
      <c r="B51" s="2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ht="15.75" customHeight="1">
      <c r="A52" s="1"/>
      <c r="B52" s="2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ht="15.75" customHeight="1">
      <c r="A53" s="1"/>
      <c r="B53" s="2"/>
      <c r="C53" s="1"/>
      <c r="D53" s="2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ht="15.75" customHeight="1">
      <c r="A54" s="25"/>
      <c r="B54" s="26"/>
      <c r="C54" s="25"/>
      <c r="D54" s="26"/>
      <c r="E54" s="25"/>
      <c r="F54" s="25"/>
      <c r="G54" s="25"/>
      <c r="H54" s="25"/>
      <c r="I54" s="25"/>
      <c r="J54" s="25"/>
      <c r="K54" s="25"/>
      <c r="L54" s="25"/>
      <c r="M54" s="25"/>
      <c r="N54" s="25"/>
    </row>
    <row r="55" ht="15.75" customHeight="1">
      <c r="A55" s="27"/>
      <c r="B55" s="28"/>
      <c r="C55" s="27"/>
      <c r="D55" s="28"/>
      <c r="E55" s="27"/>
      <c r="F55" s="27"/>
      <c r="G55" s="27"/>
      <c r="H55" s="27"/>
      <c r="I55" s="27"/>
      <c r="J55" s="27"/>
      <c r="K55" s="27"/>
      <c r="L55" s="29"/>
      <c r="M55" s="29"/>
      <c r="N55" s="29"/>
    </row>
    <row r="56" ht="15.75" customHeight="1">
      <c r="B56" s="7"/>
      <c r="D56" s="7"/>
    </row>
    <row r="57" ht="15.75" customHeight="1">
      <c r="B57" s="7"/>
      <c r="D57" s="7"/>
    </row>
    <row r="58" ht="15.75" customHeight="1">
      <c r="B58" s="7"/>
      <c r="D58" s="7"/>
    </row>
    <row r="59" ht="15.75" customHeight="1">
      <c r="B59" s="7"/>
      <c r="D59" s="7"/>
    </row>
    <row r="60" ht="15.75" customHeight="1">
      <c r="B60" s="7"/>
      <c r="D60" s="7"/>
    </row>
    <row r="61" ht="15.75" customHeight="1">
      <c r="B61" s="7"/>
      <c r="D61" s="7"/>
    </row>
    <row r="62" ht="15.75" customHeight="1">
      <c r="B62" s="7"/>
      <c r="D62" s="7"/>
    </row>
    <row r="63" ht="15.75" customHeight="1">
      <c r="B63" s="7"/>
      <c r="D63" s="7"/>
    </row>
    <row r="64" ht="15.75" customHeight="1">
      <c r="B64" s="7"/>
      <c r="D64" s="7"/>
    </row>
    <row r="65" ht="15.75" customHeight="1">
      <c r="B65" s="7"/>
      <c r="D65" s="7"/>
    </row>
    <row r="66" ht="15.75" customHeight="1">
      <c r="B66" s="7"/>
      <c r="D66" s="7"/>
    </row>
    <row r="67" ht="15.75" customHeight="1">
      <c r="B67" s="7"/>
      <c r="D67" s="7"/>
    </row>
    <row r="68" ht="15.75" customHeight="1">
      <c r="B68" s="7"/>
      <c r="D68" s="7"/>
    </row>
    <row r="69" ht="15.75" customHeight="1">
      <c r="B69" s="7"/>
      <c r="D69" s="7"/>
    </row>
    <row r="70" ht="15.75" customHeight="1">
      <c r="B70" s="7"/>
      <c r="D70" s="7"/>
    </row>
    <row r="71" ht="15.75" customHeight="1">
      <c r="B71" s="7"/>
      <c r="D71" s="7"/>
    </row>
    <row r="72" ht="15.75" customHeight="1">
      <c r="B72" s="7"/>
      <c r="D72" s="7"/>
    </row>
    <row r="73" ht="15.75" customHeight="1">
      <c r="B73" s="7"/>
      <c r="D73" s="7"/>
    </row>
    <row r="74" ht="15.75" customHeight="1">
      <c r="B74" s="7"/>
      <c r="D74" s="7"/>
    </row>
    <row r="75" ht="15.75" customHeight="1">
      <c r="B75" s="7"/>
      <c r="D75" s="7"/>
    </row>
    <row r="76" ht="15.75" customHeight="1">
      <c r="B76" s="7"/>
      <c r="D76" s="7"/>
    </row>
    <row r="77" ht="15.75" customHeight="1">
      <c r="B77" s="7"/>
      <c r="D77" s="7"/>
    </row>
    <row r="78" ht="15.75" customHeight="1">
      <c r="B78" s="7"/>
      <c r="D78" s="7"/>
    </row>
    <row r="79" ht="15.75" customHeight="1">
      <c r="B79" s="7"/>
      <c r="D79" s="7"/>
    </row>
    <row r="80" ht="15.75" customHeight="1">
      <c r="B80" s="7"/>
      <c r="D80" s="7"/>
    </row>
    <row r="81" ht="15.75" customHeight="1">
      <c r="B81" s="7"/>
      <c r="D81" s="7"/>
    </row>
    <row r="82" ht="15.75" customHeight="1">
      <c r="B82" s="7"/>
      <c r="D82" s="7"/>
    </row>
    <row r="83" ht="15.75" customHeight="1">
      <c r="B83" s="7"/>
      <c r="D83" s="7"/>
    </row>
    <row r="84" ht="15.75" customHeight="1">
      <c r="B84" s="7"/>
      <c r="D84" s="7"/>
    </row>
    <row r="85" ht="15.75" customHeight="1">
      <c r="B85" s="7"/>
      <c r="D85" s="7"/>
    </row>
    <row r="86" ht="15.75" customHeight="1">
      <c r="B86" s="7"/>
      <c r="D86" s="7"/>
    </row>
    <row r="87" ht="15.75" customHeight="1">
      <c r="B87" s="7"/>
      <c r="D87" s="7"/>
    </row>
    <row r="88" ht="15.75" customHeight="1">
      <c r="B88" s="7"/>
      <c r="D88" s="7"/>
    </row>
    <row r="89" ht="15.75" customHeight="1">
      <c r="B89" s="7"/>
      <c r="D89" s="7"/>
    </row>
    <row r="90" ht="15.75" customHeight="1">
      <c r="B90" s="7"/>
      <c r="D90" s="7"/>
    </row>
    <row r="91" ht="15.75" customHeight="1">
      <c r="B91" s="7"/>
      <c r="D91" s="7"/>
    </row>
    <row r="92" ht="15.75" customHeight="1">
      <c r="B92" s="7"/>
      <c r="D92" s="7"/>
    </row>
    <row r="93" ht="15.75" customHeight="1">
      <c r="B93" s="7"/>
      <c r="D93" s="7"/>
    </row>
    <row r="94" ht="15.75" customHeight="1">
      <c r="B94" s="7"/>
      <c r="D94" s="7"/>
    </row>
    <row r="95" ht="15.75" customHeight="1">
      <c r="B95" s="7"/>
      <c r="D95" s="7"/>
    </row>
    <row r="96" ht="15.75" customHeight="1">
      <c r="B96" s="7"/>
      <c r="D96" s="7"/>
    </row>
    <row r="97" ht="15.75" customHeight="1">
      <c r="B97" s="7"/>
      <c r="D97" s="7"/>
    </row>
    <row r="98" ht="15.75" customHeight="1">
      <c r="B98" s="7"/>
      <c r="D98" s="7"/>
    </row>
    <row r="99" ht="15.75" customHeight="1">
      <c r="B99" s="7"/>
      <c r="D99" s="7"/>
    </row>
    <row r="100" ht="15.75" customHeight="1">
      <c r="B100" s="7"/>
      <c r="D100" s="7"/>
    </row>
    <row r="101" ht="15.75" customHeight="1">
      <c r="B101" s="7"/>
      <c r="D101" s="7"/>
    </row>
    <row r="102" ht="15.75" customHeight="1">
      <c r="B102" s="7"/>
      <c r="D102" s="7"/>
    </row>
    <row r="103" ht="15.75" customHeight="1">
      <c r="B103" s="7"/>
      <c r="D103" s="7"/>
    </row>
    <row r="104" ht="15.75" customHeight="1">
      <c r="B104" s="7"/>
      <c r="D104" s="7"/>
    </row>
    <row r="105" ht="15.75" customHeight="1">
      <c r="B105" s="7"/>
      <c r="D105" s="7"/>
    </row>
    <row r="106" ht="15.75" customHeight="1">
      <c r="B106" s="7"/>
      <c r="D106" s="7"/>
    </row>
    <row r="107" ht="15.75" customHeight="1">
      <c r="B107" s="7"/>
      <c r="D107" s="7"/>
    </row>
    <row r="108" ht="15.75" customHeight="1">
      <c r="B108" s="7"/>
      <c r="D108" s="7"/>
    </row>
    <row r="109" ht="15.75" customHeight="1">
      <c r="B109" s="7"/>
      <c r="D109" s="7"/>
    </row>
    <row r="110" ht="15.75" customHeight="1">
      <c r="B110" s="7"/>
      <c r="D110" s="7"/>
    </row>
    <row r="111" ht="15.75" customHeight="1">
      <c r="B111" s="7"/>
      <c r="D111" s="7"/>
    </row>
    <row r="112" ht="15.75" customHeight="1">
      <c r="B112" s="7"/>
      <c r="D112" s="7"/>
    </row>
    <row r="113" ht="15.75" customHeight="1">
      <c r="B113" s="7"/>
      <c r="D113" s="7"/>
    </row>
    <row r="114" ht="15.75" customHeight="1">
      <c r="B114" s="7"/>
      <c r="D114" s="7"/>
    </row>
    <row r="115" ht="15.75" customHeight="1">
      <c r="B115" s="7"/>
      <c r="D115" s="7"/>
    </row>
    <row r="116" ht="15.75" customHeight="1">
      <c r="B116" s="7"/>
      <c r="D116" s="7"/>
    </row>
    <row r="117" ht="15.75" customHeight="1">
      <c r="B117" s="7"/>
      <c r="D117" s="7"/>
    </row>
    <row r="118" ht="15.75" customHeight="1">
      <c r="B118" s="7"/>
      <c r="D118" s="7"/>
    </row>
    <row r="119" ht="15.75" customHeight="1">
      <c r="B119" s="7"/>
      <c r="D119" s="7"/>
    </row>
    <row r="120" ht="15.75" customHeight="1">
      <c r="B120" s="7"/>
      <c r="D120" s="7"/>
    </row>
    <row r="121" ht="15.75" customHeight="1">
      <c r="B121" s="7"/>
      <c r="D121" s="7"/>
    </row>
    <row r="122" ht="15.75" customHeight="1">
      <c r="B122" s="7"/>
      <c r="D122" s="7"/>
    </row>
    <row r="123" ht="15.75" customHeight="1">
      <c r="B123" s="7"/>
      <c r="D123" s="7"/>
    </row>
    <row r="124" ht="15.75" customHeight="1">
      <c r="B124" s="7"/>
      <c r="D124" s="7"/>
    </row>
    <row r="125" ht="15.75" customHeight="1">
      <c r="B125" s="7"/>
      <c r="D125" s="7"/>
    </row>
    <row r="126" ht="15.75" customHeight="1">
      <c r="B126" s="7"/>
      <c r="D126" s="7"/>
    </row>
    <row r="127" ht="15.75" customHeight="1">
      <c r="B127" s="7"/>
      <c r="D127" s="7"/>
    </row>
    <row r="128" ht="15.75" customHeight="1">
      <c r="B128" s="7"/>
      <c r="D128" s="7"/>
    </row>
    <row r="129" ht="15.75" customHeight="1">
      <c r="B129" s="7"/>
      <c r="D129" s="7"/>
    </row>
    <row r="130" ht="15.75" customHeight="1">
      <c r="B130" s="7"/>
      <c r="D130" s="7"/>
    </row>
    <row r="131" ht="15.75" customHeight="1">
      <c r="B131" s="7"/>
      <c r="D131" s="7"/>
    </row>
    <row r="132" ht="15.75" customHeight="1">
      <c r="B132" s="7"/>
      <c r="D132" s="7"/>
    </row>
    <row r="133" ht="15.75" customHeight="1">
      <c r="B133" s="7"/>
      <c r="D133" s="7"/>
    </row>
    <row r="134" ht="15.75" customHeight="1">
      <c r="B134" s="7"/>
      <c r="D134" s="7"/>
    </row>
    <row r="135" ht="15.75" customHeight="1">
      <c r="B135" s="7"/>
      <c r="D135" s="7"/>
    </row>
    <row r="136" ht="15.75" customHeight="1">
      <c r="B136" s="7"/>
      <c r="D136" s="7"/>
    </row>
    <row r="137" ht="15.75" customHeight="1">
      <c r="B137" s="7"/>
      <c r="D137" s="7"/>
    </row>
    <row r="138" ht="15.75" customHeight="1">
      <c r="B138" s="7"/>
      <c r="D138" s="7"/>
    </row>
    <row r="139" ht="15.75" customHeight="1">
      <c r="B139" s="7"/>
      <c r="D139" s="7"/>
    </row>
    <row r="140" ht="15.75" customHeight="1">
      <c r="B140" s="7"/>
      <c r="D140" s="7"/>
    </row>
    <row r="141" ht="15.75" customHeight="1">
      <c r="B141" s="7"/>
      <c r="D141" s="7"/>
    </row>
    <row r="142" ht="15.75" customHeight="1">
      <c r="B142" s="7"/>
      <c r="D142" s="7"/>
    </row>
    <row r="143" ht="15.75" customHeight="1">
      <c r="B143" s="7"/>
      <c r="D143" s="7"/>
    </row>
    <row r="144" ht="15.75" customHeight="1">
      <c r="B144" s="7"/>
      <c r="D144" s="7"/>
    </row>
    <row r="145" ht="15.75" customHeight="1">
      <c r="B145" s="7"/>
      <c r="D145" s="7"/>
    </row>
    <row r="146" ht="15.75" customHeight="1">
      <c r="B146" s="7"/>
      <c r="D146" s="7"/>
    </row>
    <row r="147" ht="15.75" customHeight="1">
      <c r="B147" s="7"/>
      <c r="D147" s="7"/>
    </row>
    <row r="148" ht="15.75" customHeight="1">
      <c r="B148" s="7"/>
      <c r="D148" s="7"/>
    </row>
    <row r="149" ht="15.75" customHeight="1">
      <c r="B149" s="7"/>
      <c r="D149" s="7"/>
    </row>
    <row r="150" ht="15.75" customHeight="1">
      <c r="B150" s="7"/>
      <c r="D150" s="7"/>
    </row>
    <row r="151" ht="15.75" customHeight="1">
      <c r="B151" s="7"/>
      <c r="D151" s="7"/>
    </row>
    <row r="152" ht="15.75" customHeight="1">
      <c r="B152" s="7"/>
      <c r="D152" s="7"/>
    </row>
    <row r="153" ht="15.75" customHeight="1">
      <c r="B153" s="7"/>
      <c r="D153" s="7"/>
    </row>
    <row r="154" ht="15.75" customHeight="1">
      <c r="B154" s="7"/>
      <c r="D154" s="7"/>
    </row>
    <row r="155" ht="15.75" customHeight="1">
      <c r="B155" s="7"/>
      <c r="D155" s="7"/>
    </row>
    <row r="156" ht="15.75" customHeight="1">
      <c r="B156" s="7"/>
      <c r="D156" s="7"/>
    </row>
    <row r="157" ht="15.75" customHeight="1">
      <c r="B157" s="7"/>
      <c r="D157" s="7"/>
    </row>
    <row r="158" ht="15.75" customHeight="1">
      <c r="B158" s="7"/>
      <c r="D158" s="7"/>
    </row>
    <row r="159" ht="15.75" customHeight="1">
      <c r="B159" s="7"/>
      <c r="D159" s="7"/>
    </row>
    <row r="160" ht="15.75" customHeight="1">
      <c r="B160" s="7"/>
      <c r="D160" s="7"/>
    </row>
    <row r="161" ht="15.75" customHeight="1">
      <c r="B161" s="7"/>
      <c r="D161" s="7"/>
    </row>
    <row r="162" ht="15.75" customHeight="1">
      <c r="B162" s="7"/>
      <c r="D162" s="7"/>
    </row>
    <row r="163" ht="15.75" customHeight="1">
      <c r="B163" s="7"/>
      <c r="D163" s="7"/>
    </row>
    <row r="164" ht="15.75" customHeight="1">
      <c r="B164" s="7"/>
      <c r="D164" s="7"/>
    </row>
    <row r="165" ht="15.75" customHeight="1">
      <c r="B165" s="7"/>
      <c r="D165" s="7"/>
    </row>
    <row r="166" ht="15.75" customHeight="1">
      <c r="B166" s="7"/>
      <c r="D166" s="7"/>
    </row>
    <row r="167" ht="15.75" customHeight="1">
      <c r="B167" s="7"/>
      <c r="D167" s="7"/>
    </row>
    <row r="168" ht="15.75" customHeight="1">
      <c r="B168" s="7"/>
      <c r="D168" s="7"/>
    </row>
    <row r="169" ht="15.75" customHeight="1">
      <c r="B169" s="7"/>
      <c r="D169" s="7"/>
    </row>
    <row r="170" ht="15.75" customHeight="1">
      <c r="B170" s="7"/>
      <c r="D170" s="7"/>
    </row>
    <row r="171" ht="15.75" customHeight="1">
      <c r="B171" s="7"/>
      <c r="D171" s="7"/>
    </row>
    <row r="172" ht="15.75" customHeight="1">
      <c r="B172" s="7"/>
      <c r="D172" s="7"/>
    </row>
    <row r="173" ht="15.75" customHeight="1">
      <c r="B173" s="7"/>
      <c r="D173" s="7"/>
    </row>
    <row r="174" ht="15.75" customHeight="1">
      <c r="B174" s="7"/>
      <c r="D174" s="7"/>
    </row>
    <row r="175" ht="15.75" customHeight="1">
      <c r="B175" s="7"/>
      <c r="D175" s="7"/>
    </row>
    <row r="176" ht="15.75" customHeight="1">
      <c r="B176" s="7"/>
      <c r="D176" s="7"/>
    </row>
    <row r="177" ht="15.75" customHeight="1">
      <c r="B177" s="7"/>
      <c r="D177" s="7"/>
    </row>
    <row r="178" ht="15.75" customHeight="1">
      <c r="B178" s="7"/>
      <c r="D178" s="7"/>
    </row>
    <row r="179" ht="15.75" customHeight="1">
      <c r="B179" s="7"/>
      <c r="D179" s="7"/>
    </row>
    <row r="180" ht="15.75" customHeight="1">
      <c r="B180" s="7"/>
      <c r="D180" s="7"/>
    </row>
    <row r="181" ht="15.75" customHeight="1">
      <c r="B181" s="7"/>
      <c r="D181" s="7"/>
    </row>
    <row r="182" ht="15.75" customHeight="1">
      <c r="B182" s="7"/>
      <c r="D182" s="7"/>
    </row>
    <row r="183" ht="15.75" customHeight="1">
      <c r="B183" s="7"/>
      <c r="D183" s="7"/>
    </row>
    <row r="184" ht="15.75" customHeight="1">
      <c r="B184" s="7"/>
      <c r="D184" s="7"/>
    </row>
    <row r="185" ht="15.75" customHeight="1">
      <c r="B185" s="7"/>
      <c r="D185" s="7"/>
    </row>
    <row r="186" ht="15.75" customHeight="1">
      <c r="B186" s="7"/>
      <c r="D186" s="7"/>
    </row>
    <row r="187" ht="15.75" customHeight="1">
      <c r="B187" s="7"/>
      <c r="D187" s="7"/>
    </row>
    <row r="188" ht="15.75" customHeight="1">
      <c r="B188" s="7"/>
      <c r="D188" s="7"/>
    </row>
    <row r="189" ht="15.75" customHeight="1">
      <c r="B189" s="7"/>
      <c r="D189" s="7"/>
    </row>
    <row r="190" ht="15.75" customHeight="1">
      <c r="B190" s="7"/>
      <c r="D190" s="7"/>
    </row>
    <row r="191" ht="15.75" customHeight="1">
      <c r="B191" s="7"/>
      <c r="D191" s="7"/>
    </row>
    <row r="192" ht="15.75" customHeight="1">
      <c r="B192" s="7"/>
      <c r="D192" s="7"/>
    </row>
    <row r="193" ht="15.75" customHeight="1">
      <c r="B193" s="7"/>
      <c r="D193" s="7"/>
    </row>
    <row r="194" ht="15.75" customHeight="1">
      <c r="B194" s="7"/>
      <c r="D194" s="7"/>
    </row>
    <row r="195" ht="15.75" customHeight="1">
      <c r="B195" s="7"/>
      <c r="D195" s="7"/>
    </row>
    <row r="196" ht="15.75" customHeight="1">
      <c r="B196" s="7"/>
      <c r="D196" s="7"/>
    </row>
    <row r="197" ht="15.75" customHeight="1">
      <c r="B197" s="7"/>
      <c r="D197" s="7"/>
    </row>
    <row r="198" ht="15.75" customHeight="1">
      <c r="B198" s="7"/>
      <c r="D198" s="7"/>
    </row>
    <row r="199" ht="15.75" customHeight="1">
      <c r="B199" s="7"/>
      <c r="D199" s="7"/>
    </row>
    <row r="200" ht="15.75" customHeight="1">
      <c r="B200" s="7"/>
      <c r="D200" s="7"/>
    </row>
    <row r="201" ht="15.75" customHeight="1">
      <c r="B201" s="7"/>
      <c r="D201" s="7"/>
    </row>
    <row r="202" ht="15.75" customHeight="1">
      <c r="B202" s="7"/>
      <c r="D202" s="7"/>
    </row>
    <row r="203" ht="15.75" customHeight="1">
      <c r="B203" s="7"/>
      <c r="D203" s="7"/>
    </row>
    <row r="204" ht="15.75" customHeight="1">
      <c r="B204" s="7"/>
      <c r="D204" s="7"/>
    </row>
    <row r="205" ht="15.75" customHeight="1">
      <c r="B205" s="7"/>
      <c r="D205" s="7"/>
    </row>
    <row r="206" ht="15.75" customHeight="1">
      <c r="B206" s="7"/>
      <c r="D206" s="7"/>
    </row>
    <row r="207" ht="15.75" customHeight="1">
      <c r="B207" s="7"/>
      <c r="D207" s="7"/>
    </row>
    <row r="208" ht="15.75" customHeight="1">
      <c r="B208" s="7"/>
      <c r="D208" s="7"/>
    </row>
    <row r="209" ht="15.75" customHeight="1">
      <c r="B209" s="7"/>
      <c r="D209" s="7"/>
    </row>
    <row r="210" ht="15.75" customHeight="1">
      <c r="B210" s="7"/>
      <c r="D210" s="7"/>
    </row>
    <row r="211" ht="15.75" customHeight="1">
      <c r="B211" s="7"/>
      <c r="D211" s="7"/>
    </row>
    <row r="212" ht="15.75" customHeight="1">
      <c r="B212" s="7"/>
      <c r="D212" s="7"/>
    </row>
    <row r="213" ht="15.75" customHeight="1">
      <c r="B213" s="7"/>
      <c r="D213" s="7"/>
    </row>
    <row r="214" ht="15.75" customHeight="1">
      <c r="B214" s="7"/>
      <c r="D214" s="7"/>
    </row>
    <row r="215" ht="15.75" customHeight="1">
      <c r="B215" s="7"/>
      <c r="D215" s="7"/>
    </row>
    <row r="216" ht="15.75" customHeight="1">
      <c r="B216" s="7"/>
      <c r="D216" s="7"/>
    </row>
    <row r="217" ht="15.75" customHeight="1">
      <c r="B217" s="7"/>
      <c r="D217" s="7"/>
    </row>
    <row r="218" ht="15.75" customHeight="1">
      <c r="B218" s="7"/>
      <c r="D218" s="7"/>
    </row>
    <row r="219" ht="15.75" customHeight="1">
      <c r="B219" s="7"/>
      <c r="D219" s="7"/>
    </row>
    <row r="220" ht="15.75" customHeight="1">
      <c r="B220" s="7"/>
      <c r="D220" s="7"/>
    </row>
    <row r="221" ht="15.75" customHeight="1">
      <c r="B221" s="7"/>
      <c r="D221" s="7"/>
    </row>
    <row r="222" ht="15.75" customHeight="1">
      <c r="B222" s="7"/>
      <c r="D222" s="7"/>
    </row>
    <row r="223" ht="15.75" customHeight="1">
      <c r="B223" s="7"/>
      <c r="D223" s="7"/>
    </row>
    <row r="224" ht="15.75" customHeight="1">
      <c r="B224" s="7"/>
      <c r="D224" s="7"/>
    </row>
    <row r="225" ht="15.75" customHeight="1">
      <c r="B225" s="7"/>
      <c r="D225" s="7"/>
    </row>
    <row r="226" ht="15.75" customHeight="1">
      <c r="B226" s="7"/>
      <c r="D226" s="7"/>
    </row>
    <row r="227" ht="15.75" customHeight="1">
      <c r="B227" s="7"/>
      <c r="D227" s="7"/>
    </row>
    <row r="228" ht="15.75" customHeight="1">
      <c r="B228" s="7"/>
      <c r="D228" s="7"/>
    </row>
    <row r="229" ht="15.75" customHeight="1">
      <c r="B229" s="7"/>
      <c r="D229" s="7"/>
    </row>
    <row r="230" ht="15.75" customHeight="1">
      <c r="B230" s="7"/>
      <c r="D230" s="7"/>
    </row>
    <row r="231" ht="15.75" customHeight="1">
      <c r="B231" s="7"/>
      <c r="D231" s="7"/>
    </row>
    <row r="232" ht="15.75" customHeight="1">
      <c r="B232" s="7"/>
      <c r="D232" s="7"/>
    </row>
    <row r="233" ht="15.75" customHeight="1">
      <c r="B233" s="7"/>
      <c r="D233" s="7"/>
    </row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