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Agiat_Ikazinat\data_analysis\excel\"/>
    </mc:Choice>
  </mc:AlternateContent>
  <xr:revisionPtr revIDLastSave="0" documentId="13_ncr:1_{5D113B63-D191-418F-84F7-93B88E690E9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tructions" sheetId="3" r:id="rId1"/>
    <sheet name="HR Analytics" sheetId="1" r:id="rId2"/>
  </sheets>
  <definedNames>
    <definedName name="_xlnm._FilterDatabase" localSheetId="1" hidden="1">'HR Analytics'!$A$5:$M$25</definedName>
    <definedName name="Days_Sick">'HR Analytics'!$H$5:$H$39</definedName>
    <definedName name="Department">'HR Analytics'!$E$5:$E$39</definedName>
    <definedName name="Departments">'HR Analytics'!$M$5:$M$10</definedName>
    <definedName name="Email">'HR Analytics'!$D$5:$D$39</definedName>
    <definedName name="Emp_ID">'HR Analytics'!$A$5:$A$39</definedName>
    <definedName name="Full_Name">'HR Analytics'!$C$5:$C$39</definedName>
    <definedName name="Hourly_Rate">'HR Analytics'!$F$5:$F$39</definedName>
    <definedName name="Leave_Allowance">20</definedName>
    <definedName name="Leave_Available">'HR Analytics'!$J$5:$J$39</definedName>
    <definedName name="Leave_Taken">'HR Analytics'!$I$5:$I$39</definedName>
    <definedName name="Overtime">'HR Analytics'!$G$2</definedName>
    <definedName name="Overtime_Rate">'HR Analytics'!$G$5:$G$39</definedName>
    <definedName name="Status">'HR Analytics'!$B$5:$B$39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5" i="1"/>
  <c r="O6" i="1"/>
  <c r="O7" i="1"/>
  <c r="O8" i="1"/>
  <c r="O9" i="1"/>
  <c r="O10" i="1"/>
  <c r="O5" i="1"/>
  <c r="N6" i="1"/>
  <c r="N7" i="1"/>
  <c r="N8" i="1"/>
  <c r="N9" i="1"/>
  <c r="N10" i="1"/>
  <c r="N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5" i="1"/>
  <c r="J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5" i="1"/>
</calcChain>
</file>

<file path=xl/sharedStrings.xml><?xml version="1.0" encoding="utf-8"?>
<sst xmlns="http://schemas.openxmlformats.org/spreadsheetml/2006/main" count="232" uniqueCount="158">
  <si>
    <t>Emp ID</t>
  </si>
  <si>
    <t>Full Name</t>
  </si>
  <si>
    <t>Email</t>
  </si>
  <si>
    <t>Department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</si>
  <si>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</si>
  <si>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</si>
  <si>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</si>
  <si>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</si>
  <si>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</si>
  <si>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</si>
  <si>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</si>
  <si>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b)</t>
  </si>
  <si>
    <t>Hint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</si>
  <si>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</si>
  <si>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</si>
  <si>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</si>
  <si>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</si>
  <si>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</si>
  <si>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</si>
  <si>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</si>
  <si>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</si>
  <si>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</si>
  <si>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</si>
  <si>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</si>
  <si>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</si>
  <si>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</si>
  <si>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</si>
  <si>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</si>
  <si>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</si>
  <si>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</si>
  <si>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</si>
  <si>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</si>
  <si>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</si>
  <si>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</si>
  <si>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</si>
  <si>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</si>
  <si>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</si>
  <si>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</si>
  <si>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</si>
  <si>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</si>
  <si>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</si>
  <si>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</si>
  <si>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</si>
  <si>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</si>
  <si>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</si>
  <si>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</si>
  <si>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</si>
  <si>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</si>
  <si>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</si>
  <si>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</si>
  <si>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</si>
  <si>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</si>
  <si>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</si>
  <si>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</si>
  <si>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</si>
  <si>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</si>
  <si>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</si>
  <si>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</si>
  <si>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</si>
  <si>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</si>
  <si>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</si>
  <si>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</si>
  <si>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</si>
  <si>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</si>
  <si>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</si>
  <si>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</si>
  <si>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</si>
  <si>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</si>
  <si>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</si>
  <si>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</si>
  <si>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</si>
  <si>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</si>
  <si>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</si>
  <si>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</si>
  <si>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</si>
  <si>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</si>
  <si>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</si>
  <si>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</si>
  <si>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</si>
  <si>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</si>
  <si>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</si>
  <si>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</si>
  <si>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</si>
  <si>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</si>
  <si>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</si>
  <si>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</si>
  <si>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</si>
  <si>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</si>
  <si>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</si>
  <si>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</si>
  <si>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</si>
  <si>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</si>
  <si>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</si>
  <si>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</si>
  <si>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</si>
  <si>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</si>
  <si>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</si>
  <si>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</si>
  <si>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</si>
  <si>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</si>
  <si>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</si>
  <si>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</si>
  <si>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</si>
  <si>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</si>
  <si>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</si>
  <si>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</si>
  <si>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</si>
  <si>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</si>
  <si>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</si>
  <si>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</si>
  <si>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</si>
  <si>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</si>
  <si>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</si>
  <si>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</si>
  <si>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</si>
  <si>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</si>
  <si>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</si>
  <si>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</si>
  <si>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3)</t>
  </si>
  <si>
    <t>ZenCo Staff Analytics</t>
  </si>
  <si>
    <t>Days Sick</t>
  </si>
  <si>
    <t>Total Sick Days:</t>
  </si>
  <si>
    <t>Leave Available</t>
  </si>
  <si>
    <t>Leave Taken</t>
  </si>
  <si>
    <t>Departments</t>
  </si>
  <si>
    <t>Hourly Rate</t>
  </si>
  <si>
    <t>Overtime Rate</t>
  </si>
  <si>
    <t>Status</t>
  </si>
  <si>
    <t>Full Time</t>
  </si>
  <si>
    <t>Part Time</t>
  </si>
  <si>
    <t>Average Rate</t>
  </si>
  <si>
    <t>Total Leave</t>
  </si>
  <si>
    <t>Available</t>
  </si>
  <si>
    <t>Overtime:</t>
  </si>
  <si>
    <t>2)</t>
  </si>
  <si>
    <t>Tip</t>
  </si>
  <si>
    <t>7)</t>
  </si>
  <si>
    <t>8)</t>
  </si>
  <si>
    <t>Below is a snapshot of the answers you should get in the first 10 rows:</t>
  </si>
  <si>
    <t>1a)</t>
  </si>
  <si>
    <t>4a)</t>
  </si>
  <si>
    <t>6a)</t>
  </si>
  <si>
    <t>Week 3 Practice Challenge</t>
  </si>
  <si>
    <t>Excel Skills for Data Analytics and Visualization</t>
  </si>
  <si>
    <t>Course 1 — Excel Fundamentals for Data Analysis</t>
  </si>
  <si>
    <r>
      <t xml:space="preserve">All the following instructions are to be carried out in the HR Analytics sheet. For keyboard shortcuts and help click on the </t>
    </r>
    <r>
      <rPr>
        <b/>
        <sz val="11"/>
        <color theme="1"/>
        <rFont val="Calibri"/>
        <family val="2"/>
        <scheme val="minor"/>
      </rPr>
      <t>Tips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Hints</t>
    </r>
    <r>
      <rPr>
        <sz val="11"/>
        <color theme="1"/>
        <rFont val="Calibri"/>
        <family val="2"/>
        <scheme val="minor"/>
      </rPr>
      <t xml:space="preserve"> to the right.</t>
    </r>
  </si>
  <si>
    <r>
      <t xml:space="preserve">Use the </t>
    </r>
    <r>
      <rPr>
        <b/>
        <sz val="11"/>
        <color theme="1"/>
        <rFont val="Calibri"/>
        <family val="2"/>
        <scheme val="minor"/>
      </rPr>
      <t>Name Box</t>
    </r>
    <r>
      <rPr>
        <sz val="11"/>
        <color theme="1"/>
        <rFont val="Calibri"/>
        <family val="2"/>
        <scheme val="minor"/>
      </rPr>
      <t xml:space="preserve"> to change the name of cell </t>
    </r>
    <r>
      <rPr>
        <b/>
        <sz val="11"/>
        <color theme="1"/>
        <rFont val="Calibri"/>
        <family val="2"/>
        <scheme val="minor"/>
      </rPr>
      <t>G2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Overtime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</si>
  <si>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G5</t>
    </r>
    <r>
      <rPr>
        <sz val="11"/>
        <color theme="1"/>
        <rFont val="Calibri"/>
        <family val="2"/>
        <scheme val="minor"/>
      </rPr>
      <t xml:space="preserve"> calculate the overtime rate by multiplying the </t>
    </r>
    <r>
      <rPr>
        <b/>
        <sz val="11"/>
        <color theme="1"/>
        <rFont val="Calibri"/>
        <family val="2"/>
        <scheme val="minor"/>
      </rPr>
      <t>Hourly Rate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Overtime</t>
    </r>
    <r>
      <rPr>
        <sz val="11"/>
        <color theme="1"/>
        <rFont val="Calibri"/>
        <family val="2"/>
        <scheme val="minor"/>
      </rPr>
      <t>. Copy the formula down.</t>
    </r>
  </si>
  <si>
    <r>
      <t xml:space="preserve">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to name each of the columns of employee data.</t>
    </r>
  </si>
  <si>
    <r>
      <t xml:space="preserve">In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calculate the total number of </t>
    </r>
    <r>
      <rPr>
        <b/>
        <sz val="11"/>
        <color theme="1"/>
        <rFont val="Calibri"/>
        <family val="2"/>
        <scheme val="minor"/>
      </rPr>
      <t>Days Sick</t>
    </r>
    <r>
      <rPr>
        <sz val="11"/>
        <color theme="1"/>
        <rFont val="Calibri"/>
        <family val="2"/>
        <scheme val="minor"/>
      </rPr>
      <t xml:space="preserve"> (try typing the name rather than selecting the data).</t>
    </r>
  </si>
  <si>
    <r>
      <t xml:space="preserve">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calculate how much leave is still available by subtracting </t>
    </r>
    <r>
      <rPr>
        <b/>
        <sz val="11"/>
        <color theme="1"/>
        <rFont val="Calibri"/>
        <family val="2"/>
        <scheme val="minor"/>
      </rPr>
      <t>Leave Taken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Leave Allowance</t>
    </r>
    <r>
      <rPr>
        <sz val="11"/>
        <color theme="1"/>
        <rFont val="Calibri"/>
        <family val="2"/>
        <scheme val="minor"/>
      </rPr>
      <t>. Copy Down.</t>
    </r>
  </si>
  <si>
    <r>
      <t xml:space="preserve">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to name the list of departments in column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.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</si>
  <si>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Name Box</t>
    </r>
    <r>
      <rPr>
        <sz val="11"/>
        <color theme="1"/>
        <rFont val="Calibri"/>
        <family val="2"/>
        <scheme val="minor"/>
      </rPr>
      <t xml:space="preserve"> and select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to highlight the staff department data.</t>
    </r>
  </si>
  <si>
    <r>
      <t xml:space="preserve">Open the </t>
    </r>
    <r>
      <rPr>
        <b/>
        <sz val="11"/>
        <color theme="1"/>
        <rFont val="Calibri"/>
        <family val="2"/>
        <scheme val="minor"/>
      </rPr>
      <t>Name Manager</t>
    </r>
    <r>
      <rPr>
        <sz val="11"/>
        <color theme="1"/>
        <rFont val="Calibri"/>
        <family val="2"/>
        <scheme val="minor"/>
      </rPr>
      <t xml:space="preserve"> and create a new constant called </t>
    </r>
    <r>
      <rPr>
        <b/>
        <sz val="11"/>
        <color theme="1"/>
        <rFont val="Calibri"/>
        <family val="2"/>
        <scheme val="minor"/>
      </rPr>
      <t>Leave_Allowance</t>
    </r>
    <r>
      <rPr>
        <sz val="11"/>
        <color theme="1"/>
        <rFont val="Calibri"/>
        <family val="2"/>
        <scheme val="minor"/>
      </rPr>
      <t xml:space="preserve"> with the value 20.</t>
    </r>
  </si>
  <si>
    <r>
      <t xml:space="preserve">Apply </t>
    </r>
    <r>
      <rPr>
        <b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to the column so that each cell gets a drop down list of valid departments. (Make sure to use </t>
    </r>
    <r>
      <rPr>
        <b/>
        <sz val="11"/>
        <color theme="1"/>
        <rFont val="Calibri"/>
        <family val="2"/>
        <scheme val="minor"/>
      </rPr>
      <t>Departments</t>
    </r>
    <r>
      <rPr>
        <sz val="11"/>
        <color theme="1"/>
        <rFont val="Calibri"/>
        <family val="2"/>
        <scheme val="minor"/>
      </rPr>
      <t xml:space="preserve"> not Department)</t>
    </r>
  </si>
  <si>
    <r>
      <t xml:space="preserve">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calculate the total leave available in the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 department. Copy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</si>
  <si>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Hourly Rate for staff who are </t>
    </r>
    <r>
      <rPr>
        <b/>
        <sz val="11"/>
        <color theme="1"/>
        <rFont val="Calibri"/>
        <family val="2"/>
        <scheme val="minor"/>
      </rPr>
      <t>Part Time</t>
    </r>
    <r>
      <rPr>
        <sz val="11"/>
        <color theme="1"/>
        <rFont val="Calibri"/>
        <family val="2"/>
        <scheme val="minor"/>
      </rPr>
      <t xml:space="preserve"> and in the </t>
    </r>
    <r>
      <rPr>
        <b/>
        <sz val="11"/>
        <color theme="1"/>
        <rFont val="Calibri"/>
        <family val="2"/>
        <scheme val="minor"/>
      </rPr>
      <t>Accounting Department</t>
    </r>
    <r>
      <rPr>
        <sz val="11"/>
        <color theme="1"/>
        <rFont val="Calibri"/>
        <family val="2"/>
        <scheme val="minor"/>
      </rPr>
      <t xml:space="preserve"> (i.e. 2 criteria </t>
    </r>
    <r>
      <rPr>
        <b/>
        <sz val="11"/>
        <color theme="1"/>
        <rFont val="Calibri"/>
        <family val="2"/>
        <scheme val="minor"/>
      </rPr>
      <t>M5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O4</t>
    </r>
    <r>
      <rPr>
        <sz val="11"/>
        <color theme="1"/>
        <rFont val="Calibri"/>
        <family val="2"/>
        <scheme val="minor"/>
      </rPr>
      <t>).</t>
    </r>
  </si>
  <si>
    <r>
      <t xml:space="preserve">Apply appropriate cell referencing to </t>
    </r>
    <r>
      <rPr>
        <b/>
        <sz val="11"/>
        <color theme="1"/>
        <rFont val="Calibri"/>
        <family val="2"/>
        <scheme val="minor"/>
      </rPr>
      <t>M5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O4</t>
    </r>
    <r>
      <rPr>
        <sz val="11"/>
        <color theme="1"/>
        <rFont val="Calibri"/>
        <family val="2"/>
        <scheme val="minor"/>
      </rPr>
      <t xml:space="preserve"> so that the formula can be dragged down and then across.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</si>
</sst>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9" fillId="4" borderId="0" applyNumberFormat="0" applyBorder="0" applyAlignment="0" applyProtection="0"/>
  </cellStyleXfs>
  <cellXfs count="30">
    <xf numFmtId="0" fontId="0" fillId="0" borderId="0" xfId="0"/>
    <xf numFmtId="0" fontId="3" fillId="0" borderId="0" xfId="0" applyFont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wrapText="1"/>
    </xf>
    <xf numFmtId="165" fontId="3" fillId="0" borderId="0" xfId="0" applyNumberFormat="1" applyFont="1" applyAlignment="1">
      <alignment wrapText="1"/>
    </xf>
    <xf numFmtId="0" fontId="2" fillId="2" borderId="0" xfId="2" applyAlignment="1">
      <alignment horizontal="center"/>
    </xf>
    <xf numFmtId="0" fontId="10" fillId="0" borderId="0" xfId="1" applyFont="1" applyAlignment="1">
      <alignment horizontal="left"/>
    </xf>
    <xf numFmtId="0" fontId="9" fillId="0" borderId="0" xfId="0" applyFont="1"/>
    <xf numFmtId="0" fontId="2" fillId="0" borderId="0" xfId="2" applyFill="1"/>
    <xf numFmtId="0" fontId="2" fillId="2" borderId="0" xfId="2"/>
    <xf numFmtId="164" fontId="9" fillId="0" borderId="2" xfId="0" applyNumberFormat="1" applyFont="1" applyBorder="1"/>
    <xf numFmtId="0" fontId="2" fillId="2" borderId="0" xfId="2" applyBorder="1" applyAlignment="1">
      <alignment horizontal="left" wrapText="1"/>
    </xf>
    <xf numFmtId="0" fontId="2" fillId="2" borderId="0" xfId="2" applyBorder="1" applyAlignment="1">
      <alignment horizontal="right" wrapText="1"/>
    </xf>
    <xf numFmtId="0" fontId="2" fillId="2" borderId="0" xfId="2" applyBorder="1" applyAlignment="1">
      <alignment horizontal="center" wrapText="1"/>
    </xf>
    <xf numFmtId="1" fontId="9" fillId="0" borderId="0" xfId="0" applyNumberFormat="1" applyFont="1"/>
    <xf numFmtId="165" fontId="9" fillId="0" borderId="0" xfId="0" applyNumberFormat="1" applyFont="1"/>
    <xf numFmtId="0" fontId="9" fillId="0" borderId="2" xfId="0" applyFont="1" applyBorder="1"/>
    <xf numFmtId="0" fontId="9" fillId="4" borderId="0" xfId="3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2" applyAlignment="1">
      <alignment horizontal="center"/>
    </xf>
    <xf numFmtId="1" fontId="0" fillId="0" borderId="0" xfId="0" applyNumberFormat="1" applyFont="1"/>
  </cellXfs>
  <cellStyles count="4">
    <cellStyle name="20% - Accent4" xfId="3" builtinId="42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11D64D-C59A-4CD4-88C0-7EB0B927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126998</xdr:rowOff>
    </xdr:from>
    <xdr:to>
      <xdr:col>15</xdr:col>
      <xdr:colOff>276111</xdr:colOff>
      <xdr:row>44</xdr:row>
      <xdr:rowOff>150812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371941-1D3A-4EED-8987-DD9A45C7B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988842"/>
          <a:ext cx="10114643" cy="2214564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32"/>
  <sheetViews>
    <sheetView showGridLines="0" topLeftCell="A10" zoomScale="120" zoomScaleNormal="120" workbookViewId="0">
      <selection activeCell="P24" sqref="P24"/>
    </sheetView>
  </sheetViews>
  <sheetFormatPr defaultRowHeight="14.4" x14ac:dyDescent="0.3"/>
  <cols>
    <col min="1" max="1" width="5.33203125" customWidth="1"/>
    <col min="2" max="2" width="4.44140625" style="3" customWidth="1"/>
    <col min="8" max="8" width="12.5546875" customWidth="1"/>
    <col min="15" max="15" width="21" customWidth="1"/>
    <col min="16" max="16" width="10" style="22" customWidth="1"/>
  </cols>
  <sheetData>
    <row r="2" spans="2:16" ht="31.2" x14ac:dyDescent="0.6">
      <c r="I2" s="26" t="s">
        <v>143</v>
      </c>
      <c r="J2" s="26"/>
      <c r="K2" s="26"/>
      <c r="L2" s="26"/>
      <c r="M2" s="26"/>
      <c r="N2" s="26"/>
      <c r="O2" s="26"/>
      <c r="P2" s="26"/>
    </row>
    <row r="3" spans="2:16" ht="21" x14ac:dyDescent="0.4">
      <c r="I3" s="27" t="s">
        <v>144</v>
      </c>
      <c r="J3" s="27"/>
      <c r="K3" s="27"/>
      <c r="L3" s="27"/>
      <c r="M3" s="27"/>
      <c r="N3" s="27"/>
      <c r="O3" s="27"/>
      <c r="P3" s="27"/>
    </row>
    <row r="4" spans="2:16" ht="17.7" customHeight="1" x14ac:dyDescent="0.3"/>
    <row r="5" spans="2:16" ht="21.45" customHeight="1" x14ac:dyDescent="0.3">
      <c r="I5" s="25" t="s">
        <v>142</v>
      </c>
      <c r="J5" s="25"/>
      <c r="K5" s="25"/>
      <c r="L5" s="25"/>
      <c r="M5" s="25"/>
      <c r="N5" s="25"/>
      <c r="O5" s="25"/>
      <c r="P5" s="25"/>
    </row>
    <row r="8" spans="2:16" ht="18.600000000000001" thickBot="1" x14ac:dyDescent="0.4">
      <c r="B8" s="6" t="s">
        <v>10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3"/>
    </row>
    <row r="9" spans="2:16" ht="19.350000000000001" customHeight="1" x14ac:dyDescent="0.3">
      <c r="B9" t="s">
        <v>145</v>
      </c>
    </row>
    <row r="10" spans="2:16" ht="8.25" customHeight="1" x14ac:dyDescent="0.3"/>
    <row r="11" spans="2:16" x14ac:dyDescent="0.3">
      <c r="B11" s="3" t="s">
        <v>139</v>
      </c>
      <c r="C11" t="s">
        <v>146</v>
      </c>
    </row>
    <row r="12" spans="2:16" x14ac:dyDescent="0.3">
      <c r="B12" s="3" t="s">
        <v>11</v>
      </c>
      <c r="C12" t="s">
        <v>147</v>
      </c>
    </row>
    <row r="13" spans="2:16" ht="8.25" customHeight="1" x14ac:dyDescent="0.3"/>
    <row r="14" spans="2:16" x14ac:dyDescent="0.3">
      <c r="B14" s="3" t="s">
        <v>134</v>
      </c>
      <c r="C14" t="s">
        <v>148</v>
      </c>
      <c r="P14" s="24" t="s">
        <v>135</v>
      </c>
    </row>
    <row r="15" spans="2:16" ht="8.25" customHeight="1" x14ac:dyDescent="0.3"/>
    <row r="16" spans="2:16" x14ac:dyDescent="0.3">
      <c r="B16" s="3" t="s">
        <v>118</v>
      </c>
      <c r="C16" t="s">
        <v>149</v>
      </c>
    </row>
    <row r="17" spans="2:16" ht="8.25" customHeight="1" x14ac:dyDescent="0.3"/>
    <row r="18" spans="2:16" x14ac:dyDescent="0.3">
      <c r="B18" s="3" t="s">
        <v>140</v>
      </c>
      <c r="C18" t="s">
        <v>153</v>
      </c>
    </row>
    <row r="19" spans="2:16" x14ac:dyDescent="0.3">
      <c r="B19" s="3" t="s">
        <v>11</v>
      </c>
      <c r="C19" t="s">
        <v>150</v>
      </c>
    </row>
    <row r="20" spans="2:16" ht="8.25" customHeight="1" x14ac:dyDescent="0.3"/>
    <row r="21" spans="2:16" x14ac:dyDescent="0.3">
      <c r="B21" s="3">
        <v>5</v>
      </c>
      <c r="C21" t="s">
        <v>151</v>
      </c>
    </row>
    <row r="22" spans="2:16" ht="8.25" customHeight="1" x14ac:dyDescent="0.3"/>
    <row r="23" spans="2:16" x14ac:dyDescent="0.3">
      <c r="B23" s="3" t="s">
        <v>141</v>
      </c>
      <c r="C23" t="s">
        <v>152</v>
      </c>
    </row>
    <row r="24" spans="2:16" x14ac:dyDescent="0.3">
      <c r="B24" s="3" t="s">
        <v>11</v>
      </c>
      <c r="C24" t="s">
        <v>154</v>
      </c>
      <c r="P24" s="24" t="s">
        <v>135</v>
      </c>
    </row>
    <row r="25" spans="2:16" ht="8.25" customHeight="1" x14ac:dyDescent="0.3"/>
    <row r="26" spans="2:16" x14ac:dyDescent="0.3">
      <c r="B26" s="3" t="s">
        <v>136</v>
      </c>
      <c r="C26" t="s">
        <v>155</v>
      </c>
      <c r="P26" s="24" t="s">
        <v>12</v>
      </c>
    </row>
    <row r="27" spans="2:16" ht="8.25" customHeight="1" x14ac:dyDescent="0.3"/>
    <row r="28" spans="2:16" x14ac:dyDescent="0.3">
      <c r="B28" s="3" t="s">
        <v>137</v>
      </c>
      <c r="C28" t="s">
        <v>156</v>
      </c>
      <c r="P28" s="24" t="s">
        <v>12</v>
      </c>
    </row>
    <row r="29" spans="2:16" x14ac:dyDescent="0.3">
      <c r="C29" t="s">
        <v>157</v>
      </c>
    </row>
    <row r="30" spans="2:16" ht="8.25" customHeight="1" x14ac:dyDescent="0.3"/>
    <row r="32" spans="2:16" x14ac:dyDescent="0.3">
      <c r="B32" s="5" t="s">
        <v>138</v>
      </c>
    </row>
  </sheetData>
  <mergeCells count="3">
    <mergeCell ref="I5:P5"/>
    <mergeCell ref="I2:P2"/>
    <mergeCell ref="I3:P3"/>
  </mergeCells>
  <dataValidations count="4">
    <dataValidation allowBlank="1" showInputMessage="1" showErrorMessage="1" promptTitle="Hint:" prompt="Use a SUMIFS function, Sum range is Leave Available, Criteria range is Department." sqref="P26" xr:uid="{2FEAFF67-0A9C-4F1D-864A-67926F5E9A0E}"/>
    <dataValidation allowBlank="1" showInputMessage="1" showErrorMessage="1" promptTitle="Hint:" prompt="Use an AVERAGIFS and mixed cell references $M5 and O$4" sqref="P28" xr:uid="{9319155A-71A1-49E7-9EF3-0E070AFCA455}"/>
    <dataValidation allowBlank="1" showInputMessage="1" showErrorMessage="1" promptTitle="Tip:" prompt="For real efficiency use the keyboard shortcuts CTRL+A and CTRL+SHIFT+F3" sqref="P14" xr:uid="{FC568285-F5E5-4F6C-804D-A02AB38DEF8D}"/>
    <dataValidation allowBlank="1" showInputMessage="1" showErrorMessage="1" promptTitle="Tip:" prompt="Use the shortcut F3 to bring up a list of named ranges when adding the data validation source" sqref="P24" xr:uid="{24FB7E09-9454-41A4-9FDC-1E7C8BD82E93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topLeftCell="B1" zoomScaleNormal="100" workbookViewId="0">
      <selection activeCell="M15" sqref="M15"/>
    </sheetView>
  </sheetViews>
  <sheetFormatPr defaultColWidth="9" defaultRowHeight="14.4" x14ac:dyDescent="0.3"/>
  <cols>
    <col min="1" max="1" width="8.6640625" style="11" customWidth="1"/>
    <col min="2" max="2" width="9.6640625" style="11" customWidth="1"/>
    <col min="3" max="3" width="16" style="11" customWidth="1"/>
    <col min="4" max="4" width="22.44140625" style="11" customWidth="1"/>
    <col min="5" max="5" width="15.88671875" style="11" customWidth="1"/>
    <col min="6" max="7" width="13.88671875" style="11" customWidth="1"/>
    <col min="8" max="10" width="14.5546875" style="11" customWidth="1"/>
    <col min="11" max="12" width="4" style="11" customWidth="1"/>
    <col min="13" max="13" width="20" style="11" customWidth="1"/>
    <col min="14" max="14" width="12.5546875" style="11" customWidth="1"/>
    <col min="15" max="15" width="12.6640625" style="11" customWidth="1"/>
    <col min="16" max="16" width="12.109375" style="11" customWidth="1"/>
    <col min="17" max="16384" width="9" style="11"/>
  </cols>
  <sheetData>
    <row r="1" spans="1:16" ht="23.4" x14ac:dyDescent="0.45">
      <c r="A1" s="4" t="s">
        <v>119</v>
      </c>
      <c r="B1" s="10"/>
      <c r="J1" s="12"/>
    </row>
    <row r="2" spans="1:16" x14ac:dyDescent="0.3">
      <c r="F2" s="13" t="s">
        <v>133</v>
      </c>
      <c r="G2" s="14">
        <v>1.5</v>
      </c>
      <c r="I2" s="13" t="s">
        <v>121</v>
      </c>
      <c r="J2" s="20">
        <f>SUM(Days_Sick)</f>
        <v>127</v>
      </c>
    </row>
    <row r="3" spans="1:16" x14ac:dyDescent="0.3">
      <c r="N3" s="9" t="s">
        <v>131</v>
      </c>
      <c r="O3" s="28" t="s">
        <v>130</v>
      </c>
      <c r="P3" s="28"/>
    </row>
    <row r="4" spans="1:16" x14ac:dyDescent="0.3">
      <c r="A4" s="15" t="s">
        <v>0</v>
      </c>
      <c r="B4" s="15" t="s">
        <v>127</v>
      </c>
      <c r="C4" s="15" t="s">
        <v>1</v>
      </c>
      <c r="D4" s="15" t="s">
        <v>2</v>
      </c>
      <c r="E4" s="15" t="s">
        <v>3</v>
      </c>
      <c r="F4" s="16" t="s">
        <v>125</v>
      </c>
      <c r="G4" s="16" t="s">
        <v>126</v>
      </c>
      <c r="H4" s="16" t="s">
        <v>120</v>
      </c>
      <c r="I4" s="16" t="s">
        <v>123</v>
      </c>
      <c r="J4" s="16" t="s">
        <v>122</v>
      </c>
      <c r="M4" s="15" t="s">
        <v>124</v>
      </c>
      <c r="N4" s="17" t="s">
        <v>132</v>
      </c>
      <c r="O4" s="9" t="s">
        <v>129</v>
      </c>
      <c r="P4" s="9" t="s">
        <v>128</v>
      </c>
    </row>
    <row r="5" spans="1:16" x14ac:dyDescent="0.3">
      <c r="A5" s="11" t="s">
        <v>13</v>
      </c>
      <c r="B5" s="11" t="s">
        <v>128</v>
      </c>
      <c r="C5" s="11" t="s">
        <v>48</v>
      </c>
      <c r="D5" s="11" t="s">
        <v>83</v>
      </c>
      <c r="E5" s="1" t="s">
        <v>8</v>
      </c>
      <c r="F5" s="8">
        <v>92.5</v>
      </c>
      <c r="G5" s="8">
        <f>F5*Overtime</f>
        <v>138.75</v>
      </c>
      <c r="H5" s="7">
        <v>3</v>
      </c>
      <c r="I5" s="7">
        <v>16</v>
      </c>
      <c r="J5" s="11">
        <f>Leave_Allowance - I5</f>
        <v>4</v>
      </c>
      <c r="M5" s="21" t="s">
        <v>4</v>
      </c>
      <c r="N5" s="18">
        <f>SUMIFS(Leave_Available,Department,M5)</f>
        <v>34</v>
      </c>
      <c r="O5" s="19">
        <f>AVERAGEIFS(Hourly_Rate,Status,"Part Time",Department,M5)</f>
        <v>80.349999999999994</v>
      </c>
      <c r="P5" s="19">
        <f>AVERAGEIFS(Hourly_Rate,Status,"Full Time",Department,M5)</f>
        <v>136.05000000000001</v>
      </c>
    </row>
    <row r="6" spans="1:16" x14ac:dyDescent="0.3">
      <c r="A6" s="11" t="s">
        <v>14</v>
      </c>
      <c r="B6" s="11" t="s">
        <v>128</v>
      </c>
      <c r="C6" s="11" t="s">
        <v>49</v>
      </c>
      <c r="D6" s="11" t="s">
        <v>84</v>
      </c>
      <c r="E6" s="1" t="s">
        <v>7</v>
      </c>
      <c r="F6" s="8">
        <v>75.900000000000006</v>
      </c>
      <c r="G6" s="8">
        <f>F6*Overtime</f>
        <v>113.85000000000001</v>
      </c>
      <c r="H6" s="7">
        <v>8</v>
      </c>
      <c r="I6" s="7">
        <v>15</v>
      </c>
      <c r="J6" s="11">
        <f t="shared" ref="J6:J39" si="0">Leave_Allowance - I6</f>
        <v>5</v>
      </c>
      <c r="M6" s="21" t="s">
        <v>7</v>
      </c>
      <c r="N6" s="18">
        <f>SUMIFS(Leave_Available,Department,M6)</f>
        <v>48</v>
      </c>
      <c r="O6" s="19">
        <f>AVERAGEIFS(Hourly_Rate,Status,"Part Time",Department,M6)</f>
        <v>71.900000000000006</v>
      </c>
      <c r="P6" s="19">
        <f>AVERAGEIFS(Hourly_Rate,Status,"Full Time",Department,M6)</f>
        <v>77</v>
      </c>
    </row>
    <row r="7" spans="1:16" x14ac:dyDescent="0.3">
      <c r="A7" s="11" t="s">
        <v>15</v>
      </c>
      <c r="B7" s="11" t="s">
        <v>128</v>
      </c>
      <c r="C7" s="11" t="s">
        <v>50</v>
      </c>
      <c r="D7" s="11" t="s">
        <v>85</v>
      </c>
      <c r="E7" s="1" t="s">
        <v>8</v>
      </c>
      <c r="F7" s="8">
        <v>146.5</v>
      </c>
      <c r="G7" s="8">
        <f>F7*Overtime</f>
        <v>219.75</v>
      </c>
      <c r="H7" s="7">
        <v>1</v>
      </c>
      <c r="I7" s="7">
        <v>17</v>
      </c>
      <c r="J7" s="11">
        <f t="shared" si="0"/>
        <v>3</v>
      </c>
      <c r="M7" s="21" t="s">
        <v>6</v>
      </c>
      <c r="N7" s="18">
        <f>SUMIFS(Leave_Available,Department,M7)</f>
        <v>30</v>
      </c>
      <c r="O7" s="19">
        <f>AVERAGEIFS(Hourly_Rate,Status,"Part Time",Department,M7)</f>
        <v>113.4</v>
      </c>
      <c r="P7" s="19">
        <f>AVERAGEIFS(Hourly_Rate,Status,"Full Time",Department,M7)</f>
        <v>178.8</v>
      </c>
    </row>
    <row r="8" spans="1:16" x14ac:dyDescent="0.3">
      <c r="A8" s="11" t="s">
        <v>16</v>
      </c>
      <c r="B8" s="11" t="s">
        <v>129</v>
      </c>
      <c r="C8" s="11" t="s">
        <v>51</v>
      </c>
      <c r="D8" s="11" t="s">
        <v>86</v>
      </c>
      <c r="E8" s="1" t="s">
        <v>5</v>
      </c>
      <c r="F8" s="8">
        <v>63.2</v>
      </c>
      <c r="G8" s="8">
        <f>F8*Overtime</f>
        <v>94.800000000000011</v>
      </c>
      <c r="H8" s="7">
        <v>0</v>
      </c>
      <c r="I8" s="7">
        <v>12</v>
      </c>
      <c r="J8" s="11">
        <f t="shared" si="0"/>
        <v>8</v>
      </c>
      <c r="M8" s="21" t="s">
        <v>5</v>
      </c>
      <c r="N8" s="18">
        <f>SUMIFS(Leave_Available,Department,M8)</f>
        <v>42</v>
      </c>
      <c r="O8" s="19">
        <f>AVERAGEIFS(Hourly_Rate,Status,"Part Time",Department,M8)</f>
        <v>84.966666666666669</v>
      </c>
      <c r="P8" s="19">
        <f>AVERAGEIFS(Hourly_Rate,Status,"Full Time",Department,M8)</f>
        <v>53.5</v>
      </c>
    </row>
    <row r="9" spans="1:16" x14ac:dyDescent="0.3">
      <c r="A9" s="11" t="s">
        <v>17</v>
      </c>
      <c r="B9" s="11" t="s">
        <v>129</v>
      </c>
      <c r="C9" s="11" t="s">
        <v>52</v>
      </c>
      <c r="D9" s="11" t="s">
        <v>87</v>
      </c>
      <c r="E9" s="1" t="s">
        <v>8</v>
      </c>
      <c r="F9" s="8">
        <v>121.5</v>
      </c>
      <c r="G9" s="8">
        <f>F9*Overtime</f>
        <v>182.25</v>
      </c>
      <c r="H9" s="7">
        <v>3</v>
      </c>
      <c r="I9" s="7">
        <v>15</v>
      </c>
      <c r="J9" s="11">
        <f t="shared" si="0"/>
        <v>5</v>
      </c>
      <c r="M9" s="21" t="s">
        <v>9</v>
      </c>
      <c r="N9" s="18">
        <f>SUMIFS(Leave_Available,Department,M9)</f>
        <v>17</v>
      </c>
      <c r="O9" s="19">
        <f>AVERAGEIFS(Hourly_Rate,Status,"Part Time",Department,M9)</f>
        <v>97.15</v>
      </c>
      <c r="P9" s="19">
        <f>AVERAGEIFS(Hourly_Rate,Status,"Full Time",Department,M9)</f>
        <v>91.466666666666654</v>
      </c>
    </row>
    <row r="10" spans="1:16" x14ac:dyDescent="0.3">
      <c r="A10" s="11" t="s">
        <v>18</v>
      </c>
      <c r="B10" s="11" t="s">
        <v>129</v>
      </c>
      <c r="C10" s="11" t="s">
        <v>53</v>
      </c>
      <c r="D10" s="11" t="s">
        <v>88</v>
      </c>
      <c r="E10" s="1" t="s">
        <v>4</v>
      </c>
      <c r="F10" s="8">
        <v>96.4</v>
      </c>
      <c r="G10" s="8">
        <f>F10*Overtime</f>
        <v>144.60000000000002</v>
      </c>
      <c r="H10" s="7">
        <v>15</v>
      </c>
      <c r="I10" s="7">
        <v>7</v>
      </c>
      <c r="J10" s="11">
        <f t="shared" si="0"/>
        <v>13</v>
      </c>
      <c r="M10" s="21" t="s">
        <v>8</v>
      </c>
      <c r="N10" s="18">
        <f>SUMIFS(Leave_Available,Department,M10)</f>
        <v>110</v>
      </c>
      <c r="O10" s="19">
        <f>AVERAGEIFS(Hourly_Rate,Status,"Part Time",Department,M10)</f>
        <v>133.5</v>
      </c>
      <c r="P10" s="19">
        <f>AVERAGEIFS(Hourly_Rate,Status,"Full Time",Department,M10)</f>
        <v>127.21428571428571</v>
      </c>
    </row>
    <row r="11" spans="1:16" x14ac:dyDescent="0.3">
      <c r="A11" s="11" t="s">
        <v>19</v>
      </c>
      <c r="B11" s="11" t="s">
        <v>129</v>
      </c>
      <c r="C11" s="11" t="s">
        <v>54</v>
      </c>
      <c r="D11" s="11" t="s">
        <v>89</v>
      </c>
      <c r="E11" s="1" t="s">
        <v>8</v>
      </c>
      <c r="F11" s="8">
        <v>185.2</v>
      </c>
      <c r="G11" s="8">
        <f>F11*Overtime</f>
        <v>277.79999999999995</v>
      </c>
      <c r="H11" s="7">
        <v>3</v>
      </c>
      <c r="I11" s="7">
        <v>12</v>
      </c>
      <c r="J11" s="11">
        <f t="shared" si="0"/>
        <v>8</v>
      </c>
      <c r="N11" s="29"/>
    </row>
    <row r="12" spans="1:16" x14ac:dyDescent="0.3">
      <c r="A12" s="11" t="s">
        <v>20</v>
      </c>
      <c r="B12" s="11" t="s">
        <v>128</v>
      </c>
      <c r="C12" s="11" t="s">
        <v>55</v>
      </c>
      <c r="D12" s="11" t="s">
        <v>90</v>
      </c>
      <c r="E12" s="1" t="s">
        <v>8</v>
      </c>
      <c r="F12" s="8">
        <v>186.4</v>
      </c>
      <c r="G12" s="8">
        <f>F12*Overtime</f>
        <v>279.60000000000002</v>
      </c>
      <c r="H12" s="7">
        <v>6</v>
      </c>
      <c r="I12" s="7">
        <v>20</v>
      </c>
      <c r="J12" s="11">
        <f t="shared" si="0"/>
        <v>0</v>
      </c>
    </row>
    <row r="13" spans="1:16" x14ac:dyDescent="0.3">
      <c r="A13" s="11" t="s">
        <v>21</v>
      </c>
      <c r="B13" s="11" t="s">
        <v>129</v>
      </c>
      <c r="C13" s="11" t="s">
        <v>56</v>
      </c>
      <c r="D13" s="11" t="s">
        <v>91</v>
      </c>
      <c r="E13" s="1" t="s">
        <v>6</v>
      </c>
      <c r="F13" s="8">
        <v>113.4</v>
      </c>
      <c r="G13" s="8">
        <f>F13*Overtime</f>
        <v>170.10000000000002</v>
      </c>
      <c r="H13" s="7">
        <v>2</v>
      </c>
      <c r="I13" s="7">
        <v>9</v>
      </c>
      <c r="J13" s="11">
        <f t="shared" si="0"/>
        <v>11</v>
      </c>
    </row>
    <row r="14" spans="1:16" x14ac:dyDescent="0.3">
      <c r="A14" s="11" t="s">
        <v>22</v>
      </c>
      <c r="B14" s="11" t="s">
        <v>128</v>
      </c>
      <c r="C14" s="11" t="s">
        <v>57</v>
      </c>
      <c r="D14" s="11" t="s">
        <v>92</v>
      </c>
      <c r="E14" s="1" t="s">
        <v>5</v>
      </c>
      <c r="F14" s="8">
        <v>53.5</v>
      </c>
      <c r="G14" s="8">
        <f>F14*Overtime</f>
        <v>80.25</v>
      </c>
      <c r="H14" s="7">
        <v>4</v>
      </c>
      <c r="I14" s="7">
        <v>6</v>
      </c>
      <c r="J14" s="11">
        <f t="shared" si="0"/>
        <v>14</v>
      </c>
    </row>
    <row r="15" spans="1:16" x14ac:dyDescent="0.3">
      <c r="A15" s="11" t="s">
        <v>23</v>
      </c>
      <c r="B15" s="11" t="s">
        <v>129</v>
      </c>
      <c r="C15" s="11" t="s">
        <v>58</v>
      </c>
      <c r="D15" s="11" t="s">
        <v>93</v>
      </c>
      <c r="E15" s="1" t="s">
        <v>8</v>
      </c>
      <c r="F15" s="8">
        <v>158.69999999999999</v>
      </c>
      <c r="G15" s="8">
        <f>F15*Overtime</f>
        <v>238.04999999999998</v>
      </c>
      <c r="H15" s="7">
        <v>1</v>
      </c>
      <c r="I15" s="7">
        <v>20</v>
      </c>
      <c r="J15" s="11">
        <f t="shared" si="0"/>
        <v>0</v>
      </c>
    </row>
    <row r="16" spans="1:16" x14ac:dyDescent="0.3">
      <c r="A16" s="11" t="s">
        <v>24</v>
      </c>
      <c r="B16" s="11" t="s">
        <v>129</v>
      </c>
      <c r="C16" s="11" t="s">
        <v>59</v>
      </c>
      <c r="D16" s="11" t="s">
        <v>94</v>
      </c>
      <c r="E16" s="1" t="s">
        <v>5</v>
      </c>
      <c r="F16" s="8">
        <v>128.1</v>
      </c>
      <c r="G16" s="8">
        <f>F16*Overtime</f>
        <v>192.14999999999998</v>
      </c>
      <c r="H16" s="7">
        <v>7</v>
      </c>
      <c r="I16" s="7">
        <v>18</v>
      </c>
      <c r="J16" s="11">
        <f t="shared" si="0"/>
        <v>2</v>
      </c>
    </row>
    <row r="17" spans="1:10" x14ac:dyDescent="0.3">
      <c r="A17" s="11" t="s">
        <v>25</v>
      </c>
      <c r="B17" s="11" t="s">
        <v>129</v>
      </c>
      <c r="C17" s="11" t="s">
        <v>60</v>
      </c>
      <c r="D17" s="11" t="s">
        <v>95</v>
      </c>
      <c r="E17" s="1" t="s">
        <v>9</v>
      </c>
      <c r="F17" s="8">
        <v>99.3</v>
      </c>
      <c r="G17" s="8">
        <f>F17*Overtime</f>
        <v>148.94999999999999</v>
      </c>
      <c r="H17" s="7">
        <v>5</v>
      </c>
      <c r="I17" s="7">
        <v>17</v>
      </c>
      <c r="J17" s="11">
        <f t="shared" si="0"/>
        <v>3</v>
      </c>
    </row>
    <row r="18" spans="1:10" x14ac:dyDescent="0.3">
      <c r="A18" s="11" t="s">
        <v>26</v>
      </c>
      <c r="B18" s="11" t="s">
        <v>128</v>
      </c>
      <c r="C18" s="11" t="s">
        <v>61</v>
      </c>
      <c r="D18" s="11" t="s">
        <v>96</v>
      </c>
      <c r="E18" s="1" t="s">
        <v>9</v>
      </c>
      <c r="F18" s="8">
        <v>104.8</v>
      </c>
      <c r="G18" s="8">
        <f>F18*Overtime</f>
        <v>157.19999999999999</v>
      </c>
      <c r="H18" s="7">
        <v>2</v>
      </c>
      <c r="I18" s="7">
        <v>17</v>
      </c>
      <c r="J18" s="11">
        <f t="shared" si="0"/>
        <v>3</v>
      </c>
    </row>
    <row r="19" spans="1:10" x14ac:dyDescent="0.3">
      <c r="A19" s="11" t="s">
        <v>27</v>
      </c>
      <c r="B19" s="11" t="s">
        <v>128</v>
      </c>
      <c r="C19" s="11" t="s">
        <v>62</v>
      </c>
      <c r="D19" s="11" t="s">
        <v>97</v>
      </c>
      <c r="E19" s="1" t="s">
        <v>4</v>
      </c>
      <c r="F19" s="8">
        <v>153.1</v>
      </c>
      <c r="G19" s="8">
        <f>F19*Overtime</f>
        <v>229.64999999999998</v>
      </c>
      <c r="H19" s="7">
        <v>2</v>
      </c>
      <c r="I19" s="7">
        <v>12</v>
      </c>
      <c r="J19" s="11">
        <f t="shared" si="0"/>
        <v>8</v>
      </c>
    </row>
    <row r="20" spans="1:10" x14ac:dyDescent="0.3">
      <c r="A20" s="11" t="s">
        <v>28</v>
      </c>
      <c r="B20" s="11" t="s">
        <v>129</v>
      </c>
      <c r="C20" s="11" t="s">
        <v>63</v>
      </c>
      <c r="D20" s="11" t="s">
        <v>98</v>
      </c>
      <c r="E20" s="1" t="s">
        <v>7</v>
      </c>
      <c r="F20" s="8">
        <v>67.2</v>
      </c>
      <c r="G20" s="8">
        <f>F20*Overtime</f>
        <v>100.80000000000001</v>
      </c>
      <c r="H20" s="7">
        <v>1</v>
      </c>
      <c r="I20" s="7">
        <v>5</v>
      </c>
      <c r="J20" s="11">
        <f t="shared" si="0"/>
        <v>15</v>
      </c>
    </row>
    <row r="21" spans="1:10" x14ac:dyDescent="0.3">
      <c r="A21" s="11" t="s">
        <v>29</v>
      </c>
      <c r="B21" s="11" t="s">
        <v>129</v>
      </c>
      <c r="C21" s="11" t="s">
        <v>64</v>
      </c>
      <c r="D21" s="11" t="s">
        <v>99</v>
      </c>
      <c r="E21" s="1" t="s">
        <v>7</v>
      </c>
      <c r="F21" s="8">
        <v>76.599999999999994</v>
      </c>
      <c r="G21" s="8">
        <f>F21*Overtime</f>
        <v>114.89999999999999</v>
      </c>
      <c r="H21" s="7">
        <v>0</v>
      </c>
      <c r="I21" s="7">
        <v>3</v>
      </c>
      <c r="J21" s="11">
        <f t="shared" si="0"/>
        <v>17</v>
      </c>
    </row>
    <row r="22" spans="1:10" x14ac:dyDescent="0.3">
      <c r="A22" s="11" t="s">
        <v>30</v>
      </c>
      <c r="B22" s="11" t="s">
        <v>128</v>
      </c>
      <c r="C22" s="11" t="s">
        <v>65</v>
      </c>
      <c r="D22" s="11" t="s">
        <v>100</v>
      </c>
      <c r="E22" s="1" t="s">
        <v>7</v>
      </c>
      <c r="F22" s="8">
        <v>92.6</v>
      </c>
      <c r="G22" s="8">
        <f>F22*Overtime</f>
        <v>138.89999999999998</v>
      </c>
      <c r="H22" s="7">
        <v>1</v>
      </c>
      <c r="I22" s="7">
        <v>14</v>
      </c>
      <c r="J22" s="11">
        <f t="shared" si="0"/>
        <v>6</v>
      </c>
    </row>
    <row r="23" spans="1:10" x14ac:dyDescent="0.3">
      <c r="A23" s="11" t="s">
        <v>31</v>
      </c>
      <c r="B23" s="11" t="s">
        <v>129</v>
      </c>
      <c r="C23" s="11" t="s">
        <v>66</v>
      </c>
      <c r="D23" s="11" t="s">
        <v>101</v>
      </c>
      <c r="E23" s="1" t="s">
        <v>9</v>
      </c>
      <c r="F23" s="8">
        <v>95</v>
      </c>
      <c r="G23" s="8">
        <f>F23*Overtime</f>
        <v>142.5</v>
      </c>
      <c r="H23" s="7">
        <v>5</v>
      </c>
      <c r="I23" s="7">
        <v>18</v>
      </c>
      <c r="J23" s="11">
        <f t="shared" si="0"/>
        <v>2</v>
      </c>
    </row>
    <row r="24" spans="1:10" x14ac:dyDescent="0.3">
      <c r="A24" s="11" t="s">
        <v>32</v>
      </c>
      <c r="B24" s="11" t="s">
        <v>128</v>
      </c>
      <c r="C24" s="11" t="s">
        <v>67</v>
      </c>
      <c r="D24" s="11" t="s">
        <v>102</v>
      </c>
      <c r="E24" s="11" t="s">
        <v>9</v>
      </c>
      <c r="F24" s="8">
        <v>88.4</v>
      </c>
      <c r="G24" s="8">
        <f>F24*Overtime</f>
        <v>132.60000000000002</v>
      </c>
      <c r="H24" s="7">
        <v>5</v>
      </c>
      <c r="I24" s="7">
        <v>18</v>
      </c>
      <c r="J24" s="11">
        <f t="shared" si="0"/>
        <v>2</v>
      </c>
    </row>
    <row r="25" spans="1:10" x14ac:dyDescent="0.3">
      <c r="A25" s="11" t="s">
        <v>33</v>
      </c>
      <c r="B25" s="11" t="s">
        <v>129</v>
      </c>
      <c r="C25" s="11" t="s">
        <v>68</v>
      </c>
      <c r="D25" s="11" t="s">
        <v>103</v>
      </c>
      <c r="E25" s="1" t="s">
        <v>4</v>
      </c>
      <c r="F25" s="8">
        <v>64.3</v>
      </c>
      <c r="G25" s="8">
        <f>F25*Overtime</f>
        <v>96.449999999999989</v>
      </c>
      <c r="H25" s="7">
        <v>3</v>
      </c>
      <c r="I25" s="7">
        <v>9</v>
      </c>
      <c r="J25" s="11">
        <f t="shared" si="0"/>
        <v>11</v>
      </c>
    </row>
    <row r="26" spans="1:10" x14ac:dyDescent="0.3">
      <c r="A26" s="11" t="s">
        <v>34</v>
      </c>
      <c r="B26" s="11" t="s">
        <v>128</v>
      </c>
      <c r="C26" s="11" t="s">
        <v>69</v>
      </c>
      <c r="D26" s="11" t="s">
        <v>104</v>
      </c>
      <c r="E26" s="1" t="s">
        <v>9</v>
      </c>
      <c r="F26" s="8">
        <v>81.2</v>
      </c>
      <c r="G26" s="8">
        <f>F26*Overtime</f>
        <v>121.80000000000001</v>
      </c>
      <c r="H26" s="7">
        <v>1</v>
      </c>
      <c r="I26" s="7">
        <v>13</v>
      </c>
      <c r="J26" s="11">
        <f t="shared" si="0"/>
        <v>7</v>
      </c>
    </row>
    <row r="27" spans="1:10" x14ac:dyDescent="0.3">
      <c r="A27" s="11" t="s">
        <v>35</v>
      </c>
      <c r="B27" s="11" t="s">
        <v>128</v>
      </c>
      <c r="C27" s="11" t="s">
        <v>70</v>
      </c>
      <c r="D27" s="11" t="s">
        <v>105</v>
      </c>
      <c r="E27" s="1" t="s">
        <v>4</v>
      </c>
      <c r="F27" s="8">
        <v>119</v>
      </c>
      <c r="G27" s="8">
        <f>F27*Overtime</f>
        <v>178.5</v>
      </c>
      <c r="H27" s="7">
        <v>5</v>
      </c>
      <c r="I27" s="7">
        <v>18</v>
      </c>
      <c r="J27" s="11">
        <f t="shared" si="0"/>
        <v>2</v>
      </c>
    </row>
    <row r="28" spans="1:10" x14ac:dyDescent="0.3">
      <c r="A28" s="11" t="s">
        <v>36</v>
      </c>
      <c r="B28" s="11" t="s">
        <v>128</v>
      </c>
      <c r="C28" s="11" t="s">
        <v>71</v>
      </c>
      <c r="D28" s="11" t="s">
        <v>106</v>
      </c>
      <c r="E28" s="1" t="s">
        <v>8</v>
      </c>
      <c r="F28" s="8">
        <v>73</v>
      </c>
      <c r="G28" s="8">
        <f>F28*Overtime</f>
        <v>109.5</v>
      </c>
      <c r="H28" s="7">
        <v>3</v>
      </c>
      <c r="I28" s="7">
        <v>19</v>
      </c>
      <c r="J28" s="11">
        <f t="shared" si="0"/>
        <v>1</v>
      </c>
    </row>
    <row r="29" spans="1:10" x14ac:dyDescent="0.3">
      <c r="A29" s="11" t="s">
        <v>37</v>
      </c>
      <c r="B29" s="11" t="s">
        <v>128</v>
      </c>
      <c r="C29" s="11" t="s">
        <v>72</v>
      </c>
      <c r="D29" s="11" t="s">
        <v>107</v>
      </c>
      <c r="E29" s="1" t="s">
        <v>7</v>
      </c>
      <c r="F29" s="8">
        <v>62.5</v>
      </c>
      <c r="G29" s="8">
        <f>F29*Overtime</f>
        <v>93.75</v>
      </c>
      <c r="H29" s="7">
        <v>0</v>
      </c>
      <c r="I29" s="7">
        <v>15</v>
      </c>
      <c r="J29" s="11">
        <f t="shared" si="0"/>
        <v>5</v>
      </c>
    </row>
    <row r="30" spans="1:10" x14ac:dyDescent="0.3">
      <c r="A30" s="11" t="s">
        <v>38</v>
      </c>
      <c r="B30" s="11" t="s">
        <v>129</v>
      </c>
      <c r="C30" s="11" t="s">
        <v>73</v>
      </c>
      <c r="D30" s="11" t="s">
        <v>108</v>
      </c>
      <c r="E30" s="1" t="s">
        <v>8</v>
      </c>
      <c r="F30" s="8">
        <v>157</v>
      </c>
      <c r="G30" s="8">
        <f>F30*Overtime</f>
        <v>235.5</v>
      </c>
      <c r="H30" s="7">
        <v>4</v>
      </c>
      <c r="I30" s="7">
        <v>14</v>
      </c>
      <c r="J30" s="11">
        <f t="shared" si="0"/>
        <v>6</v>
      </c>
    </row>
    <row r="31" spans="1:10" x14ac:dyDescent="0.3">
      <c r="A31" s="11" t="s">
        <v>39</v>
      </c>
      <c r="B31" s="11" t="s">
        <v>128</v>
      </c>
      <c r="C31" s="11" t="s">
        <v>74</v>
      </c>
      <c r="D31" s="11" t="s">
        <v>109</v>
      </c>
      <c r="E31" s="1" t="s">
        <v>8</v>
      </c>
      <c r="F31" s="8">
        <v>140.5</v>
      </c>
      <c r="G31" s="8">
        <f>F31*Overtime</f>
        <v>210.75</v>
      </c>
      <c r="H31" s="7">
        <v>2</v>
      </c>
      <c r="I31" s="7">
        <v>16</v>
      </c>
      <c r="J31" s="11">
        <f t="shared" si="0"/>
        <v>4</v>
      </c>
    </row>
    <row r="32" spans="1:10" x14ac:dyDescent="0.3">
      <c r="A32" s="11" t="s">
        <v>40</v>
      </c>
      <c r="B32" s="11" t="s">
        <v>128</v>
      </c>
      <c r="C32" s="11" t="s">
        <v>75</v>
      </c>
      <c r="D32" s="11" t="s">
        <v>110</v>
      </c>
      <c r="E32" s="1" t="s">
        <v>8</v>
      </c>
      <c r="F32" s="8">
        <v>145.9</v>
      </c>
      <c r="G32" s="8">
        <f>F32*Overtime</f>
        <v>218.85000000000002</v>
      </c>
      <c r="H32" s="7">
        <v>12</v>
      </c>
      <c r="I32" s="7">
        <v>9</v>
      </c>
      <c r="J32" s="11">
        <f t="shared" si="0"/>
        <v>11</v>
      </c>
    </row>
    <row r="33" spans="1:10" x14ac:dyDescent="0.3">
      <c r="A33" s="11" t="s">
        <v>41</v>
      </c>
      <c r="B33" s="11" t="s">
        <v>129</v>
      </c>
      <c r="C33" s="11" t="s">
        <v>76</v>
      </c>
      <c r="D33" s="11" t="s">
        <v>111</v>
      </c>
      <c r="E33" s="1" t="s">
        <v>8</v>
      </c>
      <c r="F33" s="8">
        <v>156</v>
      </c>
      <c r="G33" s="8">
        <f>F33*Overtime</f>
        <v>234</v>
      </c>
      <c r="H33" s="7">
        <v>8</v>
      </c>
      <c r="I33" s="7">
        <v>4</v>
      </c>
      <c r="J33" s="11">
        <f t="shared" si="0"/>
        <v>16</v>
      </c>
    </row>
    <row r="34" spans="1:10" x14ac:dyDescent="0.3">
      <c r="A34" s="11" t="s">
        <v>42</v>
      </c>
      <c r="B34" s="11" t="s">
        <v>129</v>
      </c>
      <c r="C34" s="11" t="s">
        <v>77</v>
      </c>
      <c r="D34" s="11" t="s">
        <v>112</v>
      </c>
      <c r="E34" s="1" t="s">
        <v>5</v>
      </c>
      <c r="F34" s="8">
        <v>63.6</v>
      </c>
      <c r="G34" s="8">
        <f>F34*Overtime</f>
        <v>95.4</v>
      </c>
      <c r="H34" s="7">
        <v>1</v>
      </c>
      <c r="I34" s="7">
        <v>2</v>
      </c>
      <c r="J34" s="11">
        <f t="shared" si="0"/>
        <v>18</v>
      </c>
    </row>
    <row r="35" spans="1:10" x14ac:dyDescent="0.3">
      <c r="A35" s="11" t="s">
        <v>43</v>
      </c>
      <c r="B35" s="11" t="s">
        <v>129</v>
      </c>
      <c r="C35" s="11" t="s">
        <v>78</v>
      </c>
      <c r="D35" s="11" t="s">
        <v>113</v>
      </c>
      <c r="E35" s="1" t="s">
        <v>8</v>
      </c>
      <c r="F35" s="8">
        <v>89.9</v>
      </c>
      <c r="G35" s="8">
        <f>F35*Overtime</f>
        <v>134.85000000000002</v>
      </c>
      <c r="H35" s="7">
        <v>3</v>
      </c>
      <c r="I35" s="7">
        <v>1</v>
      </c>
      <c r="J35" s="11">
        <f t="shared" si="0"/>
        <v>19</v>
      </c>
    </row>
    <row r="36" spans="1:10" x14ac:dyDescent="0.3">
      <c r="A36" s="11" t="s">
        <v>44</v>
      </c>
      <c r="B36" s="11" t="s">
        <v>129</v>
      </c>
      <c r="C36" s="11" t="s">
        <v>79</v>
      </c>
      <c r="D36" s="11" t="s">
        <v>114</v>
      </c>
      <c r="E36" s="1" t="s">
        <v>8</v>
      </c>
      <c r="F36" s="8">
        <v>73.7</v>
      </c>
      <c r="G36" s="8">
        <f>F36*Overtime</f>
        <v>110.55000000000001</v>
      </c>
      <c r="H36" s="7">
        <v>4</v>
      </c>
      <c r="I36" s="7">
        <v>15</v>
      </c>
      <c r="J36" s="11">
        <f t="shared" si="0"/>
        <v>5</v>
      </c>
    </row>
    <row r="37" spans="1:10" x14ac:dyDescent="0.3">
      <c r="A37" s="11" t="s">
        <v>45</v>
      </c>
      <c r="B37" s="11" t="s">
        <v>129</v>
      </c>
      <c r="C37" s="11" t="s">
        <v>80</v>
      </c>
      <c r="D37" s="11" t="s">
        <v>115</v>
      </c>
      <c r="E37" s="1" t="s">
        <v>8</v>
      </c>
      <c r="F37" s="8">
        <v>126</v>
      </c>
      <c r="G37" s="8">
        <f>F37*Overtime</f>
        <v>189</v>
      </c>
      <c r="H37" s="7">
        <v>2</v>
      </c>
      <c r="I37" s="7">
        <v>8</v>
      </c>
      <c r="J37" s="11">
        <f t="shared" si="0"/>
        <v>12</v>
      </c>
    </row>
    <row r="38" spans="1:10" x14ac:dyDescent="0.3">
      <c r="A38" s="11" t="s">
        <v>46</v>
      </c>
      <c r="B38" s="11" t="s">
        <v>128</v>
      </c>
      <c r="C38" s="11" t="s">
        <v>81</v>
      </c>
      <c r="D38" s="11" t="s">
        <v>116</v>
      </c>
      <c r="E38" s="1" t="s">
        <v>6</v>
      </c>
      <c r="F38" s="8">
        <v>178.8</v>
      </c>
      <c r="G38" s="8">
        <f>F38*Overtime</f>
        <v>268.20000000000005</v>
      </c>
      <c r="H38" s="7">
        <v>3</v>
      </c>
      <c r="I38" s="7">
        <v>1</v>
      </c>
      <c r="J38" s="11">
        <f t="shared" si="0"/>
        <v>19</v>
      </c>
    </row>
    <row r="39" spans="1:10" x14ac:dyDescent="0.3">
      <c r="A39" s="11" t="s">
        <v>47</v>
      </c>
      <c r="B39" s="11" t="s">
        <v>128</v>
      </c>
      <c r="C39" s="11" t="s">
        <v>82</v>
      </c>
      <c r="D39" s="11" t="s">
        <v>117</v>
      </c>
      <c r="E39" s="1" t="s">
        <v>8</v>
      </c>
      <c r="F39" s="8">
        <v>105.7</v>
      </c>
      <c r="G39" s="8">
        <f>F39*Overtime</f>
        <v>158.55000000000001</v>
      </c>
      <c r="H39" s="7">
        <v>2</v>
      </c>
      <c r="I39" s="7">
        <v>4</v>
      </c>
      <c r="J39" s="11">
        <f t="shared" si="0"/>
        <v>16</v>
      </c>
    </row>
  </sheetData>
  <sortState xmlns:xlrd2="http://schemas.microsoft.com/office/spreadsheetml/2017/richdata2" ref="M5:M10">
    <sortCondition ref="M7"/>
  </sortState>
  <mergeCells count="1">
    <mergeCell ref="O3:P3"/>
  </mergeCells>
  <dataValidations count="1">
    <dataValidation type="list" allowBlank="1" showInputMessage="1" showErrorMessage="1" sqref="M11" xr:uid="{D5875FE2-9F23-4E5F-8D6D-72EE7AF70C82}">
      <formula1>Departments</formula1>
    </dataValidation>
  </dataValidations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Instructions</vt:lpstr>
      <vt:lpstr>HR Analytics</vt:lpstr>
      <vt:lpstr>Days_Sick</vt:lpstr>
      <vt:lpstr>Department</vt:lpstr>
      <vt:lpstr>Departments</vt:lpstr>
      <vt:lpstr>Email</vt:lpstr>
      <vt:lpstr>Emp_ID</vt:lpstr>
      <vt:lpstr>Full_Name</vt:lpstr>
      <vt:lpstr>Hourly_Rate</vt:lpstr>
      <vt:lpstr>Leave_Available</vt:lpstr>
      <vt:lpstr>Leave_Taken</vt:lpstr>
      <vt:lpstr>Overtime</vt:lpstr>
      <vt:lpstr>Overtime_Rate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Hieu Nguyen</cp:lastModifiedBy>
  <dcterms:created xsi:type="dcterms:W3CDTF">2017-06-15T06:51:11Z</dcterms:created>
  <dcterms:modified xsi:type="dcterms:W3CDTF">2024-03-18T18:10:39Z</dcterms:modified>
</cp:coreProperties>
</file>