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5315" windowHeight="62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0" i="2"/>
  <c r="C30"/>
  <c r="C33" l="1"/>
  <c r="D33"/>
  <c r="E30" s="1"/>
  <c r="E33" s="1"/>
  <c r="F30" s="1"/>
  <c r="F33" s="1"/>
  <c r="G30" s="1"/>
  <c r="B33"/>
  <c r="C32"/>
  <c r="D32"/>
  <c r="E32"/>
  <c r="F32"/>
  <c r="G32"/>
  <c r="H32"/>
  <c r="I32"/>
  <c r="J32"/>
  <c r="K32"/>
  <c r="L32"/>
  <c r="M32"/>
  <c r="B32"/>
  <c r="G33" l="1"/>
  <c r="H30" s="1"/>
  <c r="H33" s="1"/>
  <c r="I30" s="1"/>
  <c r="I33" s="1"/>
  <c r="J30" s="1"/>
  <c r="J33" s="1"/>
  <c r="K30" s="1"/>
  <c r="K33" s="1"/>
  <c r="L30" s="1"/>
  <c r="L33" s="1"/>
  <c r="M30" s="1"/>
  <c r="M33" s="1"/>
  <c r="N27" i="1"/>
  <c r="N22" i="2"/>
  <c r="N14"/>
  <c r="N3"/>
  <c r="N4"/>
  <c r="N5"/>
  <c r="N6"/>
  <c r="N7"/>
  <c r="N8"/>
  <c r="N10"/>
  <c r="N11"/>
  <c r="N12"/>
  <c r="N13"/>
  <c r="N15"/>
  <c r="N16"/>
  <c r="N18"/>
  <c r="N19"/>
  <c r="N20"/>
  <c r="N21"/>
  <c r="N23"/>
  <c r="N24"/>
  <c r="N25"/>
  <c r="N27"/>
  <c r="N28"/>
  <c r="N29"/>
  <c r="T30" i="1"/>
  <c r="T36" s="1"/>
  <c r="T27"/>
  <c r="W36"/>
  <c r="N30" i="2" l="1"/>
  <c r="B38"/>
  <c r="B36"/>
  <c r="B37"/>
  <c r="W37" i="1"/>
  <c r="N31"/>
  <c r="N36" s="1"/>
  <c r="N30"/>
  <c r="Q36"/>
  <c r="B39" i="2" l="1"/>
  <c r="C36" s="1"/>
  <c r="Q37" i="1"/>
  <c r="B48"/>
  <c r="B57" s="1"/>
  <c r="B45"/>
  <c r="E57"/>
  <c r="H27"/>
  <c r="C38" i="2" l="1"/>
  <c r="C37"/>
  <c r="E58" i="1"/>
  <c r="B27"/>
  <c r="H36"/>
  <c r="K36"/>
  <c r="K37" l="1"/>
  <c r="B36" l="1"/>
  <c r="E36"/>
  <c r="E37" l="1"/>
  <c r="H17"/>
  <c r="K17"/>
  <c r="K18" l="1"/>
  <c r="B17"/>
  <c r="B10"/>
  <c r="E17"/>
  <c r="E18" l="1"/>
  <c r="B8"/>
</calcChain>
</file>

<file path=xl/sharedStrings.xml><?xml version="1.0" encoding="utf-8"?>
<sst xmlns="http://schemas.openxmlformats.org/spreadsheetml/2006/main" count="175" uniqueCount="68">
  <si>
    <t>Agua</t>
  </si>
  <si>
    <t>luz</t>
  </si>
  <si>
    <t>Telefone/ internet</t>
  </si>
  <si>
    <t>emprestimo BB</t>
  </si>
  <si>
    <t>emprestimo caixa</t>
  </si>
  <si>
    <t>meu cartão</t>
  </si>
  <si>
    <t>cartão zilda</t>
  </si>
  <si>
    <t>Compra</t>
  </si>
  <si>
    <t>Transporte</t>
  </si>
  <si>
    <t>Entradas</t>
  </si>
  <si>
    <t>total</t>
  </si>
  <si>
    <t>Banco</t>
  </si>
  <si>
    <t>Ração</t>
  </si>
  <si>
    <t>Gasolina</t>
  </si>
  <si>
    <t>Celular</t>
  </si>
  <si>
    <t>guarda - roupas</t>
  </si>
  <si>
    <t>fevereiro</t>
  </si>
  <si>
    <t>janeiro</t>
  </si>
  <si>
    <t>ideal</t>
  </si>
  <si>
    <t>Novembro</t>
  </si>
  <si>
    <t>Dezembro</t>
  </si>
  <si>
    <t>Março</t>
  </si>
  <si>
    <t>Abril</t>
  </si>
  <si>
    <t>Janeiro</t>
  </si>
  <si>
    <t>Fevereiro</t>
  </si>
  <si>
    <t>Maio</t>
  </si>
  <si>
    <t>Junho</t>
  </si>
  <si>
    <t>Julho</t>
  </si>
  <si>
    <t>Agosto</t>
  </si>
  <si>
    <t>Setembro</t>
  </si>
  <si>
    <t>Outubro</t>
  </si>
  <si>
    <t>Itens</t>
  </si>
  <si>
    <t>Custo fixo</t>
  </si>
  <si>
    <t xml:space="preserve">Emprestimo Caixa </t>
  </si>
  <si>
    <t>Guarda-Roupas</t>
  </si>
  <si>
    <t>Internet Oi Velox</t>
  </si>
  <si>
    <t>Telefone Celular</t>
  </si>
  <si>
    <t>Custo Variável</t>
  </si>
  <si>
    <t>Vale Transporte</t>
  </si>
  <si>
    <t>Compra Mensal</t>
  </si>
  <si>
    <t>Conta de Luz</t>
  </si>
  <si>
    <t>Conta de Água</t>
  </si>
  <si>
    <t>Despesa</t>
  </si>
  <si>
    <t>Alimentação</t>
  </si>
  <si>
    <t>Entretenimento</t>
  </si>
  <si>
    <t>Farmácia</t>
  </si>
  <si>
    <t>Imposto</t>
  </si>
  <si>
    <t>Pet shop</t>
  </si>
  <si>
    <t>Veterinário</t>
  </si>
  <si>
    <t>Receitas</t>
  </si>
  <si>
    <t>Salário Mensal</t>
  </si>
  <si>
    <t>Serviços</t>
  </si>
  <si>
    <t>Reservas</t>
  </si>
  <si>
    <t>Tipo</t>
  </si>
  <si>
    <t>%</t>
  </si>
  <si>
    <t>Custo Fixo</t>
  </si>
  <si>
    <t>Total</t>
  </si>
  <si>
    <t>Valor</t>
  </si>
  <si>
    <t>Automóvel</t>
  </si>
  <si>
    <t>Gasto total</t>
  </si>
  <si>
    <t>Controle</t>
  </si>
  <si>
    <t>Dinheiro em conta</t>
  </si>
  <si>
    <t>Emprestimo B itau</t>
  </si>
  <si>
    <t xml:space="preserve">Cartão de Crédito - </t>
  </si>
  <si>
    <t>Cartão de Crédito - Debito</t>
  </si>
  <si>
    <t>Boleta faculdade</t>
  </si>
  <si>
    <t>Seguro veicular</t>
  </si>
  <si>
    <t>Acumulativo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</si>
</sst>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164" formatCode="_-* #,##0.00_-;\-* #,##0.00_-;_-* &quot;-&quot;??_-;_-@_-"/>
    <numFmt numFmtId="165" formatCode="&quot;R$&quot;\ 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0" fillId="4" borderId="1" xfId="0" applyFill="1" applyBorder="1"/>
    <xf numFmtId="0" fontId="2" fillId="3" borderId="0" xfId="0" applyFont="1" applyFill="1" applyBorder="1"/>
    <xf numFmtId="165" fontId="0" fillId="3" borderId="0" xfId="0" applyNumberFormat="1" applyFill="1" applyBorder="1"/>
    <xf numFmtId="165" fontId="0" fillId="3" borderId="2" xfId="0" applyNumberFormat="1" applyFill="1" applyBorder="1"/>
    <xf numFmtId="165" fontId="0" fillId="0" borderId="0" xfId="0" applyNumberFormat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1" xfId="0" applyNumberFormat="1" applyBorder="1"/>
    <xf numFmtId="164" fontId="0" fillId="0" borderId="1" xfId="1" applyFont="1" applyBorder="1"/>
    <xf numFmtId="165" fontId="0" fillId="2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8" borderId="0" xfId="0" applyFill="1" applyBorder="1"/>
    <xf numFmtId="165" fontId="0" fillId="0" borderId="0" xfId="0" applyNumberFormat="1"/>
    <xf numFmtId="0" fontId="0" fillId="3" borderId="0" xfId="0" applyFill="1" applyBorder="1"/>
    <xf numFmtId="44" fontId="0" fillId="0" borderId="0" xfId="2" applyFont="1"/>
    <xf numFmtId="0" fontId="3" fillId="8" borderId="1" xfId="0" applyFont="1" applyFill="1" applyBorder="1"/>
    <xf numFmtId="165" fontId="3" fillId="2" borderId="1" xfId="0" applyNumberFormat="1" applyFont="1" applyFill="1" applyBorder="1" applyAlignment="1">
      <alignment horizontal="center"/>
    </xf>
    <xf numFmtId="165" fontId="3" fillId="9" borderId="1" xfId="0" applyNumberFormat="1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Separador de milhares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8"/>
  <sheetViews>
    <sheetView topLeftCell="F22" workbookViewId="0">
      <selection activeCell="N23" sqref="N23"/>
    </sheetView>
  </sheetViews>
  <sheetFormatPr defaultRowHeight="15"/>
  <cols>
    <col min="1" max="1" width="18.28515625" customWidth="1"/>
    <col min="7" max="7" width="22.85546875" customWidth="1"/>
    <col min="13" max="13" width="33.5703125" customWidth="1"/>
    <col min="19" max="19" width="26.85546875" customWidth="1"/>
  </cols>
  <sheetData>
    <row r="1" spans="1:11">
      <c r="A1" s="1" t="s">
        <v>19</v>
      </c>
      <c r="B1" s="1"/>
      <c r="C1" s="1"/>
      <c r="D1" s="1"/>
      <c r="E1" s="1"/>
      <c r="F1" s="1"/>
      <c r="G1" s="1" t="s">
        <v>20</v>
      </c>
      <c r="H1" s="1"/>
      <c r="I1" s="1"/>
      <c r="J1" s="1"/>
      <c r="K1" s="1"/>
    </row>
    <row r="3" spans="1:11">
      <c r="A3" t="s">
        <v>0</v>
      </c>
      <c r="B3">
        <v>25</v>
      </c>
      <c r="D3" t="s">
        <v>9</v>
      </c>
      <c r="E3">
        <v>1080</v>
      </c>
      <c r="G3" t="s">
        <v>0</v>
      </c>
      <c r="H3">
        <v>20</v>
      </c>
      <c r="J3" t="s">
        <v>9</v>
      </c>
      <c r="K3">
        <v>1261</v>
      </c>
    </row>
    <row r="4" spans="1:11">
      <c r="A4" t="s">
        <v>1</v>
      </c>
      <c r="B4">
        <v>35</v>
      </c>
      <c r="E4">
        <v>557</v>
      </c>
      <c r="G4" t="s">
        <v>1</v>
      </c>
      <c r="H4">
        <v>35</v>
      </c>
      <c r="K4">
        <v>480</v>
      </c>
    </row>
    <row r="5" spans="1:11">
      <c r="A5" t="s">
        <v>2</v>
      </c>
      <c r="B5">
        <v>121</v>
      </c>
      <c r="G5" t="s">
        <v>2</v>
      </c>
      <c r="H5">
        <v>125</v>
      </c>
    </row>
    <row r="6" spans="1:11">
      <c r="A6" t="s">
        <v>3</v>
      </c>
      <c r="B6">
        <v>124</v>
      </c>
      <c r="G6" t="s">
        <v>3</v>
      </c>
      <c r="H6">
        <v>124</v>
      </c>
    </row>
    <row r="7" spans="1:11">
      <c r="A7" t="s">
        <v>4</v>
      </c>
      <c r="B7">
        <v>154</v>
      </c>
      <c r="G7" t="s">
        <v>4</v>
      </c>
      <c r="H7">
        <v>154</v>
      </c>
    </row>
    <row r="8" spans="1:11">
      <c r="A8" t="s">
        <v>5</v>
      </c>
      <c r="B8">
        <f>23+89</f>
        <v>112</v>
      </c>
      <c r="G8" t="s">
        <v>5</v>
      </c>
      <c r="H8">
        <v>159</v>
      </c>
    </row>
    <row r="9" spans="1:11">
      <c r="A9" t="s">
        <v>6</v>
      </c>
      <c r="B9">
        <v>92</v>
      </c>
      <c r="G9" t="s">
        <v>6</v>
      </c>
      <c r="H9">
        <v>92</v>
      </c>
    </row>
    <row r="10" spans="1:11">
      <c r="A10" t="s">
        <v>7</v>
      </c>
      <c r="B10">
        <f>170/2</f>
        <v>85</v>
      </c>
      <c r="G10" t="s">
        <v>7</v>
      </c>
      <c r="H10">
        <v>165</v>
      </c>
    </row>
    <row r="11" spans="1:11">
      <c r="A11" t="s">
        <v>8</v>
      </c>
      <c r="B11">
        <v>75</v>
      </c>
      <c r="G11" t="s">
        <v>8</v>
      </c>
      <c r="H11">
        <v>54</v>
      </c>
    </row>
    <row r="12" spans="1:11">
      <c r="A12" t="s">
        <v>11</v>
      </c>
      <c r="B12">
        <v>75</v>
      </c>
      <c r="G12" t="s">
        <v>11</v>
      </c>
      <c r="H12">
        <v>6</v>
      </c>
    </row>
    <row r="13" spans="1:11">
      <c r="A13" t="s">
        <v>12</v>
      </c>
      <c r="B13">
        <v>50</v>
      </c>
      <c r="G13" t="s">
        <v>12</v>
      </c>
      <c r="H13">
        <v>50</v>
      </c>
    </row>
    <row r="14" spans="1:11">
      <c r="A14" t="s">
        <v>13</v>
      </c>
      <c r="B14">
        <v>50</v>
      </c>
      <c r="G14" t="s">
        <v>13</v>
      </c>
      <c r="H14">
        <v>50</v>
      </c>
    </row>
    <row r="15" spans="1:11">
      <c r="G15" t="s">
        <v>14</v>
      </c>
      <c r="H15">
        <v>35</v>
      </c>
    </row>
    <row r="17" spans="1:23">
      <c r="A17" t="s">
        <v>10</v>
      </c>
      <c r="B17">
        <f>SUM(B3:B14)</f>
        <v>998</v>
      </c>
      <c r="E17">
        <f>SUM(E3:E16)</f>
        <v>1637</v>
      </c>
      <c r="G17" t="s">
        <v>10</v>
      </c>
      <c r="H17">
        <f>SUM(H3:H15)</f>
        <v>1069</v>
      </c>
      <c r="K17">
        <f>SUM(K3:K16)</f>
        <v>1741</v>
      </c>
    </row>
    <row r="18" spans="1:23">
      <c r="D18" t="s">
        <v>10</v>
      </c>
      <c r="E18">
        <f>E17-B17</f>
        <v>639</v>
      </c>
      <c r="J18" t="s">
        <v>10</v>
      </c>
      <c r="K18">
        <f>K17-H17</f>
        <v>672</v>
      </c>
    </row>
    <row r="20" spans="1:23">
      <c r="A20" s="1" t="s">
        <v>17</v>
      </c>
      <c r="B20" s="1"/>
      <c r="C20" s="1"/>
      <c r="D20" s="1"/>
      <c r="E20" s="1"/>
      <c r="F20" s="1"/>
      <c r="G20" s="1" t="s">
        <v>16</v>
      </c>
      <c r="H20" s="1"/>
      <c r="I20" s="1"/>
      <c r="J20" s="1"/>
      <c r="K20" s="1"/>
      <c r="M20" s="1" t="s">
        <v>21</v>
      </c>
      <c r="N20" s="1"/>
      <c r="O20" s="1"/>
      <c r="P20" s="1"/>
      <c r="Q20" s="1"/>
      <c r="S20" s="1" t="s">
        <v>22</v>
      </c>
      <c r="T20" s="1"/>
      <c r="U20" s="1"/>
      <c r="V20" s="1"/>
      <c r="W20" s="1"/>
    </row>
    <row r="22" spans="1:23">
      <c r="A22" t="s">
        <v>0</v>
      </c>
      <c r="B22">
        <v>20</v>
      </c>
      <c r="D22" t="s">
        <v>9</v>
      </c>
      <c r="E22">
        <v>1086</v>
      </c>
      <c r="G22" t="s">
        <v>0</v>
      </c>
      <c r="H22">
        <v>20</v>
      </c>
      <c r="J22" t="s">
        <v>9</v>
      </c>
      <c r="K22">
        <v>1086</v>
      </c>
      <c r="M22" t="s">
        <v>0</v>
      </c>
      <c r="N22">
        <v>18.5</v>
      </c>
      <c r="P22" t="s">
        <v>9</v>
      </c>
      <c r="Q22">
        <v>1086</v>
      </c>
      <c r="S22" t="s">
        <v>0</v>
      </c>
      <c r="T22">
        <v>20</v>
      </c>
      <c r="V22" t="s">
        <v>9</v>
      </c>
      <c r="W22">
        <v>576</v>
      </c>
    </row>
    <row r="23" spans="1:23">
      <c r="A23" t="s">
        <v>1</v>
      </c>
      <c r="B23">
        <v>75</v>
      </c>
      <c r="E23">
        <v>60</v>
      </c>
      <c r="G23" t="s">
        <v>1</v>
      </c>
      <c r="H23">
        <v>35</v>
      </c>
      <c r="K23">
        <v>84.5</v>
      </c>
      <c r="M23" t="s">
        <v>1</v>
      </c>
      <c r="N23">
        <v>29</v>
      </c>
      <c r="Q23">
        <v>2050</v>
      </c>
      <c r="S23" t="s">
        <v>1</v>
      </c>
      <c r="T23">
        <v>35</v>
      </c>
      <c r="W23">
        <v>145</v>
      </c>
    </row>
    <row r="24" spans="1:23">
      <c r="A24" t="s">
        <v>2</v>
      </c>
      <c r="B24">
        <v>127</v>
      </c>
      <c r="G24" t="s">
        <v>2</v>
      </c>
      <c r="H24">
        <v>127</v>
      </c>
      <c r="M24" t="s">
        <v>2</v>
      </c>
      <c r="N24">
        <v>123</v>
      </c>
      <c r="S24" t="s">
        <v>2</v>
      </c>
      <c r="T24">
        <v>133.5</v>
      </c>
    </row>
    <row r="25" spans="1:23">
      <c r="A25" t="s">
        <v>3</v>
      </c>
      <c r="B25">
        <v>124</v>
      </c>
      <c r="G25" t="s">
        <v>3</v>
      </c>
      <c r="H25">
        <v>124</v>
      </c>
      <c r="M25" t="s">
        <v>3</v>
      </c>
      <c r="N25">
        <v>124</v>
      </c>
      <c r="S25" t="s">
        <v>3</v>
      </c>
      <c r="T25">
        <v>124</v>
      </c>
    </row>
    <row r="26" spans="1:23">
      <c r="A26" t="s">
        <v>4</v>
      </c>
      <c r="B26">
        <v>154</v>
      </c>
      <c r="G26" t="s">
        <v>4</v>
      </c>
      <c r="H26">
        <v>154</v>
      </c>
      <c r="M26" t="s">
        <v>4</v>
      </c>
      <c r="N26">
        <v>154</v>
      </c>
      <c r="S26" t="s">
        <v>4</v>
      </c>
      <c r="T26">
        <v>154</v>
      </c>
    </row>
    <row r="27" spans="1:23">
      <c r="A27" t="s">
        <v>5</v>
      </c>
      <c r="B27">
        <f>23+89</f>
        <v>112</v>
      </c>
      <c r="G27" t="s">
        <v>5</v>
      </c>
      <c r="H27">
        <f xml:space="preserve"> 22 +84 +34.9 + 23</f>
        <v>163.9</v>
      </c>
      <c r="M27" t="s">
        <v>5</v>
      </c>
      <c r="N27">
        <f xml:space="preserve"> 22 +  84  + 75 +20 + 11 +100</f>
        <v>312</v>
      </c>
      <c r="S27" t="s">
        <v>5</v>
      </c>
      <c r="T27">
        <f xml:space="preserve"> 22 + 84  + 23 + 50</f>
        <v>179</v>
      </c>
    </row>
    <row r="28" spans="1:23">
      <c r="A28" t="s">
        <v>6</v>
      </c>
      <c r="B28">
        <v>92</v>
      </c>
      <c r="G28" t="s">
        <v>6</v>
      </c>
      <c r="H28">
        <v>92</v>
      </c>
      <c r="M28" t="s">
        <v>6</v>
      </c>
      <c r="N28">
        <v>92</v>
      </c>
      <c r="S28" t="s">
        <v>6</v>
      </c>
      <c r="T28">
        <v>92</v>
      </c>
    </row>
    <row r="29" spans="1:23">
      <c r="A29" t="s">
        <v>7</v>
      </c>
      <c r="B29">
        <v>90</v>
      </c>
      <c r="G29" t="s">
        <v>7</v>
      </c>
      <c r="H29">
        <v>80</v>
      </c>
      <c r="M29" t="s">
        <v>7</v>
      </c>
      <c r="N29">
        <v>120</v>
      </c>
      <c r="S29" t="s">
        <v>7</v>
      </c>
      <c r="T29">
        <v>100</v>
      </c>
    </row>
    <row r="30" spans="1:23">
      <c r="A30" t="s">
        <v>8</v>
      </c>
      <c r="B30">
        <v>69</v>
      </c>
      <c r="G30" t="s">
        <v>8</v>
      </c>
      <c r="H30">
        <v>80</v>
      </c>
      <c r="M30" t="s">
        <v>8</v>
      </c>
      <c r="N30">
        <f xml:space="preserve"> 3.6 * 12</f>
        <v>43.2</v>
      </c>
      <c r="S30" t="s">
        <v>8</v>
      </c>
      <c r="T30">
        <f xml:space="preserve"> 3.6* 22</f>
        <v>79.2</v>
      </c>
    </row>
    <row r="31" spans="1:23">
      <c r="A31" t="s">
        <v>11</v>
      </c>
      <c r="B31">
        <v>30</v>
      </c>
      <c r="G31" t="s">
        <v>11</v>
      </c>
      <c r="H31">
        <v>100</v>
      </c>
      <c r="M31" t="s">
        <v>11</v>
      </c>
      <c r="N31">
        <f xml:space="preserve"> 100 + 52 + 19.9</f>
        <v>171.9</v>
      </c>
      <c r="S31" t="s">
        <v>11</v>
      </c>
      <c r="T31">
        <v>0</v>
      </c>
    </row>
    <row r="32" spans="1:23">
      <c r="A32" t="s">
        <v>12</v>
      </c>
      <c r="B32">
        <v>50</v>
      </c>
      <c r="G32" t="s">
        <v>12</v>
      </c>
      <c r="H32">
        <v>0</v>
      </c>
      <c r="M32" t="s">
        <v>12</v>
      </c>
      <c r="N32">
        <v>0</v>
      </c>
      <c r="S32" t="s">
        <v>12</v>
      </c>
      <c r="T32">
        <v>0</v>
      </c>
    </row>
    <row r="33" spans="1:23">
      <c r="A33" t="s">
        <v>13</v>
      </c>
      <c r="B33">
        <v>15</v>
      </c>
      <c r="G33" t="s">
        <v>13</v>
      </c>
      <c r="H33">
        <v>20</v>
      </c>
      <c r="M33" t="s">
        <v>13</v>
      </c>
      <c r="N33">
        <v>0</v>
      </c>
      <c r="S33" t="s">
        <v>13</v>
      </c>
      <c r="T33">
        <v>50</v>
      </c>
    </row>
    <row r="34" spans="1:23">
      <c r="A34" t="s">
        <v>15</v>
      </c>
      <c r="B34">
        <v>58</v>
      </c>
      <c r="G34" t="s">
        <v>15</v>
      </c>
      <c r="H34">
        <v>58</v>
      </c>
      <c r="M34" t="s">
        <v>15</v>
      </c>
      <c r="N34">
        <v>58</v>
      </c>
      <c r="S34" t="s">
        <v>15</v>
      </c>
      <c r="T34">
        <v>58</v>
      </c>
    </row>
    <row r="35" spans="1:23">
      <c r="G35" t="s">
        <v>14</v>
      </c>
      <c r="H35">
        <v>37</v>
      </c>
      <c r="M35" t="s">
        <v>14</v>
      </c>
      <c r="N35">
        <v>37</v>
      </c>
      <c r="S35" t="s">
        <v>14</v>
      </c>
      <c r="T35">
        <v>37</v>
      </c>
    </row>
    <row r="36" spans="1:23">
      <c r="A36" t="s">
        <v>10</v>
      </c>
      <c r="B36">
        <f>SUM(B22:B34)</f>
        <v>1016</v>
      </c>
      <c r="E36">
        <f>SUM(E22:E35)</f>
        <v>1146</v>
      </c>
      <c r="G36" t="s">
        <v>10</v>
      </c>
      <c r="H36">
        <f>SUM(H22:H35)</f>
        <v>1090.9000000000001</v>
      </c>
      <c r="K36">
        <f>SUM(K22:K35)</f>
        <v>1170.5</v>
      </c>
      <c r="M36" t="s">
        <v>10</v>
      </c>
      <c r="N36">
        <f>SUM(N22:N35)</f>
        <v>1282.6000000000001</v>
      </c>
      <c r="Q36">
        <f>SUM(Q22:Q35)</f>
        <v>3136</v>
      </c>
      <c r="S36" t="s">
        <v>10</v>
      </c>
      <c r="T36">
        <f>SUM(T22:T35)</f>
        <v>1061.7</v>
      </c>
      <c r="W36">
        <f>SUM(W22:W35)</f>
        <v>721</v>
      </c>
    </row>
    <row r="37" spans="1:23">
      <c r="D37" t="s">
        <v>10</v>
      </c>
      <c r="E37">
        <f>E36-B36</f>
        <v>130</v>
      </c>
      <c r="J37" t="s">
        <v>10</v>
      </c>
      <c r="K37">
        <f>K36-H36</f>
        <v>79.599999999999909</v>
      </c>
      <c r="P37" t="s">
        <v>10</v>
      </c>
      <c r="Q37">
        <f>Q36-N36</f>
        <v>1853.3999999999999</v>
      </c>
      <c r="V37" t="s">
        <v>10</v>
      </c>
      <c r="W37">
        <f>W36-T36</f>
        <v>-340.70000000000005</v>
      </c>
    </row>
    <row r="41" spans="1:23">
      <c r="A41" s="1" t="s">
        <v>18</v>
      </c>
      <c r="B41" s="1"/>
      <c r="C41" s="1"/>
      <c r="D41" s="1"/>
      <c r="E41" s="1"/>
    </row>
    <row r="43" spans="1:23">
      <c r="A43" t="s">
        <v>0</v>
      </c>
      <c r="B43">
        <v>20</v>
      </c>
      <c r="D43" t="s">
        <v>9</v>
      </c>
      <c r="E43">
        <v>1086</v>
      </c>
    </row>
    <row r="44" spans="1:23">
      <c r="A44" t="s">
        <v>1</v>
      </c>
      <c r="B44">
        <v>30</v>
      </c>
      <c r="E44">
        <v>0</v>
      </c>
    </row>
    <row r="45" spans="1:23">
      <c r="A45" t="s">
        <v>2</v>
      </c>
      <c r="B45">
        <f>70+25</f>
        <v>95</v>
      </c>
    </row>
    <row r="46" spans="1:23">
      <c r="A46" t="s">
        <v>3</v>
      </c>
      <c r="B46">
        <v>0</v>
      </c>
    </row>
    <row r="47" spans="1:23">
      <c r="A47" t="s">
        <v>4</v>
      </c>
      <c r="B47">
        <v>154</v>
      </c>
    </row>
    <row r="48" spans="1:23">
      <c r="A48" t="s">
        <v>5</v>
      </c>
      <c r="B48">
        <f>11+22</f>
        <v>33</v>
      </c>
    </row>
    <row r="49" spans="1:5">
      <c r="A49" t="s">
        <v>6</v>
      </c>
      <c r="B49">
        <v>92</v>
      </c>
    </row>
    <row r="50" spans="1:5">
      <c r="A50" t="s">
        <v>7</v>
      </c>
      <c r="B50">
        <v>140</v>
      </c>
    </row>
    <row r="51" spans="1:5">
      <c r="A51" t="s">
        <v>8</v>
      </c>
      <c r="B51">
        <v>75</v>
      </c>
    </row>
    <row r="52" spans="1:5">
      <c r="A52" t="s">
        <v>11</v>
      </c>
      <c r="B52">
        <v>0</v>
      </c>
    </row>
    <row r="53" spans="1:5">
      <c r="A53" t="s">
        <v>12</v>
      </c>
      <c r="B53">
        <v>0</v>
      </c>
    </row>
    <row r="54" spans="1:5">
      <c r="A54" t="s">
        <v>13</v>
      </c>
      <c r="B54">
        <v>50</v>
      </c>
    </row>
    <row r="55" spans="1:5">
      <c r="A55" t="s">
        <v>15</v>
      </c>
      <c r="B55">
        <v>0</v>
      </c>
    </row>
    <row r="56" spans="1:5">
      <c r="A56" t="s">
        <v>14</v>
      </c>
      <c r="B56">
        <v>37</v>
      </c>
    </row>
    <row r="57" spans="1:5">
      <c r="A57" t="s">
        <v>10</v>
      </c>
      <c r="B57">
        <f>SUM(B43:B56)</f>
        <v>726</v>
      </c>
      <c r="E57">
        <f>SUM(E43:E56)</f>
        <v>1086</v>
      </c>
    </row>
    <row r="58" spans="1:5">
      <c r="D58" t="s">
        <v>10</v>
      </c>
      <c r="E58">
        <f>E57-B57</f>
        <v>360</v>
      </c>
    </row>
  </sheetData>
  <conditionalFormatting sqref="W37 Q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9"/>
  <sheetViews>
    <sheetView tabSelected="1" workbookViewId="0">
      <selection activeCell="G35" sqref="G35"/>
    </sheetView>
  </sheetViews>
  <sheetFormatPr defaultRowHeight="15"/>
  <cols>
    <col min="1" max="1" width="35.5703125" customWidth="1"/>
    <col min="2" max="14" width="12.7109375" customWidth="1"/>
  </cols>
  <sheetData>
    <row r="1" spans="1:14">
      <c r="A1" s="2" t="s">
        <v>31</v>
      </c>
      <c r="B1" s="3" t="s">
        <v>23</v>
      </c>
      <c r="C1" s="3" t="s">
        <v>24</v>
      </c>
      <c r="D1" s="3" t="s">
        <v>21</v>
      </c>
      <c r="E1" s="3" t="s">
        <v>22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19</v>
      </c>
      <c r="M1" s="3" t="s">
        <v>20</v>
      </c>
      <c r="N1" s="3" t="s">
        <v>56</v>
      </c>
    </row>
    <row r="2" spans="1:14">
      <c r="A2" s="7" t="s">
        <v>32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10"/>
    </row>
    <row r="3" spans="1:14">
      <c r="A3" s="5" t="s">
        <v>62</v>
      </c>
      <c r="B3" s="11"/>
      <c r="C3" s="12"/>
      <c r="D3" s="11"/>
      <c r="E3" s="12"/>
      <c r="F3" s="11"/>
      <c r="G3" s="12"/>
      <c r="H3" s="11"/>
      <c r="I3" s="12"/>
      <c r="J3" s="11"/>
      <c r="K3" s="12"/>
      <c r="L3" s="11"/>
      <c r="M3" s="12"/>
      <c r="N3" s="10">
        <f t="shared" ref="N3:N30" si="0">SUM(B3:M3)</f>
        <v>0</v>
      </c>
    </row>
    <row r="4" spans="1:14">
      <c r="A4" s="5" t="s">
        <v>33</v>
      </c>
      <c r="B4" s="11"/>
      <c r="C4" s="12"/>
      <c r="D4" s="11"/>
      <c r="E4" s="12"/>
      <c r="F4" s="11"/>
      <c r="G4" s="12">
        <v>1187</v>
      </c>
      <c r="H4" s="11"/>
      <c r="I4" s="12"/>
      <c r="J4" s="11"/>
      <c r="K4" s="12"/>
      <c r="L4" s="11"/>
      <c r="M4" s="12"/>
      <c r="N4" s="10">
        <f t="shared" si="0"/>
        <v>1187</v>
      </c>
    </row>
    <row r="5" spans="1:14">
      <c r="A5" s="5" t="s">
        <v>34</v>
      </c>
      <c r="B5" s="11"/>
      <c r="C5" s="12"/>
      <c r="D5" s="11"/>
      <c r="E5" s="12"/>
      <c r="F5" s="11"/>
      <c r="G5" s="12"/>
      <c r="H5" s="11"/>
      <c r="I5" s="12"/>
      <c r="J5" s="11"/>
      <c r="K5" s="12"/>
      <c r="L5" s="11"/>
      <c r="M5" s="12"/>
      <c r="N5" s="10">
        <f t="shared" si="0"/>
        <v>0</v>
      </c>
    </row>
    <row r="6" spans="1:14">
      <c r="A6" s="5" t="s">
        <v>35</v>
      </c>
      <c r="B6" s="11"/>
      <c r="C6" s="12"/>
      <c r="D6" s="11"/>
      <c r="E6" s="12"/>
      <c r="F6" s="11"/>
      <c r="G6" s="12"/>
      <c r="H6" s="11"/>
      <c r="I6" s="12"/>
      <c r="J6" s="11"/>
      <c r="K6" s="12"/>
      <c r="L6" s="11"/>
      <c r="M6" s="12"/>
      <c r="N6" s="10">
        <f t="shared" si="0"/>
        <v>0</v>
      </c>
    </row>
    <row r="7" spans="1:14">
      <c r="A7" s="5" t="s">
        <v>66</v>
      </c>
      <c r="B7" s="11"/>
      <c r="C7" s="12"/>
      <c r="D7" s="11"/>
      <c r="E7" s="12"/>
      <c r="F7" s="11"/>
      <c r="G7" s="12">
        <v>115</v>
      </c>
      <c r="H7" s="11"/>
      <c r="I7" s="12"/>
      <c r="J7" s="11"/>
      <c r="K7" s="12"/>
      <c r="L7" s="11"/>
      <c r="M7" s="12"/>
      <c r="N7" s="10">
        <f t="shared" si="0"/>
        <v>115</v>
      </c>
    </row>
    <row r="8" spans="1:14">
      <c r="A8" s="5" t="s">
        <v>36</v>
      </c>
      <c r="B8" s="11"/>
      <c r="C8" s="12"/>
      <c r="D8" s="11"/>
      <c r="E8" s="12"/>
      <c r="F8" s="11"/>
      <c r="G8" s="12">
        <v>29.9</v>
      </c>
      <c r="H8" s="11"/>
      <c r="I8" s="12"/>
      <c r="J8" s="11"/>
      <c r="K8" s="12"/>
      <c r="L8" s="11"/>
      <c r="M8" s="12"/>
      <c r="N8" s="10">
        <f t="shared" si="0"/>
        <v>29.9</v>
      </c>
    </row>
    <row r="9" spans="1:14">
      <c r="A9" s="7" t="s">
        <v>37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  <c r="N9" s="10"/>
    </row>
    <row r="10" spans="1:14">
      <c r="A10" s="5" t="s">
        <v>38</v>
      </c>
      <c r="B10" s="11"/>
      <c r="C10" s="12"/>
      <c r="D10" s="11"/>
      <c r="E10" s="12"/>
      <c r="F10" s="11"/>
      <c r="G10" s="12">
        <v>170</v>
      </c>
      <c r="H10" s="11"/>
      <c r="I10" s="12"/>
      <c r="J10" s="11"/>
      <c r="K10" s="12"/>
      <c r="L10" s="11"/>
      <c r="M10" s="12"/>
      <c r="N10" s="10">
        <f t="shared" si="0"/>
        <v>170</v>
      </c>
    </row>
    <row r="11" spans="1:14">
      <c r="A11" s="5" t="s">
        <v>64</v>
      </c>
      <c r="B11" s="11"/>
      <c r="C11" s="12"/>
      <c r="D11" s="11"/>
      <c r="E11" s="12"/>
      <c r="F11" s="11"/>
      <c r="G11" s="12">
        <v>142</v>
      </c>
      <c r="H11" s="11"/>
      <c r="I11" s="12"/>
      <c r="J11" s="11"/>
      <c r="K11" s="12"/>
      <c r="L11" s="11"/>
      <c r="M11" s="12"/>
      <c r="N11" s="10">
        <f t="shared" si="0"/>
        <v>142</v>
      </c>
    </row>
    <row r="12" spans="1:14">
      <c r="A12" s="5" t="s">
        <v>63</v>
      </c>
      <c r="B12" s="11"/>
      <c r="C12" s="12"/>
      <c r="D12" s="11"/>
      <c r="E12" s="12"/>
      <c r="F12" s="11"/>
      <c r="G12" s="12"/>
      <c r="H12" s="11"/>
      <c r="I12" s="12"/>
      <c r="J12" s="11"/>
      <c r="K12" s="12"/>
      <c r="L12" s="11"/>
      <c r="M12" s="12"/>
      <c r="N12" s="10">
        <f t="shared" si="0"/>
        <v>0</v>
      </c>
    </row>
    <row r="13" spans="1:14">
      <c r="A13" s="5" t="s">
        <v>39</v>
      </c>
      <c r="B13" s="11"/>
      <c r="C13" s="12"/>
      <c r="D13" s="11"/>
      <c r="E13" s="12"/>
      <c r="F13" s="11"/>
      <c r="G13" s="12"/>
      <c r="H13" s="11"/>
      <c r="I13" s="12"/>
      <c r="J13" s="11"/>
      <c r="K13" s="12"/>
      <c r="L13" s="11"/>
      <c r="M13" s="12"/>
      <c r="N13" s="10">
        <f t="shared" si="0"/>
        <v>0</v>
      </c>
    </row>
    <row r="14" spans="1:14">
      <c r="A14" s="5" t="s">
        <v>65</v>
      </c>
      <c r="B14" s="11"/>
      <c r="C14" s="12"/>
      <c r="D14" s="11"/>
      <c r="E14" s="12"/>
      <c r="F14" s="11"/>
      <c r="G14" s="12">
        <v>389.67</v>
      </c>
      <c r="H14" s="11"/>
      <c r="I14" s="12"/>
      <c r="J14" s="11"/>
      <c r="K14" s="12"/>
      <c r="L14" s="11"/>
      <c r="M14" s="12"/>
      <c r="N14" s="10">
        <f t="shared" si="0"/>
        <v>389.67</v>
      </c>
    </row>
    <row r="15" spans="1:14">
      <c r="A15" s="5" t="s">
        <v>40</v>
      </c>
      <c r="B15" s="11"/>
      <c r="C15" s="12"/>
      <c r="D15" s="11"/>
      <c r="E15" s="12"/>
      <c r="F15" s="11"/>
      <c r="G15" s="12"/>
      <c r="H15" s="11"/>
      <c r="I15" s="12"/>
      <c r="J15" s="11"/>
      <c r="K15" s="12"/>
      <c r="L15" s="11"/>
      <c r="M15" s="12"/>
      <c r="N15" s="10">
        <f t="shared" si="0"/>
        <v>0</v>
      </c>
    </row>
    <row r="16" spans="1:14">
      <c r="A16" s="5" t="s">
        <v>41</v>
      </c>
      <c r="B16" s="11"/>
      <c r="C16" s="12"/>
      <c r="D16" s="11"/>
      <c r="E16" s="12"/>
      <c r="F16" s="11"/>
      <c r="G16" s="12"/>
      <c r="H16" s="11"/>
      <c r="I16" s="12"/>
      <c r="J16" s="11"/>
      <c r="K16" s="12"/>
      <c r="L16" s="11"/>
      <c r="M16" s="12"/>
      <c r="N16" s="10">
        <f t="shared" si="0"/>
        <v>0</v>
      </c>
    </row>
    <row r="17" spans="1:14">
      <c r="A17" s="7" t="s">
        <v>42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4"/>
      <c r="N17" s="10"/>
    </row>
    <row r="18" spans="1:14">
      <c r="A18" s="5" t="s">
        <v>43</v>
      </c>
      <c r="B18" s="11"/>
      <c r="C18" s="12"/>
      <c r="D18" s="11"/>
      <c r="E18" s="12"/>
      <c r="F18" s="11"/>
      <c r="G18" s="12"/>
      <c r="H18" s="11"/>
      <c r="I18" s="12"/>
      <c r="J18" s="11"/>
      <c r="K18" s="12"/>
      <c r="L18" s="11"/>
      <c r="M18" s="12"/>
      <c r="N18" s="10">
        <f t="shared" si="0"/>
        <v>0</v>
      </c>
    </row>
    <row r="19" spans="1:14">
      <c r="A19" s="5" t="s">
        <v>58</v>
      </c>
      <c r="B19" s="11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0">
        <f t="shared" si="0"/>
        <v>0</v>
      </c>
    </row>
    <row r="20" spans="1:14">
      <c r="A20" s="5" t="s">
        <v>44</v>
      </c>
      <c r="B20" s="11"/>
      <c r="C20" s="12"/>
      <c r="D20" s="11"/>
      <c r="E20" s="12"/>
      <c r="F20" s="11"/>
      <c r="G20" s="12"/>
      <c r="H20" s="11"/>
      <c r="I20" s="12"/>
      <c r="J20" s="11"/>
      <c r="K20" s="12"/>
      <c r="L20" s="11"/>
      <c r="M20" s="12"/>
      <c r="N20" s="10">
        <f t="shared" si="0"/>
        <v>0</v>
      </c>
    </row>
    <row r="21" spans="1:14">
      <c r="A21" s="5" t="s">
        <v>45</v>
      </c>
      <c r="B21" s="11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0">
        <f t="shared" si="0"/>
        <v>0</v>
      </c>
    </row>
    <row r="22" spans="1:14">
      <c r="A22" s="5" t="s">
        <v>46</v>
      </c>
      <c r="B22" s="11"/>
      <c r="C22" s="12"/>
      <c r="D22" s="11"/>
      <c r="E22" s="12"/>
      <c r="F22" s="11"/>
      <c r="G22" s="12"/>
      <c r="H22" s="11"/>
      <c r="I22" s="12"/>
      <c r="J22" s="11"/>
      <c r="K22" s="12"/>
      <c r="L22" s="11"/>
      <c r="M22" s="12"/>
      <c r="N22" s="10">
        <f t="shared" si="0"/>
        <v>0</v>
      </c>
    </row>
    <row r="23" spans="1:14">
      <c r="A23" s="5" t="s">
        <v>47</v>
      </c>
      <c r="B23" s="11"/>
      <c r="C23" s="12"/>
      <c r="D23" s="11"/>
      <c r="E23" s="12"/>
      <c r="F23" s="11"/>
      <c r="G23" s="12"/>
      <c r="H23" s="11"/>
      <c r="I23" s="12"/>
      <c r="J23" s="11"/>
      <c r="K23" s="12"/>
      <c r="L23" s="11"/>
      <c r="M23" s="12"/>
      <c r="N23" s="10">
        <f t="shared" si="0"/>
        <v>0</v>
      </c>
    </row>
    <row r="24" spans="1:14">
      <c r="A24" s="5" t="s">
        <v>8</v>
      </c>
      <c r="B24" s="11"/>
      <c r="C24" s="12"/>
      <c r="D24" s="11"/>
      <c r="E24" s="12"/>
      <c r="F24" s="11"/>
      <c r="G24" s="12"/>
      <c r="H24" s="11"/>
      <c r="I24" s="12"/>
      <c r="J24" s="11"/>
      <c r="K24" s="12"/>
      <c r="L24" s="11"/>
      <c r="M24" s="12"/>
      <c r="N24" s="10">
        <f t="shared" si="0"/>
        <v>0</v>
      </c>
    </row>
    <row r="25" spans="1:14">
      <c r="A25" s="5" t="s">
        <v>48</v>
      </c>
      <c r="B25" s="11"/>
      <c r="C25" s="12"/>
      <c r="D25" s="11"/>
      <c r="E25" s="12"/>
      <c r="F25" s="11"/>
      <c r="G25" s="12"/>
      <c r="H25" s="11"/>
      <c r="I25" s="12"/>
      <c r="J25" s="11"/>
      <c r="K25" s="12"/>
      <c r="L25" s="11"/>
      <c r="M25" s="12"/>
      <c r="N25" s="10">
        <f t="shared" si="0"/>
        <v>0</v>
      </c>
    </row>
    <row r="26" spans="1:14">
      <c r="A26" s="7" t="s">
        <v>49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  <c r="N26" s="10"/>
    </row>
    <row r="27" spans="1:14">
      <c r="A27" s="5" t="s">
        <v>50</v>
      </c>
      <c r="B27" s="17"/>
      <c r="C27" s="17"/>
      <c r="D27" s="17"/>
      <c r="E27" s="17"/>
      <c r="F27" s="17"/>
      <c r="G27" s="17">
        <v>1080</v>
      </c>
      <c r="H27" s="17"/>
      <c r="I27" s="17"/>
      <c r="J27" s="17"/>
      <c r="K27" s="17"/>
      <c r="L27" s="17"/>
      <c r="M27" s="17"/>
      <c r="N27" s="10">
        <f t="shared" si="0"/>
        <v>1080</v>
      </c>
    </row>
    <row r="28" spans="1:14">
      <c r="A28" s="5" t="s">
        <v>51</v>
      </c>
      <c r="B28" s="17"/>
      <c r="C28" s="18"/>
      <c r="D28" s="17"/>
      <c r="E28" s="18"/>
      <c r="F28" s="17"/>
      <c r="G28" s="18"/>
      <c r="H28" s="17"/>
      <c r="I28" s="18"/>
      <c r="J28" s="17"/>
      <c r="K28" s="18"/>
      <c r="L28" s="17"/>
      <c r="M28" s="18"/>
      <c r="N28" s="10">
        <f t="shared" si="0"/>
        <v>0</v>
      </c>
    </row>
    <row r="29" spans="1:14">
      <c r="A29" s="5" t="s">
        <v>52</v>
      </c>
      <c r="B29" s="17"/>
      <c r="C29" s="18"/>
      <c r="D29" s="17"/>
      <c r="E29" s="18"/>
      <c r="F29" s="17">
        <v>600</v>
      </c>
      <c r="G29" s="18">
        <v>1000</v>
      </c>
      <c r="H29" s="17"/>
      <c r="I29" s="18"/>
      <c r="J29" s="17"/>
      <c r="K29" s="18"/>
      <c r="L29" s="17"/>
      <c r="M29" s="18"/>
      <c r="N29" s="10">
        <f t="shared" si="0"/>
        <v>1600</v>
      </c>
    </row>
    <row r="30" spans="1:14">
      <c r="A30" s="23" t="s">
        <v>67</v>
      </c>
      <c r="B30" s="24"/>
      <c r="C30" s="25">
        <f>B33</f>
        <v>0</v>
      </c>
      <c r="D30" s="25">
        <f t="shared" ref="D30:M30" si="1">C33</f>
        <v>0</v>
      </c>
      <c r="E30" s="25">
        <f t="shared" si="1"/>
        <v>0</v>
      </c>
      <c r="F30" s="25">
        <f t="shared" si="1"/>
        <v>0</v>
      </c>
      <c r="G30" s="25">
        <f t="shared" si="1"/>
        <v>600</v>
      </c>
      <c r="H30" s="25">
        <f t="shared" si="1"/>
        <v>646.42999999999984</v>
      </c>
      <c r="I30" s="25">
        <f t="shared" si="1"/>
        <v>646.42999999999984</v>
      </c>
      <c r="J30" s="25">
        <f t="shared" si="1"/>
        <v>646.42999999999984</v>
      </c>
      <c r="K30" s="25">
        <f t="shared" si="1"/>
        <v>646.42999999999984</v>
      </c>
      <c r="L30" s="25">
        <f t="shared" si="1"/>
        <v>646.42999999999984</v>
      </c>
      <c r="M30" s="25">
        <f t="shared" si="1"/>
        <v>646.42999999999984</v>
      </c>
      <c r="N30" s="10">
        <f t="shared" si="0"/>
        <v>4478.579999999999</v>
      </c>
    </row>
    <row r="31" spans="1:14">
      <c r="A31" s="21" t="s">
        <v>60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0"/>
    </row>
    <row r="32" spans="1:14">
      <c r="A32" s="19" t="s">
        <v>59</v>
      </c>
      <c r="B32" s="20">
        <f>SUM(B3:B25)</f>
        <v>0</v>
      </c>
      <c r="C32" s="20">
        <f t="shared" ref="C32:M32" si="2">SUM(C3:C25)</f>
        <v>0</v>
      </c>
      <c r="D32" s="20">
        <f t="shared" si="2"/>
        <v>0</v>
      </c>
      <c r="E32" s="20">
        <f t="shared" si="2"/>
        <v>0</v>
      </c>
      <c r="F32" s="20">
        <f t="shared" si="2"/>
        <v>0</v>
      </c>
      <c r="G32" s="20">
        <f t="shared" si="2"/>
        <v>2033.5700000000002</v>
      </c>
      <c r="H32" s="20">
        <f t="shared" si="2"/>
        <v>0</v>
      </c>
      <c r="I32" s="20">
        <f t="shared" si="2"/>
        <v>0</v>
      </c>
      <c r="J32" s="20">
        <f t="shared" si="2"/>
        <v>0</v>
      </c>
      <c r="K32" s="20">
        <f t="shared" si="2"/>
        <v>0</v>
      </c>
      <c r="L32" s="20">
        <f t="shared" si="2"/>
        <v>0</v>
      </c>
      <c r="M32" s="20">
        <f t="shared" si="2"/>
        <v>0</v>
      </c>
    </row>
    <row r="33" spans="1:13">
      <c r="A33" s="19" t="s">
        <v>61</v>
      </c>
      <c r="B33" s="22">
        <f>SUM(B27:B30)-B32</f>
        <v>0</v>
      </c>
      <c r="C33" s="22">
        <f t="shared" ref="C33:M33" si="3">SUM(C27:C30)-C32</f>
        <v>0</v>
      </c>
      <c r="D33" s="22">
        <f t="shared" si="3"/>
        <v>0</v>
      </c>
      <c r="E33" s="22">
        <f t="shared" si="3"/>
        <v>0</v>
      </c>
      <c r="F33" s="22">
        <f t="shared" si="3"/>
        <v>600</v>
      </c>
      <c r="G33" s="22">
        <f t="shared" si="3"/>
        <v>646.42999999999984</v>
      </c>
      <c r="H33" s="22">
        <f t="shared" si="3"/>
        <v>646.42999999999984</v>
      </c>
      <c r="I33" s="22">
        <f t="shared" si="3"/>
        <v>646.42999999999984</v>
      </c>
      <c r="J33" s="22">
        <f t="shared" si="3"/>
        <v>646.42999999999984</v>
      </c>
      <c r="K33" s="22">
        <f t="shared" si="3"/>
        <v>646.42999999999984</v>
      </c>
      <c r="L33" s="22">
        <f t="shared" si="3"/>
        <v>646.42999999999984</v>
      </c>
      <c r="M33" s="22">
        <f t="shared" si="3"/>
        <v>646.42999999999984</v>
      </c>
    </row>
    <row r="35" spans="1:13">
      <c r="A35" s="6" t="s">
        <v>53</v>
      </c>
      <c r="B35" s="6" t="s">
        <v>57</v>
      </c>
      <c r="C35" s="6" t="s">
        <v>54</v>
      </c>
    </row>
    <row r="36" spans="1:13">
      <c r="A36" s="4" t="s">
        <v>55</v>
      </c>
      <c r="B36" s="15">
        <f>SUM(N3:N8)</f>
        <v>1331.9</v>
      </c>
      <c r="C36" s="16">
        <f xml:space="preserve"> (B36 * 100 )/B39</f>
        <v>65.495655423712975</v>
      </c>
    </row>
    <row r="37" spans="1:13">
      <c r="A37" s="4" t="s">
        <v>37</v>
      </c>
      <c r="B37" s="15">
        <f>SUM(N10:N16)</f>
        <v>701.67000000000007</v>
      </c>
      <c r="C37" s="16">
        <f>(B37 * 100)/B39</f>
        <v>34.504344576287018</v>
      </c>
    </row>
    <row r="38" spans="1:13">
      <c r="A38" s="4" t="s">
        <v>42</v>
      </c>
      <c r="B38" s="15">
        <f>SUM(N18:N25)</f>
        <v>0</v>
      </c>
      <c r="C38" s="16">
        <f>(B38 * 100)/B39</f>
        <v>0</v>
      </c>
    </row>
    <row r="39" spans="1:13">
      <c r="A39" s="4" t="s">
        <v>56</v>
      </c>
      <c r="B39" s="15">
        <f>SUM(B36:B38)</f>
        <v>2033.5700000000002</v>
      </c>
      <c r="C3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00873</cp:lastModifiedBy>
  <dcterms:created xsi:type="dcterms:W3CDTF">2012-10-23T10:23:41Z</dcterms:created>
  <dcterms:modified xsi:type="dcterms:W3CDTF">2013-06-06T16:51:53Z</dcterms:modified>
</cp:coreProperties>
</file>