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5" windowWidth="18975" windowHeight="11955" tabRatio="419"/>
  </bookViews>
  <sheets>
    <sheet name="BASE_SS_GERAL" sheetId="1" r:id="rId1"/>
    <sheet name="Pendências" sheetId="4" r:id="rId2"/>
    <sheet name="Compras" sheetId="2" r:id="rId3"/>
    <sheet name="PCP_DISTRIBUIÇÃO" sheetId="5" r:id="rId4"/>
  </sheets>
  <calcPr calcId="124519"/>
  <pivotCaches>
    <pivotCache cacheId="21" r:id="rId5"/>
  </pivotCaches>
</workbook>
</file>

<file path=xl/calcChain.xml><?xml version="1.0" encoding="utf-8"?>
<calcChain xmlns="http://schemas.openxmlformats.org/spreadsheetml/2006/main">
  <c r="AO45" i="1"/>
  <c r="C45" l="1"/>
  <c r="D45"/>
  <c r="G45"/>
  <c r="U45"/>
  <c r="AB45"/>
  <c r="AJ45"/>
  <c r="AN45"/>
  <c r="AK45" l="1"/>
  <c r="AM45" s="1"/>
  <c r="C42"/>
  <c r="C44"/>
  <c r="AO44"/>
  <c r="AO43"/>
  <c r="D44"/>
  <c r="G44"/>
  <c r="U44"/>
  <c r="AB44"/>
  <c r="AJ44"/>
  <c r="AN4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AL45" l="1"/>
  <c r="AK44"/>
  <c r="AM44" s="1"/>
  <c r="AL44" l="1"/>
  <c r="C13"/>
  <c r="C12"/>
  <c r="C11"/>
  <c r="C10"/>
  <c r="C9"/>
  <c r="C8"/>
  <c r="C7"/>
  <c r="C6"/>
  <c r="C5"/>
  <c r="C4"/>
  <c r="C3"/>
  <c r="C2"/>
  <c r="C22"/>
  <c r="C21"/>
  <c r="C20"/>
  <c r="C19"/>
  <c r="C18"/>
  <c r="C17"/>
  <c r="C16"/>
  <c r="C15"/>
  <c r="C14"/>
  <c r="C35"/>
  <c r="C34"/>
  <c r="C33"/>
  <c r="C32"/>
  <c r="C31"/>
  <c r="C30"/>
  <c r="C29"/>
  <c r="C28"/>
  <c r="C27"/>
  <c r="C26"/>
  <c r="C25"/>
  <c r="C24"/>
  <c r="C23"/>
  <c r="C36"/>
  <c r="C37"/>
  <c r="C38"/>
  <c r="C39"/>
  <c r="C40"/>
  <c r="C41"/>
  <c r="C43"/>
  <c r="D43"/>
  <c r="U43"/>
  <c r="AB43"/>
  <c r="AJ43"/>
  <c r="AN43"/>
  <c r="Y43" i="2"/>
  <c r="Y44"/>
  <c r="Y45"/>
  <c r="Y46"/>
  <c r="Y47"/>
  <c r="AO39" i="1"/>
  <c r="AK43" l="1"/>
  <c r="AM43" s="1"/>
  <c r="D39"/>
  <c r="U39"/>
  <c r="V39" s="1"/>
  <c r="AB39"/>
  <c r="AJ39"/>
  <c r="AN39"/>
  <c r="AQ39" s="1"/>
  <c r="AO21"/>
  <c r="AN21"/>
  <c r="AQ21" s="1"/>
  <c r="AJ21"/>
  <c r="AB21"/>
  <c r="U21"/>
  <c r="D21"/>
  <c r="AO20"/>
  <c r="AN20"/>
  <c r="AQ20" s="1"/>
  <c r="AJ20"/>
  <c r="AB20"/>
  <c r="U20"/>
  <c r="D20"/>
  <c r="AO23"/>
  <c r="AN23"/>
  <c r="AQ23" s="1"/>
  <c r="AJ23"/>
  <c r="AB23"/>
  <c r="U23"/>
  <c r="D23"/>
  <c r="AO5"/>
  <c r="AN5"/>
  <c r="AQ5" s="1"/>
  <c r="AJ5"/>
  <c r="AB5"/>
  <c r="U5"/>
  <c r="D5"/>
  <c r="C2" i="4"/>
  <c r="C3"/>
  <c r="C4"/>
  <c r="C5"/>
  <c r="AL43" i="1" l="1"/>
  <c r="AK39"/>
  <c r="AL39" s="1"/>
  <c r="AK23"/>
  <c r="AK5"/>
  <c r="AK20"/>
  <c r="AK21"/>
  <c r="AM21" s="1"/>
  <c r="AL20"/>
  <c r="AM20"/>
  <c r="AL5"/>
  <c r="AM5"/>
  <c r="AM23"/>
  <c r="AL23"/>
  <c r="D2" i="4"/>
  <c r="AL21" i="1" l="1"/>
  <c r="AM39"/>
  <c r="Y42" i="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AO42" i="1" l="1"/>
  <c r="D42"/>
  <c r="U42"/>
  <c r="AB42"/>
  <c r="AJ42"/>
  <c r="AN42"/>
  <c r="O7" i="5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AO16" i="1"/>
  <c r="AO15"/>
  <c r="AO14"/>
  <c r="AO17"/>
  <c r="AO18"/>
  <c r="AO19"/>
  <c r="AO22"/>
  <c r="AK42" l="1"/>
  <c r="AL42" s="1"/>
  <c r="G5" i="4"/>
  <c r="G4"/>
  <c r="AO4"/>
  <c r="AO5"/>
  <c r="AN5"/>
  <c r="AQ5" s="1"/>
  <c r="AJ5"/>
  <c r="AB5"/>
  <c r="AK5" s="1"/>
  <c r="U5"/>
  <c r="D5"/>
  <c r="AN4"/>
  <c r="AQ4" s="1"/>
  <c r="AJ4"/>
  <c r="AB4"/>
  <c r="U4"/>
  <c r="D4"/>
  <c r="AM42" i="1" l="1"/>
  <c r="AM5" i="4"/>
  <c r="AL5"/>
  <c r="AK4"/>
  <c r="D16" i="1"/>
  <c r="D15"/>
  <c r="D14"/>
  <c r="D17"/>
  <c r="D18"/>
  <c r="D19"/>
  <c r="D22"/>
  <c r="U16"/>
  <c r="V16" s="1"/>
  <c r="U15"/>
  <c r="V15" s="1"/>
  <c r="U14"/>
  <c r="V14" s="1"/>
  <c r="U17"/>
  <c r="V17" s="1"/>
  <c r="U18"/>
  <c r="V18" s="1"/>
  <c r="U19"/>
  <c r="V19" s="1"/>
  <c r="U22"/>
  <c r="V22" s="1"/>
  <c r="AB16"/>
  <c r="AB15"/>
  <c r="AB14"/>
  <c r="AB17"/>
  <c r="AB18"/>
  <c r="AB19"/>
  <c r="AB22"/>
  <c r="AJ16"/>
  <c r="AJ15"/>
  <c r="AJ14"/>
  <c r="AJ17"/>
  <c r="AJ18"/>
  <c r="AJ19"/>
  <c r="AJ22"/>
  <c r="AN16"/>
  <c r="AQ16" s="1"/>
  <c r="AN15"/>
  <c r="AQ15" s="1"/>
  <c r="AN14"/>
  <c r="AQ14" s="1"/>
  <c r="AN17"/>
  <c r="AQ17" s="1"/>
  <c r="AN18"/>
  <c r="AQ18" s="1"/>
  <c r="AN19"/>
  <c r="AQ19" s="1"/>
  <c r="AN22"/>
  <c r="AQ22" s="1"/>
  <c r="AO3" i="4"/>
  <c r="AN3"/>
  <c r="AQ3" s="1"/>
  <c r="AJ3"/>
  <c r="AB3"/>
  <c r="U3"/>
  <c r="G3"/>
  <c r="D3"/>
  <c r="AK17" i="1" l="1"/>
  <c r="AM17" s="1"/>
  <c r="AM4" i="4"/>
  <c r="AL4"/>
  <c r="AK3"/>
  <c r="AK19" i="1"/>
  <c r="AM19" s="1"/>
  <c r="AK15"/>
  <c r="AM15" s="1"/>
  <c r="AL17"/>
  <c r="AK22"/>
  <c r="AM22" s="1"/>
  <c r="AK18"/>
  <c r="AM18" s="1"/>
  <c r="AK14"/>
  <c r="AM14" s="1"/>
  <c r="AK16"/>
  <c r="AM16" s="1"/>
  <c r="AO2" i="4"/>
  <c r="AN2"/>
  <c r="AQ2" s="1"/>
  <c r="AJ2"/>
  <c r="AB2"/>
  <c r="AK2" s="1"/>
  <c r="U2"/>
  <c r="G2"/>
  <c r="AL19" i="1" l="1"/>
  <c r="AL3" i="4"/>
  <c r="AM3"/>
  <c r="AL2"/>
  <c r="AM2"/>
  <c r="AL15" i="1"/>
  <c r="AL14"/>
  <c r="AL22"/>
  <c r="AL16"/>
  <c r="AL18"/>
  <c r="D2"/>
  <c r="D3"/>
  <c r="D4"/>
  <c r="D6"/>
  <c r="D13"/>
  <c r="D7"/>
  <c r="D8"/>
  <c r="D9"/>
  <c r="D11"/>
  <c r="D12"/>
  <c r="D10"/>
  <c r="D24"/>
  <c r="D25"/>
  <c r="D26"/>
  <c r="D27"/>
  <c r="D30"/>
  <c r="D28"/>
  <c r="D31"/>
  <c r="D33"/>
  <c r="D34"/>
  <c r="D35"/>
  <c r="D36"/>
  <c r="D38"/>
  <c r="D37"/>
  <c r="D29"/>
  <c r="D32"/>
  <c r="D41"/>
  <c r="D40"/>
  <c r="U11"/>
  <c r="AO40" l="1"/>
  <c r="AO41"/>
  <c r="AO32"/>
  <c r="AO29"/>
  <c r="AO37"/>
  <c r="AO38"/>
  <c r="AO36"/>
  <c r="AO35"/>
  <c r="AO34"/>
  <c r="AO33"/>
  <c r="AO31"/>
  <c r="AO28"/>
  <c r="AO30"/>
  <c r="AO27"/>
  <c r="AO26"/>
  <c r="AO25"/>
  <c r="AO24"/>
  <c r="AO10"/>
  <c r="AO12"/>
  <c r="AO11"/>
  <c r="AO9"/>
  <c r="AO8"/>
  <c r="AO7"/>
  <c r="AO13"/>
  <c r="AO6"/>
  <c r="AO4"/>
  <c r="AO3"/>
  <c r="AO2"/>
  <c r="AB2" l="1"/>
  <c r="AB3"/>
  <c r="AB4"/>
  <c r="AB6"/>
  <c r="AB13"/>
  <c r="AB7"/>
  <c r="AB8"/>
  <c r="AB9"/>
  <c r="AB11"/>
  <c r="AB12"/>
  <c r="AB10"/>
  <c r="AB24"/>
  <c r="AB25"/>
  <c r="AB26"/>
  <c r="AB27"/>
  <c r="AB30"/>
  <c r="AB28"/>
  <c r="AB31"/>
  <c r="AB33"/>
  <c r="AB34"/>
  <c r="AB35"/>
  <c r="AB36"/>
  <c r="AB38"/>
  <c r="AB37"/>
  <c r="AB29"/>
  <c r="AB32"/>
  <c r="AB41"/>
  <c r="AB40"/>
  <c r="U2" l="1"/>
  <c r="U3"/>
  <c r="V3" s="1"/>
  <c r="U4"/>
  <c r="U6"/>
  <c r="U13"/>
  <c r="U7"/>
  <c r="U8"/>
  <c r="U9"/>
  <c r="V11"/>
  <c r="U12"/>
  <c r="U10"/>
  <c r="U24"/>
  <c r="U25"/>
  <c r="U26"/>
  <c r="V26" s="1"/>
  <c r="U27"/>
  <c r="U30"/>
  <c r="U28"/>
  <c r="U31"/>
  <c r="U33"/>
  <c r="V33" s="1"/>
  <c r="U34"/>
  <c r="U35"/>
  <c r="V35" s="1"/>
  <c r="U36"/>
  <c r="V36" s="1"/>
  <c r="U38"/>
  <c r="U37"/>
  <c r="U29"/>
  <c r="U32"/>
  <c r="U41"/>
  <c r="V41" s="1"/>
  <c r="U40"/>
  <c r="V8"/>
  <c r="V12"/>
  <c r="V10"/>
  <c r="V24"/>
  <c r="V27"/>
  <c r="V30"/>
  <c r="V28"/>
  <c r="V37"/>
  <c r="AJ2"/>
  <c r="AK2" s="1"/>
  <c r="AM2" s="1"/>
  <c r="AJ3"/>
  <c r="AK3" s="1"/>
  <c r="AM3" s="1"/>
  <c r="AJ4"/>
  <c r="AK4" s="1"/>
  <c r="AM4" s="1"/>
  <c r="AJ6"/>
  <c r="AJ13"/>
  <c r="AK13" s="1"/>
  <c r="AM13" s="1"/>
  <c r="AJ7"/>
  <c r="AJ8"/>
  <c r="AK8" s="1"/>
  <c r="AM8" s="1"/>
  <c r="AJ9"/>
  <c r="AK9" s="1"/>
  <c r="AM9" s="1"/>
  <c r="AJ11"/>
  <c r="AK11" s="1"/>
  <c r="AM11" s="1"/>
  <c r="AJ12"/>
  <c r="AK12" s="1"/>
  <c r="AM12" s="1"/>
  <c r="AJ10"/>
  <c r="AJ24"/>
  <c r="AK24" s="1"/>
  <c r="AM24" s="1"/>
  <c r="AJ25"/>
  <c r="AK25" s="1"/>
  <c r="AM25" s="1"/>
  <c r="AJ26"/>
  <c r="AK26" s="1"/>
  <c r="AM26" s="1"/>
  <c r="AJ27"/>
  <c r="AK27" s="1"/>
  <c r="AM27" s="1"/>
  <c r="AJ30"/>
  <c r="AK30" s="1"/>
  <c r="AM30" s="1"/>
  <c r="AJ28"/>
  <c r="AK28" s="1"/>
  <c r="AM28" s="1"/>
  <c r="AJ31"/>
  <c r="AK31" s="1"/>
  <c r="AM31" s="1"/>
  <c r="AJ33"/>
  <c r="AK33" s="1"/>
  <c r="AM33" s="1"/>
  <c r="AJ34"/>
  <c r="AK34" s="1"/>
  <c r="AM34" s="1"/>
  <c r="AJ35"/>
  <c r="AK35" s="1"/>
  <c r="AM35" s="1"/>
  <c r="AJ36"/>
  <c r="AJ38"/>
  <c r="AK38" s="1"/>
  <c r="AM38" s="1"/>
  <c r="AJ37"/>
  <c r="AK37" s="1"/>
  <c r="AM37" s="1"/>
  <c r="AJ29"/>
  <c r="AK29" s="1"/>
  <c r="AM29" s="1"/>
  <c r="AJ32"/>
  <c r="AK32" s="1"/>
  <c r="AM32" s="1"/>
  <c r="AJ41"/>
  <c r="AK41" s="1"/>
  <c r="AM41" s="1"/>
  <c r="AJ40"/>
  <c r="AK40" s="1"/>
  <c r="AM40" s="1"/>
  <c r="AN8"/>
  <c r="AQ8" s="1"/>
  <c r="AN27"/>
  <c r="AQ27" s="1"/>
  <c r="AN38"/>
  <c r="AQ38" s="1"/>
  <c r="AN6"/>
  <c r="AQ6" s="1"/>
  <c r="AN24"/>
  <c r="AQ24" s="1"/>
  <c r="AN34"/>
  <c r="AQ34" s="1"/>
  <c r="AN41"/>
  <c r="AQ41" s="1"/>
  <c r="AN3"/>
  <c r="AQ3" s="1"/>
  <c r="AN13"/>
  <c r="AQ13" s="1"/>
  <c r="AN11"/>
  <c r="AQ11" s="1"/>
  <c r="AN25"/>
  <c r="AQ25" s="1"/>
  <c r="AN28"/>
  <c r="AQ28" s="1"/>
  <c r="AN35"/>
  <c r="AQ35" s="1"/>
  <c r="AN40"/>
  <c r="AQ40" s="1"/>
  <c r="AN7"/>
  <c r="AQ7" s="1"/>
  <c r="AN12"/>
  <c r="AQ12" s="1"/>
  <c r="AN26"/>
  <c r="AQ26" s="1"/>
  <c r="AN31"/>
  <c r="AQ31" s="1"/>
  <c r="AN36"/>
  <c r="AQ36" s="1"/>
  <c r="AN29"/>
  <c r="AQ29" s="1"/>
  <c r="AN4"/>
  <c r="AQ4" s="1"/>
  <c r="AN10"/>
  <c r="AQ10" s="1"/>
  <c r="AN33"/>
  <c r="AQ33" s="1"/>
  <c r="AN32"/>
  <c r="AQ32" s="1"/>
  <c r="AN30"/>
  <c r="AQ30" s="1"/>
  <c r="AK6"/>
  <c r="AM6" s="1"/>
  <c r="AK7"/>
  <c r="AM7" s="1"/>
  <c r="AK36"/>
  <c r="AM36" s="1"/>
  <c r="AN9"/>
  <c r="AQ9" s="1"/>
  <c r="AN37"/>
  <c r="AQ37" s="1"/>
  <c r="AN2"/>
  <c r="AQ2" s="1"/>
  <c r="AL41" l="1"/>
  <c r="AL35"/>
  <c r="AL25"/>
  <c r="AL8"/>
  <c r="AL4"/>
  <c r="AL2"/>
  <c r="AL38"/>
  <c r="AL33"/>
  <c r="AL13"/>
  <c r="AL9"/>
  <c r="AL32"/>
  <c r="AL29"/>
  <c r="AL12"/>
  <c r="AL28"/>
  <c r="AL3"/>
  <c r="AL27"/>
  <c r="AL30"/>
  <c r="AL31"/>
  <c r="AL40"/>
  <c r="AL11"/>
  <c r="AL34"/>
  <c r="AL6"/>
  <c r="AL37"/>
  <c r="AL36"/>
  <c r="AL26"/>
  <c r="AL7"/>
  <c r="AL24"/>
  <c r="AK10"/>
  <c r="AM10" s="1"/>
  <c r="AL10" l="1"/>
</calcChain>
</file>

<file path=xl/sharedStrings.xml><?xml version="1.0" encoding="utf-8"?>
<sst xmlns="http://schemas.openxmlformats.org/spreadsheetml/2006/main" count="1361" uniqueCount="221">
  <si>
    <t>Mês</t>
  </si>
  <si>
    <t>Cod. Produto</t>
  </si>
  <si>
    <t>Revista</t>
  </si>
  <si>
    <t>Edição</t>
  </si>
  <si>
    <t>Divisão</t>
  </si>
  <si>
    <t>N° páginas</t>
  </si>
  <si>
    <t>Miolo</t>
  </si>
  <si>
    <t>Capa</t>
  </si>
  <si>
    <t>Preço</t>
  </si>
  <si>
    <t>Formato</t>
  </si>
  <si>
    <t>Distribuição</t>
  </si>
  <si>
    <t>Lombada</t>
  </si>
  <si>
    <t>Periodicidade</t>
  </si>
  <si>
    <t>Bancas</t>
  </si>
  <si>
    <t>Gráfica</t>
  </si>
  <si>
    <t>Lcto</t>
  </si>
  <si>
    <t>Entrega FC</t>
  </si>
  <si>
    <t>Disk Banca</t>
  </si>
  <si>
    <t>ASS</t>
  </si>
  <si>
    <t>Stand By</t>
  </si>
  <si>
    <t>Correios</t>
  </si>
  <si>
    <t>TOTAL ASS</t>
  </si>
  <si>
    <t>ENTREGA ACF</t>
  </si>
  <si>
    <t>LOJA VIRTUAL</t>
  </si>
  <si>
    <t>DEVIR</t>
  </si>
  <si>
    <t>COMIX</t>
  </si>
  <si>
    <t>LIVRARIAS</t>
  </si>
  <si>
    <t>OBS</t>
  </si>
  <si>
    <t>PP</t>
  </si>
  <si>
    <t>PEB</t>
  </si>
  <si>
    <t>Reparte Bienal</t>
  </si>
  <si>
    <t>DC</t>
  </si>
  <si>
    <t>LWC</t>
  </si>
  <si>
    <t>Couche</t>
  </si>
  <si>
    <t>NACIONAL</t>
  </si>
  <si>
    <t>canoa</t>
  </si>
  <si>
    <t>Log &amp; Print</t>
  </si>
  <si>
    <t>A Sombra do Batman</t>
  </si>
  <si>
    <t>144+4</t>
  </si>
  <si>
    <t>17x26</t>
  </si>
  <si>
    <t>quadrada</t>
  </si>
  <si>
    <t>Batman</t>
  </si>
  <si>
    <t>72+4</t>
  </si>
  <si>
    <t>Flash Ponto de Ignição (Flashpoint)</t>
  </si>
  <si>
    <t>64+4</t>
  </si>
  <si>
    <t>Liga da Justiça</t>
  </si>
  <si>
    <t>SETORIZADA</t>
  </si>
  <si>
    <t>Mad</t>
  </si>
  <si>
    <t>40+4</t>
  </si>
  <si>
    <t>O Dia Mais Claro</t>
  </si>
  <si>
    <t>48+4</t>
  </si>
  <si>
    <t xml:space="preserve">Superman </t>
  </si>
  <si>
    <t>Universo DC</t>
  </si>
  <si>
    <t>Avante Vingadores</t>
  </si>
  <si>
    <t>Marvel</t>
  </si>
  <si>
    <t>Bimestral</t>
  </si>
  <si>
    <t>Capitão América e Os Vingadores Secretos</t>
  </si>
  <si>
    <t>Deadpool</t>
  </si>
  <si>
    <t>56+4</t>
  </si>
  <si>
    <t>Grandes Heróis Marvel</t>
  </si>
  <si>
    <t>Homem de Ferro &amp; Thor</t>
  </si>
  <si>
    <t>80+4</t>
  </si>
  <si>
    <t>Homem Aranha</t>
  </si>
  <si>
    <t>Marvel Aventura</t>
  </si>
  <si>
    <t>24+4</t>
  </si>
  <si>
    <t>Os Novos Vingadores</t>
  </si>
  <si>
    <t>Ultimate Marvel</t>
  </si>
  <si>
    <t>Universo Marvel</t>
  </si>
  <si>
    <t xml:space="preserve">Wolverine </t>
  </si>
  <si>
    <t>X-Men Extra</t>
  </si>
  <si>
    <t xml:space="preserve">X-Men </t>
  </si>
  <si>
    <t>A Torre Negra - A Queda de Gilead</t>
  </si>
  <si>
    <t>32+4</t>
  </si>
  <si>
    <t>Setorizada</t>
  </si>
  <si>
    <t>Homem Aranha Kids</t>
  </si>
  <si>
    <t>pisa bright</t>
  </si>
  <si>
    <t>trimestral</t>
  </si>
  <si>
    <t>Revista Mensal Vertigo</t>
  </si>
  <si>
    <t>Vertigo</t>
  </si>
  <si>
    <t>128+4</t>
  </si>
  <si>
    <t>Fábulas Apresenta: João das Fábulas</t>
  </si>
  <si>
    <t>DIVISÃO</t>
  </si>
  <si>
    <t>CÓDIGO</t>
  </si>
  <si>
    <t>MARVEL</t>
  </si>
  <si>
    <t>VERTIGO</t>
  </si>
  <si>
    <t>MANGÁS</t>
  </si>
  <si>
    <t>WARNER</t>
  </si>
  <si>
    <t>OUTROS</t>
  </si>
  <si>
    <t>Tiragem Sugerida</t>
  </si>
  <si>
    <t>Reparte Bancas</t>
  </si>
  <si>
    <t>Reparte Panini</t>
  </si>
  <si>
    <t>?</t>
  </si>
  <si>
    <t>Universo DC Online</t>
  </si>
  <si>
    <t>Os novos Titãs (novo)</t>
  </si>
  <si>
    <t>Brinde - Quebra Cabeça | 20 exp para mkt</t>
  </si>
  <si>
    <t>Brinde - Surpresinha Homem Aranha | 20 exp para mkt</t>
  </si>
  <si>
    <t>Minissérie em 6 partes.</t>
  </si>
  <si>
    <t>Mensal</t>
  </si>
  <si>
    <t>São Francisco</t>
  </si>
  <si>
    <t>Dimensão DC: Lanterna Verde</t>
  </si>
  <si>
    <t>TIRAGEM</t>
  </si>
  <si>
    <t>Coleção</t>
  </si>
  <si>
    <t>Divisão (cód)</t>
  </si>
  <si>
    <t>Marvel Super Heroes</t>
  </si>
  <si>
    <t>192+4</t>
  </si>
  <si>
    <t>PISA</t>
  </si>
  <si>
    <t>CARTÃO</t>
  </si>
  <si>
    <t>11,4x17,7</t>
  </si>
  <si>
    <t>setorizada</t>
  </si>
  <si>
    <t>4 B (...)</t>
  </si>
  <si>
    <t>13,7x20</t>
  </si>
  <si>
    <t>10 B (...)</t>
  </si>
  <si>
    <t>200+4</t>
  </si>
  <si>
    <t>Nacional</t>
  </si>
  <si>
    <t>30 M</t>
  </si>
  <si>
    <t>232+4</t>
  </si>
  <si>
    <t>13x18</t>
  </si>
  <si>
    <t>6 B</t>
  </si>
  <si>
    <t>11 B (...)</t>
  </si>
  <si>
    <t>55 M (...)</t>
  </si>
  <si>
    <t>208+4</t>
  </si>
  <si>
    <t>13x7x20</t>
  </si>
  <si>
    <t>41 M (...)</t>
  </si>
  <si>
    <t>Mangás</t>
  </si>
  <si>
    <t>As Estrelas Cantam (HOSHI WA UTAU)</t>
  </si>
  <si>
    <t>Arata Kangatari</t>
  </si>
  <si>
    <t>8 páginas coloridas</t>
  </si>
  <si>
    <t>Air Gear</t>
  </si>
  <si>
    <t>Dorothea</t>
  </si>
  <si>
    <t>Kaicho Maid-sama</t>
  </si>
  <si>
    <t>Naruto Pocket</t>
  </si>
  <si>
    <t>Seven Ghosts</t>
  </si>
  <si>
    <t>Cartão</t>
  </si>
  <si>
    <t>Pisa</t>
  </si>
  <si>
    <t>PENDENTE REPARTE VAREJO | Hot Stamp Capa | 100 exs para ação de marketing</t>
  </si>
  <si>
    <t>Check Tiragem Bancas</t>
  </si>
  <si>
    <t>Total geral</t>
  </si>
  <si>
    <t>019</t>
  </si>
  <si>
    <t>007</t>
  </si>
  <si>
    <t>003</t>
  </si>
  <si>
    <t>051</t>
  </si>
  <si>
    <t>110</t>
  </si>
  <si>
    <t>005</t>
  </si>
  <si>
    <t>041</t>
  </si>
  <si>
    <t>006</t>
  </si>
  <si>
    <t>004</t>
  </si>
  <si>
    <t>121</t>
  </si>
  <si>
    <t>002</t>
  </si>
  <si>
    <t>021</t>
  </si>
  <si>
    <t>045</t>
  </si>
  <si>
    <t>020</t>
  </si>
  <si>
    <t>010</t>
  </si>
  <si>
    <t>011</t>
  </si>
  <si>
    <t>096</t>
  </si>
  <si>
    <t>026</t>
  </si>
  <si>
    <t>086</t>
  </si>
  <si>
    <t>Cunha</t>
  </si>
  <si>
    <t>Valores</t>
  </si>
  <si>
    <t>Check Tiragem (bancas)</t>
  </si>
  <si>
    <t xml:space="preserve"> Reparte Bancas</t>
  </si>
  <si>
    <t xml:space="preserve"> Disk Banca</t>
  </si>
  <si>
    <t xml:space="preserve"> ASS</t>
  </si>
  <si>
    <t xml:space="preserve"> Correios</t>
  </si>
  <si>
    <t xml:space="preserve"> Reparte Panini</t>
  </si>
  <si>
    <t xml:space="preserve"> LOJA VIRTUAL</t>
  </si>
  <si>
    <t xml:space="preserve"> DEVIR</t>
  </si>
  <si>
    <t xml:space="preserve"> COMIX</t>
  </si>
  <si>
    <t xml:space="preserve"> LIVRARIAS</t>
  </si>
  <si>
    <t xml:space="preserve"> TIRAGEM</t>
  </si>
  <si>
    <t xml:space="preserve"> PP</t>
  </si>
  <si>
    <t>Check PP</t>
  </si>
  <si>
    <t>-</t>
  </si>
  <si>
    <t>19,5x27,5</t>
  </si>
  <si>
    <t>OBS / ESTRATÉGIA</t>
  </si>
  <si>
    <t xml:space="preserve"> PEB</t>
  </si>
  <si>
    <t>Tipo Produto</t>
  </si>
  <si>
    <t>Livro</t>
  </si>
  <si>
    <t>Enciclopédia UFC</t>
  </si>
  <si>
    <t>Dura 4/0 + Hotstamping vermelho + laminação fosca</t>
  </si>
  <si>
    <t>25,7x30,7</t>
  </si>
  <si>
    <t>Quadrada</t>
  </si>
  <si>
    <t>Canoa</t>
  </si>
  <si>
    <t>Especial</t>
  </si>
  <si>
    <t>Couche 150 Gr + guardas + capas</t>
  </si>
  <si>
    <t>Outros</t>
  </si>
  <si>
    <t>Título</t>
  </si>
  <si>
    <t>Guarda 1/1</t>
  </si>
  <si>
    <t>400+4</t>
  </si>
  <si>
    <t>(Tudo)</t>
  </si>
  <si>
    <t>530010100110/S</t>
  </si>
  <si>
    <t>530075100110/S</t>
  </si>
  <si>
    <t>530029100121/S</t>
  </si>
  <si>
    <t>Lançamento</t>
  </si>
  <si>
    <t>Entrega ACF</t>
  </si>
  <si>
    <t>Loja Virtual</t>
  </si>
  <si>
    <t>Supermercados</t>
  </si>
  <si>
    <t>Devir</t>
  </si>
  <si>
    <t>Comix</t>
  </si>
  <si>
    <t>Livrarias</t>
  </si>
  <si>
    <t>Reparte Varejo</t>
  </si>
  <si>
    <t>One Piece</t>
  </si>
  <si>
    <t>One Piece (avançado)</t>
  </si>
  <si>
    <t>001</t>
  </si>
  <si>
    <t>Produto com brinde + Etiqueta + Manuseio + Shirink</t>
  </si>
  <si>
    <t>036</t>
  </si>
  <si>
    <t>Revista Chocolate</t>
  </si>
  <si>
    <t>20x27,5</t>
  </si>
  <si>
    <t>pôster central 8 páginas couche 90 g 4x4, 41,0 x 54,0 aberto + folder 12 pgs couche 150 4x4 + grampo central  55 Exemplares para Vilson (ação com jornalistas)</t>
  </si>
  <si>
    <t>CAPITAO AMERICA VOL. 3 - A MORTE DO SONHO</t>
  </si>
  <si>
    <t>270+4</t>
  </si>
  <si>
    <t>Dura | Laminação Fosca + Reserva</t>
  </si>
  <si>
    <t>Indonésia</t>
  </si>
  <si>
    <t>ZDM VOL. 4</t>
  </si>
  <si>
    <t>288+4</t>
  </si>
  <si>
    <t>Dura | Verniz Total</t>
  </si>
  <si>
    <t>OS SUPREMOS VOL. 1 (REIMPRESSÃO)</t>
  </si>
  <si>
    <t>376+4</t>
  </si>
  <si>
    <t>Dura | laminação fosca + Reserva de Verniz + hot stamping VERMELHO (30%)</t>
  </si>
  <si>
    <t>18,5x27,5</t>
  </si>
  <si>
    <t>121/S</t>
  </si>
  <si>
    <t>110/S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</si>
</sst>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164" formatCode="[$-416]d\-mmm;@"/>
    <numFmt numFmtId="165" formatCode="0#####"/>
    <numFmt numFmtId="166" formatCode="#.0"/>
  </numFmts>
  <fonts count="2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theme="5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14996795556505021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 tint="-0.44999542222357858"/>
      </left>
      <right style="thin">
        <color theme="0" tint="-0.44999542222357858"/>
      </right>
      <top/>
      <bottom style="thin">
        <color theme="0" tint="-0.14999847407452621"/>
      </bottom>
      <diagonal/>
    </border>
    <border>
      <left style="thin">
        <color theme="0" tint="-0.44999542222357858"/>
      </left>
      <right style="thin">
        <color theme="0" tint="-0.44999542222357858"/>
      </right>
      <top style="thin">
        <color theme="0" tint="-0.14999847407452621"/>
      </top>
      <bottom style="medium">
        <color theme="0" tint="-0.44999542222357858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2">
    <xf numFmtId="0" fontId="0" fillId="0" borderId="0" xfId="0"/>
    <xf numFmtId="17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/>
    <xf numFmtId="165" fontId="2" fillId="0" borderId="0" xfId="0" applyNumberFormat="1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0" fontId="6" fillId="0" borderId="0" xfId="0" applyFont="1" applyFill="1" applyBorder="1"/>
    <xf numFmtId="0" fontId="4" fillId="0" borderId="0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 wrapText="1"/>
    </xf>
    <xf numFmtId="166" fontId="9" fillId="2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vertical="center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0" xfId="0" pivotButton="1" applyFont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2" fillId="0" borderId="10" xfId="0" applyFont="1" applyBorder="1"/>
    <xf numFmtId="0" fontId="12" fillId="0" borderId="11" xfId="0" applyFont="1" applyBorder="1"/>
    <xf numFmtId="0" fontId="12" fillId="0" borderId="4" xfId="0" pivotButton="1" applyFont="1" applyBorder="1" applyAlignment="1">
      <alignment horizontal="center" vertical="center" wrapText="1"/>
    </xf>
    <xf numFmtId="3" fontId="13" fillId="0" borderId="12" xfId="0" applyNumberFormat="1" applyFont="1" applyBorder="1" applyAlignment="1">
      <alignment horizontal="center" vertical="center"/>
    </xf>
    <xf numFmtId="0" fontId="0" fillId="0" borderId="12" xfId="0" applyBorder="1"/>
    <xf numFmtId="3" fontId="12" fillId="0" borderId="13" xfId="0" applyNumberFormat="1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7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" fontId="15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wrapText="1"/>
    </xf>
    <xf numFmtId="0" fontId="14" fillId="0" borderId="0" xfId="0" applyFont="1" applyFill="1" applyBorder="1"/>
    <xf numFmtId="165" fontId="14" fillId="0" borderId="0" xfId="0" applyNumberFormat="1" applyFont="1" applyFill="1" applyBorder="1"/>
    <xf numFmtId="44" fontId="0" fillId="0" borderId="0" xfId="0" applyNumberFormat="1" applyAlignment="1">
      <alignment vertical="center"/>
    </xf>
    <xf numFmtId="3" fontId="13" fillId="0" borderId="15" xfId="0" applyNumberFormat="1" applyFont="1" applyBorder="1" applyAlignment="1">
      <alignment horizontal="center" vertical="center"/>
    </xf>
    <xf numFmtId="0" fontId="7" fillId="0" borderId="16" xfId="0" pivotButton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left" vertical="center"/>
    </xf>
    <xf numFmtId="1" fontId="11" fillId="0" borderId="0" xfId="0" applyNumberFormat="1" applyFont="1" applyBorder="1" applyAlignment="1">
      <alignment horizontal="left" vertical="center"/>
    </xf>
    <xf numFmtId="0" fontId="4" fillId="0" borderId="0" xfId="0" pivotButton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44" fontId="12" fillId="0" borderId="0" xfId="0" applyNumberFormat="1" applyFont="1" applyBorder="1" applyAlignment="1">
      <alignment vertical="center"/>
    </xf>
    <xf numFmtId="16" fontId="12" fillId="0" borderId="0" xfId="0" applyNumberFormat="1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pivotButton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6" fillId="0" borderId="0" xfId="0" pivotButton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pivotButton="1" applyFont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16" fontId="6" fillId="0" borderId="0" xfId="0" applyNumberFormat="1" applyFont="1" applyBorder="1" applyAlignment="1">
      <alignment vertical="center"/>
    </xf>
    <xf numFmtId="0" fontId="16" fillId="0" borderId="17" xfId="0" pivotButton="1" applyFont="1" applyBorder="1" applyAlignment="1">
      <alignment horizontal="center" vertical="center" wrapText="1"/>
    </xf>
    <xf numFmtId="0" fontId="16" fillId="0" borderId="4" xfId="0" pivotButton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3" fontId="5" fillId="3" borderId="18" xfId="0" applyNumberFormat="1" applyFont="1" applyFill="1" applyBorder="1" applyAlignment="1">
      <alignment horizontal="center" vertical="center"/>
    </xf>
    <xf numFmtId="1" fontId="5" fillId="3" borderId="18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3" fontId="19" fillId="0" borderId="20" xfId="0" applyNumberFormat="1" applyFont="1" applyBorder="1" applyAlignment="1">
      <alignment horizontal="left" vertical="center"/>
    </xf>
    <xf numFmtId="3" fontId="19" fillId="0" borderId="20" xfId="0" applyNumberFormat="1" applyFont="1" applyBorder="1" applyAlignment="1">
      <alignment horizontal="left" vertical="center" wrapText="1"/>
    </xf>
    <xf numFmtId="3" fontId="19" fillId="0" borderId="21" xfId="0" applyNumberFormat="1" applyFont="1" applyBorder="1" applyAlignment="1">
      <alignment horizontal="left" vertical="center" wrapText="1"/>
    </xf>
    <xf numFmtId="16" fontId="19" fillId="0" borderId="0" xfId="0" applyNumberFormat="1" applyFont="1" applyBorder="1" applyAlignment="1">
      <alignment horizontal="center" vertical="center"/>
    </xf>
    <xf numFmtId="17" fontId="20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2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4" fontId="20" fillId="0" borderId="0" xfId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" fontId="20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6" fontId="2" fillId="2" borderId="0" xfId="0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9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color theme="0"/>
      </font>
    </dxf>
    <dxf>
      <font>
        <color theme="0"/>
      </font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border>
        <vertical style="thin">
          <color theme="0" tint="-0.499984740745262"/>
        </vertic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sz val="14"/>
      </font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  <alignment horizontal="center" wrapText="1" readingOrder="0"/>
    </dxf>
    <dxf>
      <font>
        <sz val="14"/>
      </font>
    </dxf>
    <dxf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vertical style="medium">
          <color theme="0"/>
        </vertical>
      </border>
    </dxf>
    <dxf>
      <font>
        <color theme="0"/>
      </font>
    </dxf>
    <dxf>
      <font>
        <sz val="14"/>
      </font>
    </dxf>
    <dxf>
      <border>
        <right style="thin">
          <color theme="0"/>
        </right>
      </border>
    </dxf>
    <dxf>
      <border>
        <right style="thin">
          <color theme="0"/>
        </right>
      </border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alignment horizontal="center" readingOrder="0"/>
    </dxf>
    <dxf>
      <alignment horizontal="center" readingOrder="0"/>
    </dxf>
    <dxf>
      <border>
        <vertical style="thin">
          <color theme="0"/>
        </vertical>
      </border>
    </dxf>
    <dxf>
      <border>
        <vertical style="thin">
          <color theme="1" tint="0.499984740745262"/>
        </vertical>
      </border>
    </dxf>
    <dxf>
      <border>
        <left style="medium">
          <color theme="0"/>
        </left>
        <vertical style="medium">
          <color theme="0"/>
        </vertical>
      </border>
    </dxf>
    <dxf>
      <font>
        <color theme="0"/>
      </font>
    </dxf>
    <dxf>
      <font>
        <sz val="14"/>
      </font>
    </dxf>
    <dxf>
      <alignment vertical="center" readingOrder="0"/>
    </dxf>
    <dxf>
      <alignment vertical="bottom" readingOrder="0"/>
    </dxf>
    <dxf>
      <alignment vertical="center" readingOrder="0"/>
    </dxf>
    <dxf>
      <alignment horizontal="left" readingOrder="0"/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alignment wrapText="1" readingOrder="0"/>
    </dxf>
    <dxf>
      <alignment wrapText="1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auto="1"/>
      </font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numFmt numFmtId="19" formatCode="dd/mm/yyyy"/>
      <alignment horizontal="center" readingOrder="0"/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border>
        <vertical style="thin">
          <color theme="1" tint="0.499984740745262"/>
        </vertical>
      </border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sz val="12"/>
      </font>
      <alignment horizontal="center"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alignment horizontal="center" readingOrder="0"/>
    </dxf>
    <dxf>
      <alignment horizontal="center" readingOrder="0"/>
    </dxf>
    <dxf>
      <border>
        <vertical style="thin">
          <color theme="0" tint="-4.9989318521683403E-2"/>
        </vertical>
      </border>
    </dxf>
    <dxf>
      <border>
        <vertical style="thin">
          <color theme="0"/>
        </vertical>
      </border>
    </dxf>
    <dxf>
      <border>
        <vertical style="thin">
          <color theme="1" tint="0.499984740745262"/>
        </vertical>
      </border>
    </dxf>
    <dxf>
      <border>
        <left style="medium">
          <color theme="1" tint="0.499984740745262"/>
        </left>
      </border>
    </dxf>
    <dxf>
      <border>
        <left style="medium">
          <color theme="0"/>
        </left>
        <vertical style="medium">
          <color theme="0"/>
        </vertical>
      </border>
    </dxf>
    <dxf>
      <font>
        <color theme="0"/>
      </font>
    </dxf>
    <dxf>
      <alignment horizontal="center" wrapText="1" readingOrder="0"/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vertical="center" readingOrder="0"/>
    </dxf>
    <dxf>
      <alignment horizontal="left" readingOrder="0"/>
    </dxf>
    <dxf>
      <font>
        <b/>
      </font>
    </dxf>
    <dxf>
      <font>
        <color theme="4" tint="-0.249977111117893"/>
      </font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16]d\-mmm;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#####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#####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3" formatCode="#,##0"/>
      <fill>
        <patternFill patternType="solid">
          <fgColor theme="5"/>
          <bgColor theme="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#.0"/>
      <fill>
        <patternFill patternType="none">
          <fgColor indexed="64"/>
          <bgColor indexed="65"/>
        </patternFill>
      </fill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[$-416]d\-mmm;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#####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#####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#.##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ni Brasil Ltda" refreshedDate="40917.649465277776" createdVersion="3" refreshedVersion="3" minRefreshableVersion="3" recordCount="44">
  <cacheSource type="worksheet">
    <worksheetSource name="BASE_SS_GERAL"/>
  </cacheSource>
  <cacheFields count="43">
    <cacheField name="Mês" numFmtId="17">
      <sharedItems containsSemiMixedTypes="0" containsNonDate="0" containsDate="1" containsString="0" minDate="2012-01-01T00:00:00" maxDate="2012-04-02T00:00:00" count="4">
        <d v="2012-01-01T00:00:00"/>
        <d v="2012-02-01T00:00:00"/>
        <d v="2012-03-01T00:00:00"/>
        <d v="2012-04-01T00:00:00"/>
      </sharedItems>
    </cacheField>
    <cacheField name="Tipo Produto" numFmtId="17">
      <sharedItems count="2">
        <s v="Revista"/>
        <s v="Livro"/>
      </sharedItems>
    </cacheField>
    <cacheField name="Divisão (cód)" numFmtId="165">
      <sharedItems containsSemiMixedTypes="0" containsString="0" containsNumber="1" containsInteger="1" minValue="10201" maxValue="10213"/>
    </cacheField>
    <cacheField name="Coleção" numFmtId="165">
      <sharedItems/>
    </cacheField>
    <cacheField name="Cod. Produto" numFmtId="1">
      <sharedItems containsMixedTypes="1" containsNumber="1" containsInteger="1" minValue="530010100110" maxValue="540900181001" count="47">
        <n v="530010138019"/>
        <s v="530010100110/S"/>
        <n v="530293102041"/>
        <n v="530566100001"/>
        <n v="530040100110"/>
        <n v="530426100045"/>
        <n v="530532100010"/>
        <n v="530532100011"/>
        <n v="530056106002"/>
        <s v="530075100110/S"/>
        <n v="530019114019"/>
        <n v="530019117005"/>
        <n v="530519100007"/>
        <n v="530520100003"/>
        <n v="530492100007"/>
        <n v="530521100006"/>
        <n v="530539100005"/>
        <n v="530370104020"/>
        <n v="530567100001"/>
        <n v="530567100036"/>
        <n v="530526100004"/>
        <n v="530417104001"/>
        <n v="530361100051"/>
        <n v="530420105007"/>
        <n v="530020102005"/>
        <n v="530048116007"/>
        <s v="530029100121/S"/>
        <n v="530029126002"/>
        <n v="530272111021"/>
        <n v="530048112006"/>
        <n v="530048110002"/>
        <n v="530059100096"/>
        <n v="530500100019"/>
        <n v="530278102021"/>
        <n v="530085102086"/>
        <n v="530086100121"/>
        <n v="530260100121"/>
        <n v="530350110003"/>
        <n v="530562100004"/>
        <n v="530463100026"/>
        <n v="540554101001"/>
        <n v="540900181001"/>
        <n v="540900180001"/>
        <n v="530378101001"/>
        <n v="530010100110" u="1"/>
        <n v="530029100121" u="1"/>
        <n v="530075100110" u="1"/>
      </sharedItems>
    </cacheField>
    <cacheField name="Título" numFmtId="0">
      <sharedItems count="43">
        <s v="A Sombra do Batman"/>
        <s v="Batman"/>
        <s v="Dimensão DC: Lanterna Verde"/>
        <s v="Flash Ponto de Ignição (Flashpoint)"/>
        <s v="Liga da Justiça"/>
        <s v="Mad"/>
        <s v="O Dia Mais Claro"/>
        <s v="Os novos Titãs (novo)"/>
        <s v="Superman "/>
        <s v="Universo DC"/>
        <s v="Universo DC Online"/>
        <s v="Air Gear"/>
        <s v="Arata Kangatari"/>
        <s v="As Estrelas Cantam (HOSHI WA UTAU)"/>
        <s v="Dorothea"/>
        <s v="Kaicho Maid-sama"/>
        <s v="Naruto Pocket"/>
        <s v="One Piece"/>
        <s v="One Piece (avançado)"/>
        <s v="Seven Ghosts"/>
        <s v="A Torre Negra - A Queda de Gilead"/>
        <s v="Avante Vingadores"/>
        <s v="Capitão América e Os Vingadores Secretos"/>
        <s v="Deadpool"/>
        <s v="Grandes Heróis Marvel"/>
        <s v="Homem Aranha"/>
        <s v="Homem Aranha Kids"/>
        <s v="Homem de Ferro &amp; Thor"/>
        <s v="Marvel Aventura"/>
        <s v="Marvel Super Heroes"/>
        <s v="Os Novos Vingadores"/>
        <s v="Ultimate Marvel"/>
        <s v="Universo Marvel"/>
        <s v="Wolverine "/>
        <s v="X-Men "/>
        <s v="X-Men Extra"/>
        <s v="Revista Chocolate"/>
        <s v="Fábulas Apresenta: João das Fábulas"/>
        <s v="Revista Mensal Vertigo"/>
        <s v="Enciclopédia UFC"/>
        <s v="CAPITAO AMERICA VOL. 3 - A MORTE DO SONHO"/>
        <s v="ZDM VOL. 4"/>
        <s v="OS SUPREMOS VOL. 1 (REIMPRESSÃO)"/>
      </sharedItems>
    </cacheField>
    <cacheField name="Edição" numFmtId="2">
      <sharedItems count="25">
        <s v="019"/>
        <s v="110/S"/>
        <s v="041"/>
        <s v="001"/>
        <s v="110"/>
        <s v="045"/>
        <s v="010"/>
        <s v="011"/>
        <s v="002"/>
        <s v="005"/>
        <s v="007"/>
        <s v="003"/>
        <s v="006"/>
        <s v="020"/>
        <s v="036"/>
        <s v="004"/>
        <s v="051"/>
        <s v="121/S"/>
        <s v="021"/>
        <s v="096"/>
        <s v="086"/>
        <s v="121"/>
        <s v="026"/>
        <s v="1/S" u="1"/>
        <s v="0/S" u="1"/>
      </sharedItems>
    </cacheField>
    <cacheField name="Divisão" numFmtId="0">
      <sharedItems count="5">
        <s v="DC"/>
        <s v="Mangás"/>
        <s v="Marvel"/>
        <s v="Outros"/>
        <s v="Vertigo"/>
      </sharedItems>
    </cacheField>
    <cacheField name="N° páginas" numFmtId="0">
      <sharedItems count="18">
        <s v="144+4"/>
        <s v="72+4"/>
        <s v="64+4"/>
        <s v="40+4"/>
        <s v="48+4"/>
        <s v="200+4"/>
        <s v="192+4"/>
        <s v="232+4"/>
        <s v="208+4"/>
        <s v="32+4"/>
        <s v="56+4"/>
        <s v="80+4"/>
        <s v="24+4"/>
        <s v="128+4"/>
        <s v="400+4"/>
        <s v="270+4"/>
        <s v="288+4"/>
        <s v="376+4"/>
      </sharedItems>
    </cacheField>
    <cacheField name="Miolo" numFmtId="0">
      <sharedItems count="5">
        <s v="Pisa"/>
        <s v="LWC"/>
        <s v="pisa bright"/>
        <s v="Couche"/>
        <s v="Couche 150 Gr + guardas + capas"/>
      </sharedItems>
    </cacheField>
    <cacheField name="Capa" numFmtId="0">
      <sharedItems count="6">
        <s v="Couche"/>
        <s v="Cartão"/>
        <s v="Dura 4/0 + Hotstamping vermelho + laminação fosca"/>
        <s v="Dura | Laminação Fosca + Reserva"/>
        <s v="Dura | Verniz Total"/>
        <s v="Dura | laminação fosca + Reserva de Verniz + hot stamping VERMELHO (30%)"/>
      </sharedItems>
    </cacheField>
    <cacheField name="Preço" numFmtId="44">
      <sharedItems containsSemiMixedTypes="0" containsString="0" containsNumber="1" minValue="1.99" maxValue="99" count="18">
        <n v="14.9"/>
        <n v="6.5"/>
        <n v="5.99"/>
        <n v="7.2"/>
        <n v="5.5"/>
        <n v="16.899999999999999"/>
        <n v="10.9"/>
        <n v="10.5"/>
        <n v="9.9"/>
        <n v="9.5"/>
        <n v="4.99"/>
        <n v="5.9"/>
        <n v="6.8"/>
        <n v="1.99"/>
        <n v="99"/>
        <n v="75"/>
        <n v="68"/>
        <n v="79"/>
      </sharedItems>
    </cacheField>
    <cacheField name="Formato" numFmtId="0">
      <sharedItems count="9">
        <s v="17x26"/>
        <s v="13,7x20"/>
        <s v="11,4x17,7"/>
        <s v="13x18"/>
        <s v="13x7x20"/>
        <s v="19,5x27,5"/>
        <s v="20x27,5"/>
        <s v="25,7x30,7"/>
        <s v="18,5x27,5"/>
      </sharedItems>
    </cacheField>
    <cacheField name="Distribuição" numFmtId="0">
      <sharedItems count="3">
        <s v="NACIONAL"/>
        <s v="SETORIZADA"/>
        <s v="LIVRARIAS"/>
      </sharedItems>
    </cacheField>
    <cacheField name="Lombada" numFmtId="0">
      <sharedItems count="2">
        <s v="Quadrada"/>
        <s v="Canoa"/>
      </sharedItems>
    </cacheField>
    <cacheField name="Periodicidade" numFmtId="0">
      <sharedItems count="11">
        <s v="Mensal"/>
        <s v="30 M"/>
        <s v="10 B (...)"/>
        <s v="4 B (...)"/>
        <s v="6 B"/>
        <s v="11 B (...)"/>
        <s v="55 M (...)"/>
        <s v="41 M (...)"/>
        <s v="Bimestral"/>
        <s v="trimestral"/>
        <s v="Especial"/>
      </sharedItems>
    </cacheField>
    <cacheField name="Tiragem Sugerida" numFmtId="3">
      <sharedItems containsSemiMixedTypes="0" containsString="0" containsNumber="1" containsInteger="1" minValue="3000" maxValue="30000"/>
    </cacheField>
    <cacheField name="OBS" numFmtId="0">
      <sharedItems containsBlank="1" count="12">
        <s v="-"/>
        <s v="Produto com brinde + Etiqueta + Manuseio + Shirink"/>
        <s v="8 páginas coloridas"/>
        <s v="PENDENTE REPARTE VAREJO | Hot Stamp Capa | 100 exs para ação de marketing"/>
        <s v="Minissérie em 6 partes."/>
        <s v="Brinde - Surpresinha Homem Aranha | 20 exp para mkt"/>
        <s v="Brinde - Quebra Cabeça | 20 exp para mkt"/>
        <s v="pôster central 8 páginas couche 90 g 4x4, 41,0 x 54,0 aberto + folder 12 pgs couche 150 4x4 + grampo central  55 Exemplares para Vilson (ação com jornalistas)"/>
        <s v="Guarda 1/1"/>
        <m u="1"/>
        <s v="55 Exemplares para Vilson (ação com jornalistas)" u="1"/>
        <s v="Aguardando Cadastro" u="1"/>
      </sharedItems>
    </cacheField>
    <cacheField name="Bancas" numFmtId="164">
      <sharedItems containsSemiMixedTypes="0" containsNonDate="0" containsDate="1" containsString="0" minDate="2011-01-26T00:00:00" maxDate="2012-04-06T00:00:00"/>
    </cacheField>
    <cacheField name="Gráfica" numFmtId="16">
      <sharedItems containsBlank="1" count="7">
        <s v="Log &amp; Print"/>
        <s v="Cunha"/>
        <s v="São Francisco"/>
        <s v="Indonésia"/>
        <m u="1"/>
        <s v="Epapeis" u="1"/>
        <s v="?" u="1"/>
      </sharedItems>
    </cacheField>
    <cacheField name="Lcto" numFmtId="16">
      <sharedItems containsSemiMixedTypes="0" containsNonDate="0" containsDate="1" containsString="0" minDate="2011-01-26T00:00:00" maxDate="2012-04-06T00:00:00" count="14">
        <d v="2012-01-26T00:00:00"/>
        <d v="2012-01-06T00:00:00"/>
        <d v="2011-01-26T00:00:00"/>
        <d v="2012-01-19T00:00:00"/>
        <d v="2012-01-12T00:00:00"/>
        <d v="2012-01-23T00:00:00"/>
        <d v="2012-01-20T00:00:00"/>
        <d v="2012-01-10T00:00:00"/>
        <d v="2012-01-30T00:00:00"/>
        <d v="2012-01-13T00:00:00"/>
        <d v="2012-02-20T00:00:00"/>
        <d v="2012-03-07T00:00:00"/>
        <d v="2012-04-05T00:00:00"/>
        <d v="2011-02-20T00:00:00" u="1"/>
      </sharedItems>
    </cacheField>
    <cacheField name="Entrega FC" numFmtId="16">
      <sharedItems containsDate="1" containsMixedTypes="1" minDate="2011-02-17T00:00:00" maxDate="2012-02-18T00:00:00" count="11">
        <d v="2012-01-20T00:00:00"/>
        <d v="2012-01-03T00:00:00"/>
        <d v="2012-01-16T00:00:00"/>
        <d v="2012-01-09T00:00:00"/>
        <d v="2012-01-17T00:00:00"/>
        <d v="2012-01-07T00:00:00"/>
        <d v="2012-01-27T00:00:00"/>
        <d v="2012-01-10T00:00:00"/>
        <s v="-"/>
        <d v="2011-02-17T00:00:00" u="1"/>
        <d v="2012-02-17T00:00:00" u="1"/>
      </sharedItems>
    </cacheField>
    <cacheField name="Reparte Bancas" numFmtId="3">
      <sharedItems containsSemiMixedTypes="0" containsString="0" containsNumber="1" containsInteger="1" minValue="0" maxValue="28160"/>
    </cacheField>
    <cacheField name="Disk Banca" numFmtId="0">
      <sharedItems containsSemiMixedTypes="0" containsString="0" containsNumber="1" containsInteger="1" minValue="0" maxValue="10"/>
    </cacheField>
    <cacheField name="ASS" numFmtId="3">
      <sharedItems containsSemiMixedTypes="0" containsString="0" containsNumber="1" containsInteger="1" minValue="0" maxValue="3500"/>
    </cacheField>
    <cacheField name="Stand By" numFmtId="3">
      <sharedItems containsSemiMixedTypes="0" containsString="0" containsNumber="1" containsInteger="1" minValue="0" maxValue="0"/>
    </cacheField>
    <cacheField name="Correios" numFmtId="3">
      <sharedItems containsSemiMixedTypes="0" containsString="0" containsNumber="1" containsInteger="1" minValue="0" maxValue="20"/>
    </cacheField>
    <cacheField name="TOTAL ASS" numFmtId="3">
      <sharedItems containsSemiMixedTypes="0" containsString="0" containsNumber="1" containsInteger="1" minValue="0" maxValue="3520"/>
    </cacheField>
    <cacheField name="Entrega ACF" numFmtId="16">
      <sharedItems containsDate="1" containsMixedTypes="1" minDate="2011-12-26T00:00:00" maxDate="2012-01-18T00:00:00" count="6">
        <d v="2012-01-10T00:00:00"/>
        <d v="2011-12-26T00:00:00"/>
        <s v="-"/>
        <d v="2012-01-17T00:00:00"/>
        <d v="2012-01-03T00:00:00"/>
        <s v="X" u="1"/>
      </sharedItems>
    </cacheField>
    <cacheField name="Reparte Panini" numFmtId="3">
      <sharedItems containsSemiMixedTypes="0" containsString="0" containsNumber="1" containsInteger="1" minValue="91" maxValue="237"/>
    </cacheField>
    <cacheField name="Loja Virtual" numFmtId="0">
      <sharedItems containsSemiMixedTypes="0" containsString="0" containsNumber="1" containsInteger="1" minValue="0" maxValue="20"/>
    </cacheField>
    <cacheField name="Supermercados" numFmtId="0">
      <sharedItems containsSemiMixedTypes="0" containsString="0" containsNumber="1" containsInteger="1" minValue="0" maxValue="150"/>
    </cacheField>
    <cacheField name="Devir" numFmtId="3">
      <sharedItems containsSemiMixedTypes="0" containsString="0" containsNumber="1" containsInteger="1" minValue="0" maxValue="487"/>
    </cacheField>
    <cacheField name="Comix" numFmtId="3">
      <sharedItems containsSemiMixedTypes="0" containsString="0" containsNumber="1" containsInteger="1" minValue="0" maxValue="1350"/>
    </cacheField>
    <cacheField name="Livrarias" numFmtId="3">
      <sharedItems containsSemiMixedTypes="0" containsString="0" containsNumber="1" containsInteger="1" minValue="0" maxValue="4909"/>
    </cacheField>
    <cacheField name="Reparte Varejo" numFmtId="3">
      <sharedItems containsSemiMixedTypes="0" containsString="0" containsNumber="1" containsInteger="1" minValue="0" maxValue="4909"/>
    </cacheField>
    <cacheField name="TIRAGEM" numFmtId="3">
      <sharedItems containsSemiMixedTypes="0" containsString="0" containsNumber="1" containsInteger="1" minValue="3000" maxValue="30000"/>
    </cacheField>
    <cacheField name="Check Tiragem (bancas)" numFmtId="3">
      <sharedItems containsSemiMixedTypes="0" containsString="0" containsNumber="1" containsInteger="1" minValue="0" maxValue="0"/>
    </cacheField>
    <cacheField name="Check Tiragem Bancas" numFmtId="3">
      <sharedItems/>
    </cacheField>
    <cacheField name="PP" numFmtId="0">
      <sharedItems containsSemiMixedTypes="0" containsString="0" containsNumber="1" containsInteger="1" minValue="10" maxValue="20"/>
    </cacheField>
    <cacheField name="PEB" numFmtId="0">
      <sharedItems containsSemiMixedTypes="0" containsString="0" containsNumber="1" containsInteger="1" minValue="37" maxValue="60"/>
    </cacheField>
    <cacheField name="Reparte Bienal" numFmtId="3">
      <sharedItems containsSemiMixedTypes="0" containsString="0" containsNumber="1" containsInteger="1" minValue="0" maxValue="0"/>
    </cacheField>
    <cacheField name="Check PP" numFmtId="166">
      <sharedItems containsMixedTypes="1" containsNumber="1" containsInteger="1" minValue="720" maxValue="148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n v="10202"/>
    <s v="0010138"/>
    <x v="0"/>
    <x v="0"/>
    <x v="0"/>
    <x v="0"/>
    <x v="0"/>
    <x v="0"/>
    <x v="0"/>
    <x v="0"/>
    <x v="0"/>
    <x v="0"/>
    <x v="0"/>
    <x v="0"/>
    <n v="14000"/>
    <x v="0"/>
    <d v="2012-01-26T00:00:00"/>
    <x v="0"/>
    <x v="0"/>
    <x v="0"/>
    <n v="11150"/>
    <n v="10"/>
    <n v="2200"/>
    <n v="0"/>
    <n v="20"/>
    <n v="2220"/>
    <x v="0"/>
    <n v="135"/>
    <n v="20"/>
    <n v="0"/>
    <n v="195"/>
    <n v="270"/>
    <n v="0"/>
    <n v="465"/>
    <n v="14000"/>
    <n v="0"/>
    <b v="1"/>
    <n v="10"/>
    <n v="37"/>
    <n v="0"/>
    <n v="1115"/>
  </r>
  <r>
    <x v="0"/>
    <x v="0"/>
    <n v="10202"/>
    <s v="0010100"/>
    <x v="1"/>
    <x v="1"/>
    <x v="1"/>
    <x v="0"/>
    <x v="1"/>
    <x v="0"/>
    <x v="0"/>
    <x v="1"/>
    <x v="0"/>
    <x v="0"/>
    <x v="1"/>
    <x v="0"/>
    <n v="19000"/>
    <x v="0"/>
    <d v="2012-01-06T00:00:00"/>
    <x v="0"/>
    <x v="1"/>
    <x v="1"/>
    <n v="15420"/>
    <n v="10"/>
    <n v="2700"/>
    <n v="0"/>
    <n v="20"/>
    <n v="2720"/>
    <x v="1"/>
    <n v="131"/>
    <n v="20"/>
    <n v="150"/>
    <n v="239"/>
    <n v="310"/>
    <n v="0"/>
    <n v="549"/>
    <n v="19000"/>
    <n v="0"/>
    <b v="1"/>
    <n v="15"/>
    <n v="37"/>
    <n v="0"/>
    <n v="1028"/>
  </r>
  <r>
    <x v="0"/>
    <x v="0"/>
    <n v="10202"/>
    <s v="0293102"/>
    <x v="2"/>
    <x v="2"/>
    <x v="2"/>
    <x v="0"/>
    <x v="1"/>
    <x v="0"/>
    <x v="0"/>
    <x v="1"/>
    <x v="0"/>
    <x v="0"/>
    <x v="1"/>
    <x v="0"/>
    <n v="18000"/>
    <x v="0"/>
    <d v="2012-01-26T00:00:00"/>
    <x v="0"/>
    <x v="0"/>
    <x v="0"/>
    <n v="14490"/>
    <n v="10"/>
    <n v="2700"/>
    <n v="0"/>
    <n v="20"/>
    <n v="2720"/>
    <x v="0"/>
    <n v="144"/>
    <n v="20"/>
    <n v="0"/>
    <n v="276"/>
    <n v="340"/>
    <n v="0"/>
    <n v="616"/>
    <n v="18000"/>
    <n v="0"/>
    <b v="1"/>
    <n v="10"/>
    <n v="37"/>
    <n v="0"/>
    <n v="1449"/>
  </r>
  <r>
    <x v="0"/>
    <x v="0"/>
    <n v="10202"/>
    <s v="0566100"/>
    <x v="3"/>
    <x v="3"/>
    <x v="3"/>
    <x v="0"/>
    <x v="2"/>
    <x v="1"/>
    <x v="0"/>
    <x v="2"/>
    <x v="0"/>
    <x v="0"/>
    <x v="1"/>
    <x v="0"/>
    <n v="15000"/>
    <x v="1"/>
    <d v="2011-01-26T00:00:00"/>
    <x v="0"/>
    <x v="2"/>
    <x v="0"/>
    <n v="13970"/>
    <n v="10"/>
    <n v="0"/>
    <n v="0"/>
    <n v="0"/>
    <n v="0"/>
    <x v="2"/>
    <n v="132"/>
    <n v="20"/>
    <n v="0"/>
    <n v="368"/>
    <n v="500"/>
    <n v="0"/>
    <n v="868"/>
    <n v="15000"/>
    <n v="0"/>
    <b v="1"/>
    <n v="10"/>
    <n v="37"/>
    <n v="0"/>
    <n v="1397"/>
  </r>
  <r>
    <x v="0"/>
    <x v="0"/>
    <n v="10202"/>
    <s v="0040100"/>
    <x v="4"/>
    <x v="4"/>
    <x v="4"/>
    <x v="0"/>
    <x v="0"/>
    <x v="0"/>
    <x v="0"/>
    <x v="0"/>
    <x v="0"/>
    <x v="0"/>
    <x v="1"/>
    <x v="0"/>
    <n v="13000"/>
    <x v="0"/>
    <d v="2012-01-26T00:00:00"/>
    <x v="0"/>
    <x v="0"/>
    <x v="0"/>
    <n v="9720"/>
    <n v="10"/>
    <n v="2700"/>
    <n v="0"/>
    <n v="20"/>
    <n v="2720"/>
    <x v="3"/>
    <n v="137"/>
    <n v="20"/>
    <n v="0"/>
    <n v="143"/>
    <n v="250"/>
    <n v="0"/>
    <n v="393"/>
    <n v="13000"/>
    <n v="0"/>
    <b v="1"/>
    <n v="10"/>
    <n v="37"/>
    <n v="0"/>
    <n v="972"/>
  </r>
  <r>
    <x v="0"/>
    <x v="0"/>
    <n v="10202"/>
    <s v="0426100"/>
    <x v="5"/>
    <x v="5"/>
    <x v="5"/>
    <x v="0"/>
    <x v="3"/>
    <x v="0"/>
    <x v="0"/>
    <x v="3"/>
    <x v="0"/>
    <x v="1"/>
    <x v="1"/>
    <x v="0"/>
    <n v="10000"/>
    <x v="0"/>
    <d v="2012-01-26T00:00:00"/>
    <x v="0"/>
    <x v="0"/>
    <x v="0"/>
    <n v="9800"/>
    <n v="10"/>
    <n v="0"/>
    <n v="0"/>
    <n v="0"/>
    <n v="0"/>
    <x v="2"/>
    <n v="132"/>
    <n v="20"/>
    <n v="0"/>
    <n v="13"/>
    <n v="25"/>
    <n v="0"/>
    <n v="38"/>
    <n v="10000"/>
    <n v="0"/>
    <b v="1"/>
    <n v="10"/>
    <n v="37"/>
    <n v="0"/>
    <n v="980"/>
  </r>
  <r>
    <x v="0"/>
    <x v="0"/>
    <n v="10202"/>
    <s v="0532100"/>
    <x v="6"/>
    <x v="6"/>
    <x v="6"/>
    <x v="0"/>
    <x v="4"/>
    <x v="1"/>
    <x v="0"/>
    <x v="4"/>
    <x v="0"/>
    <x v="0"/>
    <x v="1"/>
    <x v="0"/>
    <n v="17000"/>
    <x v="0"/>
    <d v="2012-01-06T00:00:00"/>
    <x v="0"/>
    <x v="1"/>
    <x v="1"/>
    <n v="16110"/>
    <n v="10"/>
    <n v="0"/>
    <n v="0"/>
    <n v="0"/>
    <n v="0"/>
    <x v="2"/>
    <n v="149"/>
    <n v="20"/>
    <n v="0"/>
    <n v="331"/>
    <n v="380"/>
    <n v="0"/>
    <n v="711"/>
    <n v="17000"/>
    <n v="0"/>
    <b v="1"/>
    <n v="15"/>
    <n v="37"/>
    <n v="0"/>
    <n v="1074"/>
  </r>
  <r>
    <x v="0"/>
    <x v="0"/>
    <n v="10202"/>
    <s v="0532100"/>
    <x v="7"/>
    <x v="6"/>
    <x v="7"/>
    <x v="0"/>
    <x v="4"/>
    <x v="1"/>
    <x v="0"/>
    <x v="4"/>
    <x v="0"/>
    <x v="0"/>
    <x v="1"/>
    <x v="0"/>
    <n v="17000"/>
    <x v="0"/>
    <d v="2012-01-26T00:00:00"/>
    <x v="0"/>
    <x v="0"/>
    <x v="0"/>
    <n v="16110"/>
    <n v="10"/>
    <n v="0"/>
    <n v="0"/>
    <n v="0"/>
    <n v="0"/>
    <x v="2"/>
    <n v="149"/>
    <n v="20"/>
    <n v="0"/>
    <n v="331"/>
    <n v="380"/>
    <n v="0"/>
    <n v="711"/>
    <n v="17000"/>
    <n v="0"/>
    <b v="1"/>
    <n v="15"/>
    <n v="37"/>
    <n v="0"/>
    <n v="1074"/>
  </r>
  <r>
    <x v="0"/>
    <x v="0"/>
    <n v="10202"/>
    <s v="0056106"/>
    <x v="8"/>
    <x v="7"/>
    <x v="8"/>
    <x v="0"/>
    <x v="0"/>
    <x v="0"/>
    <x v="0"/>
    <x v="5"/>
    <x v="0"/>
    <x v="1"/>
    <x v="0"/>
    <x v="0"/>
    <n v="10000"/>
    <x v="0"/>
    <d v="2012-01-19T00:00:00"/>
    <x v="0"/>
    <x v="3"/>
    <x v="2"/>
    <n v="9430"/>
    <n v="10"/>
    <n v="0"/>
    <n v="0"/>
    <n v="0"/>
    <n v="0"/>
    <x v="2"/>
    <n v="131"/>
    <n v="20"/>
    <n v="0"/>
    <n v="159"/>
    <n v="250"/>
    <n v="0"/>
    <n v="409"/>
    <n v="10000"/>
    <n v="0"/>
    <b v="1"/>
    <n v="10"/>
    <n v="37"/>
    <n v="0"/>
    <n v="943"/>
  </r>
  <r>
    <x v="0"/>
    <x v="0"/>
    <n v="10202"/>
    <s v="0075100"/>
    <x v="9"/>
    <x v="8"/>
    <x v="1"/>
    <x v="0"/>
    <x v="1"/>
    <x v="0"/>
    <x v="0"/>
    <x v="1"/>
    <x v="0"/>
    <x v="0"/>
    <x v="1"/>
    <x v="0"/>
    <n v="13000"/>
    <x v="0"/>
    <d v="2012-01-12T00:00:00"/>
    <x v="0"/>
    <x v="4"/>
    <x v="3"/>
    <n v="9540"/>
    <n v="10"/>
    <n v="2700"/>
    <n v="0"/>
    <n v="20"/>
    <n v="2720"/>
    <x v="4"/>
    <n v="134"/>
    <n v="20"/>
    <n v="150"/>
    <n v="166"/>
    <n v="260"/>
    <n v="0"/>
    <n v="426"/>
    <n v="13000"/>
    <n v="0"/>
    <b v="1"/>
    <n v="10"/>
    <n v="37"/>
    <n v="0"/>
    <n v="954"/>
  </r>
  <r>
    <x v="0"/>
    <x v="0"/>
    <n v="10202"/>
    <s v="0019114"/>
    <x v="10"/>
    <x v="9"/>
    <x v="0"/>
    <x v="0"/>
    <x v="0"/>
    <x v="0"/>
    <x v="0"/>
    <x v="0"/>
    <x v="0"/>
    <x v="0"/>
    <x v="0"/>
    <x v="0"/>
    <n v="13000"/>
    <x v="0"/>
    <d v="2012-01-12T00:00:00"/>
    <x v="0"/>
    <x v="4"/>
    <x v="3"/>
    <n v="10200"/>
    <n v="10"/>
    <n v="2200"/>
    <n v="0"/>
    <n v="20"/>
    <n v="2220"/>
    <x v="1"/>
    <n v="139"/>
    <n v="20"/>
    <n v="0"/>
    <n v="151"/>
    <n v="260"/>
    <n v="0"/>
    <n v="411"/>
    <n v="13000"/>
    <n v="0"/>
    <b v="1"/>
    <n v="10"/>
    <n v="37"/>
    <n v="0"/>
    <n v="1020"/>
  </r>
  <r>
    <x v="0"/>
    <x v="0"/>
    <n v="10202"/>
    <s v="0019117"/>
    <x v="11"/>
    <x v="10"/>
    <x v="9"/>
    <x v="0"/>
    <x v="2"/>
    <x v="0"/>
    <x v="0"/>
    <x v="1"/>
    <x v="0"/>
    <x v="1"/>
    <x v="1"/>
    <x v="0"/>
    <n v="13000"/>
    <x v="0"/>
    <d v="2012-01-26T00:00:00"/>
    <x v="0"/>
    <x v="0"/>
    <x v="0"/>
    <n v="12460"/>
    <n v="10"/>
    <n v="0"/>
    <n v="0"/>
    <n v="0"/>
    <n v="0"/>
    <x v="2"/>
    <n v="137"/>
    <n v="20"/>
    <n v="0"/>
    <n v="133"/>
    <n v="240"/>
    <n v="0"/>
    <n v="373"/>
    <n v="13000"/>
    <n v="0"/>
    <b v="1"/>
    <n v="10"/>
    <n v="37"/>
    <n v="0"/>
    <n v="1246"/>
  </r>
  <r>
    <x v="0"/>
    <x v="0"/>
    <n v="10203"/>
    <s v="0519100"/>
    <x v="12"/>
    <x v="11"/>
    <x v="10"/>
    <x v="1"/>
    <x v="5"/>
    <x v="0"/>
    <x v="1"/>
    <x v="6"/>
    <x v="1"/>
    <x v="0"/>
    <x v="0"/>
    <x v="1"/>
    <n v="11000"/>
    <x v="2"/>
    <d v="2012-01-23T00:00:00"/>
    <x v="1"/>
    <x v="5"/>
    <x v="0"/>
    <n v="9800"/>
    <n v="10"/>
    <n v="0"/>
    <n v="0"/>
    <n v="0"/>
    <n v="0"/>
    <x v="2"/>
    <n v="139"/>
    <n v="20"/>
    <n v="0"/>
    <n v="331"/>
    <n v="700"/>
    <n v="0"/>
    <n v="1031"/>
    <n v="11000"/>
    <n v="0"/>
    <b v="1"/>
    <n v="10"/>
    <n v="60"/>
    <n v="0"/>
    <n v="980"/>
  </r>
  <r>
    <x v="0"/>
    <x v="0"/>
    <n v="10203"/>
    <s v="0520100"/>
    <x v="13"/>
    <x v="12"/>
    <x v="11"/>
    <x v="1"/>
    <x v="6"/>
    <x v="0"/>
    <x v="1"/>
    <x v="6"/>
    <x v="1"/>
    <x v="1"/>
    <x v="0"/>
    <x v="2"/>
    <n v="10000"/>
    <x v="0"/>
    <d v="2012-01-20T00:00:00"/>
    <x v="1"/>
    <x v="6"/>
    <x v="4"/>
    <n v="9020"/>
    <n v="10"/>
    <n v="0"/>
    <n v="0"/>
    <n v="0"/>
    <n v="0"/>
    <x v="2"/>
    <n v="135"/>
    <n v="20"/>
    <n v="0"/>
    <n v="215"/>
    <n v="600"/>
    <n v="0"/>
    <n v="815"/>
    <n v="10000"/>
    <n v="0"/>
    <b v="1"/>
    <n v="10"/>
    <n v="60"/>
    <n v="0"/>
    <n v="902"/>
  </r>
  <r>
    <x v="0"/>
    <x v="0"/>
    <n v="10203"/>
    <s v="0492100"/>
    <x v="14"/>
    <x v="13"/>
    <x v="10"/>
    <x v="1"/>
    <x v="6"/>
    <x v="0"/>
    <x v="1"/>
    <x v="7"/>
    <x v="2"/>
    <x v="1"/>
    <x v="0"/>
    <x v="3"/>
    <n v="9000"/>
    <x v="0"/>
    <d v="2012-01-10T00:00:00"/>
    <x v="1"/>
    <x v="7"/>
    <x v="5"/>
    <n v="8060"/>
    <n v="10"/>
    <n v="0"/>
    <n v="0"/>
    <n v="0"/>
    <n v="0"/>
    <x v="2"/>
    <n v="131"/>
    <n v="20"/>
    <n v="0"/>
    <n v="219"/>
    <n v="560"/>
    <n v="0"/>
    <n v="779"/>
    <n v="9000"/>
    <n v="0"/>
    <b v="1"/>
    <n v="10"/>
    <n v="60"/>
    <n v="0"/>
    <n v="806"/>
  </r>
  <r>
    <x v="0"/>
    <x v="0"/>
    <n v="10203"/>
    <s v="0521100"/>
    <x v="15"/>
    <x v="14"/>
    <x v="12"/>
    <x v="1"/>
    <x v="7"/>
    <x v="0"/>
    <x v="1"/>
    <x v="8"/>
    <x v="3"/>
    <x v="0"/>
    <x v="0"/>
    <x v="4"/>
    <n v="8000"/>
    <x v="0"/>
    <d v="2012-01-23T00:00:00"/>
    <x v="1"/>
    <x v="5"/>
    <x v="0"/>
    <n v="7200"/>
    <n v="10"/>
    <n v="0"/>
    <n v="0"/>
    <n v="0"/>
    <n v="0"/>
    <x v="2"/>
    <n v="130"/>
    <n v="20"/>
    <n v="0"/>
    <n v="160"/>
    <n v="480"/>
    <n v="0"/>
    <n v="640"/>
    <n v="8000"/>
    <n v="0"/>
    <b v="1"/>
    <n v="10"/>
    <n v="60"/>
    <n v="0"/>
    <n v="720"/>
  </r>
  <r>
    <x v="0"/>
    <x v="0"/>
    <n v="10203"/>
    <s v="0539100"/>
    <x v="16"/>
    <x v="15"/>
    <x v="9"/>
    <x v="1"/>
    <x v="6"/>
    <x v="0"/>
    <x v="1"/>
    <x v="7"/>
    <x v="2"/>
    <x v="0"/>
    <x v="0"/>
    <x v="5"/>
    <n v="10000"/>
    <x v="0"/>
    <d v="2012-01-12T00:00:00"/>
    <x v="1"/>
    <x v="4"/>
    <x v="3"/>
    <n v="8820"/>
    <n v="10"/>
    <n v="0"/>
    <n v="0"/>
    <n v="0"/>
    <n v="0"/>
    <x v="2"/>
    <n v="138"/>
    <n v="20"/>
    <n v="0"/>
    <n v="352"/>
    <n v="660"/>
    <n v="0"/>
    <n v="1012"/>
    <n v="10000"/>
    <n v="0"/>
    <b v="1"/>
    <n v="10"/>
    <n v="60"/>
    <n v="0"/>
    <n v="882"/>
  </r>
  <r>
    <x v="0"/>
    <x v="0"/>
    <n v="10203"/>
    <s v="0370104"/>
    <x v="17"/>
    <x v="16"/>
    <x v="13"/>
    <x v="1"/>
    <x v="6"/>
    <x v="0"/>
    <x v="1"/>
    <x v="9"/>
    <x v="2"/>
    <x v="0"/>
    <x v="0"/>
    <x v="6"/>
    <n v="18000"/>
    <x v="0"/>
    <d v="2012-01-30T00:00:00"/>
    <x v="1"/>
    <x v="8"/>
    <x v="6"/>
    <n v="15840"/>
    <n v="10"/>
    <n v="0"/>
    <n v="0"/>
    <n v="0"/>
    <n v="0"/>
    <x v="2"/>
    <n v="130"/>
    <n v="20"/>
    <n v="0"/>
    <n v="143"/>
    <n v="430"/>
    <n v="1427"/>
    <n v="2000"/>
    <n v="18000"/>
    <n v="0"/>
    <b v="1"/>
    <n v="15"/>
    <n v="60"/>
    <n v="0"/>
    <n v="1056"/>
  </r>
  <r>
    <x v="0"/>
    <x v="0"/>
    <n v="10203"/>
    <s v="0567100"/>
    <x v="18"/>
    <x v="17"/>
    <x v="3"/>
    <x v="1"/>
    <x v="8"/>
    <x v="0"/>
    <x v="1"/>
    <x v="6"/>
    <x v="4"/>
    <x v="0"/>
    <x v="0"/>
    <x v="7"/>
    <n v="30000"/>
    <x v="3"/>
    <d v="2012-01-26T00:00:00"/>
    <x v="1"/>
    <x v="0"/>
    <x v="0"/>
    <n v="27900"/>
    <n v="10"/>
    <n v="0"/>
    <n v="0"/>
    <n v="0"/>
    <n v="0"/>
    <x v="2"/>
    <n v="233"/>
    <n v="20"/>
    <n v="0"/>
    <n v="487"/>
    <n v="1350"/>
    <n v="0"/>
    <n v="1837"/>
    <n v="30000"/>
    <n v="0"/>
    <b v="1"/>
    <n v="20"/>
    <n v="60"/>
    <n v="0"/>
    <n v="1395"/>
  </r>
  <r>
    <x v="0"/>
    <x v="0"/>
    <n v="10203"/>
    <s v="0567100"/>
    <x v="19"/>
    <x v="18"/>
    <x v="14"/>
    <x v="1"/>
    <x v="8"/>
    <x v="0"/>
    <x v="1"/>
    <x v="6"/>
    <x v="4"/>
    <x v="0"/>
    <x v="0"/>
    <x v="7"/>
    <n v="30000"/>
    <x v="3"/>
    <d v="2012-01-26T00:00:00"/>
    <x v="1"/>
    <x v="0"/>
    <x v="0"/>
    <n v="28160"/>
    <n v="10"/>
    <n v="0"/>
    <n v="0"/>
    <n v="0"/>
    <n v="0"/>
    <x v="2"/>
    <n v="237"/>
    <n v="20"/>
    <n v="0"/>
    <n v="423"/>
    <n v="1150"/>
    <n v="0"/>
    <n v="1573"/>
    <n v="30000"/>
    <n v="0"/>
    <b v="1"/>
    <n v="20"/>
    <n v="60"/>
    <n v="0"/>
    <n v="1408"/>
  </r>
  <r>
    <x v="0"/>
    <x v="0"/>
    <n v="10203"/>
    <s v="0526100"/>
    <x v="20"/>
    <x v="19"/>
    <x v="15"/>
    <x v="1"/>
    <x v="5"/>
    <x v="0"/>
    <x v="1"/>
    <x v="6"/>
    <x v="3"/>
    <x v="0"/>
    <x v="0"/>
    <x v="5"/>
    <n v="11000"/>
    <x v="0"/>
    <d v="2012-01-10T00:00:00"/>
    <x v="1"/>
    <x v="7"/>
    <x v="5"/>
    <n v="10070"/>
    <n v="10"/>
    <n v="0"/>
    <n v="0"/>
    <n v="0"/>
    <n v="0"/>
    <x v="2"/>
    <n v="130"/>
    <n v="20"/>
    <n v="0"/>
    <n v="210"/>
    <n v="560"/>
    <n v="0"/>
    <n v="770"/>
    <n v="11000"/>
    <n v="0"/>
    <b v="1"/>
    <n v="10"/>
    <n v="60"/>
    <n v="0"/>
    <n v="1007"/>
  </r>
  <r>
    <x v="0"/>
    <x v="0"/>
    <n v="10201"/>
    <s v="0417104"/>
    <x v="21"/>
    <x v="20"/>
    <x v="3"/>
    <x v="2"/>
    <x v="9"/>
    <x v="1"/>
    <x v="0"/>
    <x v="10"/>
    <x v="0"/>
    <x v="1"/>
    <x v="1"/>
    <x v="0"/>
    <n v="8000"/>
    <x v="4"/>
    <d v="2011-01-26T00:00:00"/>
    <x v="0"/>
    <x v="2"/>
    <x v="0"/>
    <n v="7340"/>
    <n v="10"/>
    <n v="0"/>
    <n v="0"/>
    <n v="0"/>
    <n v="0"/>
    <x v="2"/>
    <n v="137"/>
    <n v="20"/>
    <n v="0"/>
    <n v="163"/>
    <n v="330"/>
    <n v="0"/>
    <n v="493"/>
    <n v="8000"/>
    <n v="0"/>
    <b v="1"/>
    <n v="10"/>
    <n v="37"/>
    <n v="0"/>
    <n v="734"/>
  </r>
  <r>
    <x v="0"/>
    <x v="0"/>
    <n v="10201"/>
    <s v="0361100"/>
    <x v="22"/>
    <x v="21"/>
    <x v="16"/>
    <x v="2"/>
    <x v="0"/>
    <x v="0"/>
    <x v="0"/>
    <x v="0"/>
    <x v="0"/>
    <x v="0"/>
    <x v="0"/>
    <x v="8"/>
    <n v="10000"/>
    <x v="0"/>
    <d v="2012-01-19T00:00:00"/>
    <x v="0"/>
    <x v="3"/>
    <x v="2"/>
    <n v="9430"/>
    <n v="10"/>
    <n v="0"/>
    <n v="0"/>
    <n v="0"/>
    <n v="0"/>
    <x v="2"/>
    <n v="135"/>
    <n v="20"/>
    <n v="0"/>
    <n v="155"/>
    <n v="250"/>
    <n v="0"/>
    <n v="405"/>
    <n v="10000"/>
    <n v="0"/>
    <b v="1"/>
    <n v="10"/>
    <n v="60"/>
    <n v="0"/>
    <n v="943"/>
  </r>
  <r>
    <x v="0"/>
    <x v="0"/>
    <n v="10201"/>
    <s v="0420105"/>
    <x v="23"/>
    <x v="22"/>
    <x v="10"/>
    <x v="2"/>
    <x v="1"/>
    <x v="0"/>
    <x v="0"/>
    <x v="1"/>
    <x v="0"/>
    <x v="0"/>
    <x v="1"/>
    <x v="0"/>
    <n v="11000"/>
    <x v="0"/>
    <d v="2012-01-26T00:00:00"/>
    <x v="0"/>
    <x v="0"/>
    <x v="0"/>
    <n v="10300"/>
    <n v="10"/>
    <n v="0"/>
    <n v="0"/>
    <n v="0"/>
    <n v="0"/>
    <x v="2"/>
    <n v="134"/>
    <n v="20"/>
    <n v="0"/>
    <n v="216"/>
    <n v="320"/>
    <n v="0"/>
    <n v="536"/>
    <n v="11000"/>
    <n v="0"/>
    <b v="1"/>
    <n v="10"/>
    <n v="37"/>
    <n v="0"/>
    <n v="1030"/>
  </r>
  <r>
    <x v="0"/>
    <x v="0"/>
    <n v="10201"/>
    <s v="0020102"/>
    <x v="24"/>
    <x v="23"/>
    <x v="9"/>
    <x v="2"/>
    <x v="10"/>
    <x v="0"/>
    <x v="0"/>
    <x v="11"/>
    <x v="0"/>
    <x v="0"/>
    <x v="1"/>
    <x v="0"/>
    <n v="13000"/>
    <x v="0"/>
    <d v="2012-01-12T00:00:00"/>
    <x v="0"/>
    <x v="4"/>
    <x v="3"/>
    <n v="12310"/>
    <n v="10"/>
    <n v="0"/>
    <n v="0"/>
    <n v="0"/>
    <n v="0"/>
    <x v="2"/>
    <n v="134"/>
    <n v="20"/>
    <n v="0"/>
    <n v="196"/>
    <n v="330"/>
    <n v="0"/>
    <n v="526"/>
    <n v="13000"/>
    <n v="0"/>
    <b v="1"/>
    <n v="10"/>
    <n v="37"/>
    <n v="0"/>
    <n v="1231"/>
  </r>
  <r>
    <x v="0"/>
    <x v="0"/>
    <n v="10201"/>
    <s v="0048116"/>
    <x v="25"/>
    <x v="24"/>
    <x v="10"/>
    <x v="2"/>
    <x v="4"/>
    <x v="1"/>
    <x v="0"/>
    <x v="4"/>
    <x v="0"/>
    <x v="0"/>
    <x v="1"/>
    <x v="0"/>
    <n v="15000"/>
    <x v="0"/>
    <d v="2012-01-12T00:00:00"/>
    <x v="0"/>
    <x v="4"/>
    <x v="3"/>
    <n v="14340"/>
    <n v="10"/>
    <n v="0"/>
    <n v="0"/>
    <n v="0"/>
    <n v="0"/>
    <x v="2"/>
    <n v="138"/>
    <n v="20"/>
    <n v="0"/>
    <n v="182"/>
    <n v="310"/>
    <n v="0"/>
    <n v="492"/>
    <n v="15000"/>
    <n v="0"/>
    <b v="1"/>
    <n v="10"/>
    <n v="37"/>
    <n v="0"/>
    <n v="1434"/>
  </r>
  <r>
    <x v="0"/>
    <x v="0"/>
    <n v="10201"/>
    <s v="0029100"/>
    <x v="26"/>
    <x v="25"/>
    <x v="17"/>
    <x v="2"/>
    <x v="1"/>
    <x v="0"/>
    <x v="0"/>
    <x v="1"/>
    <x v="0"/>
    <x v="0"/>
    <x v="1"/>
    <x v="0"/>
    <n v="21000"/>
    <x v="0"/>
    <d v="2012-01-06T00:00:00"/>
    <x v="0"/>
    <x v="1"/>
    <x v="1"/>
    <n v="16650"/>
    <n v="10"/>
    <n v="3500"/>
    <n v="0"/>
    <n v="20"/>
    <n v="3520"/>
    <x v="1"/>
    <n v="149"/>
    <n v="20"/>
    <n v="150"/>
    <n v="181"/>
    <n v="320"/>
    <n v="0"/>
    <n v="501"/>
    <n v="21000"/>
    <n v="0"/>
    <b v="1"/>
    <n v="15"/>
    <n v="37"/>
    <n v="0"/>
    <n v="1110"/>
  </r>
  <r>
    <x v="0"/>
    <x v="0"/>
    <n v="10201"/>
    <s v="0029126"/>
    <x v="27"/>
    <x v="26"/>
    <x v="8"/>
    <x v="2"/>
    <x v="4"/>
    <x v="2"/>
    <x v="0"/>
    <x v="8"/>
    <x v="5"/>
    <x v="0"/>
    <x v="1"/>
    <x v="9"/>
    <n v="18000"/>
    <x v="5"/>
    <d v="2012-01-26T00:00:00"/>
    <x v="2"/>
    <x v="0"/>
    <x v="0"/>
    <n v="17790"/>
    <n v="10"/>
    <n v="0"/>
    <n v="0"/>
    <n v="0"/>
    <n v="0"/>
    <x v="2"/>
    <n v="162"/>
    <n v="20"/>
    <n v="0"/>
    <n v="8"/>
    <n v="10"/>
    <n v="0"/>
    <n v="18"/>
    <n v="18000"/>
    <n v="0"/>
    <b v="1"/>
    <n v="15"/>
    <n v="60"/>
    <n v="0"/>
    <n v="1186"/>
  </r>
  <r>
    <x v="0"/>
    <x v="0"/>
    <n v="10201"/>
    <s v="0272111"/>
    <x v="28"/>
    <x v="27"/>
    <x v="18"/>
    <x v="2"/>
    <x v="11"/>
    <x v="0"/>
    <x v="0"/>
    <x v="12"/>
    <x v="0"/>
    <x v="0"/>
    <x v="1"/>
    <x v="0"/>
    <n v="16000"/>
    <x v="0"/>
    <d v="2012-01-06T00:00:00"/>
    <x v="0"/>
    <x v="1"/>
    <x v="1"/>
    <n v="11810"/>
    <n v="10"/>
    <n v="3500"/>
    <n v="0"/>
    <n v="20"/>
    <n v="3520"/>
    <x v="1"/>
    <n v="138"/>
    <n v="20"/>
    <n v="0"/>
    <n v="192"/>
    <n v="310"/>
    <n v="0"/>
    <n v="502"/>
    <n v="16000"/>
    <n v="0"/>
    <b v="1"/>
    <n v="10"/>
    <n v="37"/>
    <n v="0"/>
    <n v="1181"/>
  </r>
  <r>
    <x v="0"/>
    <x v="0"/>
    <n v="10201"/>
    <s v="0048112"/>
    <x v="29"/>
    <x v="28"/>
    <x v="12"/>
    <x v="2"/>
    <x v="12"/>
    <x v="3"/>
    <x v="0"/>
    <x v="13"/>
    <x v="5"/>
    <x v="0"/>
    <x v="1"/>
    <x v="8"/>
    <n v="20000"/>
    <x v="0"/>
    <d v="2012-01-26T00:00:00"/>
    <x v="0"/>
    <x v="0"/>
    <x v="0"/>
    <n v="19410"/>
    <n v="10"/>
    <n v="0"/>
    <n v="0"/>
    <n v="0"/>
    <n v="0"/>
    <x v="2"/>
    <n v="135"/>
    <n v="20"/>
    <n v="0"/>
    <n v="125"/>
    <n v="300"/>
    <n v="0"/>
    <n v="425"/>
    <n v="20000"/>
    <n v="0"/>
    <b v="1"/>
    <n v="15"/>
    <n v="60"/>
    <n v="0"/>
    <n v="1294"/>
  </r>
  <r>
    <x v="0"/>
    <x v="0"/>
    <n v="10201"/>
    <s v="0048110"/>
    <x v="30"/>
    <x v="29"/>
    <x v="8"/>
    <x v="2"/>
    <x v="4"/>
    <x v="2"/>
    <x v="0"/>
    <x v="8"/>
    <x v="0"/>
    <x v="0"/>
    <x v="1"/>
    <x v="9"/>
    <n v="18000"/>
    <x v="6"/>
    <d v="2012-01-26T00:00:00"/>
    <x v="2"/>
    <x v="0"/>
    <x v="0"/>
    <n v="17775"/>
    <n v="10"/>
    <n v="0"/>
    <n v="0"/>
    <n v="0"/>
    <n v="0"/>
    <x v="2"/>
    <n v="159"/>
    <n v="20"/>
    <n v="0"/>
    <n v="26"/>
    <n v="10"/>
    <n v="0"/>
    <n v="36"/>
    <n v="18000"/>
    <n v="0"/>
    <b v="1"/>
    <n v="15"/>
    <n v="60"/>
    <n v="0"/>
    <n v="1185"/>
  </r>
  <r>
    <x v="0"/>
    <x v="0"/>
    <n v="10201"/>
    <s v="0059100"/>
    <x v="31"/>
    <x v="30"/>
    <x v="19"/>
    <x v="2"/>
    <x v="1"/>
    <x v="0"/>
    <x v="0"/>
    <x v="1"/>
    <x v="0"/>
    <x v="0"/>
    <x v="1"/>
    <x v="0"/>
    <n v="20000"/>
    <x v="0"/>
    <d v="2012-01-19T00:00:00"/>
    <x v="0"/>
    <x v="3"/>
    <x v="2"/>
    <n v="15795"/>
    <n v="10"/>
    <n v="3500"/>
    <n v="0"/>
    <n v="20"/>
    <n v="3520"/>
    <x v="0"/>
    <n v="144"/>
    <n v="20"/>
    <n v="0"/>
    <n v="191"/>
    <n v="320"/>
    <n v="0"/>
    <n v="511"/>
    <n v="20000"/>
    <n v="0"/>
    <b v="1"/>
    <n v="15"/>
    <n v="37"/>
    <n v="0"/>
    <n v="1053"/>
  </r>
  <r>
    <x v="0"/>
    <x v="0"/>
    <n v="10201"/>
    <s v="0500100"/>
    <x v="32"/>
    <x v="31"/>
    <x v="0"/>
    <x v="2"/>
    <x v="1"/>
    <x v="0"/>
    <x v="0"/>
    <x v="1"/>
    <x v="0"/>
    <x v="0"/>
    <x v="1"/>
    <x v="0"/>
    <n v="17000"/>
    <x v="0"/>
    <d v="2012-01-26T00:00:00"/>
    <x v="0"/>
    <x v="0"/>
    <x v="0"/>
    <n v="14120"/>
    <n v="10"/>
    <n v="2200"/>
    <n v="0"/>
    <n v="20"/>
    <n v="2220"/>
    <x v="3"/>
    <n v="132"/>
    <n v="20"/>
    <n v="0"/>
    <n v="178"/>
    <n v="320"/>
    <n v="0"/>
    <n v="498"/>
    <n v="17000"/>
    <n v="0"/>
    <b v="1"/>
    <n v="10"/>
    <n v="37"/>
    <n v="0"/>
    <n v="1412"/>
  </r>
  <r>
    <x v="0"/>
    <x v="0"/>
    <n v="10201"/>
    <s v="0278102"/>
    <x v="33"/>
    <x v="32"/>
    <x v="18"/>
    <x v="2"/>
    <x v="0"/>
    <x v="0"/>
    <x v="0"/>
    <x v="0"/>
    <x v="0"/>
    <x v="0"/>
    <x v="0"/>
    <x v="0"/>
    <n v="15000"/>
    <x v="0"/>
    <d v="2012-01-12T00:00:00"/>
    <x v="0"/>
    <x v="4"/>
    <x v="3"/>
    <n v="12170"/>
    <n v="10"/>
    <n v="2200"/>
    <n v="0"/>
    <n v="20"/>
    <n v="2220"/>
    <x v="4"/>
    <n v="136"/>
    <n v="20"/>
    <n v="0"/>
    <n v="154"/>
    <n v="290"/>
    <n v="0"/>
    <n v="444"/>
    <n v="15000"/>
    <n v="0"/>
    <b v="1"/>
    <n v="10"/>
    <n v="37"/>
    <n v="0"/>
    <n v="1217"/>
  </r>
  <r>
    <x v="0"/>
    <x v="0"/>
    <n v="10201"/>
    <s v="0085102"/>
    <x v="34"/>
    <x v="33"/>
    <x v="20"/>
    <x v="2"/>
    <x v="1"/>
    <x v="0"/>
    <x v="0"/>
    <x v="1"/>
    <x v="0"/>
    <x v="0"/>
    <x v="1"/>
    <x v="0"/>
    <n v="19000"/>
    <x v="0"/>
    <d v="2012-01-12T00:00:00"/>
    <x v="0"/>
    <x v="4"/>
    <x v="3"/>
    <n v="14850"/>
    <n v="10"/>
    <n v="3500"/>
    <n v="0"/>
    <n v="20"/>
    <n v="3520"/>
    <x v="4"/>
    <n v="130"/>
    <n v="20"/>
    <n v="0"/>
    <n v="160"/>
    <n v="310"/>
    <n v="0"/>
    <n v="470"/>
    <n v="19000"/>
    <n v="0"/>
    <b v="1"/>
    <n v="10"/>
    <n v="37"/>
    <n v="0"/>
    <n v="1485"/>
  </r>
  <r>
    <x v="0"/>
    <x v="0"/>
    <n v="10201"/>
    <s v="0086100"/>
    <x v="35"/>
    <x v="34"/>
    <x v="21"/>
    <x v="2"/>
    <x v="1"/>
    <x v="0"/>
    <x v="0"/>
    <x v="1"/>
    <x v="0"/>
    <x v="0"/>
    <x v="1"/>
    <x v="0"/>
    <n v="22000"/>
    <x v="0"/>
    <d v="2012-01-06T00:00:00"/>
    <x v="0"/>
    <x v="1"/>
    <x v="1"/>
    <n v="17820"/>
    <n v="10"/>
    <n v="3500"/>
    <n v="0"/>
    <n v="20"/>
    <n v="3520"/>
    <x v="1"/>
    <n v="142"/>
    <n v="20"/>
    <n v="0"/>
    <n v="168"/>
    <n v="320"/>
    <n v="0"/>
    <n v="488"/>
    <n v="22000"/>
    <n v="0"/>
    <b v="1"/>
    <n v="15"/>
    <n v="37"/>
    <n v="0"/>
    <n v="1188"/>
  </r>
  <r>
    <x v="0"/>
    <x v="0"/>
    <n v="10201"/>
    <s v="0260100"/>
    <x v="36"/>
    <x v="35"/>
    <x v="21"/>
    <x v="2"/>
    <x v="0"/>
    <x v="0"/>
    <x v="0"/>
    <x v="0"/>
    <x v="0"/>
    <x v="0"/>
    <x v="0"/>
    <x v="0"/>
    <n v="17000"/>
    <x v="0"/>
    <d v="2012-01-26T00:00:00"/>
    <x v="0"/>
    <x v="0"/>
    <x v="0"/>
    <n v="14140"/>
    <n v="10"/>
    <n v="2200"/>
    <n v="0"/>
    <n v="20"/>
    <n v="2220"/>
    <x v="3"/>
    <n v="130"/>
    <n v="20"/>
    <n v="0"/>
    <n v="160"/>
    <n v="320"/>
    <n v="0"/>
    <n v="480"/>
    <n v="17000"/>
    <n v="0"/>
    <b v="1"/>
    <n v="10"/>
    <n v="37"/>
    <n v="0"/>
    <n v="1414"/>
  </r>
  <r>
    <x v="0"/>
    <x v="0"/>
    <n v="10205"/>
    <s v="0350110"/>
    <x v="37"/>
    <x v="36"/>
    <x v="11"/>
    <x v="3"/>
    <x v="4"/>
    <x v="1"/>
    <x v="0"/>
    <x v="11"/>
    <x v="6"/>
    <x v="0"/>
    <x v="1"/>
    <x v="0"/>
    <n v="20000"/>
    <x v="7"/>
    <d v="2012-01-13T00:00:00"/>
    <x v="0"/>
    <x v="9"/>
    <x v="7"/>
    <n v="19785"/>
    <n v="10"/>
    <n v="0"/>
    <n v="0"/>
    <n v="0"/>
    <n v="0"/>
    <x v="2"/>
    <n v="185"/>
    <n v="20"/>
    <n v="0"/>
    <n v="0"/>
    <n v="0"/>
    <n v="0"/>
    <n v="0"/>
    <n v="20000"/>
    <n v="0"/>
    <b v="1"/>
    <n v="15"/>
    <n v="37"/>
    <n v="0"/>
    <n v="1319"/>
  </r>
  <r>
    <x v="0"/>
    <x v="0"/>
    <n v="10210"/>
    <s v="0562100"/>
    <x v="38"/>
    <x v="37"/>
    <x v="15"/>
    <x v="4"/>
    <x v="1"/>
    <x v="0"/>
    <x v="0"/>
    <x v="1"/>
    <x v="0"/>
    <x v="0"/>
    <x v="1"/>
    <x v="0"/>
    <n v="14000"/>
    <x v="0"/>
    <d v="2012-01-26T00:00:00"/>
    <x v="0"/>
    <x v="0"/>
    <x v="0"/>
    <n v="13170"/>
    <n v="10"/>
    <n v="0"/>
    <n v="0"/>
    <n v="0"/>
    <n v="0"/>
    <x v="2"/>
    <n v="138"/>
    <n v="20"/>
    <n v="0"/>
    <n v="282"/>
    <n v="380"/>
    <n v="0"/>
    <n v="662"/>
    <n v="14000"/>
    <n v="0"/>
    <b v="1"/>
    <n v="10"/>
    <n v="37"/>
    <n v="0"/>
    <n v="1317"/>
  </r>
  <r>
    <x v="0"/>
    <x v="0"/>
    <n v="10210"/>
    <s v="0463100"/>
    <x v="39"/>
    <x v="38"/>
    <x v="22"/>
    <x v="4"/>
    <x v="13"/>
    <x v="0"/>
    <x v="0"/>
    <x v="8"/>
    <x v="0"/>
    <x v="0"/>
    <x v="1"/>
    <x v="0"/>
    <n v="14000"/>
    <x v="0"/>
    <d v="2012-01-19T00:00:00"/>
    <x v="0"/>
    <x v="3"/>
    <x v="2"/>
    <n v="13080"/>
    <n v="10"/>
    <n v="0"/>
    <n v="0"/>
    <n v="0"/>
    <n v="0"/>
    <x v="2"/>
    <n v="135"/>
    <n v="20"/>
    <n v="0"/>
    <n v="375"/>
    <n v="380"/>
    <n v="0"/>
    <n v="755"/>
    <n v="14000"/>
    <n v="0"/>
    <b v="1"/>
    <n v="10"/>
    <n v="37"/>
    <n v="0"/>
    <n v="1308"/>
  </r>
  <r>
    <x v="1"/>
    <x v="1"/>
    <n v="10213"/>
    <s v="0554101"/>
    <x v="40"/>
    <x v="39"/>
    <x v="3"/>
    <x v="3"/>
    <x v="14"/>
    <x v="4"/>
    <x v="2"/>
    <x v="14"/>
    <x v="7"/>
    <x v="2"/>
    <x v="0"/>
    <x v="10"/>
    <n v="5000"/>
    <x v="8"/>
    <d v="2012-02-20T00:00:00"/>
    <x v="3"/>
    <x v="10"/>
    <x v="8"/>
    <n v="0"/>
    <n v="0"/>
    <n v="0"/>
    <n v="0"/>
    <n v="0"/>
    <n v="0"/>
    <x v="2"/>
    <n v="91"/>
    <n v="0"/>
    <n v="0"/>
    <n v="0"/>
    <n v="0"/>
    <n v="4909"/>
    <n v="4909"/>
    <n v="5000"/>
    <n v="0"/>
    <b v="1"/>
    <n v="10"/>
    <n v="60"/>
    <n v="0"/>
    <s v="-"/>
  </r>
  <r>
    <x v="2"/>
    <x v="1"/>
    <n v="10213"/>
    <s v="0900181"/>
    <x v="41"/>
    <x v="40"/>
    <x v="3"/>
    <x v="2"/>
    <x v="15"/>
    <x v="3"/>
    <x v="3"/>
    <x v="15"/>
    <x v="0"/>
    <x v="2"/>
    <x v="0"/>
    <x v="10"/>
    <n v="3000"/>
    <x v="0"/>
    <d v="2012-03-07T00:00:00"/>
    <x v="3"/>
    <x v="11"/>
    <x v="8"/>
    <n v="0"/>
    <n v="0"/>
    <n v="0"/>
    <n v="0"/>
    <n v="0"/>
    <n v="0"/>
    <x v="2"/>
    <n v="91"/>
    <n v="0"/>
    <n v="0"/>
    <n v="0"/>
    <n v="0"/>
    <n v="2909"/>
    <n v="2909"/>
    <n v="3000"/>
    <n v="0"/>
    <b v="1"/>
    <n v="10"/>
    <n v="60"/>
    <n v="0"/>
    <s v="-"/>
  </r>
  <r>
    <x v="3"/>
    <x v="1"/>
    <n v="10213"/>
    <s v="0900180"/>
    <x v="42"/>
    <x v="41"/>
    <x v="3"/>
    <x v="4"/>
    <x v="16"/>
    <x v="3"/>
    <x v="4"/>
    <x v="16"/>
    <x v="0"/>
    <x v="2"/>
    <x v="0"/>
    <x v="10"/>
    <n v="3000"/>
    <x v="0"/>
    <d v="2012-04-05T00:00:00"/>
    <x v="3"/>
    <x v="12"/>
    <x v="8"/>
    <n v="0"/>
    <n v="0"/>
    <n v="0"/>
    <n v="0"/>
    <n v="0"/>
    <n v="0"/>
    <x v="2"/>
    <n v="91"/>
    <n v="0"/>
    <n v="0"/>
    <n v="0"/>
    <n v="0"/>
    <n v="2909"/>
    <n v="2909"/>
    <n v="3000"/>
    <n v="0"/>
    <b v="1"/>
    <n v="10"/>
    <n v="60"/>
    <n v="0"/>
    <s v="-"/>
  </r>
  <r>
    <x v="3"/>
    <x v="1"/>
    <n v="10201"/>
    <s v="0378101"/>
    <x v="43"/>
    <x v="42"/>
    <x v="3"/>
    <x v="2"/>
    <x v="17"/>
    <x v="3"/>
    <x v="5"/>
    <x v="17"/>
    <x v="8"/>
    <x v="2"/>
    <x v="0"/>
    <x v="10"/>
    <n v="4000"/>
    <x v="0"/>
    <d v="2012-04-05T00:00:00"/>
    <x v="3"/>
    <x v="12"/>
    <x v="8"/>
    <n v="0"/>
    <n v="0"/>
    <n v="0"/>
    <n v="0"/>
    <n v="0"/>
    <n v="0"/>
    <x v="2"/>
    <n v="91"/>
    <n v="0"/>
    <n v="0"/>
    <n v="0"/>
    <n v="0"/>
    <n v="3909"/>
    <n v="3909"/>
    <n v="4000"/>
    <n v="0"/>
    <b v="1"/>
    <n v="10"/>
    <n v="60"/>
    <n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Compras" cacheId="21" applyNumberFormats="0" applyBorderFormats="0" applyFontFormats="0" applyPatternFormats="0" applyAlignmentFormats="0" applyWidthHeightFormats="1" dataCaption="Valores" updatedVersion="3" minRefreshableVersion="3" showCalcMbrs="0" showDrill="0" itemPrintTitles="1" createdVersion="3" indent="0" compact="0" compactData="0" multipleFieldFilters="0">
  <location ref="A5:X50" firstHeaderRow="1" firstDataRow="2" firstDataCol="13" rowPageCount="2" colPageCount="1"/>
  <pivotFields count="43">
    <pivotField axis="axisPage" compact="0" numFmtId="17" outline="0" multipleItemSelectionAllowed="1" showAll="0" defaultSubtotal="0">
      <items count="4">
        <item x="0"/>
        <item x="1"/>
        <item x="2"/>
        <item x="3"/>
      </items>
    </pivotField>
    <pivotField axis="axisPage" compact="0" outline="0" multipleItemSelectionAllowed="1" showAll="0" defaultSubtotal="0">
      <items count="2">
        <item x="1"/>
        <item x="0"/>
      </items>
    </pivotField>
    <pivotField compact="0" numFmtId="165" outline="0" showAll="0" defaultSubtotal="0"/>
    <pivotField compact="0" outline="0" showAll="0" defaultSubtotal="0"/>
    <pivotField axis="axisRow" compact="0" numFmtId="1" outline="0" showAll="0" defaultSubtotal="0">
      <items count="47">
        <item m="1" x="44"/>
        <item x="0"/>
        <item x="10"/>
        <item x="11"/>
        <item x="24"/>
        <item m="1" x="45"/>
        <item x="27"/>
        <item x="4"/>
        <item x="30"/>
        <item x="29"/>
        <item x="25"/>
        <item x="8"/>
        <item x="31"/>
        <item m="1" x="46"/>
        <item x="34"/>
        <item x="35"/>
        <item x="36"/>
        <item x="28"/>
        <item x="33"/>
        <item x="2"/>
        <item x="22"/>
        <item x="17"/>
        <item x="23"/>
        <item x="5"/>
        <item x="39"/>
        <item x="14"/>
        <item x="32"/>
        <item x="12"/>
        <item x="13"/>
        <item x="15"/>
        <item x="20"/>
        <item x="6"/>
        <item x="7"/>
        <item x="16"/>
        <item x="38"/>
        <item x="40"/>
        <item x="1"/>
        <item x="9"/>
        <item x="26"/>
        <item x="3"/>
        <item x="21"/>
        <item x="18"/>
        <item x="19"/>
        <item x="37"/>
        <item x="41"/>
        <item x="42"/>
        <item x="43"/>
      </items>
    </pivotField>
    <pivotField axis="axisRow" compact="0" outline="0" showAll="0" defaultSubtotal="0">
      <items count="43">
        <item x="0"/>
        <item x="11"/>
        <item x="12"/>
        <item x="13"/>
        <item x="21"/>
        <item x="1"/>
        <item x="22"/>
        <item x="23"/>
        <item x="2"/>
        <item x="14"/>
        <item h="1" x="39"/>
        <item x="37"/>
        <item x="24"/>
        <item x="25"/>
        <item x="26"/>
        <item x="27"/>
        <item x="15"/>
        <item x="4"/>
        <item x="5"/>
        <item x="28"/>
        <item x="29"/>
        <item x="16"/>
        <item x="6"/>
        <item x="7"/>
        <item x="30"/>
        <item x="38"/>
        <item x="19"/>
        <item x="8"/>
        <item x="31"/>
        <item x="9"/>
        <item x="10"/>
        <item x="32"/>
        <item x="33"/>
        <item x="34"/>
        <item x="35"/>
        <item x="3"/>
        <item x="20"/>
        <item x="17"/>
        <item x="18"/>
        <item x="36"/>
        <item x="40"/>
        <item x="41"/>
        <item x="42"/>
      </items>
    </pivotField>
    <pivotField axis="axisRow" compact="0" outline="0" showAll="0" defaultSubtotal="0">
      <items count="25">
        <item x="8"/>
        <item x="11"/>
        <item x="15"/>
        <item x="9"/>
        <item x="12"/>
        <item x="10"/>
        <item x="6"/>
        <item x="7"/>
        <item x="0"/>
        <item x="13"/>
        <item x="18"/>
        <item x="22"/>
        <item x="2"/>
        <item x="5"/>
        <item x="16"/>
        <item x="20"/>
        <item x="19"/>
        <item x="4"/>
        <item x="21"/>
        <item x="3"/>
        <item m="1" x="24"/>
        <item m="1" x="23"/>
        <item x="14"/>
        <item x="1"/>
        <item x="17"/>
      </items>
    </pivotField>
    <pivotField axis="axisRow" compact="0" outline="0" showAll="0" defaultSubtotal="0">
      <items count="5">
        <item x="2"/>
        <item x="0"/>
        <item x="4"/>
        <item x="1"/>
        <item x="3"/>
      </items>
    </pivotField>
    <pivotField axis="axisRow" compact="0" outline="0" showAll="0" defaultSubtotal="0">
      <items count="18">
        <item x="13"/>
        <item x="0"/>
        <item x="6"/>
        <item x="5"/>
        <item x="7"/>
        <item x="12"/>
        <item x="3"/>
        <item x="4"/>
        <item x="10"/>
        <item x="2"/>
        <item x="1"/>
        <item x="11"/>
        <item x="14"/>
        <item x="9"/>
        <item x="8"/>
        <item x="15"/>
        <item x="16"/>
        <item x="17"/>
      </items>
    </pivotField>
    <pivotField axis="axisRow" compact="0" outline="0" showAll="0" defaultSubtotal="0">
      <items count="5">
        <item x="3"/>
        <item x="1"/>
        <item x="0"/>
        <item x="2"/>
        <item x="4"/>
      </items>
    </pivotField>
    <pivotField axis="axisRow" compact="0" outline="0" showAll="0" defaultSubtotal="0">
      <items count="6">
        <item x="1"/>
        <item x="0"/>
        <item x="2"/>
        <item x="3"/>
        <item x="4"/>
        <item x="5"/>
      </items>
    </pivotField>
    <pivotField compact="0" numFmtId="44" outline="0" showAll="0" defaultSubtotal="0">
      <items count="18">
        <item x="13"/>
        <item x="4"/>
        <item x="11"/>
        <item x="1"/>
        <item x="12"/>
        <item x="3"/>
        <item x="9"/>
        <item x="8"/>
        <item x="7"/>
        <item x="6"/>
        <item x="0"/>
        <item x="5"/>
        <item x="14"/>
        <item x="2"/>
        <item x="10"/>
        <item x="15"/>
        <item x="16"/>
        <item x="17"/>
      </items>
    </pivotField>
    <pivotField axis="axisRow" compact="0" outline="0" showAll="0" defaultSubtotal="0">
      <items count="9">
        <item x="2"/>
        <item x="1"/>
        <item x="3"/>
        <item x="0"/>
        <item x="5"/>
        <item x="7"/>
        <item x="4"/>
        <item x="6"/>
        <item x="8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2"/>
        <item m="1" x="11"/>
        <item x="6"/>
        <item x="5"/>
        <item m="1" x="9"/>
        <item x="0"/>
        <item x="8"/>
        <item x="1"/>
        <item x="4"/>
        <item x="3"/>
        <item m="1" x="10"/>
        <item x="7"/>
      </items>
    </pivotField>
    <pivotField compact="0" numFmtId="164" outline="0" showAll="0" defaultSubtotal="0"/>
    <pivotField compact="0" outline="0" showAll="0" defaultSubtotal="0">
      <items count="7">
        <item x="0"/>
        <item x="2"/>
        <item m="1" x="4"/>
        <item x="1"/>
        <item m="1" x="5"/>
        <item m="1" x="6"/>
        <item x="3"/>
      </items>
    </pivotField>
    <pivotField name="Lançamento" axis="axisRow" compact="0" numFmtId="16" outline="0" showAll="0" defaultSubtotal="0">
      <items count="14">
        <item x="1"/>
        <item x="7"/>
        <item x="4"/>
        <item x="3"/>
        <item x="6"/>
        <item x="5"/>
        <item x="0"/>
        <item x="8"/>
        <item m="1" x="13"/>
        <item x="10"/>
        <item x="2"/>
        <item x="9"/>
        <item x="11"/>
        <item x="12"/>
      </items>
    </pivotField>
    <pivotField axis="axisRow" compact="0" numFmtId="16" outline="0" showAll="0" defaultSubtotal="0">
      <items count="11">
        <item x="1"/>
        <item x="5"/>
        <item x="3"/>
        <item x="2"/>
        <item x="4"/>
        <item x="0"/>
        <item x="6"/>
        <item m="1" x="9"/>
        <item m="1" x="10"/>
        <item x="7"/>
        <item x="8"/>
      </items>
    </pivotField>
    <pivotField dataField="1" compact="0" numFmtId="3" outline="0" showAll="0" defaultSubtotal="0"/>
    <pivotField dataField="1" compact="0" outline="0" showAll="0" defaultSubtotal="0"/>
    <pivotField dataField="1" compact="0" numFmtId="3" outline="0" showAll="0" defaultSubtotal="0"/>
    <pivotField compact="0" numFmtId="3" outline="0" showAll="0" defaultSubtotal="0"/>
    <pivotField dataField="1" compact="0" numFmtId="3" outline="0" showAll="0" defaultSubtotal="0"/>
    <pivotField compact="0" numFmtId="3" outline="0" showAll="0" defaultSubtotal="0"/>
    <pivotField axis="axisRow" compact="0" outline="0" showAll="0" defaultSubtotal="0">
      <items count="6">
        <item m="1" x="5"/>
        <item x="1"/>
        <item x="4"/>
        <item x="0"/>
        <item x="3"/>
        <item x="2"/>
      </items>
    </pivotField>
    <pivotField dataField="1" compact="0" numFmtId="3" outline="0" showAll="0" defaultSubtotal="0"/>
    <pivotField dataField="1" compact="0" outline="0" showAll="0" defaultSubtotal="0"/>
    <pivotField compact="0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compact="0" numFmtId="3" outline="0" showAll="0" defaultSubtotal="0"/>
    <pivotField dataField="1" compact="0" numFmtId="3" outline="0" showAll="0" defaultSubtotal="0"/>
    <pivotField compact="0" numFmtId="3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3" outline="0" showAll="0" defaultSubtotal="0"/>
    <pivotField compact="0" numFmtId="166" outline="0" showAll="0" defaultSubtotal="0"/>
  </pivotFields>
  <rowFields count="13">
    <field x="7"/>
    <field x="5"/>
    <field x="4"/>
    <field x="6"/>
    <field x="8"/>
    <field x="9"/>
    <field x="10"/>
    <field x="12"/>
    <field x="14"/>
    <field x="20"/>
    <field x="21"/>
    <field x="28"/>
    <field x="17"/>
  </rowFields>
  <rowItems count="44">
    <i>
      <x/>
      <x v="4"/>
      <x v="20"/>
      <x v="14"/>
      <x v="1"/>
      <x v="2"/>
      <x v="1"/>
      <x v="3"/>
      <x v="1"/>
      <x v="3"/>
      <x v="3"/>
      <x v="5"/>
      <x v="5"/>
    </i>
    <i r="1">
      <x v="6"/>
      <x v="22"/>
      <x v="5"/>
      <x v="10"/>
      <x v="2"/>
      <x v="1"/>
      <x v="3"/>
      <x/>
      <x v="6"/>
      <x v="5"/>
      <x v="5"/>
      <x v="5"/>
    </i>
    <i r="1">
      <x v="7"/>
      <x v="4"/>
      <x v="3"/>
      <x v="8"/>
      <x v="2"/>
      <x v="1"/>
      <x v="3"/>
      <x/>
      <x v="2"/>
      <x v="2"/>
      <x v="5"/>
      <x v="5"/>
    </i>
    <i r="1">
      <x v="12"/>
      <x v="10"/>
      <x v="5"/>
      <x v="7"/>
      <x v="1"/>
      <x v="1"/>
      <x v="3"/>
      <x/>
      <x v="2"/>
      <x v="2"/>
      <x v="5"/>
      <x v="5"/>
    </i>
    <i r="1">
      <x v="13"/>
      <x v="38"/>
      <x v="24"/>
      <x v="10"/>
      <x v="2"/>
      <x v="1"/>
      <x v="3"/>
      <x/>
      <x/>
      <x/>
      <x v="1"/>
      <x v="5"/>
    </i>
    <i r="1">
      <x v="14"/>
      <x v="6"/>
      <x/>
      <x v="7"/>
      <x v="3"/>
      <x v="1"/>
      <x v="4"/>
      <x/>
      <x v="6"/>
      <x v="5"/>
      <x v="5"/>
      <x v="3"/>
    </i>
    <i r="1">
      <x v="15"/>
      <x v="17"/>
      <x v="10"/>
      <x v="11"/>
      <x v="2"/>
      <x v="1"/>
      <x v="3"/>
      <x/>
      <x/>
      <x/>
      <x v="1"/>
      <x v="5"/>
    </i>
    <i r="1">
      <x v="19"/>
      <x v="9"/>
      <x v="4"/>
      <x v="5"/>
      <x/>
      <x v="1"/>
      <x v="4"/>
      <x/>
      <x v="6"/>
      <x v="5"/>
      <x v="5"/>
      <x v="5"/>
    </i>
    <i r="1">
      <x v="20"/>
      <x v="8"/>
      <x/>
      <x v="7"/>
      <x v="3"/>
      <x v="1"/>
      <x v="3"/>
      <x/>
      <x v="6"/>
      <x v="5"/>
      <x v="5"/>
      <x v="2"/>
    </i>
    <i r="1">
      <x v="24"/>
      <x v="12"/>
      <x v="16"/>
      <x v="10"/>
      <x v="2"/>
      <x v="1"/>
      <x v="3"/>
      <x/>
      <x v="3"/>
      <x v="3"/>
      <x v="3"/>
      <x v="5"/>
    </i>
    <i r="1">
      <x v="28"/>
      <x v="26"/>
      <x v="8"/>
      <x v="10"/>
      <x v="2"/>
      <x v="1"/>
      <x v="3"/>
      <x/>
      <x v="6"/>
      <x v="5"/>
      <x v="4"/>
      <x v="5"/>
    </i>
    <i r="1">
      <x v="31"/>
      <x v="18"/>
      <x v="10"/>
      <x v="1"/>
      <x v="2"/>
      <x v="1"/>
      <x v="3"/>
      <x v="1"/>
      <x v="2"/>
      <x v="2"/>
      <x v="2"/>
      <x v="5"/>
    </i>
    <i r="1">
      <x v="32"/>
      <x v="14"/>
      <x v="15"/>
      <x v="10"/>
      <x v="2"/>
      <x v="1"/>
      <x v="3"/>
      <x/>
      <x v="2"/>
      <x v="2"/>
      <x v="2"/>
      <x v="5"/>
    </i>
    <i r="1">
      <x v="33"/>
      <x v="15"/>
      <x v="18"/>
      <x v="10"/>
      <x v="2"/>
      <x v="1"/>
      <x v="3"/>
      <x/>
      <x/>
      <x/>
      <x v="1"/>
      <x v="5"/>
    </i>
    <i r="1">
      <x v="34"/>
      <x v="16"/>
      <x v="18"/>
      <x v="1"/>
      <x v="2"/>
      <x v="1"/>
      <x v="3"/>
      <x v="1"/>
      <x v="6"/>
      <x v="5"/>
      <x v="4"/>
      <x v="5"/>
    </i>
    <i r="1">
      <x v="36"/>
      <x v="40"/>
      <x v="19"/>
      <x v="13"/>
      <x v="1"/>
      <x v="1"/>
      <x v="3"/>
      <x/>
      <x v="10"/>
      <x v="5"/>
      <x v="5"/>
      <x v="8"/>
    </i>
    <i r="1">
      <x v="40"/>
      <x v="44"/>
      <x v="19"/>
      <x v="15"/>
      <x/>
      <x v="3"/>
      <x v="3"/>
      <x v="1"/>
      <x v="12"/>
      <x v="10"/>
      <x v="5"/>
      <x v="5"/>
    </i>
    <i r="1">
      <x v="42"/>
      <x v="46"/>
      <x v="19"/>
      <x v="17"/>
      <x/>
      <x v="5"/>
      <x v="8"/>
      <x v="1"/>
      <x v="13"/>
      <x v="10"/>
      <x v="5"/>
      <x v="5"/>
    </i>
    <i>
      <x v="1"/>
      <x/>
      <x v="1"/>
      <x v="8"/>
      <x v="1"/>
      <x v="2"/>
      <x v="1"/>
      <x v="3"/>
      <x v="1"/>
      <x v="6"/>
      <x v="5"/>
      <x v="3"/>
      <x v="5"/>
    </i>
    <i r="1">
      <x v="5"/>
      <x v="36"/>
      <x v="23"/>
      <x v="10"/>
      <x v="2"/>
      <x v="1"/>
      <x v="3"/>
      <x/>
      <x/>
      <x/>
      <x v="1"/>
      <x v="5"/>
    </i>
    <i r="1">
      <x v="8"/>
      <x v="19"/>
      <x v="12"/>
      <x v="10"/>
      <x v="2"/>
      <x v="1"/>
      <x v="3"/>
      <x/>
      <x v="6"/>
      <x v="5"/>
      <x v="3"/>
      <x v="5"/>
    </i>
    <i r="1">
      <x v="17"/>
      <x v="7"/>
      <x v="17"/>
      <x v="1"/>
      <x v="2"/>
      <x v="1"/>
      <x v="3"/>
      <x/>
      <x v="6"/>
      <x v="5"/>
      <x v="4"/>
      <x v="5"/>
    </i>
    <i r="1">
      <x v="18"/>
      <x v="23"/>
      <x v="13"/>
      <x v="6"/>
      <x v="2"/>
      <x v="1"/>
      <x v="3"/>
      <x/>
      <x v="6"/>
      <x v="5"/>
      <x v="5"/>
      <x v="5"/>
    </i>
    <i r="1">
      <x v="22"/>
      <x v="31"/>
      <x v="6"/>
      <x v="7"/>
      <x v="1"/>
      <x v="1"/>
      <x v="3"/>
      <x/>
      <x/>
      <x/>
      <x v="5"/>
      <x v="5"/>
    </i>
    <i r="2">
      <x v="32"/>
      <x v="7"/>
      <x v="7"/>
      <x v="1"/>
      <x v="1"/>
      <x v="3"/>
      <x/>
      <x v="6"/>
      <x v="5"/>
      <x v="5"/>
      <x v="5"/>
    </i>
    <i r="1">
      <x v="23"/>
      <x v="11"/>
      <x/>
      <x v="1"/>
      <x v="2"/>
      <x v="1"/>
      <x v="3"/>
      <x v="1"/>
      <x v="3"/>
      <x v="3"/>
      <x v="5"/>
      <x v="5"/>
    </i>
    <i r="1">
      <x v="27"/>
      <x v="37"/>
      <x v="23"/>
      <x v="10"/>
      <x v="2"/>
      <x v="1"/>
      <x v="3"/>
      <x/>
      <x v="2"/>
      <x v="2"/>
      <x v="2"/>
      <x v="5"/>
    </i>
    <i r="1">
      <x v="29"/>
      <x v="2"/>
      <x v="8"/>
      <x v="1"/>
      <x v="2"/>
      <x v="1"/>
      <x v="3"/>
      <x v="1"/>
      <x v="2"/>
      <x v="2"/>
      <x v="1"/>
      <x v="5"/>
    </i>
    <i r="1">
      <x v="30"/>
      <x v="3"/>
      <x v="3"/>
      <x v="9"/>
      <x v="2"/>
      <x v="1"/>
      <x v="3"/>
      <x/>
      <x v="6"/>
      <x v="5"/>
      <x v="5"/>
      <x v="5"/>
    </i>
    <i r="1">
      <x v="35"/>
      <x v="39"/>
      <x v="19"/>
      <x v="9"/>
      <x v="1"/>
      <x v="1"/>
      <x v="3"/>
      <x/>
      <x v="10"/>
      <x v="5"/>
      <x v="5"/>
      <x v="7"/>
    </i>
    <i>
      <x v="2"/>
      <x v="11"/>
      <x v="34"/>
      <x v="2"/>
      <x v="10"/>
      <x v="2"/>
      <x v="1"/>
      <x v="3"/>
      <x/>
      <x v="6"/>
      <x v="5"/>
      <x v="5"/>
      <x v="5"/>
    </i>
    <i r="1">
      <x v="25"/>
      <x v="24"/>
      <x v="11"/>
      <x/>
      <x v="2"/>
      <x v="1"/>
      <x v="3"/>
      <x/>
      <x v="3"/>
      <x v="3"/>
      <x v="5"/>
      <x v="5"/>
    </i>
    <i r="1">
      <x v="41"/>
      <x v="45"/>
      <x v="19"/>
      <x v="16"/>
      <x/>
      <x v="4"/>
      <x v="3"/>
      <x v="1"/>
      <x v="13"/>
      <x v="10"/>
      <x v="5"/>
      <x v="5"/>
    </i>
    <i>
      <x v="3"/>
      <x v="1"/>
      <x v="27"/>
      <x v="5"/>
      <x v="3"/>
      <x v="2"/>
      <x/>
      <x v="1"/>
      <x v="1"/>
      <x v="5"/>
      <x v="5"/>
      <x v="5"/>
      <x/>
    </i>
    <i r="1">
      <x v="2"/>
      <x v="28"/>
      <x v="1"/>
      <x v="2"/>
      <x v="2"/>
      <x/>
      <x v="1"/>
      <x v="1"/>
      <x v="4"/>
      <x v="4"/>
      <x v="5"/>
      <x v="5"/>
    </i>
    <i r="1">
      <x v="3"/>
      <x v="25"/>
      <x v="5"/>
      <x v="2"/>
      <x v="2"/>
      <x/>
      <x/>
      <x v="1"/>
      <x v="1"/>
      <x v="1"/>
      <x v="5"/>
      <x v="5"/>
    </i>
    <i r="1">
      <x v="9"/>
      <x v="29"/>
      <x v="4"/>
      <x v="4"/>
      <x v="2"/>
      <x/>
      <x v="2"/>
      <x v="1"/>
      <x v="5"/>
      <x v="5"/>
      <x v="5"/>
      <x v="5"/>
    </i>
    <i r="1">
      <x v="16"/>
      <x v="33"/>
      <x v="3"/>
      <x v="2"/>
      <x v="2"/>
      <x/>
      <x/>
      <x v="1"/>
      <x v="2"/>
      <x v="2"/>
      <x v="5"/>
      <x v="5"/>
    </i>
    <i r="1">
      <x v="21"/>
      <x v="21"/>
      <x v="9"/>
      <x v="2"/>
      <x v="2"/>
      <x/>
      <x/>
      <x v="1"/>
      <x v="7"/>
      <x v="6"/>
      <x v="5"/>
      <x v="5"/>
    </i>
    <i r="1">
      <x v="26"/>
      <x v="30"/>
      <x v="2"/>
      <x v="3"/>
      <x v="2"/>
      <x/>
      <x v="2"/>
      <x v="1"/>
      <x v="1"/>
      <x v="1"/>
      <x v="5"/>
      <x v="5"/>
    </i>
    <i r="1">
      <x v="37"/>
      <x v="41"/>
      <x v="19"/>
      <x v="14"/>
      <x v="2"/>
      <x/>
      <x v="6"/>
      <x v="1"/>
      <x v="6"/>
      <x v="5"/>
      <x v="5"/>
      <x v="9"/>
    </i>
    <i r="1">
      <x v="38"/>
      <x v="42"/>
      <x v="22"/>
      <x v="14"/>
      <x v="2"/>
      <x/>
      <x v="6"/>
      <x v="1"/>
      <x v="6"/>
      <x v="5"/>
      <x v="5"/>
      <x v="9"/>
    </i>
    <i>
      <x v="4"/>
      <x v="39"/>
      <x v="43"/>
      <x v="1"/>
      <x v="7"/>
      <x v="1"/>
      <x v="1"/>
      <x v="7"/>
      <x/>
      <x v="11"/>
      <x v="9"/>
      <x v="5"/>
      <x v="1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0" hier="-1"/>
    <pageField fld="1" hier="-1"/>
  </pageFields>
  <dataFields count="11">
    <dataField name=" Reparte Bancas" fld="22" baseField="0" baseItem="0"/>
    <dataField name=" Disk Banca" fld="23" baseField="0" baseItem="0"/>
    <dataField name=" ASS" fld="24" baseField="0" baseItem="0"/>
    <dataField name=" Correios" fld="26" baseField="0" baseItem="0"/>
    <dataField name=" Reparte Panini" fld="29" baseField="0" baseItem="0"/>
    <dataField name=" LOJA VIRTUAL" fld="30" baseField="0" baseItem="0"/>
    <dataField name=" DEVIR" fld="32" baseField="0" baseItem="0"/>
    <dataField name=" COMIX" fld="33" baseField="0" baseItem="0"/>
    <dataField name=" LIVRARIAS" fld="34" baseField="0" baseItem="0"/>
    <dataField name=" TIRAGEM" fld="36" baseField="0" baseItem="0"/>
    <dataField name=" PP" fld="39" baseField="0" baseItem="0"/>
  </dataFields>
  <formats count="602">
    <format dxfId="876">
      <pivotArea type="all" dataOnly="0" outline="0" fieldPosition="0"/>
    </format>
    <format dxfId="875">
      <pivotArea field="7" type="button" dataOnly="0" labelOnly="1" outline="0" axis="axisRow" fieldPosition="0"/>
    </format>
    <format dxfId="874">
      <pivotArea field="4" type="button" dataOnly="0" labelOnly="1" outline="0" axis="axisRow" fieldPosition="2"/>
    </format>
    <format dxfId="873">
      <pivotArea field="6" type="button" dataOnly="0" labelOnly="1" outline="0" axis="axisRow" fieldPosition="3"/>
    </format>
    <format dxfId="872">
      <pivotArea field="8" type="button" dataOnly="0" labelOnly="1" outline="0" axis="axisRow" fieldPosition="4"/>
    </format>
    <format dxfId="871">
      <pivotArea field="9" type="button" dataOnly="0" labelOnly="1" outline="0" axis="axisRow" fieldPosition="5"/>
    </format>
    <format dxfId="870">
      <pivotArea field="10" type="button" dataOnly="0" labelOnly="1" outline="0" axis="axisRow" fieldPosition="6"/>
    </format>
    <format dxfId="869">
      <pivotArea field="12" type="button" dataOnly="0" labelOnly="1" outline="0" axis="axisRow" fieldPosition="7"/>
    </format>
    <format dxfId="868">
      <pivotArea field="14" type="button" dataOnly="0" labelOnly="1" outline="0" axis="axisRow" fieldPosition="8"/>
    </format>
    <format dxfId="867">
      <pivotArea field="19" type="button" dataOnly="0" labelOnly="1" outline="0"/>
    </format>
    <format dxfId="866">
      <pivotArea field="21" type="button" dataOnly="0" labelOnly="1" outline="0" axis="axisRow" fieldPosition="10"/>
    </format>
    <format dxfId="865">
      <pivotArea field="28" type="button" dataOnly="0" labelOnly="1" outline="0" axis="axisRow" fieldPosition="11"/>
    </format>
    <format dxfId="86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63">
      <pivotArea outline="0" collapsedLevelsAreSubtotals="1" fieldPosition="0"/>
    </format>
    <format dxfId="862">
      <pivotArea field="-2" type="button" dataOnly="0" labelOnly="1" outline="0" axis="axisCol" fieldPosition="0"/>
    </format>
    <format dxfId="861">
      <pivotArea type="topRight" dataOnly="0" labelOnly="1" outline="0" fieldPosition="0"/>
    </format>
    <format dxfId="860">
      <pivotArea outline="0" collapsedLevelsAreSubtotals="1" fieldPosition="0"/>
    </format>
    <format dxfId="859">
      <pivotArea field="7" type="button" dataOnly="0" labelOnly="1" outline="0" axis="axisRow" fieldPosition="0"/>
    </format>
    <format dxfId="858">
      <pivotArea field="4" type="button" dataOnly="0" labelOnly="1" outline="0" axis="axisRow" fieldPosition="2"/>
    </format>
    <format dxfId="857">
      <pivotArea field="6" type="button" dataOnly="0" labelOnly="1" outline="0" axis="axisRow" fieldPosition="3"/>
    </format>
    <format dxfId="856">
      <pivotArea field="8" type="button" dataOnly="0" labelOnly="1" outline="0" axis="axisRow" fieldPosition="4"/>
    </format>
    <format dxfId="855">
      <pivotArea field="9" type="button" dataOnly="0" labelOnly="1" outline="0" axis="axisRow" fieldPosition="5"/>
    </format>
    <format dxfId="854">
      <pivotArea field="10" type="button" dataOnly="0" labelOnly="1" outline="0" axis="axisRow" fieldPosition="6"/>
    </format>
    <format dxfId="853">
      <pivotArea field="12" type="button" dataOnly="0" labelOnly="1" outline="0" axis="axisRow" fieldPosition="7"/>
    </format>
    <format dxfId="852">
      <pivotArea field="14" type="button" dataOnly="0" labelOnly="1" outline="0" axis="axisRow" fieldPosition="8"/>
    </format>
    <format dxfId="851">
      <pivotArea field="19" type="button" dataOnly="0" labelOnly="1" outline="0"/>
    </format>
    <format dxfId="850">
      <pivotArea field="21" type="button" dataOnly="0" labelOnly="1" outline="0" axis="axisRow" fieldPosition="10"/>
    </format>
    <format dxfId="849">
      <pivotArea field="28" type="button" dataOnly="0" labelOnly="1" outline="0" axis="axisRow" fieldPosition="11"/>
    </format>
    <format dxfId="84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47">
      <pivotArea field="7" type="button" dataOnly="0" labelOnly="1" outline="0" axis="axisRow" fieldPosition="0"/>
    </format>
    <format dxfId="846">
      <pivotArea field="4" type="button" dataOnly="0" labelOnly="1" outline="0" axis="axisRow" fieldPosition="2"/>
    </format>
    <format dxfId="845">
      <pivotArea field="6" type="button" dataOnly="0" labelOnly="1" outline="0" axis="axisRow" fieldPosition="3"/>
    </format>
    <format dxfId="844">
      <pivotArea field="8" type="button" dataOnly="0" labelOnly="1" outline="0" axis="axisRow" fieldPosition="4"/>
    </format>
    <format dxfId="843">
      <pivotArea field="9" type="button" dataOnly="0" labelOnly="1" outline="0" axis="axisRow" fieldPosition="5"/>
    </format>
    <format dxfId="842">
      <pivotArea field="10" type="button" dataOnly="0" labelOnly="1" outline="0" axis="axisRow" fieldPosition="6"/>
    </format>
    <format dxfId="841">
      <pivotArea field="12" type="button" dataOnly="0" labelOnly="1" outline="0" axis="axisRow" fieldPosition="7"/>
    </format>
    <format dxfId="840">
      <pivotArea field="14" type="button" dataOnly="0" labelOnly="1" outline="0" axis="axisRow" fieldPosition="8"/>
    </format>
    <format dxfId="839">
      <pivotArea field="19" type="button" dataOnly="0" labelOnly="1" outline="0"/>
    </format>
    <format dxfId="838">
      <pivotArea field="21" type="button" dataOnly="0" labelOnly="1" outline="0" axis="axisRow" fieldPosition="10"/>
    </format>
    <format dxfId="837">
      <pivotArea field="28" type="button" dataOnly="0" labelOnly="1" outline="0" axis="axisRow" fieldPosition="11"/>
    </format>
    <format dxfId="83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35">
      <pivotArea field="-2" type="button" dataOnly="0" labelOnly="1" outline="0" axis="axisCol" fieldPosition="0"/>
    </format>
    <format dxfId="834">
      <pivotArea type="topRight" dataOnly="0" labelOnly="1" outline="0" fieldPosition="0"/>
    </format>
    <format dxfId="83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32">
      <pivotArea dataOnly="0" labelOnly="1" outline="0" fieldPosition="0">
        <references count="2">
          <reference field="4" count="11">
            <x v="0"/>
            <x v="1"/>
            <x v="2"/>
            <x v="3"/>
            <x v="7"/>
            <x v="11"/>
            <x v="13"/>
            <x v="19"/>
            <x v="23"/>
            <x v="31"/>
            <x v="32"/>
          </reference>
          <reference field="7" count="1" selected="0">
            <x v="1"/>
          </reference>
        </references>
      </pivotArea>
    </format>
    <format dxfId="831">
      <pivotArea dataOnly="0" labelOnly="1" outline="0" fieldPosition="0">
        <references count="2">
          <reference field="4" count="15">
            <x v="4"/>
            <x v="5"/>
            <x v="6"/>
            <x v="8"/>
            <x v="9"/>
            <x v="10"/>
            <x v="12"/>
            <x v="14"/>
            <x v="15"/>
            <x v="16"/>
            <x v="17"/>
            <x v="18"/>
            <x v="20"/>
            <x v="22"/>
            <x v="26"/>
          </reference>
          <reference field="7" count="1" selected="0">
            <x v="0"/>
          </reference>
        </references>
      </pivotArea>
    </format>
    <format dxfId="830">
      <pivotArea dataOnly="0" labelOnly="1" outline="0" fieldPosition="0">
        <references count="2">
          <reference field="4" count="2">
            <x v="24"/>
            <x v="34"/>
          </reference>
          <reference field="7" count="1" selected="0">
            <x v="2"/>
          </reference>
        </references>
      </pivotArea>
    </format>
    <format dxfId="829">
      <pivotArea dataOnly="0" labelOnly="1" outline="0" fieldPosition="0">
        <references count="2">
          <reference field="4" count="7">
            <x v="21"/>
            <x v="25"/>
            <x v="27"/>
            <x v="28"/>
            <x v="29"/>
            <x v="30"/>
            <x v="33"/>
          </reference>
          <reference field="7" count="1" selected="0">
            <x v="3"/>
          </reference>
        </references>
      </pivotArea>
    </format>
    <format dxfId="828">
      <pivotArea dataOnly="0" labelOnly="1" outline="0" fieldPosition="0">
        <references count="1">
          <reference field="28" count="0"/>
        </references>
      </pivotArea>
    </format>
    <format dxfId="827">
      <pivotArea field="7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26">
      <pivotArea dataOnly="0" labelOnly="1" outline="0" fieldPosition="0">
        <references count="1">
          <reference field="4" count="0"/>
        </references>
      </pivotArea>
    </format>
    <format dxfId="825">
      <pivotArea dataOnly="0" labelOnly="1" outline="0" fieldPosition="0">
        <references count="1">
          <reference field="4" count="0"/>
        </references>
      </pivotArea>
    </format>
    <format dxfId="824">
      <pivotArea dataOnly="0" labelOnly="1" outline="0" fieldPosition="0">
        <references count="1">
          <reference field="4" count="0"/>
        </references>
      </pivotArea>
    </format>
    <format dxfId="823">
      <pivotArea field="21" type="button" dataOnly="0" labelOnly="1" outline="0" axis="axisRow" fieldPosition="10"/>
    </format>
    <format dxfId="82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1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81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1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14">
      <pivotArea dataOnly="0" labelOnly="1" outline="0" fieldPosition="0">
        <references count="1">
          <reference field="4" count="0"/>
        </references>
      </pivotArea>
    </format>
    <format dxfId="813">
      <pivotArea field="20" type="button" dataOnly="0" labelOnly="1" outline="0" axis="axisRow" fieldPosition="9"/>
    </format>
    <format dxfId="812">
      <pivotArea field="7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811">
      <pivotArea field="7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810">
      <pivotArea field="7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809">
      <pivotArea field="7" grandRow="1" outline="0" collapsedLevelsAreSubtotals="1" axis="axisRow" fieldPosition="0">
        <references count="1">
          <reference field="4294967294" count="2" selected="0">
            <x v="9"/>
            <x v="10"/>
          </reference>
        </references>
      </pivotArea>
    </format>
    <format dxfId="808">
      <pivotArea field="7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807">
      <pivotArea type="topRight" dataOnly="0" labelOnly="1" outline="0" offset="K1:L1" fieldPosition="0"/>
    </format>
    <format dxfId="806">
      <pivotArea field="12" type="button" dataOnly="0" labelOnly="1" outline="0" axis="axisRow" fieldPosition="7"/>
    </format>
    <format dxfId="805">
      <pivotArea field="8" type="button" dataOnly="0" labelOnly="1" outline="0" axis="axisRow" fieldPosition="4"/>
    </format>
    <format dxfId="804">
      <pivotArea outline="0" collapsedLevelsAreSubtotals="1" fieldPosition="0"/>
    </format>
    <format dxfId="803">
      <pivotArea field="4" type="button" dataOnly="0" labelOnly="1" outline="0" axis="axisRow" fieldPosition="2"/>
    </format>
    <format dxfId="802">
      <pivotArea field="6" type="button" dataOnly="0" labelOnly="1" outline="0" axis="axisRow" fieldPosition="3"/>
    </format>
    <format dxfId="801">
      <pivotArea field="8" type="button" dataOnly="0" labelOnly="1" outline="0" axis="axisRow" fieldPosition="4"/>
    </format>
    <format dxfId="800">
      <pivotArea field="9" type="button" dataOnly="0" labelOnly="1" outline="0" axis="axisRow" fieldPosition="5"/>
    </format>
    <format dxfId="799">
      <pivotArea field="10" type="button" dataOnly="0" labelOnly="1" outline="0" axis="axisRow" fieldPosition="6"/>
    </format>
    <format dxfId="798">
      <pivotArea field="12" type="button" dataOnly="0" labelOnly="1" outline="0" axis="axisRow" fieldPosition="7"/>
    </format>
    <format dxfId="797">
      <pivotArea field="14" type="button" dataOnly="0" labelOnly="1" outline="0" axis="axisRow" fieldPosition="8"/>
    </format>
    <format dxfId="796">
      <pivotArea field="20" type="button" dataOnly="0" labelOnly="1" outline="0" axis="axisRow" fieldPosition="9"/>
    </format>
    <format dxfId="795">
      <pivotArea field="21" type="button" dataOnly="0" labelOnly="1" outline="0" axis="axisRow" fieldPosition="10"/>
    </format>
    <format dxfId="794">
      <pivotArea field="28" type="button" dataOnly="0" labelOnly="1" outline="0" axis="axisRow" fieldPosition="11"/>
    </format>
    <format dxfId="793">
      <pivotArea field="11" type="button" dataOnly="0" labelOnly="1" outline="0"/>
    </format>
    <format dxfId="792">
      <pivotArea field="0" type="button" dataOnly="0" labelOnly="1" outline="0" axis="axisPage" fieldPosition="0"/>
    </format>
    <format dxfId="791">
      <pivotArea dataOnly="0" labelOnly="1" outline="0" fieldPosition="0">
        <references count="1">
          <reference field="0" count="0"/>
        </references>
      </pivotArea>
    </format>
    <format dxfId="790">
      <pivotArea field="1" type="button" dataOnly="0" labelOnly="1" outline="0" axis="axisPage" fieldPosition="1"/>
    </format>
    <format dxfId="789">
      <pivotArea dataOnly="0" labelOnly="1" outline="0" fieldPosition="0">
        <references count="1">
          <reference field="1" count="0"/>
        </references>
      </pivotArea>
    </format>
    <format dxfId="788">
      <pivotArea field="0" type="button" dataOnly="0" labelOnly="1" outline="0" axis="axisPage" fieldPosition="0"/>
    </format>
    <format dxfId="787">
      <pivotArea dataOnly="0" labelOnly="1" outline="0" fieldPosition="0">
        <references count="1">
          <reference field="0" count="0"/>
        </references>
      </pivotArea>
    </format>
    <format dxfId="786">
      <pivotArea field="1" type="button" dataOnly="0" labelOnly="1" outline="0" axis="axisPage" fieldPosition="1"/>
    </format>
    <format dxfId="785">
      <pivotArea dataOnly="0" labelOnly="1" outline="0" fieldPosition="0">
        <references count="1">
          <reference field="1" count="0"/>
        </references>
      </pivotArea>
    </format>
    <format dxfId="784">
      <pivotArea field="5" type="button" dataOnly="0" labelOnly="1" outline="0" axis="axisRow" fieldPosition="1"/>
    </format>
    <format dxfId="783">
      <pivotArea field="4" type="button" dataOnly="0" labelOnly="1" outline="0" axis="axisRow" fieldPosition="2"/>
    </format>
    <format dxfId="782">
      <pivotArea field="6" type="button" dataOnly="0" labelOnly="1" outline="0" axis="axisRow" fieldPosition="3"/>
    </format>
    <format dxfId="781">
      <pivotArea field="8" type="button" dataOnly="0" labelOnly="1" outline="0" axis="axisRow" fieldPosition="4"/>
    </format>
    <format dxfId="780">
      <pivotArea field="9" type="button" dataOnly="0" labelOnly="1" outline="0" axis="axisRow" fieldPosition="5"/>
    </format>
    <format dxfId="779">
      <pivotArea field="10" type="button" dataOnly="0" labelOnly="1" outline="0" axis="axisRow" fieldPosition="6"/>
    </format>
    <format dxfId="778">
      <pivotArea field="12" type="button" dataOnly="0" labelOnly="1" outline="0" axis="axisRow" fieldPosition="7"/>
    </format>
    <format dxfId="777">
      <pivotArea field="14" type="button" dataOnly="0" labelOnly="1" outline="0" axis="axisRow" fieldPosition="8"/>
    </format>
    <format dxfId="776">
      <pivotArea field="20" type="button" dataOnly="0" labelOnly="1" outline="0" axis="axisRow" fieldPosition="9"/>
    </format>
    <format dxfId="775">
      <pivotArea field="21" type="button" dataOnly="0" labelOnly="1" outline="0" axis="axisRow" fieldPosition="10"/>
    </format>
    <format dxfId="774">
      <pivotArea field="28" type="button" dataOnly="0" labelOnly="1" outline="0" axis="axisRow" fieldPosition="11"/>
    </format>
    <format dxfId="773">
      <pivotArea field="17" type="button" dataOnly="0" labelOnly="1" outline="0" axis="axisRow" fieldPosition="12"/>
    </format>
    <format dxfId="77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71">
      <pivotArea field="7" type="button" dataOnly="0" labelOnly="1" outline="0" axis="axisRow" fieldPosition="0"/>
    </format>
    <format dxfId="770">
      <pivotArea field="5" type="button" dataOnly="0" labelOnly="1" outline="0" axis="axisRow" fieldPosition="1"/>
    </format>
    <format dxfId="769">
      <pivotArea field="4" type="button" dataOnly="0" labelOnly="1" outline="0" axis="axisRow" fieldPosition="2"/>
    </format>
    <format dxfId="768">
      <pivotArea field="6" type="button" dataOnly="0" labelOnly="1" outline="0" axis="axisRow" fieldPosition="3"/>
    </format>
    <format dxfId="767">
      <pivotArea field="8" type="button" dataOnly="0" labelOnly="1" outline="0" axis="axisRow" fieldPosition="4"/>
    </format>
    <format dxfId="766">
      <pivotArea field="9" type="button" dataOnly="0" labelOnly="1" outline="0" axis="axisRow" fieldPosition="5"/>
    </format>
    <format dxfId="765">
      <pivotArea field="10" type="button" dataOnly="0" labelOnly="1" outline="0" axis="axisRow" fieldPosition="6"/>
    </format>
    <format dxfId="764">
      <pivotArea field="12" type="button" dataOnly="0" labelOnly="1" outline="0" axis="axisRow" fieldPosition="7"/>
    </format>
    <format dxfId="763">
      <pivotArea field="14" type="button" dataOnly="0" labelOnly="1" outline="0" axis="axisRow" fieldPosition="8"/>
    </format>
    <format dxfId="762">
      <pivotArea field="20" type="button" dataOnly="0" labelOnly="1" outline="0" axis="axisRow" fieldPosition="9"/>
    </format>
    <format dxfId="761">
      <pivotArea field="21" type="button" dataOnly="0" labelOnly="1" outline="0" axis="axisRow" fieldPosition="10"/>
    </format>
    <format dxfId="760">
      <pivotArea field="28" type="button" dataOnly="0" labelOnly="1" outline="0" axis="axisRow" fieldPosition="11"/>
    </format>
    <format dxfId="759">
      <pivotArea field="17" type="button" dataOnly="0" labelOnly="1" outline="0" axis="axisRow" fieldPosition="12"/>
    </format>
    <format dxfId="75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5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56">
      <pivotArea dataOnly="0" labelOnly="1" outline="0" fieldPosition="0">
        <references count="2">
          <reference field="5" count="15">
            <x v="4"/>
            <x v="6"/>
            <x v="7"/>
            <x v="12"/>
            <x v="13"/>
            <x v="14"/>
            <x v="15"/>
            <x v="19"/>
            <x v="20"/>
            <x v="24"/>
            <x v="28"/>
            <x v="31"/>
            <x v="32"/>
            <x v="33"/>
            <x v="34"/>
          </reference>
          <reference field="7" count="1" selected="0">
            <x v="0"/>
          </reference>
        </references>
      </pivotArea>
    </format>
    <format dxfId="755">
      <pivotArea dataOnly="0" labelOnly="1" outline="0" fieldPosition="0">
        <references count="2">
          <reference field="5" count="2">
            <x v="11"/>
            <x v="25"/>
          </reference>
          <reference field="7" count="1" selected="0">
            <x v="2"/>
          </reference>
        </references>
      </pivotArea>
    </format>
    <format dxfId="754">
      <pivotArea dataOnly="0" labelOnly="1" outline="0" fieldPosition="0">
        <references count="2">
          <reference field="5" count="7">
            <x v="1"/>
            <x v="2"/>
            <x v="3"/>
            <x v="9"/>
            <x v="16"/>
            <x v="21"/>
            <x v="26"/>
          </reference>
          <reference field="7" count="1" selected="0">
            <x v="3"/>
          </reference>
        </references>
      </pivotArea>
    </format>
    <format dxfId="753">
      <pivotArea dataOnly="0" labelOnly="1" outline="0" fieldPosition="0">
        <references count="10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752">
      <pivotArea dataOnly="0" labelOnly="1" outline="0" fieldPosition="0">
        <references count="10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51">
      <pivotArea dataOnly="0" labelOnly="1" outline="0" fieldPosition="0">
        <references count="10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750">
      <pivotArea dataOnly="0" labelOnly="1" outline="0" fieldPosition="0">
        <references count="10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749">
      <pivotArea dataOnly="0" labelOnly="1" outline="0" fieldPosition="0">
        <references count="10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48">
      <pivotArea dataOnly="0" labelOnly="1" outline="0" fieldPosition="0">
        <references count="10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747">
      <pivotArea dataOnly="0" labelOnly="1" outline="0" fieldPosition="0">
        <references count="10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46">
      <pivotArea dataOnly="0" labelOnly="1" outline="0" fieldPosition="0">
        <references count="10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745">
      <pivotArea dataOnly="0" labelOnly="1" outline="0" fieldPosition="0">
        <references count="10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44">
      <pivotArea dataOnly="0" labelOnly="1" outline="0" fieldPosition="0">
        <references count="10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743">
      <pivotArea dataOnly="0" labelOnly="1" outline="0" fieldPosition="0">
        <references count="10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742">
      <pivotArea dataOnly="0" labelOnly="1" outline="0" fieldPosition="0">
        <references count="10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741">
      <pivotArea dataOnly="0" labelOnly="1" outline="0" fieldPosition="0">
        <references count="10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740">
      <pivotArea dataOnly="0" labelOnly="1" outline="0" fieldPosition="0">
        <references count="10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39">
      <pivotArea dataOnly="0" labelOnly="1" outline="0" fieldPosition="0">
        <references count="10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738">
      <pivotArea dataOnly="0" labelOnly="1" outline="0" fieldPosition="0">
        <references count="10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37">
      <pivotArea dataOnly="0" labelOnly="1" outline="0" fieldPosition="0">
        <references count="10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736">
      <pivotArea dataOnly="0" labelOnly="1" outline="0" fieldPosition="0">
        <references count="10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735">
      <pivotArea dataOnly="0" labelOnly="1" outline="0" fieldPosition="0">
        <references count="10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734">
      <pivotArea dataOnly="0" labelOnly="1" outline="0" fieldPosition="0">
        <references count="10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733">
      <pivotArea dataOnly="0" labelOnly="1" outline="0" fieldPosition="0">
        <references count="10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732">
      <pivotArea dataOnly="0" labelOnly="1" outline="0" fieldPosition="0">
        <references count="10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4"/>
          </reference>
        </references>
      </pivotArea>
    </format>
    <format dxfId="731">
      <pivotArea dataOnly="0" labelOnly="1" outline="0" fieldPosition="0">
        <references count="10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730">
      <pivotArea dataOnly="0" labelOnly="1" outline="0" fieldPosition="0">
        <references count="10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729">
      <pivotArea dataOnly="0" labelOnly="1" outline="0" fieldPosition="0">
        <references count="10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728">
      <pivotArea dataOnly="0" labelOnly="1" outline="0" fieldPosition="0">
        <references count="10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7"/>
          </reference>
        </references>
      </pivotArea>
    </format>
    <format dxfId="727">
      <pivotArea dataOnly="0" labelOnly="1" outline="0" fieldPosition="0">
        <references count="10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726">
      <pivotArea dataOnly="0" labelOnly="1" outline="0" fieldPosition="0">
        <references count="10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>
            <x v="8"/>
          </reference>
        </references>
      </pivotArea>
    </format>
    <format dxfId="725">
      <pivotArea dataOnly="0" labelOnly="1" outline="0" fieldPosition="0">
        <references count="11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724">
      <pivotArea dataOnly="0" labelOnly="1" outline="0" fieldPosition="0">
        <references count="11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23">
      <pivotArea dataOnly="0" labelOnly="1" outline="0" fieldPosition="0">
        <references count="11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722">
      <pivotArea dataOnly="0" labelOnly="1" outline="0" fieldPosition="0">
        <references count="11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21">
      <pivotArea dataOnly="0" labelOnly="1" outline="0" fieldPosition="0">
        <references count="11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20">
      <pivotArea dataOnly="0" labelOnly="1" outline="0" fieldPosition="0">
        <references count="11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19">
      <pivotArea dataOnly="0" labelOnly="1" outline="0" fieldPosition="0">
        <references count="11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18">
      <pivotArea dataOnly="0" labelOnly="1" outline="0" fieldPosition="0">
        <references count="11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717">
      <pivotArea dataOnly="0" labelOnly="1" outline="0" fieldPosition="0">
        <references count="11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16">
      <pivotArea dataOnly="0" labelOnly="1" outline="0" fieldPosition="0">
        <references count="11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715">
      <pivotArea dataOnly="0" labelOnly="1" outline="0" fieldPosition="0">
        <references count="11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14">
      <pivotArea dataOnly="0" labelOnly="1" outline="0" fieldPosition="0">
        <references count="11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13">
      <pivotArea dataOnly="0" labelOnly="1" outline="0" fieldPosition="0">
        <references count="11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12">
      <pivotArea dataOnly="0" labelOnly="1" outline="0" fieldPosition="0">
        <references count="11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11">
      <pivotArea dataOnly="0" labelOnly="1" outline="0" fieldPosition="0">
        <references count="11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710">
      <pivotArea dataOnly="0" labelOnly="1" outline="0" fieldPosition="0">
        <references count="11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09">
      <pivotArea dataOnly="0" labelOnly="1" outline="0" fieldPosition="0">
        <references count="11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708">
      <pivotArea dataOnly="0" labelOnly="1" outline="0" fieldPosition="0">
        <references count="11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707">
      <pivotArea dataOnly="0" labelOnly="1" outline="0" fieldPosition="0">
        <references count="11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06">
      <pivotArea dataOnly="0" labelOnly="1" outline="0" fieldPosition="0">
        <references count="11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705">
      <pivotArea dataOnly="0" labelOnly="1" outline="0" fieldPosition="0">
        <references count="11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704">
      <pivotArea dataOnly="0" labelOnly="1" outline="0" fieldPosition="0">
        <references count="11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703">
      <pivotArea dataOnly="0" labelOnly="1" outline="0" fieldPosition="0">
        <references count="11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702">
      <pivotArea dataOnly="0" labelOnly="1" outline="0" fieldPosition="0">
        <references count="11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701">
      <pivotArea dataOnly="0" labelOnly="1" outline="0" fieldPosition="0">
        <references count="11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700">
      <pivotArea dataOnly="0" labelOnly="1" outline="0" fieldPosition="0">
        <references count="11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7"/>
          </reference>
          <reference field="21" count="1">
            <x v="6"/>
          </reference>
        </references>
      </pivotArea>
    </format>
    <format dxfId="699">
      <pivotArea dataOnly="0" labelOnly="1" outline="0" fieldPosition="0">
        <references count="11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698">
      <pivotArea dataOnly="0" labelOnly="1" outline="0" fieldPosition="0">
        <references count="11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697">
      <pivotArea dataOnly="0" labelOnly="1" outline="0" fieldPosition="0">
        <references count="12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5"/>
          </reference>
        </references>
      </pivotArea>
    </format>
    <format dxfId="696">
      <pivotArea dataOnly="0" labelOnly="1" outline="0" fieldPosition="0">
        <references count="12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695">
      <pivotArea dataOnly="0" labelOnly="1" outline="0" fieldPosition="0">
        <references count="12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694">
      <pivotArea dataOnly="0" labelOnly="1" outline="0" fieldPosition="0">
        <references count="12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693">
      <pivotArea dataOnly="0" labelOnly="1" outline="0" fieldPosition="0">
        <references count="12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692">
      <pivotArea dataOnly="0" labelOnly="1" outline="0" fieldPosition="0">
        <references count="12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3"/>
          </reference>
        </references>
      </pivotArea>
    </format>
    <format dxfId="691">
      <pivotArea dataOnly="0" labelOnly="1" outline="0" fieldPosition="0">
        <references count="12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690">
      <pivotArea dataOnly="0" labelOnly="1" outline="0" fieldPosition="0">
        <references count="12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689">
      <pivotArea dataOnly="0" labelOnly="1" outline="0" fieldPosition="0">
        <references count="12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688">
      <pivotArea dataOnly="0" labelOnly="1" outline="0" fieldPosition="0">
        <references count="12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687">
      <pivotArea dataOnly="0" labelOnly="1" outline="0" fieldPosition="0">
        <references count="12">
          <reference field="4" count="1" selected="0">
            <x v="1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686">
      <pivotArea dataOnly="0" labelOnly="1" outline="0" fieldPosition="0">
        <references count="12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685">
      <pivotArea dataOnly="0" labelOnly="1" outline="0" fieldPosition="0">
        <references count="12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684">
      <pivotArea dataOnly="0" labelOnly="1" outline="0" fieldPosition="0">
        <references count="12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683">
      <pivotArea dataOnly="0" labelOnly="1" outline="0" fieldPosition="0">
        <references count="12">
          <reference field="4" count="1" selected="0">
            <x v="23"/>
          </reference>
          <reference field="5" count="1" selected="0">
            <x v="18"/>
          </reference>
          <reference field="6" count="1" selected="0">
            <x v="13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682">
      <pivotArea dataOnly="0" labelOnly="1" outline="0" fieldPosition="0">
        <references count="12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681">
      <pivotArea dataOnly="0" labelOnly="1" outline="0" fieldPosition="0">
        <references count="12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1"/>
          </reference>
        </references>
      </pivotArea>
    </format>
    <format dxfId="680">
      <pivotArea dataOnly="0" labelOnly="1" outline="0" fieldPosition="0">
        <references count="12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679">
      <pivotArea dataOnly="0" labelOnly="1" outline="0" fieldPosition="0">
        <references count="13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  <reference field="28" count="1" selected="0">
            <x v="5"/>
          </reference>
        </references>
      </pivotArea>
    </format>
    <format dxfId="678">
      <pivotArea dataOnly="0" labelOnly="1" outline="0" fieldPosition="0">
        <references count="13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77">
      <pivotArea dataOnly="0" labelOnly="1" outline="0" fieldPosition="0">
        <references count="13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5"/>
          </reference>
        </references>
      </pivotArea>
    </format>
    <format dxfId="676">
      <pivotArea dataOnly="0" labelOnly="1" outline="0" fieldPosition="0">
        <references count="13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5"/>
          </reference>
        </references>
      </pivotArea>
    </format>
    <format dxfId="675">
      <pivotArea dataOnly="0" labelOnly="1" outline="0" fieldPosition="0">
        <references count="13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  <reference field="28" count="1" selected="0">
            <x v="1"/>
          </reference>
        </references>
      </pivotArea>
    </format>
    <format dxfId="674">
      <pivotArea dataOnly="0" labelOnly="1" outline="0" fieldPosition="0">
        <references count="13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17" count="1">
            <x v="3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73">
      <pivotArea dataOnly="0" labelOnly="1" outline="0" fieldPosition="0">
        <references count="13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  <reference field="28" count="1" selected="0">
            <x v="1"/>
          </reference>
        </references>
      </pivotArea>
    </format>
    <format dxfId="672">
      <pivotArea dataOnly="0" labelOnly="1" outline="0" fieldPosition="0">
        <references count="13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71">
      <pivotArea dataOnly="0" labelOnly="1" outline="0" fieldPosition="0">
        <references count="13">
          <reference field="4" count="1" selected="0">
            <x v="8"/>
          </reference>
          <reference field="5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2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70">
      <pivotArea dataOnly="0" labelOnly="1" outline="0" fieldPosition="0">
        <references count="13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  <reference field="28" count="1" selected="0">
            <x v="3"/>
          </reference>
        </references>
      </pivotArea>
    </format>
    <format dxfId="669">
      <pivotArea dataOnly="0" labelOnly="1" outline="0" fieldPosition="0">
        <references count="13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4"/>
          </reference>
        </references>
      </pivotArea>
    </format>
    <format dxfId="668">
      <pivotArea dataOnly="0" labelOnly="1" outline="0" fieldPosition="0">
        <references count="13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2"/>
          </reference>
        </references>
      </pivotArea>
    </format>
    <format dxfId="667">
      <pivotArea dataOnly="0" labelOnly="1" outline="0" fieldPosition="0">
        <references count="13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2"/>
          </reference>
        </references>
      </pivotArea>
    </format>
    <format dxfId="666">
      <pivotArea dataOnly="0" labelOnly="1" outline="0" fieldPosition="0">
        <references count="13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  <reference field="28" count="1" selected="0">
            <x v="1"/>
          </reference>
        </references>
      </pivotArea>
    </format>
    <format dxfId="665">
      <pivotArea dataOnly="0" labelOnly="1" outline="0" fieldPosition="0">
        <references count="13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4"/>
          </reference>
        </references>
      </pivotArea>
    </format>
    <format dxfId="664">
      <pivotArea dataOnly="0" labelOnly="1" outline="0" fieldPosition="0">
        <references count="13">
          <reference field="4" count="1" selected="0">
            <x v="1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3"/>
          </reference>
        </references>
      </pivotArea>
    </format>
    <format dxfId="663">
      <pivotArea dataOnly="0" labelOnly="1" outline="0" fieldPosition="0">
        <references count="13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  <reference field="28" count="1" selected="0">
            <x v="1"/>
          </reference>
        </references>
      </pivotArea>
    </format>
    <format dxfId="662">
      <pivotArea dataOnly="0" labelOnly="1" outline="0" fieldPosition="0">
        <references count="13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3"/>
          </reference>
        </references>
      </pivotArea>
    </format>
    <format dxfId="661">
      <pivotArea dataOnly="0" labelOnly="1" outline="0" fieldPosition="0">
        <references count="13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4"/>
          </reference>
        </references>
      </pivotArea>
    </format>
    <format dxfId="660">
      <pivotArea dataOnly="0" labelOnly="1" outline="0" fieldPosition="0">
        <references count="13">
          <reference field="4" count="1" selected="0">
            <x v="23"/>
          </reference>
          <reference field="5" count="1" selected="0">
            <x v="18"/>
          </reference>
          <reference field="6" count="1" selected="0">
            <x v="13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59">
      <pivotArea dataOnly="0" labelOnly="1" outline="0" fieldPosition="0">
        <references count="13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  <reference field="28" count="1" selected="0">
            <x v="5"/>
          </reference>
        </references>
      </pivotArea>
    </format>
    <format dxfId="658">
      <pivotArea dataOnly="0" labelOnly="1" outline="0" fieldPosition="0">
        <references count="13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57">
      <pivotArea dataOnly="0" labelOnly="1" outline="0" fieldPosition="0">
        <references count="13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  <reference field="28" count="1" selected="0">
            <x v="5"/>
          </reference>
        </references>
      </pivotArea>
    </format>
    <format dxfId="656">
      <pivotArea dataOnly="0" labelOnly="1" outline="0" fieldPosition="0">
        <references count="13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2"/>
          </reference>
        </references>
      </pivotArea>
    </format>
    <format dxfId="655">
      <pivotArea dataOnly="0" labelOnly="1" outline="0" fieldPosition="0">
        <references count="13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1"/>
          </reference>
        </references>
      </pivotArea>
    </format>
    <format dxfId="654">
      <pivotArea dataOnly="0" labelOnly="1" outline="0" fieldPosition="0">
        <references count="13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53">
      <pivotArea dataOnly="0" labelOnly="1" outline="0" fieldPosition="0">
        <references count="13">
          <reference field="4" count="1" selected="0">
            <x v="34"/>
          </reference>
          <reference field="5" count="1" selected="0">
            <x v="11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52">
      <pivotArea dataOnly="0" labelOnly="1" outline="0" fieldPosition="0">
        <references count="13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  <reference field="28" count="1" selected="0">
            <x v="5"/>
          </reference>
        </references>
      </pivotArea>
    </format>
    <format dxfId="651">
      <pivotArea dataOnly="0" labelOnly="1" outline="0" fieldPosition="0">
        <references count="13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17" count="1">
            <x v="0"/>
          </reference>
          <reference field="20" count="1" selected="0">
            <x v="5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50">
      <pivotArea dataOnly="0" labelOnly="1" outline="0" fieldPosition="0">
        <references count="13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4"/>
          </reference>
          <reference field="21" count="1" selected="0">
            <x v="4"/>
          </reference>
          <reference field="28" count="1" selected="0">
            <x v="5"/>
          </reference>
        </references>
      </pivotArea>
    </format>
    <format dxfId="649">
      <pivotArea dataOnly="0" labelOnly="1" outline="0" fieldPosition="0">
        <references count="13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1"/>
          </reference>
          <reference field="21" count="1" selected="0">
            <x v="1"/>
          </reference>
          <reference field="28" count="1" selected="0">
            <x v="5"/>
          </reference>
        </references>
      </pivotArea>
    </format>
    <format dxfId="648">
      <pivotArea dataOnly="0" labelOnly="1" outline="0" fieldPosition="0">
        <references count="13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647">
      <pivotArea dataOnly="0" labelOnly="1" outline="0" fieldPosition="0">
        <references count="13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  <reference field="28" count="1" selected="0">
            <x v="5"/>
          </reference>
        </references>
      </pivotArea>
    </format>
    <format dxfId="646">
      <pivotArea dataOnly="0" labelOnly="1" outline="0" fieldPosition="0">
        <references count="13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7"/>
          </reference>
          <reference field="21" count="1" selected="0">
            <x v="6"/>
          </reference>
          <reference field="28" count="1" selected="0">
            <x v="5"/>
          </reference>
        </references>
      </pivotArea>
    </format>
    <format dxfId="645">
      <pivotArea dataOnly="0" labelOnly="1" outline="0" fieldPosition="0">
        <references count="13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17" count="1">
            <x v="5"/>
          </reference>
          <reference field="20" count="1" selected="0">
            <x v="1"/>
          </reference>
          <reference field="21" count="1" selected="0">
            <x v="1"/>
          </reference>
          <reference field="28" count="1" selected="0">
            <x v="5"/>
          </reference>
        </references>
      </pivotArea>
    </format>
    <format dxfId="644">
      <pivotArea dataOnly="0" labelOnly="1" outline="0" fieldPosition="0">
        <references count="13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17" count="1">
            <x v="6"/>
          </reference>
          <reference field="20" count="1" selected="0">
            <x v="8"/>
          </reference>
          <reference field="21" count="1" selected="0">
            <x v="7"/>
          </reference>
          <reference field="28" count="1" selected="0">
            <x v="5"/>
          </reference>
        </references>
      </pivotArea>
    </format>
    <format dxfId="643">
      <pivotArea dataOnly="0" labelOnly="1" outline="0" fieldPosition="0">
        <references count="10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642">
      <pivotArea dataOnly="0" labelOnly="1" outline="0" fieldPosition="0">
        <references count="10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41">
      <pivotArea dataOnly="0" labelOnly="1" outline="0" fieldPosition="0">
        <references count="10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640">
      <pivotArea dataOnly="0" labelOnly="1" outline="0" fieldPosition="0">
        <references count="10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639">
      <pivotArea dataOnly="0" labelOnly="1" outline="0" fieldPosition="0">
        <references count="10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38">
      <pivotArea dataOnly="0" labelOnly="1" outline="0" fieldPosition="0">
        <references count="10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637">
      <pivotArea dataOnly="0" labelOnly="1" outline="0" fieldPosition="0">
        <references count="10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36">
      <pivotArea dataOnly="0" labelOnly="1" outline="0" fieldPosition="0">
        <references count="10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635">
      <pivotArea dataOnly="0" labelOnly="1" outline="0" fieldPosition="0">
        <references count="10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34">
      <pivotArea dataOnly="0" labelOnly="1" outline="0" fieldPosition="0">
        <references count="10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633">
      <pivotArea dataOnly="0" labelOnly="1" outline="0" fieldPosition="0">
        <references count="10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632">
      <pivotArea dataOnly="0" labelOnly="1" outline="0" fieldPosition="0">
        <references count="10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631">
      <pivotArea dataOnly="0" labelOnly="1" outline="0" fieldPosition="0">
        <references count="10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630">
      <pivotArea dataOnly="0" labelOnly="1" outline="0" fieldPosition="0">
        <references count="10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29">
      <pivotArea dataOnly="0" labelOnly="1" outline="0" fieldPosition="0">
        <references count="10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628">
      <pivotArea dataOnly="0" labelOnly="1" outline="0" fieldPosition="0">
        <references count="10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27">
      <pivotArea dataOnly="0" labelOnly="1" outline="0" fieldPosition="0">
        <references count="10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626">
      <pivotArea dataOnly="0" labelOnly="1" outline="0" fieldPosition="0">
        <references count="10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625">
      <pivotArea dataOnly="0" labelOnly="1" outline="0" fieldPosition="0">
        <references count="10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624">
      <pivotArea dataOnly="0" labelOnly="1" outline="0" fieldPosition="0">
        <references count="10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623">
      <pivotArea dataOnly="0" labelOnly="1" outline="0" fieldPosition="0">
        <references count="10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622">
      <pivotArea dataOnly="0" labelOnly="1" outline="0" fieldPosition="0">
        <references count="10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4"/>
          </reference>
        </references>
      </pivotArea>
    </format>
    <format dxfId="621">
      <pivotArea dataOnly="0" labelOnly="1" outline="0" fieldPosition="0">
        <references count="10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620">
      <pivotArea dataOnly="0" labelOnly="1" outline="0" fieldPosition="0">
        <references count="10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619">
      <pivotArea dataOnly="0" labelOnly="1" outline="0" fieldPosition="0">
        <references count="10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618">
      <pivotArea dataOnly="0" labelOnly="1" outline="0" fieldPosition="0">
        <references count="10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7"/>
          </reference>
        </references>
      </pivotArea>
    </format>
    <format dxfId="617">
      <pivotArea dataOnly="0" labelOnly="1" outline="0" fieldPosition="0">
        <references count="10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616">
      <pivotArea dataOnly="0" labelOnly="1" outline="0" fieldPosition="0">
        <references count="10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>
            <x v="8"/>
          </reference>
        </references>
      </pivotArea>
    </format>
    <format dxfId="615">
      <pivotArea dataOnly="0" labelOnly="1" outline="0" fieldPosition="0">
        <references count="11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614">
      <pivotArea dataOnly="0" labelOnly="1" outline="0" fieldPosition="0">
        <references count="11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13">
      <pivotArea dataOnly="0" labelOnly="1" outline="0" fieldPosition="0">
        <references count="11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612">
      <pivotArea dataOnly="0" labelOnly="1" outline="0" fieldPosition="0">
        <references count="11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611">
      <pivotArea dataOnly="0" labelOnly="1" outline="0" fieldPosition="0">
        <references count="11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10">
      <pivotArea dataOnly="0" labelOnly="1" outline="0" fieldPosition="0">
        <references count="11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609">
      <pivotArea dataOnly="0" labelOnly="1" outline="0" fieldPosition="0">
        <references count="11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08">
      <pivotArea dataOnly="0" labelOnly="1" outline="0" fieldPosition="0">
        <references count="11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607">
      <pivotArea dataOnly="0" labelOnly="1" outline="0" fieldPosition="0">
        <references count="11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06">
      <pivotArea dataOnly="0" labelOnly="1" outline="0" fieldPosition="0">
        <references count="11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605">
      <pivotArea dataOnly="0" labelOnly="1" outline="0" fieldPosition="0">
        <references count="11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604">
      <pivotArea dataOnly="0" labelOnly="1" outline="0" fieldPosition="0">
        <references count="11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03">
      <pivotArea dataOnly="0" labelOnly="1" outline="0" fieldPosition="0">
        <references count="11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602">
      <pivotArea dataOnly="0" labelOnly="1" outline="0" fieldPosition="0">
        <references count="11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601">
      <pivotArea dataOnly="0" labelOnly="1" outline="0" fieldPosition="0">
        <references count="11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600">
      <pivotArea dataOnly="0" labelOnly="1" outline="0" fieldPosition="0">
        <references count="11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599">
      <pivotArea dataOnly="0" labelOnly="1" outline="0" fieldPosition="0">
        <references count="11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598">
      <pivotArea dataOnly="0" labelOnly="1" outline="0" fieldPosition="0">
        <references count="11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597">
      <pivotArea dataOnly="0" labelOnly="1" outline="0" fieldPosition="0">
        <references count="11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596">
      <pivotArea dataOnly="0" labelOnly="1" outline="0" fieldPosition="0">
        <references count="11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595">
      <pivotArea dataOnly="0" labelOnly="1" outline="0" fieldPosition="0">
        <references count="11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594">
      <pivotArea dataOnly="0" labelOnly="1" outline="0" fieldPosition="0">
        <references count="11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593">
      <pivotArea dataOnly="0" labelOnly="1" outline="0" fieldPosition="0">
        <references count="11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592">
      <pivotArea dataOnly="0" labelOnly="1" outline="0" fieldPosition="0">
        <references count="11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591">
      <pivotArea dataOnly="0" labelOnly="1" outline="0" fieldPosition="0">
        <references count="11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590">
      <pivotArea dataOnly="0" labelOnly="1" outline="0" fieldPosition="0">
        <references count="11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7"/>
          </reference>
          <reference field="21" count="1">
            <x v="6"/>
          </reference>
        </references>
      </pivotArea>
    </format>
    <format dxfId="589">
      <pivotArea dataOnly="0" labelOnly="1" outline="0" fieldPosition="0">
        <references count="11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588">
      <pivotArea dataOnly="0" labelOnly="1" outline="0" fieldPosition="0">
        <references count="11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 selected="0">
            <x v="8"/>
          </reference>
          <reference field="21" count="1">
            <x v="7"/>
          </reference>
        </references>
      </pivotArea>
    </format>
    <format dxfId="587">
      <pivotArea dataOnly="0" labelOnly="1" outline="0" fieldPosition="0">
        <references count="12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5"/>
          </reference>
        </references>
      </pivotArea>
    </format>
    <format dxfId="586">
      <pivotArea dataOnly="0" labelOnly="1" outline="0" fieldPosition="0">
        <references count="12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585">
      <pivotArea dataOnly="0" labelOnly="1" outline="0" fieldPosition="0">
        <references count="12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584">
      <pivotArea dataOnly="0" labelOnly="1" outline="0" fieldPosition="0">
        <references count="12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583">
      <pivotArea dataOnly="0" labelOnly="1" outline="0" fieldPosition="0">
        <references count="12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582">
      <pivotArea dataOnly="0" labelOnly="1" outline="0" fieldPosition="0">
        <references count="12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3"/>
          </reference>
        </references>
      </pivotArea>
    </format>
    <format dxfId="581">
      <pivotArea dataOnly="0" labelOnly="1" outline="0" fieldPosition="0">
        <references count="12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580">
      <pivotArea dataOnly="0" labelOnly="1" outline="0" fieldPosition="0">
        <references count="12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579">
      <pivotArea dataOnly="0" labelOnly="1" outline="0" fieldPosition="0">
        <references count="12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578">
      <pivotArea dataOnly="0" labelOnly="1" outline="0" fieldPosition="0">
        <references count="12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577">
      <pivotArea dataOnly="0" labelOnly="1" outline="0" fieldPosition="0">
        <references count="12">
          <reference field="4" count="1" selected="0">
            <x v="1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576">
      <pivotArea dataOnly="0" labelOnly="1" outline="0" fieldPosition="0">
        <references count="12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575">
      <pivotArea dataOnly="0" labelOnly="1" outline="0" fieldPosition="0">
        <references count="12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574">
      <pivotArea dataOnly="0" labelOnly="1" outline="0" fieldPosition="0">
        <references count="12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573">
      <pivotArea dataOnly="0" labelOnly="1" outline="0" fieldPosition="0">
        <references count="12">
          <reference field="4" count="1" selected="0">
            <x v="23"/>
          </reference>
          <reference field="5" count="1" selected="0">
            <x v="18"/>
          </reference>
          <reference field="6" count="1" selected="0">
            <x v="13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572">
      <pivotArea dataOnly="0" labelOnly="1" outline="0" fieldPosition="0">
        <references count="12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571">
      <pivotArea dataOnly="0" labelOnly="1" outline="0" fieldPosition="0">
        <references count="12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1"/>
          </reference>
        </references>
      </pivotArea>
    </format>
    <format dxfId="570">
      <pivotArea dataOnly="0" labelOnly="1" outline="0" fieldPosition="0">
        <references count="12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56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68">
      <pivotArea dataOnly="0" labelOnly="1" outline="0" fieldPosition="0">
        <references count="2">
          <reference field="5" count="1">
            <x v="6"/>
          </reference>
          <reference field="7" count="1" selected="0">
            <x v="0"/>
          </reference>
        </references>
      </pivotArea>
    </format>
    <format dxfId="567">
      <pivotArea dataOnly="0" labelOnly="1" outline="0" fieldPosition="0">
        <references count="2">
          <reference field="5" count="1">
            <x v="11"/>
          </reference>
          <reference field="7" count="1" selected="0">
            <x v="2"/>
          </reference>
        </references>
      </pivotArea>
    </format>
    <format dxfId="566">
      <pivotArea dataOnly="0" labelOnly="1" outline="0" fieldPosition="0">
        <references count="2">
          <reference field="5" count="1">
            <x v="3"/>
          </reference>
          <reference field="7" count="1" selected="0">
            <x v="3"/>
          </reference>
        </references>
      </pivotArea>
    </format>
    <format dxfId="565">
      <pivotArea dataOnly="0" labelOnly="1" outline="0" fieldPosition="0">
        <references count="2">
          <reference field="5" count="15">
            <x v="4"/>
            <x v="6"/>
            <x v="7"/>
            <x v="12"/>
            <x v="13"/>
            <x v="14"/>
            <x v="15"/>
            <x v="19"/>
            <x v="20"/>
            <x v="24"/>
            <x v="28"/>
            <x v="31"/>
            <x v="32"/>
            <x v="33"/>
            <x v="34"/>
          </reference>
          <reference field="7" count="1" selected="0">
            <x v="0"/>
          </reference>
        </references>
      </pivotArea>
    </format>
    <format dxfId="564">
      <pivotArea dataOnly="0" labelOnly="1" outline="0" fieldPosition="0">
        <references count="2">
          <reference field="5" count="10">
            <x v="0"/>
            <x v="5"/>
            <x v="8"/>
            <x v="17"/>
            <x v="18"/>
            <x v="22"/>
            <x v="23"/>
            <x v="27"/>
            <x v="29"/>
            <x v="30"/>
          </reference>
          <reference field="7" count="1" selected="0">
            <x v="1"/>
          </reference>
        </references>
      </pivotArea>
    </format>
    <format dxfId="563">
      <pivotArea dataOnly="0" labelOnly="1" outline="0" fieldPosition="0">
        <references count="2">
          <reference field="5" count="2">
            <x v="11"/>
            <x v="25"/>
          </reference>
          <reference field="7" count="1" selected="0">
            <x v="2"/>
          </reference>
        </references>
      </pivotArea>
    </format>
    <format dxfId="562">
      <pivotArea dataOnly="0" labelOnly="1" outline="0" fieldPosition="0">
        <references count="2">
          <reference field="5" count="7">
            <x v="1"/>
            <x v="2"/>
            <x v="3"/>
            <x v="9"/>
            <x v="16"/>
            <x v="21"/>
            <x v="26"/>
          </reference>
          <reference field="7" count="1" selected="0">
            <x v="3"/>
          </reference>
        </references>
      </pivotArea>
    </format>
    <format dxfId="561">
      <pivotArea dataOnly="0" labelOnly="1" outline="0" fieldPosition="0">
        <references count="2">
          <reference field="5" count="1">
            <x v="10"/>
          </reference>
          <reference field="7" count="1" selected="0">
            <x v="4"/>
          </reference>
        </references>
      </pivotArea>
    </format>
    <format dxfId="560">
      <pivotArea dataOnly="0" labelOnly="1" outline="0" fieldPosition="0">
        <references count="3">
          <reference field="4" count="1">
            <x v="20"/>
          </reference>
          <reference field="5" count="1" selected="0">
            <x v="4"/>
          </reference>
          <reference field="7" count="1" selected="0">
            <x v="0"/>
          </reference>
        </references>
      </pivotArea>
    </format>
    <format dxfId="559">
      <pivotArea dataOnly="0" labelOnly="1" outline="0" fieldPosition="0">
        <references count="3">
          <reference field="4" count="1">
            <x v="22"/>
          </reference>
          <reference field="5" count="1" selected="0">
            <x v="6"/>
          </reference>
          <reference field="7" count="1" selected="0">
            <x v="0"/>
          </reference>
        </references>
      </pivotArea>
    </format>
    <format dxfId="558">
      <pivotArea dataOnly="0" labelOnly="1" outline="0" fieldPosition="0">
        <references count="3">
          <reference field="4" count="1">
            <x v="4"/>
          </reference>
          <reference field="5" count="1" selected="0">
            <x v="7"/>
          </reference>
          <reference field="7" count="1" selected="0">
            <x v="0"/>
          </reference>
        </references>
      </pivotArea>
    </format>
    <format dxfId="557">
      <pivotArea dataOnly="0" labelOnly="1" outline="0" fieldPosition="0">
        <references count="3">
          <reference field="4" count="1">
            <x v="10"/>
          </reference>
          <reference field="5" count="1" selected="0">
            <x v="12"/>
          </reference>
          <reference field="7" count="1" selected="0">
            <x v="0"/>
          </reference>
        </references>
      </pivotArea>
    </format>
    <format dxfId="556">
      <pivotArea dataOnly="0" labelOnly="1" outline="0" fieldPosition="0">
        <references count="3">
          <reference field="4" count="1">
            <x v="38"/>
          </reference>
          <reference field="5" count="1" selected="0">
            <x v="13"/>
          </reference>
          <reference field="7" count="1" selected="0">
            <x v="0"/>
          </reference>
        </references>
      </pivotArea>
    </format>
    <format dxfId="555">
      <pivotArea dataOnly="0" labelOnly="1" outline="0" fieldPosition="0">
        <references count="3">
          <reference field="4" count="1">
            <x v="6"/>
          </reference>
          <reference field="5" count="1" selected="0">
            <x v="14"/>
          </reference>
          <reference field="7" count="1" selected="0">
            <x v="0"/>
          </reference>
        </references>
      </pivotArea>
    </format>
    <format dxfId="554">
      <pivotArea dataOnly="0" labelOnly="1" outline="0" fieldPosition="0">
        <references count="3">
          <reference field="4" count="1">
            <x v="17"/>
          </reference>
          <reference field="5" count="1" selected="0">
            <x v="15"/>
          </reference>
          <reference field="7" count="1" selected="0">
            <x v="0"/>
          </reference>
        </references>
      </pivotArea>
    </format>
    <format dxfId="553">
      <pivotArea dataOnly="0" labelOnly="1" outline="0" fieldPosition="0">
        <references count="3">
          <reference field="4" count="1">
            <x v="9"/>
          </reference>
          <reference field="5" count="1" selected="0">
            <x v="19"/>
          </reference>
          <reference field="7" count="1" selected="0">
            <x v="0"/>
          </reference>
        </references>
      </pivotArea>
    </format>
    <format dxfId="552">
      <pivotArea dataOnly="0" labelOnly="1" outline="0" fieldPosition="0">
        <references count="3">
          <reference field="4" count="1">
            <x v="8"/>
          </reference>
          <reference field="5" count="1" selected="0">
            <x v="20"/>
          </reference>
          <reference field="7" count="1" selected="0">
            <x v="0"/>
          </reference>
        </references>
      </pivotArea>
    </format>
    <format dxfId="551">
      <pivotArea dataOnly="0" labelOnly="1" outline="0" fieldPosition="0">
        <references count="3">
          <reference field="4" count="1">
            <x v="12"/>
          </reference>
          <reference field="5" count="1" selected="0">
            <x v="24"/>
          </reference>
          <reference field="7" count="1" selected="0">
            <x v="0"/>
          </reference>
        </references>
      </pivotArea>
    </format>
    <format dxfId="550">
      <pivotArea dataOnly="0" labelOnly="1" outline="0" fieldPosition="0">
        <references count="3">
          <reference field="4" count="1">
            <x v="26"/>
          </reference>
          <reference field="5" count="1" selected="0">
            <x v="28"/>
          </reference>
          <reference field="7" count="1" selected="0">
            <x v="0"/>
          </reference>
        </references>
      </pivotArea>
    </format>
    <format dxfId="549">
      <pivotArea dataOnly="0" labelOnly="1" outline="0" fieldPosition="0">
        <references count="3">
          <reference field="4" count="1">
            <x v="18"/>
          </reference>
          <reference field="5" count="1" selected="0">
            <x v="31"/>
          </reference>
          <reference field="7" count="1" selected="0">
            <x v="0"/>
          </reference>
        </references>
      </pivotArea>
    </format>
    <format dxfId="548">
      <pivotArea dataOnly="0" labelOnly="1" outline="0" fieldPosition="0">
        <references count="3">
          <reference field="4" count="1">
            <x v="14"/>
          </reference>
          <reference field="5" count="1" selected="0">
            <x v="32"/>
          </reference>
          <reference field="7" count="1" selected="0">
            <x v="0"/>
          </reference>
        </references>
      </pivotArea>
    </format>
    <format dxfId="547">
      <pivotArea dataOnly="0" labelOnly="1" outline="0" fieldPosition="0">
        <references count="3">
          <reference field="4" count="1">
            <x v="15"/>
          </reference>
          <reference field="5" count="1" selected="0">
            <x v="33"/>
          </reference>
          <reference field="7" count="1" selected="0">
            <x v="0"/>
          </reference>
        </references>
      </pivotArea>
    </format>
    <format dxfId="546">
      <pivotArea dataOnly="0" labelOnly="1" outline="0" fieldPosition="0">
        <references count="3">
          <reference field="4" count="1">
            <x v="16"/>
          </reference>
          <reference field="5" count="1" selected="0">
            <x v="34"/>
          </reference>
          <reference field="7" count="1" selected="0">
            <x v="0"/>
          </reference>
        </references>
      </pivotArea>
    </format>
    <format dxfId="545">
      <pivotArea dataOnly="0" labelOnly="1" outline="0" fieldPosition="0">
        <references count="3">
          <reference field="4" count="1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544">
      <pivotArea dataOnly="0" labelOnly="1" outline="0" fieldPosition="0">
        <references count="3">
          <reference field="4" count="1">
            <x v="36"/>
          </reference>
          <reference field="5" count="1" selected="0">
            <x v="5"/>
          </reference>
          <reference field="7" count="1" selected="0">
            <x v="1"/>
          </reference>
        </references>
      </pivotArea>
    </format>
    <format dxfId="543">
      <pivotArea dataOnly="0" labelOnly="1" outline="0" fieldPosition="0">
        <references count="3">
          <reference field="4" count="1">
            <x v="19"/>
          </reference>
          <reference field="5" count="1" selected="0">
            <x v="8"/>
          </reference>
          <reference field="7" count="1" selected="0">
            <x v="1"/>
          </reference>
        </references>
      </pivotArea>
    </format>
    <format dxfId="542">
      <pivotArea dataOnly="0" labelOnly="1" outline="0" fieldPosition="0">
        <references count="3">
          <reference field="4" count="1">
            <x v="7"/>
          </reference>
          <reference field="5" count="1" selected="0">
            <x v="17"/>
          </reference>
          <reference field="7" count="1" selected="0">
            <x v="1"/>
          </reference>
        </references>
      </pivotArea>
    </format>
    <format dxfId="541">
      <pivotArea dataOnly="0" labelOnly="1" outline="0" fieldPosition="0">
        <references count="3">
          <reference field="4" count="1">
            <x v="23"/>
          </reference>
          <reference field="5" count="1" selected="0">
            <x v="18"/>
          </reference>
          <reference field="7" count="1" selected="0">
            <x v="1"/>
          </reference>
        </references>
      </pivotArea>
    </format>
    <format dxfId="540">
      <pivotArea dataOnly="0" labelOnly="1" outline="0" fieldPosition="0">
        <references count="3">
          <reference field="4" count="2">
            <x v="31"/>
            <x v="32"/>
          </reference>
          <reference field="5" count="1" selected="0">
            <x v="22"/>
          </reference>
          <reference field="7" count="1" selected="0">
            <x v="1"/>
          </reference>
        </references>
      </pivotArea>
    </format>
    <format dxfId="539">
      <pivotArea dataOnly="0" labelOnly="1" outline="0" fieldPosition="0">
        <references count="3">
          <reference field="4" count="1">
            <x v="11"/>
          </reference>
          <reference field="5" count="1" selected="0">
            <x v="23"/>
          </reference>
          <reference field="7" count="1" selected="0">
            <x v="1"/>
          </reference>
        </references>
      </pivotArea>
    </format>
    <format dxfId="538">
      <pivotArea dataOnly="0" labelOnly="1" outline="0" fieldPosition="0">
        <references count="3">
          <reference field="4" count="1">
            <x v="37"/>
          </reference>
          <reference field="5" count="1" selected="0">
            <x v="27"/>
          </reference>
          <reference field="7" count="1" selected="0">
            <x v="1"/>
          </reference>
        </references>
      </pivotArea>
    </format>
    <format dxfId="537">
      <pivotArea dataOnly="0" labelOnly="1" outline="0" fieldPosition="0">
        <references count="3">
          <reference field="4" count="1">
            <x v="2"/>
          </reference>
          <reference field="5" count="1" selected="0">
            <x v="29"/>
          </reference>
          <reference field="7" count="1" selected="0">
            <x v="1"/>
          </reference>
        </references>
      </pivotArea>
    </format>
    <format dxfId="536">
      <pivotArea dataOnly="0" labelOnly="1" outline="0" fieldPosition="0">
        <references count="3">
          <reference field="4" count="1">
            <x v="3"/>
          </reference>
          <reference field="5" count="1" selected="0">
            <x v="30"/>
          </reference>
          <reference field="7" count="1" selected="0">
            <x v="1"/>
          </reference>
        </references>
      </pivotArea>
    </format>
    <format dxfId="535">
      <pivotArea dataOnly="0" labelOnly="1" outline="0" fieldPosition="0">
        <references count="3">
          <reference field="4" count="1">
            <x v="34"/>
          </reference>
          <reference field="5" count="1" selected="0">
            <x v="11"/>
          </reference>
          <reference field="7" count="1" selected="0">
            <x v="2"/>
          </reference>
        </references>
      </pivotArea>
    </format>
    <format dxfId="534">
      <pivotArea dataOnly="0" labelOnly="1" outline="0" fieldPosition="0">
        <references count="3">
          <reference field="4" count="1">
            <x v="24"/>
          </reference>
          <reference field="5" count="1" selected="0">
            <x v="25"/>
          </reference>
          <reference field="7" count="1" selected="0">
            <x v="2"/>
          </reference>
        </references>
      </pivotArea>
    </format>
    <format dxfId="533">
      <pivotArea dataOnly="0" labelOnly="1" outline="0" fieldPosition="0">
        <references count="3">
          <reference field="4" count="1">
            <x v="27"/>
          </reference>
          <reference field="5" count="1" selected="0">
            <x v="1"/>
          </reference>
          <reference field="7" count="1" selected="0">
            <x v="3"/>
          </reference>
        </references>
      </pivotArea>
    </format>
    <format dxfId="532">
      <pivotArea dataOnly="0" labelOnly="1" outline="0" fieldPosition="0">
        <references count="3">
          <reference field="4" count="1">
            <x v="28"/>
          </reference>
          <reference field="5" count="1" selected="0">
            <x v="2"/>
          </reference>
          <reference field="7" count="1" selected="0">
            <x v="3"/>
          </reference>
        </references>
      </pivotArea>
    </format>
    <format dxfId="531">
      <pivotArea dataOnly="0" labelOnly="1" outline="0" fieldPosition="0">
        <references count="3">
          <reference field="4" count="1">
            <x v="25"/>
          </reference>
          <reference field="5" count="1" selected="0">
            <x v="3"/>
          </reference>
          <reference field="7" count="1" selected="0">
            <x v="3"/>
          </reference>
        </references>
      </pivotArea>
    </format>
    <format dxfId="530">
      <pivotArea dataOnly="0" labelOnly="1" outline="0" fieldPosition="0">
        <references count="3">
          <reference field="4" count="1">
            <x v="29"/>
          </reference>
          <reference field="5" count="1" selected="0">
            <x v="9"/>
          </reference>
          <reference field="7" count="1" selected="0">
            <x v="3"/>
          </reference>
        </references>
      </pivotArea>
    </format>
    <format dxfId="529">
      <pivotArea dataOnly="0" labelOnly="1" outline="0" fieldPosition="0">
        <references count="3">
          <reference field="4" count="1">
            <x v="33"/>
          </reference>
          <reference field="5" count="1" selected="0">
            <x v="16"/>
          </reference>
          <reference field="7" count="1" selected="0">
            <x v="3"/>
          </reference>
        </references>
      </pivotArea>
    </format>
    <format dxfId="528">
      <pivotArea dataOnly="0" labelOnly="1" outline="0" fieldPosition="0">
        <references count="3">
          <reference field="4" count="1">
            <x v="21"/>
          </reference>
          <reference field="5" count="1" selected="0">
            <x v="21"/>
          </reference>
          <reference field="7" count="1" selected="0">
            <x v="3"/>
          </reference>
        </references>
      </pivotArea>
    </format>
    <format dxfId="527">
      <pivotArea dataOnly="0" labelOnly="1" outline="0" fieldPosition="0">
        <references count="3">
          <reference field="4" count="1">
            <x v="30"/>
          </reference>
          <reference field="5" count="1" selected="0">
            <x v="26"/>
          </reference>
          <reference field="7" count="1" selected="0">
            <x v="3"/>
          </reference>
        </references>
      </pivotArea>
    </format>
    <format dxfId="526">
      <pivotArea dataOnly="0" labelOnly="1" outline="0" fieldPosition="0">
        <references count="3">
          <reference field="4" count="1">
            <x v="35"/>
          </reference>
          <reference field="5" count="1" selected="0">
            <x v="10"/>
          </reference>
          <reference field="7" count="1" selected="0">
            <x v="4"/>
          </reference>
        </references>
      </pivotArea>
    </format>
    <format dxfId="525">
      <pivotArea dataOnly="0" labelOnly="1" outline="0" fieldPosition="0">
        <references count="4">
          <reference field="4" count="1" selected="0">
            <x v="20"/>
          </reference>
          <reference field="5" count="1" selected="0">
            <x v="4"/>
          </reference>
          <reference field="6" count="1">
            <x v="14"/>
          </reference>
          <reference field="7" count="1" selected="0">
            <x v="0"/>
          </reference>
        </references>
      </pivotArea>
    </format>
    <format dxfId="524">
      <pivotArea dataOnly="0" labelOnly="1" outline="0" fieldPosition="0">
        <references count="4">
          <reference field="4" count="1" selected="0">
            <x v="22"/>
          </reference>
          <reference field="5" count="1" selected="0">
            <x v="6"/>
          </reference>
          <reference field="6" count="1">
            <x v="5"/>
          </reference>
          <reference field="7" count="1" selected="0">
            <x v="0"/>
          </reference>
        </references>
      </pivotArea>
    </format>
    <format dxfId="523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7"/>
          </reference>
          <reference field="6" count="1">
            <x v="3"/>
          </reference>
          <reference field="7" count="1" selected="0">
            <x v="0"/>
          </reference>
        </references>
      </pivotArea>
    </format>
    <format dxfId="522">
      <pivotArea dataOnly="0" labelOnly="1" outline="0" fieldPosition="0">
        <references count="4">
          <reference field="4" count="1" selected="0">
            <x v="10"/>
          </reference>
          <reference field="5" count="1" selected="0">
            <x v="12"/>
          </reference>
          <reference field="6" count="1">
            <x v="5"/>
          </reference>
          <reference field="7" count="1" selected="0">
            <x v="0"/>
          </reference>
        </references>
      </pivotArea>
    </format>
    <format dxfId="521">
      <pivotArea dataOnly="0" labelOnly="1" outline="0" fieldPosition="0">
        <references count="4">
          <reference field="4" count="1" selected="0">
            <x v="38"/>
          </reference>
          <reference field="5" count="1" selected="0">
            <x v="1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520">
      <pivotArea dataOnly="0" labelOnly="1" outline="0" fieldPosition="0">
        <references count="4">
          <reference field="4" count="1" selected="0">
            <x v="6"/>
          </reference>
          <reference field="5" count="1" selected="0">
            <x v="14"/>
          </reference>
          <reference field="6" count="1">
            <x v="0"/>
          </reference>
          <reference field="7" count="1" selected="0">
            <x v="0"/>
          </reference>
        </references>
      </pivotArea>
    </format>
    <format dxfId="519">
      <pivotArea dataOnly="0" labelOnly="1" outline="0" fieldPosition="0">
        <references count="4">
          <reference field="4" count="1" selected="0">
            <x v="17"/>
          </reference>
          <reference field="5" count="1" selected="0">
            <x v="15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518">
      <pivotArea dataOnly="0" labelOnly="1" outline="0" fieldPosition="0">
        <references count="4">
          <reference field="4" count="1" selected="0">
            <x v="9"/>
          </reference>
          <reference field="5" count="1" selected="0">
            <x v="19"/>
          </reference>
          <reference field="6" count="1">
            <x v="4"/>
          </reference>
          <reference field="7" count="1" selected="0">
            <x v="0"/>
          </reference>
        </references>
      </pivotArea>
    </format>
    <format dxfId="517">
      <pivotArea dataOnly="0" labelOnly="1" outline="0" fieldPosition="0">
        <references count="4">
          <reference field="4" count="1" selected="0">
            <x v="8"/>
          </reference>
          <reference field="5" count="1" selected="0">
            <x v="20"/>
          </reference>
          <reference field="6" count="1">
            <x v="0"/>
          </reference>
          <reference field="7" count="1" selected="0">
            <x v="0"/>
          </reference>
        </references>
      </pivotArea>
    </format>
    <format dxfId="516">
      <pivotArea dataOnly="0" labelOnly="1" outline="0" fieldPosition="0">
        <references count="4">
          <reference field="4" count="1" selected="0">
            <x v="12"/>
          </reference>
          <reference field="5" count="1" selected="0">
            <x v="24"/>
          </reference>
          <reference field="6" count="1">
            <x v="16"/>
          </reference>
          <reference field="7" count="1" selected="0">
            <x v="0"/>
          </reference>
        </references>
      </pivotArea>
    </format>
    <format dxfId="515">
      <pivotArea dataOnly="0" labelOnly="1" outline="0" fieldPosition="0">
        <references count="4">
          <reference field="4" count="1" selected="0">
            <x v="26"/>
          </reference>
          <reference field="5" count="1" selected="0">
            <x v="28"/>
          </reference>
          <reference field="6" count="1">
            <x v="8"/>
          </reference>
          <reference field="7" count="1" selected="0">
            <x v="0"/>
          </reference>
        </references>
      </pivotArea>
    </format>
    <format dxfId="514">
      <pivotArea dataOnly="0" labelOnly="1" outline="0" fieldPosition="0">
        <references count="4">
          <reference field="4" count="1" selected="0">
            <x v="18"/>
          </reference>
          <reference field="5" count="1" selected="0">
            <x v="31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513">
      <pivotArea dataOnly="0" labelOnly="1" outline="0" fieldPosition="0">
        <references count="4">
          <reference field="4" count="1" selected="0">
            <x v="14"/>
          </reference>
          <reference field="5" count="1" selected="0">
            <x v="32"/>
          </reference>
          <reference field="6" count="1">
            <x v="15"/>
          </reference>
          <reference field="7" count="1" selected="0">
            <x v="0"/>
          </reference>
        </references>
      </pivotArea>
    </format>
    <format dxfId="512">
      <pivotArea dataOnly="0" labelOnly="1" outline="0" fieldPosition="0">
        <references count="4">
          <reference field="4" count="1" selected="0">
            <x v="15"/>
          </reference>
          <reference field="5" count="1" selected="0">
            <x v="3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511">
      <pivotArea dataOnly="0" labelOnly="1" outline="0" fieldPosition="0">
        <references count="4">
          <reference field="4" count="1" selected="0">
            <x v="1"/>
          </reference>
          <reference field="5" count="1" selected="0">
            <x v="0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510">
      <pivotArea dataOnly="0" labelOnly="1" outline="0" fieldPosition="0">
        <references count="4">
          <reference field="4" count="1" selected="0">
            <x v="36"/>
          </reference>
          <reference field="5" count="1" selected="0">
            <x v="5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09">
      <pivotArea dataOnly="0" labelOnly="1" outline="0" fieldPosition="0">
        <references count="4">
          <reference field="4" count="1" selected="0">
            <x v="19"/>
          </reference>
          <reference field="5" count="1" selected="0">
            <x v="8"/>
          </reference>
          <reference field="6" count="1">
            <x v="12"/>
          </reference>
          <reference field="7" count="1" selected="0">
            <x v="1"/>
          </reference>
        </references>
      </pivotArea>
    </format>
    <format dxfId="508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1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07">
      <pivotArea dataOnly="0" labelOnly="1" outline="0" fieldPosition="0">
        <references count="4">
          <reference field="4" count="1" selected="0">
            <x v="23"/>
          </reference>
          <reference field="5" count="1" selected="0">
            <x v="18"/>
          </reference>
          <reference field="6" count="1">
            <x v="13"/>
          </reference>
          <reference field="7" count="1" selected="0">
            <x v="1"/>
          </reference>
        </references>
      </pivotArea>
    </format>
    <format dxfId="506">
      <pivotArea dataOnly="0" labelOnly="1" outline="0" fieldPosition="0">
        <references count="4">
          <reference field="4" count="1" selected="0">
            <x v="31"/>
          </reference>
          <reference field="5" count="1" selected="0">
            <x v="22"/>
          </reference>
          <reference field="6" count="1">
            <x v="6"/>
          </reference>
          <reference field="7" count="1" selected="0">
            <x v="1"/>
          </reference>
        </references>
      </pivotArea>
    </format>
    <format dxfId="505">
      <pivotArea dataOnly="0" labelOnly="1" outline="0" fieldPosition="0">
        <references count="4">
          <reference field="4" count="1" selected="0">
            <x v="32"/>
          </reference>
          <reference field="5" count="1" selected="0">
            <x v="22"/>
          </reference>
          <reference field="6" count="1">
            <x v="7"/>
          </reference>
          <reference field="7" count="1" selected="0">
            <x v="1"/>
          </reference>
        </references>
      </pivotArea>
    </format>
    <format dxfId="504">
      <pivotArea dataOnly="0" labelOnly="1" outline="0" fieldPosition="0">
        <references count="4">
          <reference field="4" count="1" selected="0">
            <x v="11"/>
          </reference>
          <reference field="5" count="1" selected="0">
            <x v="23"/>
          </reference>
          <reference field="6" count="1">
            <x v="0"/>
          </reference>
          <reference field="7" count="1" selected="0">
            <x v="1"/>
          </reference>
        </references>
      </pivotArea>
    </format>
    <format dxfId="503">
      <pivotArea dataOnly="0" labelOnly="1" outline="0" fieldPosition="0">
        <references count="4">
          <reference field="4" count="1" selected="0">
            <x v="37"/>
          </reference>
          <reference field="5" count="1" selected="0">
            <x v="2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02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29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501">
      <pivotArea dataOnly="0" labelOnly="1" outline="0" fieldPosition="0">
        <references count="4">
          <reference field="4" count="1" selected="0">
            <x v="3"/>
          </reference>
          <reference field="5" count="1" selected="0">
            <x v="30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500">
      <pivotArea dataOnly="0" labelOnly="1" outline="0" fieldPosition="0">
        <references count="4">
          <reference field="4" count="1" selected="0">
            <x v="34"/>
          </reference>
          <reference field="5" count="1" selected="0">
            <x v="11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499">
      <pivotArea dataOnly="0" labelOnly="1" outline="0" fieldPosition="0">
        <references count="4">
          <reference field="4" count="1" selected="0">
            <x v="24"/>
          </reference>
          <reference field="5" count="1" selected="0">
            <x v="25"/>
          </reference>
          <reference field="6" count="1">
            <x v="11"/>
          </reference>
          <reference field="7" count="1" selected="0">
            <x v="2"/>
          </reference>
        </references>
      </pivotArea>
    </format>
    <format dxfId="498">
      <pivotArea dataOnly="0" labelOnly="1" outline="0" fieldPosition="0">
        <references count="4">
          <reference field="4" count="1" selected="0">
            <x v="27"/>
          </reference>
          <reference field="5" count="1" selected="0">
            <x v="1"/>
          </reference>
          <reference field="6" count="1">
            <x v="5"/>
          </reference>
          <reference field="7" count="1" selected="0">
            <x v="3"/>
          </reference>
        </references>
      </pivotArea>
    </format>
    <format dxfId="497">
      <pivotArea dataOnly="0" labelOnly="1" outline="0" fieldPosition="0">
        <references count="4">
          <reference field="4" count="1" selected="0">
            <x v="28"/>
          </reference>
          <reference field="5" count="1" selected="0">
            <x v="2"/>
          </reference>
          <reference field="6" count="1">
            <x v="1"/>
          </reference>
          <reference field="7" count="1" selected="0">
            <x v="3"/>
          </reference>
        </references>
      </pivotArea>
    </format>
    <format dxfId="496">
      <pivotArea dataOnly="0" labelOnly="1" outline="0" fieldPosition="0">
        <references count="4">
          <reference field="4" count="1" selected="0">
            <x v="25"/>
          </reference>
          <reference field="5" count="1" selected="0">
            <x v="3"/>
          </reference>
          <reference field="6" count="1">
            <x v="5"/>
          </reference>
          <reference field="7" count="1" selected="0">
            <x v="3"/>
          </reference>
        </references>
      </pivotArea>
    </format>
    <format dxfId="495">
      <pivotArea dataOnly="0" labelOnly="1" outline="0" fieldPosition="0">
        <references count="4">
          <reference field="4" count="1" selected="0">
            <x v="29"/>
          </reference>
          <reference field="5" count="1" selected="0">
            <x v="9"/>
          </reference>
          <reference field="6" count="1">
            <x v="4"/>
          </reference>
          <reference field="7" count="1" selected="0">
            <x v="3"/>
          </reference>
        </references>
      </pivotArea>
    </format>
    <format dxfId="494">
      <pivotArea dataOnly="0" labelOnly="1" outline="0" fieldPosition="0">
        <references count="4">
          <reference field="4" count="1" selected="0">
            <x v="33"/>
          </reference>
          <reference field="5" count="1" selected="0">
            <x v="16"/>
          </reference>
          <reference field="6" count="1">
            <x v="3"/>
          </reference>
          <reference field="7" count="1" selected="0">
            <x v="3"/>
          </reference>
        </references>
      </pivotArea>
    </format>
    <format dxfId="493">
      <pivotArea dataOnly="0" labelOnly="1" outline="0" fieldPosition="0">
        <references count="4">
          <reference field="4" count="1" selected="0">
            <x v="21"/>
          </reference>
          <reference field="5" count="1" selected="0">
            <x v="21"/>
          </reference>
          <reference field="6" count="1">
            <x v="9"/>
          </reference>
          <reference field="7" count="1" selected="0">
            <x v="3"/>
          </reference>
        </references>
      </pivotArea>
    </format>
    <format dxfId="492">
      <pivotArea dataOnly="0" labelOnly="1" outline="0" fieldPosition="0">
        <references count="4">
          <reference field="4" count="1" selected="0">
            <x v="30"/>
          </reference>
          <reference field="5" count="1" selected="0">
            <x v="26"/>
          </reference>
          <reference field="6" count="1">
            <x v="2"/>
          </reference>
          <reference field="7" count="1" selected="0">
            <x v="3"/>
          </reference>
        </references>
      </pivotArea>
    </format>
    <format dxfId="491">
      <pivotArea dataOnly="0" labelOnly="1" outline="0" fieldPosition="0">
        <references count="4">
          <reference field="4" count="1" selected="0">
            <x v="35"/>
          </reference>
          <reference field="5" count="1" selected="0">
            <x v="10"/>
          </reference>
          <reference field="6" count="1">
            <x v="19"/>
          </reference>
          <reference field="7" count="1" selected="0">
            <x v="4"/>
          </reference>
        </references>
      </pivotArea>
    </format>
    <format dxfId="490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89">
      <pivotArea dataOnly="0" labelOnly="1" outline="0" fieldPosition="0">
        <references count="5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>
            <x v="10"/>
          </reference>
        </references>
      </pivotArea>
    </format>
    <format dxfId="488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>
            <x v="8"/>
          </reference>
        </references>
      </pivotArea>
    </format>
    <format dxfId="487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8" count="1">
            <x v="7"/>
          </reference>
        </references>
      </pivotArea>
    </format>
    <format dxfId="48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>
            <x v="10"/>
          </reference>
        </references>
      </pivotArea>
    </format>
    <format dxfId="485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7"/>
          </reference>
        </references>
      </pivotArea>
    </format>
    <format dxfId="484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>
            <x v="11"/>
          </reference>
        </references>
      </pivotArea>
    </format>
    <format dxfId="483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482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7"/>
          </reference>
        </references>
      </pivotArea>
    </format>
    <format dxfId="481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>
            <x v="10"/>
          </reference>
        </references>
      </pivotArea>
    </format>
    <format dxfId="480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79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8" count="1">
            <x v="10"/>
          </reference>
        </references>
      </pivotArea>
    </format>
    <format dxfId="478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>
            <x v="1"/>
          </reference>
        </references>
      </pivotArea>
    </format>
    <format dxfId="477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>
            <x v="10"/>
          </reference>
        </references>
      </pivotArea>
    </format>
    <format dxfId="476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75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18"/>
          </reference>
          <reference field="6" count="1" selected="0">
            <x v="13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474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>
            <x v="7"/>
          </reference>
        </references>
      </pivotArea>
    </format>
    <format dxfId="47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7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>
            <x v="10"/>
          </reference>
        </references>
      </pivotArea>
    </format>
    <format dxfId="47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70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9"/>
          </reference>
        </references>
      </pivotArea>
    </format>
    <format dxfId="469">
      <pivotArea dataOnly="0" labelOnly="1" outline="0" fieldPosition="0">
        <references count="5">
          <reference field="4" count="1" selected="0">
            <x v="34"/>
          </reference>
          <reference field="5" count="1" selected="0">
            <x v="11"/>
          </reference>
          <reference field="6" count="1" selected="0">
            <x v="2"/>
          </reference>
          <reference field="7" count="1" selected="0">
            <x v="2"/>
          </reference>
          <reference field="8" count="1">
            <x v="10"/>
          </reference>
        </references>
      </pivotArea>
    </format>
    <format dxfId="468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467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>
            <x v="3"/>
          </reference>
        </references>
      </pivotArea>
    </format>
    <format dxfId="46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>
            <x v="2"/>
          </reference>
        </references>
      </pivotArea>
    </format>
    <format dxfId="465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>
            <x v="4"/>
          </reference>
        </references>
      </pivotArea>
    </format>
    <format dxfId="464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>
            <x v="2"/>
          </reference>
        </references>
      </pivotArea>
    </format>
    <format dxfId="463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>
            <x v="3"/>
          </reference>
        </references>
      </pivotArea>
    </format>
    <format dxfId="462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>
            <x v="12"/>
          </reference>
        </references>
      </pivotArea>
    </format>
    <format dxfId="461">
      <pivotArea dataOnly="0" labelOnly="1" outline="0" fieldPosition="0">
        <references count="6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>
            <x v="2"/>
          </reference>
        </references>
      </pivotArea>
    </format>
    <format dxfId="460">
      <pivotArea dataOnly="0" labelOnly="1" outline="0" fieldPosition="0">
        <references count="6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7"/>
          </reference>
          <reference field="9" count="1">
            <x v="1"/>
          </reference>
        </references>
      </pivotArea>
    </format>
    <format dxfId="459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>
            <x v="2"/>
          </reference>
        </references>
      </pivotArea>
    </format>
    <format dxfId="458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>
            <x v="3"/>
          </reference>
        </references>
      </pivotArea>
    </format>
    <format dxfId="457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>
            <x v="2"/>
          </reference>
        </references>
      </pivotArea>
    </format>
    <format dxfId="456">
      <pivotArea dataOnly="0" labelOnly="1" outline="0" fieldPosition="0">
        <references count="6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>
            <x v="0"/>
          </reference>
        </references>
      </pivotArea>
    </format>
    <format dxfId="455">
      <pivotArea dataOnly="0" labelOnly="1" outline="0" fieldPosition="0">
        <references count="6">
          <reference field="4" count="1" selected="0">
            <x v="8"/>
          </reference>
          <reference field="5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>
            <x v="3"/>
          </reference>
        </references>
      </pivotArea>
    </format>
    <format dxfId="454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>
            <x v="2"/>
          </reference>
        </references>
      </pivotArea>
    </format>
    <format dxfId="453">
      <pivotArea dataOnly="0" labelOnly="1" outline="0" fieldPosition="0">
        <references count="6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>
            <x v="1"/>
          </reference>
        </references>
      </pivotArea>
    </format>
    <format dxfId="452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>
            <x v="2"/>
          </reference>
        </references>
      </pivotArea>
    </format>
    <format dxfId="451">
      <pivotArea dataOnly="0" labelOnly="1" outline="0" fieldPosition="0">
        <references count="6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>
            <x v="4"/>
          </reference>
        </references>
      </pivotArea>
    </format>
    <format dxfId="450">
      <pivotArea dataOnly="0" labelOnly="1" outline="0" fieldPosition="0">
        <references count="7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>
            <x v="1"/>
          </reference>
        </references>
      </pivotArea>
    </format>
    <format dxfId="449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448">
      <pivotArea dataOnly="0" labelOnly="1" outline="0" fieldPosition="0">
        <references count="7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>
            <x v="2"/>
          </reference>
        </references>
      </pivotArea>
    </format>
    <format dxfId="447">
      <pivotArea dataOnly="0" labelOnly="1" outline="0" fieldPosition="0">
        <references count="8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>
            <x v="3"/>
          </reference>
        </references>
      </pivotArea>
    </format>
    <format dxfId="446">
      <pivotArea dataOnly="0" labelOnly="1" outline="0" fieldPosition="0">
        <references count="8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>
            <x v="4"/>
          </reference>
        </references>
      </pivotArea>
    </format>
    <format dxfId="445">
      <pivotArea dataOnly="0" labelOnly="1" outline="0" fieldPosition="0">
        <references count="8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>
            <x v="3"/>
          </reference>
        </references>
      </pivotArea>
    </format>
    <format dxfId="444">
      <pivotArea dataOnly="0" labelOnly="1" outline="0" fieldPosition="0">
        <references count="8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>
            <x v="4"/>
          </reference>
        </references>
      </pivotArea>
    </format>
    <format dxfId="443">
      <pivotArea dataOnly="0" labelOnly="1" outline="0" fieldPosition="0">
        <references count="8">
          <reference field="4" count="1" selected="0">
            <x v="8"/>
          </reference>
          <reference field="5" count="1" selected="0">
            <x v="2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>
            <x v="3"/>
          </reference>
        </references>
      </pivotArea>
    </format>
    <format dxfId="442">
      <pivotArea dataOnly="0" labelOnly="1" outline="0" fieldPosition="0">
        <references count="8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1"/>
          </reference>
        </references>
      </pivotArea>
    </format>
    <format dxfId="441">
      <pivotArea dataOnly="0" labelOnly="1" outline="0" fieldPosition="0">
        <references count="8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0"/>
          </reference>
        </references>
      </pivotArea>
    </format>
    <format dxfId="440">
      <pivotArea dataOnly="0" labelOnly="1" outline="0" fieldPosition="0">
        <references count="8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2"/>
          </reference>
        </references>
      </pivotArea>
    </format>
    <format dxfId="439">
      <pivotArea dataOnly="0" labelOnly="1" outline="0" fieldPosition="0">
        <references count="8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0"/>
          </reference>
        </references>
      </pivotArea>
    </format>
    <format dxfId="438">
      <pivotArea dataOnly="0" labelOnly="1" outline="0" fieldPosition="0">
        <references count="8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2"/>
          </reference>
        </references>
      </pivotArea>
    </format>
    <format dxfId="437">
      <pivotArea dataOnly="0" labelOnly="1" outline="0" fieldPosition="0">
        <references count="8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>
            <x v="5"/>
          </reference>
        </references>
      </pivotArea>
    </format>
    <format dxfId="436">
      <pivotArea dataOnly="0" labelOnly="1" outline="0" fieldPosition="0">
        <references count="9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1"/>
          </reference>
        </references>
      </pivotArea>
    </format>
    <format dxfId="435">
      <pivotArea dataOnly="0" labelOnly="1" outline="0" fieldPosition="0">
        <references count="9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434">
      <pivotArea dataOnly="0" labelOnly="1" outline="0" fieldPosition="0">
        <references count="9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1"/>
          </reference>
        </references>
      </pivotArea>
    </format>
    <format dxfId="433">
      <pivotArea dataOnly="0" labelOnly="1" outline="0" fieldPosition="0">
        <references count="9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432">
      <pivotArea dataOnly="0" labelOnly="1" outline="0" fieldPosition="0">
        <references count="9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1"/>
          </reference>
        </references>
      </pivotArea>
    </format>
    <format dxfId="431">
      <pivotArea dataOnly="0" labelOnly="1" outline="0" fieldPosition="0">
        <references count="9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430">
      <pivotArea dataOnly="0" labelOnly="1" outline="0" fieldPosition="0">
        <references count="9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1"/>
          </reference>
        </references>
      </pivotArea>
    </format>
    <format dxfId="429">
      <pivotArea dataOnly="0" labelOnly="1" outline="0" fieldPosition="0">
        <references count="9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428">
      <pivotArea dataOnly="0" labelOnly="1" outline="0" fieldPosition="0">
        <references count="9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1"/>
          </reference>
        </references>
      </pivotArea>
    </format>
    <format dxfId="427">
      <pivotArea dataOnly="0" labelOnly="1" outline="0" fieldPosition="0">
        <references count="9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426">
      <pivotArea dataOnly="0" labelOnly="1" outline="0" fieldPosition="0">
        <references count="9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>
            <x v="1"/>
          </reference>
        </references>
      </pivotArea>
    </format>
    <format dxfId="425">
      <pivotArea dataOnly="0" labelOnly="1" outline="0" fieldPosition="0">
        <references count="10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424">
      <pivotArea dataOnly="0" labelOnly="1" outline="0" fieldPosition="0">
        <references count="10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23">
      <pivotArea dataOnly="0" labelOnly="1" outline="0" fieldPosition="0">
        <references count="10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422">
      <pivotArea dataOnly="0" labelOnly="1" outline="0" fieldPosition="0">
        <references count="10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421">
      <pivotArea dataOnly="0" labelOnly="1" outline="0" fieldPosition="0">
        <references count="10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20">
      <pivotArea dataOnly="0" labelOnly="1" outline="0" fieldPosition="0">
        <references count="10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419">
      <pivotArea dataOnly="0" labelOnly="1" outline="0" fieldPosition="0">
        <references count="10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18">
      <pivotArea dataOnly="0" labelOnly="1" outline="0" fieldPosition="0">
        <references count="10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417">
      <pivotArea dataOnly="0" labelOnly="1" outline="0" fieldPosition="0">
        <references count="10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16">
      <pivotArea dataOnly="0" labelOnly="1" outline="0" fieldPosition="0">
        <references count="10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415">
      <pivotArea dataOnly="0" labelOnly="1" outline="0" fieldPosition="0">
        <references count="10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414">
      <pivotArea dataOnly="0" labelOnly="1" outline="0" fieldPosition="0">
        <references count="10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413">
      <pivotArea dataOnly="0" labelOnly="1" outline="0" fieldPosition="0">
        <references count="10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412">
      <pivotArea dataOnly="0" labelOnly="1" outline="0" fieldPosition="0">
        <references count="10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11">
      <pivotArea dataOnly="0" labelOnly="1" outline="0" fieldPosition="0">
        <references count="10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0"/>
          </reference>
        </references>
      </pivotArea>
    </format>
    <format dxfId="410">
      <pivotArea dataOnly="0" labelOnly="1" outline="0" fieldPosition="0">
        <references count="10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09">
      <pivotArea dataOnly="0" labelOnly="1" outline="0" fieldPosition="0">
        <references count="10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>
            <x v="3"/>
          </reference>
        </references>
      </pivotArea>
    </format>
    <format dxfId="408">
      <pivotArea dataOnly="0" labelOnly="1" outline="0" fieldPosition="0">
        <references count="10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2"/>
          </reference>
        </references>
      </pivotArea>
    </format>
    <format dxfId="407">
      <pivotArea dataOnly="0" labelOnly="1" outline="0" fieldPosition="0">
        <references count="10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6"/>
          </reference>
        </references>
      </pivotArea>
    </format>
    <format dxfId="406">
      <pivotArea dataOnly="0" labelOnly="1" outline="0" fieldPosition="0">
        <references count="10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3"/>
          </reference>
        </references>
      </pivotArea>
    </format>
    <format dxfId="405">
      <pivotArea dataOnly="0" labelOnly="1" outline="0" fieldPosition="0">
        <references count="10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404">
      <pivotArea dataOnly="0" labelOnly="1" outline="0" fieldPosition="0">
        <references count="10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>
            <x v="4"/>
          </reference>
        </references>
      </pivotArea>
    </format>
    <format dxfId="403">
      <pivotArea dataOnly="0" labelOnly="1" outline="0" fieldPosition="0">
        <references count="10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402">
      <pivotArea dataOnly="0" labelOnly="1" outline="0" fieldPosition="0">
        <references count="10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5"/>
          </reference>
        </references>
      </pivotArea>
    </format>
    <format dxfId="401">
      <pivotArea dataOnly="0" labelOnly="1" outline="0" fieldPosition="0">
        <references count="10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2"/>
          </reference>
        </references>
      </pivotArea>
    </format>
    <format dxfId="400">
      <pivotArea dataOnly="0" labelOnly="1" outline="0" fieldPosition="0">
        <references count="10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>
            <x v="7"/>
          </reference>
        </references>
      </pivotArea>
    </format>
    <format dxfId="399">
      <pivotArea dataOnly="0" labelOnly="1" outline="0" fieldPosition="0">
        <references count="10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>
            <x v="1"/>
          </reference>
        </references>
      </pivotArea>
    </format>
    <format dxfId="398">
      <pivotArea dataOnly="0" labelOnly="1" outline="0" fieldPosition="0">
        <references count="10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>
            <x v="9"/>
          </reference>
        </references>
      </pivotArea>
    </format>
    <format dxfId="397">
      <pivotArea dataOnly="0" labelOnly="1" outline="0" fieldPosition="0">
        <references count="11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396">
      <pivotArea dataOnly="0" labelOnly="1" outline="0" fieldPosition="0">
        <references count="11">
          <reference field="4" count="1" selected="0">
            <x v="22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95">
      <pivotArea dataOnly="0" labelOnly="1" outline="0" fieldPosition="0">
        <references count="11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8" count="1" selected="0">
            <x v="8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94">
      <pivotArea dataOnly="0" labelOnly="1" outline="0" fieldPosition="0">
        <references count="11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93">
      <pivotArea dataOnly="0" labelOnly="1" outline="0" fieldPosition="0">
        <references count="11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92">
      <pivotArea dataOnly="0" labelOnly="1" outline="0" fieldPosition="0">
        <references count="11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91">
      <pivotArea dataOnly="0" labelOnly="1" outline="0" fieldPosition="0">
        <references count="11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90">
      <pivotArea dataOnly="0" labelOnly="1" outline="0" fieldPosition="0">
        <references count="11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389">
      <pivotArea dataOnly="0" labelOnly="1" outline="0" fieldPosition="0">
        <references count="11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88">
      <pivotArea dataOnly="0" labelOnly="1" outline="0" fieldPosition="0">
        <references count="11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87">
      <pivotArea dataOnly="0" labelOnly="1" outline="0" fieldPosition="0">
        <references count="11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86">
      <pivotArea dataOnly="0" labelOnly="1" outline="0" fieldPosition="0">
        <references count="11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85">
      <pivotArea dataOnly="0" labelOnly="1" outline="0" fieldPosition="0">
        <references count="11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84">
      <pivotArea dataOnly="0" labelOnly="1" outline="0" fieldPosition="0">
        <references count="11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83">
      <pivotArea dataOnly="0" labelOnly="1" outline="0" fieldPosition="0">
        <references count="11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382">
      <pivotArea dataOnly="0" labelOnly="1" outline="0" fieldPosition="0">
        <references count="11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81">
      <pivotArea dataOnly="0" labelOnly="1" outline="0" fieldPosition="0">
        <references count="11">
          <reference field="4" count="1" selected="0">
            <x v="11"/>
          </reference>
          <reference field="5" count="1" selected="0">
            <x v="2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380">
      <pivotArea dataOnly="0" labelOnly="1" outline="0" fieldPosition="0">
        <references count="11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79">
      <pivotArea dataOnly="0" labelOnly="1" outline="0" fieldPosition="0">
        <references count="11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378">
      <pivotArea dataOnly="0" labelOnly="1" outline="0" fieldPosition="0">
        <references count="11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377">
      <pivotArea dataOnly="0" labelOnly="1" outline="0" fieldPosition="0">
        <references count="11">
          <reference field="4" count="1" selected="0">
            <x v="27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376">
      <pivotArea dataOnly="0" labelOnly="1" outline="0" fieldPosition="0">
        <references count="11">
          <reference field="4" count="1" selected="0">
            <x v="28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1"/>
          </reference>
          <reference field="14" count="1" selected="0">
            <x v="1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375">
      <pivotArea dataOnly="0" labelOnly="1" outline="0" fieldPosition="0">
        <references count="11">
          <reference field="4" count="1" selected="0">
            <x v="25"/>
          </reference>
          <reference field="5" count="1" selected="0">
            <x v="3"/>
          </reference>
          <reference field="6" count="1" selected="0">
            <x v="5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374">
      <pivotArea dataOnly="0" labelOnly="1" outline="0" fieldPosition="0">
        <references count="11">
          <reference field="4" count="1" selected="0">
            <x v="29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373">
      <pivotArea dataOnly="0" labelOnly="1" outline="0" fieldPosition="0">
        <references count="11">
          <reference field="4" count="1" selected="0">
            <x v="33"/>
          </reference>
          <reference field="5" count="1" selected="0">
            <x v="16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372">
      <pivotArea dataOnly="0" labelOnly="1" outline="0" fieldPosition="0">
        <references count="11">
          <reference field="4" count="1" selected="0">
            <x v="21"/>
          </reference>
          <reference field="5" count="1" selected="0">
            <x v="21"/>
          </reference>
          <reference field="6" count="1" selected="0">
            <x v="9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0"/>
          </reference>
          <reference field="14" count="1" selected="0">
            <x v="1"/>
          </reference>
          <reference field="20" count="1" selected="0">
            <x v="7"/>
          </reference>
          <reference field="21" count="1">
            <x v="6"/>
          </reference>
        </references>
      </pivotArea>
    </format>
    <format dxfId="371">
      <pivotArea dataOnly="0" labelOnly="1" outline="0" fieldPosition="0">
        <references count="11">
          <reference field="4" count="1" selected="0">
            <x v="30"/>
          </reference>
          <reference field="5" count="1" selected="0">
            <x v="26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3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2"/>
          </reference>
          <reference field="14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370">
      <pivotArea dataOnly="0" labelOnly="1" outline="0" fieldPosition="0">
        <references count="11">
          <reference field="4" count="1" selected="0">
            <x v="35"/>
          </reference>
          <reference field="5" count="1" selected="0">
            <x v="10"/>
          </reference>
          <reference field="6" count="1" selected="0">
            <x v="19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4"/>
          </reference>
          <reference field="10" count="1" selected="0">
            <x v="2"/>
          </reference>
          <reference field="12" count="1" selected="0">
            <x v="5"/>
          </reference>
          <reference field="14" count="1" selected="0">
            <x v="1"/>
          </reference>
          <reference field="20" count="1" selected="0">
            <x v="9"/>
          </reference>
          <reference field="21" count="1">
            <x v="8"/>
          </reference>
        </references>
      </pivotArea>
    </format>
    <format dxfId="369">
      <pivotArea dataOnly="0" labelOnly="1" outline="0" fieldPosition="0">
        <references count="12">
          <reference field="4" count="1" selected="0">
            <x v="20"/>
          </reference>
          <reference field="5" count="1" selected="0">
            <x v="4"/>
          </reference>
          <reference field="6" count="1" selected="0">
            <x v="14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5"/>
          </reference>
        </references>
      </pivotArea>
    </format>
    <format dxfId="368">
      <pivotArea dataOnly="0" labelOnly="1" outline="0" fieldPosition="0">
        <references count="12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367">
      <pivotArea dataOnly="0" labelOnly="1" outline="0" fieldPosition="0">
        <references count="12">
          <reference field="4" count="1" selected="0">
            <x v="6"/>
          </reference>
          <reference field="5" count="1" selected="0">
            <x v="14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  <reference field="9" count="1" selected="0">
            <x v="3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366">
      <pivotArea dataOnly="0" labelOnly="1" outline="0" fieldPosition="0">
        <references count="12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365">
      <pivotArea dataOnly="0" labelOnly="1" outline="0" fieldPosition="0">
        <references count="12">
          <reference field="4" count="1" selected="0">
            <x v="9"/>
          </reference>
          <reference field="5" count="1" selected="0">
            <x v="19"/>
          </reference>
          <reference field="6" count="1" selected="0">
            <x v="4"/>
          </reference>
          <reference field="7" count="1" selected="0">
            <x v="0"/>
          </reference>
          <reference field="8" count="1" selected="0">
            <x v="5"/>
          </reference>
          <reference field="9" count="1" selected="0">
            <x v="0"/>
          </reference>
          <reference field="10" count="1" selected="0">
            <x v="1"/>
          </reference>
          <reference field="12" count="1" selected="0">
            <x v="4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364">
      <pivotArea dataOnly="0" labelOnly="1" outline="0" fieldPosition="0">
        <references count="12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  <reference field="28" count="1">
            <x v="3"/>
          </reference>
        </references>
      </pivotArea>
    </format>
    <format dxfId="363">
      <pivotArea dataOnly="0" labelOnly="1" outline="0" fieldPosition="0">
        <references count="12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362">
      <pivotArea dataOnly="0" labelOnly="1" outline="0" fieldPosition="0">
        <references count="12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361">
      <pivotArea dataOnly="0" labelOnly="1" outline="0" fieldPosition="0">
        <references count="12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360">
      <pivotArea dataOnly="0" labelOnly="1" outline="0" fieldPosition="0">
        <references count="12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359">
      <pivotArea dataOnly="0" labelOnly="1" outline="0" fieldPosition="0">
        <references count="12">
          <reference field="4" count="1" selected="0">
            <x v="1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358">
      <pivotArea dataOnly="0" labelOnly="1" outline="0" fieldPosition="0">
        <references count="12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8" count="1">
            <x v="1"/>
          </reference>
        </references>
      </pivotArea>
    </format>
    <format dxfId="357">
      <pivotArea dataOnly="0" labelOnly="1" outline="0" fieldPosition="0">
        <references count="12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3"/>
          </reference>
        </references>
      </pivotArea>
    </format>
    <format dxfId="356">
      <pivotArea dataOnly="0" labelOnly="1" outline="0" fieldPosition="0">
        <references count="12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4"/>
          </reference>
        </references>
      </pivotArea>
    </format>
    <format dxfId="355">
      <pivotArea dataOnly="0" labelOnly="1" outline="0" fieldPosition="0">
        <references count="12">
          <reference field="4" count="1" selected="0">
            <x v="23"/>
          </reference>
          <reference field="5" count="1" selected="0">
            <x v="18"/>
          </reference>
          <reference field="6" count="1" selected="0">
            <x v="13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354">
      <pivotArea dataOnly="0" labelOnly="1" outline="0" fieldPosition="0">
        <references count="12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8" count="1" selected="0">
            <x v="10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2"/>
          </reference>
        </references>
      </pivotArea>
    </format>
    <format dxfId="353">
      <pivotArea dataOnly="0" labelOnly="1" outline="0" fieldPosition="0">
        <references count="12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1"/>
          </reference>
          <reference field="20" count="1" selected="0">
            <x v="2"/>
          </reference>
          <reference field="21" count="1" selected="0">
            <x v="2"/>
          </reference>
          <reference field="28" count="1">
            <x v="1"/>
          </reference>
        </references>
      </pivotArea>
    </format>
    <format dxfId="352">
      <pivotArea dataOnly="0" labelOnly="1" outline="0" fieldPosition="0">
        <references count="12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2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6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351">
      <pivotArea field="6" type="button" dataOnly="0" labelOnly="1" outline="0" axis="axisRow" fieldPosition="3"/>
    </format>
    <format dxfId="350">
      <pivotArea field="8" type="button" dataOnly="0" labelOnly="1" outline="0" axis="axisRow" fieldPosition="4"/>
    </format>
    <format dxfId="349">
      <pivotArea field="9" type="button" dataOnly="0" labelOnly="1" outline="0" axis="axisRow" fieldPosition="5"/>
    </format>
    <format dxfId="348">
      <pivotArea field="10" type="button" dataOnly="0" labelOnly="1" outline="0" axis="axisRow" fieldPosition="6"/>
    </format>
    <format dxfId="347">
      <pivotArea field="12" type="button" dataOnly="0" labelOnly="1" outline="0" axis="axisRow" fieldPosition="7"/>
    </format>
    <format dxfId="346">
      <pivotArea field="14" type="button" dataOnly="0" labelOnly="1" outline="0" axis="axisRow" fieldPosition="8"/>
    </format>
    <format dxfId="345">
      <pivotArea type="all" dataOnly="0" outline="0" fieldPosition="0"/>
    </format>
    <format dxfId="344">
      <pivotArea type="all" dataOnly="0" outline="0" fieldPosition="0"/>
    </format>
    <format dxfId="343">
      <pivotArea dataOnly="0" labelOnly="1" outline="0" fieldPosition="0">
        <references count="2">
          <reference field="5" count="1">
            <x v="36"/>
          </reference>
          <reference field="7" count="1" selected="0">
            <x v="0"/>
          </reference>
        </references>
      </pivotArea>
    </format>
    <format dxfId="342">
      <pivotArea dataOnly="0" labelOnly="1" outline="0" fieldPosition="0">
        <references count="2">
          <reference field="5" count="1">
            <x v="35"/>
          </reference>
          <reference field="7" count="1" selected="0">
            <x v="1"/>
          </reference>
        </references>
      </pivotArea>
    </format>
    <format dxfId="341">
      <pivotArea dataOnly="0" labelOnly="1" outline="0" fieldPosition="0">
        <references count="2">
          <reference field="5" count="2">
            <x v="37"/>
            <x v="38"/>
          </reference>
          <reference field="7" count="1" selected="0">
            <x v="3"/>
          </reference>
        </references>
      </pivotArea>
    </format>
    <format dxfId="340">
      <pivotArea dataOnly="0" labelOnly="1" outline="0" fieldPosition="0">
        <references count="3">
          <reference field="4" count="1">
            <x v="40"/>
          </reference>
          <reference field="5" count="1" selected="0">
            <x v="36"/>
          </reference>
          <reference field="7" count="1" selected="0">
            <x v="0"/>
          </reference>
        </references>
      </pivotArea>
    </format>
    <format dxfId="339">
      <pivotArea dataOnly="0" labelOnly="1" outline="0" fieldPosition="0">
        <references count="3">
          <reference field="4" count="1">
            <x v="39"/>
          </reference>
          <reference field="5" count="1" selected="0">
            <x v="35"/>
          </reference>
          <reference field="7" count="1" selected="0">
            <x v="1"/>
          </reference>
        </references>
      </pivotArea>
    </format>
    <format dxfId="338">
      <pivotArea dataOnly="0" labelOnly="1" outline="0" fieldPosition="0">
        <references count="3">
          <reference field="4" count="1">
            <x v="41"/>
          </reference>
          <reference field="5" count="1" selected="0">
            <x v="37"/>
          </reference>
          <reference field="7" count="1" selected="0">
            <x v="3"/>
          </reference>
        </references>
      </pivotArea>
    </format>
    <format dxfId="337">
      <pivotArea dataOnly="0" labelOnly="1" outline="0" fieldPosition="0">
        <references count="3">
          <reference field="4" count="1">
            <x v="42"/>
          </reference>
          <reference field="5" count="1" selected="0">
            <x v="38"/>
          </reference>
          <reference field="7" count="1" selected="0">
            <x v="3"/>
          </reference>
        </references>
      </pivotArea>
    </format>
    <format dxfId="336">
      <pivotArea dataOnly="0" labelOnly="1" outline="0" fieldPosition="0">
        <references count="4">
          <reference field="4" count="1" selected="0">
            <x v="40"/>
          </reference>
          <reference field="5" count="1" selected="0">
            <x v="36"/>
          </reference>
          <reference field="6" count="1">
            <x v="19"/>
          </reference>
          <reference field="7" count="1" selected="0">
            <x v="0"/>
          </reference>
        </references>
      </pivotArea>
    </format>
    <format dxfId="335">
      <pivotArea dataOnly="0" labelOnly="1" outline="0" fieldPosition="0">
        <references count="4">
          <reference field="4" count="1" selected="0">
            <x v="42"/>
          </reference>
          <reference field="5" count="1" selected="0">
            <x v="38"/>
          </reference>
          <reference field="6" count="1">
            <x v="22"/>
          </reference>
          <reference field="7" count="1" selected="0">
            <x v="3"/>
          </reference>
        </references>
      </pivotArea>
    </format>
    <format dxfId="334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>
            <x v="13"/>
          </reference>
        </references>
      </pivotArea>
    </format>
    <format dxfId="333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35"/>
          </reference>
          <reference field="6" count="1" selected="0">
            <x v="19"/>
          </reference>
          <reference field="7" count="1" selected="0">
            <x v="1"/>
          </reference>
          <reference field="8" count="1">
            <x v="9"/>
          </reference>
        </references>
      </pivotArea>
    </format>
    <format dxfId="332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>
            <x v="14"/>
          </reference>
        </references>
      </pivotArea>
    </format>
    <format dxfId="331">
      <pivotArea dataOnly="0" labelOnly="1" outline="0" fieldPosition="0">
        <references count="6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>
            <x v="1"/>
          </reference>
        </references>
      </pivotArea>
    </format>
    <format dxfId="330">
      <pivotArea dataOnly="0" labelOnly="1" outline="0" fieldPosition="0">
        <references count="6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>
            <x v="2"/>
          </reference>
        </references>
      </pivotArea>
    </format>
    <format dxfId="329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328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327">
      <pivotArea dataOnly="0" labelOnly="1" outline="0" fieldPosition="0">
        <references count="8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>
            <x v="3"/>
          </reference>
        </references>
      </pivotArea>
    </format>
    <format dxfId="326">
      <pivotArea dataOnly="0" labelOnly="1" outline="0" fieldPosition="0">
        <references count="8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6"/>
          </reference>
        </references>
      </pivotArea>
    </format>
    <format dxfId="325">
      <pivotArea dataOnly="0" labelOnly="1" outline="0" fieldPosition="0">
        <references count="9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324">
      <pivotArea dataOnly="0" labelOnly="1" outline="0" fieldPosition="0">
        <references count="9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>
            <x v="1"/>
          </reference>
        </references>
      </pivotArea>
    </format>
    <format dxfId="323">
      <pivotArea dataOnly="0" labelOnly="1" outline="0" fieldPosition="0">
        <references count="10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10"/>
          </reference>
        </references>
      </pivotArea>
    </format>
    <format dxfId="322">
      <pivotArea dataOnly="0" labelOnly="1" outline="0" fieldPosition="0">
        <references count="10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321">
      <pivotArea dataOnly="0" labelOnly="1" outline="0" fieldPosition="0">
        <references count="11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10"/>
          </reference>
          <reference field="21" count="1">
            <x v="5"/>
          </reference>
        </references>
      </pivotArea>
    </format>
    <format dxfId="320">
      <pivotArea dataOnly="0" labelOnly="1" outline="0" fieldPosition="0">
        <references count="12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10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319">
      <pivotArea dataOnly="0" labelOnly="1" outline="0" fieldPosition="0">
        <references count="13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8"/>
          </reference>
          <reference field="20" count="1" selected="0">
            <x v="10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318">
      <pivotArea dataOnly="0" labelOnly="1" outline="0" fieldPosition="0">
        <references count="13">
          <reference field="4" count="1" selected="0">
            <x v="39"/>
          </reference>
          <reference field="5" count="1" selected="0">
            <x v="35"/>
          </reference>
          <reference field="6" count="1" selected="0">
            <x v="19"/>
          </reference>
          <reference field="7" count="1" selected="0">
            <x v="1"/>
          </reference>
          <reference field="8" count="1" selected="0">
            <x v="9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17" count="1">
            <x v="7"/>
          </reference>
          <reference field="20" count="1" selected="0">
            <x v="10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317">
      <pivotArea dataOnly="0" labelOnly="1" outline="0" fieldPosition="0">
        <references count="13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 selected="0">
            <x v="1"/>
          </reference>
          <reference field="17" count="1">
            <x v="9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316">
      <pivotArea dataOnly="0" labelOnly="1" outline="0" fieldPosition="0">
        <references count="13">
          <reference field="4" count="1" selected="0">
            <x v="42"/>
          </reference>
          <reference field="5" count="1" selected="0">
            <x v="38"/>
          </reference>
          <reference field="6" count="1" selected="0">
            <x v="22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 selected="0">
            <x v="1"/>
          </reference>
          <reference field="17" count="1">
            <x v="9"/>
          </reference>
          <reference field="20" count="1" selected="0">
            <x v="6"/>
          </reference>
          <reference field="21" count="1" selected="0">
            <x v="5"/>
          </reference>
          <reference field="28" count="1" selected="0">
            <x v="5"/>
          </reference>
        </references>
      </pivotArea>
    </format>
    <format dxfId="315">
      <pivotArea dataOnly="0" labelOnly="1" outline="0" fieldPosition="0">
        <references count="2">
          <reference field="5" count="1">
            <x v="36"/>
          </reference>
          <reference field="7" count="1" selected="0">
            <x v="0"/>
          </reference>
        </references>
      </pivotArea>
    </format>
    <format dxfId="314">
      <pivotArea dataOnly="0" labelOnly="1" outline="0" fieldPosition="0">
        <references count="2">
          <reference field="5" count="1">
            <x v="35"/>
          </reference>
          <reference field="7" count="1" selected="0">
            <x v="1"/>
          </reference>
        </references>
      </pivotArea>
    </format>
    <format dxfId="313">
      <pivotArea dataOnly="0" labelOnly="1" outline="0" fieldPosition="0">
        <references count="2">
          <reference field="5" count="1">
            <x v="36"/>
          </reference>
          <reference field="7" count="1" selected="0">
            <x v="0"/>
          </reference>
        </references>
      </pivotArea>
    </format>
    <format dxfId="312">
      <pivotArea dataOnly="0" labelOnly="1" outline="0" fieldPosition="0">
        <references count="2">
          <reference field="5" count="1">
            <x v="35"/>
          </reference>
          <reference field="7" count="1" selected="0">
            <x v="1"/>
          </reference>
        </references>
      </pivotArea>
    </format>
    <format dxfId="311">
      <pivotArea dataOnly="0" labelOnly="1" outline="0" fieldPosition="0">
        <references count="2">
          <reference field="5" count="2">
            <x v="37"/>
            <x v="38"/>
          </reference>
          <reference field="7" count="1" selected="0">
            <x v="3"/>
          </reference>
        </references>
      </pivotArea>
    </format>
    <format dxfId="310">
      <pivotArea dataOnly="0" labelOnly="1" outline="0" fieldPosition="0">
        <references count="3">
          <reference field="4" count="1">
            <x v="40"/>
          </reference>
          <reference field="5" count="1" selected="0">
            <x v="36"/>
          </reference>
          <reference field="7" count="1" selected="0">
            <x v="0"/>
          </reference>
        </references>
      </pivotArea>
    </format>
    <format dxfId="309">
      <pivotArea dataOnly="0" labelOnly="1" outline="0" fieldPosition="0">
        <references count="3">
          <reference field="4" count="1">
            <x v="39"/>
          </reference>
          <reference field="5" count="1" selected="0">
            <x v="35"/>
          </reference>
          <reference field="7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4" count="1">
            <x v="41"/>
          </reference>
          <reference field="5" count="1" selected="0">
            <x v="37"/>
          </reference>
          <reference field="7" count="1" selected="0">
            <x v="3"/>
          </reference>
        </references>
      </pivotArea>
    </format>
    <format dxfId="307">
      <pivotArea dataOnly="0" labelOnly="1" outline="0" fieldPosition="0">
        <references count="3">
          <reference field="4" count="1">
            <x v="42"/>
          </reference>
          <reference field="5" count="1" selected="0">
            <x v="38"/>
          </reference>
          <reference field="7" count="1" selected="0">
            <x v="3"/>
          </reference>
        </references>
      </pivotArea>
    </format>
    <format dxfId="306">
      <pivotArea dataOnly="0" labelOnly="1" outline="0" fieldPosition="0">
        <references count="4">
          <reference field="4" count="1" selected="0">
            <x v="40"/>
          </reference>
          <reference field="5" count="1" selected="0">
            <x v="36"/>
          </reference>
          <reference field="6" count="1">
            <x v="19"/>
          </reference>
          <reference field="7" count="1" selected="0">
            <x v="0"/>
          </reference>
        </references>
      </pivotArea>
    </format>
    <format dxfId="305">
      <pivotArea dataOnly="0" labelOnly="1" outline="0" fieldPosition="0">
        <references count="4">
          <reference field="4" count="1" selected="0">
            <x v="42"/>
          </reference>
          <reference field="5" count="1" selected="0">
            <x v="38"/>
          </reference>
          <reference field="6" count="1">
            <x v="22"/>
          </reference>
          <reference field="7" count="1" selected="0">
            <x v="3"/>
          </reference>
        </references>
      </pivotArea>
    </format>
    <format dxfId="304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>
            <x v="13"/>
          </reference>
        </references>
      </pivotArea>
    </format>
    <format dxfId="303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35"/>
          </reference>
          <reference field="6" count="1" selected="0">
            <x v="19"/>
          </reference>
          <reference field="7" count="1" selected="0">
            <x v="1"/>
          </reference>
          <reference field="8" count="1">
            <x v="9"/>
          </reference>
        </references>
      </pivotArea>
    </format>
    <format dxfId="302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>
            <x v="14"/>
          </reference>
        </references>
      </pivotArea>
    </format>
    <format dxfId="301">
      <pivotArea dataOnly="0" labelOnly="1" outline="0" fieldPosition="0">
        <references count="6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>
            <x v="1"/>
          </reference>
        </references>
      </pivotArea>
    </format>
    <format dxfId="300">
      <pivotArea dataOnly="0" labelOnly="1" outline="0" fieldPosition="0">
        <references count="6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>
            <x v="2"/>
          </reference>
        </references>
      </pivotArea>
    </format>
    <format dxfId="299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298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97">
      <pivotArea dataOnly="0" labelOnly="1" outline="0" fieldPosition="0">
        <references count="8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>
            <x v="3"/>
          </reference>
        </references>
      </pivotArea>
    </format>
    <format dxfId="296">
      <pivotArea dataOnly="0" labelOnly="1" outline="0" fieldPosition="0">
        <references count="8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>
            <x v="6"/>
          </reference>
        </references>
      </pivotArea>
    </format>
    <format dxfId="295">
      <pivotArea dataOnly="0" labelOnly="1" outline="0" fieldPosition="0">
        <references count="9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>
            <x v="0"/>
          </reference>
        </references>
      </pivotArea>
    </format>
    <format dxfId="294">
      <pivotArea dataOnly="0" labelOnly="1" outline="0" fieldPosition="0">
        <references count="9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>
            <x v="1"/>
          </reference>
        </references>
      </pivotArea>
    </format>
    <format dxfId="293">
      <pivotArea dataOnly="0" labelOnly="1" outline="0" fieldPosition="0">
        <references count="10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10"/>
          </reference>
        </references>
      </pivotArea>
    </format>
    <format dxfId="292">
      <pivotArea dataOnly="0" labelOnly="1" outline="0" fieldPosition="0">
        <references count="10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291">
      <pivotArea dataOnly="0" labelOnly="1" outline="0" fieldPosition="0">
        <references count="11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10"/>
          </reference>
          <reference field="21" count="1">
            <x v="5"/>
          </reference>
        </references>
      </pivotArea>
    </format>
    <format dxfId="290">
      <pivotArea dataOnly="0" labelOnly="1" outline="0" fieldPosition="0">
        <references count="12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10"/>
          </reference>
          <reference field="21" count="1" selected="0">
            <x v="5"/>
          </reference>
          <reference field="28" count="1">
            <x v="5"/>
          </reference>
        </references>
      </pivotArea>
    </format>
    <format dxfId="289">
      <pivotArea dataOnly="0" labelOnly="1" outline="0" fieldPosition="0">
        <references count="4">
          <reference field="4" count="1" selected="0">
            <x v="40"/>
          </reference>
          <reference field="5" count="1" selected="0">
            <x v="36"/>
          </reference>
          <reference field="6" count="1">
            <x v="19"/>
          </reference>
          <reference field="7" count="1" selected="0">
            <x v="0"/>
          </reference>
        </references>
      </pivotArea>
    </format>
    <format dxfId="288">
      <pivotArea dataOnly="0" labelOnly="1" outline="0" fieldPosition="0">
        <references count="4">
          <reference field="4" count="1" selected="0">
            <x v="42"/>
          </reference>
          <reference field="5" count="1" selected="0">
            <x v="38"/>
          </reference>
          <reference field="6" count="1">
            <x v="22"/>
          </reference>
          <reference field="7" count="1" selected="0">
            <x v="3"/>
          </reference>
        </references>
      </pivotArea>
    </format>
    <format dxfId="287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>
            <x v="13"/>
          </reference>
        </references>
      </pivotArea>
    </format>
    <format dxfId="286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35"/>
          </reference>
          <reference field="6" count="1" selected="0">
            <x v="19"/>
          </reference>
          <reference field="7" count="1" selected="0">
            <x v="1"/>
          </reference>
          <reference field="8" count="1">
            <x v="9"/>
          </reference>
        </references>
      </pivotArea>
    </format>
    <format dxfId="285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>
            <x v="14"/>
          </reference>
        </references>
      </pivotArea>
    </format>
    <format dxfId="284">
      <pivotArea dataOnly="0" labelOnly="1" outline="0" fieldPosition="0">
        <references count="6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>
            <x v="1"/>
          </reference>
        </references>
      </pivotArea>
    </format>
    <format dxfId="283">
      <pivotArea dataOnly="0" labelOnly="1" outline="0" fieldPosition="0">
        <references count="6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>
            <x v="2"/>
          </reference>
        </references>
      </pivotArea>
    </format>
    <format dxfId="282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>
            <x v="1"/>
          </reference>
        </references>
      </pivotArea>
    </format>
    <format dxfId="281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>
            <x v="0"/>
          </reference>
        </references>
      </pivotArea>
    </format>
    <format dxfId="280">
      <pivotArea dataOnly="0" labelOnly="1" outline="0" fieldPosition="0">
        <references count="1">
          <reference field="12" count="0"/>
        </references>
      </pivotArea>
    </format>
    <format dxfId="279">
      <pivotArea dataOnly="0" labelOnly="1" outline="0" fieldPosition="0">
        <references count="1">
          <reference field="12" count="0"/>
        </references>
      </pivotArea>
    </format>
    <format dxfId="278">
      <pivotArea dataOnly="0" labelOnly="1" outline="0" fieldPosition="0">
        <references count="1">
          <reference field="14" count="0"/>
        </references>
      </pivotArea>
    </format>
    <format dxfId="277">
      <pivotArea dataOnly="0" labelOnly="1" outline="0" fieldPosition="0">
        <references count="10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>
            <x v="10"/>
          </reference>
        </references>
      </pivotArea>
    </format>
    <format dxfId="276">
      <pivotArea dataOnly="0" labelOnly="1" outline="0" fieldPosition="0">
        <references count="10">
          <reference field="4" count="1" selected="0">
            <x v="41"/>
          </reference>
          <reference field="5" count="1" selected="0">
            <x v="37"/>
          </reference>
          <reference field="6" count="1" selected="0">
            <x v="19"/>
          </reference>
          <reference field="7" count="1" selected="0">
            <x v="3"/>
          </reference>
          <reference field="8" count="1" selected="0">
            <x v="14"/>
          </reference>
          <reference field="9" count="1" selected="0">
            <x v="2"/>
          </reference>
          <reference field="10" count="1" selected="0">
            <x v="0"/>
          </reference>
          <reference field="12" count="1" selected="0">
            <x v="6"/>
          </reference>
          <reference field="14" count="1" selected="0">
            <x v="1"/>
          </reference>
          <reference field="20" count="1">
            <x v="6"/>
          </reference>
        </references>
      </pivotArea>
    </format>
    <format dxfId="275">
      <pivotArea dataOnly="0" labelOnly="1" outline="0" fieldPosition="0">
        <references count="11">
          <reference field="4" count="1" selected="0">
            <x v="40"/>
          </reference>
          <reference field="5" count="1" selected="0">
            <x v="36"/>
          </reference>
          <reference field="6" count="1" selected="0">
            <x v="19"/>
          </reference>
          <reference field="7" count="1" selected="0">
            <x v="0"/>
          </reference>
          <reference field="8" count="1" selected="0">
            <x v="13"/>
          </reference>
          <reference field="9" count="1" selected="0">
            <x v="1"/>
          </reference>
          <reference field="10" count="1" selected="0">
            <x v="1"/>
          </reference>
          <reference field="12" count="1" selected="0">
            <x v="3"/>
          </reference>
          <reference field="14" count="1" selected="0">
            <x v="0"/>
          </reference>
          <reference field="20" count="1" selected="0">
            <x v="10"/>
          </reference>
          <reference field="21" count="1">
            <x v="5"/>
          </reference>
        </references>
      </pivotArea>
    </format>
  </formats>
  <pivotTableStyleInfo name="PivotStyleLight8" showRowHeaders="1" showColHeaders="1" showRowStripes="0" showColStripes="1" showLastColumn="1"/>
</pivotTableDefinition>
</file>

<file path=xl/pivotTables/pivotTable2.xml><?xml version="1.0" encoding="utf-8"?>
<pivotTableDefinition xmlns="http://schemas.openxmlformats.org/spreadsheetml/2006/main" name="Tabela Compras" cacheId="21" applyNumberFormats="0" applyBorderFormats="0" applyFontFormats="0" applyPatternFormats="0" applyAlignmentFormats="0" applyWidthHeightFormats="1" dataCaption="Valores" updatedVersion="3" minRefreshableVersion="3" showCalcMbrs="0" showDrill="0" useAutoFormatting="1" itemPrintTitles="1" createdVersion="3" indent="0" compact="0" compactData="0" multipleFieldFilters="0">
  <location ref="A5:M47" firstHeaderRow="1" firstDataRow="2" firstDataCol="10" rowPageCount="1" colPageCount="1"/>
  <pivotFields count="43">
    <pivotField axis="axisPage" compact="0" numFmtId="17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65" outline="0" showAll="0" defaultSubtotal="0"/>
    <pivotField compact="0" outline="0" showAll="0" defaultSubtotal="0"/>
    <pivotField axis="axisRow" compact="0" numFmtId="1" outline="0" showAll="0" defaultSubtotal="0">
      <items count="47">
        <item m="1" x="44"/>
        <item x="0"/>
        <item x="10"/>
        <item x="11"/>
        <item x="24"/>
        <item m="1" x="45"/>
        <item x="27"/>
        <item x="4"/>
        <item x="30"/>
        <item x="29"/>
        <item x="25"/>
        <item x="8"/>
        <item x="31"/>
        <item m="1" x="46"/>
        <item x="34"/>
        <item x="35"/>
        <item x="36"/>
        <item x="28"/>
        <item x="33"/>
        <item x="2"/>
        <item x="22"/>
        <item x="17"/>
        <item x="23"/>
        <item x="5"/>
        <item x="39"/>
        <item x="14"/>
        <item x="32"/>
        <item x="12"/>
        <item x="13"/>
        <item x="15"/>
        <item x="20"/>
        <item x="6"/>
        <item x="7"/>
        <item x="16"/>
        <item x="38"/>
        <item x="40"/>
        <item x="1"/>
        <item x="9"/>
        <item x="26"/>
        <item x="3"/>
        <item x="21"/>
        <item x="18"/>
        <item x="19"/>
        <item x="37"/>
        <item x="41"/>
        <item x="42"/>
        <item x="43"/>
      </items>
    </pivotField>
    <pivotField axis="axisRow" compact="0" outline="0" showAll="0" defaultSubtotal="0">
      <items count="43">
        <item x="0"/>
        <item x="11"/>
        <item x="12"/>
        <item x="13"/>
        <item x="21"/>
        <item x="1"/>
        <item x="22"/>
        <item x="23"/>
        <item x="2"/>
        <item x="14"/>
        <item x="39"/>
        <item x="37"/>
        <item x="24"/>
        <item x="25"/>
        <item x="26"/>
        <item x="27"/>
        <item x="15"/>
        <item x="4"/>
        <item x="5"/>
        <item x="28"/>
        <item x="29"/>
        <item x="16"/>
        <item x="6"/>
        <item x="7"/>
        <item x="30"/>
        <item x="38"/>
        <item x="19"/>
        <item x="8"/>
        <item x="31"/>
        <item x="9"/>
        <item x="10"/>
        <item x="32"/>
        <item x="33"/>
        <item x="34"/>
        <item x="35"/>
        <item x="3"/>
        <item x="20"/>
        <item x="17"/>
        <item x="18"/>
        <item x="36"/>
        <item x="40"/>
        <item x="41"/>
        <item x="42"/>
      </items>
    </pivotField>
    <pivotField axis="axisRow" compact="0" outline="0" showAll="0" defaultSubtotal="0">
      <items count="25">
        <item x="8"/>
        <item x="11"/>
        <item x="15"/>
        <item x="9"/>
        <item x="12"/>
        <item x="10"/>
        <item x="6"/>
        <item x="7"/>
        <item x="0"/>
        <item x="13"/>
        <item x="18"/>
        <item x="22"/>
        <item x="2"/>
        <item x="5"/>
        <item x="16"/>
        <item x="20"/>
        <item x="19"/>
        <item x="4"/>
        <item x="21"/>
        <item x="3"/>
        <item m="1" x="24"/>
        <item m="1" x="23"/>
        <item x="14"/>
        <item x="1"/>
        <item x="17"/>
      </items>
    </pivotField>
    <pivotField axis="axisRow" compact="0" outline="0" showAll="0" defaultSubtotal="0">
      <items count="5">
        <item x="2"/>
        <item x="0"/>
        <item x="4"/>
        <item x="1"/>
        <item x="3"/>
      </items>
    </pivotField>
    <pivotField compact="0" outline="0" showAll="0" defaultSubtotal="0">
      <items count="18">
        <item x="13"/>
        <item x="0"/>
        <item x="6"/>
        <item x="5"/>
        <item x="7"/>
        <item x="12"/>
        <item x="3"/>
        <item x="4"/>
        <item x="10"/>
        <item x="2"/>
        <item x="1"/>
        <item x="11"/>
        <item x="14"/>
        <item x="9"/>
        <item x="8"/>
        <item x="15"/>
        <item x="16"/>
        <item x="17"/>
      </items>
    </pivotField>
    <pivotField compact="0" outline="0" showAll="0" defaultSubtotal="0">
      <items count="5">
        <item x="3"/>
        <item x="1"/>
        <item x="0"/>
        <item x="2"/>
        <item x="4"/>
      </items>
    </pivotField>
    <pivotField compact="0" outline="0" showAll="0" defaultSubtotal="0">
      <items count="6">
        <item x="1"/>
        <item x="0"/>
        <item x="2"/>
        <item x="3"/>
        <item x="4"/>
        <item x="5"/>
      </items>
    </pivotField>
    <pivotField axis="axisRow" compact="0" numFmtId="44" outline="0" showAll="0" defaultSubtotal="0">
      <items count="18">
        <item x="13"/>
        <item x="4"/>
        <item x="11"/>
        <item x="1"/>
        <item x="12"/>
        <item x="3"/>
        <item x="9"/>
        <item x="8"/>
        <item x="7"/>
        <item x="6"/>
        <item x="0"/>
        <item x="5"/>
        <item x="14"/>
        <item x="2"/>
        <item x="10"/>
        <item x="15"/>
        <item x="16"/>
        <item x="17"/>
      </items>
    </pivotField>
    <pivotField compact="0" outline="0" showAll="0" defaultSubtotal="0">
      <items count="9">
        <item x="2"/>
        <item x="1"/>
        <item x="3"/>
        <item x="0"/>
        <item x="5"/>
        <item x="7"/>
        <item x="4"/>
        <item x="6"/>
        <item x="8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11">
        <item x="2"/>
        <item x="5"/>
        <item x="1"/>
        <item x="3"/>
        <item x="6"/>
        <item x="4"/>
        <item x="8"/>
        <item x="0"/>
        <item x="9"/>
        <item x="10"/>
        <item x="7"/>
      </items>
    </pivotField>
    <pivotField compact="0" outline="0" showAll="0" defaultSubtotal="0"/>
    <pivotField axis="axisRow" compact="0" outline="0" showAll="0" defaultSubtotal="0">
      <items count="12">
        <item x="2"/>
        <item m="1" x="11"/>
        <item x="6"/>
        <item x="5"/>
        <item m="1" x="9"/>
        <item x="0"/>
        <item x="8"/>
        <item x="1"/>
        <item x="4"/>
        <item x="3"/>
        <item m="1" x="10"/>
        <item x="7"/>
      </items>
    </pivotField>
    <pivotField compact="0" numFmtId="164" outline="0" showAll="0" defaultSubtotal="0"/>
    <pivotField compact="0" outline="0" showAll="0" defaultSubtotal="0">
      <items count="7">
        <item x="0"/>
        <item x="2"/>
        <item m="1" x="4"/>
        <item x="1"/>
        <item m="1" x="5"/>
        <item m="1" x="6"/>
        <item x="3"/>
      </items>
    </pivotField>
    <pivotField axis="axisRow" compact="0" numFmtId="16" outline="0" showAll="0" defaultSubtotal="0">
      <items count="14">
        <item x="1"/>
        <item x="7"/>
        <item x="4"/>
        <item x="3"/>
        <item x="6"/>
        <item x="5"/>
        <item x="0"/>
        <item x="8"/>
        <item m="1" x="13"/>
        <item x="10"/>
        <item x="2"/>
        <item x="9"/>
        <item x="11"/>
        <item x="12"/>
      </items>
    </pivotField>
    <pivotField axis="axisRow" compact="0" numFmtId="16" outline="0" showAll="0" defaultSubtotal="0">
      <items count="11">
        <item x="1"/>
        <item x="5"/>
        <item x="3"/>
        <item x="2"/>
        <item x="4"/>
        <item x="0"/>
        <item x="6"/>
        <item m="1" x="9"/>
        <item m="1" x="10"/>
        <item x="7"/>
        <item x="8"/>
      </items>
    </pivotField>
    <pivotField dataField="1" compact="0" numFmtId="3" outline="0" showAll="0" defaultSubtotal="0"/>
    <pivotField compact="0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outline="0" showAll="0" defaultSubtotal="0">
      <items count="6">
        <item m="1" x="5"/>
        <item x="1"/>
        <item x="4"/>
        <item x="0"/>
        <item x="3"/>
        <item x="2"/>
      </items>
    </pivotField>
    <pivotField compact="0" numFmtId="3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numFmtId="3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3" outline="0" showAll="0" defaultSubtotal="0"/>
    <pivotField compact="0" numFmtId="166" outline="0" showAll="0" defaultSubtotal="0"/>
  </pivotFields>
  <rowFields count="10">
    <field x="7"/>
    <field x="5"/>
    <field x="4"/>
    <field x="6"/>
    <field x="11"/>
    <field x="20"/>
    <field x="21"/>
    <field x="15"/>
    <field x="13"/>
    <field x="17"/>
  </rowFields>
  <rowItems count="41">
    <i>
      <x/>
      <x v="4"/>
      <x v="20"/>
      <x v="14"/>
      <x v="10"/>
      <x v="3"/>
      <x v="3"/>
      <x v="6"/>
      <x/>
      <x v="5"/>
    </i>
    <i r="1">
      <x v="6"/>
      <x v="22"/>
      <x v="5"/>
      <x v="3"/>
      <x v="6"/>
      <x v="5"/>
      <x v="7"/>
      <x/>
      <x v="5"/>
    </i>
    <i r="1">
      <x v="7"/>
      <x v="4"/>
      <x v="3"/>
      <x v="2"/>
      <x v="2"/>
      <x v="2"/>
      <x v="7"/>
      <x/>
      <x v="5"/>
    </i>
    <i r="1">
      <x v="12"/>
      <x v="10"/>
      <x v="5"/>
      <x v="1"/>
      <x v="2"/>
      <x v="2"/>
      <x v="7"/>
      <x/>
      <x v="5"/>
    </i>
    <i r="1">
      <x v="13"/>
      <x v="38"/>
      <x v="24"/>
      <x v="3"/>
      <x/>
      <x/>
      <x v="7"/>
      <x/>
      <x v="5"/>
    </i>
    <i r="1">
      <x v="14"/>
      <x v="6"/>
      <x/>
      <x v="7"/>
      <x v="6"/>
      <x v="5"/>
      <x v="8"/>
      <x/>
      <x v="3"/>
    </i>
    <i r="1">
      <x v="15"/>
      <x v="17"/>
      <x v="10"/>
      <x v="4"/>
      <x/>
      <x/>
      <x v="7"/>
      <x/>
      <x v="5"/>
    </i>
    <i r="1">
      <x v="19"/>
      <x v="9"/>
      <x v="4"/>
      <x/>
      <x v="6"/>
      <x v="5"/>
      <x v="6"/>
      <x/>
      <x v="5"/>
    </i>
    <i r="1">
      <x v="20"/>
      <x v="8"/>
      <x/>
      <x v="7"/>
      <x v="6"/>
      <x v="5"/>
      <x v="8"/>
      <x/>
      <x v="2"/>
    </i>
    <i r="1">
      <x v="24"/>
      <x v="12"/>
      <x v="16"/>
      <x v="3"/>
      <x v="3"/>
      <x v="3"/>
      <x v="7"/>
      <x/>
      <x v="5"/>
    </i>
    <i r="1">
      <x v="28"/>
      <x v="26"/>
      <x v="8"/>
      <x v="3"/>
      <x v="6"/>
      <x v="5"/>
      <x v="7"/>
      <x/>
      <x v="5"/>
    </i>
    <i r="1">
      <x v="31"/>
      <x v="18"/>
      <x v="10"/>
      <x v="10"/>
      <x v="2"/>
      <x v="2"/>
      <x v="7"/>
      <x/>
      <x v="5"/>
    </i>
    <i r="1">
      <x v="32"/>
      <x v="14"/>
      <x v="15"/>
      <x v="3"/>
      <x v="2"/>
      <x v="2"/>
      <x v="7"/>
      <x/>
      <x v="5"/>
    </i>
    <i r="1">
      <x v="33"/>
      <x v="15"/>
      <x v="18"/>
      <x v="3"/>
      <x/>
      <x/>
      <x v="7"/>
      <x/>
      <x v="5"/>
    </i>
    <i r="1">
      <x v="34"/>
      <x v="16"/>
      <x v="18"/>
      <x v="10"/>
      <x v="6"/>
      <x v="5"/>
      <x v="7"/>
      <x/>
      <x v="5"/>
    </i>
    <i r="1">
      <x v="36"/>
      <x v="40"/>
      <x v="19"/>
      <x v="14"/>
      <x v="10"/>
      <x v="5"/>
      <x v="7"/>
      <x v="1"/>
      <x v="8"/>
    </i>
    <i>
      <x v="1"/>
      <x/>
      <x v="1"/>
      <x v="8"/>
      <x v="10"/>
      <x v="6"/>
      <x v="5"/>
      <x v="7"/>
      <x/>
      <x v="5"/>
    </i>
    <i r="1">
      <x v="5"/>
      <x v="36"/>
      <x v="23"/>
      <x v="3"/>
      <x/>
      <x/>
      <x v="7"/>
      <x/>
      <x v="5"/>
    </i>
    <i r="1">
      <x v="8"/>
      <x v="19"/>
      <x v="12"/>
      <x v="3"/>
      <x v="6"/>
      <x v="5"/>
      <x v="7"/>
      <x/>
      <x v="5"/>
    </i>
    <i r="1">
      <x v="17"/>
      <x v="7"/>
      <x v="17"/>
      <x v="10"/>
      <x v="6"/>
      <x v="5"/>
      <x v="7"/>
      <x/>
      <x v="5"/>
    </i>
    <i r="1">
      <x v="18"/>
      <x v="23"/>
      <x v="13"/>
      <x v="5"/>
      <x v="6"/>
      <x v="5"/>
      <x v="7"/>
      <x v="1"/>
      <x v="5"/>
    </i>
    <i r="1">
      <x v="22"/>
      <x v="31"/>
      <x v="6"/>
      <x v="1"/>
      <x/>
      <x/>
      <x v="7"/>
      <x/>
      <x v="5"/>
    </i>
    <i r="2">
      <x v="32"/>
      <x v="7"/>
      <x v="1"/>
      <x v="6"/>
      <x v="5"/>
      <x v="7"/>
      <x/>
      <x v="5"/>
    </i>
    <i r="1">
      <x v="23"/>
      <x v="11"/>
      <x/>
      <x v="11"/>
      <x v="3"/>
      <x v="3"/>
      <x v="7"/>
      <x v="1"/>
      <x v="5"/>
    </i>
    <i r="1">
      <x v="27"/>
      <x v="37"/>
      <x v="23"/>
      <x v="3"/>
      <x v="2"/>
      <x v="2"/>
      <x v="7"/>
      <x/>
      <x v="5"/>
    </i>
    <i r="1">
      <x v="29"/>
      <x v="2"/>
      <x v="8"/>
      <x v="10"/>
      <x v="2"/>
      <x v="2"/>
      <x v="7"/>
      <x/>
      <x v="5"/>
    </i>
    <i r="1">
      <x v="30"/>
      <x v="3"/>
      <x v="3"/>
      <x v="3"/>
      <x v="6"/>
      <x v="5"/>
      <x v="7"/>
      <x v="1"/>
      <x v="5"/>
    </i>
    <i r="1">
      <x v="35"/>
      <x v="39"/>
      <x v="19"/>
      <x v="13"/>
      <x v="10"/>
      <x v="5"/>
      <x v="7"/>
      <x/>
      <x v="7"/>
    </i>
    <i>
      <x v="2"/>
      <x v="11"/>
      <x v="34"/>
      <x v="2"/>
      <x v="3"/>
      <x v="6"/>
      <x v="5"/>
      <x v="7"/>
      <x/>
      <x v="5"/>
    </i>
    <i r="1">
      <x v="25"/>
      <x v="24"/>
      <x v="11"/>
      <x v="7"/>
      <x v="3"/>
      <x v="3"/>
      <x v="7"/>
      <x/>
      <x v="5"/>
    </i>
    <i>
      <x v="3"/>
      <x v="1"/>
      <x v="27"/>
      <x v="5"/>
      <x v="9"/>
      <x v="5"/>
      <x v="5"/>
      <x v="2"/>
      <x/>
      <x/>
    </i>
    <i r="1">
      <x v="2"/>
      <x v="28"/>
      <x v="1"/>
      <x v="9"/>
      <x v="4"/>
      <x v="4"/>
      <x/>
      <x v="1"/>
      <x v="5"/>
    </i>
    <i r="1">
      <x v="3"/>
      <x v="25"/>
      <x v="5"/>
      <x v="8"/>
      <x v="1"/>
      <x v="1"/>
      <x v="3"/>
      <x v="1"/>
      <x v="5"/>
    </i>
    <i r="1">
      <x v="9"/>
      <x v="29"/>
      <x v="4"/>
      <x v="7"/>
      <x v="5"/>
      <x v="5"/>
      <x v="5"/>
      <x/>
      <x v="5"/>
    </i>
    <i r="1">
      <x v="16"/>
      <x v="33"/>
      <x v="3"/>
      <x v="8"/>
      <x v="2"/>
      <x v="2"/>
      <x v="1"/>
      <x/>
      <x v="5"/>
    </i>
    <i r="1">
      <x v="21"/>
      <x v="21"/>
      <x v="9"/>
      <x v="6"/>
      <x v="7"/>
      <x v="6"/>
      <x v="4"/>
      <x/>
      <x v="5"/>
    </i>
    <i r="1">
      <x v="26"/>
      <x v="30"/>
      <x v="2"/>
      <x v="9"/>
      <x v="1"/>
      <x v="1"/>
      <x v="1"/>
      <x/>
      <x v="5"/>
    </i>
    <i r="1">
      <x v="37"/>
      <x v="41"/>
      <x v="19"/>
      <x v="9"/>
      <x v="6"/>
      <x v="5"/>
      <x v="10"/>
      <x/>
      <x v="9"/>
    </i>
    <i r="1">
      <x v="38"/>
      <x v="42"/>
      <x v="22"/>
      <x v="9"/>
      <x v="6"/>
      <x v="5"/>
      <x v="10"/>
      <x/>
      <x v="9"/>
    </i>
    <i>
      <x v="4"/>
      <x v="39"/>
      <x v="43"/>
      <x v="1"/>
      <x v="2"/>
      <x v="11"/>
      <x v="9"/>
      <x v="7"/>
      <x/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 Reparte Bancas" fld="22" baseField="0" baseItem="0"/>
    <dataField name=" PP" fld="39" baseField="0" baseItem="0"/>
    <dataField name=" PEB" fld="40" baseField="0" baseItem="0"/>
  </dataFields>
  <formats count="274">
    <format dxfId="274">
      <pivotArea dataOnly="0" labelOnly="1" outline="0" fieldPosition="0">
        <references count="1">
          <reference field="0" count="0"/>
        </references>
      </pivotArea>
    </format>
    <format dxfId="273">
      <pivotArea type="all" dataOnly="0" outline="0" fieldPosition="0"/>
    </format>
    <format dxfId="272">
      <pivotArea field="7" type="button" dataOnly="0" labelOnly="1" outline="0" axis="axisRow" fieldPosition="0"/>
    </format>
    <format dxfId="271">
      <pivotArea field="4" type="button" dataOnly="0" labelOnly="1" outline="0" axis="axisRow" fieldPosition="2"/>
    </format>
    <format dxfId="270">
      <pivotArea field="6" type="button" dataOnly="0" labelOnly="1" outline="0" axis="axisRow" fieldPosition="3"/>
    </format>
    <format dxfId="269">
      <pivotArea field="8" type="button" dataOnly="0" labelOnly="1" outline="0"/>
    </format>
    <format dxfId="268">
      <pivotArea field="9" type="button" dataOnly="0" labelOnly="1" outline="0"/>
    </format>
    <format dxfId="267">
      <pivotArea field="10" type="button" dataOnly="0" labelOnly="1" outline="0"/>
    </format>
    <format dxfId="266">
      <pivotArea field="12" type="button" dataOnly="0" labelOnly="1" outline="0"/>
    </format>
    <format dxfId="265">
      <pivotArea field="14" type="button" dataOnly="0" labelOnly="1" outline="0"/>
    </format>
    <format dxfId="264">
      <pivotArea field="19" type="button" dataOnly="0" labelOnly="1" outline="0"/>
    </format>
    <format dxfId="263">
      <pivotArea field="21" type="button" dataOnly="0" labelOnly="1" outline="0" axis="axisRow" fieldPosition="6"/>
    </format>
    <format dxfId="262">
      <pivotArea field="28" type="button" dataOnly="0" labelOnly="1" outline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outline="0" collapsedLevelsAreSubtotals="1" fieldPosition="0"/>
    </format>
    <format dxfId="259">
      <pivotArea field="-2" type="button" dataOnly="0" labelOnly="1" outline="0" axis="axisCol" fieldPosition="0"/>
    </format>
    <format dxfId="258">
      <pivotArea type="topRight" dataOnly="0" labelOnly="1" outline="0" fieldPosition="0"/>
    </format>
    <format dxfId="257">
      <pivotArea outline="0" collapsedLevelsAreSubtotals="1" fieldPosition="0"/>
    </format>
    <format dxfId="256">
      <pivotArea field="7" type="button" dataOnly="0" labelOnly="1" outline="0" axis="axisRow" fieldPosition="0"/>
    </format>
    <format dxfId="255">
      <pivotArea field="4" type="button" dataOnly="0" labelOnly="1" outline="0" axis="axisRow" fieldPosition="2"/>
    </format>
    <format dxfId="254">
      <pivotArea field="6" type="button" dataOnly="0" labelOnly="1" outline="0" axis="axisRow" fieldPosition="3"/>
    </format>
    <format dxfId="253">
      <pivotArea field="8" type="button" dataOnly="0" labelOnly="1" outline="0"/>
    </format>
    <format dxfId="252">
      <pivotArea field="9" type="button" dataOnly="0" labelOnly="1" outline="0"/>
    </format>
    <format dxfId="251">
      <pivotArea field="10" type="button" dataOnly="0" labelOnly="1" outline="0"/>
    </format>
    <format dxfId="250">
      <pivotArea field="12" type="button" dataOnly="0" labelOnly="1" outline="0"/>
    </format>
    <format dxfId="249">
      <pivotArea field="14" type="button" dataOnly="0" labelOnly="1" outline="0"/>
    </format>
    <format dxfId="248">
      <pivotArea field="19" type="button" dataOnly="0" labelOnly="1" outline="0"/>
    </format>
    <format dxfId="247">
      <pivotArea field="21" type="button" dataOnly="0" labelOnly="1" outline="0" axis="axisRow" fieldPosition="6"/>
    </format>
    <format dxfId="246">
      <pivotArea field="28" type="button" dataOnly="0" labelOnly="1" outline="0"/>
    </format>
    <format dxfId="2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4">
      <pivotArea field="7" type="button" dataOnly="0" labelOnly="1" outline="0" axis="axisRow" fieldPosition="0"/>
    </format>
    <format dxfId="243">
      <pivotArea field="4" type="button" dataOnly="0" labelOnly="1" outline="0" axis="axisRow" fieldPosition="2"/>
    </format>
    <format dxfId="242">
      <pivotArea field="6" type="button" dataOnly="0" labelOnly="1" outline="0" axis="axisRow" fieldPosition="3"/>
    </format>
    <format dxfId="241">
      <pivotArea field="8" type="button" dataOnly="0" labelOnly="1" outline="0"/>
    </format>
    <format dxfId="240">
      <pivotArea field="9" type="button" dataOnly="0" labelOnly="1" outline="0"/>
    </format>
    <format dxfId="239">
      <pivotArea field="10" type="button" dataOnly="0" labelOnly="1" outline="0"/>
    </format>
    <format dxfId="238">
      <pivotArea field="12" type="button" dataOnly="0" labelOnly="1" outline="0"/>
    </format>
    <format dxfId="237">
      <pivotArea field="14" type="button" dataOnly="0" labelOnly="1" outline="0"/>
    </format>
    <format dxfId="236">
      <pivotArea field="19" type="button" dataOnly="0" labelOnly="1" outline="0"/>
    </format>
    <format dxfId="235">
      <pivotArea field="21" type="button" dataOnly="0" labelOnly="1" outline="0" axis="axisRow" fieldPosition="6"/>
    </format>
    <format dxfId="234">
      <pivotArea field="28" type="button" dataOnly="0" labelOnly="1" outline="0"/>
    </format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2">
      <pivotArea field="-2" type="button" dataOnly="0" labelOnly="1" outline="0" axis="axisCol" fieldPosition="0"/>
    </format>
    <format dxfId="231">
      <pivotArea type="topRight" dataOnly="0" labelOnly="1" outline="0" fieldPosition="0"/>
    </format>
    <format dxfId="230">
      <pivotArea dataOnly="0" labelOnly="1" outline="0" fieldPosition="0">
        <references count="2">
          <reference field="4" count="11">
            <x v="0"/>
            <x v="1"/>
            <x v="2"/>
            <x v="3"/>
            <x v="7"/>
            <x v="11"/>
            <x v="13"/>
            <x v="19"/>
            <x v="23"/>
            <x v="31"/>
            <x v="32"/>
          </reference>
          <reference field="7" count="1" selected="0">
            <x v="1"/>
          </reference>
        </references>
      </pivotArea>
    </format>
    <format dxfId="229">
      <pivotArea dataOnly="0" labelOnly="1" outline="0" fieldPosition="0">
        <references count="2">
          <reference field="4" count="15">
            <x v="4"/>
            <x v="5"/>
            <x v="6"/>
            <x v="8"/>
            <x v="9"/>
            <x v="10"/>
            <x v="12"/>
            <x v="14"/>
            <x v="15"/>
            <x v="16"/>
            <x v="17"/>
            <x v="18"/>
            <x v="20"/>
            <x v="22"/>
            <x v="26"/>
          </reference>
          <reference field="7" count="1" selected="0">
            <x v="0"/>
          </reference>
        </references>
      </pivotArea>
    </format>
    <format dxfId="228">
      <pivotArea dataOnly="0" labelOnly="1" outline="0" fieldPosition="0">
        <references count="2">
          <reference field="4" count="2">
            <x v="24"/>
            <x v="34"/>
          </reference>
          <reference field="7" count="1" selected="0">
            <x v="2"/>
          </reference>
        </references>
      </pivotArea>
    </format>
    <format dxfId="227">
      <pivotArea dataOnly="0" labelOnly="1" outline="0" fieldPosition="0">
        <references count="2">
          <reference field="4" count="7">
            <x v="21"/>
            <x v="25"/>
            <x v="27"/>
            <x v="28"/>
            <x v="29"/>
            <x v="30"/>
            <x v="33"/>
          </reference>
          <reference field="7" count="1" selected="0">
            <x v="3"/>
          </reference>
        </references>
      </pivotArea>
    </format>
    <format dxfId="226">
      <pivotArea dataOnly="0" labelOnly="1" outline="0" fieldPosition="0">
        <references count="1">
          <reference field="4" count="0"/>
        </references>
      </pivotArea>
    </format>
    <format dxfId="225">
      <pivotArea dataOnly="0" labelOnly="1" outline="0" fieldPosition="0">
        <references count="1">
          <reference field="4" count="0"/>
        </references>
      </pivotArea>
    </format>
    <format dxfId="224">
      <pivotArea dataOnly="0" labelOnly="1" outline="0" fieldPosition="0">
        <references count="1">
          <reference field="4" count="0"/>
        </references>
      </pivotArea>
    </format>
    <format dxfId="2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dataOnly="0" labelOnly="1" outline="0" fieldPosition="0">
        <references count="1">
          <reference field="4" count="0"/>
        </references>
      </pivotArea>
    </format>
    <format dxfId="220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9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8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7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6">
      <pivotArea field="12" type="button" dataOnly="0" labelOnly="1" outline="0"/>
    </format>
    <format dxfId="215">
      <pivotArea field="8" type="button" dataOnly="0" labelOnly="1" outline="0"/>
    </format>
    <format dxfId="214">
      <pivotArea outline="0" collapsedLevelsAreSubtotals="1" fieldPosition="0"/>
    </format>
    <format dxfId="213">
      <pivotArea field="8" type="button" dataOnly="0" labelOnly="1" outline="0"/>
    </format>
    <format dxfId="212">
      <pivotArea field="9" type="button" dataOnly="0" labelOnly="1" outline="0"/>
    </format>
    <format dxfId="211">
      <pivotArea field="10" type="button" dataOnly="0" labelOnly="1" outline="0"/>
    </format>
    <format dxfId="210">
      <pivotArea field="12" type="button" dataOnly="0" labelOnly="1" outline="0"/>
    </format>
    <format dxfId="209">
      <pivotArea field="14" type="button" dataOnly="0" labelOnly="1" outline="0"/>
    </format>
    <format dxfId="208">
      <pivotArea field="28" type="button" dataOnly="0" labelOnly="1" outline="0"/>
    </format>
    <format dxfId="207">
      <pivotArea field="10" type="button" dataOnly="0" labelOnly="1" outline="0"/>
    </format>
    <format dxfId="206">
      <pivotArea field="12" type="button" dataOnly="0" labelOnly="1" outline="0"/>
    </format>
    <format dxfId="205">
      <pivotArea field="-2" type="button" dataOnly="0" labelOnly="1" outline="0" axis="axisCol" fieldPosition="0"/>
    </format>
    <format dxfId="204">
      <pivotArea type="topRight" dataOnly="0" labelOnly="1" outline="0" fieldPosition="0"/>
    </format>
    <format dxfId="203">
      <pivotArea field="7" type="button" dataOnly="0" labelOnly="1" outline="0" axis="axisRow" fieldPosition="0"/>
    </format>
    <format dxfId="202">
      <pivotArea field="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01">
      <pivotArea field="7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200">
      <pivotArea field="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99">
      <pivotArea dataOnly="0" labelOnly="1" outline="0" fieldPosition="0">
        <references count="1">
          <reference field="7" count="0"/>
        </references>
      </pivotArea>
    </format>
    <format dxfId="198">
      <pivotArea field="5" type="button" dataOnly="0" labelOnly="1" outline="0" axis="axisRow" fieldPosition="1"/>
    </format>
    <format dxfId="197">
      <pivotArea field="4" type="button" dataOnly="0" labelOnly="1" outline="0" axis="axisRow" fieldPosition="2"/>
    </format>
    <format dxfId="196">
      <pivotArea field="6" type="button" dataOnly="0" labelOnly="1" outline="0" axis="axisRow" fieldPosition="3"/>
    </format>
    <format dxfId="195">
      <pivotArea field="11" type="button" dataOnly="0" labelOnly="1" outline="0" axis="axisRow" fieldPosition="4"/>
    </format>
    <format dxfId="194">
      <pivotArea field="20" type="button" dataOnly="0" labelOnly="1" outline="0" axis="axisRow" fieldPosition="5"/>
    </format>
    <format dxfId="193">
      <pivotArea field="21" type="button" dataOnly="0" labelOnly="1" outline="0" axis="axisRow" fieldPosition="6"/>
    </format>
    <format dxfId="192">
      <pivotArea field="15" type="button" dataOnly="0" labelOnly="1" outline="0" axis="axisRow" fieldPosition="7"/>
    </format>
    <format dxfId="191">
      <pivotArea field="13" type="button" dataOnly="0" labelOnly="1" outline="0" axis="axisRow" fieldPosition="8"/>
    </format>
    <format dxfId="190">
      <pivotArea field="17" type="button" dataOnly="0" labelOnly="1" outline="0" axis="axisRow" fieldPosition="9"/>
    </format>
    <format dxfId="1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8">
      <pivotArea dataOnly="0" labelOnly="1" outline="0" fieldPosition="0">
        <references count="1">
          <reference field="5" count="0"/>
        </references>
      </pivotArea>
    </format>
    <format dxfId="187">
      <pivotArea dataOnly="0" labelOnly="1" outline="0" fieldPosition="0">
        <references count="1">
          <reference field="5" count="0"/>
        </references>
      </pivotArea>
    </format>
    <format dxfId="186">
      <pivotArea field="6" type="button" dataOnly="0" labelOnly="1" outline="0" axis="axisRow" fieldPosition="3"/>
    </format>
    <format dxfId="185">
      <pivotArea field="20" type="button" dataOnly="0" labelOnly="1" outline="0" axis="axisRow" fieldPosition="5"/>
    </format>
    <format dxfId="184">
      <pivotArea field="21" type="button" dataOnly="0" labelOnly="1" outline="0" axis="axisRow" fieldPosition="6"/>
    </format>
    <format dxfId="183">
      <pivotArea field="15" type="button" dataOnly="0" labelOnly="1" outline="0" axis="axisRow" fieldPosition="7"/>
    </format>
    <format dxfId="182">
      <pivotArea field="13" type="button" dataOnly="0" labelOnly="1" outline="0" axis="axisRow" fieldPosition="8"/>
    </format>
    <format dxfId="181">
      <pivotArea outline="0" collapsedLevelsAreSubtotals="1" fieldPosition="0">
        <references count="10">
          <reference field="4" count="21" selected="0">
            <x v="1"/>
            <x v="2"/>
            <x v="3"/>
            <x v="4"/>
            <x v="7"/>
            <x v="10"/>
            <x v="12"/>
            <x v="14"/>
            <x v="15"/>
            <x v="16"/>
            <x v="17"/>
            <x v="18"/>
            <x v="19"/>
            <x v="24"/>
            <x v="26"/>
            <x v="31"/>
            <x v="32"/>
            <x v="34"/>
            <x v="36"/>
            <x v="37"/>
            <x v="38"/>
          </reference>
          <reference field="5" count="0" selected="0"/>
          <reference field="6" count="13" selected="0">
            <x v="2"/>
            <x v="3"/>
            <x v="5"/>
            <x v="6"/>
            <x v="7"/>
            <x v="8"/>
            <x v="10"/>
            <x v="11"/>
            <x v="12"/>
            <x v="15"/>
            <x v="16"/>
            <x v="17"/>
            <x v="18"/>
          </reference>
          <reference field="7" count="3" selected="0">
            <x v="0"/>
            <x v="1"/>
            <x v="2"/>
          </reference>
          <reference field="11" count="6" selected="0">
            <x v="1"/>
            <x v="2"/>
            <x v="3"/>
            <x v="4"/>
            <x v="7"/>
            <x v="10"/>
          </reference>
          <reference field="13" count="2" selected="0">
            <x v="0"/>
            <x v="1"/>
          </reference>
          <reference field="15" count="1" selected="0">
            <x v="7"/>
          </reference>
          <reference field="17" count="1" selected="0">
            <x v="5"/>
          </reference>
          <reference field="20" count="4" selected="0">
            <x v="0"/>
            <x v="2"/>
            <x v="3"/>
            <x v="6"/>
          </reference>
          <reference field="21" count="4" selected="0">
            <x v="0"/>
            <x v="2"/>
            <x v="3"/>
            <x v="5"/>
          </reference>
        </references>
      </pivotArea>
    </format>
    <format dxfId="180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7"/>
          </reference>
          <reference field="6" count="1">
            <x v="3"/>
          </reference>
          <reference field="7" count="1" selected="0">
            <x v="0"/>
          </reference>
        </references>
      </pivotArea>
    </format>
    <format dxfId="179">
      <pivotArea dataOnly="0" labelOnly="1" outline="0" fieldPosition="0">
        <references count="4">
          <reference field="4" count="1" selected="0">
            <x v="10"/>
          </reference>
          <reference field="5" count="1" selected="0">
            <x v="12"/>
          </reference>
          <reference field="6" count="1">
            <x v="5"/>
          </reference>
          <reference field="7" count="1" selected="0">
            <x v="0"/>
          </reference>
        </references>
      </pivotArea>
    </format>
    <format dxfId="178">
      <pivotArea dataOnly="0" labelOnly="1" outline="0" fieldPosition="0">
        <references count="4">
          <reference field="4" count="1" selected="0">
            <x v="38"/>
          </reference>
          <reference field="5" count="1" selected="0">
            <x v="1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177">
      <pivotArea dataOnly="0" labelOnly="1" outline="0" fieldPosition="0">
        <references count="4">
          <reference field="4" count="1" selected="0">
            <x v="17"/>
          </reference>
          <reference field="5" count="1" selected="0">
            <x v="15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176">
      <pivotArea dataOnly="0" labelOnly="1" outline="0" fieldPosition="0">
        <references count="4">
          <reference field="4" count="1" selected="0">
            <x v="12"/>
          </reference>
          <reference field="5" count="1" selected="0">
            <x v="24"/>
          </reference>
          <reference field="6" count="1">
            <x v="16"/>
          </reference>
          <reference field="7" count="1" selected="0">
            <x v="0"/>
          </reference>
        </references>
      </pivotArea>
    </format>
    <format dxfId="175">
      <pivotArea dataOnly="0" labelOnly="1" outline="0" fieldPosition="0">
        <references count="4">
          <reference field="4" count="1" selected="0">
            <x v="26"/>
          </reference>
          <reference field="5" count="1" selected="0">
            <x v="28"/>
          </reference>
          <reference field="6" count="1">
            <x v="8"/>
          </reference>
          <reference field="7" count="1" selected="0">
            <x v="0"/>
          </reference>
        </references>
      </pivotArea>
    </format>
    <format dxfId="174">
      <pivotArea dataOnly="0" labelOnly="1" outline="0" fieldPosition="0">
        <references count="4">
          <reference field="4" count="1" selected="0">
            <x v="18"/>
          </reference>
          <reference field="5" count="1" selected="0">
            <x v="31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173">
      <pivotArea dataOnly="0" labelOnly="1" outline="0" fieldPosition="0">
        <references count="4">
          <reference field="4" count="1" selected="0">
            <x v="14"/>
          </reference>
          <reference field="5" count="1" selected="0">
            <x v="32"/>
          </reference>
          <reference field="6" count="1">
            <x v="15"/>
          </reference>
          <reference field="7" count="1" selected="0">
            <x v="0"/>
          </reference>
        </references>
      </pivotArea>
    </format>
    <format dxfId="172">
      <pivotArea dataOnly="0" labelOnly="1" outline="0" fieldPosition="0">
        <references count="4">
          <reference field="4" count="1" selected="0">
            <x v="15"/>
          </reference>
          <reference field="5" count="1" selected="0">
            <x v="3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171">
      <pivotArea dataOnly="0" labelOnly="1" outline="0" fieldPosition="0">
        <references count="4">
          <reference field="4" count="1" selected="0">
            <x v="1"/>
          </reference>
          <reference field="5" count="1" selected="0">
            <x v="0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170">
      <pivotArea dataOnly="0" labelOnly="1" outline="0" fieldPosition="0">
        <references count="4">
          <reference field="4" count="1" selected="0">
            <x v="36"/>
          </reference>
          <reference field="5" count="1" selected="0">
            <x v="5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169">
      <pivotArea dataOnly="0" labelOnly="1" outline="0" fieldPosition="0">
        <references count="4">
          <reference field="4" count="1" selected="0">
            <x v="19"/>
          </reference>
          <reference field="5" count="1" selected="0">
            <x v="8"/>
          </reference>
          <reference field="6" count="1">
            <x v="12"/>
          </reference>
          <reference field="7" count="1" selected="0">
            <x v="1"/>
          </reference>
        </references>
      </pivotArea>
    </format>
    <format dxfId="168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1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167">
      <pivotArea dataOnly="0" labelOnly="1" outline="0" fieldPosition="0">
        <references count="4">
          <reference field="4" count="1" selected="0">
            <x v="31"/>
          </reference>
          <reference field="5" count="1" selected="0">
            <x v="22"/>
          </reference>
          <reference field="6" count="1">
            <x v="6"/>
          </reference>
          <reference field="7" count="1" selected="0">
            <x v="1"/>
          </reference>
        </references>
      </pivotArea>
    </format>
    <format dxfId="166">
      <pivotArea dataOnly="0" labelOnly="1" outline="0" fieldPosition="0">
        <references count="4">
          <reference field="4" count="1" selected="0">
            <x v="32"/>
          </reference>
          <reference field="5" count="1" selected="0">
            <x v="22"/>
          </reference>
          <reference field="6" count="1">
            <x v="7"/>
          </reference>
          <reference field="7" count="1" selected="0">
            <x v="1"/>
          </reference>
        </references>
      </pivotArea>
    </format>
    <format dxfId="165">
      <pivotArea dataOnly="0" labelOnly="1" outline="0" fieldPosition="0">
        <references count="4">
          <reference field="4" count="1" selected="0">
            <x v="37"/>
          </reference>
          <reference field="5" count="1" selected="0">
            <x v="2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164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29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163">
      <pivotArea dataOnly="0" labelOnly="1" outline="0" fieldPosition="0">
        <references count="4">
          <reference field="4" count="1" selected="0">
            <x v="3"/>
          </reference>
          <reference field="5" count="1" selected="0">
            <x v="30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162">
      <pivotArea dataOnly="0" labelOnly="1" outline="0" fieldPosition="0">
        <references count="4">
          <reference field="4" count="1" selected="0">
            <x v="34"/>
          </reference>
          <reference field="5" count="1" selected="0">
            <x v="11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161">
      <pivotArea dataOnly="0" labelOnly="1" outline="0" fieldPosition="0">
        <references count="4">
          <reference field="4" count="1" selected="0">
            <x v="24"/>
          </reference>
          <reference field="5" count="1" selected="0">
            <x v="25"/>
          </reference>
          <reference field="6" count="1">
            <x v="11"/>
          </reference>
          <reference field="7" count="1" selected="0">
            <x v="2"/>
          </reference>
        </references>
      </pivotArea>
    </format>
    <format dxfId="16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>
            <x v="2"/>
          </reference>
        </references>
      </pivotArea>
    </format>
    <format dxfId="159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11" count="1">
            <x v="1"/>
          </reference>
        </references>
      </pivotArea>
    </format>
    <format dxfId="158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157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11" count="1">
            <x v="4"/>
          </reference>
        </references>
      </pivotArea>
    </format>
    <format dxfId="156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155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>
            <x v="10"/>
          </reference>
        </references>
      </pivotArea>
    </format>
    <format dxfId="154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153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>
            <x v="10"/>
          </reference>
        </references>
      </pivotArea>
    </format>
    <format dxfId="152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151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10"/>
          </reference>
        </references>
      </pivotArea>
    </format>
    <format dxfId="150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>
            <x v="1"/>
          </reference>
        </references>
      </pivotArea>
    </format>
    <format dxfId="149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148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11" count="1">
            <x v="10"/>
          </reference>
        </references>
      </pivotArea>
    </format>
    <format dxfId="14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146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>
            <x v="7"/>
          </reference>
        </references>
      </pivotArea>
    </format>
    <format dxfId="145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20" count="1">
            <x v="2"/>
          </reference>
        </references>
      </pivotArea>
    </format>
    <format dxfId="144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143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3"/>
          </reference>
        </references>
      </pivotArea>
    </format>
    <format dxfId="142">
      <pivotArea dataOnly="0" labelOnly="1" outline="0" fieldPosition="0">
        <references count="6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141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10"/>
          </reference>
          <reference field="20" count="1">
            <x v="2"/>
          </reference>
        </references>
      </pivotArea>
    </format>
    <format dxfId="140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139">
      <pivotArea dataOnly="0" labelOnly="1" outline="0" fieldPosition="0">
        <references count="6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10"/>
          </reference>
          <reference field="20" count="1">
            <x v="6"/>
          </reference>
        </references>
      </pivotArea>
    </format>
    <format dxfId="138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137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136">
      <pivotArea dataOnly="0" labelOnly="1" outline="0" fieldPosition="0">
        <references count="6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 selected="0">
            <x v="1"/>
          </reference>
          <reference field="20" count="1">
            <x v="0"/>
          </reference>
        </references>
      </pivotArea>
    </format>
    <format dxfId="135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11" count="1" selected="0">
            <x v="1"/>
          </reference>
          <reference field="20" count="1">
            <x v="6"/>
          </reference>
        </references>
      </pivotArea>
    </format>
    <format dxfId="134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2"/>
          </reference>
        </references>
      </pivotArea>
    </format>
    <format dxfId="133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132">
      <pivotArea dataOnly="0" labelOnly="1" outline="0" fieldPosition="0">
        <references count="6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 selected="0">
            <x v="7"/>
          </reference>
          <reference field="20" count="1">
            <x v="3"/>
          </reference>
        </references>
      </pivotArea>
    </format>
    <format dxfId="131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30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9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128">
      <pivotArea dataOnly="0" labelOnly="1" outline="0" fieldPosition="0">
        <references count="7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27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1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26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5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1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24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3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22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 selected="0">
            <x v="1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1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11" count="1" selected="0">
            <x v="1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20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19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18">
      <pivotArea dataOnly="0" labelOnly="1" outline="0" fieldPosition="0">
        <references count="7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 selected="0">
            <x v="7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117">
      <pivotArea dataOnly="0" labelOnly="1" outline="0" fieldPosition="0">
        <references count="8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15" count="1">
            <x v="7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16">
      <pivotArea dataOnly="0" labelOnly="1" outline="0" fieldPosition="0">
        <references count="9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13" count="1">
            <x v="0"/>
          </reference>
          <reference field="15" count="1" selected="0">
            <x v="7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15">
      <pivotArea dataOnly="0" labelOnly="1" outline="0" fieldPosition="0">
        <references count="9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13" count="1">
            <x v="1"/>
          </reference>
          <reference field="15" count="1" selected="0">
            <x v="7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14">
      <pivotArea dataOnly="0" labelOnly="1" outline="0" fieldPosition="0">
        <references count="9">
          <reference field="4" count="1" selected="0">
            <x v="34"/>
          </reference>
          <reference field="5" count="1" selected="0">
            <x v="11"/>
          </reference>
          <reference field="6" count="1" selected="0">
            <x v="2"/>
          </reference>
          <reference field="7" count="1" selected="0">
            <x v="2"/>
          </reference>
          <reference field="11" count="1" selected="0">
            <x v="3"/>
          </reference>
          <reference field="13" count="1">
            <x v="0"/>
          </reference>
          <reference field="15" count="1" selected="0">
            <x v="7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13">
      <pivotArea dataOnly="0" labelOnly="1" outline="0" fieldPosition="0">
        <references count="10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12">
      <pivotArea dataOnly="0" labelOnly="1" outline="0" fieldPosition="0">
        <references count="10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11" count="1" selected="0">
            <x v="1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11">
      <pivotArea dataOnly="0" labelOnly="1" outline="0" fieldPosition="0">
        <references count="10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10">
      <pivotArea dataOnly="0" labelOnly="1" outline="0" fieldPosition="0">
        <references count="10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4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09">
      <pivotArea dataOnly="0" labelOnly="1" outline="0" fieldPosition="0">
        <references count="10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</references>
      </pivotArea>
    </format>
    <format dxfId="108">
      <pivotArea dataOnly="0" labelOnly="1" outline="0" fieldPosition="0">
        <references count="10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07">
      <pivotArea dataOnly="0" labelOnly="1" outline="0" fieldPosition="0">
        <references count="10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10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06">
      <pivotArea dataOnly="0" labelOnly="1" outline="0" fieldPosition="0">
        <references count="10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105">
      <pivotArea dataOnly="0" labelOnly="1" outline="0" fieldPosition="0">
        <references count="10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04">
      <pivotArea dataOnly="0" labelOnly="1" outline="0" fieldPosition="0">
        <references count="10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10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03">
      <pivotArea dataOnly="0" labelOnly="1" outline="0" fieldPosition="0">
        <references count="10">
          <reference field="4" count="1" selected="0">
            <x v="1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"/>
          </reference>
          <reference field="11" count="1" selected="0">
            <x v="10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02">
      <pivotArea dataOnly="0" labelOnly="1" outline="0" fieldPosition="0">
        <references count="10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101">
      <pivotArea dataOnly="0" labelOnly="1" outline="0" fieldPosition="0">
        <references count="10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100">
      <pivotArea dataOnly="0" labelOnly="1" outline="0" fieldPosition="0">
        <references count="10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10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99">
      <pivotArea dataOnly="0" labelOnly="1" outline="0" fieldPosition="0">
        <references count="10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 selected="0">
            <x v="1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0"/>
          </reference>
          <reference field="21" count="1" selected="0">
            <x v="0"/>
          </reference>
        </references>
      </pivotArea>
    </format>
    <format dxfId="98">
      <pivotArea dataOnly="0" labelOnly="1" outline="0" fieldPosition="0">
        <references count="10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11" count="1" selected="0">
            <x v="1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97">
      <pivotArea dataOnly="0" labelOnly="1" outline="0" fieldPosition="0">
        <references count="10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96">
      <pivotArea dataOnly="0" labelOnly="1" outline="0" fieldPosition="0">
        <references count="10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11" count="1" selected="0">
            <x v="10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95">
      <pivotArea dataOnly="0" labelOnly="1" outline="0" fieldPosition="0">
        <references count="10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13" count="1" selected="0">
            <x v="1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94">
      <pivotArea dataOnly="0" labelOnly="1" outline="0" fieldPosition="0">
        <references count="10">
          <reference field="4" count="1" selected="0">
            <x v="34"/>
          </reference>
          <reference field="5" count="1" selected="0">
            <x v="11"/>
          </reference>
          <reference field="6" count="1" selected="0">
            <x v="2"/>
          </reference>
          <reference field="7" count="1" selected="0">
            <x v="2"/>
          </reference>
          <reference field="11" count="1" selected="0">
            <x v="3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93">
      <pivotArea dataOnly="0" labelOnly="1" outline="0" fieldPosition="0">
        <references count="10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 selected="0">
            <x v="7"/>
          </reference>
          <reference field="13" count="1" selected="0">
            <x v="0"/>
          </reference>
          <reference field="15" count="1" selected="0">
            <x v="7"/>
          </reference>
          <reference field="17" count="1">
            <x v="5"/>
          </reference>
          <reference field="20" count="1" selected="0">
            <x v="3"/>
          </reference>
          <reference field="21" count="1" selected="0">
            <x v="3"/>
          </reference>
        </references>
      </pivotArea>
    </format>
    <format dxfId="92">
      <pivotArea dataOnly="0" labelOnly="1" outline="0" fieldPosition="0">
        <references count="2">
          <reference field="5" count="10">
            <x v="7"/>
            <x v="12"/>
            <x v="13"/>
            <x v="15"/>
            <x v="24"/>
            <x v="28"/>
            <x v="31"/>
            <x v="32"/>
            <x v="33"/>
            <x v="34"/>
          </reference>
          <reference field="7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5" count="8">
            <x v="0"/>
            <x v="5"/>
            <x v="8"/>
            <x v="17"/>
            <x v="22"/>
            <x v="27"/>
            <x v="29"/>
            <x v="30"/>
          </reference>
          <reference field="7" count="1" selected="0">
            <x v="1"/>
          </reference>
        </references>
      </pivotArea>
    </format>
    <format dxfId="90">
      <pivotArea dataOnly="0" labelOnly="1" outline="0" fieldPosition="0">
        <references count="2">
          <reference field="5" count="2">
            <x v="11"/>
            <x v="25"/>
          </reference>
          <reference field="7" count="1" selected="0">
            <x v="2"/>
          </reference>
        </references>
      </pivotArea>
    </format>
    <format dxfId="89">
      <pivotArea dataOnly="0" labelOnly="1" outline="0" fieldPosition="0">
        <references count="3">
          <reference field="4" count="1">
            <x v="4"/>
          </reference>
          <reference field="5" count="1" selected="0">
            <x v="7"/>
          </reference>
          <reference field="7" count="1" selected="0">
            <x v="0"/>
          </reference>
        </references>
      </pivotArea>
    </format>
    <format dxfId="88">
      <pivotArea dataOnly="0" labelOnly="1" outline="0" fieldPosition="0">
        <references count="3">
          <reference field="4" count="1">
            <x v="10"/>
          </reference>
          <reference field="5" count="1" selected="0">
            <x v="12"/>
          </reference>
          <reference field="7" count="1" selected="0">
            <x v="0"/>
          </reference>
        </references>
      </pivotArea>
    </format>
    <format dxfId="87">
      <pivotArea dataOnly="0" labelOnly="1" outline="0" fieldPosition="0">
        <references count="3">
          <reference field="4" count="1">
            <x v="38"/>
          </reference>
          <reference field="5" count="1" selected="0">
            <x v="13"/>
          </reference>
          <reference field="7" count="1" selected="0">
            <x v="0"/>
          </reference>
        </references>
      </pivotArea>
    </format>
    <format dxfId="86">
      <pivotArea dataOnly="0" labelOnly="1" outline="0" fieldPosition="0">
        <references count="3">
          <reference field="4" count="1">
            <x v="17"/>
          </reference>
          <reference field="5" count="1" selected="0">
            <x v="15"/>
          </reference>
          <reference field="7" count="1" selected="0">
            <x v="0"/>
          </reference>
        </references>
      </pivotArea>
    </format>
    <format dxfId="85">
      <pivotArea dataOnly="0" labelOnly="1" outline="0" fieldPosition="0">
        <references count="3">
          <reference field="4" count="1">
            <x v="12"/>
          </reference>
          <reference field="5" count="1" selected="0">
            <x v="24"/>
          </reference>
          <reference field="7" count="1" selected="0">
            <x v="0"/>
          </reference>
        </references>
      </pivotArea>
    </format>
    <format dxfId="84">
      <pivotArea dataOnly="0" labelOnly="1" outline="0" fieldPosition="0">
        <references count="3">
          <reference field="4" count="1">
            <x v="26"/>
          </reference>
          <reference field="5" count="1" selected="0">
            <x v="28"/>
          </reference>
          <reference field="7" count="1" selected="0">
            <x v="0"/>
          </reference>
        </references>
      </pivotArea>
    </format>
    <format dxfId="83">
      <pivotArea dataOnly="0" labelOnly="1" outline="0" fieldPosition="0">
        <references count="3">
          <reference field="4" count="1">
            <x v="18"/>
          </reference>
          <reference field="5" count="1" selected="0">
            <x v="31"/>
          </reference>
          <reference field="7" count="1" selected="0">
            <x v="0"/>
          </reference>
        </references>
      </pivotArea>
    </format>
    <format dxfId="82">
      <pivotArea dataOnly="0" labelOnly="1" outline="0" fieldPosition="0">
        <references count="3">
          <reference field="4" count="1">
            <x v="14"/>
          </reference>
          <reference field="5" count="1" selected="0">
            <x v="32"/>
          </reference>
          <reference field="7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4" count="1">
            <x v="15"/>
          </reference>
          <reference field="5" count="1" selected="0">
            <x v="33"/>
          </reference>
          <reference field="7" count="1" selected="0">
            <x v="0"/>
          </reference>
        </references>
      </pivotArea>
    </format>
    <format dxfId="80">
      <pivotArea dataOnly="0" labelOnly="1" outline="0" fieldPosition="0">
        <references count="3">
          <reference field="4" count="1">
            <x v="16"/>
          </reference>
          <reference field="5" count="1" selected="0">
            <x v="34"/>
          </reference>
          <reference field="7" count="1" selected="0">
            <x v="0"/>
          </reference>
        </references>
      </pivotArea>
    </format>
    <format dxfId="79">
      <pivotArea dataOnly="0" labelOnly="1" outline="0" fieldPosition="0">
        <references count="3">
          <reference field="4" count="1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78">
      <pivotArea dataOnly="0" labelOnly="1" outline="0" fieldPosition="0">
        <references count="3">
          <reference field="4" count="1">
            <x v="36"/>
          </reference>
          <reference field="5" count="1" selected="0">
            <x v="5"/>
          </reference>
          <reference field="7" count="1" selected="0">
            <x v="1"/>
          </reference>
        </references>
      </pivotArea>
    </format>
    <format dxfId="77">
      <pivotArea dataOnly="0" labelOnly="1" outline="0" fieldPosition="0">
        <references count="3">
          <reference field="4" count="1">
            <x v="19"/>
          </reference>
          <reference field="5" count="1" selected="0">
            <x v="8"/>
          </reference>
          <reference field="7" count="1" selected="0">
            <x v="1"/>
          </reference>
        </references>
      </pivotArea>
    </format>
    <format dxfId="76">
      <pivotArea dataOnly="0" labelOnly="1" outline="0" fieldPosition="0">
        <references count="3">
          <reference field="4" count="1">
            <x v="7"/>
          </reference>
          <reference field="5" count="1" selected="0">
            <x v="17"/>
          </reference>
          <reference field="7" count="1" selected="0">
            <x v="1"/>
          </reference>
        </references>
      </pivotArea>
    </format>
    <format dxfId="75">
      <pivotArea dataOnly="0" labelOnly="1" outline="0" fieldPosition="0">
        <references count="3">
          <reference field="4" count="2">
            <x v="31"/>
            <x v="32"/>
          </reference>
          <reference field="5" count="1" selected="0">
            <x v="22"/>
          </reference>
          <reference field="7" count="1" selected="0">
            <x v="1"/>
          </reference>
        </references>
      </pivotArea>
    </format>
    <format dxfId="74">
      <pivotArea dataOnly="0" labelOnly="1" outline="0" fieldPosition="0">
        <references count="3">
          <reference field="4" count="1">
            <x v="37"/>
          </reference>
          <reference field="5" count="1" selected="0">
            <x v="27"/>
          </reference>
          <reference field="7" count="1" selected="0">
            <x v="1"/>
          </reference>
        </references>
      </pivotArea>
    </format>
    <format dxfId="73">
      <pivotArea dataOnly="0" labelOnly="1" outline="0" fieldPosition="0">
        <references count="3">
          <reference field="4" count="1">
            <x v="2"/>
          </reference>
          <reference field="5" count="1" selected="0">
            <x v="29"/>
          </reference>
          <reference field="7" count="1" selected="0">
            <x v="1"/>
          </reference>
        </references>
      </pivotArea>
    </format>
    <format dxfId="72">
      <pivotArea dataOnly="0" labelOnly="1" outline="0" fieldPosition="0">
        <references count="3">
          <reference field="4" count="1">
            <x v="3"/>
          </reference>
          <reference field="5" count="1" selected="0">
            <x v="30"/>
          </reference>
          <reference field="7" count="1" selected="0">
            <x v="1"/>
          </reference>
        </references>
      </pivotArea>
    </format>
    <format dxfId="71">
      <pivotArea dataOnly="0" labelOnly="1" outline="0" fieldPosition="0">
        <references count="3">
          <reference field="4" count="1">
            <x v="34"/>
          </reference>
          <reference field="5" count="1" selected="0">
            <x v="11"/>
          </reference>
          <reference field="7" count="1" selected="0">
            <x v="2"/>
          </reference>
        </references>
      </pivotArea>
    </format>
    <format dxfId="70">
      <pivotArea dataOnly="0" labelOnly="1" outline="0" fieldPosition="0">
        <references count="3">
          <reference field="4" count="1">
            <x v="24"/>
          </reference>
          <reference field="5" count="1" selected="0">
            <x v="25"/>
          </reference>
          <reference field="7" count="1" selected="0">
            <x v="2"/>
          </reference>
        </references>
      </pivotArea>
    </format>
    <format dxfId="69">
      <pivotArea dataOnly="0" labelOnly="1" outline="0" fieldPosition="0">
        <references count="4">
          <reference field="4" count="1" selected="0">
            <x v="4"/>
          </reference>
          <reference field="5" count="1" selected="0">
            <x v="7"/>
          </reference>
          <reference field="6" count="1">
            <x v="3"/>
          </reference>
          <reference field="7" count="1" selected="0">
            <x v="0"/>
          </reference>
        </references>
      </pivotArea>
    </format>
    <format dxfId="68">
      <pivotArea dataOnly="0" labelOnly="1" outline="0" fieldPosition="0">
        <references count="4">
          <reference field="4" count="1" selected="0">
            <x v="10"/>
          </reference>
          <reference field="5" count="1" selected="0">
            <x v="12"/>
          </reference>
          <reference field="6" count="1">
            <x v="5"/>
          </reference>
          <reference field="7" count="1" selected="0">
            <x v="0"/>
          </reference>
        </references>
      </pivotArea>
    </format>
    <format dxfId="67">
      <pivotArea dataOnly="0" labelOnly="1" outline="0" fieldPosition="0">
        <references count="4">
          <reference field="4" count="1" selected="0">
            <x v="38"/>
          </reference>
          <reference field="5" count="1" selected="0">
            <x v="1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66">
      <pivotArea dataOnly="0" labelOnly="1" outline="0" fieldPosition="0">
        <references count="4">
          <reference field="4" count="1" selected="0">
            <x v="17"/>
          </reference>
          <reference field="5" count="1" selected="0">
            <x v="15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65">
      <pivotArea dataOnly="0" labelOnly="1" outline="0" fieldPosition="0">
        <references count="4">
          <reference field="4" count="1" selected="0">
            <x v="12"/>
          </reference>
          <reference field="5" count="1" selected="0">
            <x v="24"/>
          </reference>
          <reference field="6" count="1">
            <x v="16"/>
          </reference>
          <reference field="7" count="1" selected="0">
            <x v="0"/>
          </reference>
        </references>
      </pivotArea>
    </format>
    <format dxfId="64">
      <pivotArea dataOnly="0" labelOnly="1" outline="0" fieldPosition="0">
        <references count="4">
          <reference field="4" count="1" selected="0">
            <x v="26"/>
          </reference>
          <reference field="5" count="1" selected="0">
            <x v="28"/>
          </reference>
          <reference field="6" count="1">
            <x v="8"/>
          </reference>
          <reference field="7" count="1" selected="0">
            <x v="0"/>
          </reference>
        </references>
      </pivotArea>
    </format>
    <format dxfId="63">
      <pivotArea dataOnly="0" labelOnly="1" outline="0" fieldPosition="0">
        <references count="4">
          <reference field="4" count="1" selected="0">
            <x v="18"/>
          </reference>
          <reference field="5" count="1" selected="0">
            <x v="31"/>
          </reference>
          <reference field="6" count="1">
            <x v="10"/>
          </reference>
          <reference field="7" count="1" selected="0">
            <x v="0"/>
          </reference>
        </references>
      </pivotArea>
    </format>
    <format dxfId="62">
      <pivotArea dataOnly="0" labelOnly="1" outline="0" fieldPosition="0">
        <references count="4">
          <reference field="4" count="1" selected="0">
            <x v="14"/>
          </reference>
          <reference field="5" count="1" selected="0">
            <x v="32"/>
          </reference>
          <reference field="6" count="1">
            <x v="15"/>
          </reference>
          <reference field="7" count="1" selected="0">
            <x v="0"/>
          </reference>
        </references>
      </pivotArea>
    </format>
    <format dxfId="61">
      <pivotArea dataOnly="0" labelOnly="1" outline="0" fieldPosition="0">
        <references count="4">
          <reference field="4" count="1" selected="0">
            <x v="15"/>
          </reference>
          <reference field="5" count="1" selected="0">
            <x v="33"/>
          </reference>
          <reference field="6" count="1">
            <x v="18"/>
          </reference>
          <reference field="7" count="1" selected="0">
            <x v="0"/>
          </reference>
        </references>
      </pivotArea>
    </format>
    <format dxfId="60">
      <pivotArea dataOnly="0" labelOnly="1" outline="0" fieldPosition="0">
        <references count="4">
          <reference field="4" count="1" selected="0">
            <x v="1"/>
          </reference>
          <reference field="5" count="1" selected="0">
            <x v="0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59">
      <pivotArea dataOnly="0" labelOnly="1" outline="0" fieldPosition="0">
        <references count="4">
          <reference field="4" count="1" selected="0">
            <x v="36"/>
          </reference>
          <reference field="5" count="1" selected="0">
            <x v="5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8">
      <pivotArea dataOnly="0" labelOnly="1" outline="0" fieldPosition="0">
        <references count="4">
          <reference field="4" count="1" selected="0">
            <x v="19"/>
          </reference>
          <reference field="5" count="1" selected="0">
            <x v="8"/>
          </reference>
          <reference field="6" count="1">
            <x v="12"/>
          </reference>
          <reference field="7" count="1" selected="0">
            <x v="1"/>
          </reference>
        </references>
      </pivotArea>
    </format>
    <format dxfId="57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1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6">
      <pivotArea dataOnly="0" labelOnly="1" outline="0" fieldPosition="0">
        <references count="4">
          <reference field="4" count="1" selected="0">
            <x v="31"/>
          </reference>
          <reference field="5" count="1" selected="0">
            <x v="22"/>
          </reference>
          <reference field="6" count="1">
            <x v="6"/>
          </reference>
          <reference field="7" count="1" selected="0">
            <x v="1"/>
          </reference>
        </references>
      </pivotArea>
    </format>
    <format dxfId="55">
      <pivotArea dataOnly="0" labelOnly="1" outline="0" fieldPosition="0">
        <references count="4">
          <reference field="4" count="1" selected="0">
            <x v="32"/>
          </reference>
          <reference field="5" count="1" selected="0">
            <x v="22"/>
          </reference>
          <reference field="6" count="1">
            <x v="7"/>
          </reference>
          <reference field="7" count="1" selected="0">
            <x v="1"/>
          </reference>
        </references>
      </pivotArea>
    </format>
    <format dxfId="54">
      <pivotArea dataOnly="0" labelOnly="1" outline="0" fieldPosition="0">
        <references count="4">
          <reference field="4" count="1" selected="0">
            <x v="37"/>
          </reference>
          <reference field="5" count="1" selected="0">
            <x v="27"/>
          </reference>
          <reference field="6" count="1">
            <x v="17"/>
          </reference>
          <reference field="7" count="1" selected="0">
            <x v="1"/>
          </reference>
        </references>
      </pivotArea>
    </format>
    <format dxfId="53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29"/>
          </reference>
          <reference field="6" count="1">
            <x v="8"/>
          </reference>
          <reference field="7" count="1" selected="0">
            <x v="1"/>
          </reference>
        </references>
      </pivotArea>
    </format>
    <format dxfId="52">
      <pivotArea dataOnly="0" labelOnly="1" outline="0" fieldPosition="0">
        <references count="4">
          <reference field="4" count="1" selected="0">
            <x v="3"/>
          </reference>
          <reference field="5" count="1" selected="0">
            <x v="30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51">
      <pivotArea dataOnly="0" labelOnly="1" outline="0" fieldPosition="0">
        <references count="4">
          <reference field="4" count="1" selected="0">
            <x v="34"/>
          </reference>
          <reference field="5" count="1" selected="0">
            <x v="11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50">
      <pivotArea dataOnly="0" labelOnly="1" outline="0" fieldPosition="0">
        <references count="4">
          <reference field="4" count="1" selected="0">
            <x v="24"/>
          </reference>
          <reference field="5" count="1" selected="0">
            <x v="25"/>
          </reference>
          <reference field="6" count="1">
            <x v="11"/>
          </reference>
          <reference field="7" count="1" selected="0">
            <x v="2"/>
          </reference>
        </references>
      </pivotArea>
    </format>
    <format dxfId="4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>
            <x v="2"/>
          </reference>
        </references>
      </pivotArea>
    </format>
    <format dxfId="48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12"/>
          </reference>
          <reference field="6" count="1" selected="0">
            <x v="5"/>
          </reference>
          <reference field="7" count="1" selected="0">
            <x v="0"/>
          </reference>
          <reference field="11" count="1">
            <x v="1"/>
          </reference>
        </references>
      </pivotArea>
    </format>
    <format dxfId="4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46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0"/>
          </reference>
          <reference field="7" count="1" selected="0">
            <x v="0"/>
          </reference>
          <reference field="11" count="1">
            <x v="4"/>
          </reference>
        </references>
      </pivotArea>
    </format>
    <format dxfId="45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44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>
            <x v="10"/>
          </reference>
        </references>
      </pivotArea>
    </format>
    <format dxfId="43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32"/>
          </reference>
          <reference field="6" count="1" selected="0">
            <x v="15"/>
          </reference>
          <reference field="7" count="1" selected="0">
            <x v="0"/>
          </reference>
          <reference field="11" count="1">
            <x v="3"/>
          </reference>
        </references>
      </pivotArea>
    </format>
    <format dxfId="42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>
            <x v="10"/>
          </reference>
        </references>
      </pivotArea>
    </format>
    <format dxfId="41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40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10"/>
          </reference>
        </references>
      </pivotArea>
    </format>
    <format dxfId="39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>
            <x v="1"/>
          </reference>
        </references>
      </pivotArea>
    </format>
    <format dxfId="3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3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29"/>
          </reference>
          <reference field="6" count="1" selected="0">
            <x v="8"/>
          </reference>
          <reference field="7" count="1" selected="0">
            <x v="1"/>
          </reference>
          <reference field="11" count="1">
            <x v="10"/>
          </reference>
        </references>
      </pivotArea>
    </format>
    <format dxfId="36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>
            <x v="3"/>
          </reference>
        </references>
      </pivotArea>
    </format>
    <format dxfId="35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>
            <x v="7"/>
          </reference>
        </references>
      </pivotArea>
    </format>
    <format dxfId="34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20" count="1">
            <x v="2"/>
          </reference>
        </references>
      </pivotArea>
    </format>
    <format dxfId="33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32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3"/>
          </reference>
        </references>
      </pivotArea>
    </format>
    <format dxfId="31">
      <pivotArea dataOnly="0" labelOnly="1" outline="0" fieldPosition="0">
        <references count="6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30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10"/>
          </reference>
          <reference field="20" count="1">
            <x v="2"/>
          </reference>
        </references>
      </pivotArea>
    </format>
    <format dxfId="29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28">
      <pivotArea dataOnly="0" labelOnly="1" outline="0" fieldPosition="0">
        <references count="6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10"/>
          </reference>
          <reference field="20" count="1">
            <x v="6"/>
          </reference>
        </references>
      </pivotArea>
    </format>
    <format dxfId="27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0"/>
          </reference>
        </references>
      </pivotArea>
    </format>
    <format dxfId="26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25">
      <pivotArea dataOnly="0" labelOnly="1" outline="0" fieldPosition="0">
        <references count="6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 selected="0">
            <x v="1"/>
          </reference>
          <reference field="20" count="1">
            <x v="0"/>
          </reference>
        </references>
      </pivotArea>
    </format>
    <format dxfId="24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11" count="1" selected="0">
            <x v="1"/>
          </reference>
          <reference field="20" count="1">
            <x v="6"/>
          </reference>
        </references>
      </pivotArea>
    </format>
    <format dxfId="23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2"/>
          </reference>
        </references>
      </pivotArea>
    </format>
    <format dxfId="22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20" count="1">
            <x v="6"/>
          </reference>
        </references>
      </pivotArea>
    </format>
    <format dxfId="21">
      <pivotArea dataOnly="0" labelOnly="1" outline="0" fieldPosition="0">
        <references count="6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 selected="0">
            <x v="7"/>
          </reference>
          <reference field="20" count="1">
            <x v="3"/>
          </reference>
        </references>
      </pivotArea>
    </format>
    <format dxfId="20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9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8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24"/>
          </reference>
          <reference field="6" count="1" selected="0">
            <x v="16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17">
      <pivotArea dataOnly="0" labelOnly="1" outline="0" fieldPosition="0">
        <references count="7">
          <reference field="4" count="1" selected="0">
            <x v="26"/>
          </reference>
          <reference field="5" count="1" selected="0">
            <x v="28"/>
          </reference>
          <reference field="6" count="1" selected="0">
            <x v="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6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0"/>
          </reference>
          <reference field="7" count="1" selected="0">
            <x v="0"/>
          </reference>
          <reference field="11" count="1" selected="0">
            <x v="10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15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33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4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34"/>
          </reference>
          <reference field="6" count="1" selected="0">
            <x v="18"/>
          </reference>
          <reference field="7" count="1" selected="0">
            <x v="0"/>
          </reference>
          <reference field="11" count="1" selected="0">
            <x v="10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3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2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11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22"/>
          </reference>
          <reference field="6" count="1" selected="0">
            <x v="6"/>
          </reference>
          <reference field="7" count="1" selected="0">
            <x v="1"/>
          </reference>
          <reference field="11" count="1" selected="0">
            <x v="1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10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22"/>
          </reference>
          <reference field="6" count="1" selected="0">
            <x v="7"/>
          </reference>
          <reference field="7" count="1" selected="0">
            <x v="1"/>
          </reference>
          <reference field="11" count="1" selected="0">
            <x v="1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9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27"/>
          </reference>
          <reference field="6" count="1" selected="0">
            <x v="17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8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20" count="1" selected="0">
            <x v="6"/>
          </reference>
          <reference field="21" count="1">
            <x v="5"/>
          </reference>
        </references>
      </pivotArea>
    </format>
    <format dxfId="7">
      <pivotArea dataOnly="0" labelOnly="1" outline="0" fieldPosition="0">
        <references count="7">
          <reference field="4" count="1" selected="0">
            <x v="24"/>
          </reference>
          <reference field="5" count="1" selected="0">
            <x v="25"/>
          </reference>
          <reference field="6" count="1" selected="0">
            <x v="11"/>
          </reference>
          <reference field="7" count="1" selected="0">
            <x v="2"/>
          </reference>
          <reference field="11" count="1" selected="0">
            <x v="7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6">
      <pivotArea dataOnly="0" labelOnly="1" outline="0" fieldPosition="0">
        <references count="8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15" count="1">
            <x v="7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5">
      <pivotArea dataOnly="0" labelOnly="1" outline="0" fieldPosition="0">
        <references count="9">
          <reference field="4" count="1" selected="0">
            <x v="4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0"/>
          </reference>
          <reference field="11" count="1" selected="0">
            <x v="2"/>
          </reference>
          <reference field="13" count="1">
            <x v="0"/>
          </reference>
          <reference field="15" count="1" selected="0">
            <x v="7"/>
          </reference>
          <reference field="20" count="1" selected="0">
            <x v="2"/>
          </reference>
          <reference field="21" count="1" selected="0">
            <x v="2"/>
          </reference>
        </references>
      </pivotArea>
    </format>
    <format dxfId="4">
      <pivotArea dataOnly="0" labelOnly="1" outline="0" fieldPosition="0">
        <references count="9">
          <reference field="4" count="1" selected="0">
            <x v="3"/>
          </reference>
          <reference field="5" count="1" selected="0">
            <x v="30"/>
          </reference>
          <reference field="6" count="1" selected="0">
            <x v="3"/>
          </reference>
          <reference field="7" count="1" selected="0">
            <x v="1"/>
          </reference>
          <reference field="11" count="1" selected="0">
            <x v="3"/>
          </reference>
          <reference field="13" count="1">
            <x v="1"/>
          </reference>
          <reference field="15" count="1" selected="0">
            <x v="7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3">
      <pivotArea dataOnly="0" labelOnly="1" outline="0" fieldPosition="0">
        <references count="9">
          <reference field="4" count="1" selected="0">
            <x v="34"/>
          </reference>
          <reference field="5" count="1" selected="0">
            <x v="11"/>
          </reference>
          <reference field="6" count="1" selected="0">
            <x v="2"/>
          </reference>
          <reference field="7" count="1" selected="0">
            <x v="2"/>
          </reference>
          <reference field="11" count="1" selected="0">
            <x v="3"/>
          </reference>
          <reference field="13" count="1">
            <x v="0"/>
          </reference>
          <reference field="15" count="1" selected="0">
            <x v="7"/>
          </reference>
          <reference field="20" count="1" selected="0">
            <x v="6"/>
          </reference>
          <reference field="21" count="1" selected="0">
            <x v="5"/>
          </reference>
        </references>
      </pivotArea>
    </format>
    <format dxfId="2">
      <pivotArea field="0" type="button" dataOnly="0" labelOnly="1" outline="0" axis="axisPage" fieldPosition="0"/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8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BASE_SS_GERAL" displayName="BASE_SS_GERAL" ref="A1:AQ45" totalsRowShown="0" headerRowDxfId="967" dataDxfId="966" tableBorderDxfId="965">
  <autoFilter ref="A1:AQ45">
    <filterColumn colId="1"/>
    <filterColumn colId="2"/>
    <filterColumn colId="3"/>
    <filterColumn colId="37"/>
    <filterColumn colId="38"/>
    <filterColumn colId="42"/>
  </autoFilter>
  <sortState ref="A2:AQ42">
    <sortCondition ref="A2:A42"/>
    <sortCondition ref="H2:H42"/>
    <sortCondition ref="F2:F42"/>
  </sortState>
  <tableColumns count="43">
    <tableColumn id="1" name="Mês" dataDxfId="964"/>
    <tableColumn id="43" name="Tipo Produto" dataDxfId="963"/>
    <tableColumn id="42" name="Divisão (cód)" dataDxfId="962">
      <calculatedColumnFormula>VLOOKUP(H2,$AV$1:$AW$11,2,0)</calculatedColumnFormula>
    </tableColumn>
    <tableColumn id="16" name="Coleção" dataDxfId="961">
      <calculatedColumnFormula>MID(E2,3,7)</calculatedColumnFormula>
    </tableColumn>
    <tableColumn id="2" name="Cod. Produto" dataDxfId="960"/>
    <tableColumn id="3" name="Título" dataDxfId="959"/>
    <tableColumn id="4" name="Edição" dataDxfId="0">
      <calculatedColumnFormula>MID(E2,10,5)</calculatedColumnFormula>
    </tableColumn>
    <tableColumn id="5" name="Divisão" dataDxfId="958"/>
    <tableColumn id="6" name="N° páginas" dataDxfId="957"/>
    <tableColumn id="7" name="Miolo" dataDxfId="956"/>
    <tableColumn id="8" name="Capa" dataDxfId="955"/>
    <tableColumn id="9" name="Preço" dataDxfId="954" dataCellStyle="Moeda"/>
    <tableColumn id="10" name="Formato" dataDxfId="953"/>
    <tableColumn id="11" name="Distribuição" dataDxfId="952"/>
    <tableColumn id="12" name="Lombada" dataDxfId="951"/>
    <tableColumn id="13" name="Periodicidade" dataDxfId="950"/>
    <tableColumn id="14" name="Tiragem Sugerida" dataDxfId="949"/>
    <tableColumn id="37" name="OBS" dataDxfId="948"/>
    <tableColumn id="17" name="Bancas" dataDxfId="947"/>
    <tableColumn id="18" name="Gráfica" dataDxfId="946"/>
    <tableColumn id="21" name="Lcto" dataDxfId="945">
      <calculatedColumnFormula>S2</calculatedColumnFormula>
    </tableColumn>
    <tableColumn id="22" name="Entrega FC" dataDxfId="944">
      <calculatedColumnFormula>U2-3</calculatedColumnFormula>
    </tableColumn>
    <tableColumn id="23" name="Reparte Bancas" dataDxfId="943"/>
    <tableColumn id="24" name="Disk Banca" dataDxfId="942"/>
    <tableColumn id="25" name="ASS" dataDxfId="941"/>
    <tableColumn id="26" name="Stand By" dataDxfId="940"/>
    <tableColumn id="27" name="Correios" dataDxfId="939"/>
    <tableColumn id="28" name="TOTAL ASS" dataDxfId="938">
      <calculatedColumnFormula>SUM(Y2:AA2)</calculatedColumnFormula>
    </tableColumn>
    <tableColumn id="29" name="Entrega ACF" dataDxfId="937"/>
    <tableColumn id="30" name="Reparte Panini" dataDxfId="936"/>
    <tableColumn id="31" name="Loja Virtual" dataDxfId="935"/>
    <tableColumn id="32" name="Supermercados" dataDxfId="934"/>
    <tableColumn id="33" name="Devir" dataDxfId="933"/>
    <tableColumn id="34" name="Comix" dataDxfId="932"/>
    <tableColumn id="35" name="Livrarias" dataDxfId="931"/>
    <tableColumn id="36" name="Reparte Varejo" dataDxfId="930">
      <calculatedColumnFormula>SUM(AG2:AI2)</calculatedColumnFormula>
    </tableColumn>
    <tableColumn id="20" name="TIRAGEM" dataDxfId="929">
      <calculatedColumnFormula>SUM(W2,X2,AB2,AD2,AF2,AJ2,AE2,AP2)</calculatedColumnFormula>
    </tableColumn>
    <tableColumn id="15" name="Check Tiragem (bancas)" dataDxfId="928">
      <calculatedColumnFormula>Q2-AK2</calculatedColumnFormula>
    </tableColumn>
    <tableColumn id="19" name="Check Tiragem Bancas" dataDxfId="927">
      <calculatedColumnFormula>AK2=Q2</calculatedColumnFormula>
    </tableColumn>
    <tableColumn id="38" name="PP" dataDxfId="926">
      <calculatedColumnFormula>IF(W2&lt;=15000,10,IF(W2&lt;=25000,15,20))</calculatedColumnFormula>
    </tableColumn>
    <tableColumn id="39" name="PEB" dataDxfId="925"/>
    <tableColumn id="40" name="Reparte Bienal" dataDxfId="924"/>
    <tableColumn id="41" name="Check PP" dataDxfId="923">
      <calculatedColumnFormula>W2/AN2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Pendencias" displayName="Pendencias" ref="A1:AQ5" totalsRowShown="0" headerRowDxfId="922" dataDxfId="920" headerRowBorderDxfId="921">
  <autoFilter ref="A1:AQ5">
    <filterColumn colId="1"/>
    <filterColumn colId="37"/>
    <filterColumn colId="42"/>
  </autoFilter>
  <tableColumns count="43">
    <tableColumn id="1" name="Mês" dataDxfId="919"/>
    <tableColumn id="42" name="Tipo Produto" dataDxfId="918"/>
    <tableColumn id="2" name="Divisão (cód)" dataDxfId="917">
      <calculatedColumnFormula>VLOOKUP(H2,$AV$1:$AW$7,2,0)</calculatedColumnFormula>
    </tableColumn>
    <tableColumn id="3" name="Coleção" dataDxfId="916">
      <calculatedColumnFormula>MID(E2,3,7)</calculatedColumnFormula>
    </tableColumn>
    <tableColumn id="4" name="Cod. Produto" dataDxfId="915"/>
    <tableColumn id="5" name="Título" dataDxfId="914"/>
    <tableColumn id="6" name="Edição" dataDxfId="913">
      <calculatedColumnFormula>RIGHT(E2,3)</calculatedColumnFormula>
    </tableColumn>
    <tableColumn id="7" name="Divisão" dataDxfId="912"/>
    <tableColumn id="8" name="N° páginas" dataDxfId="911"/>
    <tableColumn id="9" name="Miolo" dataDxfId="910"/>
    <tableColumn id="10" name="Capa" dataDxfId="909"/>
    <tableColumn id="11" name="Preço" dataDxfId="908" dataCellStyle="Moeda"/>
    <tableColumn id="12" name="Formato" dataDxfId="907"/>
    <tableColumn id="13" name="Distribuição" dataDxfId="906"/>
    <tableColumn id="14" name="Lombada" dataDxfId="905"/>
    <tableColumn id="15" name="Periodicidade" dataDxfId="904"/>
    <tableColumn id="16" name="Tiragem Sugerida" dataDxfId="903"/>
    <tableColumn id="17" name="OBS" dataDxfId="902"/>
    <tableColumn id="18" name="Bancas" dataDxfId="901"/>
    <tableColumn id="19" name="Gráfica" dataDxfId="900"/>
    <tableColumn id="20" name="Lcto" dataDxfId="899">
      <calculatedColumnFormula>S2</calculatedColumnFormula>
    </tableColumn>
    <tableColumn id="21" name="Entrega FC" dataDxfId="898">
      <calculatedColumnFormula>U2-3</calculatedColumnFormula>
    </tableColumn>
    <tableColumn id="22" name="Reparte Bancas" dataDxfId="897"/>
    <tableColumn id="23" name="Disk Banca" dataDxfId="896"/>
    <tableColumn id="24" name="ASS" dataDxfId="895"/>
    <tableColumn id="25" name="Stand By" dataDxfId="894"/>
    <tableColumn id="26" name="Correios" dataDxfId="893"/>
    <tableColumn id="27" name="TOTAL ASS" dataDxfId="892">
      <calculatedColumnFormula>SUM(Y2:AA2)</calculatedColumnFormula>
    </tableColumn>
    <tableColumn id="28" name="ENTREGA ACF" dataDxfId="891"/>
    <tableColumn id="29" name="Reparte Panini" dataDxfId="890"/>
    <tableColumn id="30" name="LOJA VIRTUAL" dataDxfId="889"/>
    <tableColumn id="31" name="Supermercados" dataDxfId="888"/>
    <tableColumn id="32" name="DEVIR" dataDxfId="887"/>
    <tableColumn id="33" name="COMIX" dataDxfId="886"/>
    <tableColumn id="34" name="LIVRARIAS" dataDxfId="885"/>
    <tableColumn id="35" name="Reparte Varejo" dataDxfId="884">
      <calculatedColumnFormula>SUM(AG2:AI2)</calculatedColumnFormula>
    </tableColumn>
    <tableColumn id="36" name="TIRAGEM" dataDxfId="883">
      <calculatedColumnFormula>SUM(W2,X2,AB2,AD2,AF2,AJ2,AE2,AP2)</calculatedColumnFormula>
    </tableColumn>
    <tableColumn id="43" name="Check Tiragem (bancas)" dataDxfId="882">
      <calculatedColumnFormula>Q2-AK2</calculatedColumnFormula>
    </tableColumn>
    <tableColumn id="37" name="Check Tiragem Bancas" dataDxfId="881">
      <calculatedColumnFormula>AK2=Q2</calculatedColumnFormula>
    </tableColumn>
    <tableColumn id="38" name="PP" dataDxfId="880">
      <calculatedColumnFormula>IF(W2&lt;=15000,10,IF(W2&lt;=25000,15,20))</calculatedColumnFormula>
    </tableColumn>
    <tableColumn id="39" name="PEB" dataDxfId="879">
      <calculatedColumnFormula>IF(P2="mensal",37,60)</calculatedColumnFormula>
    </tableColumn>
    <tableColumn id="40" name="Reparte Bienal" dataDxfId="878"/>
    <tableColumn id="44" name="Check PP" dataDxfId="877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X50"/>
  <sheetViews>
    <sheetView showGridLines="0" tabSelected="1" topLeftCell="A19" workbookViewId="0">
      <selection activeCell="A45" sqref="A45"/>
    </sheetView>
  </sheetViews>
  <sheetFormatPr defaultRowHeight="15"/>
  <cols>
    <col min="1" max="1" width="12.42578125" style="9" bestFit="1" customWidth="1"/>
    <col min="2" max="2" width="15.7109375" style="9" bestFit="1" customWidth="1"/>
    <col min="3" max="3" width="15.28515625" style="9" customWidth="1"/>
    <col min="4" max="4" width="12.42578125" style="9" bestFit="1" customWidth="1"/>
    <col min="5" max="5" width="15.85546875" style="9" customWidth="1"/>
    <col min="6" max="6" width="38.85546875" style="9" bestFit="1" customWidth="1"/>
    <col min="7" max="8" width="12.42578125" style="9" bestFit="1" customWidth="1"/>
    <col min="9" max="9" width="13.5703125" style="9" customWidth="1"/>
    <col min="10" max="10" width="27.5703125" style="9" customWidth="1"/>
    <col min="11" max="11" width="43.42578125" style="9" customWidth="1"/>
    <col min="12" max="13" width="12.42578125" style="9" bestFit="1" customWidth="1"/>
    <col min="14" max="14" width="14.7109375" style="9" customWidth="1"/>
    <col min="15" max="15" width="12.7109375" style="9" customWidth="1"/>
    <col min="16" max="16" width="16.140625" style="9" customWidth="1"/>
    <col min="17" max="17" width="19.140625" style="9" bestFit="1" customWidth="1"/>
    <col min="18" max="18" width="45" style="9" customWidth="1"/>
    <col min="19" max="21" width="12.42578125" style="9" bestFit="1" customWidth="1"/>
    <col min="22" max="22" width="13.85546875" style="9" customWidth="1"/>
    <col min="23" max="23" width="17.42578125" style="9" bestFit="1" customWidth="1"/>
    <col min="24" max="24" width="13.5703125" style="9" customWidth="1"/>
    <col min="25" max="27" width="12.42578125" style="9" bestFit="1" customWidth="1"/>
    <col min="28" max="28" width="13.85546875" style="9" customWidth="1"/>
    <col min="29" max="29" width="15" style="9" customWidth="1"/>
    <col min="30" max="30" width="17" style="9" bestFit="1" customWidth="1"/>
    <col min="31" max="31" width="14.42578125" style="9" customWidth="1"/>
    <col min="32" max="32" width="17.85546875" style="9" customWidth="1"/>
    <col min="33" max="35" width="12.42578125" style="9" bestFit="1" customWidth="1"/>
    <col min="36" max="36" width="12.85546875" style="9" bestFit="1" customWidth="1"/>
    <col min="37" max="37" width="12.5703125" style="9" bestFit="1" customWidth="1"/>
    <col min="38" max="38" width="19.28515625" style="9" bestFit="1" customWidth="1"/>
    <col min="39" max="39" width="14.140625" style="9" bestFit="1" customWidth="1"/>
    <col min="40" max="41" width="12.42578125" style="9" bestFit="1" customWidth="1"/>
    <col min="42" max="42" width="17" style="9" customWidth="1"/>
    <col min="43" max="43" width="12.5703125" style="9" bestFit="1" customWidth="1"/>
    <col min="44" max="44" width="15.28515625" style="9" bestFit="1" customWidth="1"/>
    <col min="45" max="46" width="9.140625" style="9"/>
    <col min="47" max="48" width="9" style="59" bestFit="1" customWidth="1"/>
    <col min="49" max="49" width="8.140625" style="59" bestFit="1" customWidth="1"/>
    <col min="50" max="50" width="9.140625" style="59"/>
    <col min="51" max="16384" width="9.140625" style="9"/>
  </cols>
  <sheetData>
    <row r="1" spans="1:50" s="22" customFormat="1" ht="25.5">
      <c r="A1" s="19" t="s">
        <v>0</v>
      </c>
      <c r="B1" s="19" t="s">
        <v>175</v>
      </c>
      <c r="C1" s="19" t="s">
        <v>102</v>
      </c>
      <c r="D1" s="19" t="s">
        <v>101</v>
      </c>
      <c r="E1" s="20" t="s">
        <v>1</v>
      </c>
      <c r="F1" s="21" t="s">
        <v>185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88</v>
      </c>
      <c r="R1" s="19" t="s">
        <v>27</v>
      </c>
      <c r="S1" s="21" t="s">
        <v>13</v>
      </c>
      <c r="T1" s="21" t="s">
        <v>14</v>
      </c>
      <c r="U1" s="21" t="s">
        <v>15</v>
      </c>
      <c r="V1" s="21" t="s">
        <v>16</v>
      </c>
      <c r="W1" s="19" t="s">
        <v>89</v>
      </c>
      <c r="X1" s="21" t="s">
        <v>17</v>
      </c>
      <c r="Y1" s="21" t="s">
        <v>18</v>
      </c>
      <c r="Z1" s="21" t="s">
        <v>19</v>
      </c>
      <c r="AA1" s="19" t="s">
        <v>20</v>
      </c>
      <c r="AB1" s="19" t="s">
        <v>21</v>
      </c>
      <c r="AC1" s="19" t="s">
        <v>193</v>
      </c>
      <c r="AD1" s="21" t="s">
        <v>90</v>
      </c>
      <c r="AE1" s="21" t="s">
        <v>194</v>
      </c>
      <c r="AF1" s="21" t="s">
        <v>195</v>
      </c>
      <c r="AG1" s="21" t="s">
        <v>196</v>
      </c>
      <c r="AH1" s="19" t="s">
        <v>197</v>
      </c>
      <c r="AI1" s="19" t="s">
        <v>198</v>
      </c>
      <c r="AJ1" s="19" t="s">
        <v>199</v>
      </c>
      <c r="AK1" s="19" t="s">
        <v>100</v>
      </c>
      <c r="AL1" s="19" t="s">
        <v>158</v>
      </c>
      <c r="AM1" s="19" t="s">
        <v>135</v>
      </c>
      <c r="AN1" s="21" t="s">
        <v>28</v>
      </c>
      <c r="AO1" s="21" t="s">
        <v>29</v>
      </c>
      <c r="AP1" s="19" t="s">
        <v>30</v>
      </c>
      <c r="AQ1" s="28" t="s">
        <v>170</v>
      </c>
      <c r="AU1" s="58"/>
      <c r="AV1" s="58" t="s">
        <v>81</v>
      </c>
      <c r="AW1" s="58" t="s">
        <v>82</v>
      </c>
      <c r="AX1" s="58"/>
    </row>
    <row r="2" spans="1:50">
      <c r="A2" s="1">
        <v>40909</v>
      </c>
      <c r="B2" s="1" t="s">
        <v>2</v>
      </c>
      <c r="C2" s="108">
        <f t="shared" ref="C2:C13" si="0">IF(B2="Livro",10213,VLOOKUP(H2,$AV$1:$AW$11,2,0))</f>
        <v>10202</v>
      </c>
      <c r="D2" s="11" t="str">
        <f t="shared" ref="D2:D42" si="1">MID(E2,3,7)</f>
        <v>0010138</v>
      </c>
      <c r="E2" s="2">
        <v>530010138019</v>
      </c>
      <c r="F2" s="3" t="s">
        <v>37</v>
      </c>
      <c r="G2" s="4" t="str">
        <f t="shared" ref="G2:G43" si="2">MID(E2,10,5)</f>
        <v>019</v>
      </c>
      <c r="H2" s="5" t="s">
        <v>31</v>
      </c>
      <c r="I2" s="5" t="s">
        <v>38</v>
      </c>
      <c r="J2" s="5" t="s">
        <v>133</v>
      </c>
      <c r="K2" s="5" t="s">
        <v>33</v>
      </c>
      <c r="L2" s="13">
        <v>14.9</v>
      </c>
      <c r="M2" s="5" t="s">
        <v>39</v>
      </c>
      <c r="N2" s="5" t="s">
        <v>34</v>
      </c>
      <c r="O2" s="5" t="s">
        <v>180</v>
      </c>
      <c r="P2" s="5" t="s">
        <v>97</v>
      </c>
      <c r="Q2" s="8">
        <v>14000</v>
      </c>
      <c r="R2" s="8" t="s">
        <v>171</v>
      </c>
      <c r="S2" s="6">
        <v>40934</v>
      </c>
      <c r="T2" s="7" t="s">
        <v>36</v>
      </c>
      <c r="U2" s="7">
        <f t="shared" ref="U2:U42" si="3">S2</f>
        <v>40934</v>
      </c>
      <c r="V2" s="7">
        <v>40928</v>
      </c>
      <c r="W2" s="8">
        <v>11150</v>
      </c>
      <c r="X2" s="5">
        <v>10</v>
      </c>
      <c r="Y2" s="8">
        <v>2200</v>
      </c>
      <c r="Z2" s="8">
        <v>0</v>
      </c>
      <c r="AA2" s="8">
        <v>20</v>
      </c>
      <c r="AB2" s="8">
        <f t="shared" ref="AB2:AB42" si="4">SUM(Y2:AA2)</f>
        <v>2220</v>
      </c>
      <c r="AC2" s="7">
        <v>40918</v>
      </c>
      <c r="AD2" s="8">
        <v>135</v>
      </c>
      <c r="AE2" s="5">
        <v>20</v>
      </c>
      <c r="AF2" s="5">
        <v>0</v>
      </c>
      <c r="AG2" s="8">
        <v>195</v>
      </c>
      <c r="AH2" s="8">
        <v>270</v>
      </c>
      <c r="AI2" s="8">
        <v>0</v>
      </c>
      <c r="AJ2" s="8">
        <f t="shared" ref="AJ2:AJ42" si="5">SUM(AG2:AI2)</f>
        <v>465</v>
      </c>
      <c r="AK2" s="8">
        <f t="shared" ref="AK2:AK42" si="6">SUM(W2,X2,AB2,AD2,AF2,AJ2,AE2,AP2)</f>
        <v>14000</v>
      </c>
      <c r="AL2" s="8">
        <f t="shared" ref="AL2:AL42" si="7">Q2-AK2</f>
        <v>0</v>
      </c>
      <c r="AM2" s="8" t="b">
        <f t="shared" ref="AM2:AM42" si="8">AK2=Q2</f>
        <v>1</v>
      </c>
      <c r="AN2" s="5">
        <f t="shared" ref="AN2:AN42" si="9">IF(W2&lt;=15000,10,IF(W2&lt;=25000,15,20))</f>
        <v>10</v>
      </c>
      <c r="AO2" s="5">
        <f t="shared" ref="AO2:AO44" si="10">IF(P2="mensal",37,60)</f>
        <v>37</v>
      </c>
      <c r="AP2" s="8">
        <v>0</v>
      </c>
      <c r="AQ2" s="29">
        <f t="shared" ref="AQ2:AQ41" si="11">W2/AN2</f>
        <v>1115</v>
      </c>
      <c r="AV2" s="59" t="s">
        <v>83</v>
      </c>
      <c r="AW2" s="60">
        <v>10201</v>
      </c>
    </row>
    <row r="3" spans="1:50">
      <c r="A3" s="1">
        <v>40909</v>
      </c>
      <c r="B3" s="1" t="s">
        <v>2</v>
      </c>
      <c r="C3" s="108">
        <f t="shared" si="0"/>
        <v>10202</v>
      </c>
      <c r="D3" s="11" t="str">
        <f t="shared" si="1"/>
        <v>0010100</v>
      </c>
      <c r="E3" s="2" t="s">
        <v>189</v>
      </c>
      <c r="F3" s="3" t="s">
        <v>41</v>
      </c>
      <c r="G3" s="4" t="str">
        <f t="shared" si="2"/>
        <v>110/S</v>
      </c>
      <c r="H3" s="5" t="s">
        <v>31</v>
      </c>
      <c r="I3" s="5" t="s">
        <v>42</v>
      </c>
      <c r="J3" s="5" t="s">
        <v>133</v>
      </c>
      <c r="K3" s="5" t="s">
        <v>33</v>
      </c>
      <c r="L3" s="13">
        <v>6.5</v>
      </c>
      <c r="M3" s="5" t="s">
        <v>39</v>
      </c>
      <c r="N3" s="5" t="s">
        <v>34</v>
      </c>
      <c r="O3" s="5" t="s">
        <v>181</v>
      </c>
      <c r="P3" s="5" t="s">
        <v>97</v>
      </c>
      <c r="Q3" s="8">
        <v>19000</v>
      </c>
      <c r="R3" s="8" t="s">
        <v>171</v>
      </c>
      <c r="S3" s="6">
        <v>40914</v>
      </c>
      <c r="T3" s="7" t="s">
        <v>36</v>
      </c>
      <c r="U3" s="7">
        <f t="shared" si="3"/>
        <v>40914</v>
      </c>
      <c r="V3" s="7">
        <f>U3-3</f>
        <v>40911</v>
      </c>
      <c r="W3" s="8">
        <v>15420</v>
      </c>
      <c r="X3" s="5">
        <v>10</v>
      </c>
      <c r="Y3" s="8">
        <v>2700</v>
      </c>
      <c r="Z3" s="8">
        <v>0</v>
      </c>
      <c r="AA3" s="8">
        <v>20</v>
      </c>
      <c r="AB3" s="8">
        <f t="shared" si="4"/>
        <v>2720</v>
      </c>
      <c r="AC3" s="7">
        <v>40903</v>
      </c>
      <c r="AD3" s="8">
        <v>131</v>
      </c>
      <c r="AE3" s="5">
        <v>20</v>
      </c>
      <c r="AF3" s="5">
        <v>150</v>
      </c>
      <c r="AG3" s="8">
        <v>239</v>
      </c>
      <c r="AH3" s="8">
        <v>310</v>
      </c>
      <c r="AI3" s="8">
        <v>0</v>
      </c>
      <c r="AJ3" s="8">
        <f t="shared" si="5"/>
        <v>549</v>
      </c>
      <c r="AK3" s="8">
        <f t="shared" si="6"/>
        <v>19000</v>
      </c>
      <c r="AL3" s="8">
        <f t="shared" si="7"/>
        <v>0</v>
      </c>
      <c r="AM3" s="8" t="b">
        <f t="shared" si="8"/>
        <v>1</v>
      </c>
      <c r="AN3" s="5">
        <f t="shared" si="9"/>
        <v>15</v>
      </c>
      <c r="AO3" s="5">
        <f t="shared" si="10"/>
        <v>37</v>
      </c>
      <c r="AP3" s="8">
        <v>0</v>
      </c>
      <c r="AQ3" s="29">
        <f t="shared" si="11"/>
        <v>1028</v>
      </c>
      <c r="AV3" s="59" t="s">
        <v>31</v>
      </c>
      <c r="AW3" s="60">
        <v>10202</v>
      </c>
    </row>
    <row r="4" spans="1:50">
      <c r="A4" s="1">
        <v>40909</v>
      </c>
      <c r="B4" s="1" t="s">
        <v>2</v>
      </c>
      <c r="C4" s="108">
        <f t="shared" si="0"/>
        <v>10202</v>
      </c>
      <c r="D4" s="11" t="str">
        <f t="shared" si="1"/>
        <v>0293102</v>
      </c>
      <c r="E4" s="2">
        <v>530293102041</v>
      </c>
      <c r="F4" s="3" t="s">
        <v>99</v>
      </c>
      <c r="G4" s="4" t="str">
        <f t="shared" si="2"/>
        <v>041</v>
      </c>
      <c r="H4" s="5" t="s">
        <v>31</v>
      </c>
      <c r="I4" s="5" t="s">
        <v>42</v>
      </c>
      <c r="J4" s="5" t="s">
        <v>133</v>
      </c>
      <c r="K4" s="5" t="s">
        <v>33</v>
      </c>
      <c r="L4" s="13">
        <v>6.5</v>
      </c>
      <c r="M4" s="5" t="s">
        <v>39</v>
      </c>
      <c r="N4" s="5" t="s">
        <v>34</v>
      </c>
      <c r="O4" s="5" t="s">
        <v>181</v>
      </c>
      <c r="P4" s="5" t="s">
        <v>97</v>
      </c>
      <c r="Q4" s="8">
        <v>18000</v>
      </c>
      <c r="R4" s="8" t="s">
        <v>171</v>
      </c>
      <c r="S4" s="6">
        <v>40934</v>
      </c>
      <c r="T4" s="7" t="s">
        <v>36</v>
      </c>
      <c r="U4" s="7">
        <f t="shared" si="3"/>
        <v>40934</v>
      </c>
      <c r="V4" s="7">
        <v>40928</v>
      </c>
      <c r="W4" s="8">
        <v>14490</v>
      </c>
      <c r="X4" s="5">
        <v>10</v>
      </c>
      <c r="Y4" s="8">
        <v>2700</v>
      </c>
      <c r="Z4" s="8">
        <v>0</v>
      </c>
      <c r="AA4" s="8">
        <v>20</v>
      </c>
      <c r="AB4" s="8">
        <f t="shared" si="4"/>
        <v>2720</v>
      </c>
      <c r="AC4" s="7">
        <v>40918</v>
      </c>
      <c r="AD4" s="8">
        <v>144</v>
      </c>
      <c r="AE4" s="5">
        <v>20</v>
      </c>
      <c r="AF4" s="5">
        <v>0</v>
      </c>
      <c r="AG4" s="8">
        <v>276</v>
      </c>
      <c r="AH4" s="8">
        <v>340</v>
      </c>
      <c r="AI4" s="8">
        <v>0</v>
      </c>
      <c r="AJ4" s="8">
        <f t="shared" si="5"/>
        <v>616</v>
      </c>
      <c r="AK4" s="8">
        <f t="shared" si="6"/>
        <v>18000</v>
      </c>
      <c r="AL4" s="8">
        <f t="shared" si="7"/>
        <v>0</v>
      </c>
      <c r="AM4" s="8" t="b">
        <f t="shared" si="8"/>
        <v>1</v>
      </c>
      <c r="AN4" s="5">
        <f t="shared" si="9"/>
        <v>10</v>
      </c>
      <c r="AO4" s="5">
        <f t="shared" si="10"/>
        <v>37</v>
      </c>
      <c r="AP4" s="8">
        <v>0</v>
      </c>
      <c r="AQ4" s="29">
        <f t="shared" si="11"/>
        <v>1449</v>
      </c>
      <c r="AV4" s="59" t="s">
        <v>84</v>
      </c>
      <c r="AW4" s="60">
        <v>10210</v>
      </c>
    </row>
    <row r="5" spans="1:50">
      <c r="A5" s="1">
        <v>40909</v>
      </c>
      <c r="B5" s="1" t="s">
        <v>2</v>
      </c>
      <c r="C5" s="108">
        <f t="shared" si="0"/>
        <v>10202</v>
      </c>
      <c r="D5" s="11" t="str">
        <f t="shared" si="1"/>
        <v>0566100</v>
      </c>
      <c r="E5" s="2">
        <v>530566100001</v>
      </c>
      <c r="F5" s="3" t="s">
        <v>43</v>
      </c>
      <c r="G5" s="4" t="str">
        <f t="shared" si="2"/>
        <v>001</v>
      </c>
      <c r="H5" s="5" t="s">
        <v>31</v>
      </c>
      <c r="I5" s="5" t="s">
        <v>44</v>
      </c>
      <c r="J5" s="5" t="s">
        <v>32</v>
      </c>
      <c r="K5" s="5" t="s">
        <v>33</v>
      </c>
      <c r="L5" s="13">
        <v>5.99</v>
      </c>
      <c r="M5" s="5" t="s">
        <v>39</v>
      </c>
      <c r="N5" s="5" t="s">
        <v>34</v>
      </c>
      <c r="O5" s="5" t="s">
        <v>35</v>
      </c>
      <c r="P5" s="5" t="s">
        <v>97</v>
      </c>
      <c r="Q5" s="8">
        <v>15000</v>
      </c>
      <c r="R5" s="8" t="s">
        <v>203</v>
      </c>
      <c r="S5" s="6">
        <v>40569</v>
      </c>
      <c r="T5" s="7" t="s">
        <v>36</v>
      </c>
      <c r="U5" s="7">
        <f t="shared" si="3"/>
        <v>40569</v>
      </c>
      <c r="V5" s="7">
        <v>40928</v>
      </c>
      <c r="W5" s="8">
        <v>13970</v>
      </c>
      <c r="X5" s="5">
        <v>10</v>
      </c>
      <c r="Y5" s="8">
        <v>0</v>
      </c>
      <c r="Z5" s="8">
        <v>0</v>
      </c>
      <c r="AA5" s="8">
        <v>0</v>
      </c>
      <c r="AB5" s="8">
        <f t="shared" si="4"/>
        <v>0</v>
      </c>
      <c r="AC5" s="7" t="s">
        <v>171</v>
      </c>
      <c r="AD5" s="8">
        <v>132</v>
      </c>
      <c r="AE5" s="5">
        <v>20</v>
      </c>
      <c r="AF5" s="5">
        <v>0</v>
      </c>
      <c r="AG5" s="8">
        <v>368</v>
      </c>
      <c r="AH5" s="8">
        <v>500</v>
      </c>
      <c r="AI5" s="8">
        <v>0</v>
      </c>
      <c r="AJ5" s="8">
        <f t="shared" si="5"/>
        <v>868</v>
      </c>
      <c r="AK5" s="8">
        <f t="shared" si="6"/>
        <v>15000</v>
      </c>
      <c r="AL5" s="8">
        <f t="shared" si="7"/>
        <v>0</v>
      </c>
      <c r="AM5" s="8" t="b">
        <f t="shared" si="8"/>
        <v>1</v>
      </c>
      <c r="AN5" s="5">
        <f t="shared" si="9"/>
        <v>10</v>
      </c>
      <c r="AO5" s="5">
        <f t="shared" si="10"/>
        <v>37</v>
      </c>
      <c r="AP5" s="8">
        <v>0</v>
      </c>
      <c r="AQ5" s="29">
        <f t="shared" si="11"/>
        <v>1397</v>
      </c>
      <c r="AV5" s="59" t="s">
        <v>85</v>
      </c>
      <c r="AW5" s="60">
        <v>10203</v>
      </c>
    </row>
    <row r="6" spans="1:50">
      <c r="A6" s="1">
        <v>40909</v>
      </c>
      <c r="B6" s="1" t="s">
        <v>2</v>
      </c>
      <c r="C6" s="108">
        <f t="shared" si="0"/>
        <v>10202</v>
      </c>
      <c r="D6" s="11" t="str">
        <f t="shared" si="1"/>
        <v>0040100</v>
      </c>
      <c r="E6" s="2">
        <v>530040100110</v>
      </c>
      <c r="F6" s="3" t="s">
        <v>45</v>
      </c>
      <c r="G6" s="4" t="str">
        <f t="shared" si="2"/>
        <v>110</v>
      </c>
      <c r="H6" s="5" t="s">
        <v>31</v>
      </c>
      <c r="I6" s="5" t="s">
        <v>38</v>
      </c>
      <c r="J6" s="5" t="s">
        <v>133</v>
      </c>
      <c r="K6" s="5" t="s">
        <v>33</v>
      </c>
      <c r="L6" s="13">
        <v>14.9</v>
      </c>
      <c r="M6" s="5" t="s">
        <v>39</v>
      </c>
      <c r="N6" s="5" t="s">
        <v>34</v>
      </c>
      <c r="O6" s="5" t="s">
        <v>181</v>
      </c>
      <c r="P6" s="5" t="s">
        <v>97</v>
      </c>
      <c r="Q6" s="8">
        <v>13000</v>
      </c>
      <c r="R6" s="8" t="s">
        <v>171</v>
      </c>
      <c r="S6" s="6">
        <v>40934</v>
      </c>
      <c r="T6" s="7" t="s">
        <v>36</v>
      </c>
      <c r="U6" s="7">
        <f t="shared" si="3"/>
        <v>40934</v>
      </c>
      <c r="V6" s="7">
        <v>40928</v>
      </c>
      <c r="W6" s="8">
        <v>9720</v>
      </c>
      <c r="X6" s="5">
        <v>10</v>
      </c>
      <c r="Y6" s="8">
        <v>2700</v>
      </c>
      <c r="Z6" s="8">
        <v>0</v>
      </c>
      <c r="AA6" s="8">
        <v>20</v>
      </c>
      <c r="AB6" s="8">
        <f t="shared" si="4"/>
        <v>2720</v>
      </c>
      <c r="AC6" s="7">
        <v>40925</v>
      </c>
      <c r="AD6" s="8">
        <v>137</v>
      </c>
      <c r="AE6" s="5">
        <v>20</v>
      </c>
      <c r="AF6" s="5">
        <v>0</v>
      </c>
      <c r="AG6" s="8">
        <v>143</v>
      </c>
      <c r="AH6" s="8">
        <v>250</v>
      </c>
      <c r="AI6" s="8">
        <v>0</v>
      </c>
      <c r="AJ6" s="8">
        <f t="shared" si="5"/>
        <v>393</v>
      </c>
      <c r="AK6" s="8">
        <f t="shared" si="6"/>
        <v>13000</v>
      </c>
      <c r="AL6" s="8">
        <f t="shared" si="7"/>
        <v>0</v>
      </c>
      <c r="AM6" s="8" t="b">
        <f t="shared" si="8"/>
        <v>1</v>
      </c>
      <c r="AN6" s="5">
        <f t="shared" si="9"/>
        <v>10</v>
      </c>
      <c r="AO6" s="5">
        <f t="shared" si="10"/>
        <v>37</v>
      </c>
      <c r="AP6" s="8">
        <v>0</v>
      </c>
      <c r="AQ6" s="29">
        <f t="shared" si="11"/>
        <v>972</v>
      </c>
      <c r="AV6" s="59" t="s">
        <v>86</v>
      </c>
      <c r="AW6" s="60">
        <v>10204</v>
      </c>
    </row>
    <row r="7" spans="1:50">
      <c r="A7" s="1">
        <v>40909</v>
      </c>
      <c r="B7" s="1" t="s">
        <v>2</v>
      </c>
      <c r="C7" s="108">
        <f t="shared" si="0"/>
        <v>10202</v>
      </c>
      <c r="D7" s="11" t="str">
        <f t="shared" si="1"/>
        <v>0426100</v>
      </c>
      <c r="E7" s="2">
        <v>530426100045</v>
      </c>
      <c r="F7" s="3" t="s">
        <v>47</v>
      </c>
      <c r="G7" s="4" t="str">
        <f t="shared" si="2"/>
        <v>045</v>
      </c>
      <c r="H7" s="5" t="s">
        <v>31</v>
      </c>
      <c r="I7" s="5" t="s">
        <v>48</v>
      </c>
      <c r="J7" s="5" t="s">
        <v>133</v>
      </c>
      <c r="K7" s="5" t="s">
        <v>33</v>
      </c>
      <c r="L7" s="13">
        <v>7.2</v>
      </c>
      <c r="M7" s="5" t="s">
        <v>39</v>
      </c>
      <c r="N7" s="5" t="s">
        <v>46</v>
      </c>
      <c r="O7" s="5" t="s">
        <v>181</v>
      </c>
      <c r="P7" s="5" t="s">
        <v>97</v>
      </c>
      <c r="Q7" s="8">
        <v>10000</v>
      </c>
      <c r="R7" s="8" t="s">
        <v>171</v>
      </c>
      <c r="S7" s="6">
        <v>40934</v>
      </c>
      <c r="T7" s="7" t="s">
        <v>36</v>
      </c>
      <c r="U7" s="7">
        <f t="shared" si="3"/>
        <v>40934</v>
      </c>
      <c r="V7" s="7">
        <v>40928</v>
      </c>
      <c r="W7" s="8">
        <v>9800</v>
      </c>
      <c r="X7" s="5">
        <v>10</v>
      </c>
      <c r="Y7" s="8">
        <v>0</v>
      </c>
      <c r="Z7" s="8">
        <v>0</v>
      </c>
      <c r="AA7" s="8">
        <v>0</v>
      </c>
      <c r="AB7" s="8">
        <f t="shared" si="4"/>
        <v>0</v>
      </c>
      <c r="AC7" s="7" t="s">
        <v>171</v>
      </c>
      <c r="AD7" s="8">
        <v>132</v>
      </c>
      <c r="AE7" s="5">
        <v>20</v>
      </c>
      <c r="AF7" s="5">
        <v>0</v>
      </c>
      <c r="AG7" s="8">
        <v>13</v>
      </c>
      <c r="AH7" s="8">
        <v>25</v>
      </c>
      <c r="AI7" s="8">
        <v>0</v>
      </c>
      <c r="AJ7" s="8">
        <f t="shared" si="5"/>
        <v>38</v>
      </c>
      <c r="AK7" s="8">
        <f t="shared" si="6"/>
        <v>10000</v>
      </c>
      <c r="AL7" s="8">
        <f t="shared" si="7"/>
        <v>0</v>
      </c>
      <c r="AM7" s="8" t="b">
        <f t="shared" si="8"/>
        <v>1</v>
      </c>
      <c r="AN7" s="5">
        <f t="shared" si="9"/>
        <v>10</v>
      </c>
      <c r="AO7" s="5">
        <f t="shared" si="10"/>
        <v>37</v>
      </c>
      <c r="AP7" s="8">
        <v>0</v>
      </c>
      <c r="AQ7" s="29">
        <f t="shared" si="11"/>
        <v>980</v>
      </c>
      <c r="AV7" s="59" t="s">
        <v>87</v>
      </c>
      <c r="AW7" s="60">
        <v>10205</v>
      </c>
    </row>
    <row r="8" spans="1:50">
      <c r="A8" s="1">
        <v>40909</v>
      </c>
      <c r="B8" s="1" t="s">
        <v>2</v>
      </c>
      <c r="C8" s="108">
        <f t="shared" si="0"/>
        <v>10202</v>
      </c>
      <c r="D8" s="11" t="str">
        <f t="shared" si="1"/>
        <v>0532100</v>
      </c>
      <c r="E8" s="2">
        <v>530532100010</v>
      </c>
      <c r="F8" s="3" t="s">
        <v>49</v>
      </c>
      <c r="G8" s="4" t="str">
        <f t="shared" si="2"/>
        <v>010</v>
      </c>
      <c r="H8" s="5" t="s">
        <v>31</v>
      </c>
      <c r="I8" s="5" t="s">
        <v>50</v>
      </c>
      <c r="J8" s="5" t="s">
        <v>32</v>
      </c>
      <c r="K8" s="5" t="s">
        <v>33</v>
      </c>
      <c r="L8" s="13">
        <v>5.5</v>
      </c>
      <c r="M8" s="5" t="s">
        <v>39</v>
      </c>
      <c r="N8" s="5" t="s">
        <v>34</v>
      </c>
      <c r="O8" s="5" t="s">
        <v>181</v>
      </c>
      <c r="P8" s="5" t="s">
        <v>97</v>
      </c>
      <c r="Q8" s="8">
        <v>17000</v>
      </c>
      <c r="R8" s="8" t="s">
        <v>171</v>
      </c>
      <c r="S8" s="6">
        <v>40914</v>
      </c>
      <c r="T8" s="7" t="s">
        <v>36</v>
      </c>
      <c r="U8" s="7">
        <f t="shared" si="3"/>
        <v>40914</v>
      </c>
      <c r="V8" s="7">
        <f>U8-3</f>
        <v>40911</v>
      </c>
      <c r="W8" s="8">
        <v>16110</v>
      </c>
      <c r="X8" s="5">
        <v>10</v>
      </c>
      <c r="Y8" s="8">
        <v>0</v>
      </c>
      <c r="Z8" s="8">
        <v>0</v>
      </c>
      <c r="AA8" s="8">
        <v>0</v>
      </c>
      <c r="AB8" s="8">
        <f t="shared" si="4"/>
        <v>0</v>
      </c>
      <c r="AC8" s="7" t="s">
        <v>171</v>
      </c>
      <c r="AD8" s="8">
        <v>149</v>
      </c>
      <c r="AE8" s="5">
        <v>20</v>
      </c>
      <c r="AF8" s="5">
        <v>0</v>
      </c>
      <c r="AG8" s="8">
        <v>331</v>
      </c>
      <c r="AH8" s="8">
        <v>380</v>
      </c>
      <c r="AI8" s="8">
        <v>0</v>
      </c>
      <c r="AJ8" s="8">
        <f t="shared" si="5"/>
        <v>711</v>
      </c>
      <c r="AK8" s="8">
        <f t="shared" si="6"/>
        <v>17000</v>
      </c>
      <c r="AL8" s="8">
        <f t="shared" si="7"/>
        <v>0</v>
      </c>
      <c r="AM8" s="8" t="b">
        <f t="shared" si="8"/>
        <v>1</v>
      </c>
      <c r="AN8" s="5">
        <f t="shared" si="9"/>
        <v>15</v>
      </c>
      <c r="AO8" s="5">
        <f t="shared" si="10"/>
        <v>37</v>
      </c>
      <c r="AP8" s="8">
        <v>0</v>
      </c>
      <c r="AQ8" s="29">
        <f t="shared" si="11"/>
        <v>1074</v>
      </c>
      <c r="AW8" s="60"/>
    </row>
    <row r="9" spans="1:50">
      <c r="A9" s="1">
        <v>40909</v>
      </c>
      <c r="B9" s="1" t="s">
        <v>2</v>
      </c>
      <c r="C9" s="108">
        <f t="shared" si="0"/>
        <v>10202</v>
      </c>
      <c r="D9" s="11" t="str">
        <f t="shared" si="1"/>
        <v>0532100</v>
      </c>
      <c r="E9" s="2">
        <v>530532100011</v>
      </c>
      <c r="F9" s="3" t="s">
        <v>49</v>
      </c>
      <c r="G9" s="4" t="str">
        <f t="shared" si="2"/>
        <v>011</v>
      </c>
      <c r="H9" s="5" t="s">
        <v>31</v>
      </c>
      <c r="I9" s="5" t="s">
        <v>50</v>
      </c>
      <c r="J9" s="5" t="s">
        <v>32</v>
      </c>
      <c r="K9" s="5" t="s">
        <v>33</v>
      </c>
      <c r="L9" s="13">
        <v>5.5</v>
      </c>
      <c r="M9" s="5" t="s">
        <v>39</v>
      </c>
      <c r="N9" s="5" t="s">
        <v>34</v>
      </c>
      <c r="O9" s="5" t="s">
        <v>181</v>
      </c>
      <c r="P9" s="5" t="s">
        <v>97</v>
      </c>
      <c r="Q9" s="8">
        <v>17000</v>
      </c>
      <c r="R9" s="8" t="s">
        <v>171</v>
      </c>
      <c r="S9" s="6">
        <v>40934</v>
      </c>
      <c r="T9" s="7" t="s">
        <v>36</v>
      </c>
      <c r="U9" s="7">
        <f t="shared" si="3"/>
        <v>40934</v>
      </c>
      <c r="V9" s="7">
        <v>40928</v>
      </c>
      <c r="W9" s="8">
        <v>16110</v>
      </c>
      <c r="X9" s="5">
        <v>10</v>
      </c>
      <c r="Y9" s="8">
        <v>0</v>
      </c>
      <c r="Z9" s="8">
        <v>0</v>
      </c>
      <c r="AA9" s="8">
        <v>0</v>
      </c>
      <c r="AB9" s="8">
        <f t="shared" si="4"/>
        <v>0</v>
      </c>
      <c r="AC9" s="7" t="s">
        <v>171</v>
      </c>
      <c r="AD9" s="8">
        <v>149</v>
      </c>
      <c r="AE9" s="5">
        <v>20</v>
      </c>
      <c r="AF9" s="5">
        <v>0</v>
      </c>
      <c r="AG9" s="8">
        <v>331</v>
      </c>
      <c r="AH9" s="8">
        <v>380</v>
      </c>
      <c r="AI9" s="8">
        <v>0</v>
      </c>
      <c r="AJ9" s="8">
        <f t="shared" si="5"/>
        <v>711</v>
      </c>
      <c r="AK9" s="8">
        <f t="shared" si="6"/>
        <v>17000</v>
      </c>
      <c r="AL9" s="8">
        <f t="shared" si="7"/>
        <v>0</v>
      </c>
      <c r="AM9" s="8" t="b">
        <f t="shared" si="8"/>
        <v>1</v>
      </c>
      <c r="AN9" s="5">
        <f t="shared" si="9"/>
        <v>15</v>
      </c>
      <c r="AO9" s="5">
        <f t="shared" si="10"/>
        <v>37</v>
      </c>
      <c r="AP9" s="8">
        <v>0</v>
      </c>
      <c r="AQ9" s="29">
        <f t="shared" si="11"/>
        <v>1074</v>
      </c>
      <c r="AW9" s="60"/>
    </row>
    <row r="10" spans="1:50">
      <c r="A10" s="1">
        <v>40909</v>
      </c>
      <c r="B10" s="1" t="s">
        <v>2</v>
      </c>
      <c r="C10" s="108">
        <f t="shared" si="0"/>
        <v>10202</v>
      </c>
      <c r="D10" s="11" t="str">
        <f t="shared" si="1"/>
        <v>0056106</v>
      </c>
      <c r="E10" s="2">
        <v>530056106002</v>
      </c>
      <c r="F10" s="3" t="s">
        <v>93</v>
      </c>
      <c r="G10" s="4" t="str">
        <f t="shared" si="2"/>
        <v>002</v>
      </c>
      <c r="H10" s="5" t="s">
        <v>31</v>
      </c>
      <c r="I10" s="5" t="s">
        <v>38</v>
      </c>
      <c r="J10" s="5" t="s">
        <v>133</v>
      </c>
      <c r="K10" s="5" t="s">
        <v>33</v>
      </c>
      <c r="L10" s="13">
        <v>16.899999999999999</v>
      </c>
      <c r="M10" s="5" t="s">
        <v>39</v>
      </c>
      <c r="N10" s="5" t="s">
        <v>46</v>
      </c>
      <c r="O10" s="5" t="s">
        <v>180</v>
      </c>
      <c r="P10" s="5" t="s">
        <v>97</v>
      </c>
      <c r="Q10" s="8">
        <v>10000</v>
      </c>
      <c r="R10" s="8" t="s">
        <v>171</v>
      </c>
      <c r="S10" s="6">
        <v>40927</v>
      </c>
      <c r="T10" s="7" t="s">
        <v>36</v>
      </c>
      <c r="U10" s="7">
        <f t="shared" si="3"/>
        <v>40927</v>
      </c>
      <c r="V10" s="7">
        <f>U10-3</f>
        <v>40924</v>
      </c>
      <c r="W10" s="8">
        <v>9430</v>
      </c>
      <c r="X10" s="5">
        <v>10</v>
      </c>
      <c r="Y10" s="8">
        <v>0</v>
      </c>
      <c r="Z10" s="8">
        <v>0</v>
      </c>
      <c r="AA10" s="8">
        <v>0</v>
      </c>
      <c r="AB10" s="8">
        <f t="shared" si="4"/>
        <v>0</v>
      </c>
      <c r="AC10" s="7" t="s">
        <v>171</v>
      </c>
      <c r="AD10" s="8">
        <v>131</v>
      </c>
      <c r="AE10" s="5">
        <v>20</v>
      </c>
      <c r="AF10" s="5">
        <v>0</v>
      </c>
      <c r="AG10" s="8">
        <v>159</v>
      </c>
      <c r="AH10" s="8">
        <v>250</v>
      </c>
      <c r="AI10" s="8">
        <v>0</v>
      </c>
      <c r="AJ10" s="8">
        <f t="shared" si="5"/>
        <v>409</v>
      </c>
      <c r="AK10" s="8">
        <f t="shared" si="6"/>
        <v>10000</v>
      </c>
      <c r="AL10" s="8">
        <f t="shared" si="7"/>
        <v>0</v>
      </c>
      <c r="AM10" s="8" t="b">
        <f t="shared" si="8"/>
        <v>1</v>
      </c>
      <c r="AN10" s="5">
        <f t="shared" si="9"/>
        <v>10</v>
      </c>
      <c r="AO10" s="5">
        <f t="shared" si="10"/>
        <v>37</v>
      </c>
      <c r="AP10" s="8">
        <v>0</v>
      </c>
      <c r="AQ10" s="29">
        <f t="shared" si="11"/>
        <v>943</v>
      </c>
      <c r="AW10" s="60"/>
    </row>
    <row r="11" spans="1:50">
      <c r="A11" s="1">
        <v>40909</v>
      </c>
      <c r="B11" s="1" t="s">
        <v>2</v>
      </c>
      <c r="C11" s="108">
        <f t="shared" si="0"/>
        <v>10202</v>
      </c>
      <c r="D11" s="11" t="str">
        <f t="shared" si="1"/>
        <v>0075100</v>
      </c>
      <c r="E11" s="2" t="s">
        <v>190</v>
      </c>
      <c r="F11" s="3" t="s">
        <v>51</v>
      </c>
      <c r="G11" s="4" t="str">
        <f t="shared" si="2"/>
        <v>110/S</v>
      </c>
      <c r="H11" s="5" t="s">
        <v>31</v>
      </c>
      <c r="I11" s="5" t="s">
        <v>42</v>
      </c>
      <c r="J11" s="5" t="s">
        <v>133</v>
      </c>
      <c r="K11" s="5" t="s">
        <v>33</v>
      </c>
      <c r="L11" s="13">
        <v>6.5</v>
      </c>
      <c r="M11" s="5" t="s">
        <v>39</v>
      </c>
      <c r="N11" s="5" t="s">
        <v>34</v>
      </c>
      <c r="O11" s="5" t="s">
        <v>181</v>
      </c>
      <c r="P11" s="5" t="s">
        <v>97</v>
      </c>
      <c r="Q11" s="8">
        <v>13000</v>
      </c>
      <c r="R11" s="8" t="s">
        <v>171</v>
      </c>
      <c r="S11" s="6">
        <v>40920</v>
      </c>
      <c r="T11" s="7" t="s">
        <v>36</v>
      </c>
      <c r="U11" s="7">
        <f t="shared" si="3"/>
        <v>40920</v>
      </c>
      <c r="V11" s="7">
        <f>U11-3</f>
        <v>40917</v>
      </c>
      <c r="W11" s="8">
        <v>9540</v>
      </c>
      <c r="X11" s="5">
        <v>10</v>
      </c>
      <c r="Y11" s="8">
        <v>2700</v>
      </c>
      <c r="Z11" s="8">
        <v>0</v>
      </c>
      <c r="AA11" s="8">
        <v>20</v>
      </c>
      <c r="AB11" s="8">
        <f t="shared" si="4"/>
        <v>2720</v>
      </c>
      <c r="AC11" s="7">
        <v>40911</v>
      </c>
      <c r="AD11" s="8">
        <v>134</v>
      </c>
      <c r="AE11" s="5">
        <v>20</v>
      </c>
      <c r="AF11" s="5">
        <v>150</v>
      </c>
      <c r="AG11" s="8">
        <v>166</v>
      </c>
      <c r="AH11" s="8">
        <v>260</v>
      </c>
      <c r="AI11" s="8">
        <v>0</v>
      </c>
      <c r="AJ11" s="8">
        <f t="shared" si="5"/>
        <v>426</v>
      </c>
      <c r="AK11" s="8">
        <f t="shared" si="6"/>
        <v>13000</v>
      </c>
      <c r="AL11" s="8">
        <f t="shared" si="7"/>
        <v>0</v>
      </c>
      <c r="AM11" s="8" t="b">
        <f t="shared" si="8"/>
        <v>1</v>
      </c>
      <c r="AN11" s="5">
        <f t="shared" si="9"/>
        <v>10</v>
      </c>
      <c r="AO11" s="5">
        <f t="shared" si="10"/>
        <v>37</v>
      </c>
      <c r="AP11" s="8">
        <v>0</v>
      </c>
      <c r="AQ11" s="29">
        <f t="shared" si="11"/>
        <v>954</v>
      </c>
    </row>
    <row r="12" spans="1:50">
      <c r="A12" s="1">
        <v>40909</v>
      </c>
      <c r="B12" s="1" t="s">
        <v>2</v>
      </c>
      <c r="C12" s="108">
        <f t="shared" si="0"/>
        <v>10202</v>
      </c>
      <c r="D12" s="11" t="str">
        <f t="shared" si="1"/>
        <v>0019114</v>
      </c>
      <c r="E12" s="2">
        <v>530019114019</v>
      </c>
      <c r="F12" s="3" t="s">
        <v>52</v>
      </c>
      <c r="G12" s="4" t="str">
        <f t="shared" si="2"/>
        <v>019</v>
      </c>
      <c r="H12" s="5" t="s">
        <v>31</v>
      </c>
      <c r="I12" s="5" t="s">
        <v>38</v>
      </c>
      <c r="J12" s="5" t="s">
        <v>133</v>
      </c>
      <c r="K12" s="5" t="s">
        <v>33</v>
      </c>
      <c r="L12" s="13">
        <v>14.9</v>
      </c>
      <c r="M12" s="5" t="s">
        <v>39</v>
      </c>
      <c r="N12" s="5" t="s">
        <v>34</v>
      </c>
      <c r="O12" s="5" t="s">
        <v>180</v>
      </c>
      <c r="P12" s="5" t="s">
        <v>97</v>
      </c>
      <c r="Q12" s="8">
        <v>13000</v>
      </c>
      <c r="R12" s="8" t="s">
        <v>171</v>
      </c>
      <c r="S12" s="6">
        <v>40920</v>
      </c>
      <c r="T12" s="7" t="s">
        <v>36</v>
      </c>
      <c r="U12" s="7">
        <f t="shared" si="3"/>
        <v>40920</v>
      </c>
      <c r="V12" s="7">
        <f>U12-3</f>
        <v>40917</v>
      </c>
      <c r="W12" s="8">
        <v>10200</v>
      </c>
      <c r="X12" s="5">
        <v>10</v>
      </c>
      <c r="Y12" s="8">
        <v>2200</v>
      </c>
      <c r="Z12" s="8">
        <v>0</v>
      </c>
      <c r="AA12" s="8">
        <v>20</v>
      </c>
      <c r="AB12" s="8">
        <f t="shared" si="4"/>
        <v>2220</v>
      </c>
      <c r="AC12" s="7">
        <v>40903</v>
      </c>
      <c r="AD12" s="8">
        <v>139</v>
      </c>
      <c r="AE12" s="5">
        <v>20</v>
      </c>
      <c r="AF12" s="5">
        <v>0</v>
      </c>
      <c r="AG12" s="8">
        <v>151</v>
      </c>
      <c r="AH12" s="8">
        <v>260</v>
      </c>
      <c r="AI12" s="8">
        <v>0</v>
      </c>
      <c r="AJ12" s="8">
        <f t="shared" si="5"/>
        <v>411</v>
      </c>
      <c r="AK12" s="8">
        <f t="shared" si="6"/>
        <v>13000</v>
      </c>
      <c r="AL12" s="8">
        <f t="shared" si="7"/>
        <v>0</v>
      </c>
      <c r="AM12" s="8" t="b">
        <f t="shared" si="8"/>
        <v>1</v>
      </c>
      <c r="AN12" s="5">
        <f t="shared" si="9"/>
        <v>10</v>
      </c>
      <c r="AO12" s="5">
        <f t="shared" si="10"/>
        <v>37</v>
      </c>
      <c r="AP12" s="8">
        <v>0</v>
      </c>
      <c r="AQ12" s="29">
        <f t="shared" si="11"/>
        <v>1020</v>
      </c>
    </row>
    <row r="13" spans="1:50">
      <c r="A13" s="1">
        <v>40909</v>
      </c>
      <c r="B13" s="1" t="s">
        <v>2</v>
      </c>
      <c r="C13" s="108">
        <f t="shared" si="0"/>
        <v>10202</v>
      </c>
      <c r="D13" s="11" t="str">
        <f t="shared" si="1"/>
        <v>0019117</v>
      </c>
      <c r="E13" s="2">
        <v>530019117005</v>
      </c>
      <c r="F13" s="3" t="s">
        <v>92</v>
      </c>
      <c r="G13" s="4" t="str">
        <f t="shared" si="2"/>
        <v>005</v>
      </c>
      <c r="H13" s="5" t="s">
        <v>31</v>
      </c>
      <c r="I13" s="5" t="s">
        <v>44</v>
      </c>
      <c r="J13" s="5" t="s">
        <v>133</v>
      </c>
      <c r="K13" s="5" t="s">
        <v>33</v>
      </c>
      <c r="L13" s="13">
        <v>6.5</v>
      </c>
      <c r="M13" s="5" t="s">
        <v>39</v>
      </c>
      <c r="N13" s="5" t="s">
        <v>46</v>
      </c>
      <c r="O13" s="5" t="s">
        <v>181</v>
      </c>
      <c r="P13" s="5" t="s">
        <v>97</v>
      </c>
      <c r="Q13" s="8">
        <v>13000</v>
      </c>
      <c r="R13" s="8" t="s">
        <v>171</v>
      </c>
      <c r="S13" s="6">
        <v>40934</v>
      </c>
      <c r="T13" s="7" t="s">
        <v>36</v>
      </c>
      <c r="U13" s="7">
        <f t="shared" si="3"/>
        <v>40934</v>
      </c>
      <c r="V13" s="7">
        <v>40928</v>
      </c>
      <c r="W13" s="8">
        <v>12460</v>
      </c>
      <c r="X13" s="5">
        <v>10</v>
      </c>
      <c r="Y13" s="8">
        <v>0</v>
      </c>
      <c r="Z13" s="8">
        <v>0</v>
      </c>
      <c r="AA13" s="8">
        <v>0</v>
      </c>
      <c r="AB13" s="8">
        <f t="shared" si="4"/>
        <v>0</v>
      </c>
      <c r="AC13" s="7" t="s">
        <v>171</v>
      </c>
      <c r="AD13" s="8">
        <v>137</v>
      </c>
      <c r="AE13" s="5">
        <v>20</v>
      </c>
      <c r="AF13" s="5">
        <v>0</v>
      </c>
      <c r="AG13" s="8">
        <v>133</v>
      </c>
      <c r="AH13" s="8">
        <v>240</v>
      </c>
      <c r="AI13" s="8">
        <v>0</v>
      </c>
      <c r="AJ13" s="8">
        <f t="shared" si="5"/>
        <v>373</v>
      </c>
      <c r="AK13" s="8">
        <f t="shared" si="6"/>
        <v>13000</v>
      </c>
      <c r="AL13" s="8">
        <f t="shared" si="7"/>
        <v>0</v>
      </c>
      <c r="AM13" s="8" t="b">
        <f t="shared" si="8"/>
        <v>1</v>
      </c>
      <c r="AN13" s="5">
        <f t="shared" si="9"/>
        <v>10</v>
      </c>
      <c r="AO13" s="5">
        <f t="shared" si="10"/>
        <v>37</v>
      </c>
      <c r="AP13" s="8">
        <v>0</v>
      </c>
      <c r="AQ13" s="29">
        <f t="shared" si="11"/>
        <v>1246</v>
      </c>
    </row>
    <row r="14" spans="1:50">
      <c r="A14" s="1">
        <v>40909</v>
      </c>
      <c r="B14" s="1" t="s">
        <v>2</v>
      </c>
      <c r="C14" s="108">
        <f t="shared" ref="C14:C22" si="12">IF(B14="Livro",10213,VLOOKUP(H14,$AV$1:$AW$11,2,0))</f>
        <v>10203</v>
      </c>
      <c r="D14" s="11" t="str">
        <f t="shared" si="1"/>
        <v>0519100</v>
      </c>
      <c r="E14" s="2">
        <v>530519100007</v>
      </c>
      <c r="F14" s="3" t="s">
        <v>127</v>
      </c>
      <c r="G14" s="4" t="str">
        <f t="shared" si="2"/>
        <v>007</v>
      </c>
      <c r="H14" s="5" t="s">
        <v>123</v>
      </c>
      <c r="I14" s="5" t="s">
        <v>112</v>
      </c>
      <c r="J14" s="5" t="s">
        <v>133</v>
      </c>
      <c r="K14" s="5" t="s">
        <v>132</v>
      </c>
      <c r="L14" s="13">
        <v>10.9</v>
      </c>
      <c r="M14" s="5" t="s">
        <v>110</v>
      </c>
      <c r="N14" s="5" t="s">
        <v>113</v>
      </c>
      <c r="O14" s="5" t="s">
        <v>180</v>
      </c>
      <c r="P14" s="5" t="s">
        <v>114</v>
      </c>
      <c r="Q14" s="8">
        <v>11000</v>
      </c>
      <c r="R14" s="8" t="s">
        <v>126</v>
      </c>
      <c r="S14" s="6">
        <v>40931</v>
      </c>
      <c r="T14" s="7" t="s">
        <v>156</v>
      </c>
      <c r="U14" s="7">
        <f t="shared" si="3"/>
        <v>40931</v>
      </c>
      <c r="V14" s="7">
        <f t="shared" ref="V14:V19" si="13">U14-3</f>
        <v>40928</v>
      </c>
      <c r="W14" s="8">
        <v>9800</v>
      </c>
      <c r="X14" s="5">
        <v>10</v>
      </c>
      <c r="Y14" s="8">
        <v>0</v>
      </c>
      <c r="Z14" s="8">
        <v>0</v>
      </c>
      <c r="AA14" s="8">
        <v>0</v>
      </c>
      <c r="AB14" s="8">
        <f t="shared" si="4"/>
        <v>0</v>
      </c>
      <c r="AC14" s="7" t="s">
        <v>171</v>
      </c>
      <c r="AD14" s="8">
        <v>139</v>
      </c>
      <c r="AE14" s="5">
        <v>20</v>
      </c>
      <c r="AF14" s="5">
        <v>0</v>
      </c>
      <c r="AG14" s="8">
        <v>331</v>
      </c>
      <c r="AH14" s="8">
        <v>700</v>
      </c>
      <c r="AI14" s="8">
        <v>0</v>
      </c>
      <c r="AJ14" s="8">
        <f t="shared" si="5"/>
        <v>1031</v>
      </c>
      <c r="AK14" s="8">
        <f t="shared" si="6"/>
        <v>11000</v>
      </c>
      <c r="AL14" s="8">
        <f t="shared" si="7"/>
        <v>0</v>
      </c>
      <c r="AM14" s="8" t="b">
        <f t="shared" si="8"/>
        <v>1</v>
      </c>
      <c r="AN14" s="5">
        <f t="shared" si="9"/>
        <v>10</v>
      </c>
      <c r="AO14" s="5">
        <f t="shared" si="10"/>
        <v>60</v>
      </c>
      <c r="AP14" s="8">
        <v>0</v>
      </c>
      <c r="AQ14" s="29">
        <f t="shared" si="11"/>
        <v>980</v>
      </c>
    </row>
    <row r="15" spans="1:50">
      <c r="A15" s="1">
        <v>40909</v>
      </c>
      <c r="B15" s="1" t="s">
        <v>2</v>
      </c>
      <c r="C15" s="108">
        <f t="shared" si="12"/>
        <v>10203</v>
      </c>
      <c r="D15" s="11" t="str">
        <f t="shared" si="1"/>
        <v>0520100</v>
      </c>
      <c r="E15" s="2">
        <v>530520100003</v>
      </c>
      <c r="F15" s="3" t="s">
        <v>125</v>
      </c>
      <c r="G15" s="4" t="str">
        <f t="shared" si="2"/>
        <v>003</v>
      </c>
      <c r="H15" s="5" t="s">
        <v>123</v>
      </c>
      <c r="I15" s="5" t="s">
        <v>104</v>
      </c>
      <c r="J15" s="5" t="s">
        <v>133</v>
      </c>
      <c r="K15" s="5" t="s">
        <v>132</v>
      </c>
      <c r="L15" s="13">
        <v>10.9</v>
      </c>
      <c r="M15" s="5" t="s">
        <v>110</v>
      </c>
      <c r="N15" s="5" t="s">
        <v>108</v>
      </c>
      <c r="O15" s="5" t="s">
        <v>180</v>
      </c>
      <c r="P15" s="5" t="s">
        <v>111</v>
      </c>
      <c r="Q15" s="8">
        <v>10000</v>
      </c>
      <c r="R15" s="8" t="s">
        <v>171</v>
      </c>
      <c r="S15" s="6">
        <v>40928</v>
      </c>
      <c r="T15" s="7" t="s">
        <v>156</v>
      </c>
      <c r="U15" s="7">
        <f t="shared" si="3"/>
        <v>40928</v>
      </c>
      <c r="V15" s="7">
        <f t="shared" si="13"/>
        <v>40925</v>
      </c>
      <c r="W15" s="8">
        <v>9020</v>
      </c>
      <c r="X15" s="5">
        <v>10</v>
      </c>
      <c r="Y15" s="8">
        <v>0</v>
      </c>
      <c r="Z15" s="8">
        <v>0</v>
      </c>
      <c r="AA15" s="8">
        <v>0</v>
      </c>
      <c r="AB15" s="8">
        <f t="shared" si="4"/>
        <v>0</v>
      </c>
      <c r="AC15" s="7" t="s">
        <v>171</v>
      </c>
      <c r="AD15" s="8">
        <v>135</v>
      </c>
      <c r="AE15" s="5">
        <v>20</v>
      </c>
      <c r="AF15" s="5">
        <v>0</v>
      </c>
      <c r="AG15" s="8">
        <v>215</v>
      </c>
      <c r="AH15" s="8">
        <v>600</v>
      </c>
      <c r="AI15" s="8">
        <v>0</v>
      </c>
      <c r="AJ15" s="8">
        <f t="shared" si="5"/>
        <v>815</v>
      </c>
      <c r="AK15" s="8">
        <f t="shared" si="6"/>
        <v>10000</v>
      </c>
      <c r="AL15" s="8">
        <f t="shared" si="7"/>
        <v>0</v>
      </c>
      <c r="AM15" s="8" t="b">
        <f t="shared" si="8"/>
        <v>1</v>
      </c>
      <c r="AN15" s="5">
        <f t="shared" si="9"/>
        <v>10</v>
      </c>
      <c r="AO15" s="5">
        <f t="shared" si="10"/>
        <v>60</v>
      </c>
      <c r="AP15" s="8">
        <v>0</v>
      </c>
      <c r="AQ15" s="29">
        <f t="shared" si="11"/>
        <v>902</v>
      </c>
    </row>
    <row r="16" spans="1:50">
      <c r="A16" s="1">
        <v>40909</v>
      </c>
      <c r="B16" s="1" t="s">
        <v>2</v>
      </c>
      <c r="C16" s="108">
        <f t="shared" si="12"/>
        <v>10203</v>
      </c>
      <c r="D16" s="11" t="str">
        <f t="shared" si="1"/>
        <v>0492100</v>
      </c>
      <c r="E16" s="2">
        <v>530492100007</v>
      </c>
      <c r="F16" s="3" t="s">
        <v>124</v>
      </c>
      <c r="G16" s="4" t="str">
        <f t="shared" si="2"/>
        <v>007</v>
      </c>
      <c r="H16" s="5" t="s">
        <v>123</v>
      </c>
      <c r="I16" s="5" t="s">
        <v>104</v>
      </c>
      <c r="J16" s="5" t="s">
        <v>133</v>
      </c>
      <c r="K16" s="5" t="s">
        <v>132</v>
      </c>
      <c r="L16" s="13">
        <v>10.5</v>
      </c>
      <c r="M16" s="5" t="s">
        <v>107</v>
      </c>
      <c r="N16" s="5" t="s">
        <v>108</v>
      </c>
      <c r="O16" s="5" t="s">
        <v>180</v>
      </c>
      <c r="P16" s="5" t="s">
        <v>109</v>
      </c>
      <c r="Q16" s="8">
        <v>9000</v>
      </c>
      <c r="R16" s="8" t="s">
        <v>171</v>
      </c>
      <c r="S16" s="6">
        <v>40918</v>
      </c>
      <c r="T16" s="7" t="s">
        <v>156</v>
      </c>
      <c r="U16" s="7">
        <f t="shared" si="3"/>
        <v>40918</v>
      </c>
      <c r="V16" s="7">
        <f t="shared" si="13"/>
        <v>40915</v>
      </c>
      <c r="W16" s="8">
        <v>8060</v>
      </c>
      <c r="X16" s="5">
        <v>10</v>
      </c>
      <c r="Y16" s="8">
        <v>0</v>
      </c>
      <c r="Z16" s="8">
        <v>0</v>
      </c>
      <c r="AA16" s="8">
        <v>0</v>
      </c>
      <c r="AB16" s="8">
        <f t="shared" si="4"/>
        <v>0</v>
      </c>
      <c r="AC16" s="7" t="s">
        <v>171</v>
      </c>
      <c r="AD16" s="8">
        <v>131</v>
      </c>
      <c r="AE16" s="5">
        <v>20</v>
      </c>
      <c r="AF16" s="5">
        <v>0</v>
      </c>
      <c r="AG16" s="8">
        <v>219</v>
      </c>
      <c r="AH16" s="8">
        <v>560</v>
      </c>
      <c r="AI16" s="8">
        <v>0</v>
      </c>
      <c r="AJ16" s="8">
        <f t="shared" si="5"/>
        <v>779</v>
      </c>
      <c r="AK16" s="8">
        <f t="shared" si="6"/>
        <v>9000</v>
      </c>
      <c r="AL16" s="8">
        <f t="shared" si="7"/>
        <v>0</v>
      </c>
      <c r="AM16" s="8" t="b">
        <f t="shared" si="8"/>
        <v>1</v>
      </c>
      <c r="AN16" s="5">
        <f t="shared" si="9"/>
        <v>10</v>
      </c>
      <c r="AO16" s="5">
        <f t="shared" si="10"/>
        <v>60</v>
      </c>
      <c r="AP16" s="8">
        <v>0</v>
      </c>
      <c r="AQ16" s="29">
        <f t="shared" si="11"/>
        <v>806</v>
      </c>
    </row>
    <row r="17" spans="1:43">
      <c r="A17" s="1">
        <v>40909</v>
      </c>
      <c r="B17" s="1" t="s">
        <v>2</v>
      </c>
      <c r="C17" s="108">
        <f t="shared" si="12"/>
        <v>10203</v>
      </c>
      <c r="D17" s="11" t="str">
        <f t="shared" si="1"/>
        <v>0521100</v>
      </c>
      <c r="E17" s="2">
        <v>530521100006</v>
      </c>
      <c r="F17" s="3" t="s">
        <v>128</v>
      </c>
      <c r="G17" s="4" t="str">
        <f t="shared" si="2"/>
        <v>006</v>
      </c>
      <c r="H17" s="5" t="s">
        <v>123</v>
      </c>
      <c r="I17" s="5" t="s">
        <v>115</v>
      </c>
      <c r="J17" s="5" t="s">
        <v>133</v>
      </c>
      <c r="K17" s="5" t="s">
        <v>132</v>
      </c>
      <c r="L17" s="13">
        <v>9.9</v>
      </c>
      <c r="M17" s="5" t="s">
        <v>116</v>
      </c>
      <c r="N17" s="5" t="s">
        <v>113</v>
      </c>
      <c r="O17" s="5" t="s">
        <v>180</v>
      </c>
      <c r="P17" s="5" t="s">
        <v>117</v>
      </c>
      <c r="Q17" s="8">
        <v>8000</v>
      </c>
      <c r="R17" s="8" t="s">
        <v>171</v>
      </c>
      <c r="S17" s="6">
        <v>40931</v>
      </c>
      <c r="T17" s="7" t="s">
        <v>156</v>
      </c>
      <c r="U17" s="7">
        <f t="shared" si="3"/>
        <v>40931</v>
      </c>
      <c r="V17" s="7">
        <f t="shared" si="13"/>
        <v>40928</v>
      </c>
      <c r="W17" s="8">
        <v>7200</v>
      </c>
      <c r="X17" s="5">
        <v>10</v>
      </c>
      <c r="Y17" s="8">
        <v>0</v>
      </c>
      <c r="Z17" s="8">
        <v>0</v>
      </c>
      <c r="AA17" s="8">
        <v>0</v>
      </c>
      <c r="AB17" s="8">
        <f t="shared" si="4"/>
        <v>0</v>
      </c>
      <c r="AC17" s="7" t="s">
        <v>171</v>
      </c>
      <c r="AD17" s="8">
        <v>130</v>
      </c>
      <c r="AE17" s="5">
        <v>20</v>
      </c>
      <c r="AF17" s="5">
        <v>0</v>
      </c>
      <c r="AG17" s="8">
        <v>160</v>
      </c>
      <c r="AH17" s="8">
        <v>480</v>
      </c>
      <c r="AI17" s="8">
        <v>0</v>
      </c>
      <c r="AJ17" s="8">
        <f t="shared" si="5"/>
        <v>640</v>
      </c>
      <c r="AK17" s="8">
        <f t="shared" si="6"/>
        <v>8000</v>
      </c>
      <c r="AL17" s="8">
        <f t="shared" si="7"/>
        <v>0</v>
      </c>
      <c r="AM17" s="8" t="b">
        <f t="shared" si="8"/>
        <v>1</v>
      </c>
      <c r="AN17" s="5">
        <f t="shared" si="9"/>
        <v>10</v>
      </c>
      <c r="AO17" s="5">
        <f t="shared" si="10"/>
        <v>60</v>
      </c>
      <c r="AP17" s="8">
        <v>0</v>
      </c>
      <c r="AQ17" s="29">
        <f t="shared" si="11"/>
        <v>720</v>
      </c>
    </row>
    <row r="18" spans="1:43">
      <c r="A18" s="1">
        <v>40909</v>
      </c>
      <c r="B18" s="1" t="s">
        <v>2</v>
      </c>
      <c r="C18" s="108">
        <f t="shared" si="12"/>
        <v>10203</v>
      </c>
      <c r="D18" s="11" t="str">
        <f t="shared" si="1"/>
        <v>0539100</v>
      </c>
      <c r="E18" s="2">
        <v>530539100005</v>
      </c>
      <c r="F18" s="3" t="s">
        <v>129</v>
      </c>
      <c r="G18" s="4" t="str">
        <f t="shared" si="2"/>
        <v>005</v>
      </c>
      <c r="H18" s="5" t="s">
        <v>123</v>
      </c>
      <c r="I18" s="5" t="s">
        <v>104</v>
      </c>
      <c r="J18" s="5" t="s">
        <v>133</v>
      </c>
      <c r="K18" s="5" t="s">
        <v>132</v>
      </c>
      <c r="L18" s="13">
        <v>10.5</v>
      </c>
      <c r="M18" s="5" t="s">
        <v>107</v>
      </c>
      <c r="N18" s="5" t="s">
        <v>113</v>
      </c>
      <c r="O18" s="5" t="s">
        <v>180</v>
      </c>
      <c r="P18" s="5" t="s">
        <v>118</v>
      </c>
      <c r="Q18" s="8">
        <v>10000</v>
      </c>
      <c r="R18" s="8" t="s">
        <v>171</v>
      </c>
      <c r="S18" s="6">
        <v>40920</v>
      </c>
      <c r="T18" s="7" t="s">
        <v>156</v>
      </c>
      <c r="U18" s="7">
        <f t="shared" si="3"/>
        <v>40920</v>
      </c>
      <c r="V18" s="7">
        <f t="shared" si="13"/>
        <v>40917</v>
      </c>
      <c r="W18" s="8">
        <v>8820</v>
      </c>
      <c r="X18" s="5">
        <v>10</v>
      </c>
      <c r="Y18" s="8">
        <v>0</v>
      </c>
      <c r="Z18" s="8">
        <v>0</v>
      </c>
      <c r="AA18" s="8">
        <v>0</v>
      </c>
      <c r="AB18" s="8">
        <f t="shared" si="4"/>
        <v>0</v>
      </c>
      <c r="AC18" s="7" t="s">
        <v>171</v>
      </c>
      <c r="AD18" s="8">
        <v>138</v>
      </c>
      <c r="AE18" s="5">
        <v>20</v>
      </c>
      <c r="AF18" s="5">
        <v>0</v>
      </c>
      <c r="AG18" s="8">
        <v>352</v>
      </c>
      <c r="AH18" s="8">
        <v>660</v>
      </c>
      <c r="AI18" s="8">
        <v>0</v>
      </c>
      <c r="AJ18" s="8">
        <f t="shared" si="5"/>
        <v>1012</v>
      </c>
      <c r="AK18" s="8">
        <f t="shared" si="6"/>
        <v>10000</v>
      </c>
      <c r="AL18" s="8">
        <f t="shared" si="7"/>
        <v>0</v>
      </c>
      <c r="AM18" s="8" t="b">
        <f t="shared" si="8"/>
        <v>1</v>
      </c>
      <c r="AN18" s="5">
        <f t="shared" si="9"/>
        <v>10</v>
      </c>
      <c r="AO18" s="5">
        <f t="shared" si="10"/>
        <v>60</v>
      </c>
      <c r="AP18" s="8">
        <v>0</v>
      </c>
      <c r="AQ18" s="29">
        <f t="shared" si="11"/>
        <v>882</v>
      </c>
    </row>
    <row r="19" spans="1:43">
      <c r="A19" s="1">
        <v>40909</v>
      </c>
      <c r="B19" s="1" t="s">
        <v>2</v>
      </c>
      <c r="C19" s="108">
        <f t="shared" si="12"/>
        <v>10203</v>
      </c>
      <c r="D19" s="11" t="str">
        <f t="shared" si="1"/>
        <v>0370104</v>
      </c>
      <c r="E19" s="2">
        <v>530370104020</v>
      </c>
      <c r="F19" s="3" t="s">
        <v>130</v>
      </c>
      <c r="G19" s="4" t="str">
        <f t="shared" si="2"/>
        <v>020</v>
      </c>
      <c r="H19" s="5" t="s">
        <v>123</v>
      </c>
      <c r="I19" s="5" t="s">
        <v>104</v>
      </c>
      <c r="J19" s="5" t="s">
        <v>133</v>
      </c>
      <c r="K19" s="5" t="s">
        <v>132</v>
      </c>
      <c r="L19" s="13">
        <v>9.5</v>
      </c>
      <c r="M19" s="5" t="s">
        <v>107</v>
      </c>
      <c r="N19" s="5" t="s">
        <v>113</v>
      </c>
      <c r="O19" s="5" t="s">
        <v>180</v>
      </c>
      <c r="P19" s="5" t="s">
        <v>119</v>
      </c>
      <c r="Q19" s="8">
        <v>18000</v>
      </c>
      <c r="R19" s="8" t="s">
        <v>171</v>
      </c>
      <c r="S19" s="6">
        <v>40938</v>
      </c>
      <c r="T19" s="7" t="s">
        <v>156</v>
      </c>
      <c r="U19" s="7">
        <f t="shared" si="3"/>
        <v>40938</v>
      </c>
      <c r="V19" s="7">
        <f t="shared" si="13"/>
        <v>40935</v>
      </c>
      <c r="W19" s="8">
        <v>15840</v>
      </c>
      <c r="X19" s="5">
        <v>10</v>
      </c>
      <c r="Y19" s="8">
        <v>0</v>
      </c>
      <c r="Z19" s="8">
        <v>0</v>
      </c>
      <c r="AA19" s="8">
        <v>0</v>
      </c>
      <c r="AB19" s="8">
        <f t="shared" si="4"/>
        <v>0</v>
      </c>
      <c r="AC19" s="7" t="s">
        <v>171</v>
      </c>
      <c r="AD19" s="8">
        <v>130</v>
      </c>
      <c r="AE19" s="5">
        <v>20</v>
      </c>
      <c r="AF19" s="5">
        <v>0</v>
      </c>
      <c r="AG19" s="8">
        <v>143</v>
      </c>
      <c r="AH19" s="8">
        <v>430</v>
      </c>
      <c r="AI19" s="8">
        <v>1427</v>
      </c>
      <c r="AJ19" s="8">
        <f t="shared" si="5"/>
        <v>2000</v>
      </c>
      <c r="AK19" s="8">
        <f t="shared" si="6"/>
        <v>18000</v>
      </c>
      <c r="AL19" s="8">
        <f t="shared" si="7"/>
        <v>0</v>
      </c>
      <c r="AM19" s="8" t="b">
        <f t="shared" si="8"/>
        <v>1</v>
      </c>
      <c r="AN19" s="5">
        <f t="shared" si="9"/>
        <v>15</v>
      </c>
      <c r="AO19" s="5">
        <f t="shared" si="10"/>
        <v>60</v>
      </c>
      <c r="AP19" s="8">
        <v>0</v>
      </c>
      <c r="AQ19" s="29">
        <f t="shared" si="11"/>
        <v>1056</v>
      </c>
    </row>
    <row r="20" spans="1:43">
      <c r="A20" s="1">
        <v>40909</v>
      </c>
      <c r="B20" s="1" t="s">
        <v>2</v>
      </c>
      <c r="C20" s="108">
        <f t="shared" si="12"/>
        <v>10203</v>
      </c>
      <c r="D20" s="11" t="str">
        <f t="shared" si="1"/>
        <v>0567100</v>
      </c>
      <c r="E20" s="2">
        <v>530567100001</v>
      </c>
      <c r="F20" s="3" t="s">
        <v>200</v>
      </c>
      <c r="G20" s="4" t="str">
        <f t="shared" si="2"/>
        <v>001</v>
      </c>
      <c r="H20" s="5" t="s">
        <v>123</v>
      </c>
      <c r="I20" s="5" t="s">
        <v>120</v>
      </c>
      <c r="J20" s="5" t="s">
        <v>105</v>
      </c>
      <c r="K20" s="5" t="s">
        <v>106</v>
      </c>
      <c r="L20" s="13">
        <v>10.9</v>
      </c>
      <c r="M20" s="5" t="s">
        <v>121</v>
      </c>
      <c r="N20" s="5" t="s">
        <v>113</v>
      </c>
      <c r="O20" s="5" t="s">
        <v>40</v>
      </c>
      <c r="P20" s="5" t="s">
        <v>122</v>
      </c>
      <c r="Q20" s="8">
        <v>30000</v>
      </c>
      <c r="R20" s="8" t="s">
        <v>134</v>
      </c>
      <c r="S20" s="6">
        <v>40934</v>
      </c>
      <c r="T20" s="7" t="s">
        <v>156</v>
      </c>
      <c r="U20" s="7">
        <f t="shared" si="3"/>
        <v>40934</v>
      </c>
      <c r="V20" s="7">
        <v>40928</v>
      </c>
      <c r="W20" s="8">
        <v>27900</v>
      </c>
      <c r="X20" s="5">
        <v>10</v>
      </c>
      <c r="Y20" s="8">
        <v>0</v>
      </c>
      <c r="Z20" s="8">
        <v>0</v>
      </c>
      <c r="AA20" s="8">
        <v>0</v>
      </c>
      <c r="AB20" s="8">
        <f t="shared" si="4"/>
        <v>0</v>
      </c>
      <c r="AC20" s="7" t="s">
        <v>171</v>
      </c>
      <c r="AD20" s="8">
        <v>233</v>
      </c>
      <c r="AE20" s="5">
        <v>20</v>
      </c>
      <c r="AF20" s="5">
        <v>0</v>
      </c>
      <c r="AG20" s="8">
        <v>487</v>
      </c>
      <c r="AH20" s="8">
        <v>1350</v>
      </c>
      <c r="AI20" s="8">
        <v>0</v>
      </c>
      <c r="AJ20" s="8">
        <f t="shared" si="5"/>
        <v>1837</v>
      </c>
      <c r="AK20" s="8">
        <f t="shared" si="6"/>
        <v>30000</v>
      </c>
      <c r="AL20" s="8">
        <f t="shared" si="7"/>
        <v>0</v>
      </c>
      <c r="AM20" s="8" t="b">
        <f t="shared" si="8"/>
        <v>1</v>
      </c>
      <c r="AN20" s="5">
        <f t="shared" si="9"/>
        <v>20</v>
      </c>
      <c r="AO20" s="5">
        <f t="shared" si="10"/>
        <v>60</v>
      </c>
      <c r="AP20" s="8">
        <v>0</v>
      </c>
      <c r="AQ20" s="29">
        <f t="shared" si="11"/>
        <v>1395</v>
      </c>
    </row>
    <row r="21" spans="1:43">
      <c r="A21" s="1">
        <v>40909</v>
      </c>
      <c r="B21" s="1" t="s">
        <v>2</v>
      </c>
      <c r="C21" s="108">
        <f t="shared" si="12"/>
        <v>10203</v>
      </c>
      <c r="D21" s="11" t="str">
        <f t="shared" si="1"/>
        <v>0567100</v>
      </c>
      <c r="E21" s="2">
        <v>530567100036</v>
      </c>
      <c r="F21" s="3" t="s">
        <v>201</v>
      </c>
      <c r="G21" s="4" t="str">
        <f t="shared" si="2"/>
        <v>036</v>
      </c>
      <c r="H21" s="5" t="s">
        <v>123</v>
      </c>
      <c r="I21" s="5" t="s">
        <v>120</v>
      </c>
      <c r="J21" s="5" t="s">
        <v>105</v>
      </c>
      <c r="K21" s="5" t="s">
        <v>106</v>
      </c>
      <c r="L21" s="13">
        <v>10.9</v>
      </c>
      <c r="M21" s="5" t="s">
        <v>121</v>
      </c>
      <c r="N21" s="5" t="s">
        <v>113</v>
      </c>
      <c r="O21" s="5" t="s">
        <v>40</v>
      </c>
      <c r="P21" s="5" t="s">
        <v>122</v>
      </c>
      <c r="Q21" s="8">
        <v>30000</v>
      </c>
      <c r="R21" s="8" t="s">
        <v>134</v>
      </c>
      <c r="S21" s="6">
        <v>40934</v>
      </c>
      <c r="T21" s="7" t="s">
        <v>156</v>
      </c>
      <c r="U21" s="7">
        <f t="shared" si="3"/>
        <v>40934</v>
      </c>
      <c r="V21" s="7">
        <v>40928</v>
      </c>
      <c r="W21" s="8">
        <v>28160</v>
      </c>
      <c r="X21" s="5">
        <v>10</v>
      </c>
      <c r="Y21" s="8">
        <v>0</v>
      </c>
      <c r="Z21" s="8">
        <v>0</v>
      </c>
      <c r="AA21" s="8">
        <v>0</v>
      </c>
      <c r="AB21" s="8">
        <f t="shared" si="4"/>
        <v>0</v>
      </c>
      <c r="AC21" s="7" t="s">
        <v>171</v>
      </c>
      <c r="AD21" s="8">
        <v>237</v>
      </c>
      <c r="AE21" s="5">
        <v>20</v>
      </c>
      <c r="AF21" s="5">
        <v>0</v>
      </c>
      <c r="AG21" s="8">
        <v>423</v>
      </c>
      <c r="AH21" s="8">
        <v>1150</v>
      </c>
      <c r="AI21" s="8">
        <v>0</v>
      </c>
      <c r="AJ21" s="8">
        <f t="shared" si="5"/>
        <v>1573</v>
      </c>
      <c r="AK21" s="8">
        <f t="shared" si="6"/>
        <v>30000</v>
      </c>
      <c r="AL21" s="8">
        <f t="shared" si="7"/>
        <v>0</v>
      </c>
      <c r="AM21" s="8" t="b">
        <f t="shared" si="8"/>
        <v>1</v>
      </c>
      <c r="AN21" s="5">
        <f t="shared" si="9"/>
        <v>20</v>
      </c>
      <c r="AO21" s="5">
        <f t="shared" si="10"/>
        <v>60</v>
      </c>
      <c r="AP21" s="8">
        <v>0</v>
      </c>
      <c r="AQ21" s="29">
        <f t="shared" si="11"/>
        <v>1408</v>
      </c>
    </row>
    <row r="22" spans="1:43">
      <c r="A22" s="1">
        <v>40909</v>
      </c>
      <c r="B22" s="1" t="s">
        <v>2</v>
      </c>
      <c r="C22" s="108">
        <f t="shared" si="12"/>
        <v>10203</v>
      </c>
      <c r="D22" s="11" t="str">
        <f t="shared" si="1"/>
        <v>0526100</v>
      </c>
      <c r="E22" s="2">
        <v>530526100004</v>
      </c>
      <c r="F22" s="3" t="s">
        <v>131</v>
      </c>
      <c r="G22" s="4" t="str">
        <f t="shared" si="2"/>
        <v>004</v>
      </c>
      <c r="H22" s="5" t="s">
        <v>123</v>
      </c>
      <c r="I22" s="5" t="s">
        <v>112</v>
      </c>
      <c r="J22" s="5" t="s">
        <v>133</v>
      </c>
      <c r="K22" s="5" t="s">
        <v>132</v>
      </c>
      <c r="L22" s="13">
        <v>10.9</v>
      </c>
      <c r="M22" s="5" t="s">
        <v>116</v>
      </c>
      <c r="N22" s="5" t="s">
        <v>113</v>
      </c>
      <c r="O22" s="5" t="s">
        <v>180</v>
      </c>
      <c r="P22" s="5" t="s">
        <v>118</v>
      </c>
      <c r="Q22" s="8">
        <v>11000</v>
      </c>
      <c r="R22" s="8" t="s">
        <v>171</v>
      </c>
      <c r="S22" s="6">
        <v>40918</v>
      </c>
      <c r="T22" s="7" t="s">
        <v>156</v>
      </c>
      <c r="U22" s="7">
        <f t="shared" si="3"/>
        <v>40918</v>
      </c>
      <c r="V22" s="7">
        <f>U22-3</f>
        <v>40915</v>
      </c>
      <c r="W22" s="8">
        <v>10070</v>
      </c>
      <c r="X22" s="5">
        <v>10</v>
      </c>
      <c r="Y22" s="8">
        <v>0</v>
      </c>
      <c r="Z22" s="8">
        <v>0</v>
      </c>
      <c r="AA22" s="8">
        <v>0</v>
      </c>
      <c r="AB22" s="8">
        <f t="shared" si="4"/>
        <v>0</v>
      </c>
      <c r="AC22" s="7" t="s">
        <v>171</v>
      </c>
      <c r="AD22" s="8">
        <v>130</v>
      </c>
      <c r="AE22" s="5">
        <v>20</v>
      </c>
      <c r="AF22" s="5">
        <v>0</v>
      </c>
      <c r="AG22" s="8">
        <v>210</v>
      </c>
      <c r="AH22" s="8">
        <v>560</v>
      </c>
      <c r="AI22" s="8">
        <v>0</v>
      </c>
      <c r="AJ22" s="8">
        <f t="shared" si="5"/>
        <v>770</v>
      </c>
      <c r="AK22" s="8">
        <f t="shared" si="6"/>
        <v>11000</v>
      </c>
      <c r="AL22" s="8">
        <f t="shared" si="7"/>
        <v>0</v>
      </c>
      <c r="AM22" s="8" t="b">
        <f t="shared" si="8"/>
        <v>1</v>
      </c>
      <c r="AN22" s="5">
        <f t="shared" si="9"/>
        <v>10</v>
      </c>
      <c r="AO22" s="5">
        <f t="shared" si="10"/>
        <v>60</v>
      </c>
      <c r="AP22" s="8">
        <v>0</v>
      </c>
      <c r="AQ22" s="29">
        <f t="shared" si="11"/>
        <v>1007</v>
      </c>
    </row>
    <row r="23" spans="1:43">
      <c r="A23" s="1">
        <v>40909</v>
      </c>
      <c r="B23" s="1" t="s">
        <v>2</v>
      </c>
      <c r="C23" s="108">
        <f t="shared" ref="C23:C35" si="14">IF(B23="Livro",10213,VLOOKUP(H23,$AV$1:$AW$11,2,0))</f>
        <v>10201</v>
      </c>
      <c r="D23" s="11" t="str">
        <f t="shared" si="1"/>
        <v>0417104</v>
      </c>
      <c r="E23" s="2">
        <v>530417104001</v>
      </c>
      <c r="F23" s="3" t="s">
        <v>71</v>
      </c>
      <c r="G23" s="4" t="str">
        <f t="shared" si="2"/>
        <v>001</v>
      </c>
      <c r="H23" s="5" t="s">
        <v>54</v>
      </c>
      <c r="I23" s="5" t="s">
        <v>72</v>
      </c>
      <c r="J23" s="5" t="s">
        <v>32</v>
      </c>
      <c r="K23" s="5" t="s">
        <v>33</v>
      </c>
      <c r="L23" s="13">
        <v>4.99</v>
      </c>
      <c r="M23" s="5" t="s">
        <v>39</v>
      </c>
      <c r="N23" s="5" t="s">
        <v>73</v>
      </c>
      <c r="O23" s="5" t="s">
        <v>35</v>
      </c>
      <c r="P23" s="5" t="s">
        <v>97</v>
      </c>
      <c r="Q23" s="8">
        <v>8000</v>
      </c>
      <c r="R23" s="8" t="s">
        <v>96</v>
      </c>
      <c r="S23" s="6">
        <v>40569</v>
      </c>
      <c r="T23" s="7" t="s">
        <v>36</v>
      </c>
      <c r="U23" s="7">
        <f t="shared" si="3"/>
        <v>40569</v>
      </c>
      <c r="V23" s="7">
        <v>40928</v>
      </c>
      <c r="W23" s="8">
        <v>7340</v>
      </c>
      <c r="X23" s="5">
        <v>10</v>
      </c>
      <c r="Y23" s="8">
        <v>0</v>
      </c>
      <c r="Z23" s="8">
        <v>0</v>
      </c>
      <c r="AA23" s="8">
        <v>0</v>
      </c>
      <c r="AB23" s="8">
        <f t="shared" si="4"/>
        <v>0</v>
      </c>
      <c r="AC23" s="7" t="s">
        <v>171</v>
      </c>
      <c r="AD23" s="8">
        <v>137</v>
      </c>
      <c r="AE23" s="5">
        <v>20</v>
      </c>
      <c r="AF23" s="5">
        <v>0</v>
      </c>
      <c r="AG23" s="8">
        <v>163</v>
      </c>
      <c r="AH23" s="8">
        <v>330</v>
      </c>
      <c r="AI23" s="8">
        <v>0</v>
      </c>
      <c r="AJ23" s="8">
        <f t="shared" si="5"/>
        <v>493</v>
      </c>
      <c r="AK23" s="8">
        <f t="shared" si="6"/>
        <v>8000</v>
      </c>
      <c r="AL23" s="8">
        <f t="shared" si="7"/>
        <v>0</v>
      </c>
      <c r="AM23" s="8" t="b">
        <f t="shared" si="8"/>
        <v>1</v>
      </c>
      <c r="AN23" s="5">
        <f t="shared" si="9"/>
        <v>10</v>
      </c>
      <c r="AO23" s="5">
        <f t="shared" si="10"/>
        <v>37</v>
      </c>
      <c r="AP23" s="8">
        <v>0</v>
      </c>
      <c r="AQ23" s="29">
        <f t="shared" si="11"/>
        <v>734</v>
      </c>
    </row>
    <row r="24" spans="1:43">
      <c r="A24" s="1">
        <v>40909</v>
      </c>
      <c r="B24" s="1" t="s">
        <v>2</v>
      </c>
      <c r="C24" s="108">
        <f t="shared" si="14"/>
        <v>10201</v>
      </c>
      <c r="D24" s="11" t="str">
        <f t="shared" si="1"/>
        <v>0361100</v>
      </c>
      <c r="E24" s="2">
        <v>530361100051</v>
      </c>
      <c r="F24" s="3" t="s">
        <v>53</v>
      </c>
      <c r="G24" s="4" t="str">
        <f t="shared" si="2"/>
        <v>051</v>
      </c>
      <c r="H24" s="5" t="s">
        <v>54</v>
      </c>
      <c r="I24" s="5" t="s">
        <v>38</v>
      </c>
      <c r="J24" s="5" t="s">
        <v>133</v>
      </c>
      <c r="K24" s="5" t="s">
        <v>33</v>
      </c>
      <c r="L24" s="13">
        <v>14.9</v>
      </c>
      <c r="M24" s="5" t="s">
        <v>39</v>
      </c>
      <c r="N24" s="5" t="s">
        <v>34</v>
      </c>
      <c r="O24" s="5" t="s">
        <v>180</v>
      </c>
      <c r="P24" s="5" t="s">
        <v>55</v>
      </c>
      <c r="Q24" s="8">
        <v>10000</v>
      </c>
      <c r="R24" s="8" t="s">
        <v>171</v>
      </c>
      <c r="S24" s="6">
        <v>40927</v>
      </c>
      <c r="T24" s="7" t="s">
        <v>36</v>
      </c>
      <c r="U24" s="7">
        <f t="shared" si="3"/>
        <v>40927</v>
      </c>
      <c r="V24" s="7">
        <f>U24-3</f>
        <v>40924</v>
      </c>
      <c r="W24" s="8">
        <v>9430</v>
      </c>
      <c r="X24" s="5">
        <v>10</v>
      </c>
      <c r="Y24" s="8">
        <v>0</v>
      </c>
      <c r="Z24" s="8">
        <v>0</v>
      </c>
      <c r="AA24" s="8">
        <v>0</v>
      </c>
      <c r="AB24" s="8">
        <f t="shared" si="4"/>
        <v>0</v>
      </c>
      <c r="AC24" s="7" t="s">
        <v>171</v>
      </c>
      <c r="AD24" s="8">
        <v>135</v>
      </c>
      <c r="AE24" s="5">
        <v>20</v>
      </c>
      <c r="AF24" s="5">
        <v>0</v>
      </c>
      <c r="AG24" s="8">
        <v>155</v>
      </c>
      <c r="AH24" s="8">
        <v>250</v>
      </c>
      <c r="AI24" s="8">
        <v>0</v>
      </c>
      <c r="AJ24" s="8">
        <f t="shared" si="5"/>
        <v>405</v>
      </c>
      <c r="AK24" s="8">
        <f t="shared" si="6"/>
        <v>10000</v>
      </c>
      <c r="AL24" s="8">
        <f t="shared" si="7"/>
        <v>0</v>
      </c>
      <c r="AM24" s="8" t="b">
        <f t="shared" si="8"/>
        <v>1</v>
      </c>
      <c r="AN24" s="5">
        <f t="shared" si="9"/>
        <v>10</v>
      </c>
      <c r="AO24" s="5">
        <f t="shared" si="10"/>
        <v>60</v>
      </c>
      <c r="AP24" s="8">
        <v>0</v>
      </c>
      <c r="AQ24" s="29">
        <f t="shared" si="11"/>
        <v>943</v>
      </c>
    </row>
    <row r="25" spans="1:43">
      <c r="A25" s="1">
        <v>40909</v>
      </c>
      <c r="B25" s="1" t="s">
        <v>2</v>
      </c>
      <c r="C25" s="108">
        <f t="shared" si="14"/>
        <v>10201</v>
      </c>
      <c r="D25" s="11" t="str">
        <f t="shared" si="1"/>
        <v>0420105</v>
      </c>
      <c r="E25" s="2">
        <v>530420105007</v>
      </c>
      <c r="F25" s="3" t="s">
        <v>56</v>
      </c>
      <c r="G25" s="4" t="str">
        <f t="shared" si="2"/>
        <v>007</v>
      </c>
      <c r="H25" s="5" t="s">
        <v>54</v>
      </c>
      <c r="I25" s="5" t="s">
        <v>42</v>
      </c>
      <c r="J25" s="5" t="s">
        <v>133</v>
      </c>
      <c r="K25" s="5" t="s">
        <v>33</v>
      </c>
      <c r="L25" s="13">
        <v>6.5</v>
      </c>
      <c r="M25" s="5" t="s">
        <v>39</v>
      </c>
      <c r="N25" s="5" t="s">
        <v>34</v>
      </c>
      <c r="O25" s="5" t="s">
        <v>181</v>
      </c>
      <c r="P25" s="5" t="s">
        <v>97</v>
      </c>
      <c r="Q25" s="8">
        <v>11000</v>
      </c>
      <c r="R25" s="8" t="s">
        <v>171</v>
      </c>
      <c r="S25" s="6">
        <v>40934</v>
      </c>
      <c r="T25" s="7" t="s">
        <v>36</v>
      </c>
      <c r="U25" s="7">
        <f t="shared" si="3"/>
        <v>40934</v>
      </c>
      <c r="V25" s="7">
        <v>40928</v>
      </c>
      <c r="W25" s="8">
        <v>10300</v>
      </c>
      <c r="X25" s="5">
        <v>10</v>
      </c>
      <c r="Y25" s="8">
        <v>0</v>
      </c>
      <c r="Z25" s="8">
        <v>0</v>
      </c>
      <c r="AA25" s="8">
        <v>0</v>
      </c>
      <c r="AB25" s="8">
        <f t="shared" si="4"/>
        <v>0</v>
      </c>
      <c r="AC25" s="7" t="s">
        <v>171</v>
      </c>
      <c r="AD25" s="8">
        <v>134</v>
      </c>
      <c r="AE25" s="5">
        <v>20</v>
      </c>
      <c r="AF25" s="5">
        <v>0</v>
      </c>
      <c r="AG25" s="8">
        <v>216</v>
      </c>
      <c r="AH25" s="8">
        <v>320</v>
      </c>
      <c r="AI25" s="8">
        <v>0</v>
      </c>
      <c r="AJ25" s="8">
        <f t="shared" si="5"/>
        <v>536</v>
      </c>
      <c r="AK25" s="8">
        <f t="shared" si="6"/>
        <v>11000</v>
      </c>
      <c r="AL25" s="8">
        <f t="shared" si="7"/>
        <v>0</v>
      </c>
      <c r="AM25" s="8" t="b">
        <f t="shared" si="8"/>
        <v>1</v>
      </c>
      <c r="AN25" s="5">
        <f t="shared" si="9"/>
        <v>10</v>
      </c>
      <c r="AO25" s="5">
        <f t="shared" si="10"/>
        <v>37</v>
      </c>
      <c r="AP25" s="8">
        <v>0</v>
      </c>
      <c r="AQ25" s="29">
        <f t="shared" si="11"/>
        <v>1030</v>
      </c>
    </row>
    <row r="26" spans="1:43">
      <c r="A26" s="1">
        <v>40909</v>
      </c>
      <c r="B26" s="1" t="s">
        <v>2</v>
      </c>
      <c r="C26" s="108">
        <f t="shared" si="14"/>
        <v>10201</v>
      </c>
      <c r="D26" s="11" t="str">
        <f t="shared" si="1"/>
        <v>0020102</v>
      </c>
      <c r="E26" s="2">
        <v>530020102005</v>
      </c>
      <c r="F26" s="3" t="s">
        <v>57</v>
      </c>
      <c r="G26" s="4" t="str">
        <f t="shared" si="2"/>
        <v>005</v>
      </c>
      <c r="H26" s="5" t="s">
        <v>54</v>
      </c>
      <c r="I26" s="5" t="s">
        <v>58</v>
      </c>
      <c r="J26" s="5" t="s">
        <v>133</v>
      </c>
      <c r="K26" s="5" t="s">
        <v>33</v>
      </c>
      <c r="L26" s="13">
        <v>5.9</v>
      </c>
      <c r="M26" s="5" t="s">
        <v>39</v>
      </c>
      <c r="N26" s="5" t="s">
        <v>34</v>
      </c>
      <c r="O26" s="5" t="s">
        <v>181</v>
      </c>
      <c r="P26" s="5" t="s">
        <v>97</v>
      </c>
      <c r="Q26" s="8">
        <v>13000</v>
      </c>
      <c r="R26" s="8" t="s">
        <v>171</v>
      </c>
      <c r="S26" s="6">
        <v>40920</v>
      </c>
      <c r="T26" s="7" t="s">
        <v>36</v>
      </c>
      <c r="U26" s="7">
        <f t="shared" si="3"/>
        <v>40920</v>
      </c>
      <c r="V26" s="7">
        <f>U26-3</f>
        <v>40917</v>
      </c>
      <c r="W26" s="8">
        <v>12310</v>
      </c>
      <c r="X26" s="5">
        <v>10</v>
      </c>
      <c r="Y26" s="8">
        <v>0</v>
      </c>
      <c r="Z26" s="8">
        <v>0</v>
      </c>
      <c r="AA26" s="8">
        <v>0</v>
      </c>
      <c r="AB26" s="8">
        <f t="shared" si="4"/>
        <v>0</v>
      </c>
      <c r="AC26" s="7" t="s">
        <v>171</v>
      </c>
      <c r="AD26" s="8">
        <v>134</v>
      </c>
      <c r="AE26" s="5">
        <v>20</v>
      </c>
      <c r="AF26" s="5">
        <v>0</v>
      </c>
      <c r="AG26" s="8">
        <v>196</v>
      </c>
      <c r="AH26" s="8">
        <v>330</v>
      </c>
      <c r="AI26" s="8">
        <v>0</v>
      </c>
      <c r="AJ26" s="8">
        <f t="shared" si="5"/>
        <v>526</v>
      </c>
      <c r="AK26" s="8">
        <f t="shared" si="6"/>
        <v>13000</v>
      </c>
      <c r="AL26" s="8">
        <f t="shared" si="7"/>
        <v>0</v>
      </c>
      <c r="AM26" s="8" t="b">
        <f t="shared" si="8"/>
        <v>1</v>
      </c>
      <c r="AN26" s="5">
        <f t="shared" si="9"/>
        <v>10</v>
      </c>
      <c r="AO26" s="5">
        <f t="shared" si="10"/>
        <v>37</v>
      </c>
      <c r="AP26" s="8">
        <v>0</v>
      </c>
      <c r="AQ26" s="29">
        <f t="shared" si="11"/>
        <v>1231</v>
      </c>
    </row>
    <row r="27" spans="1:43">
      <c r="A27" s="1">
        <v>40909</v>
      </c>
      <c r="B27" s="1" t="s">
        <v>2</v>
      </c>
      <c r="C27" s="108">
        <f t="shared" si="14"/>
        <v>10201</v>
      </c>
      <c r="D27" s="11" t="str">
        <f t="shared" si="1"/>
        <v>0048116</v>
      </c>
      <c r="E27" s="2">
        <v>530048116007</v>
      </c>
      <c r="F27" s="3" t="s">
        <v>59</v>
      </c>
      <c r="G27" s="4" t="str">
        <f t="shared" si="2"/>
        <v>007</v>
      </c>
      <c r="H27" s="5" t="s">
        <v>54</v>
      </c>
      <c r="I27" s="5" t="s">
        <v>50</v>
      </c>
      <c r="J27" s="5" t="s">
        <v>32</v>
      </c>
      <c r="K27" s="5" t="s">
        <v>33</v>
      </c>
      <c r="L27" s="13">
        <v>5.5</v>
      </c>
      <c r="M27" s="5" t="s">
        <v>39</v>
      </c>
      <c r="N27" s="5" t="s">
        <v>34</v>
      </c>
      <c r="O27" s="5" t="s">
        <v>181</v>
      </c>
      <c r="P27" s="5" t="s">
        <v>97</v>
      </c>
      <c r="Q27" s="8">
        <v>15000</v>
      </c>
      <c r="R27" s="8" t="s">
        <v>171</v>
      </c>
      <c r="S27" s="6">
        <v>40920</v>
      </c>
      <c r="T27" s="7" t="s">
        <v>36</v>
      </c>
      <c r="U27" s="7">
        <f t="shared" si="3"/>
        <v>40920</v>
      </c>
      <c r="V27" s="7">
        <f>U27-3</f>
        <v>40917</v>
      </c>
      <c r="W27" s="8">
        <v>14340</v>
      </c>
      <c r="X27" s="5">
        <v>10</v>
      </c>
      <c r="Y27" s="8">
        <v>0</v>
      </c>
      <c r="Z27" s="8">
        <v>0</v>
      </c>
      <c r="AA27" s="8">
        <v>0</v>
      </c>
      <c r="AB27" s="8">
        <f t="shared" si="4"/>
        <v>0</v>
      </c>
      <c r="AC27" s="7" t="s">
        <v>171</v>
      </c>
      <c r="AD27" s="8">
        <v>138</v>
      </c>
      <c r="AE27" s="5">
        <v>20</v>
      </c>
      <c r="AF27" s="5">
        <v>0</v>
      </c>
      <c r="AG27" s="8">
        <v>182</v>
      </c>
      <c r="AH27" s="8">
        <v>310</v>
      </c>
      <c r="AI27" s="8">
        <v>0</v>
      </c>
      <c r="AJ27" s="8">
        <f t="shared" si="5"/>
        <v>492</v>
      </c>
      <c r="AK27" s="8">
        <f t="shared" si="6"/>
        <v>15000</v>
      </c>
      <c r="AL27" s="8">
        <f t="shared" si="7"/>
        <v>0</v>
      </c>
      <c r="AM27" s="8" t="b">
        <f t="shared" si="8"/>
        <v>1</v>
      </c>
      <c r="AN27" s="5">
        <f t="shared" si="9"/>
        <v>10</v>
      </c>
      <c r="AO27" s="5">
        <f t="shared" si="10"/>
        <v>37</v>
      </c>
      <c r="AP27" s="8">
        <v>0</v>
      </c>
      <c r="AQ27" s="29">
        <f t="shared" si="11"/>
        <v>1434</v>
      </c>
    </row>
    <row r="28" spans="1:43">
      <c r="A28" s="1">
        <v>40909</v>
      </c>
      <c r="B28" s="1" t="s">
        <v>2</v>
      </c>
      <c r="C28" s="108">
        <f t="shared" si="14"/>
        <v>10201</v>
      </c>
      <c r="D28" s="11" t="str">
        <f t="shared" si="1"/>
        <v>0029100</v>
      </c>
      <c r="E28" s="2" t="s">
        <v>191</v>
      </c>
      <c r="F28" s="3" t="s">
        <v>62</v>
      </c>
      <c r="G28" s="4" t="str">
        <f t="shared" si="2"/>
        <v>121/S</v>
      </c>
      <c r="H28" s="5" t="s">
        <v>54</v>
      </c>
      <c r="I28" s="5" t="s">
        <v>42</v>
      </c>
      <c r="J28" s="5" t="s">
        <v>133</v>
      </c>
      <c r="K28" s="5" t="s">
        <v>33</v>
      </c>
      <c r="L28" s="13">
        <v>6.5</v>
      </c>
      <c r="M28" s="5" t="s">
        <v>39</v>
      </c>
      <c r="N28" s="5" t="s">
        <v>34</v>
      </c>
      <c r="O28" s="5" t="s">
        <v>181</v>
      </c>
      <c r="P28" s="5" t="s">
        <v>97</v>
      </c>
      <c r="Q28" s="8">
        <v>22000</v>
      </c>
      <c r="R28" s="8" t="s">
        <v>171</v>
      </c>
      <c r="S28" s="6">
        <v>40914</v>
      </c>
      <c r="T28" s="7" t="s">
        <v>36</v>
      </c>
      <c r="U28" s="7">
        <f t="shared" si="3"/>
        <v>40914</v>
      </c>
      <c r="V28" s="7">
        <f>U28-3</f>
        <v>40911</v>
      </c>
      <c r="W28" s="8">
        <v>17655</v>
      </c>
      <c r="X28" s="5">
        <v>10</v>
      </c>
      <c r="Y28" s="8">
        <v>3500</v>
      </c>
      <c r="Z28" s="8">
        <v>0</v>
      </c>
      <c r="AA28" s="8">
        <v>20</v>
      </c>
      <c r="AB28" s="8">
        <f t="shared" si="4"/>
        <v>3520</v>
      </c>
      <c r="AC28" s="7">
        <v>40903</v>
      </c>
      <c r="AD28" s="8">
        <v>144</v>
      </c>
      <c r="AE28" s="5">
        <v>20</v>
      </c>
      <c r="AF28" s="5">
        <v>150</v>
      </c>
      <c r="AG28" s="8">
        <v>181</v>
      </c>
      <c r="AH28" s="8">
        <v>320</v>
      </c>
      <c r="AI28" s="8">
        <v>0</v>
      </c>
      <c r="AJ28" s="8">
        <f t="shared" si="5"/>
        <v>501</v>
      </c>
      <c r="AK28" s="8">
        <f t="shared" si="6"/>
        <v>22000</v>
      </c>
      <c r="AL28" s="8">
        <f t="shared" si="7"/>
        <v>0</v>
      </c>
      <c r="AM28" s="8" t="b">
        <f t="shared" si="8"/>
        <v>1</v>
      </c>
      <c r="AN28" s="5">
        <f t="shared" si="9"/>
        <v>15</v>
      </c>
      <c r="AO28" s="5">
        <f t="shared" si="10"/>
        <v>37</v>
      </c>
      <c r="AP28" s="8">
        <v>0</v>
      </c>
      <c r="AQ28" s="29">
        <f t="shared" si="11"/>
        <v>1177</v>
      </c>
    </row>
    <row r="29" spans="1:43">
      <c r="A29" s="1">
        <v>40909</v>
      </c>
      <c r="B29" s="1" t="s">
        <v>2</v>
      </c>
      <c r="C29" s="108">
        <f t="shared" si="14"/>
        <v>10201</v>
      </c>
      <c r="D29" s="11" t="str">
        <f t="shared" si="1"/>
        <v>0029126</v>
      </c>
      <c r="E29" s="2">
        <v>530029126002</v>
      </c>
      <c r="F29" s="3" t="s">
        <v>74</v>
      </c>
      <c r="G29" s="4" t="str">
        <f t="shared" si="2"/>
        <v>002</v>
      </c>
      <c r="H29" s="5" t="s">
        <v>54</v>
      </c>
      <c r="I29" s="5" t="s">
        <v>50</v>
      </c>
      <c r="J29" s="5" t="s">
        <v>75</v>
      </c>
      <c r="K29" s="5" t="s">
        <v>33</v>
      </c>
      <c r="L29" s="13">
        <v>9.9</v>
      </c>
      <c r="M29" s="5" t="s">
        <v>172</v>
      </c>
      <c r="N29" s="5" t="s">
        <v>34</v>
      </c>
      <c r="O29" s="5" t="s">
        <v>181</v>
      </c>
      <c r="P29" s="5" t="s">
        <v>76</v>
      </c>
      <c r="Q29" s="8">
        <v>18000</v>
      </c>
      <c r="R29" s="12" t="s">
        <v>95</v>
      </c>
      <c r="S29" s="6">
        <v>40934</v>
      </c>
      <c r="T29" s="7" t="s">
        <v>98</v>
      </c>
      <c r="U29" s="7">
        <f t="shared" si="3"/>
        <v>40934</v>
      </c>
      <c r="V29" s="7">
        <v>40928</v>
      </c>
      <c r="W29" s="8">
        <v>17790</v>
      </c>
      <c r="X29" s="5">
        <v>10</v>
      </c>
      <c r="Y29" s="8">
        <v>0</v>
      </c>
      <c r="Z29" s="8">
        <v>0</v>
      </c>
      <c r="AA29" s="8">
        <v>0</v>
      </c>
      <c r="AB29" s="8">
        <f t="shared" si="4"/>
        <v>0</v>
      </c>
      <c r="AC29" s="7" t="s">
        <v>171</v>
      </c>
      <c r="AD29" s="8">
        <v>162</v>
      </c>
      <c r="AE29" s="5">
        <v>20</v>
      </c>
      <c r="AF29" s="5">
        <v>0</v>
      </c>
      <c r="AG29" s="8">
        <v>8</v>
      </c>
      <c r="AH29" s="8">
        <v>10</v>
      </c>
      <c r="AI29" s="8">
        <v>0</v>
      </c>
      <c r="AJ29" s="8">
        <f t="shared" si="5"/>
        <v>18</v>
      </c>
      <c r="AK29" s="8">
        <f t="shared" si="6"/>
        <v>18000</v>
      </c>
      <c r="AL29" s="8">
        <f t="shared" si="7"/>
        <v>0</v>
      </c>
      <c r="AM29" s="8" t="b">
        <f t="shared" si="8"/>
        <v>1</v>
      </c>
      <c r="AN29" s="5">
        <f t="shared" si="9"/>
        <v>15</v>
      </c>
      <c r="AO29" s="5">
        <f t="shared" si="10"/>
        <v>60</v>
      </c>
      <c r="AP29" s="8">
        <v>0</v>
      </c>
      <c r="AQ29" s="29">
        <f t="shared" si="11"/>
        <v>1186</v>
      </c>
    </row>
    <row r="30" spans="1:43">
      <c r="A30" s="1">
        <v>40909</v>
      </c>
      <c r="B30" s="1" t="s">
        <v>2</v>
      </c>
      <c r="C30" s="108">
        <f t="shared" si="14"/>
        <v>10201</v>
      </c>
      <c r="D30" s="11" t="str">
        <f t="shared" si="1"/>
        <v>0272111</v>
      </c>
      <c r="E30" s="2">
        <v>530272111021</v>
      </c>
      <c r="F30" s="3" t="s">
        <v>60</v>
      </c>
      <c r="G30" s="4" t="str">
        <f t="shared" si="2"/>
        <v>021</v>
      </c>
      <c r="H30" s="5" t="s">
        <v>54</v>
      </c>
      <c r="I30" s="5" t="s">
        <v>61</v>
      </c>
      <c r="J30" s="5" t="s">
        <v>133</v>
      </c>
      <c r="K30" s="5" t="s">
        <v>33</v>
      </c>
      <c r="L30" s="13">
        <v>6.8</v>
      </c>
      <c r="M30" s="5" t="s">
        <v>39</v>
      </c>
      <c r="N30" s="5" t="s">
        <v>34</v>
      </c>
      <c r="O30" s="5" t="s">
        <v>181</v>
      </c>
      <c r="P30" s="5" t="s">
        <v>97</v>
      </c>
      <c r="Q30" s="8">
        <v>16000</v>
      </c>
      <c r="R30" s="8" t="s">
        <v>171</v>
      </c>
      <c r="S30" s="6">
        <v>40914</v>
      </c>
      <c r="T30" s="7" t="s">
        <v>36</v>
      </c>
      <c r="U30" s="7">
        <f t="shared" si="3"/>
        <v>40914</v>
      </c>
      <c r="V30" s="7">
        <f>U30-3</f>
        <v>40911</v>
      </c>
      <c r="W30" s="8">
        <v>11810</v>
      </c>
      <c r="X30" s="5">
        <v>10</v>
      </c>
      <c r="Y30" s="8">
        <v>3500</v>
      </c>
      <c r="Z30" s="8">
        <v>0</v>
      </c>
      <c r="AA30" s="8">
        <v>20</v>
      </c>
      <c r="AB30" s="8">
        <f t="shared" si="4"/>
        <v>3520</v>
      </c>
      <c r="AC30" s="7">
        <v>40903</v>
      </c>
      <c r="AD30" s="8">
        <v>138</v>
      </c>
      <c r="AE30" s="5">
        <v>20</v>
      </c>
      <c r="AF30" s="5">
        <v>0</v>
      </c>
      <c r="AG30" s="8">
        <v>192</v>
      </c>
      <c r="AH30" s="8">
        <v>310</v>
      </c>
      <c r="AI30" s="8">
        <v>0</v>
      </c>
      <c r="AJ30" s="8">
        <f t="shared" si="5"/>
        <v>502</v>
      </c>
      <c r="AK30" s="8">
        <f t="shared" si="6"/>
        <v>16000</v>
      </c>
      <c r="AL30" s="8">
        <f t="shared" si="7"/>
        <v>0</v>
      </c>
      <c r="AM30" s="8" t="b">
        <f t="shared" si="8"/>
        <v>1</v>
      </c>
      <c r="AN30" s="5">
        <f t="shared" si="9"/>
        <v>10</v>
      </c>
      <c r="AO30" s="5">
        <f t="shared" si="10"/>
        <v>37</v>
      </c>
      <c r="AP30" s="8">
        <v>0</v>
      </c>
      <c r="AQ30" s="29">
        <f t="shared" si="11"/>
        <v>1181</v>
      </c>
    </row>
    <row r="31" spans="1:43">
      <c r="A31" s="1">
        <v>40909</v>
      </c>
      <c r="B31" s="1" t="s">
        <v>2</v>
      </c>
      <c r="C31" s="108">
        <f t="shared" si="14"/>
        <v>10201</v>
      </c>
      <c r="D31" s="11" t="str">
        <f t="shared" si="1"/>
        <v>0048112</v>
      </c>
      <c r="E31" s="2">
        <v>530048112006</v>
      </c>
      <c r="F31" s="3" t="s">
        <v>63</v>
      </c>
      <c r="G31" s="4" t="str">
        <f t="shared" si="2"/>
        <v>006</v>
      </c>
      <c r="H31" s="5" t="s">
        <v>54</v>
      </c>
      <c r="I31" s="5" t="s">
        <v>64</v>
      </c>
      <c r="J31" s="5" t="s">
        <v>33</v>
      </c>
      <c r="K31" s="5" t="s">
        <v>33</v>
      </c>
      <c r="L31" s="13">
        <v>1.99</v>
      </c>
      <c r="M31" s="5" t="s">
        <v>172</v>
      </c>
      <c r="N31" s="5" t="s">
        <v>34</v>
      </c>
      <c r="O31" s="5" t="s">
        <v>181</v>
      </c>
      <c r="P31" s="5" t="s">
        <v>55</v>
      </c>
      <c r="Q31" s="8">
        <v>20000</v>
      </c>
      <c r="R31" s="8" t="s">
        <v>171</v>
      </c>
      <c r="S31" s="6">
        <v>40934</v>
      </c>
      <c r="T31" s="7" t="s">
        <v>36</v>
      </c>
      <c r="U31" s="7">
        <f t="shared" si="3"/>
        <v>40934</v>
      </c>
      <c r="V31" s="7">
        <v>40928</v>
      </c>
      <c r="W31" s="8">
        <v>19410</v>
      </c>
      <c r="X31" s="5">
        <v>10</v>
      </c>
      <c r="Y31" s="8">
        <v>0</v>
      </c>
      <c r="Z31" s="8">
        <v>0</v>
      </c>
      <c r="AA31" s="8">
        <v>0</v>
      </c>
      <c r="AB31" s="8">
        <f t="shared" si="4"/>
        <v>0</v>
      </c>
      <c r="AC31" s="7" t="s">
        <v>171</v>
      </c>
      <c r="AD31" s="8">
        <v>135</v>
      </c>
      <c r="AE31" s="5">
        <v>20</v>
      </c>
      <c r="AF31" s="5">
        <v>0</v>
      </c>
      <c r="AG31" s="8">
        <v>125</v>
      </c>
      <c r="AH31" s="8">
        <v>300</v>
      </c>
      <c r="AI31" s="8">
        <v>0</v>
      </c>
      <c r="AJ31" s="8">
        <f t="shared" si="5"/>
        <v>425</v>
      </c>
      <c r="AK31" s="8">
        <f t="shared" si="6"/>
        <v>20000</v>
      </c>
      <c r="AL31" s="8">
        <f t="shared" si="7"/>
        <v>0</v>
      </c>
      <c r="AM31" s="8" t="b">
        <f t="shared" si="8"/>
        <v>1</v>
      </c>
      <c r="AN31" s="5">
        <f t="shared" si="9"/>
        <v>15</v>
      </c>
      <c r="AO31" s="5">
        <f t="shared" si="10"/>
        <v>60</v>
      </c>
      <c r="AP31" s="8">
        <v>0</v>
      </c>
      <c r="AQ31" s="29">
        <f t="shared" si="11"/>
        <v>1294</v>
      </c>
    </row>
    <row r="32" spans="1:43">
      <c r="A32" s="1">
        <v>40909</v>
      </c>
      <c r="B32" s="1" t="s">
        <v>2</v>
      </c>
      <c r="C32" s="108">
        <f t="shared" si="14"/>
        <v>10201</v>
      </c>
      <c r="D32" s="11" t="str">
        <f t="shared" si="1"/>
        <v>0048110</v>
      </c>
      <c r="E32" s="2">
        <v>530048110002</v>
      </c>
      <c r="F32" s="3" t="s">
        <v>103</v>
      </c>
      <c r="G32" s="4" t="str">
        <f t="shared" si="2"/>
        <v>002</v>
      </c>
      <c r="H32" s="5" t="s">
        <v>54</v>
      </c>
      <c r="I32" s="5" t="s">
        <v>50</v>
      </c>
      <c r="J32" s="5" t="s">
        <v>75</v>
      </c>
      <c r="K32" s="5" t="s">
        <v>33</v>
      </c>
      <c r="L32" s="13">
        <v>9.9</v>
      </c>
      <c r="M32" s="5" t="s">
        <v>39</v>
      </c>
      <c r="N32" s="5" t="s">
        <v>34</v>
      </c>
      <c r="O32" s="5" t="s">
        <v>181</v>
      </c>
      <c r="P32" s="5" t="s">
        <v>76</v>
      </c>
      <c r="Q32" s="8">
        <v>18000</v>
      </c>
      <c r="R32" s="12" t="s">
        <v>94</v>
      </c>
      <c r="S32" s="6">
        <v>40934</v>
      </c>
      <c r="T32" s="7" t="s">
        <v>98</v>
      </c>
      <c r="U32" s="7">
        <f t="shared" si="3"/>
        <v>40934</v>
      </c>
      <c r="V32" s="7">
        <v>40928</v>
      </c>
      <c r="W32" s="8">
        <v>17775</v>
      </c>
      <c r="X32" s="5">
        <v>10</v>
      </c>
      <c r="Y32" s="8">
        <v>0</v>
      </c>
      <c r="Z32" s="8">
        <v>0</v>
      </c>
      <c r="AA32" s="8">
        <v>0</v>
      </c>
      <c r="AB32" s="8">
        <f t="shared" si="4"/>
        <v>0</v>
      </c>
      <c r="AC32" s="7" t="s">
        <v>171</v>
      </c>
      <c r="AD32" s="8">
        <v>159</v>
      </c>
      <c r="AE32" s="5">
        <v>20</v>
      </c>
      <c r="AF32" s="5">
        <v>0</v>
      </c>
      <c r="AG32" s="8">
        <v>26</v>
      </c>
      <c r="AH32" s="8">
        <v>10</v>
      </c>
      <c r="AI32" s="8">
        <v>0</v>
      </c>
      <c r="AJ32" s="8">
        <f t="shared" si="5"/>
        <v>36</v>
      </c>
      <c r="AK32" s="8">
        <f t="shared" si="6"/>
        <v>18000</v>
      </c>
      <c r="AL32" s="8">
        <f t="shared" si="7"/>
        <v>0</v>
      </c>
      <c r="AM32" s="8" t="b">
        <f t="shared" si="8"/>
        <v>1</v>
      </c>
      <c r="AN32" s="5">
        <f t="shared" si="9"/>
        <v>15</v>
      </c>
      <c r="AO32" s="5">
        <f t="shared" si="10"/>
        <v>60</v>
      </c>
      <c r="AP32" s="8">
        <v>0</v>
      </c>
      <c r="AQ32" s="29">
        <f t="shared" si="11"/>
        <v>1185</v>
      </c>
    </row>
    <row r="33" spans="1:43">
      <c r="A33" s="1">
        <v>40909</v>
      </c>
      <c r="B33" s="1" t="s">
        <v>2</v>
      </c>
      <c r="C33" s="108">
        <f t="shared" si="14"/>
        <v>10201</v>
      </c>
      <c r="D33" s="11" t="str">
        <f t="shared" si="1"/>
        <v>0059100</v>
      </c>
      <c r="E33" s="2">
        <v>530059100096</v>
      </c>
      <c r="F33" s="3" t="s">
        <v>65</v>
      </c>
      <c r="G33" s="4" t="str">
        <f t="shared" si="2"/>
        <v>096</v>
      </c>
      <c r="H33" s="5" t="s">
        <v>54</v>
      </c>
      <c r="I33" s="5" t="s">
        <v>42</v>
      </c>
      <c r="J33" s="5" t="s">
        <v>133</v>
      </c>
      <c r="K33" s="5" t="s">
        <v>33</v>
      </c>
      <c r="L33" s="13">
        <v>6.5</v>
      </c>
      <c r="M33" s="5" t="s">
        <v>39</v>
      </c>
      <c r="N33" s="5" t="s">
        <v>34</v>
      </c>
      <c r="O33" s="5" t="s">
        <v>181</v>
      </c>
      <c r="P33" s="5" t="s">
        <v>97</v>
      </c>
      <c r="Q33" s="8">
        <v>20000</v>
      </c>
      <c r="R33" s="8" t="s">
        <v>171</v>
      </c>
      <c r="S33" s="6">
        <v>40927</v>
      </c>
      <c r="T33" s="7" t="s">
        <v>36</v>
      </c>
      <c r="U33" s="7">
        <f t="shared" si="3"/>
        <v>40927</v>
      </c>
      <c r="V33" s="7">
        <f>U33-3</f>
        <v>40924</v>
      </c>
      <c r="W33" s="8">
        <v>15795</v>
      </c>
      <c r="X33" s="5">
        <v>10</v>
      </c>
      <c r="Y33" s="8">
        <v>3500</v>
      </c>
      <c r="Z33" s="8">
        <v>0</v>
      </c>
      <c r="AA33" s="8">
        <v>20</v>
      </c>
      <c r="AB33" s="8">
        <f t="shared" si="4"/>
        <v>3520</v>
      </c>
      <c r="AC33" s="7">
        <v>40918</v>
      </c>
      <c r="AD33" s="8">
        <v>144</v>
      </c>
      <c r="AE33" s="5">
        <v>20</v>
      </c>
      <c r="AF33" s="5">
        <v>0</v>
      </c>
      <c r="AG33" s="8">
        <v>191</v>
      </c>
      <c r="AH33" s="8">
        <v>320</v>
      </c>
      <c r="AI33" s="8">
        <v>0</v>
      </c>
      <c r="AJ33" s="8">
        <f t="shared" si="5"/>
        <v>511</v>
      </c>
      <c r="AK33" s="8">
        <f t="shared" si="6"/>
        <v>20000</v>
      </c>
      <c r="AL33" s="8">
        <f t="shared" si="7"/>
        <v>0</v>
      </c>
      <c r="AM33" s="8" t="b">
        <f t="shared" si="8"/>
        <v>1</v>
      </c>
      <c r="AN33" s="5">
        <f t="shared" si="9"/>
        <v>15</v>
      </c>
      <c r="AO33" s="5">
        <f t="shared" si="10"/>
        <v>37</v>
      </c>
      <c r="AP33" s="8">
        <v>0</v>
      </c>
      <c r="AQ33" s="29">
        <f t="shared" si="11"/>
        <v>1053</v>
      </c>
    </row>
    <row r="34" spans="1:43">
      <c r="A34" s="1">
        <v>40909</v>
      </c>
      <c r="B34" s="1" t="s">
        <v>2</v>
      </c>
      <c r="C34" s="108">
        <f t="shared" si="14"/>
        <v>10201</v>
      </c>
      <c r="D34" s="11" t="str">
        <f t="shared" si="1"/>
        <v>0500100</v>
      </c>
      <c r="E34" s="2">
        <v>530500100019</v>
      </c>
      <c r="F34" s="3" t="s">
        <v>66</v>
      </c>
      <c r="G34" s="4" t="str">
        <f t="shared" si="2"/>
        <v>019</v>
      </c>
      <c r="H34" s="5" t="s">
        <v>54</v>
      </c>
      <c r="I34" s="5" t="s">
        <v>42</v>
      </c>
      <c r="J34" s="5" t="s">
        <v>133</v>
      </c>
      <c r="K34" s="5" t="s">
        <v>33</v>
      </c>
      <c r="L34" s="13">
        <v>6.5</v>
      </c>
      <c r="M34" s="5" t="s">
        <v>39</v>
      </c>
      <c r="N34" s="5" t="s">
        <v>34</v>
      </c>
      <c r="O34" s="5" t="s">
        <v>181</v>
      </c>
      <c r="P34" s="5" t="s">
        <v>97</v>
      </c>
      <c r="Q34" s="8">
        <v>17000</v>
      </c>
      <c r="R34" s="8" t="s">
        <v>171</v>
      </c>
      <c r="S34" s="6">
        <v>40934</v>
      </c>
      <c r="T34" s="7" t="s">
        <v>36</v>
      </c>
      <c r="U34" s="7">
        <f t="shared" si="3"/>
        <v>40934</v>
      </c>
      <c r="V34" s="7">
        <v>40928</v>
      </c>
      <c r="W34" s="8">
        <v>14120</v>
      </c>
      <c r="X34" s="5">
        <v>10</v>
      </c>
      <c r="Y34" s="8">
        <v>2200</v>
      </c>
      <c r="Z34" s="8">
        <v>0</v>
      </c>
      <c r="AA34" s="8">
        <v>20</v>
      </c>
      <c r="AB34" s="8">
        <f t="shared" si="4"/>
        <v>2220</v>
      </c>
      <c r="AC34" s="7">
        <v>40925</v>
      </c>
      <c r="AD34" s="8">
        <v>132</v>
      </c>
      <c r="AE34" s="5">
        <v>20</v>
      </c>
      <c r="AF34" s="5">
        <v>0</v>
      </c>
      <c r="AG34" s="8">
        <v>178</v>
      </c>
      <c r="AH34" s="8">
        <v>320</v>
      </c>
      <c r="AI34" s="8">
        <v>0</v>
      </c>
      <c r="AJ34" s="8">
        <f t="shared" si="5"/>
        <v>498</v>
      </c>
      <c r="AK34" s="8">
        <f t="shared" si="6"/>
        <v>17000</v>
      </c>
      <c r="AL34" s="8">
        <f t="shared" si="7"/>
        <v>0</v>
      </c>
      <c r="AM34" s="8" t="b">
        <f t="shared" si="8"/>
        <v>1</v>
      </c>
      <c r="AN34" s="5">
        <f t="shared" si="9"/>
        <v>10</v>
      </c>
      <c r="AO34" s="5">
        <f t="shared" si="10"/>
        <v>37</v>
      </c>
      <c r="AP34" s="8">
        <v>0</v>
      </c>
      <c r="AQ34" s="29">
        <f t="shared" si="11"/>
        <v>1412</v>
      </c>
    </row>
    <row r="35" spans="1:43">
      <c r="A35" s="1">
        <v>40909</v>
      </c>
      <c r="B35" s="1" t="s">
        <v>2</v>
      </c>
      <c r="C35" s="108">
        <f t="shared" si="14"/>
        <v>10201</v>
      </c>
      <c r="D35" s="11" t="str">
        <f t="shared" si="1"/>
        <v>0278102</v>
      </c>
      <c r="E35" s="2">
        <v>530278102021</v>
      </c>
      <c r="F35" s="3" t="s">
        <v>67</v>
      </c>
      <c r="G35" s="4" t="str">
        <f t="shared" si="2"/>
        <v>021</v>
      </c>
      <c r="H35" s="5" t="s">
        <v>54</v>
      </c>
      <c r="I35" s="5" t="s">
        <v>38</v>
      </c>
      <c r="J35" s="5" t="s">
        <v>133</v>
      </c>
      <c r="K35" s="5" t="s">
        <v>33</v>
      </c>
      <c r="L35" s="13">
        <v>14.9</v>
      </c>
      <c r="M35" s="5" t="s">
        <v>39</v>
      </c>
      <c r="N35" s="5" t="s">
        <v>34</v>
      </c>
      <c r="O35" s="5" t="s">
        <v>180</v>
      </c>
      <c r="P35" s="5" t="s">
        <v>97</v>
      </c>
      <c r="Q35" s="8">
        <v>15000</v>
      </c>
      <c r="R35" s="8" t="s">
        <v>171</v>
      </c>
      <c r="S35" s="6">
        <v>40920</v>
      </c>
      <c r="T35" s="7" t="s">
        <v>36</v>
      </c>
      <c r="U35" s="7">
        <f t="shared" si="3"/>
        <v>40920</v>
      </c>
      <c r="V35" s="7">
        <f>U35-3</f>
        <v>40917</v>
      </c>
      <c r="W35" s="8">
        <v>12170</v>
      </c>
      <c r="X35" s="5">
        <v>10</v>
      </c>
      <c r="Y35" s="8">
        <v>2200</v>
      </c>
      <c r="Z35" s="8">
        <v>0</v>
      </c>
      <c r="AA35" s="8">
        <v>20</v>
      </c>
      <c r="AB35" s="8">
        <f t="shared" si="4"/>
        <v>2220</v>
      </c>
      <c r="AC35" s="7">
        <v>40911</v>
      </c>
      <c r="AD35" s="8">
        <v>136</v>
      </c>
      <c r="AE35" s="5">
        <v>20</v>
      </c>
      <c r="AF35" s="5">
        <v>0</v>
      </c>
      <c r="AG35" s="8">
        <v>154</v>
      </c>
      <c r="AH35" s="8">
        <v>290</v>
      </c>
      <c r="AI35" s="8">
        <v>0</v>
      </c>
      <c r="AJ35" s="8">
        <f t="shared" si="5"/>
        <v>444</v>
      </c>
      <c r="AK35" s="8">
        <f t="shared" si="6"/>
        <v>15000</v>
      </c>
      <c r="AL35" s="8">
        <f t="shared" si="7"/>
        <v>0</v>
      </c>
      <c r="AM35" s="8" t="b">
        <f t="shared" si="8"/>
        <v>1</v>
      </c>
      <c r="AN35" s="5">
        <f t="shared" si="9"/>
        <v>10</v>
      </c>
      <c r="AO35" s="5">
        <f t="shared" si="10"/>
        <v>37</v>
      </c>
      <c r="AP35" s="8">
        <v>0</v>
      </c>
      <c r="AQ35" s="29">
        <f t="shared" si="11"/>
        <v>1217</v>
      </c>
    </row>
    <row r="36" spans="1:43">
      <c r="A36" s="1">
        <v>40909</v>
      </c>
      <c r="B36" s="1" t="s">
        <v>2</v>
      </c>
      <c r="C36" s="108">
        <f t="shared" ref="C36:C41" si="15">IF(B36="Livro",10213,VLOOKUP(H36,$AV$1:$AW$11,2,0))</f>
        <v>10201</v>
      </c>
      <c r="D36" s="11" t="str">
        <f t="shared" si="1"/>
        <v>0085102</v>
      </c>
      <c r="E36" s="2">
        <v>530085102086</v>
      </c>
      <c r="F36" s="3" t="s">
        <v>68</v>
      </c>
      <c r="G36" s="4" t="str">
        <f t="shared" si="2"/>
        <v>086</v>
      </c>
      <c r="H36" s="5" t="s">
        <v>54</v>
      </c>
      <c r="I36" s="5" t="s">
        <v>42</v>
      </c>
      <c r="J36" s="5" t="s">
        <v>133</v>
      </c>
      <c r="K36" s="5" t="s">
        <v>33</v>
      </c>
      <c r="L36" s="13">
        <v>6.5</v>
      </c>
      <c r="M36" s="5" t="s">
        <v>39</v>
      </c>
      <c r="N36" s="5" t="s">
        <v>34</v>
      </c>
      <c r="O36" s="5" t="s">
        <v>181</v>
      </c>
      <c r="P36" s="5" t="s">
        <v>97</v>
      </c>
      <c r="Q36" s="8">
        <v>19000</v>
      </c>
      <c r="R36" s="8" t="s">
        <v>171</v>
      </c>
      <c r="S36" s="6">
        <v>40920</v>
      </c>
      <c r="T36" s="7" t="s">
        <v>36</v>
      </c>
      <c r="U36" s="7">
        <f t="shared" si="3"/>
        <v>40920</v>
      </c>
      <c r="V36" s="7">
        <f>U36-3</f>
        <v>40917</v>
      </c>
      <c r="W36" s="8">
        <v>14850</v>
      </c>
      <c r="X36" s="5">
        <v>10</v>
      </c>
      <c r="Y36" s="8">
        <v>3500</v>
      </c>
      <c r="Z36" s="8">
        <v>0</v>
      </c>
      <c r="AA36" s="8">
        <v>20</v>
      </c>
      <c r="AB36" s="8">
        <f t="shared" si="4"/>
        <v>3520</v>
      </c>
      <c r="AC36" s="7">
        <v>40911</v>
      </c>
      <c r="AD36" s="8">
        <v>130</v>
      </c>
      <c r="AE36" s="5">
        <v>20</v>
      </c>
      <c r="AF36" s="5">
        <v>0</v>
      </c>
      <c r="AG36" s="8">
        <v>160</v>
      </c>
      <c r="AH36" s="8">
        <v>310</v>
      </c>
      <c r="AI36" s="8">
        <v>0</v>
      </c>
      <c r="AJ36" s="8">
        <f t="shared" si="5"/>
        <v>470</v>
      </c>
      <c r="AK36" s="8">
        <f t="shared" si="6"/>
        <v>19000</v>
      </c>
      <c r="AL36" s="8">
        <f t="shared" si="7"/>
        <v>0</v>
      </c>
      <c r="AM36" s="8" t="b">
        <f t="shared" si="8"/>
        <v>1</v>
      </c>
      <c r="AN36" s="5">
        <f t="shared" si="9"/>
        <v>10</v>
      </c>
      <c r="AO36" s="5">
        <f t="shared" si="10"/>
        <v>37</v>
      </c>
      <c r="AP36" s="8">
        <v>0</v>
      </c>
      <c r="AQ36" s="29">
        <f t="shared" si="11"/>
        <v>1485</v>
      </c>
    </row>
    <row r="37" spans="1:43">
      <c r="A37" s="1">
        <v>40909</v>
      </c>
      <c r="B37" s="1" t="s">
        <v>2</v>
      </c>
      <c r="C37" s="108">
        <f t="shared" si="15"/>
        <v>10201</v>
      </c>
      <c r="D37" s="11" t="str">
        <f t="shared" si="1"/>
        <v>0086100</v>
      </c>
      <c r="E37" s="2">
        <v>530086100121</v>
      </c>
      <c r="F37" s="3" t="s">
        <v>70</v>
      </c>
      <c r="G37" s="4" t="str">
        <f t="shared" si="2"/>
        <v>121</v>
      </c>
      <c r="H37" s="5" t="s">
        <v>54</v>
      </c>
      <c r="I37" s="5" t="s">
        <v>42</v>
      </c>
      <c r="J37" s="5" t="s">
        <v>133</v>
      </c>
      <c r="K37" s="5" t="s">
        <v>33</v>
      </c>
      <c r="L37" s="13">
        <v>6.5</v>
      </c>
      <c r="M37" s="5" t="s">
        <v>39</v>
      </c>
      <c r="N37" s="5" t="s">
        <v>34</v>
      </c>
      <c r="O37" s="5" t="s">
        <v>181</v>
      </c>
      <c r="P37" s="5" t="s">
        <v>97</v>
      </c>
      <c r="Q37" s="8">
        <v>22000</v>
      </c>
      <c r="R37" s="8" t="s">
        <v>171</v>
      </c>
      <c r="S37" s="6">
        <v>40914</v>
      </c>
      <c r="T37" s="7" t="s">
        <v>36</v>
      </c>
      <c r="U37" s="7">
        <f t="shared" si="3"/>
        <v>40914</v>
      </c>
      <c r="V37" s="7">
        <f>U37-3</f>
        <v>40911</v>
      </c>
      <c r="W37" s="8">
        <v>17820</v>
      </c>
      <c r="X37" s="5">
        <v>10</v>
      </c>
      <c r="Y37" s="8">
        <v>3500</v>
      </c>
      <c r="Z37" s="8">
        <v>0</v>
      </c>
      <c r="AA37" s="8">
        <v>20</v>
      </c>
      <c r="AB37" s="8">
        <f t="shared" si="4"/>
        <v>3520</v>
      </c>
      <c r="AC37" s="7">
        <v>40903</v>
      </c>
      <c r="AD37" s="8">
        <v>142</v>
      </c>
      <c r="AE37" s="5">
        <v>20</v>
      </c>
      <c r="AF37" s="5">
        <v>0</v>
      </c>
      <c r="AG37" s="8">
        <v>168</v>
      </c>
      <c r="AH37" s="8">
        <v>320</v>
      </c>
      <c r="AI37" s="8">
        <v>0</v>
      </c>
      <c r="AJ37" s="8">
        <f t="shared" si="5"/>
        <v>488</v>
      </c>
      <c r="AK37" s="8">
        <f t="shared" si="6"/>
        <v>22000</v>
      </c>
      <c r="AL37" s="8">
        <f t="shared" si="7"/>
        <v>0</v>
      </c>
      <c r="AM37" s="8" t="b">
        <f t="shared" si="8"/>
        <v>1</v>
      </c>
      <c r="AN37" s="5">
        <f t="shared" si="9"/>
        <v>15</v>
      </c>
      <c r="AO37" s="5">
        <f t="shared" si="10"/>
        <v>37</v>
      </c>
      <c r="AP37" s="8">
        <v>0</v>
      </c>
      <c r="AQ37" s="29">
        <f t="shared" si="11"/>
        <v>1188</v>
      </c>
    </row>
    <row r="38" spans="1:43">
      <c r="A38" s="1">
        <v>40909</v>
      </c>
      <c r="B38" s="1" t="s">
        <v>2</v>
      </c>
      <c r="C38" s="108">
        <f t="shared" si="15"/>
        <v>10201</v>
      </c>
      <c r="D38" s="11" t="str">
        <f t="shared" si="1"/>
        <v>0260100</v>
      </c>
      <c r="E38" s="2">
        <v>530260100121</v>
      </c>
      <c r="F38" s="3" t="s">
        <v>69</v>
      </c>
      <c r="G38" s="4" t="str">
        <f t="shared" si="2"/>
        <v>121</v>
      </c>
      <c r="H38" s="5" t="s">
        <v>54</v>
      </c>
      <c r="I38" s="5" t="s">
        <v>38</v>
      </c>
      <c r="J38" s="5" t="s">
        <v>133</v>
      </c>
      <c r="K38" s="5" t="s">
        <v>33</v>
      </c>
      <c r="L38" s="13">
        <v>14.9</v>
      </c>
      <c r="M38" s="5" t="s">
        <v>39</v>
      </c>
      <c r="N38" s="5" t="s">
        <v>34</v>
      </c>
      <c r="O38" s="5" t="s">
        <v>180</v>
      </c>
      <c r="P38" s="5" t="s">
        <v>97</v>
      </c>
      <c r="Q38" s="8">
        <v>17000</v>
      </c>
      <c r="R38" s="8" t="s">
        <v>171</v>
      </c>
      <c r="S38" s="6">
        <v>40934</v>
      </c>
      <c r="T38" s="7" t="s">
        <v>36</v>
      </c>
      <c r="U38" s="7">
        <f t="shared" si="3"/>
        <v>40934</v>
      </c>
      <c r="V38" s="7">
        <v>40928</v>
      </c>
      <c r="W38" s="8">
        <v>14140</v>
      </c>
      <c r="X38" s="5">
        <v>10</v>
      </c>
      <c r="Y38" s="8">
        <v>2200</v>
      </c>
      <c r="Z38" s="8">
        <v>0</v>
      </c>
      <c r="AA38" s="8">
        <v>20</v>
      </c>
      <c r="AB38" s="8">
        <f t="shared" si="4"/>
        <v>2220</v>
      </c>
      <c r="AC38" s="7">
        <v>40925</v>
      </c>
      <c r="AD38" s="8">
        <v>130</v>
      </c>
      <c r="AE38" s="5">
        <v>20</v>
      </c>
      <c r="AF38" s="5">
        <v>0</v>
      </c>
      <c r="AG38" s="8">
        <v>160</v>
      </c>
      <c r="AH38" s="8">
        <v>320</v>
      </c>
      <c r="AI38" s="8">
        <v>0</v>
      </c>
      <c r="AJ38" s="8">
        <f t="shared" si="5"/>
        <v>480</v>
      </c>
      <c r="AK38" s="8">
        <f t="shared" si="6"/>
        <v>17000</v>
      </c>
      <c r="AL38" s="8">
        <f t="shared" si="7"/>
        <v>0</v>
      </c>
      <c r="AM38" s="8" t="b">
        <f t="shared" si="8"/>
        <v>1</v>
      </c>
      <c r="AN38" s="5">
        <f t="shared" si="9"/>
        <v>10</v>
      </c>
      <c r="AO38" s="5">
        <f t="shared" si="10"/>
        <v>37</v>
      </c>
      <c r="AP38" s="8">
        <v>0</v>
      </c>
      <c r="AQ38" s="29">
        <f t="shared" si="11"/>
        <v>1414</v>
      </c>
    </row>
    <row r="39" spans="1:43">
      <c r="A39" s="107">
        <v>40909</v>
      </c>
      <c r="B39" s="107" t="s">
        <v>2</v>
      </c>
      <c r="C39" s="108">
        <f t="shared" si="15"/>
        <v>10205</v>
      </c>
      <c r="D39" s="50" t="str">
        <f t="shared" si="1"/>
        <v>0350110</v>
      </c>
      <c r="E39" s="109">
        <v>530350110003</v>
      </c>
      <c r="F39" s="110" t="s">
        <v>205</v>
      </c>
      <c r="G39" s="111" t="str">
        <f t="shared" si="2"/>
        <v>003</v>
      </c>
      <c r="H39" s="5" t="s">
        <v>184</v>
      </c>
      <c r="I39" s="112" t="s">
        <v>50</v>
      </c>
      <c r="J39" s="112" t="s">
        <v>32</v>
      </c>
      <c r="K39" s="112" t="s">
        <v>33</v>
      </c>
      <c r="L39" s="113">
        <v>5.9</v>
      </c>
      <c r="M39" s="112" t="s">
        <v>206</v>
      </c>
      <c r="N39" s="112" t="s">
        <v>34</v>
      </c>
      <c r="O39" s="112" t="s">
        <v>181</v>
      </c>
      <c r="P39" s="112" t="s">
        <v>97</v>
      </c>
      <c r="Q39" s="114">
        <v>20000</v>
      </c>
      <c r="R39" s="117" t="s">
        <v>207</v>
      </c>
      <c r="S39" s="115">
        <v>40921</v>
      </c>
      <c r="T39" s="116" t="s">
        <v>36</v>
      </c>
      <c r="U39" s="116">
        <f t="shared" si="3"/>
        <v>40921</v>
      </c>
      <c r="V39" s="116">
        <f>U39-3</f>
        <v>40918</v>
      </c>
      <c r="W39" s="114">
        <v>19785</v>
      </c>
      <c r="X39" s="112">
        <v>10</v>
      </c>
      <c r="Y39" s="114">
        <v>0</v>
      </c>
      <c r="Z39" s="114">
        <v>0</v>
      </c>
      <c r="AA39" s="114">
        <v>0</v>
      </c>
      <c r="AB39" s="114">
        <f t="shared" si="4"/>
        <v>0</v>
      </c>
      <c r="AC39" s="116" t="s">
        <v>171</v>
      </c>
      <c r="AD39" s="114">
        <v>185</v>
      </c>
      <c r="AE39" s="112">
        <v>20</v>
      </c>
      <c r="AF39" s="112">
        <v>0</v>
      </c>
      <c r="AG39" s="114">
        <v>0</v>
      </c>
      <c r="AH39" s="114">
        <v>0</v>
      </c>
      <c r="AI39" s="114">
        <v>0</v>
      </c>
      <c r="AJ39" s="114">
        <f t="shared" si="5"/>
        <v>0</v>
      </c>
      <c r="AK39" s="114">
        <f t="shared" si="6"/>
        <v>20000</v>
      </c>
      <c r="AL39" s="114">
        <f t="shared" si="7"/>
        <v>0</v>
      </c>
      <c r="AM39" s="114" t="b">
        <f t="shared" si="8"/>
        <v>1</v>
      </c>
      <c r="AN39" s="112">
        <f t="shared" si="9"/>
        <v>15</v>
      </c>
      <c r="AO39" s="5">
        <f t="shared" si="10"/>
        <v>37</v>
      </c>
      <c r="AP39" s="114">
        <v>0</v>
      </c>
      <c r="AQ39" s="29">
        <f t="shared" si="11"/>
        <v>1319</v>
      </c>
    </row>
    <row r="40" spans="1:43">
      <c r="A40" s="1">
        <v>40909</v>
      </c>
      <c r="B40" s="1" t="s">
        <v>2</v>
      </c>
      <c r="C40" s="108">
        <f t="shared" si="15"/>
        <v>10210</v>
      </c>
      <c r="D40" s="11" t="str">
        <f t="shared" si="1"/>
        <v>0562100</v>
      </c>
      <c r="E40" s="2">
        <v>530562100004</v>
      </c>
      <c r="F40" s="3" t="s">
        <v>80</v>
      </c>
      <c r="G40" s="4" t="str">
        <f t="shared" si="2"/>
        <v>004</v>
      </c>
      <c r="H40" s="5" t="s">
        <v>78</v>
      </c>
      <c r="I40" s="5" t="s">
        <v>42</v>
      </c>
      <c r="J40" s="5" t="s">
        <v>133</v>
      </c>
      <c r="K40" s="5" t="s">
        <v>33</v>
      </c>
      <c r="L40" s="13">
        <v>6.5</v>
      </c>
      <c r="M40" s="5" t="s">
        <v>39</v>
      </c>
      <c r="N40" s="5" t="s">
        <v>34</v>
      </c>
      <c r="O40" s="5" t="s">
        <v>181</v>
      </c>
      <c r="P40" s="5" t="s">
        <v>97</v>
      </c>
      <c r="Q40" s="8">
        <v>14000</v>
      </c>
      <c r="R40" s="8" t="s">
        <v>171</v>
      </c>
      <c r="S40" s="6">
        <v>40934</v>
      </c>
      <c r="T40" s="7" t="s">
        <v>36</v>
      </c>
      <c r="U40" s="7">
        <f t="shared" si="3"/>
        <v>40934</v>
      </c>
      <c r="V40" s="7">
        <v>40928</v>
      </c>
      <c r="W40" s="8">
        <v>13170</v>
      </c>
      <c r="X40" s="5">
        <v>10</v>
      </c>
      <c r="Y40" s="8">
        <v>0</v>
      </c>
      <c r="Z40" s="8">
        <v>0</v>
      </c>
      <c r="AA40" s="8">
        <v>0</v>
      </c>
      <c r="AB40" s="8">
        <f t="shared" si="4"/>
        <v>0</v>
      </c>
      <c r="AC40" s="7" t="s">
        <v>171</v>
      </c>
      <c r="AD40" s="8">
        <v>138</v>
      </c>
      <c r="AE40" s="5">
        <v>20</v>
      </c>
      <c r="AF40" s="5">
        <v>0</v>
      </c>
      <c r="AG40" s="8">
        <v>282</v>
      </c>
      <c r="AH40" s="8">
        <v>380</v>
      </c>
      <c r="AI40" s="8">
        <v>0</v>
      </c>
      <c r="AJ40" s="8">
        <f t="shared" si="5"/>
        <v>662</v>
      </c>
      <c r="AK40" s="8">
        <f t="shared" si="6"/>
        <v>14000</v>
      </c>
      <c r="AL40" s="8">
        <f t="shared" si="7"/>
        <v>0</v>
      </c>
      <c r="AM40" s="8" t="b">
        <f t="shared" si="8"/>
        <v>1</v>
      </c>
      <c r="AN40" s="5">
        <f t="shared" si="9"/>
        <v>10</v>
      </c>
      <c r="AO40" s="5">
        <f t="shared" si="10"/>
        <v>37</v>
      </c>
      <c r="AP40" s="8">
        <v>0</v>
      </c>
      <c r="AQ40" s="29">
        <f t="shared" si="11"/>
        <v>1317</v>
      </c>
    </row>
    <row r="41" spans="1:43">
      <c r="A41" s="1">
        <v>40909</v>
      </c>
      <c r="B41" s="1" t="s">
        <v>2</v>
      </c>
      <c r="C41" s="108">
        <f t="shared" si="15"/>
        <v>10210</v>
      </c>
      <c r="D41" s="11" t="str">
        <f t="shared" si="1"/>
        <v>0463100</v>
      </c>
      <c r="E41" s="2">
        <v>530463100026</v>
      </c>
      <c r="F41" s="3" t="s">
        <v>77</v>
      </c>
      <c r="G41" s="4" t="str">
        <f t="shared" si="2"/>
        <v>026</v>
      </c>
      <c r="H41" s="5" t="s">
        <v>78</v>
      </c>
      <c r="I41" s="5" t="s">
        <v>79</v>
      </c>
      <c r="J41" s="5" t="s">
        <v>133</v>
      </c>
      <c r="K41" s="5" t="s">
        <v>33</v>
      </c>
      <c r="L41" s="13">
        <v>9.9</v>
      </c>
      <c r="M41" s="5" t="s">
        <v>39</v>
      </c>
      <c r="N41" s="5" t="s">
        <v>34</v>
      </c>
      <c r="O41" s="5" t="s">
        <v>181</v>
      </c>
      <c r="P41" s="5" t="s">
        <v>97</v>
      </c>
      <c r="Q41" s="8">
        <v>14000</v>
      </c>
      <c r="R41" s="8" t="s">
        <v>171</v>
      </c>
      <c r="S41" s="6">
        <v>40927</v>
      </c>
      <c r="T41" s="7" t="s">
        <v>36</v>
      </c>
      <c r="U41" s="7">
        <f t="shared" si="3"/>
        <v>40927</v>
      </c>
      <c r="V41" s="7">
        <f>U41-3</f>
        <v>40924</v>
      </c>
      <c r="W41" s="8">
        <v>13080</v>
      </c>
      <c r="X41" s="5">
        <v>10</v>
      </c>
      <c r="Y41" s="8">
        <v>0</v>
      </c>
      <c r="Z41" s="8">
        <v>0</v>
      </c>
      <c r="AA41" s="8">
        <v>0</v>
      </c>
      <c r="AB41" s="8">
        <f t="shared" si="4"/>
        <v>0</v>
      </c>
      <c r="AC41" s="7" t="s">
        <v>171</v>
      </c>
      <c r="AD41" s="8">
        <v>135</v>
      </c>
      <c r="AE41" s="5">
        <v>20</v>
      </c>
      <c r="AF41" s="5">
        <v>0</v>
      </c>
      <c r="AG41" s="8">
        <v>375</v>
      </c>
      <c r="AH41" s="8">
        <v>380</v>
      </c>
      <c r="AI41" s="8">
        <v>0</v>
      </c>
      <c r="AJ41" s="8">
        <f t="shared" si="5"/>
        <v>755</v>
      </c>
      <c r="AK41" s="8">
        <f t="shared" si="6"/>
        <v>14000</v>
      </c>
      <c r="AL41" s="8">
        <f t="shared" si="7"/>
        <v>0</v>
      </c>
      <c r="AM41" s="8" t="b">
        <f t="shared" si="8"/>
        <v>1</v>
      </c>
      <c r="AN41" s="5">
        <f t="shared" si="9"/>
        <v>10</v>
      </c>
      <c r="AO41" s="5">
        <f t="shared" si="10"/>
        <v>37</v>
      </c>
      <c r="AP41" s="8">
        <v>0</v>
      </c>
      <c r="AQ41" s="29">
        <f t="shared" si="11"/>
        <v>1308</v>
      </c>
    </row>
    <row r="42" spans="1:43">
      <c r="A42" s="49">
        <v>40940</v>
      </c>
      <c r="B42" s="49" t="s">
        <v>176</v>
      </c>
      <c r="C42" s="108">
        <f>IF(B42="Livro",10213,VLOOKUP(H42,$AV$1:$AW$11,2,0))</f>
        <v>10213</v>
      </c>
      <c r="D42" s="50" t="str">
        <f t="shared" si="1"/>
        <v>0554101</v>
      </c>
      <c r="E42" s="51">
        <v>540554101001</v>
      </c>
      <c r="F42" s="52" t="s">
        <v>177</v>
      </c>
      <c r="G42" s="53" t="str">
        <f t="shared" si="2"/>
        <v>001</v>
      </c>
      <c r="H42" s="5" t="s">
        <v>184</v>
      </c>
      <c r="I42" s="5" t="s">
        <v>187</v>
      </c>
      <c r="J42" s="5" t="s">
        <v>183</v>
      </c>
      <c r="K42" s="118" t="s">
        <v>178</v>
      </c>
      <c r="L42" s="13">
        <v>99</v>
      </c>
      <c r="M42" s="5" t="s">
        <v>179</v>
      </c>
      <c r="N42" s="5" t="s">
        <v>26</v>
      </c>
      <c r="O42" s="5" t="s">
        <v>180</v>
      </c>
      <c r="P42" s="5" t="s">
        <v>182</v>
      </c>
      <c r="Q42" s="8">
        <v>5000</v>
      </c>
      <c r="R42" s="8" t="s">
        <v>186</v>
      </c>
      <c r="S42" s="56">
        <v>40959</v>
      </c>
      <c r="T42" s="116" t="s">
        <v>211</v>
      </c>
      <c r="U42" s="57">
        <f t="shared" si="3"/>
        <v>40959</v>
      </c>
      <c r="V42" s="7" t="s">
        <v>171</v>
      </c>
      <c r="W42" s="55">
        <v>0</v>
      </c>
      <c r="X42" s="54">
        <v>0</v>
      </c>
      <c r="Y42" s="55">
        <v>0</v>
      </c>
      <c r="Z42" s="55">
        <v>0</v>
      </c>
      <c r="AA42" s="55">
        <v>0</v>
      </c>
      <c r="AB42" s="55">
        <f t="shared" si="4"/>
        <v>0</v>
      </c>
      <c r="AC42" s="7" t="s">
        <v>171</v>
      </c>
      <c r="AD42" s="55">
        <v>91</v>
      </c>
      <c r="AE42" s="54">
        <v>0</v>
      </c>
      <c r="AF42" s="54">
        <v>0</v>
      </c>
      <c r="AG42" s="55">
        <v>0</v>
      </c>
      <c r="AH42" s="55">
        <v>0</v>
      </c>
      <c r="AI42" s="55">
        <v>4909</v>
      </c>
      <c r="AJ42" s="55">
        <f t="shared" si="5"/>
        <v>4909</v>
      </c>
      <c r="AK42" s="55">
        <f t="shared" si="6"/>
        <v>5000</v>
      </c>
      <c r="AL42" s="55">
        <f t="shared" si="7"/>
        <v>0</v>
      </c>
      <c r="AM42" s="55" t="b">
        <f t="shared" si="8"/>
        <v>1</v>
      </c>
      <c r="AN42" s="54">
        <f t="shared" si="9"/>
        <v>10</v>
      </c>
      <c r="AO42" s="5">
        <f t="shared" si="10"/>
        <v>60</v>
      </c>
      <c r="AP42" s="55">
        <v>0</v>
      </c>
      <c r="AQ42" s="120" t="s">
        <v>171</v>
      </c>
    </row>
    <row r="43" spans="1:43">
      <c r="A43" s="107">
        <v>40969</v>
      </c>
      <c r="B43" s="107" t="s">
        <v>176</v>
      </c>
      <c r="C43" s="108">
        <f>IF(B43="Livro",10213,VLOOKUP(H43,$AV$1:$AW$11,2,0))</f>
        <v>10213</v>
      </c>
      <c r="D43" s="108" t="str">
        <f>MID(E43,3,7)</f>
        <v>0900181</v>
      </c>
      <c r="E43" s="109">
        <v>540900181001</v>
      </c>
      <c r="F43" s="110" t="s">
        <v>208</v>
      </c>
      <c r="G43" s="111" t="str">
        <f t="shared" si="2"/>
        <v>001</v>
      </c>
      <c r="H43" s="112" t="s">
        <v>54</v>
      </c>
      <c r="I43" s="112" t="s">
        <v>209</v>
      </c>
      <c r="J43" s="112" t="s">
        <v>33</v>
      </c>
      <c r="K43" s="119" t="s">
        <v>210</v>
      </c>
      <c r="L43" s="113">
        <v>75</v>
      </c>
      <c r="M43" s="112" t="s">
        <v>39</v>
      </c>
      <c r="N43" s="5" t="s">
        <v>26</v>
      </c>
      <c r="O43" s="5" t="s">
        <v>180</v>
      </c>
      <c r="P43" s="5" t="s">
        <v>182</v>
      </c>
      <c r="Q43" s="114">
        <v>3000</v>
      </c>
      <c r="R43" s="114" t="s">
        <v>171</v>
      </c>
      <c r="S43" s="115">
        <v>40975</v>
      </c>
      <c r="T43" s="116" t="s">
        <v>211</v>
      </c>
      <c r="U43" s="116">
        <f>S43</f>
        <v>40975</v>
      </c>
      <c r="V43" s="116" t="s">
        <v>171</v>
      </c>
      <c r="W43" s="114">
        <v>0</v>
      </c>
      <c r="X43" s="112">
        <v>0</v>
      </c>
      <c r="Y43" s="114">
        <v>0</v>
      </c>
      <c r="Z43" s="114">
        <v>0</v>
      </c>
      <c r="AA43" s="114">
        <v>0</v>
      </c>
      <c r="AB43" s="114">
        <f>SUM(Y43:AA43)</f>
        <v>0</v>
      </c>
      <c r="AC43" s="116" t="s">
        <v>171</v>
      </c>
      <c r="AD43" s="114">
        <v>91</v>
      </c>
      <c r="AE43" s="112">
        <v>0</v>
      </c>
      <c r="AF43" s="112">
        <v>0</v>
      </c>
      <c r="AG43" s="114">
        <v>0</v>
      </c>
      <c r="AH43" s="114">
        <v>0</v>
      </c>
      <c r="AI43" s="114">
        <v>2909</v>
      </c>
      <c r="AJ43" s="114">
        <f>SUM(AG43:AI43)</f>
        <v>2909</v>
      </c>
      <c r="AK43" s="114">
        <f>SUM(W43,X43,AB43,AD43,AF43,AJ43,AE43,AP43)</f>
        <v>3000</v>
      </c>
      <c r="AL43" s="114">
        <f>Q43-AK43</f>
        <v>0</v>
      </c>
      <c r="AM43" s="114" t="b">
        <f>AK43=Q43</f>
        <v>1</v>
      </c>
      <c r="AN43" s="112">
        <f>IF(W43&lt;=15000,10,IF(W43&lt;=25000,15,20))</f>
        <v>10</v>
      </c>
      <c r="AO43" s="5">
        <f t="shared" si="10"/>
        <v>60</v>
      </c>
      <c r="AP43" s="114">
        <v>0</v>
      </c>
      <c r="AQ43" s="120" t="s">
        <v>171</v>
      </c>
    </row>
    <row r="44" spans="1:43">
      <c r="A44" s="107">
        <v>41000</v>
      </c>
      <c r="B44" s="107" t="s">
        <v>176</v>
      </c>
      <c r="C44" s="108">
        <f>IF(B44="Livro",10213,VLOOKUP(H44,$AV$1:$AW$11,2,0))</f>
        <v>10213</v>
      </c>
      <c r="D44" s="108" t="str">
        <f>MID(E44,3,7)</f>
        <v>0900180</v>
      </c>
      <c r="E44" s="109">
        <v>540900180001</v>
      </c>
      <c r="F44" s="110" t="s">
        <v>212</v>
      </c>
      <c r="G44" s="111" t="str">
        <f>MID(E44,10,5)</f>
        <v>001</v>
      </c>
      <c r="H44" s="112" t="s">
        <v>78</v>
      </c>
      <c r="I44" s="112" t="s">
        <v>213</v>
      </c>
      <c r="J44" s="112" t="s">
        <v>33</v>
      </c>
      <c r="K44" s="119" t="s">
        <v>214</v>
      </c>
      <c r="L44" s="113">
        <v>68</v>
      </c>
      <c r="M44" s="112" t="s">
        <v>39</v>
      </c>
      <c r="N44" s="5" t="s">
        <v>26</v>
      </c>
      <c r="O44" s="5" t="s">
        <v>180</v>
      </c>
      <c r="P44" s="5" t="s">
        <v>182</v>
      </c>
      <c r="Q44" s="114">
        <v>3000</v>
      </c>
      <c r="R44" s="114" t="s">
        <v>171</v>
      </c>
      <c r="S44" s="115">
        <v>41004</v>
      </c>
      <c r="T44" s="116" t="s">
        <v>211</v>
      </c>
      <c r="U44" s="116">
        <f>S44</f>
        <v>41004</v>
      </c>
      <c r="V44" s="116" t="s">
        <v>171</v>
      </c>
      <c r="W44" s="114">
        <v>0</v>
      </c>
      <c r="X44" s="112">
        <v>0</v>
      </c>
      <c r="Y44" s="114">
        <v>0</v>
      </c>
      <c r="Z44" s="114">
        <v>0</v>
      </c>
      <c r="AA44" s="114">
        <v>0</v>
      </c>
      <c r="AB44" s="114">
        <f>SUM(Y44:AA44)</f>
        <v>0</v>
      </c>
      <c r="AC44" s="116" t="s">
        <v>171</v>
      </c>
      <c r="AD44" s="114">
        <v>91</v>
      </c>
      <c r="AE44" s="112">
        <v>0</v>
      </c>
      <c r="AF44" s="112">
        <v>0</v>
      </c>
      <c r="AG44" s="114">
        <v>0</v>
      </c>
      <c r="AH44" s="114">
        <v>0</v>
      </c>
      <c r="AI44" s="114">
        <v>2909</v>
      </c>
      <c r="AJ44" s="114">
        <f>SUM(AG44:AI44)</f>
        <v>2909</v>
      </c>
      <c r="AK44" s="114">
        <f>SUM(W44,X44,AB44,AD44,AF44,AJ44,AE44,AP44)</f>
        <v>3000</v>
      </c>
      <c r="AL44" s="114">
        <f>Q44-AK44</f>
        <v>0</v>
      </c>
      <c r="AM44" s="114" t="b">
        <f>AK44=Q44</f>
        <v>1</v>
      </c>
      <c r="AN44" s="112">
        <f>IF(W44&lt;=15000,10,IF(W44&lt;=25000,15,20))</f>
        <v>10</v>
      </c>
      <c r="AO44" s="5">
        <f t="shared" si="10"/>
        <v>60</v>
      </c>
      <c r="AP44" s="114">
        <v>0</v>
      </c>
      <c r="AQ44" s="120" t="s">
        <v>171</v>
      </c>
    </row>
    <row r="45" spans="1:43">
      <c r="A45" s="107">
        <v>41000</v>
      </c>
      <c r="B45" s="107" t="s">
        <v>176</v>
      </c>
      <c r="C45" s="108">
        <f>VLOOKUP(H45,$AV$1:$AW$11,2,0)</f>
        <v>10201</v>
      </c>
      <c r="D45" s="108" t="str">
        <f>MID(E45,3,7)</f>
        <v>0378101</v>
      </c>
      <c r="E45" s="109">
        <v>530378101001</v>
      </c>
      <c r="F45" s="110" t="s">
        <v>215</v>
      </c>
      <c r="G45" s="111" t="str">
        <f>MID(E45,10,5)</f>
        <v>001</v>
      </c>
      <c r="H45" s="112" t="s">
        <v>54</v>
      </c>
      <c r="I45" s="112" t="s">
        <v>216</v>
      </c>
      <c r="J45" s="112" t="s">
        <v>33</v>
      </c>
      <c r="K45" s="119" t="s">
        <v>217</v>
      </c>
      <c r="L45" s="113">
        <v>79</v>
      </c>
      <c r="M45" s="112" t="s">
        <v>218</v>
      </c>
      <c r="N45" s="5" t="s">
        <v>26</v>
      </c>
      <c r="O45" s="5" t="s">
        <v>180</v>
      </c>
      <c r="P45" s="5" t="s">
        <v>182</v>
      </c>
      <c r="Q45" s="114">
        <v>4000</v>
      </c>
      <c r="R45" s="114" t="s">
        <v>171</v>
      </c>
      <c r="S45" s="115">
        <v>41004</v>
      </c>
      <c r="T45" s="116" t="s">
        <v>211</v>
      </c>
      <c r="U45" s="116">
        <f>S45</f>
        <v>41004</v>
      </c>
      <c r="V45" s="116" t="s">
        <v>171</v>
      </c>
      <c r="W45" s="114">
        <v>0</v>
      </c>
      <c r="X45" s="112">
        <v>0</v>
      </c>
      <c r="Y45" s="114">
        <v>0</v>
      </c>
      <c r="Z45" s="114">
        <v>0</v>
      </c>
      <c r="AA45" s="114">
        <v>0</v>
      </c>
      <c r="AB45" s="114">
        <f>SUM(Y45:AA45)</f>
        <v>0</v>
      </c>
      <c r="AC45" s="116" t="s">
        <v>171</v>
      </c>
      <c r="AD45" s="114">
        <v>91</v>
      </c>
      <c r="AE45" s="112">
        <v>0</v>
      </c>
      <c r="AF45" s="112">
        <v>0</v>
      </c>
      <c r="AG45" s="114">
        <v>0</v>
      </c>
      <c r="AH45" s="114">
        <v>0</v>
      </c>
      <c r="AI45" s="114">
        <v>3909</v>
      </c>
      <c r="AJ45" s="114">
        <f>SUM(AG45:AI45)</f>
        <v>3909</v>
      </c>
      <c r="AK45" s="114">
        <f>SUM(W45,X45,AB45,AD45,AF45,AJ45,AE45,AP45)</f>
        <v>4000</v>
      </c>
      <c r="AL45" s="114">
        <f>Q45-AK45</f>
        <v>0</v>
      </c>
      <c r="AM45" s="114" t="b">
        <f>AK45=Q45</f>
        <v>1</v>
      </c>
      <c r="AN45" s="112">
        <f>IF(W45&lt;=15000,10,IF(W45&lt;=25000,15,20))</f>
        <v>10</v>
      </c>
      <c r="AO45" s="5">
        <f t="shared" ref="AO45" si="16">IF(P45="mensal",37,60)</f>
        <v>60</v>
      </c>
      <c r="AP45" s="114">
        <v>0</v>
      </c>
      <c r="AQ45" s="120" t="s">
        <v>171</v>
      </c>
    </row>
    <row r="47" spans="1:43">
      <c r="E47" s="21"/>
      <c r="F47" s="19"/>
    </row>
    <row r="48" spans="1:43">
      <c r="E48" s="3"/>
      <c r="F48" s="8"/>
    </row>
    <row r="49" spans="5:6">
      <c r="E49" s="17"/>
      <c r="F49" s="32"/>
    </row>
    <row r="50" spans="5:6">
      <c r="E50" s="16"/>
      <c r="F50" s="3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:C41 C43 C42 C44 AQ42:AQ4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W18"/>
  <sheetViews>
    <sheetView showGridLines="0" workbookViewId="0">
      <selection activeCell="D2" sqref="D2"/>
    </sheetView>
  </sheetViews>
  <sheetFormatPr defaultRowHeight="15"/>
  <cols>
    <col min="1" max="1" width="8.85546875" bestFit="1" customWidth="1"/>
    <col min="2" max="2" width="15.7109375" bestFit="1" customWidth="1"/>
    <col min="3" max="3" width="15.28515625" bestFit="1" customWidth="1"/>
    <col min="4" max="4" width="11.5703125" bestFit="1" customWidth="1"/>
    <col min="5" max="5" width="15.85546875" bestFit="1" customWidth="1"/>
    <col min="6" max="6" width="29.42578125" bestFit="1" customWidth="1"/>
    <col min="7" max="7" width="10.42578125" bestFit="1" customWidth="1"/>
    <col min="8" max="8" width="11" bestFit="1" customWidth="1"/>
    <col min="9" max="9" width="13.5703125" bestFit="1" customWidth="1"/>
    <col min="10" max="10" width="10" bestFit="1" customWidth="1"/>
    <col min="11" max="11" width="9.28515625" bestFit="1" customWidth="1"/>
    <col min="12" max="12" width="10" bestFit="1" customWidth="1"/>
    <col min="13" max="13" width="12.28515625" bestFit="1" customWidth="1"/>
    <col min="14" max="14" width="14.7109375" bestFit="1" customWidth="1"/>
    <col min="15" max="15" width="12.7109375" bestFit="1" customWidth="1"/>
    <col min="16" max="16" width="16.140625" bestFit="1" customWidth="1"/>
    <col min="17" max="17" width="19.140625" bestFit="1" customWidth="1"/>
    <col min="18" max="18" width="64.7109375" bestFit="1" customWidth="1"/>
    <col min="19" max="19" width="10.7109375" bestFit="1" customWidth="1"/>
    <col min="20" max="20" width="10.85546875" bestFit="1" customWidth="1"/>
    <col min="21" max="21" width="8.85546875" bestFit="1" customWidth="1"/>
    <col min="22" max="22" width="13.85546875" bestFit="1" customWidth="1"/>
    <col min="23" max="23" width="17.42578125" bestFit="1" customWidth="1"/>
    <col min="24" max="24" width="13.5703125" bestFit="1" customWidth="1"/>
    <col min="25" max="25" width="8.42578125" bestFit="1" customWidth="1"/>
    <col min="26" max="26" width="12.28515625" bestFit="1" customWidth="1"/>
    <col min="27" max="27" width="12.140625" bestFit="1" customWidth="1"/>
    <col min="28" max="28" width="13.85546875" bestFit="1" customWidth="1"/>
    <col min="29" max="29" width="16.140625" bestFit="1" customWidth="1"/>
    <col min="30" max="30" width="17" bestFit="1" customWidth="1"/>
    <col min="31" max="31" width="16.42578125" bestFit="1" customWidth="1"/>
    <col min="32" max="32" width="17.85546875" bestFit="1" customWidth="1"/>
    <col min="33" max="33" width="10.140625" bestFit="1" customWidth="1"/>
    <col min="34" max="34" width="10.85546875" bestFit="1" customWidth="1"/>
    <col min="35" max="35" width="13.5703125" bestFit="1" customWidth="1"/>
    <col min="36" max="36" width="17.42578125" bestFit="1" customWidth="1"/>
    <col min="37" max="37" width="12.5703125" bestFit="1" customWidth="1"/>
    <col min="38" max="38" width="23.85546875" bestFit="1" customWidth="1"/>
    <col min="39" max="39" width="22.7109375" bestFit="1" customWidth="1"/>
    <col min="40" max="40" width="7.5703125" bestFit="1" customWidth="1"/>
    <col min="41" max="41" width="8.42578125" bestFit="1" customWidth="1"/>
    <col min="42" max="42" width="17" bestFit="1" customWidth="1"/>
    <col min="43" max="43" width="12.5703125" bestFit="1" customWidth="1"/>
    <col min="46" max="46" width="8.7109375" bestFit="1" customWidth="1"/>
    <col min="47" max="48" width="9" bestFit="1" customWidth="1"/>
    <col min="49" max="49" width="8.140625" bestFit="1" customWidth="1"/>
  </cols>
  <sheetData>
    <row r="1" spans="1:49" s="15" customFormat="1" ht="22.5" customHeight="1" thickBot="1">
      <c r="A1" s="96" t="s">
        <v>0</v>
      </c>
      <c r="B1" s="96" t="s">
        <v>175</v>
      </c>
      <c r="C1" s="96" t="s">
        <v>102</v>
      </c>
      <c r="D1" s="96" t="s">
        <v>101</v>
      </c>
      <c r="E1" s="97" t="s">
        <v>1</v>
      </c>
      <c r="F1" s="98" t="s">
        <v>185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88</v>
      </c>
      <c r="R1" s="96" t="s">
        <v>27</v>
      </c>
      <c r="S1" s="98" t="s">
        <v>13</v>
      </c>
      <c r="T1" s="98" t="s">
        <v>14</v>
      </c>
      <c r="U1" s="98" t="s">
        <v>15</v>
      </c>
      <c r="V1" s="98" t="s">
        <v>16</v>
      </c>
      <c r="W1" s="96" t="s">
        <v>89</v>
      </c>
      <c r="X1" s="98" t="s">
        <v>17</v>
      </c>
      <c r="Y1" s="98" t="s">
        <v>18</v>
      </c>
      <c r="Z1" s="98" t="s">
        <v>19</v>
      </c>
      <c r="AA1" s="96" t="s">
        <v>20</v>
      </c>
      <c r="AB1" s="96" t="s">
        <v>21</v>
      </c>
      <c r="AC1" s="96" t="s">
        <v>22</v>
      </c>
      <c r="AD1" s="98" t="s">
        <v>90</v>
      </c>
      <c r="AE1" s="98" t="s">
        <v>23</v>
      </c>
      <c r="AF1" s="98" t="s">
        <v>195</v>
      </c>
      <c r="AG1" s="98" t="s">
        <v>24</v>
      </c>
      <c r="AH1" s="96" t="s">
        <v>25</v>
      </c>
      <c r="AI1" s="96" t="s">
        <v>26</v>
      </c>
      <c r="AJ1" s="96" t="s">
        <v>199</v>
      </c>
      <c r="AK1" s="96" t="s">
        <v>100</v>
      </c>
      <c r="AL1" s="96" t="s">
        <v>158</v>
      </c>
      <c r="AM1" s="96" t="s">
        <v>135</v>
      </c>
      <c r="AN1" s="98" t="s">
        <v>28</v>
      </c>
      <c r="AO1" s="98" t="s">
        <v>29</v>
      </c>
      <c r="AP1" s="96" t="s">
        <v>30</v>
      </c>
      <c r="AQ1" s="99" t="s">
        <v>170</v>
      </c>
      <c r="AV1" s="14" t="s">
        <v>81</v>
      </c>
      <c r="AW1" s="14" t="s">
        <v>82</v>
      </c>
    </row>
    <row r="2" spans="1:49" s="9" customFormat="1" ht="15.75" thickTop="1">
      <c r="A2" s="1">
        <v>40909</v>
      </c>
      <c r="B2" s="1" t="s">
        <v>2</v>
      </c>
      <c r="C2" s="11">
        <f t="shared" ref="C2:C5" si="0">VLOOKUP(H2,$AV$1:$AW$7,2,0)</f>
        <v>10202</v>
      </c>
      <c r="D2" s="11" t="str">
        <f t="shared" ref="D2:D3" si="1">MID(E2,3,7)</f>
        <v>0566100</v>
      </c>
      <c r="E2" s="2">
        <v>530566100001</v>
      </c>
      <c r="F2" s="3" t="s">
        <v>43</v>
      </c>
      <c r="G2" s="4" t="str">
        <f t="shared" ref="G2:G5" si="2">RIGHT(E2,3)</f>
        <v>001</v>
      </c>
      <c r="H2" s="5" t="s">
        <v>31</v>
      </c>
      <c r="I2" s="5" t="s">
        <v>44</v>
      </c>
      <c r="J2" s="5" t="s">
        <v>32</v>
      </c>
      <c r="K2" s="5" t="s">
        <v>33</v>
      </c>
      <c r="L2" s="13">
        <v>5.99</v>
      </c>
      <c r="M2" s="5" t="s">
        <v>39</v>
      </c>
      <c r="N2" s="5" t="s">
        <v>34</v>
      </c>
      <c r="O2" s="5" t="s">
        <v>35</v>
      </c>
      <c r="P2" s="5" t="s">
        <v>97</v>
      </c>
      <c r="Q2" s="8">
        <v>15000</v>
      </c>
      <c r="R2" s="8" t="s">
        <v>203</v>
      </c>
      <c r="S2" s="6">
        <v>40569</v>
      </c>
      <c r="T2" s="7" t="s">
        <v>36</v>
      </c>
      <c r="U2" s="7">
        <f t="shared" ref="U2:U3" si="3">S2</f>
        <v>40569</v>
      </c>
      <c r="V2" s="7">
        <v>40928</v>
      </c>
      <c r="W2" s="8">
        <v>13970</v>
      </c>
      <c r="X2" s="5">
        <v>10</v>
      </c>
      <c r="Y2" s="8">
        <v>0</v>
      </c>
      <c r="Z2" s="8">
        <v>0</v>
      </c>
      <c r="AA2" s="8">
        <v>0</v>
      </c>
      <c r="AB2" s="8">
        <f t="shared" ref="AB2:AB3" si="4">SUM(Y2:AA2)</f>
        <v>0</v>
      </c>
      <c r="AC2" s="7" t="s">
        <v>171</v>
      </c>
      <c r="AD2" s="8">
        <v>132</v>
      </c>
      <c r="AE2" s="5">
        <v>20</v>
      </c>
      <c r="AF2" s="5">
        <v>0</v>
      </c>
      <c r="AG2" s="8">
        <v>368</v>
      </c>
      <c r="AH2" s="8">
        <v>500</v>
      </c>
      <c r="AI2" s="8">
        <v>0</v>
      </c>
      <c r="AJ2" s="8">
        <f t="shared" ref="AJ2:AJ3" si="5">SUM(AG2:AI2)</f>
        <v>868</v>
      </c>
      <c r="AK2" s="8">
        <f>SUM(W2,X2,AB2,AD2,AF2,AJ2,AE2,AP2)</f>
        <v>15000</v>
      </c>
      <c r="AL2" s="8">
        <f t="shared" ref="AL2:AL5" si="6">Q2-AK2</f>
        <v>0</v>
      </c>
      <c r="AM2" s="8" t="b">
        <f t="shared" ref="AM2:AM5" si="7">AK2=Q2</f>
        <v>1</v>
      </c>
      <c r="AN2" s="5">
        <f t="shared" ref="AN2:AN3" si="8">IF(W2&lt;=15000,10,IF(W2&lt;=25000,15,20))</f>
        <v>10</v>
      </c>
      <c r="AO2" s="5">
        <f t="shared" ref="AO2:AO3" si="9">IF(P2="mensal",37,60)</f>
        <v>37</v>
      </c>
      <c r="AP2" s="8">
        <v>0</v>
      </c>
      <c r="AQ2" s="29">
        <f t="shared" ref="AQ2:AQ5" si="10">W2/AN2</f>
        <v>1397</v>
      </c>
      <c r="AV2" s="9" t="s">
        <v>83</v>
      </c>
      <c r="AW2" s="10">
        <v>10201</v>
      </c>
    </row>
    <row r="3" spans="1:49">
      <c r="A3" s="1">
        <v>40909</v>
      </c>
      <c r="B3" s="1" t="s">
        <v>2</v>
      </c>
      <c r="C3" s="11">
        <f t="shared" si="0"/>
        <v>10201</v>
      </c>
      <c r="D3" s="11" t="str">
        <f t="shared" si="1"/>
        <v>0417104</v>
      </c>
      <c r="E3" s="2">
        <v>530417104001</v>
      </c>
      <c r="F3" s="3" t="s">
        <v>71</v>
      </c>
      <c r="G3" s="4" t="str">
        <f t="shared" si="2"/>
        <v>001</v>
      </c>
      <c r="H3" s="5" t="s">
        <v>54</v>
      </c>
      <c r="I3" s="5" t="s">
        <v>72</v>
      </c>
      <c r="J3" s="5" t="s">
        <v>32</v>
      </c>
      <c r="K3" s="5" t="s">
        <v>33</v>
      </c>
      <c r="L3" s="13">
        <v>4.99</v>
      </c>
      <c r="M3" s="5" t="s">
        <v>39</v>
      </c>
      <c r="N3" s="5" t="s">
        <v>73</v>
      </c>
      <c r="O3" s="5" t="s">
        <v>35</v>
      </c>
      <c r="P3" s="5" t="s">
        <v>97</v>
      </c>
      <c r="Q3" s="8">
        <v>8000</v>
      </c>
      <c r="R3" s="8" t="s">
        <v>96</v>
      </c>
      <c r="S3" s="6">
        <v>40569</v>
      </c>
      <c r="T3" s="7" t="s">
        <v>91</v>
      </c>
      <c r="U3" s="7">
        <f t="shared" si="3"/>
        <v>40569</v>
      </c>
      <c r="V3" s="7">
        <v>40928</v>
      </c>
      <c r="W3" s="8">
        <v>7340</v>
      </c>
      <c r="X3" s="5">
        <v>10</v>
      </c>
      <c r="Y3" s="8">
        <v>0</v>
      </c>
      <c r="Z3" s="8">
        <v>0</v>
      </c>
      <c r="AA3" s="8">
        <v>0</v>
      </c>
      <c r="AB3" s="8">
        <f t="shared" si="4"/>
        <v>0</v>
      </c>
      <c r="AC3" s="7" t="s">
        <v>171</v>
      </c>
      <c r="AD3" s="8">
        <v>137</v>
      </c>
      <c r="AE3" s="5">
        <v>20</v>
      </c>
      <c r="AF3" s="5">
        <v>0</v>
      </c>
      <c r="AG3" s="8">
        <v>163</v>
      </c>
      <c r="AH3" s="8">
        <v>330</v>
      </c>
      <c r="AI3" s="8">
        <v>0</v>
      </c>
      <c r="AJ3" s="8">
        <f t="shared" si="5"/>
        <v>493</v>
      </c>
      <c r="AK3" s="8">
        <f>SUM(W3,X3,AB3,AD3,AF3,AJ3,AE3,AP3)</f>
        <v>8000</v>
      </c>
      <c r="AL3" s="8">
        <f t="shared" si="6"/>
        <v>0</v>
      </c>
      <c r="AM3" s="8" t="b">
        <f t="shared" si="7"/>
        <v>1</v>
      </c>
      <c r="AN3" s="5">
        <f t="shared" si="8"/>
        <v>10</v>
      </c>
      <c r="AO3" s="5">
        <f t="shared" si="9"/>
        <v>37</v>
      </c>
      <c r="AP3" s="8">
        <v>0</v>
      </c>
      <c r="AQ3" s="29">
        <f t="shared" si="10"/>
        <v>734</v>
      </c>
      <c r="AV3" s="9" t="s">
        <v>31</v>
      </c>
      <c r="AW3" s="10">
        <v>10202</v>
      </c>
    </row>
    <row r="4" spans="1:49">
      <c r="A4" s="1">
        <v>40909</v>
      </c>
      <c r="B4" s="1" t="s">
        <v>2</v>
      </c>
      <c r="C4" s="11">
        <f t="shared" si="0"/>
        <v>10203</v>
      </c>
      <c r="D4" s="11" t="str">
        <f>MID(E4,3,7)</f>
        <v>0567100</v>
      </c>
      <c r="E4" s="2">
        <v>530567100001</v>
      </c>
      <c r="F4" s="3" t="s">
        <v>200</v>
      </c>
      <c r="G4" s="4" t="str">
        <f t="shared" si="2"/>
        <v>001</v>
      </c>
      <c r="H4" s="5" t="s">
        <v>123</v>
      </c>
      <c r="I4" s="5" t="s">
        <v>120</v>
      </c>
      <c r="J4" s="5" t="s">
        <v>105</v>
      </c>
      <c r="K4" s="5" t="s">
        <v>106</v>
      </c>
      <c r="L4" s="13">
        <v>10.9</v>
      </c>
      <c r="M4" s="5" t="s">
        <v>121</v>
      </c>
      <c r="N4" s="5" t="s">
        <v>113</v>
      </c>
      <c r="O4" s="5" t="s">
        <v>40</v>
      </c>
      <c r="P4" s="5" t="s">
        <v>122</v>
      </c>
      <c r="Q4" s="8">
        <v>30000</v>
      </c>
      <c r="R4" s="8" t="s">
        <v>134</v>
      </c>
      <c r="S4" s="6">
        <v>40934</v>
      </c>
      <c r="T4" s="7" t="s">
        <v>91</v>
      </c>
      <c r="U4" s="7">
        <f>S4</f>
        <v>40934</v>
      </c>
      <c r="V4" s="7">
        <v>40928</v>
      </c>
      <c r="W4" s="8">
        <v>27900</v>
      </c>
      <c r="X4" s="5">
        <v>10</v>
      </c>
      <c r="Y4" s="8">
        <v>0</v>
      </c>
      <c r="Z4" s="8">
        <v>0</v>
      </c>
      <c r="AA4" s="8">
        <v>0</v>
      </c>
      <c r="AB4" s="8">
        <f>SUM(Y4:AA4)</f>
        <v>0</v>
      </c>
      <c r="AC4" s="7" t="s">
        <v>171</v>
      </c>
      <c r="AD4" s="8">
        <v>233</v>
      </c>
      <c r="AE4" s="5">
        <v>20</v>
      </c>
      <c r="AF4" s="5">
        <v>0</v>
      </c>
      <c r="AG4" s="8">
        <v>487</v>
      </c>
      <c r="AH4" s="8">
        <v>1350</v>
      </c>
      <c r="AI4" s="8">
        <v>0</v>
      </c>
      <c r="AJ4" s="8">
        <f>SUM(AG4:AI4)</f>
        <v>1837</v>
      </c>
      <c r="AK4" s="8">
        <f>SUM(W4,X4,AB4,AD4,AF4,AJ4,AE4,AP4)</f>
        <v>30000</v>
      </c>
      <c r="AL4" s="8">
        <f t="shared" si="6"/>
        <v>0</v>
      </c>
      <c r="AM4" s="8" t="b">
        <f t="shared" si="7"/>
        <v>1</v>
      </c>
      <c r="AN4" s="5">
        <f>IF(W4&lt;=15000,10,IF(W4&lt;=25000,15,20))</f>
        <v>20</v>
      </c>
      <c r="AO4" s="5">
        <f>IF(P4="mensal",37,60)</f>
        <v>60</v>
      </c>
      <c r="AP4" s="8">
        <v>0</v>
      </c>
      <c r="AQ4" s="29">
        <f t="shared" si="10"/>
        <v>1395</v>
      </c>
      <c r="AV4" s="9" t="s">
        <v>84</v>
      </c>
      <c r="AW4" s="10">
        <v>10210</v>
      </c>
    </row>
    <row r="5" spans="1:49">
      <c r="A5" s="1">
        <v>40909</v>
      </c>
      <c r="B5" s="1" t="s">
        <v>2</v>
      </c>
      <c r="C5" s="11">
        <f t="shared" si="0"/>
        <v>10203</v>
      </c>
      <c r="D5" s="11" t="str">
        <f>MID(E5,3,7)</f>
        <v>0567100</v>
      </c>
      <c r="E5" s="2">
        <v>530567100036</v>
      </c>
      <c r="F5" s="3" t="s">
        <v>201</v>
      </c>
      <c r="G5" s="4" t="str">
        <f t="shared" si="2"/>
        <v>036</v>
      </c>
      <c r="H5" s="5" t="s">
        <v>123</v>
      </c>
      <c r="I5" s="5" t="s">
        <v>120</v>
      </c>
      <c r="J5" s="5" t="s">
        <v>105</v>
      </c>
      <c r="K5" s="5" t="s">
        <v>106</v>
      </c>
      <c r="L5" s="13">
        <v>10.9</v>
      </c>
      <c r="M5" s="5" t="s">
        <v>121</v>
      </c>
      <c r="N5" s="5" t="s">
        <v>113</v>
      </c>
      <c r="O5" s="5" t="s">
        <v>40</v>
      </c>
      <c r="P5" s="5" t="s">
        <v>122</v>
      </c>
      <c r="Q5" s="8">
        <v>30000</v>
      </c>
      <c r="R5" s="8" t="s">
        <v>134</v>
      </c>
      <c r="S5" s="6">
        <v>40934</v>
      </c>
      <c r="T5" s="7" t="s">
        <v>91</v>
      </c>
      <c r="U5" s="7">
        <f>S5</f>
        <v>40934</v>
      </c>
      <c r="V5" s="7">
        <v>40928</v>
      </c>
      <c r="W5" s="8">
        <v>28160</v>
      </c>
      <c r="X5" s="5">
        <v>10</v>
      </c>
      <c r="Y5" s="8">
        <v>0</v>
      </c>
      <c r="Z5" s="8">
        <v>0</v>
      </c>
      <c r="AA5" s="8">
        <v>0</v>
      </c>
      <c r="AB5" s="8">
        <f>SUM(Y5:AA5)</f>
        <v>0</v>
      </c>
      <c r="AC5" s="7" t="s">
        <v>171</v>
      </c>
      <c r="AD5" s="8">
        <v>237</v>
      </c>
      <c r="AE5" s="5">
        <v>20</v>
      </c>
      <c r="AF5" s="5">
        <v>0</v>
      </c>
      <c r="AG5" s="8">
        <v>423</v>
      </c>
      <c r="AH5" s="8">
        <v>1150</v>
      </c>
      <c r="AI5" s="8">
        <v>0</v>
      </c>
      <c r="AJ5" s="8">
        <f>SUM(AG5:AI5)</f>
        <v>1573</v>
      </c>
      <c r="AK5" s="8">
        <f>SUM(W5,X5,AB5,AD5,AF5,AJ5,AE5,AP5)</f>
        <v>30000</v>
      </c>
      <c r="AL5" s="8">
        <f t="shared" si="6"/>
        <v>0</v>
      </c>
      <c r="AM5" s="8" t="b">
        <f t="shared" si="7"/>
        <v>1</v>
      </c>
      <c r="AN5" s="5">
        <f>IF(W5&lt;=15000,10,IF(W5&lt;=25000,15,20))</f>
        <v>20</v>
      </c>
      <c r="AO5" s="5">
        <f>IF(P5="mensal",37,60)</f>
        <v>60</v>
      </c>
      <c r="AP5" s="8">
        <v>0</v>
      </c>
      <c r="AQ5" s="29">
        <f t="shared" si="10"/>
        <v>1408</v>
      </c>
      <c r="AV5" s="9" t="s">
        <v>85</v>
      </c>
      <c r="AW5" s="10">
        <v>10203</v>
      </c>
    </row>
    <row r="6" spans="1:49">
      <c r="AV6" s="9" t="s">
        <v>86</v>
      </c>
      <c r="AW6" s="10">
        <v>10204</v>
      </c>
    </row>
    <row r="7" spans="1:49">
      <c r="AV7" s="9" t="s">
        <v>87</v>
      </c>
      <c r="AW7" s="10">
        <v>10205</v>
      </c>
    </row>
    <row r="15" spans="1:49">
      <c r="E15" s="16"/>
    </row>
    <row r="16" spans="1:49">
      <c r="E16" s="17"/>
    </row>
    <row r="17" spans="5:5">
      <c r="E17" s="17"/>
    </row>
    <row r="18" spans="5:5">
      <c r="E18" s="1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51"/>
  <sheetViews>
    <sheetView showGridLines="0" topLeftCell="A28" workbookViewId="0">
      <selection activeCell="B11" sqref="B11"/>
    </sheetView>
  </sheetViews>
  <sheetFormatPr defaultRowHeight="15.75"/>
  <cols>
    <col min="1" max="1" width="12.42578125" style="74" bestFit="1" customWidth="1"/>
    <col min="2" max="2" width="44.5703125" style="75" bestFit="1" customWidth="1"/>
    <col min="3" max="3" width="21.140625" style="74" bestFit="1" customWidth="1"/>
    <col min="4" max="4" width="9" style="75" bestFit="1" customWidth="1"/>
    <col min="5" max="5" width="12.5703125" style="75" bestFit="1" customWidth="1"/>
    <col min="6" max="6" width="10.28515625" style="75" bestFit="1" customWidth="1"/>
    <col min="7" max="7" width="69.7109375" style="75" bestFit="1" customWidth="1"/>
    <col min="8" max="8" width="10.7109375" style="75" bestFit="1" customWidth="1"/>
    <col min="9" max="9" width="14.5703125" style="75" bestFit="1" customWidth="1"/>
    <col min="10" max="10" width="13" style="75" customWidth="1"/>
    <col min="11" max="11" width="12.85546875" style="75" customWidth="1"/>
    <col min="12" max="12" width="13.140625" style="75" bestFit="1" customWidth="1"/>
    <col min="13" max="13" width="9.5703125" style="76" hidden="1" customWidth="1"/>
    <col min="14" max="14" width="12.7109375" style="76" customWidth="1"/>
    <col min="15" max="15" width="6.85546875" style="76" customWidth="1"/>
    <col min="16" max="16" width="9.140625" style="76" customWidth="1"/>
    <col min="17" max="17" width="9.5703125" style="76" customWidth="1"/>
    <col min="18" max="18" width="9.28515625" style="76" customWidth="1"/>
    <col min="19" max="19" width="9.140625" style="76" customWidth="1"/>
    <col min="20" max="20" width="7.7109375" style="76" customWidth="1"/>
    <col min="21" max="21" width="8.140625" style="76" customWidth="1"/>
    <col min="22" max="22" width="11.5703125" style="76" bestFit="1" customWidth="1"/>
    <col min="23" max="23" width="10.5703125" style="76" customWidth="1"/>
    <col min="24" max="24" width="5.5703125" style="76" customWidth="1"/>
    <col min="25" max="25" width="59" style="76" customWidth="1"/>
    <col min="26" max="27" width="5.5703125" style="73" customWidth="1"/>
    <col min="28" max="28" width="8.85546875" style="74" customWidth="1"/>
    <col min="29" max="16384" width="9.140625" style="74"/>
  </cols>
  <sheetData>
    <row r="1" spans="1:25">
      <c r="A1" s="73"/>
      <c r="B1" s="73"/>
    </row>
    <row r="2" spans="1:25">
      <c r="A2" s="77" t="s">
        <v>0</v>
      </c>
      <c r="B2" s="78" t="s">
        <v>188</v>
      </c>
    </row>
    <row r="3" spans="1:25" ht="15">
      <c r="A3" s="77" t="s">
        <v>175</v>
      </c>
      <c r="B3" s="78" t="s">
        <v>188</v>
      </c>
      <c r="C3" s="73"/>
      <c r="D3" s="79"/>
      <c r="E3" s="79"/>
      <c r="F3" s="79"/>
      <c r="G3" s="79"/>
      <c r="H3" s="79"/>
      <c r="I3" s="79"/>
      <c r="J3" s="79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80" customFormat="1" ht="15">
      <c r="A4" s="73"/>
      <c r="B4" s="73"/>
      <c r="C4" s="73"/>
      <c r="D4" s="79"/>
      <c r="E4" s="79"/>
      <c r="F4" s="79"/>
      <c r="G4" s="79"/>
      <c r="H4" s="79"/>
      <c r="I4" s="79"/>
      <c r="J4" s="79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>
      <c r="B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81" t="s">
        <v>157</v>
      </c>
      <c r="Y5" s="82"/>
    </row>
    <row r="6" spans="1:25" ht="31.5">
      <c r="A6" s="89" t="s">
        <v>4</v>
      </c>
      <c r="B6" s="83" t="s">
        <v>185</v>
      </c>
      <c r="C6" s="90" t="s">
        <v>1</v>
      </c>
      <c r="D6" s="90" t="s">
        <v>3</v>
      </c>
      <c r="E6" s="90" t="s">
        <v>5</v>
      </c>
      <c r="F6" s="90" t="s">
        <v>6</v>
      </c>
      <c r="G6" s="90" t="s">
        <v>7</v>
      </c>
      <c r="H6" s="90" t="s">
        <v>9</v>
      </c>
      <c r="I6" s="90" t="s">
        <v>11</v>
      </c>
      <c r="J6" s="83" t="s">
        <v>192</v>
      </c>
      <c r="K6" s="90" t="s">
        <v>16</v>
      </c>
      <c r="L6" s="90" t="s">
        <v>193</v>
      </c>
      <c r="M6" s="83" t="s">
        <v>27</v>
      </c>
      <c r="N6" s="91" t="s">
        <v>159</v>
      </c>
      <c r="O6" s="91" t="s">
        <v>160</v>
      </c>
      <c r="P6" s="92" t="s">
        <v>161</v>
      </c>
      <c r="Q6" s="92" t="s">
        <v>162</v>
      </c>
      <c r="R6" s="91" t="s">
        <v>163</v>
      </c>
      <c r="S6" s="91" t="s">
        <v>164</v>
      </c>
      <c r="T6" s="92" t="s">
        <v>165</v>
      </c>
      <c r="U6" s="92" t="s">
        <v>166</v>
      </c>
      <c r="V6" s="93" t="s">
        <v>167</v>
      </c>
      <c r="W6" s="92" t="s">
        <v>168</v>
      </c>
      <c r="X6" s="92" t="s">
        <v>169</v>
      </c>
      <c r="Y6" s="121" t="s">
        <v>27</v>
      </c>
    </row>
    <row r="7" spans="1:25" ht="18.75">
      <c r="A7" s="74" t="s">
        <v>54</v>
      </c>
      <c r="B7" s="74" t="s">
        <v>53</v>
      </c>
      <c r="C7" s="84">
        <v>530361100051</v>
      </c>
      <c r="D7" s="74" t="s">
        <v>140</v>
      </c>
      <c r="E7" s="74" t="s">
        <v>38</v>
      </c>
      <c r="F7" s="74" t="s">
        <v>133</v>
      </c>
      <c r="G7" s="74" t="s">
        <v>33</v>
      </c>
      <c r="H7" s="75" t="s">
        <v>39</v>
      </c>
      <c r="I7" s="75" t="s">
        <v>180</v>
      </c>
      <c r="J7" s="85">
        <v>40927</v>
      </c>
      <c r="K7" s="85">
        <v>40924</v>
      </c>
      <c r="L7" s="85" t="s">
        <v>171</v>
      </c>
      <c r="M7" s="74" t="s">
        <v>171</v>
      </c>
      <c r="N7" s="86">
        <v>9430</v>
      </c>
      <c r="O7" s="86">
        <v>10</v>
      </c>
      <c r="P7" s="86">
        <v>0</v>
      </c>
      <c r="Q7" s="86">
        <v>0</v>
      </c>
      <c r="R7" s="86">
        <v>135</v>
      </c>
      <c r="S7" s="86">
        <v>20</v>
      </c>
      <c r="T7" s="86">
        <v>155</v>
      </c>
      <c r="U7" s="86">
        <v>250</v>
      </c>
      <c r="V7" s="86">
        <v>0</v>
      </c>
      <c r="W7" s="86">
        <v>10000</v>
      </c>
      <c r="X7" s="86">
        <v>10</v>
      </c>
      <c r="Y7" s="103" t="str">
        <f t="shared" ref="Y7:Y47" si="0">M7</f>
        <v>-</v>
      </c>
    </row>
    <row r="8" spans="1:25" ht="18.75">
      <c r="B8" s="87" t="s">
        <v>56</v>
      </c>
      <c r="C8" s="84">
        <v>530420105007</v>
      </c>
      <c r="D8" s="74" t="s">
        <v>138</v>
      </c>
      <c r="E8" s="74" t="s">
        <v>42</v>
      </c>
      <c r="F8" s="74" t="s">
        <v>133</v>
      </c>
      <c r="G8" s="74" t="s">
        <v>33</v>
      </c>
      <c r="H8" s="75" t="s">
        <v>39</v>
      </c>
      <c r="I8" s="75" t="s">
        <v>181</v>
      </c>
      <c r="J8" s="85">
        <v>40934</v>
      </c>
      <c r="K8" s="85">
        <v>40928</v>
      </c>
      <c r="L8" s="75" t="s">
        <v>171</v>
      </c>
      <c r="M8" s="74" t="s">
        <v>171</v>
      </c>
      <c r="N8" s="86">
        <v>10300</v>
      </c>
      <c r="O8" s="86">
        <v>10</v>
      </c>
      <c r="P8" s="86">
        <v>0</v>
      </c>
      <c r="Q8" s="86">
        <v>0</v>
      </c>
      <c r="R8" s="86">
        <v>134</v>
      </c>
      <c r="S8" s="86">
        <v>20</v>
      </c>
      <c r="T8" s="86">
        <v>216</v>
      </c>
      <c r="U8" s="86">
        <v>320</v>
      </c>
      <c r="V8" s="86">
        <v>0</v>
      </c>
      <c r="W8" s="86">
        <v>11000</v>
      </c>
      <c r="X8" s="86">
        <v>10</v>
      </c>
      <c r="Y8" s="103" t="str">
        <f t="shared" si="0"/>
        <v>-</v>
      </c>
    </row>
    <row r="9" spans="1:25" ht="18.75">
      <c r="B9" s="74" t="s">
        <v>57</v>
      </c>
      <c r="C9" s="84">
        <v>530020102005</v>
      </c>
      <c r="D9" s="74" t="s">
        <v>142</v>
      </c>
      <c r="E9" s="74" t="s">
        <v>58</v>
      </c>
      <c r="F9" s="74" t="s">
        <v>133</v>
      </c>
      <c r="G9" s="74" t="s">
        <v>33</v>
      </c>
      <c r="H9" s="75" t="s">
        <v>39</v>
      </c>
      <c r="I9" s="75" t="s">
        <v>181</v>
      </c>
      <c r="J9" s="85">
        <v>40920</v>
      </c>
      <c r="K9" s="85">
        <v>40917</v>
      </c>
      <c r="L9" s="75" t="s">
        <v>171</v>
      </c>
      <c r="M9" s="74" t="s">
        <v>171</v>
      </c>
      <c r="N9" s="86">
        <v>12310</v>
      </c>
      <c r="O9" s="86">
        <v>10</v>
      </c>
      <c r="P9" s="86">
        <v>0</v>
      </c>
      <c r="Q9" s="86">
        <v>0</v>
      </c>
      <c r="R9" s="86">
        <v>134</v>
      </c>
      <c r="S9" s="86">
        <v>20</v>
      </c>
      <c r="T9" s="86">
        <v>196</v>
      </c>
      <c r="U9" s="86">
        <v>330</v>
      </c>
      <c r="V9" s="86">
        <v>0</v>
      </c>
      <c r="W9" s="86">
        <v>13000</v>
      </c>
      <c r="X9" s="86">
        <v>10</v>
      </c>
      <c r="Y9" s="104" t="str">
        <f t="shared" si="0"/>
        <v>-</v>
      </c>
    </row>
    <row r="10" spans="1:25" ht="19.5" thickBot="1">
      <c r="B10" s="74" t="s">
        <v>59</v>
      </c>
      <c r="C10" s="84">
        <v>530048116007</v>
      </c>
      <c r="D10" s="74" t="s">
        <v>138</v>
      </c>
      <c r="E10" s="74" t="s">
        <v>50</v>
      </c>
      <c r="F10" s="74" t="s">
        <v>32</v>
      </c>
      <c r="G10" s="74" t="s">
        <v>33</v>
      </c>
      <c r="H10" s="75" t="s">
        <v>39</v>
      </c>
      <c r="I10" s="75" t="s">
        <v>181</v>
      </c>
      <c r="J10" s="88">
        <v>40920</v>
      </c>
      <c r="K10" s="88">
        <v>40917</v>
      </c>
      <c r="L10" s="75" t="s">
        <v>171</v>
      </c>
      <c r="M10" s="74" t="s">
        <v>171</v>
      </c>
      <c r="N10" s="86">
        <v>14340</v>
      </c>
      <c r="O10" s="86">
        <v>10</v>
      </c>
      <c r="P10" s="86">
        <v>0</v>
      </c>
      <c r="Q10" s="86">
        <v>0</v>
      </c>
      <c r="R10" s="86">
        <v>138</v>
      </c>
      <c r="S10" s="86">
        <v>20</v>
      </c>
      <c r="T10" s="86">
        <v>182</v>
      </c>
      <c r="U10" s="86">
        <v>310</v>
      </c>
      <c r="V10" s="86">
        <v>0</v>
      </c>
      <c r="W10" s="86">
        <v>15000</v>
      </c>
      <c r="X10" s="86">
        <v>10</v>
      </c>
      <c r="Y10" s="105" t="str">
        <f t="shared" si="0"/>
        <v>-</v>
      </c>
    </row>
    <row r="11" spans="1:25" ht="18.75">
      <c r="B11" s="74" t="s">
        <v>62</v>
      </c>
      <c r="C11" s="84" t="s">
        <v>191</v>
      </c>
      <c r="D11" s="74" t="s">
        <v>219</v>
      </c>
      <c r="E11" s="74" t="s">
        <v>42</v>
      </c>
      <c r="F11" s="74" t="s">
        <v>133</v>
      </c>
      <c r="G11" s="74" t="s">
        <v>33</v>
      </c>
      <c r="H11" s="75" t="s">
        <v>39</v>
      </c>
      <c r="I11" s="75" t="s">
        <v>181</v>
      </c>
      <c r="J11" s="88">
        <v>40914</v>
      </c>
      <c r="K11" s="88">
        <v>40911</v>
      </c>
      <c r="L11" s="85">
        <v>40903</v>
      </c>
      <c r="M11" s="74" t="s">
        <v>171</v>
      </c>
      <c r="N11" s="86">
        <v>16650</v>
      </c>
      <c r="O11" s="86">
        <v>10</v>
      </c>
      <c r="P11" s="86">
        <v>3500</v>
      </c>
      <c r="Q11" s="86">
        <v>20</v>
      </c>
      <c r="R11" s="86">
        <v>149</v>
      </c>
      <c r="S11" s="86">
        <v>20</v>
      </c>
      <c r="T11" s="86">
        <v>181</v>
      </c>
      <c r="U11" s="86">
        <v>320</v>
      </c>
      <c r="V11" s="86">
        <v>0</v>
      </c>
      <c r="W11" s="86">
        <v>21000</v>
      </c>
      <c r="X11" s="86">
        <v>15</v>
      </c>
      <c r="Y11" s="87" t="str">
        <f t="shared" si="0"/>
        <v>-</v>
      </c>
    </row>
    <row r="12" spans="1:25" ht="18.75">
      <c r="B12" s="74" t="s">
        <v>74</v>
      </c>
      <c r="C12" s="84">
        <v>530029126002</v>
      </c>
      <c r="D12" s="74" t="s">
        <v>147</v>
      </c>
      <c r="E12" s="74" t="s">
        <v>50</v>
      </c>
      <c r="F12" s="74" t="s">
        <v>75</v>
      </c>
      <c r="G12" s="74" t="s">
        <v>33</v>
      </c>
      <c r="H12" s="75" t="s">
        <v>172</v>
      </c>
      <c r="I12" s="75" t="s">
        <v>181</v>
      </c>
      <c r="J12" s="85">
        <v>40934</v>
      </c>
      <c r="K12" s="85">
        <v>40928</v>
      </c>
      <c r="L12" s="85" t="s">
        <v>171</v>
      </c>
      <c r="M12" s="74" t="s">
        <v>95</v>
      </c>
      <c r="N12" s="86">
        <v>17790</v>
      </c>
      <c r="O12" s="86">
        <v>10</v>
      </c>
      <c r="P12" s="86">
        <v>0</v>
      </c>
      <c r="Q12" s="86">
        <v>0</v>
      </c>
      <c r="R12" s="86">
        <v>162</v>
      </c>
      <c r="S12" s="86">
        <v>20</v>
      </c>
      <c r="T12" s="86">
        <v>8</v>
      </c>
      <c r="U12" s="86">
        <v>10</v>
      </c>
      <c r="V12" s="86">
        <v>0</v>
      </c>
      <c r="W12" s="86">
        <v>18000</v>
      </c>
      <c r="X12" s="86">
        <v>15</v>
      </c>
      <c r="Y12" s="87" t="str">
        <f t="shared" si="0"/>
        <v>Brinde - Surpresinha Homem Aranha | 20 exp para mkt</v>
      </c>
    </row>
    <row r="13" spans="1:25" ht="18.75">
      <c r="B13" s="74" t="s">
        <v>60</v>
      </c>
      <c r="C13" s="84">
        <v>530272111021</v>
      </c>
      <c r="D13" s="74" t="s">
        <v>148</v>
      </c>
      <c r="E13" s="74" t="s">
        <v>61</v>
      </c>
      <c r="F13" s="74" t="s">
        <v>133</v>
      </c>
      <c r="G13" s="74" t="s">
        <v>33</v>
      </c>
      <c r="H13" s="75" t="s">
        <v>39</v>
      </c>
      <c r="I13" s="75" t="s">
        <v>181</v>
      </c>
      <c r="J13" s="85">
        <v>40914</v>
      </c>
      <c r="K13" s="85">
        <v>40911</v>
      </c>
      <c r="L13" s="85">
        <v>40903</v>
      </c>
      <c r="M13" s="74" t="s">
        <v>171</v>
      </c>
      <c r="N13" s="86">
        <v>11810</v>
      </c>
      <c r="O13" s="86">
        <v>10</v>
      </c>
      <c r="P13" s="86">
        <v>3500</v>
      </c>
      <c r="Q13" s="86">
        <v>20</v>
      </c>
      <c r="R13" s="86">
        <v>138</v>
      </c>
      <c r="S13" s="86">
        <v>20</v>
      </c>
      <c r="T13" s="86">
        <v>192</v>
      </c>
      <c r="U13" s="86">
        <v>310</v>
      </c>
      <c r="V13" s="86">
        <v>0</v>
      </c>
      <c r="W13" s="86">
        <v>16000</v>
      </c>
      <c r="X13" s="86">
        <v>10</v>
      </c>
      <c r="Y13" s="87" t="str">
        <f t="shared" si="0"/>
        <v>-</v>
      </c>
    </row>
    <row r="14" spans="1:25" ht="18.75">
      <c r="B14" s="74" t="s">
        <v>63</v>
      </c>
      <c r="C14" s="84">
        <v>530048112006</v>
      </c>
      <c r="D14" s="74" t="s">
        <v>144</v>
      </c>
      <c r="E14" s="74" t="s">
        <v>64</v>
      </c>
      <c r="F14" s="74" t="s">
        <v>33</v>
      </c>
      <c r="G14" s="74" t="s">
        <v>33</v>
      </c>
      <c r="H14" s="75" t="s">
        <v>172</v>
      </c>
      <c r="I14" s="75" t="s">
        <v>181</v>
      </c>
      <c r="J14" s="85">
        <v>40934</v>
      </c>
      <c r="K14" s="85">
        <v>40928</v>
      </c>
      <c r="L14" s="85" t="s">
        <v>171</v>
      </c>
      <c r="M14" s="74" t="s">
        <v>171</v>
      </c>
      <c r="N14" s="86">
        <v>19410</v>
      </c>
      <c r="O14" s="86">
        <v>10</v>
      </c>
      <c r="P14" s="86">
        <v>0</v>
      </c>
      <c r="Q14" s="86">
        <v>0</v>
      </c>
      <c r="R14" s="86">
        <v>135</v>
      </c>
      <c r="S14" s="86">
        <v>20</v>
      </c>
      <c r="T14" s="86">
        <v>125</v>
      </c>
      <c r="U14" s="86">
        <v>300</v>
      </c>
      <c r="V14" s="86">
        <v>0</v>
      </c>
      <c r="W14" s="86">
        <v>20000</v>
      </c>
      <c r="X14" s="86">
        <v>15</v>
      </c>
      <c r="Y14" s="87" t="str">
        <f t="shared" si="0"/>
        <v>-</v>
      </c>
    </row>
    <row r="15" spans="1:25" ht="18.75">
      <c r="B15" s="74" t="s">
        <v>103</v>
      </c>
      <c r="C15" s="84">
        <v>530048110002</v>
      </c>
      <c r="D15" s="74" t="s">
        <v>147</v>
      </c>
      <c r="E15" s="74" t="s">
        <v>50</v>
      </c>
      <c r="F15" s="74" t="s">
        <v>75</v>
      </c>
      <c r="G15" s="74" t="s">
        <v>33</v>
      </c>
      <c r="H15" s="75" t="s">
        <v>39</v>
      </c>
      <c r="I15" s="75" t="s">
        <v>181</v>
      </c>
      <c r="J15" s="88">
        <v>40934</v>
      </c>
      <c r="K15" s="88">
        <v>40928</v>
      </c>
      <c r="L15" s="75" t="s">
        <v>171</v>
      </c>
      <c r="M15" s="74" t="s">
        <v>94</v>
      </c>
      <c r="N15" s="86">
        <v>17775</v>
      </c>
      <c r="O15" s="86">
        <v>10</v>
      </c>
      <c r="P15" s="86">
        <v>0</v>
      </c>
      <c r="Q15" s="86">
        <v>0</v>
      </c>
      <c r="R15" s="86">
        <v>159</v>
      </c>
      <c r="S15" s="86">
        <v>20</v>
      </c>
      <c r="T15" s="86">
        <v>26</v>
      </c>
      <c r="U15" s="86">
        <v>10</v>
      </c>
      <c r="V15" s="86">
        <v>0</v>
      </c>
      <c r="W15" s="86">
        <v>18000</v>
      </c>
      <c r="X15" s="86">
        <v>15</v>
      </c>
      <c r="Y15" s="87" t="str">
        <f t="shared" si="0"/>
        <v>Brinde - Quebra Cabeça | 20 exp para mkt</v>
      </c>
    </row>
    <row r="16" spans="1:25" ht="18.75">
      <c r="B16" s="74" t="s">
        <v>65</v>
      </c>
      <c r="C16" s="84">
        <v>530059100096</v>
      </c>
      <c r="D16" s="74" t="s">
        <v>153</v>
      </c>
      <c r="E16" s="74" t="s">
        <v>42</v>
      </c>
      <c r="F16" s="74" t="s">
        <v>133</v>
      </c>
      <c r="G16" s="74" t="s">
        <v>33</v>
      </c>
      <c r="H16" s="75" t="s">
        <v>39</v>
      </c>
      <c r="I16" s="75" t="s">
        <v>181</v>
      </c>
      <c r="J16" s="85">
        <v>40927</v>
      </c>
      <c r="K16" s="85">
        <v>40924</v>
      </c>
      <c r="L16" s="85">
        <v>40918</v>
      </c>
      <c r="M16" s="74" t="s">
        <v>171</v>
      </c>
      <c r="N16" s="86">
        <v>15795</v>
      </c>
      <c r="O16" s="86">
        <v>10</v>
      </c>
      <c r="P16" s="86">
        <v>3500</v>
      </c>
      <c r="Q16" s="86">
        <v>20</v>
      </c>
      <c r="R16" s="86">
        <v>144</v>
      </c>
      <c r="S16" s="86">
        <v>20</v>
      </c>
      <c r="T16" s="86">
        <v>191</v>
      </c>
      <c r="U16" s="86">
        <v>320</v>
      </c>
      <c r="V16" s="86">
        <v>0</v>
      </c>
      <c r="W16" s="86">
        <v>20000</v>
      </c>
      <c r="X16" s="86">
        <v>15</v>
      </c>
      <c r="Y16" s="87" t="str">
        <f t="shared" si="0"/>
        <v>-</v>
      </c>
    </row>
    <row r="17" spans="1:25" ht="18.75">
      <c r="B17" s="74" t="s">
        <v>66</v>
      </c>
      <c r="C17" s="84">
        <v>530500100019</v>
      </c>
      <c r="D17" s="74" t="s">
        <v>137</v>
      </c>
      <c r="E17" s="74" t="s">
        <v>42</v>
      </c>
      <c r="F17" s="74" t="s">
        <v>133</v>
      </c>
      <c r="G17" s="74" t="s">
        <v>33</v>
      </c>
      <c r="H17" s="75" t="s">
        <v>39</v>
      </c>
      <c r="I17" s="75" t="s">
        <v>181</v>
      </c>
      <c r="J17" s="85">
        <v>40934</v>
      </c>
      <c r="K17" s="85">
        <v>40928</v>
      </c>
      <c r="L17" s="85">
        <v>40925</v>
      </c>
      <c r="M17" s="74" t="s">
        <v>171</v>
      </c>
      <c r="N17" s="86">
        <v>14120</v>
      </c>
      <c r="O17" s="86">
        <v>10</v>
      </c>
      <c r="P17" s="86">
        <v>2200</v>
      </c>
      <c r="Q17" s="86">
        <v>20</v>
      </c>
      <c r="R17" s="86">
        <v>132</v>
      </c>
      <c r="S17" s="86">
        <v>20</v>
      </c>
      <c r="T17" s="86">
        <v>178</v>
      </c>
      <c r="U17" s="86">
        <v>320</v>
      </c>
      <c r="V17" s="86">
        <v>0</v>
      </c>
      <c r="W17" s="86">
        <v>17000</v>
      </c>
      <c r="X17" s="86">
        <v>10</v>
      </c>
      <c r="Y17" s="87" t="str">
        <f t="shared" si="0"/>
        <v>-</v>
      </c>
    </row>
    <row r="18" spans="1:25" ht="18.75">
      <c r="B18" s="74" t="s">
        <v>67</v>
      </c>
      <c r="C18" s="84">
        <v>530278102021</v>
      </c>
      <c r="D18" s="74" t="s">
        <v>148</v>
      </c>
      <c r="E18" s="74" t="s">
        <v>38</v>
      </c>
      <c r="F18" s="74" t="s">
        <v>133</v>
      </c>
      <c r="G18" s="74" t="s">
        <v>33</v>
      </c>
      <c r="H18" s="75" t="s">
        <v>39</v>
      </c>
      <c r="I18" s="75" t="s">
        <v>180</v>
      </c>
      <c r="J18" s="85">
        <v>40920</v>
      </c>
      <c r="K18" s="85">
        <v>40917</v>
      </c>
      <c r="L18" s="85">
        <v>40911</v>
      </c>
      <c r="M18" s="74" t="s">
        <v>171</v>
      </c>
      <c r="N18" s="86">
        <v>12170</v>
      </c>
      <c r="O18" s="86">
        <v>10</v>
      </c>
      <c r="P18" s="86">
        <v>2200</v>
      </c>
      <c r="Q18" s="86">
        <v>20</v>
      </c>
      <c r="R18" s="86">
        <v>136</v>
      </c>
      <c r="S18" s="86">
        <v>20</v>
      </c>
      <c r="T18" s="86">
        <v>154</v>
      </c>
      <c r="U18" s="86">
        <v>290</v>
      </c>
      <c r="V18" s="86">
        <v>0</v>
      </c>
      <c r="W18" s="86">
        <v>15000</v>
      </c>
      <c r="X18" s="86">
        <v>10</v>
      </c>
      <c r="Y18" s="87" t="str">
        <f t="shared" si="0"/>
        <v>-</v>
      </c>
    </row>
    <row r="19" spans="1:25" ht="18.75">
      <c r="B19" s="74" t="s">
        <v>68</v>
      </c>
      <c r="C19" s="84">
        <v>530085102086</v>
      </c>
      <c r="D19" s="74" t="s">
        <v>155</v>
      </c>
      <c r="E19" s="74" t="s">
        <v>42</v>
      </c>
      <c r="F19" s="74" t="s">
        <v>133</v>
      </c>
      <c r="G19" s="74" t="s">
        <v>33</v>
      </c>
      <c r="H19" s="75" t="s">
        <v>39</v>
      </c>
      <c r="I19" s="75" t="s">
        <v>181</v>
      </c>
      <c r="J19" s="88">
        <v>40920</v>
      </c>
      <c r="K19" s="88">
        <v>40917</v>
      </c>
      <c r="L19" s="85">
        <v>40911</v>
      </c>
      <c r="M19" s="74" t="s">
        <v>171</v>
      </c>
      <c r="N19" s="86">
        <v>14850</v>
      </c>
      <c r="O19" s="86">
        <v>10</v>
      </c>
      <c r="P19" s="86">
        <v>3500</v>
      </c>
      <c r="Q19" s="86">
        <v>20</v>
      </c>
      <c r="R19" s="86">
        <v>130</v>
      </c>
      <c r="S19" s="86">
        <v>20</v>
      </c>
      <c r="T19" s="86">
        <v>160</v>
      </c>
      <c r="U19" s="86">
        <v>310</v>
      </c>
      <c r="V19" s="86">
        <v>0</v>
      </c>
      <c r="W19" s="86">
        <v>19000</v>
      </c>
      <c r="X19" s="86">
        <v>10</v>
      </c>
      <c r="Y19" s="87" t="str">
        <f t="shared" si="0"/>
        <v>-</v>
      </c>
    </row>
    <row r="20" spans="1:25" ht="18.75">
      <c r="B20" s="74" t="s">
        <v>70</v>
      </c>
      <c r="C20" s="84">
        <v>530086100121</v>
      </c>
      <c r="D20" s="74" t="s">
        <v>146</v>
      </c>
      <c r="E20" s="74" t="s">
        <v>42</v>
      </c>
      <c r="F20" s="74" t="s">
        <v>133</v>
      </c>
      <c r="G20" s="74" t="s">
        <v>33</v>
      </c>
      <c r="H20" s="75" t="s">
        <v>39</v>
      </c>
      <c r="I20" s="75" t="s">
        <v>181</v>
      </c>
      <c r="J20" s="85">
        <v>40914</v>
      </c>
      <c r="K20" s="85">
        <v>40911</v>
      </c>
      <c r="L20" s="85">
        <v>40903</v>
      </c>
      <c r="M20" s="74" t="s">
        <v>171</v>
      </c>
      <c r="N20" s="86">
        <v>17820</v>
      </c>
      <c r="O20" s="86">
        <v>10</v>
      </c>
      <c r="P20" s="86">
        <v>3500</v>
      </c>
      <c r="Q20" s="86">
        <v>20</v>
      </c>
      <c r="R20" s="86">
        <v>142</v>
      </c>
      <c r="S20" s="86">
        <v>20</v>
      </c>
      <c r="T20" s="86">
        <v>168</v>
      </c>
      <c r="U20" s="86">
        <v>320</v>
      </c>
      <c r="V20" s="86">
        <v>0</v>
      </c>
      <c r="W20" s="86">
        <v>22000</v>
      </c>
      <c r="X20" s="86">
        <v>15</v>
      </c>
      <c r="Y20" s="87" t="str">
        <f t="shared" si="0"/>
        <v>-</v>
      </c>
    </row>
    <row r="21" spans="1:25" ht="18.75">
      <c r="B21" s="74" t="s">
        <v>69</v>
      </c>
      <c r="C21" s="84">
        <v>530260100121</v>
      </c>
      <c r="D21" s="74" t="s">
        <v>146</v>
      </c>
      <c r="E21" s="74" t="s">
        <v>38</v>
      </c>
      <c r="F21" s="74" t="s">
        <v>133</v>
      </c>
      <c r="G21" s="74" t="s">
        <v>33</v>
      </c>
      <c r="H21" s="75" t="s">
        <v>39</v>
      </c>
      <c r="I21" s="75" t="s">
        <v>180</v>
      </c>
      <c r="J21" s="85">
        <v>40934</v>
      </c>
      <c r="K21" s="85">
        <v>40928</v>
      </c>
      <c r="L21" s="85">
        <v>40925</v>
      </c>
      <c r="M21" s="74" t="s">
        <v>171</v>
      </c>
      <c r="N21" s="86">
        <v>14140</v>
      </c>
      <c r="O21" s="86">
        <v>10</v>
      </c>
      <c r="P21" s="86">
        <v>2200</v>
      </c>
      <c r="Q21" s="86">
        <v>20</v>
      </c>
      <c r="R21" s="86">
        <v>130</v>
      </c>
      <c r="S21" s="86">
        <v>20</v>
      </c>
      <c r="T21" s="86">
        <v>160</v>
      </c>
      <c r="U21" s="86">
        <v>320</v>
      </c>
      <c r="V21" s="86">
        <v>0</v>
      </c>
      <c r="W21" s="86">
        <v>17000</v>
      </c>
      <c r="X21" s="86">
        <v>10</v>
      </c>
      <c r="Y21" s="87" t="str">
        <f t="shared" si="0"/>
        <v>-</v>
      </c>
    </row>
    <row r="22" spans="1:25" ht="18.75">
      <c r="B22" s="102" t="s">
        <v>71</v>
      </c>
      <c r="C22" s="84">
        <v>530417104001</v>
      </c>
      <c r="D22" s="101" t="s">
        <v>202</v>
      </c>
      <c r="E22" s="100" t="s">
        <v>72</v>
      </c>
      <c r="F22" s="100" t="s">
        <v>32</v>
      </c>
      <c r="G22" s="100" t="s">
        <v>33</v>
      </c>
      <c r="H22" s="101" t="s">
        <v>39</v>
      </c>
      <c r="I22" s="101" t="s">
        <v>181</v>
      </c>
      <c r="J22" s="106">
        <v>40569</v>
      </c>
      <c r="K22" s="106">
        <v>40928</v>
      </c>
      <c r="L22" s="101" t="s">
        <v>171</v>
      </c>
      <c r="M22" s="100" t="s">
        <v>96</v>
      </c>
      <c r="N22" s="86">
        <v>7340</v>
      </c>
      <c r="O22" s="86">
        <v>10</v>
      </c>
      <c r="P22" s="86">
        <v>0</v>
      </c>
      <c r="Q22" s="86">
        <v>0</v>
      </c>
      <c r="R22" s="86">
        <v>137</v>
      </c>
      <c r="S22" s="86">
        <v>20</v>
      </c>
      <c r="T22" s="86">
        <v>163</v>
      </c>
      <c r="U22" s="86">
        <v>330</v>
      </c>
      <c r="V22" s="86">
        <v>0</v>
      </c>
      <c r="W22" s="86">
        <v>8000</v>
      </c>
      <c r="X22" s="86">
        <v>10</v>
      </c>
      <c r="Y22" s="87" t="str">
        <f t="shared" si="0"/>
        <v>Minissérie em 6 partes.</v>
      </c>
    </row>
    <row r="23" spans="1:25" ht="18.75">
      <c r="B23" s="74" t="s">
        <v>208</v>
      </c>
      <c r="C23" s="84">
        <v>540900181001</v>
      </c>
      <c r="D23" s="74" t="s">
        <v>202</v>
      </c>
      <c r="E23" s="74" t="s">
        <v>209</v>
      </c>
      <c r="F23" s="74" t="s">
        <v>33</v>
      </c>
      <c r="G23" s="74" t="s">
        <v>210</v>
      </c>
      <c r="H23" s="75" t="s">
        <v>39</v>
      </c>
      <c r="I23" s="75" t="s">
        <v>180</v>
      </c>
      <c r="J23" s="88">
        <v>40975</v>
      </c>
      <c r="K23" s="88" t="s">
        <v>171</v>
      </c>
      <c r="L23" s="75" t="s">
        <v>171</v>
      </c>
      <c r="M23" s="74" t="s">
        <v>171</v>
      </c>
      <c r="N23" s="86">
        <v>0</v>
      </c>
      <c r="O23" s="86">
        <v>0</v>
      </c>
      <c r="P23" s="86">
        <v>0</v>
      </c>
      <c r="Q23" s="86">
        <v>0</v>
      </c>
      <c r="R23" s="86">
        <v>91</v>
      </c>
      <c r="S23" s="86">
        <v>0</v>
      </c>
      <c r="T23" s="86">
        <v>0</v>
      </c>
      <c r="U23" s="86">
        <v>0</v>
      </c>
      <c r="V23" s="86">
        <v>2909</v>
      </c>
      <c r="W23" s="86">
        <v>3000</v>
      </c>
      <c r="X23" s="86">
        <v>10</v>
      </c>
      <c r="Y23" s="87" t="str">
        <f t="shared" si="0"/>
        <v>-</v>
      </c>
    </row>
    <row r="24" spans="1:25" ht="18.75">
      <c r="B24" s="74" t="s">
        <v>215</v>
      </c>
      <c r="C24" s="84">
        <v>530378101001</v>
      </c>
      <c r="D24" s="74" t="s">
        <v>202</v>
      </c>
      <c r="E24" s="74" t="s">
        <v>216</v>
      </c>
      <c r="F24" s="74" t="s">
        <v>33</v>
      </c>
      <c r="G24" s="74" t="s">
        <v>217</v>
      </c>
      <c r="H24" s="75" t="s">
        <v>218</v>
      </c>
      <c r="I24" s="75" t="s">
        <v>180</v>
      </c>
      <c r="J24" s="88">
        <v>41004</v>
      </c>
      <c r="K24" s="88" t="s">
        <v>171</v>
      </c>
      <c r="L24" s="75" t="s">
        <v>171</v>
      </c>
      <c r="M24" s="74" t="s">
        <v>171</v>
      </c>
      <c r="N24" s="86">
        <v>0</v>
      </c>
      <c r="O24" s="86">
        <v>0</v>
      </c>
      <c r="P24" s="86">
        <v>0</v>
      </c>
      <c r="Q24" s="86">
        <v>0</v>
      </c>
      <c r="R24" s="86">
        <v>91</v>
      </c>
      <c r="S24" s="86">
        <v>0</v>
      </c>
      <c r="T24" s="86">
        <v>0</v>
      </c>
      <c r="U24" s="86">
        <v>0</v>
      </c>
      <c r="V24" s="86">
        <v>3909</v>
      </c>
      <c r="W24" s="86">
        <v>4000</v>
      </c>
      <c r="X24" s="86">
        <v>10</v>
      </c>
      <c r="Y24" s="87" t="str">
        <f t="shared" si="0"/>
        <v>-</v>
      </c>
    </row>
    <row r="25" spans="1:25" ht="18.75">
      <c r="A25" s="74" t="s">
        <v>31</v>
      </c>
      <c r="B25" s="74" t="s">
        <v>37</v>
      </c>
      <c r="C25" s="84">
        <v>530010138019</v>
      </c>
      <c r="D25" s="74" t="s">
        <v>137</v>
      </c>
      <c r="E25" s="74" t="s">
        <v>38</v>
      </c>
      <c r="F25" s="74" t="s">
        <v>133</v>
      </c>
      <c r="G25" s="74" t="s">
        <v>33</v>
      </c>
      <c r="H25" s="75" t="s">
        <v>39</v>
      </c>
      <c r="I25" s="75" t="s">
        <v>180</v>
      </c>
      <c r="J25" s="88">
        <v>40934</v>
      </c>
      <c r="K25" s="88">
        <v>40928</v>
      </c>
      <c r="L25" s="85">
        <v>40918</v>
      </c>
      <c r="M25" s="74" t="s">
        <v>171</v>
      </c>
      <c r="N25" s="86">
        <v>11150</v>
      </c>
      <c r="O25" s="86">
        <v>10</v>
      </c>
      <c r="P25" s="86">
        <v>2200</v>
      </c>
      <c r="Q25" s="86">
        <v>20</v>
      </c>
      <c r="R25" s="86">
        <v>135</v>
      </c>
      <c r="S25" s="86">
        <v>20</v>
      </c>
      <c r="T25" s="86">
        <v>195</v>
      </c>
      <c r="U25" s="86">
        <v>270</v>
      </c>
      <c r="V25" s="86">
        <v>0</v>
      </c>
      <c r="W25" s="86">
        <v>14000</v>
      </c>
      <c r="X25" s="86">
        <v>10</v>
      </c>
      <c r="Y25" s="87" t="str">
        <f t="shared" si="0"/>
        <v>-</v>
      </c>
    </row>
    <row r="26" spans="1:25" ht="18.75">
      <c r="B26" s="74" t="s">
        <v>41</v>
      </c>
      <c r="C26" s="84" t="s">
        <v>189</v>
      </c>
      <c r="D26" s="74" t="s">
        <v>220</v>
      </c>
      <c r="E26" s="74" t="s">
        <v>42</v>
      </c>
      <c r="F26" s="74" t="s">
        <v>133</v>
      </c>
      <c r="G26" s="74" t="s">
        <v>33</v>
      </c>
      <c r="H26" s="75" t="s">
        <v>39</v>
      </c>
      <c r="I26" s="75" t="s">
        <v>181</v>
      </c>
      <c r="J26" s="88">
        <v>40914</v>
      </c>
      <c r="K26" s="88">
        <v>40911</v>
      </c>
      <c r="L26" s="85">
        <v>40903</v>
      </c>
      <c r="M26" s="74" t="s">
        <v>171</v>
      </c>
      <c r="N26" s="86">
        <v>15420</v>
      </c>
      <c r="O26" s="86">
        <v>10</v>
      </c>
      <c r="P26" s="86">
        <v>2700</v>
      </c>
      <c r="Q26" s="86">
        <v>20</v>
      </c>
      <c r="R26" s="86">
        <v>131</v>
      </c>
      <c r="S26" s="86">
        <v>20</v>
      </c>
      <c r="T26" s="86">
        <v>239</v>
      </c>
      <c r="U26" s="86">
        <v>310</v>
      </c>
      <c r="V26" s="86">
        <v>0</v>
      </c>
      <c r="W26" s="86">
        <v>19000</v>
      </c>
      <c r="X26" s="86">
        <v>15</v>
      </c>
      <c r="Y26" s="87" t="str">
        <f t="shared" si="0"/>
        <v>-</v>
      </c>
    </row>
    <row r="27" spans="1:25" ht="18.75">
      <c r="B27" s="74" t="s">
        <v>99</v>
      </c>
      <c r="C27" s="84">
        <v>530293102041</v>
      </c>
      <c r="D27" s="74" t="s">
        <v>143</v>
      </c>
      <c r="E27" s="74" t="s">
        <v>42</v>
      </c>
      <c r="F27" s="74" t="s">
        <v>133</v>
      </c>
      <c r="G27" s="74" t="s">
        <v>33</v>
      </c>
      <c r="H27" s="75" t="s">
        <v>39</v>
      </c>
      <c r="I27" s="75" t="s">
        <v>181</v>
      </c>
      <c r="J27" s="85">
        <v>40934</v>
      </c>
      <c r="K27" s="85">
        <v>40928</v>
      </c>
      <c r="L27" s="85">
        <v>40918</v>
      </c>
      <c r="M27" s="74" t="s">
        <v>171</v>
      </c>
      <c r="N27" s="86">
        <v>14490</v>
      </c>
      <c r="O27" s="86">
        <v>10</v>
      </c>
      <c r="P27" s="86">
        <v>2700</v>
      </c>
      <c r="Q27" s="86">
        <v>20</v>
      </c>
      <c r="R27" s="86">
        <v>144</v>
      </c>
      <c r="S27" s="86">
        <v>20</v>
      </c>
      <c r="T27" s="86">
        <v>276</v>
      </c>
      <c r="U27" s="86">
        <v>340</v>
      </c>
      <c r="V27" s="86">
        <v>0</v>
      </c>
      <c r="W27" s="86">
        <v>18000</v>
      </c>
      <c r="X27" s="86">
        <v>10</v>
      </c>
      <c r="Y27" s="87" t="str">
        <f t="shared" si="0"/>
        <v>-</v>
      </c>
    </row>
    <row r="28" spans="1:25" ht="18.75">
      <c r="B28" s="74" t="s">
        <v>45</v>
      </c>
      <c r="C28" s="84">
        <v>530040100110</v>
      </c>
      <c r="D28" s="74" t="s">
        <v>141</v>
      </c>
      <c r="E28" s="74" t="s">
        <v>38</v>
      </c>
      <c r="F28" s="74" t="s">
        <v>133</v>
      </c>
      <c r="G28" s="74" t="s">
        <v>33</v>
      </c>
      <c r="H28" s="75" t="s">
        <v>39</v>
      </c>
      <c r="I28" s="75" t="s">
        <v>181</v>
      </c>
      <c r="J28" s="88">
        <v>40934</v>
      </c>
      <c r="K28" s="88">
        <v>40928</v>
      </c>
      <c r="L28" s="85">
        <v>40925</v>
      </c>
      <c r="M28" s="74" t="s">
        <v>171</v>
      </c>
      <c r="N28" s="86">
        <v>9720</v>
      </c>
      <c r="O28" s="86">
        <v>10</v>
      </c>
      <c r="P28" s="86">
        <v>2700</v>
      </c>
      <c r="Q28" s="86">
        <v>20</v>
      </c>
      <c r="R28" s="86">
        <v>137</v>
      </c>
      <c r="S28" s="86">
        <v>20</v>
      </c>
      <c r="T28" s="86">
        <v>143</v>
      </c>
      <c r="U28" s="86">
        <v>250</v>
      </c>
      <c r="V28" s="86">
        <v>0</v>
      </c>
      <c r="W28" s="86">
        <v>13000</v>
      </c>
      <c r="X28" s="86">
        <v>10</v>
      </c>
      <c r="Y28" s="87" t="str">
        <f t="shared" si="0"/>
        <v>-</v>
      </c>
    </row>
    <row r="29" spans="1:25" ht="18.75">
      <c r="B29" s="74" t="s">
        <v>47</v>
      </c>
      <c r="C29" s="84">
        <v>530426100045</v>
      </c>
      <c r="D29" s="74" t="s">
        <v>149</v>
      </c>
      <c r="E29" s="74" t="s">
        <v>48</v>
      </c>
      <c r="F29" s="74" t="s">
        <v>133</v>
      </c>
      <c r="G29" s="74" t="s">
        <v>33</v>
      </c>
      <c r="H29" s="75" t="s">
        <v>39</v>
      </c>
      <c r="I29" s="75" t="s">
        <v>181</v>
      </c>
      <c r="J29" s="88">
        <v>40934</v>
      </c>
      <c r="K29" s="88">
        <v>40928</v>
      </c>
      <c r="L29" s="85" t="s">
        <v>171</v>
      </c>
      <c r="M29" s="74" t="s">
        <v>171</v>
      </c>
      <c r="N29" s="86">
        <v>9800</v>
      </c>
      <c r="O29" s="86">
        <v>10</v>
      </c>
      <c r="P29" s="86">
        <v>0</v>
      </c>
      <c r="Q29" s="86">
        <v>0</v>
      </c>
      <c r="R29" s="86">
        <v>132</v>
      </c>
      <c r="S29" s="86">
        <v>20</v>
      </c>
      <c r="T29" s="86">
        <v>13</v>
      </c>
      <c r="U29" s="86">
        <v>25</v>
      </c>
      <c r="V29" s="86">
        <v>0</v>
      </c>
      <c r="W29" s="86">
        <v>10000</v>
      </c>
      <c r="X29" s="86">
        <v>10</v>
      </c>
      <c r="Y29" s="87" t="str">
        <f t="shared" si="0"/>
        <v>-</v>
      </c>
    </row>
    <row r="30" spans="1:25" ht="18.75">
      <c r="B30" s="74" t="s">
        <v>49</v>
      </c>
      <c r="C30" s="84">
        <v>530532100010</v>
      </c>
      <c r="D30" s="74" t="s">
        <v>151</v>
      </c>
      <c r="E30" s="74" t="s">
        <v>50</v>
      </c>
      <c r="F30" s="74" t="s">
        <v>32</v>
      </c>
      <c r="G30" s="74" t="s">
        <v>33</v>
      </c>
      <c r="H30" s="75" t="s">
        <v>39</v>
      </c>
      <c r="I30" s="75" t="s">
        <v>181</v>
      </c>
      <c r="J30" s="85">
        <v>40914</v>
      </c>
      <c r="K30" s="85">
        <v>40911</v>
      </c>
      <c r="L30" s="75" t="s">
        <v>171</v>
      </c>
      <c r="M30" s="74" t="s">
        <v>171</v>
      </c>
      <c r="N30" s="86">
        <v>16110</v>
      </c>
      <c r="O30" s="86">
        <v>10</v>
      </c>
      <c r="P30" s="86">
        <v>0</v>
      </c>
      <c r="Q30" s="86">
        <v>0</v>
      </c>
      <c r="R30" s="86">
        <v>149</v>
      </c>
      <c r="S30" s="86">
        <v>20</v>
      </c>
      <c r="T30" s="86">
        <v>331</v>
      </c>
      <c r="U30" s="86">
        <v>380</v>
      </c>
      <c r="V30" s="86">
        <v>0</v>
      </c>
      <c r="W30" s="86">
        <v>17000</v>
      </c>
      <c r="X30" s="86">
        <v>15</v>
      </c>
      <c r="Y30" s="87" t="str">
        <f t="shared" si="0"/>
        <v>-</v>
      </c>
    </row>
    <row r="31" spans="1:25" ht="18.75">
      <c r="B31" s="74"/>
      <c r="C31" s="84">
        <v>530532100011</v>
      </c>
      <c r="D31" s="74" t="s">
        <v>152</v>
      </c>
      <c r="E31" s="74" t="s">
        <v>50</v>
      </c>
      <c r="F31" s="74" t="s">
        <v>32</v>
      </c>
      <c r="G31" s="74" t="s">
        <v>33</v>
      </c>
      <c r="H31" s="75" t="s">
        <v>39</v>
      </c>
      <c r="I31" s="75" t="s">
        <v>181</v>
      </c>
      <c r="J31" s="85">
        <v>40934</v>
      </c>
      <c r="K31" s="85">
        <v>40928</v>
      </c>
      <c r="L31" s="75" t="s">
        <v>171</v>
      </c>
      <c r="M31" s="74" t="s">
        <v>171</v>
      </c>
      <c r="N31" s="86">
        <v>16110</v>
      </c>
      <c r="O31" s="86">
        <v>10</v>
      </c>
      <c r="P31" s="86">
        <v>0</v>
      </c>
      <c r="Q31" s="86">
        <v>0</v>
      </c>
      <c r="R31" s="86">
        <v>149</v>
      </c>
      <c r="S31" s="86">
        <v>20</v>
      </c>
      <c r="T31" s="86">
        <v>331</v>
      </c>
      <c r="U31" s="86">
        <v>380</v>
      </c>
      <c r="V31" s="86">
        <v>0</v>
      </c>
      <c r="W31" s="86">
        <v>17000</v>
      </c>
      <c r="X31" s="86">
        <v>15</v>
      </c>
      <c r="Y31" s="87" t="str">
        <f t="shared" si="0"/>
        <v>-</v>
      </c>
    </row>
    <row r="32" spans="1:25" ht="18.75">
      <c r="B32" s="74" t="s">
        <v>93</v>
      </c>
      <c r="C32" s="84">
        <v>530056106002</v>
      </c>
      <c r="D32" s="74" t="s">
        <v>147</v>
      </c>
      <c r="E32" s="74" t="s">
        <v>38</v>
      </c>
      <c r="F32" s="74" t="s">
        <v>133</v>
      </c>
      <c r="G32" s="74" t="s">
        <v>33</v>
      </c>
      <c r="H32" s="75" t="s">
        <v>39</v>
      </c>
      <c r="I32" s="75" t="s">
        <v>180</v>
      </c>
      <c r="J32" s="85">
        <v>40927</v>
      </c>
      <c r="K32" s="85">
        <v>40924</v>
      </c>
      <c r="L32" s="75" t="s">
        <v>171</v>
      </c>
      <c r="M32" s="74" t="s">
        <v>171</v>
      </c>
      <c r="N32" s="86">
        <v>9430</v>
      </c>
      <c r="O32" s="86">
        <v>10</v>
      </c>
      <c r="P32" s="86">
        <v>0</v>
      </c>
      <c r="Q32" s="86">
        <v>0</v>
      </c>
      <c r="R32" s="86">
        <v>131</v>
      </c>
      <c r="S32" s="86">
        <v>20</v>
      </c>
      <c r="T32" s="86">
        <v>159</v>
      </c>
      <c r="U32" s="86">
        <v>250</v>
      </c>
      <c r="V32" s="86">
        <v>0</v>
      </c>
      <c r="W32" s="86">
        <v>10000</v>
      </c>
      <c r="X32" s="86">
        <v>10</v>
      </c>
      <c r="Y32" s="87" t="str">
        <f t="shared" si="0"/>
        <v>-</v>
      </c>
    </row>
    <row r="33" spans="1:25" ht="18.75">
      <c r="B33" s="74" t="s">
        <v>51</v>
      </c>
      <c r="C33" s="84" t="s">
        <v>190</v>
      </c>
      <c r="D33" s="74" t="s">
        <v>220</v>
      </c>
      <c r="E33" s="74" t="s">
        <v>42</v>
      </c>
      <c r="F33" s="74" t="s">
        <v>133</v>
      </c>
      <c r="G33" s="74" t="s">
        <v>33</v>
      </c>
      <c r="H33" s="75" t="s">
        <v>39</v>
      </c>
      <c r="I33" s="75" t="s">
        <v>181</v>
      </c>
      <c r="J33" s="88">
        <v>40920</v>
      </c>
      <c r="K33" s="88">
        <v>40917</v>
      </c>
      <c r="L33" s="85">
        <v>40911</v>
      </c>
      <c r="M33" s="74" t="s">
        <v>171</v>
      </c>
      <c r="N33" s="86">
        <v>9540</v>
      </c>
      <c r="O33" s="86">
        <v>10</v>
      </c>
      <c r="P33" s="86">
        <v>2700</v>
      </c>
      <c r="Q33" s="86">
        <v>20</v>
      </c>
      <c r="R33" s="86">
        <v>134</v>
      </c>
      <c r="S33" s="86">
        <v>20</v>
      </c>
      <c r="T33" s="86">
        <v>166</v>
      </c>
      <c r="U33" s="86">
        <v>260</v>
      </c>
      <c r="V33" s="86">
        <v>0</v>
      </c>
      <c r="W33" s="86">
        <v>13000</v>
      </c>
      <c r="X33" s="86">
        <v>10</v>
      </c>
      <c r="Y33" s="87" t="str">
        <f t="shared" si="0"/>
        <v>-</v>
      </c>
    </row>
    <row r="34" spans="1:25" ht="18.75">
      <c r="B34" s="74" t="s">
        <v>52</v>
      </c>
      <c r="C34" s="84">
        <v>530019114019</v>
      </c>
      <c r="D34" s="74" t="s">
        <v>137</v>
      </c>
      <c r="E34" s="74" t="s">
        <v>38</v>
      </c>
      <c r="F34" s="74" t="s">
        <v>133</v>
      </c>
      <c r="G34" s="74" t="s">
        <v>33</v>
      </c>
      <c r="H34" s="75" t="s">
        <v>39</v>
      </c>
      <c r="I34" s="75" t="s">
        <v>180</v>
      </c>
      <c r="J34" s="88">
        <v>40920</v>
      </c>
      <c r="K34" s="88">
        <v>40917</v>
      </c>
      <c r="L34" s="85">
        <v>40903</v>
      </c>
      <c r="M34" s="74" t="s">
        <v>171</v>
      </c>
      <c r="N34" s="86">
        <v>10200</v>
      </c>
      <c r="O34" s="86">
        <v>10</v>
      </c>
      <c r="P34" s="86">
        <v>2200</v>
      </c>
      <c r="Q34" s="86">
        <v>20</v>
      </c>
      <c r="R34" s="86">
        <v>139</v>
      </c>
      <c r="S34" s="86">
        <v>20</v>
      </c>
      <c r="T34" s="86">
        <v>151</v>
      </c>
      <c r="U34" s="86">
        <v>260</v>
      </c>
      <c r="V34" s="86">
        <v>0</v>
      </c>
      <c r="W34" s="86">
        <v>13000</v>
      </c>
      <c r="X34" s="86">
        <v>10</v>
      </c>
      <c r="Y34" s="87" t="str">
        <f t="shared" si="0"/>
        <v>-</v>
      </c>
    </row>
    <row r="35" spans="1:25" ht="18.75">
      <c r="B35" s="74" t="s">
        <v>92</v>
      </c>
      <c r="C35" s="84">
        <v>530019117005</v>
      </c>
      <c r="D35" s="74" t="s">
        <v>142</v>
      </c>
      <c r="E35" s="74" t="s">
        <v>44</v>
      </c>
      <c r="F35" s="74" t="s">
        <v>133</v>
      </c>
      <c r="G35" s="74" t="s">
        <v>33</v>
      </c>
      <c r="H35" s="75" t="s">
        <v>39</v>
      </c>
      <c r="I35" s="75" t="s">
        <v>181</v>
      </c>
      <c r="J35" s="85">
        <v>40934</v>
      </c>
      <c r="K35" s="85">
        <v>40928</v>
      </c>
      <c r="L35" s="85" t="s">
        <v>171</v>
      </c>
      <c r="M35" s="74" t="s">
        <v>171</v>
      </c>
      <c r="N35" s="86">
        <v>12460</v>
      </c>
      <c r="O35" s="86">
        <v>10</v>
      </c>
      <c r="P35" s="86">
        <v>0</v>
      </c>
      <c r="Q35" s="86">
        <v>0</v>
      </c>
      <c r="R35" s="86">
        <v>137</v>
      </c>
      <c r="S35" s="86">
        <v>20</v>
      </c>
      <c r="T35" s="86">
        <v>133</v>
      </c>
      <c r="U35" s="86">
        <v>240</v>
      </c>
      <c r="V35" s="86">
        <v>0</v>
      </c>
      <c r="W35" s="86">
        <v>13000</v>
      </c>
      <c r="X35" s="86">
        <v>10</v>
      </c>
      <c r="Y35" s="87" t="str">
        <f t="shared" si="0"/>
        <v>-</v>
      </c>
    </row>
    <row r="36" spans="1:25" ht="18.75">
      <c r="B36" s="102" t="s">
        <v>43</v>
      </c>
      <c r="C36" s="84">
        <v>530566100001</v>
      </c>
      <c r="D36" s="74" t="s">
        <v>202</v>
      </c>
      <c r="E36" s="100" t="s">
        <v>44</v>
      </c>
      <c r="F36" s="74" t="s">
        <v>32</v>
      </c>
      <c r="G36" s="74" t="s">
        <v>33</v>
      </c>
      <c r="H36" s="75" t="s">
        <v>39</v>
      </c>
      <c r="I36" s="75" t="s">
        <v>181</v>
      </c>
      <c r="J36" s="88">
        <v>40569</v>
      </c>
      <c r="K36" s="88">
        <v>40928</v>
      </c>
      <c r="L36" s="75" t="s">
        <v>171</v>
      </c>
      <c r="M36" s="100" t="s">
        <v>203</v>
      </c>
      <c r="N36" s="86">
        <v>13970</v>
      </c>
      <c r="O36" s="86">
        <v>10</v>
      </c>
      <c r="P36" s="86">
        <v>0</v>
      </c>
      <c r="Q36" s="86">
        <v>0</v>
      </c>
      <c r="R36" s="86">
        <v>132</v>
      </c>
      <c r="S36" s="86">
        <v>20</v>
      </c>
      <c r="T36" s="86">
        <v>368</v>
      </c>
      <c r="U36" s="86">
        <v>500</v>
      </c>
      <c r="V36" s="86">
        <v>0</v>
      </c>
      <c r="W36" s="86">
        <v>15000</v>
      </c>
      <c r="X36" s="86">
        <v>10</v>
      </c>
      <c r="Y36" s="87" t="str">
        <f t="shared" si="0"/>
        <v>Produto com brinde + Etiqueta + Manuseio + Shirink</v>
      </c>
    </row>
    <row r="37" spans="1:25" ht="18.75">
      <c r="A37" s="74" t="s">
        <v>78</v>
      </c>
      <c r="B37" s="87" t="s">
        <v>80</v>
      </c>
      <c r="C37" s="84">
        <v>530562100004</v>
      </c>
      <c r="D37" s="74" t="s">
        <v>145</v>
      </c>
      <c r="E37" s="74" t="s">
        <v>42</v>
      </c>
      <c r="F37" s="74" t="s">
        <v>133</v>
      </c>
      <c r="G37" s="74" t="s">
        <v>33</v>
      </c>
      <c r="H37" s="75" t="s">
        <v>39</v>
      </c>
      <c r="I37" s="75" t="s">
        <v>181</v>
      </c>
      <c r="J37" s="88">
        <v>40934</v>
      </c>
      <c r="K37" s="88">
        <v>40928</v>
      </c>
      <c r="L37" s="75" t="s">
        <v>171</v>
      </c>
      <c r="M37" s="74" t="s">
        <v>171</v>
      </c>
      <c r="N37" s="86">
        <v>13170</v>
      </c>
      <c r="O37" s="86">
        <v>10</v>
      </c>
      <c r="P37" s="86">
        <v>0</v>
      </c>
      <c r="Q37" s="86">
        <v>0</v>
      </c>
      <c r="R37" s="86">
        <v>138</v>
      </c>
      <c r="S37" s="86">
        <v>20</v>
      </c>
      <c r="T37" s="86">
        <v>282</v>
      </c>
      <c r="U37" s="86">
        <v>380</v>
      </c>
      <c r="V37" s="86">
        <v>0</v>
      </c>
      <c r="W37" s="86">
        <v>14000</v>
      </c>
      <c r="X37" s="86">
        <v>10</v>
      </c>
      <c r="Y37" s="87" t="str">
        <f t="shared" si="0"/>
        <v>-</v>
      </c>
    </row>
    <row r="38" spans="1:25" ht="18.75">
      <c r="B38" s="74" t="s">
        <v>77</v>
      </c>
      <c r="C38" s="84">
        <v>530463100026</v>
      </c>
      <c r="D38" s="74" t="s">
        <v>154</v>
      </c>
      <c r="E38" s="74" t="s">
        <v>79</v>
      </c>
      <c r="F38" s="74" t="s">
        <v>133</v>
      </c>
      <c r="G38" s="74" t="s">
        <v>33</v>
      </c>
      <c r="H38" s="75" t="s">
        <v>39</v>
      </c>
      <c r="I38" s="75" t="s">
        <v>181</v>
      </c>
      <c r="J38" s="85">
        <v>40927</v>
      </c>
      <c r="K38" s="85">
        <v>40924</v>
      </c>
      <c r="L38" s="75" t="s">
        <v>171</v>
      </c>
      <c r="M38" s="74" t="s">
        <v>171</v>
      </c>
      <c r="N38" s="86">
        <v>13080</v>
      </c>
      <c r="O38" s="86">
        <v>10</v>
      </c>
      <c r="P38" s="86">
        <v>0</v>
      </c>
      <c r="Q38" s="86">
        <v>0</v>
      </c>
      <c r="R38" s="86">
        <v>135</v>
      </c>
      <c r="S38" s="86">
        <v>20</v>
      </c>
      <c r="T38" s="86">
        <v>375</v>
      </c>
      <c r="U38" s="86">
        <v>380</v>
      </c>
      <c r="V38" s="86">
        <v>0</v>
      </c>
      <c r="W38" s="86">
        <v>14000</v>
      </c>
      <c r="X38" s="86">
        <v>10</v>
      </c>
      <c r="Y38" s="87" t="str">
        <f t="shared" si="0"/>
        <v>-</v>
      </c>
    </row>
    <row r="39" spans="1:25" ht="18.75">
      <c r="B39" s="74" t="s">
        <v>212</v>
      </c>
      <c r="C39" s="84">
        <v>540900180001</v>
      </c>
      <c r="D39" s="74" t="s">
        <v>202</v>
      </c>
      <c r="E39" s="74" t="s">
        <v>213</v>
      </c>
      <c r="F39" s="74" t="s">
        <v>33</v>
      </c>
      <c r="G39" s="74" t="s">
        <v>214</v>
      </c>
      <c r="H39" s="75" t="s">
        <v>39</v>
      </c>
      <c r="I39" s="75" t="s">
        <v>180</v>
      </c>
      <c r="J39" s="88">
        <v>41004</v>
      </c>
      <c r="K39" s="88" t="s">
        <v>171</v>
      </c>
      <c r="L39" s="75" t="s">
        <v>171</v>
      </c>
      <c r="M39" s="74" t="s">
        <v>171</v>
      </c>
      <c r="N39" s="86">
        <v>0</v>
      </c>
      <c r="O39" s="86">
        <v>0</v>
      </c>
      <c r="P39" s="86">
        <v>0</v>
      </c>
      <c r="Q39" s="86">
        <v>0</v>
      </c>
      <c r="R39" s="86">
        <v>91</v>
      </c>
      <c r="S39" s="86">
        <v>0</v>
      </c>
      <c r="T39" s="86">
        <v>0</v>
      </c>
      <c r="U39" s="86">
        <v>0</v>
      </c>
      <c r="V39" s="86">
        <v>2909</v>
      </c>
      <c r="W39" s="86">
        <v>3000</v>
      </c>
      <c r="X39" s="86">
        <v>10</v>
      </c>
      <c r="Y39" s="87" t="str">
        <f t="shared" si="0"/>
        <v>-</v>
      </c>
    </row>
    <row r="40" spans="1:25" ht="18.75">
      <c r="A40" s="74" t="s">
        <v>123</v>
      </c>
      <c r="B40" s="74" t="s">
        <v>127</v>
      </c>
      <c r="C40" s="84">
        <v>530519100007</v>
      </c>
      <c r="D40" s="74" t="s">
        <v>138</v>
      </c>
      <c r="E40" s="74" t="s">
        <v>112</v>
      </c>
      <c r="F40" s="74" t="s">
        <v>133</v>
      </c>
      <c r="G40" s="74" t="s">
        <v>132</v>
      </c>
      <c r="H40" s="75" t="s">
        <v>110</v>
      </c>
      <c r="I40" s="75" t="s">
        <v>180</v>
      </c>
      <c r="J40" s="85">
        <v>40931</v>
      </c>
      <c r="K40" s="85">
        <v>40928</v>
      </c>
      <c r="L40" s="75" t="s">
        <v>171</v>
      </c>
      <c r="M40" s="74" t="s">
        <v>126</v>
      </c>
      <c r="N40" s="86">
        <v>9800</v>
      </c>
      <c r="O40" s="86">
        <v>10</v>
      </c>
      <c r="P40" s="86">
        <v>0</v>
      </c>
      <c r="Q40" s="86">
        <v>0</v>
      </c>
      <c r="R40" s="86">
        <v>139</v>
      </c>
      <c r="S40" s="86">
        <v>20</v>
      </c>
      <c r="T40" s="86">
        <v>331</v>
      </c>
      <c r="U40" s="86">
        <v>700</v>
      </c>
      <c r="V40" s="86">
        <v>0</v>
      </c>
      <c r="W40" s="86">
        <v>11000</v>
      </c>
      <c r="X40" s="86">
        <v>10</v>
      </c>
      <c r="Y40" s="87" t="str">
        <f t="shared" si="0"/>
        <v>8 páginas coloridas</v>
      </c>
    </row>
    <row r="41" spans="1:25" ht="18.75">
      <c r="B41" s="74" t="s">
        <v>125</v>
      </c>
      <c r="C41" s="84">
        <v>530520100003</v>
      </c>
      <c r="D41" s="74" t="s">
        <v>139</v>
      </c>
      <c r="E41" s="74" t="s">
        <v>104</v>
      </c>
      <c r="F41" s="74" t="s">
        <v>133</v>
      </c>
      <c r="G41" s="74" t="s">
        <v>132</v>
      </c>
      <c r="H41" s="75" t="s">
        <v>110</v>
      </c>
      <c r="I41" s="75" t="s">
        <v>180</v>
      </c>
      <c r="J41" s="85">
        <v>40928</v>
      </c>
      <c r="K41" s="85">
        <v>40925</v>
      </c>
      <c r="L41" s="75" t="s">
        <v>171</v>
      </c>
      <c r="M41" s="74" t="s">
        <v>171</v>
      </c>
      <c r="N41" s="86">
        <v>9020</v>
      </c>
      <c r="O41" s="86">
        <v>10</v>
      </c>
      <c r="P41" s="86">
        <v>0</v>
      </c>
      <c r="Q41" s="86">
        <v>0</v>
      </c>
      <c r="R41" s="86">
        <v>135</v>
      </c>
      <c r="S41" s="86">
        <v>20</v>
      </c>
      <c r="T41" s="86">
        <v>215</v>
      </c>
      <c r="U41" s="86">
        <v>600</v>
      </c>
      <c r="V41" s="86">
        <v>0</v>
      </c>
      <c r="W41" s="86">
        <v>10000</v>
      </c>
      <c r="X41" s="86">
        <v>10</v>
      </c>
      <c r="Y41" s="87" t="str">
        <f t="shared" si="0"/>
        <v>-</v>
      </c>
    </row>
    <row r="42" spans="1:25" ht="18.75">
      <c r="B42" s="87" t="s">
        <v>124</v>
      </c>
      <c r="C42" s="84">
        <v>530492100007</v>
      </c>
      <c r="D42" s="74" t="s">
        <v>138</v>
      </c>
      <c r="E42" s="74" t="s">
        <v>104</v>
      </c>
      <c r="F42" s="74" t="s">
        <v>133</v>
      </c>
      <c r="G42" s="74" t="s">
        <v>132</v>
      </c>
      <c r="H42" s="75" t="s">
        <v>107</v>
      </c>
      <c r="I42" s="75" t="s">
        <v>180</v>
      </c>
      <c r="J42" s="85">
        <v>40918</v>
      </c>
      <c r="K42" s="85">
        <v>40915</v>
      </c>
      <c r="L42" s="75" t="s">
        <v>171</v>
      </c>
      <c r="M42" s="74" t="s">
        <v>171</v>
      </c>
      <c r="N42" s="86">
        <v>8060</v>
      </c>
      <c r="O42" s="86">
        <v>10</v>
      </c>
      <c r="P42" s="86">
        <v>0</v>
      </c>
      <c r="Q42" s="86">
        <v>0</v>
      </c>
      <c r="R42" s="86">
        <v>131</v>
      </c>
      <c r="S42" s="86">
        <v>20</v>
      </c>
      <c r="T42" s="86">
        <v>219</v>
      </c>
      <c r="U42" s="86">
        <v>560</v>
      </c>
      <c r="V42" s="86">
        <v>0</v>
      </c>
      <c r="W42" s="86">
        <v>9000</v>
      </c>
      <c r="X42" s="86">
        <v>10</v>
      </c>
      <c r="Y42" s="87" t="str">
        <f t="shared" si="0"/>
        <v>-</v>
      </c>
    </row>
    <row r="43" spans="1:25" ht="18.75">
      <c r="B43" s="74" t="s">
        <v>128</v>
      </c>
      <c r="C43" s="84">
        <v>530521100006</v>
      </c>
      <c r="D43" s="74" t="s">
        <v>144</v>
      </c>
      <c r="E43" s="74" t="s">
        <v>115</v>
      </c>
      <c r="F43" s="74" t="s">
        <v>133</v>
      </c>
      <c r="G43" s="74" t="s">
        <v>132</v>
      </c>
      <c r="H43" s="75" t="s">
        <v>116</v>
      </c>
      <c r="I43" s="75" t="s">
        <v>180</v>
      </c>
      <c r="J43" s="85">
        <v>40931</v>
      </c>
      <c r="K43" s="85">
        <v>40928</v>
      </c>
      <c r="L43" s="75" t="s">
        <v>171</v>
      </c>
      <c r="M43" s="74" t="s">
        <v>171</v>
      </c>
      <c r="N43" s="86">
        <v>7200</v>
      </c>
      <c r="O43" s="86">
        <v>10</v>
      </c>
      <c r="P43" s="86">
        <v>0</v>
      </c>
      <c r="Q43" s="86">
        <v>0</v>
      </c>
      <c r="R43" s="86">
        <v>130</v>
      </c>
      <c r="S43" s="86">
        <v>20</v>
      </c>
      <c r="T43" s="86">
        <v>160</v>
      </c>
      <c r="U43" s="86">
        <v>480</v>
      </c>
      <c r="V43" s="86">
        <v>0</v>
      </c>
      <c r="W43" s="86">
        <v>8000</v>
      </c>
      <c r="X43" s="86">
        <v>10</v>
      </c>
      <c r="Y43" s="87" t="str">
        <f t="shared" si="0"/>
        <v>-</v>
      </c>
    </row>
    <row r="44" spans="1:25" ht="18.75">
      <c r="B44" s="74" t="s">
        <v>129</v>
      </c>
      <c r="C44" s="84">
        <v>530539100005</v>
      </c>
      <c r="D44" s="74" t="s">
        <v>142</v>
      </c>
      <c r="E44" s="74" t="s">
        <v>104</v>
      </c>
      <c r="F44" s="74" t="s">
        <v>133</v>
      </c>
      <c r="G44" s="74" t="s">
        <v>132</v>
      </c>
      <c r="H44" s="75" t="s">
        <v>107</v>
      </c>
      <c r="I44" s="75" t="s">
        <v>180</v>
      </c>
      <c r="J44" s="85">
        <v>40920</v>
      </c>
      <c r="K44" s="85">
        <v>40917</v>
      </c>
      <c r="L44" s="75" t="s">
        <v>171</v>
      </c>
      <c r="M44" s="74" t="s">
        <v>171</v>
      </c>
      <c r="N44" s="86">
        <v>8820</v>
      </c>
      <c r="O44" s="86">
        <v>10</v>
      </c>
      <c r="P44" s="86">
        <v>0</v>
      </c>
      <c r="Q44" s="86">
        <v>0</v>
      </c>
      <c r="R44" s="86">
        <v>138</v>
      </c>
      <c r="S44" s="86">
        <v>20</v>
      </c>
      <c r="T44" s="86">
        <v>352</v>
      </c>
      <c r="U44" s="86">
        <v>660</v>
      </c>
      <c r="V44" s="86">
        <v>0</v>
      </c>
      <c r="W44" s="86">
        <v>10000</v>
      </c>
      <c r="X44" s="86">
        <v>10</v>
      </c>
      <c r="Y44" s="87" t="str">
        <f t="shared" si="0"/>
        <v>-</v>
      </c>
    </row>
    <row r="45" spans="1:25" ht="18.75">
      <c r="B45" s="74" t="s">
        <v>130</v>
      </c>
      <c r="C45" s="84">
        <v>530370104020</v>
      </c>
      <c r="D45" s="74" t="s">
        <v>150</v>
      </c>
      <c r="E45" s="74" t="s">
        <v>104</v>
      </c>
      <c r="F45" s="74" t="s">
        <v>133</v>
      </c>
      <c r="G45" s="74" t="s">
        <v>132</v>
      </c>
      <c r="H45" s="75" t="s">
        <v>107</v>
      </c>
      <c r="I45" s="75" t="s">
        <v>180</v>
      </c>
      <c r="J45" s="85">
        <v>40938</v>
      </c>
      <c r="K45" s="85">
        <v>40935</v>
      </c>
      <c r="L45" s="75" t="s">
        <v>171</v>
      </c>
      <c r="M45" s="74" t="s">
        <v>171</v>
      </c>
      <c r="N45" s="86">
        <v>15840</v>
      </c>
      <c r="O45" s="86">
        <v>10</v>
      </c>
      <c r="P45" s="86">
        <v>0</v>
      </c>
      <c r="Q45" s="86">
        <v>0</v>
      </c>
      <c r="R45" s="86">
        <v>130</v>
      </c>
      <c r="S45" s="86">
        <v>20</v>
      </c>
      <c r="T45" s="86">
        <v>143</v>
      </c>
      <c r="U45" s="86">
        <v>430</v>
      </c>
      <c r="V45" s="86">
        <v>1427</v>
      </c>
      <c r="W45" s="86">
        <v>18000</v>
      </c>
      <c r="X45" s="86">
        <v>15</v>
      </c>
      <c r="Y45" s="87" t="str">
        <f t="shared" si="0"/>
        <v>-</v>
      </c>
    </row>
    <row r="46" spans="1:25" ht="18.75">
      <c r="B46" s="74" t="s">
        <v>131</v>
      </c>
      <c r="C46" s="84">
        <v>530526100004</v>
      </c>
      <c r="D46" s="74" t="s">
        <v>145</v>
      </c>
      <c r="E46" s="74" t="s">
        <v>112</v>
      </c>
      <c r="F46" s="74" t="s">
        <v>133</v>
      </c>
      <c r="G46" s="74" t="s">
        <v>132</v>
      </c>
      <c r="H46" s="75" t="s">
        <v>116</v>
      </c>
      <c r="I46" s="75" t="s">
        <v>180</v>
      </c>
      <c r="J46" s="85">
        <v>40918</v>
      </c>
      <c r="K46" s="85">
        <v>40915</v>
      </c>
      <c r="L46" s="75" t="s">
        <v>171</v>
      </c>
      <c r="M46" s="74" t="s">
        <v>171</v>
      </c>
      <c r="N46" s="86">
        <v>10070</v>
      </c>
      <c r="O46" s="86">
        <v>10</v>
      </c>
      <c r="P46" s="86">
        <v>0</v>
      </c>
      <c r="Q46" s="86">
        <v>0</v>
      </c>
      <c r="R46" s="86">
        <v>130</v>
      </c>
      <c r="S46" s="86">
        <v>20</v>
      </c>
      <c r="T46" s="86">
        <v>210</v>
      </c>
      <c r="U46" s="86">
        <v>560</v>
      </c>
      <c r="V46" s="86">
        <v>0</v>
      </c>
      <c r="W46" s="86">
        <v>11000</v>
      </c>
      <c r="X46" s="86">
        <v>10</v>
      </c>
      <c r="Y46" s="87" t="str">
        <f t="shared" si="0"/>
        <v>-</v>
      </c>
    </row>
    <row r="47" spans="1:25" ht="18.75">
      <c r="B47" s="100" t="s">
        <v>200</v>
      </c>
      <c r="C47" s="84">
        <v>530567100001</v>
      </c>
      <c r="D47" s="74" t="s">
        <v>202</v>
      </c>
      <c r="E47" s="100" t="s">
        <v>120</v>
      </c>
      <c r="F47" s="100" t="s">
        <v>133</v>
      </c>
      <c r="G47" s="100" t="s">
        <v>132</v>
      </c>
      <c r="H47" s="101" t="s">
        <v>121</v>
      </c>
      <c r="I47" s="101" t="s">
        <v>180</v>
      </c>
      <c r="J47" s="106">
        <v>40934</v>
      </c>
      <c r="K47" s="88">
        <v>40928</v>
      </c>
      <c r="L47" s="75" t="s">
        <v>171</v>
      </c>
      <c r="M47" s="100" t="s">
        <v>134</v>
      </c>
      <c r="N47" s="86">
        <v>27900</v>
      </c>
      <c r="O47" s="86">
        <v>10</v>
      </c>
      <c r="P47" s="86">
        <v>0</v>
      </c>
      <c r="Q47" s="86">
        <v>0</v>
      </c>
      <c r="R47" s="86">
        <v>233</v>
      </c>
      <c r="S47" s="86">
        <v>20</v>
      </c>
      <c r="T47" s="86">
        <v>487</v>
      </c>
      <c r="U47" s="86">
        <v>1350</v>
      </c>
      <c r="V47" s="86">
        <v>0</v>
      </c>
      <c r="W47" s="86">
        <v>30000</v>
      </c>
      <c r="X47" s="86">
        <v>20</v>
      </c>
      <c r="Y47" s="87" t="str">
        <f t="shared" si="0"/>
        <v>PENDENTE REPARTE VAREJO | Hot Stamp Capa | 100 exs para ação de marketing</v>
      </c>
    </row>
    <row r="48" spans="1:25" ht="18.75">
      <c r="B48" s="100" t="s">
        <v>201</v>
      </c>
      <c r="C48" s="84">
        <v>530567100036</v>
      </c>
      <c r="D48" s="101" t="s">
        <v>204</v>
      </c>
      <c r="E48" s="74" t="s">
        <v>120</v>
      </c>
      <c r="F48" s="74" t="s">
        <v>133</v>
      </c>
      <c r="G48" s="74" t="s">
        <v>132</v>
      </c>
      <c r="H48" s="75" t="s">
        <v>121</v>
      </c>
      <c r="I48" s="75" t="s">
        <v>180</v>
      </c>
      <c r="J48" s="88">
        <v>40934</v>
      </c>
      <c r="K48" s="88">
        <v>40928</v>
      </c>
      <c r="L48" s="75" t="s">
        <v>171</v>
      </c>
      <c r="M48" s="100" t="s">
        <v>134</v>
      </c>
      <c r="N48" s="86">
        <v>28160</v>
      </c>
      <c r="O48" s="86">
        <v>10</v>
      </c>
      <c r="P48" s="86">
        <v>0</v>
      </c>
      <c r="Q48" s="86">
        <v>0</v>
      </c>
      <c r="R48" s="86">
        <v>237</v>
      </c>
      <c r="S48" s="86">
        <v>20</v>
      </c>
      <c r="T48" s="86">
        <v>423</v>
      </c>
      <c r="U48" s="86">
        <v>1150</v>
      </c>
      <c r="V48" s="86">
        <v>0</v>
      </c>
      <c r="W48" s="86">
        <v>30000</v>
      </c>
      <c r="X48" s="86">
        <v>20</v>
      </c>
    </row>
    <row r="49" spans="1:24" ht="18.75">
      <c r="A49" s="74" t="s">
        <v>184</v>
      </c>
      <c r="B49" s="74" t="s">
        <v>205</v>
      </c>
      <c r="C49" s="84">
        <v>530350110003</v>
      </c>
      <c r="D49" s="74" t="s">
        <v>139</v>
      </c>
      <c r="E49" s="74" t="s">
        <v>50</v>
      </c>
      <c r="F49" s="74" t="s">
        <v>32</v>
      </c>
      <c r="G49" s="74" t="s">
        <v>33</v>
      </c>
      <c r="H49" s="75" t="s">
        <v>206</v>
      </c>
      <c r="I49" s="75" t="s">
        <v>181</v>
      </c>
      <c r="J49" s="88">
        <v>40921</v>
      </c>
      <c r="K49" s="88">
        <v>40918</v>
      </c>
      <c r="L49" s="75" t="s">
        <v>171</v>
      </c>
      <c r="M49" s="74" t="s">
        <v>207</v>
      </c>
      <c r="N49" s="86">
        <v>19785</v>
      </c>
      <c r="O49" s="86">
        <v>10</v>
      </c>
      <c r="P49" s="86">
        <v>0</v>
      </c>
      <c r="Q49" s="86">
        <v>0</v>
      </c>
      <c r="R49" s="86">
        <v>185</v>
      </c>
      <c r="S49" s="86">
        <v>20</v>
      </c>
      <c r="T49" s="86">
        <v>0</v>
      </c>
      <c r="U49" s="86">
        <v>0</v>
      </c>
      <c r="V49" s="86">
        <v>0</v>
      </c>
      <c r="W49" s="86">
        <v>20000</v>
      </c>
      <c r="X49" s="86">
        <v>15</v>
      </c>
    </row>
    <row r="50" spans="1:24" ht="18.75">
      <c r="A50" s="74" t="s">
        <v>136</v>
      </c>
      <c r="B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86">
        <v>545355</v>
      </c>
      <c r="O50" s="86">
        <v>400</v>
      </c>
      <c r="P50" s="86">
        <v>39300</v>
      </c>
      <c r="Q50" s="86">
        <v>280</v>
      </c>
      <c r="R50" s="86">
        <v>6019</v>
      </c>
      <c r="S50" s="86">
        <v>800</v>
      </c>
      <c r="T50" s="86">
        <v>8157</v>
      </c>
      <c r="U50" s="86">
        <v>15085</v>
      </c>
      <c r="V50" s="86">
        <v>11154</v>
      </c>
      <c r="W50" s="94">
        <v>627000</v>
      </c>
      <c r="X50" s="95">
        <v>505</v>
      </c>
    </row>
    <row r="51" spans="1:24" ht="18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</sheetData>
  <pageMargins left="0.11811023622047245" right="0.11811023622047245" top="0.39370078740157483" bottom="0.19685039370078741" header="0.11811023622047245" footer="0.31496062992125984"/>
  <pageSetup paperSize="9" scale="43" orientation="landscape" r:id="rId2"/>
  <headerFooter>
    <oddHeader>&amp;L&amp;22DIRETORIA DE MARKETING E PLANEJAMENTO COMERCIAL&amp;C&amp;22SS GERAL&amp;R&amp;22JANEIRO/2012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47"/>
  <sheetViews>
    <sheetView showGridLines="0" workbookViewId="0">
      <selection activeCell="A18" sqref="A18"/>
    </sheetView>
  </sheetViews>
  <sheetFormatPr defaultRowHeight="15.75"/>
  <cols>
    <col min="1" max="1" width="20.7109375" style="24" customWidth="1"/>
    <col min="2" max="2" width="43.28515625" style="23" bestFit="1" customWidth="1"/>
    <col min="3" max="3" width="21.140625" style="24" bestFit="1" customWidth="1"/>
    <col min="4" max="4" width="12" style="23" bestFit="1" customWidth="1"/>
    <col min="5" max="5" width="12.85546875" style="23" bestFit="1" customWidth="1"/>
    <col min="6" max="6" width="12" style="23" customWidth="1"/>
    <col min="7" max="7" width="13.42578125" style="23" customWidth="1"/>
    <col min="8" max="8" width="19.42578125" style="23" customWidth="1"/>
    <col min="9" max="9" width="17.42578125" style="23" bestFit="1" customWidth="1"/>
    <col min="10" max="10" width="50.140625" style="23" hidden="1" customWidth="1"/>
    <col min="11" max="11" width="12.7109375" style="23" customWidth="1"/>
    <col min="12" max="12" width="5.5703125" style="23" customWidth="1"/>
    <col min="13" max="13" width="7.7109375" style="27" customWidth="1"/>
    <col min="14" max="14" width="50.140625" style="27" hidden="1" customWidth="1"/>
    <col min="15" max="15" width="39.28515625" style="27" customWidth="1"/>
    <col min="16" max="25" width="5.5703125" style="27" customWidth="1"/>
    <col min="26" max="28" width="5.5703125" customWidth="1"/>
    <col min="29" max="16384" width="9.140625" style="25"/>
  </cols>
  <sheetData>
    <row r="1" spans="1:25">
      <c r="A1"/>
      <c r="B1"/>
    </row>
    <row r="2" spans="1:25">
      <c r="A2"/>
      <c r="B2"/>
    </row>
    <row r="3" spans="1:25" ht="15">
      <c r="A3" s="68" t="s">
        <v>0</v>
      </c>
      <c r="B3" s="69">
        <v>40909</v>
      </c>
      <c r="C3"/>
      <c r="D3" s="30"/>
      <c r="E3" s="30"/>
      <c r="F3" s="30"/>
      <c r="G3" s="30"/>
      <c r="H3" s="30"/>
      <c r="I3" s="30"/>
      <c r="J3" s="30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6" customFormat="1" thickBot="1">
      <c r="A4"/>
      <c r="B4"/>
      <c r="C4"/>
      <c r="D4" s="30"/>
      <c r="E4" s="30"/>
      <c r="F4" s="30"/>
      <c r="G4" s="30"/>
      <c r="H4" s="30"/>
      <c r="I4" s="30"/>
      <c r="J4" s="30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25"/>
      <c r="B5" s="25"/>
      <c r="C5" s="25"/>
      <c r="D5" s="25"/>
      <c r="E5" s="25"/>
      <c r="F5" s="25"/>
      <c r="G5" s="25"/>
      <c r="H5" s="25"/>
      <c r="I5" s="25"/>
      <c r="J5" s="25"/>
      <c r="K5" s="63" t="s">
        <v>157</v>
      </c>
      <c r="L5" s="27"/>
      <c r="M5" s="64"/>
      <c r="N5"/>
      <c r="O5" s="37"/>
      <c r="P5"/>
      <c r="Q5"/>
      <c r="R5"/>
      <c r="S5"/>
      <c r="T5"/>
      <c r="U5"/>
      <c r="V5"/>
      <c r="W5"/>
      <c r="X5"/>
      <c r="Y5"/>
    </row>
    <row r="6" spans="1:25" ht="37.5">
      <c r="A6" s="43" t="s">
        <v>4</v>
      </c>
      <c r="B6" s="39" t="s">
        <v>185</v>
      </c>
      <c r="C6" s="43" t="s">
        <v>1</v>
      </c>
      <c r="D6" s="43" t="s">
        <v>3</v>
      </c>
      <c r="E6" s="39" t="s">
        <v>8</v>
      </c>
      <c r="F6" s="39" t="s">
        <v>15</v>
      </c>
      <c r="G6" s="43" t="s">
        <v>16</v>
      </c>
      <c r="H6" s="39" t="s">
        <v>12</v>
      </c>
      <c r="I6" s="39" t="s">
        <v>10</v>
      </c>
      <c r="J6" s="39" t="s">
        <v>27</v>
      </c>
      <c r="K6" s="40" t="s">
        <v>159</v>
      </c>
      <c r="L6" s="38" t="s">
        <v>169</v>
      </c>
      <c r="M6" s="65" t="s">
        <v>174</v>
      </c>
      <c r="N6" s="38"/>
      <c r="O6" s="38" t="s">
        <v>173</v>
      </c>
      <c r="P6"/>
      <c r="Q6"/>
      <c r="R6"/>
      <c r="S6"/>
      <c r="T6"/>
      <c r="U6"/>
      <c r="V6"/>
      <c r="W6"/>
      <c r="X6"/>
      <c r="Y6"/>
    </row>
    <row r="7" spans="1:25" ht="18.75">
      <c r="A7" s="48" t="s">
        <v>54</v>
      </c>
      <c r="B7" s="48" t="s">
        <v>53</v>
      </c>
      <c r="C7" s="66">
        <v>530361100051</v>
      </c>
      <c r="D7" s="25" t="s">
        <v>140</v>
      </c>
      <c r="E7" s="61">
        <v>14.9</v>
      </c>
      <c r="F7" s="34">
        <v>40927</v>
      </c>
      <c r="G7" s="34">
        <v>40924</v>
      </c>
      <c r="H7" s="25" t="s">
        <v>55</v>
      </c>
      <c r="I7" s="25" t="s">
        <v>34</v>
      </c>
      <c r="J7" s="25" t="s">
        <v>171</v>
      </c>
      <c r="K7" s="33">
        <v>9430</v>
      </c>
      <c r="L7" s="33">
        <v>10</v>
      </c>
      <c r="M7" s="33">
        <v>60</v>
      </c>
      <c r="N7" s="41"/>
      <c r="O7" s="35" t="str">
        <f t="shared" ref="O7:O41" si="0">J7</f>
        <v>-</v>
      </c>
      <c r="P7"/>
      <c r="Q7"/>
      <c r="R7"/>
      <c r="S7"/>
      <c r="T7"/>
      <c r="U7"/>
      <c r="V7"/>
      <c r="W7"/>
      <c r="X7"/>
      <c r="Y7"/>
    </row>
    <row r="8" spans="1:25" ht="18.75">
      <c r="A8" s="48"/>
      <c r="B8" s="48" t="s">
        <v>56</v>
      </c>
      <c r="C8" s="66">
        <v>530420105007</v>
      </c>
      <c r="D8" s="25" t="s">
        <v>138</v>
      </c>
      <c r="E8" s="61">
        <v>6.5</v>
      </c>
      <c r="F8" s="34">
        <v>40934</v>
      </c>
      <c r="G8" s="34">
        <v>40928</v>
      </c>
      <c r="H8" s="25" t="s">
        <v>97</v>
      </c>
      <c r="I8" s="25" t="s">
        <v>34</v>
      </c>
      <c r="J8" s="25" t="s">
        <v>171</v>
      </c>
      <c r="K8" s="33">
        <v>10300</v>
      </c>
      <c r="L8" s="33">
        <v>10</v>
      </c>
      <c r="M8" s="33">
        <v>37</v>
      </c>
      <c r="N8" s="41"/>
      <c r="O8" s="35" t="str">
        <f t="shared" si="0"/>
        <v>-</v>
      </c>
      <c r="P8"/>
      <c r="Q8"/>
      <c r="R8"/>
      <c r="S8"/>
      <c r="T8"/>
      <c r="U8"/>
      <c r="V8"/>
      <c r="W8"/>
      <c r="X8"/>
      <c r="Y8"/>
    </row>
    <row r="9" spans="1:25" ht="18.75">
      <c r="A9" s="48"/>
      <c r="B9" s="70" t="s">
        <v>57</v>
      </c>
      <c r="C9" s="67">
        <v>530020102005</v>
      </c>
      <c r="D9" s="70" t="s">
        <v>142</v>
      </c>
      <c r="E9" s="71">
        <v>5.9</v>
      </c>
      <c r="F9" s="72">
        <v>40920</v>
      </c>
      <c r="G9" s="72">
        <v>40917</v>
      </c>
      <c r="H9" s="70" t="s">
        <v>97</v>
      </c>
      <c r="I9" s="70" t="s">
        <v>34</v>
      </c>
      <c r="J9" s="48" t="s">
        <v>171</v>
      </c>
      <c r="K9" s="33">
        <v>12310</v>
      </c>
      <c r="L9" s="33">
        <v>10</v>
      </c>
      <c r="M9" s="33">
        <v>37</v>
      </c>
      <c r="N9" s="41"/>
      <c r="O9" s="35" t="str">
        <f t="shared" si="0"/>
        <v>-</v>
      </c>
      <c r="P9"/>
      <c r="Q9"/>
      <c r="R9"/>
      <c r="S9"/>
      <c r="T9"/>
      <c r="U9"/>
      <c r="V9"/>
      <c r="W9"/>
      <c r="X9"/>
      <c r="Y9"/>
    </row>
    <row r="10" spans="1:25" ht="18.75">
      <c r="A10" s="48"/>
      <c r="B10" s="70" t="s">
        <v>59</v>
      </c>
      <c r="C10" s="67">
        <v>530048116007</v>
      </c>
      <c r="D10" s="70" t="s">
        <v>138</v>
      </c>
      <c r="E10" s="71">
        <v>5.5</v>
      </c>
      <c r="F10" s="34">
        <v>40920</v>
      </c>
      <c r="G10" s="34">
        <v>40917</v>
      </c>
      <c r="H10" s="25" t="s">
        <v>97</v>
      </c>
      <c r="I10" s="25" t="s">
        <v>34</v>
      </c>
      <c r="J10" s="48" t="s">
        <v>171</v>
      </c>
      <c r="K10" s="33">
        <v>14340</v>
      </c>
      <c r="L10" s="33">
        <v>10</v>
      </c>
      <c r="M10" s="33">
        <v>37</v>
      </c>
      <c r="N10" s="41"/>
      <c r="O10" s="35" t="str">
        <f t="shared" si="0"/>
        <v>-</v>
      </c>
      <c r="P10"/>
      <c r="Q10"/>
      <c r="R10"/>
      <c r="S10"/>
      <c r="T10"/>
      <c r="U10"/>
      <c r="V10"/>
      <c r="W10"/>
      <c r="X10"/>
      <c r="Y10"/>
    </row>
    <row r="11" spans="1:25" ht="18.75">
      <c r="A11" s="48"/>
      <c r="B11" s="70" t="s">
        <v>62</v>
      </c>
      <c r="C11" s="67" t="s">
        <v>191</v>
      </c>
      <c r="D11" s="25" t="s">
        <v>219</v>
      </c>
      <c r="E11" s="61">
        <v>6.5</v>
      </c>
      <c r="F11" s="34">
        <v>40914</v>
      </c>
      <c r="G11" s="34">
        <v>40911</v>
      </c>
      <c r="H11" s="25" t="s">
        <v>97</v>
      </c>
      <c r="I11" s="25" t="s">
        <v>34</v>
      </c>
      <c r="J11" s="25" t="s">
        <v>171</v>
      </c>
      <c r="K11" s="33">
        <v>16650</v>
      </c>
      <c r="L11" s="33">
        <v>15</v>
      </c>
      <c r="M11" s="33">
        <v>37</v>
      </c>
      <c r="N11" s="41"/>
      <c r="O11" s="35" t="str">
        <f t="shared" si="0"/>
        <v>-</v>
      </c>
      <c r="P11"/>
      <c r="Q11"/>
      <c r="R11"/>
      <c r="S11"/>
      <c r="T11"/>
      <c r="U11"/>
      <c r="V11"/>
      <c r="W11"/>
      <c r="X11"/>
      <c r="Y11"/>
    </row>
    <row r="12" spans="1:25" ht="31.5">
      <c r="A12" s="48"/>
      <c r="B12" s="48" t="s">
        <v>74</v>
      </c>
      <c r="C12" s="66">
        <v>530029126002</v>
      </c>
      <c r="D12" s="25" t="s">
        <v>147</v>
      </c>
      <c r="E12" s="61">
        <v>9.9</v>
      </c>
      <c r="F12" s="34">
        <v>40934</v>
      </c>
      <c r="G12" s="34">
        <v>40928</v>
      </c>
      <c r="H12" s="25" t="s">
        <v>76</v>
      </c>
      <c r="I12" s="25" t="s">
        <v>34</v>
      </c>
      <c r="J12" s="25" t="s">
        <v>95</v>
      </c>
      <c r="K12" s="33">
        <v>17790</v>
      </c>
      <c r="L12" s="33">
        <v>15</v>
      </c>
      <c r="M12" s="33">
        <v>60</v>
      </c>
      <c r="N12" s="41"/>
      <c r="O12" s="35" t="str">
        <f t="shared" si="0"/>
        <v>Brinde - Surpresinha Homem Aranha | 20 exp para mkt</v>
      </c>
      <c r="P12"/>
      <c r="Q12"/>
      <c r="R12"/>
      <c r="S12"/>
      <c r="T12"/>
      <c r="U12"/>
      <c r="V12"/>
      <c r="W12"/>
      <c r="X12"/>
      <c r="Y12"/>
    </row>
    <row r="13" spans="1:25" ht="18.75">
      <c r="A13" s="48"/>
      <c r="B13" s="70" t="s">
        <v>60</v>
      </c>
      <c r="C13" s="67">
        <v>530272111021</v>
      </c>
      <c r="D13" s="70" t="s">
        <v>148</v>
      </c>
      <c r="E13" s="71">
        <v>6.8</v>
      </c>
      <c r="F13" s="34">
        <v>40914</v>
      </c>
      <c r="G13" s="34">
        <v>40911</v>
      </c>
      <c r="H13" s="25" t="s">
        <v>97</v>
      </c>
      <c r="I13" s="25" t="s">
        <v>34</v>
      </c>
      <c r="J13" s="48" t="s">
        <v>171</v>
      </c>
      <c r="K13" s="33">
        <v>11810</v>
      </c>
      <c r="L13" s="33">
        <v>10</v>
      </c>
      <c r="M13" s="33">
        <v>37</v>
      </c>
      <c r="N13" s="41"/>
      <c r="O13" s="35" t="str">
        <f t="shared" si="0"/>
        <v>-</v>
      </c>
      <c r="P13"/>
      <c r="Q13"/>
      <c r="R13"/>
      <c r="S13"/>
      <c r="T13"/>
      <c r="U13"/>
      <c r="V13"/>
      <c r="W13"/>
      <c r="X13"/>
      <c r="Y13"/>
    </row>
    <row r="14" spans="1:25" ht="18.75">
      <c r="A14" s="48"/>
      <c r="B14" s="48" t="s">
        <v>63</v>
      </c>
      <c r="C14" s="66">
        <v>530048112006</v>
      </c>
      <c r="D14" s="25" t="s">
        <v>144</v>
      </c>
      <c r="E14" s="61">
        <v>1.99</v>
      </c>
      <c r="F14" s="34">
        <v>40934</v>
      </c>
      <c r="G14" s="34">
        <v>40928</v>
      </c>
      <c r="H14" s="25" t="s">
        <v>55</v>
      </c>
      <c r="I14" s="25" t="s">
        <v>34</v>
      </c>
      <c r="J14" s="25" t="s">
        <v>171</v>
      </c>
      <c r="K14" s="33">
        <v>19410</v>
      </c>
      <c r="L14" s="33">
        <v>15</v>
      </c>
      <c r="M14" s="33">
        <v>60</v>
      </c>
      <c r="N14" s="41"/>
      <c r="O14" s="35" t="str">
        <f t="shared" si="0"/>
        <v>-</v>
      </c>
      <c r="P14"/>
      <c r="Q14"/>
      <c r="R14"/>
      <c r="S14"/>
      <c r="T14"/>
      <c r="U14"/>
      <c r="V14"/>
      <c r="W14"/>
      <c r="X14"/>
      <c r="Y14"/>
    </row>
    <row r="15" spans="1:25" ht="31.5">
      <c r="A15" s="48"/>
      <c r="B15" s="48" t="s">
        <v>103</v>
      </c>
      <c r="C15" s="66">
        <v>530048110002</v>
      </c>
      <c r="D15" s="25" t="s">
        <v>147</v>
      </c>
      <c r="E15" s="61">
        <v>9.9</v>
      </c>
      <c r="F15" s="34">
        <v>40934</v>
      </c>
      <c r="G15" s="34">
        <v>40928</v>
      </c>
      <c r="H15" s="25" t="s">
        <v>76</v>
      </c>
      <c r="I15" s="25" t="s">
        <v>34</v>
      </c>
      <c r="J15" s="25" t="s">
        <v>94</v>
      </c>
      <c r="K15" s="33">
        <v>17775</v>
      </c>
      <c r="L15" s="33">
        <v>15</v>
      </c>
      <c r="M15" s="33">
        <v>60</v>
      </c>
      <c r="N15" s="41"/>
      <c r="O15" s="35" t="str">
        <f t="shared" si="0"/>
        <v>Brinde - Quebra Cabeça | 20 exp para mkt</v>
      </c>
      <c r="P15"/>
      <c r="Q15"/>
      <c r="R15"/>
      <c r="S15"/>
      <c r="T15"/>
      <c r="U15"/>
      <c r="V15"/>
      <c r="W15"/>
      <c r="X15"/>
      <c r="Y15"/>
    </row>
    <row r="16" spans="1:25" ht="18.75">
      <c r="A16" s="48"/>
      <c r="B16" s="70" t="s">
        <v>65</v>
      </c>
      <c r="C16" s="67">
        <v>530059100096</v>
      </c>
      <c r="D16" s="70" t="s">
        <v>153</v>
      </c>
      <c r="E16" s="71">
        <v>6.5</v>
      </c>
      <c r="F16" s="72">
        <v>40927</v>
      </c>
      <c r="G16" s="72">
        <v>40924</v>
      </c>
      <c r="H16" s="25" t="s">
        <v>97</v>
      </c>
      <c r="I16" s="25" t="s">
        <v>34</v>
      </c>
      <c r="J16" s="48" t="s">
        <v>171</v>
      </c>
      <c r="K16" s="33">
        <v>15795</v>
      </c>
      <c r="L16" s="33">
        <v>15</v>
      </c>
      <c r="M16" s="33">
        <v>37</v>
      </c>
      <c r="N16" s="41"/>
      <c r="O16" s="35" t="str">
        <f t="shared" si="0"/>
        <v>-</v>
      </c>
      <c r="P16"/>
      <c r="Q16"/>
      <c r="R16"/>
      <c r="S16"/>
      <c r="T16"/>
      <c r="U16"/>
      <c r="V16"/>
      <c r="W16"/>
      <c r="X16"/>
      <c r="Y16"/>
    </row>
    <row r="17" spans="1:25" ht="18.75">
      <c r="A17" s="48"/>
      <c r="B17" s="70" t="s">
        <v>66</v>
      </c>
      <c r="C17" s="67">
        <v>530500100019</v>
      </c>
      <c r="D17" s="70" t="s">
        <v>137</v>
      </c>
      <c r="E17" s="61">
        <v>6.5</v>
      </c>
      <c r="F17" s="72">
        <v>40934</v>
      </c>
      <c r="G17" s="72">
        <v>40928</v>
      </c>
      <c r="H17" s="25" t="s">
        <v>97</v>
      </c>
      <c r="I17" s="25" t="s">
        <v>34</v>
      </c>
      <c r="J17" s="48" t="s">
        <v>171</v>
      </c>
      <c r="K17" s="33">
        <v>14120</v>
      </c>
      <c r="L17" s="33">
        <v>10</v>
      </c>
      <c r="M17" s="33">
        <v>37</v>
      </c>
      <c r="N17" s="41"/>
      <c r="O17" s="35" t="str">
        <f t="shared" si="0"/>
        <v>-</v>
      </c>
      <c r="P17"/>
      <c r="Q17"/>
      <c r="R17"/>
      <c r="S17"/>
      <c r="T17"/>
      <c r="U17"/>
      <c r="V17"/>
      <c r="W17"/>
      <c r="X17"/>
      <c r="Y17"/>
    </row>
    <row r="18" spans="1:25" ht="18.75">
      <c r="A18" s="48"/>
      <c r="B18" s="70" t="s">
        <v>67</v>
      </c>
      <c r="C18" s="67">
        <v>530278102021</v>
      </c>
      <c r="D18" s="70" t="s">
        <v>148</v>
      </c>
      <c r="E18" s="71">
        <v>14.9</v>
      </c>
      <c r="F18" s="72">
        <v>40920</v>
      </c>
      <c r="G18" s="72">
        <v>40917</v>
      </c>
      <c r="H18" s="25" t="s">
        <v>97</v>
      </c>
      <c r="I18" s="25" t="s">
        <v>34</v>
      </c>
      <c r="J18" s="48" t="s">
        <v>171</v>
      </c>
      <c r="K18" s="33">
        <v>12170</v>
      </c>
      <c r="L18" s="33">
        <v>10</v>
      </c>
      <c r="M18" s="33">
        <v>37</v>
      </c>
      <c r="N18" s="41"/>
      <c r="O18" s="35" t="str">
        <f t="shared" si="0"/>
        <v>-</v>
      </c>
      <c r="P18"/>
      <c r="Q18"/>
      <c r="R18"/>
      <c r="S18"/>
      <c r="T18"/>
      <c r="U18"/>
      <c r="V18"/>
      <c r="W18"/>
      <c r="X18"/>
      <c r="Y18"/>
    </row>
    <row r="19" spans="1:25" ht="18.75">
      <c r="A19" s="48"/>
      <c r="B19" s="70" t="s">
        <v>68</v>
      </c>
      <c r="C19" s="67">
        <v>530085102086</v>
      </c>
      <c r="D19" s="70" t="s">
        <v>155</v>
      </c>
      <c r="E19" s="71">
        <v>6.5</v>
      </c>
      <c r="F19" s="34">
        <v>40920</v>
      </c>
      <c r="G19" s="34">
        <v>40917</v>
      </c>
      <c r="H19" s="25" t="s">
        <v>97</v>
      </c>
      <c r="I19" s="25" t="s">
        <v>34</v>
      </c>
      <c r="J19" s="48" t="s">
        <v>171</v>
      </c>
      <c r="K19" s="33">
        <v>14850</v>
      </c>
      <c r="L19" s="33">
        <v>10</v>
      </c>
      <c r="M19" s="33">
        <v>37</v>
      </c>
      <c r="N19" s="41"/>
      <c r="O19" s="35" t="str">
        <f t="shared" si="0"/>
        <v>-</v>
      </c>
      <c r="P19"/>
      <c r="Q19"/>
      <c r="R19"/>
      <c r="S19"/>
      <c r="T19"/>
      <c r="U19"/>
      <c r="V19"/>
      <c r="W19"/>
      <c r="X19"/>
      <c r="Y19"/>
    </row>
    <row r="20" spans="1:25" ht="18.75">
      <c r="A20" s="48"/>
      <c r="B20" s="70" t="s">
        <v>70</v>
      </c>
      <c r="C20" s="67">
        <v>530086100121</v>
      </c>
      <c r="D20" s="70" t="s">
        <v>146</v>
      </c>
      <c r="E20" s="61">
        <v>6.5</v>
      </c>
      <c r="F20" s="72">
        <v>40914</v>
      </c>
      <c r="G20" s="72">
        <v>40911</v>
      </c>
      <c r="H20" s="25" t="s">
        <v>97</v>
      </c>
      <c r="I20" s="25" t="s">
        <v>34</v>
      </c>
      <c r="J20" s="48" t="s">
        <v>171</v>
      </c>
      <c r="K20" s="33">
        <v>17820</v>
      </c>
      <c r="L20" s="33">
        <v>15</v>
      </c>
      <c r="M20" s="33">
        <v>37</v>
      </c>
      <c r="N20" s="41"/>
      <c r="O20" s="35" t="str">
        <f t="shared" si="0"/>
        <v>-</v>
      </c>
      <c r="P20"/>
      <c r="Q20"/>
      <c r="R20"/>
      <c r="S20"/>
      <c r="T20"/>
      <c r="U20"/>
      <c r="V20"/>
      <c r="W20"/>
      <c r="X20"/>
      <c r="Y20"/>
    </row>
    <row r="21" spans="1:25" ht="18.75">
      <c r="A21" s="48"/>
      <c r="B21" s="70" t="s">
        <v>69</v>
      </c>
      <c r="C21" s="67">
        <v>530260100121</v>
      </c>
      <c r="D21" s="25" t="s">
        <v>146</v>
      </c>
      <c r="E21" s="71">
        <v>14.9</v>
      </c>
      <c r="F21" s="72">
        <v>40934</v>
      </c>
      <c r="G21" s="72">
        <v>40928</v>
      </c>
      <c r="H21" s="25" t="s">
        <v>97</v>
      </c>
      <c r="I21" s="25" t="s">
        <v>34</v>
      </c>
      <c r="J21" s="48" t="s">
        <v>171</v>
      </c>
      <c r="K21" s="33">
        <v>14140</v>
      </c>
      <c r="L21" s="33">
        <v>10</v>
      </c>
      <c r="M21" s="33">
        <v>37</v>
      </c>
      <c r="N21" s="41"/>
      <c r="O21" s="35" t="str">
        <f t="shared" si="0"/>
        <v>-</v>
      </c>
      <c r="P21"/>
      <c r="Q21"/>
      <c r="R21"/>
      <c r="S21"/>
      <c r="T21"/>
      <c r="U21"/>
      <c r="V21"/>
      <c r="W21"/>
      <c r="X21"/>
      <c r="Y21"/>
    </row>
    <row r="22" spans="1:25" ht="18.75">
      <c r="A22" s="48"/>
      <c r="B22" s="48" t="s">
        <v>71</v>
      </c>
      <c r="C22" s="66">
        <v>530417104001</v>
      </c>
      <c r="D22" s="25" t="s">
        <v>202</v>
      </c>
      <c r="E22" s="61">
        <v>4.99</v>
      </c>
      <c r="F22" s="34">
        <v>40569</v>
      </c>
      <c r="G22" s="34">
        <v>40928</v>
      </c>
      <c r="H22" s="25" t="s">
        <v>97</v>
      </c>
      <c r="I22" s="25" t="s">
        <v>46</v>
      </c>
      <c r="J22" s="25" t="s">
        <v>96</v>
      </c>
      <c r="K22" s="33">
        <v>7340</v>
      </c>
      <c r="L22" s="33">
        <v>10</v>
      </c>
      <c r="M22" s="33">
        <v>37</v>
      </c>
      <c r="N22" s="41"/>
      <c r="O22" s="35" t="str">
        <f t="shared" si="0"/>
        <v>Minissérie em 6 partes.</v>
      </c>
      <c r="P22"/>
      <c r="Q22"/>
      <c r="R22"/>
      <c r="S22"/>
      <c r="T22"/>
      <c r="U22"/>
      <c r="V22"/>
      <c r="W22"/>
      <c r="X22"/>
      <c r="Y22"/>
    </row>
    <row r="23" spans="1:25" ht="18.75">
      <c r="A23" s="48" t="s">
        <v>31</v>
      </c>
      <c r="B23" s="70" t="s">
        <v>37</v>
      </c>
      <c r="C23" s="67">
        <v>530010138019</v>
      </c>
      <c r="D23" s="70" t="s">
        <v>137</v>
      </c>
      <c r="E23" s="61">
        <v>14.9</v>
      </c>
      <c r="F23" s="34">
        <v>40934</v>
      </c>
      <c r="G23" s="34">
        <v>40928</v>
      </c>
      <c r="H23" s="25" t="s">
        <v>97</v>
      </c>
      <c r="I23" s="25" t="s">
        <v>34</v>
      </c>
      <c r="J23" s="48" t="s">
        <v>171</v>
      </c>
      <c r="K23" s="33">
        <v>11150</v>
      </c>
      <c r="L23" s="33">
        <v>10</v>
      </c>
      <c r="M23" s="33">
        <v>37</v>
      </c>
      <c r="N23" s="41"/>
      <c r="O23" s="35" t="str">
        <f t="shared" si="0"/>
        <v>-</v>
      </c>
      <c r="P23"/>
      <c r="Q23"/>
      <c r="R23"/>
      <c r="S23"/>
      <c r="T23"/>
      <c r="U23"/>
      <c r="V23"/>
      <c r="W23"/>
      <c r="X23"/>
      <c r="Y23"/>
    </row>
    <row r="24" spans="1:25" ht="18.75">
      <c r="A24" s="48"/>
      <c r="B24" s="70" t="s">
        <v>41</v>
      </c>
      <c r="C24" s="67" t="s">
        <v>189</v>
      </c>
      <c r="D24" s="25" t="s">
        <v>220</v>
      </c>
      <c r="E24" s="61">
        <v>6.5</v>
      </c>
      <c r="F24" s="34">
        <v>40914</v>
      </c>
      <c r="G24" s="34">
        <v>40911</v>
      </c>
      <c r="H24" s="25" t="s">
        <v>97</v>
      </c>
      <c r="I24" s="25" t="s">
        <v>34</v>
      </c>
      <c r="J24" s="25" t="s">
        <v>171</v>
      </c>
      <c r="K24" s="33">
        <v>15420</v>
      </c>
      <c r="L24" s="33">
        <v>15</v>
      </c>
      <c r="M24" s="33">
        <v>37</v>
      </c>
      <c r="N24" s="41"/>
      <c r="O24" s="35" t="str">
        <f t="shared" si="0"/>
        <v>-</v>
      </c>
      <c r="P24"/>
      <c r="Q24"/>
      <c r="R24"/>
      <c r="S24"/>
      <c r="T24"/>
      <c r="U24"/>
      <c r="V24"/>
      <c r="W24"/>
      <c r="X24"/>
      <c r="Y24"/>
    </row>
    <row r="25" spans="1:25" ht="18.75">
      <c r="A25" s="48"/>
      <c r="B25" s="70" t="s">
        <v>99</v>
      </c>
      <c r="C25" s="67">
        <v>530293102041</v>
      </c>
      <c r="D25" s="70" t="s">
        <v>143</v>
      </c>
      <c r="E25" s="61">
        <v>6.5</v>
      </c>
      <c r="F25" s="72">
        <v>40934</v>
      </c>
      <c r="G25" s="72">
        <v>40928</v>
      </c>
      <c r="H25" s="25" t="s">
        <v>97</v>
      </c>
      <c r="I25" s="25" t="s">
        <v>34</v>
      </c>
      <c r="J25" s="48" t="s">
        <v>171</v>
      </c>
      <c r="K25" s="33">
        <v>14490</v>
      </c>
      <c r="L25" s="33">
        <v>10</v>
      </c>
      <c r="M25" s="33">
        <v>37</v>
      </c>
      <c r="N25" s="41"/>
      <c r="O25" s="35" t="str">
        <f t="shared" si="0"/>
        <v>-</v>
      </c>
      <c r="P25"/>
      <c r="Q25"/>
      <c r="R25"/>
      <c r="S25"/>
      <c r="T25"/>
      <c r="U25"/>
      <c r="V25"/>
      <c r="W25"/>
      <c r="X25"/>
      <c r="Y25"/>
    </row>
    <row r="26" spans="1:25" ht="19.5" thickBot="1">
      <c r="A26" s="48"/>
      <c r="B26" s="70" t="s">
        <v>45</v>
      </c>
      <c r="C26" s="67">
        <v>530040100110</v>
      </c>
      <c r="D26" s="70" t="s">
        <v>141</v>
      </c>
      <c r="E26" s="71">
        <v>14.9</v>
      </c>
      <c r="F26" s="34">
        <v>40934</v>
      </c>
      <c r="G26" s="34">
        <v>40928</v>
      </c>
      <c r="H26" s="25" t="s">
        <v>97</v>
      </c>
      <c r="I26" s="25" t="s">
        <v>34</v>
      </c>
      <c r="J26" s="48" t="s">
        <v>171</v>
      </c>
      <c r="K26" s="33">
        <v>9720</v>
      </c>
      <c r="L26" s="33">
        <v>10</v>
      </c>
      <c r="M26" s="33">
        <v>37</v>
      </c>
      <c r="N26" s="41"/>
      <c r="O26" s="35" t="str">
        <f t="shared" si="0"/>
        <v>-</v>
      </c>
      <c r="P26"/>
      <c r="Q26"/>
      <c r="R26"/>
      <c r="S26"/>
      <c r="T26"/>
      <c r="U26"/>
      <c r="V26"/>
      <c r="W26"/>
      <c r="X26"/>
      <c r="Y26"/>
    </row>
    <row r="27" spans="1:25" ht="19.5" thickBot="1">
      <c r="A27" s="48"/>
      <c r="B27" s="48" t="s">
        <v>47</v>
      </c>
      <c r="C27" s="66">
        <v>530426100045</v>
      </c>
      <c r="D27" s="25" t="s">
        <v>149</v>
      </c>
      <c r="E27" s="61">
        <v>7.2</v>
      </c>
      <c r="F27" s="34">
        <v>40934</v>
      </c>
      <c r="G27" s="34">
        <v>40928</v>
      </c>
      <c r="H27" s="25" t="s">
        <v>97</v>
      </c>
      <c r="I27" s="25" t="s">
        <v>46</v>
      </c>
      <c r="J27" s="25" t="s">
        <v>171</v>
      </c>
      <c r="K27" s="33">
        <v>9800</v>
      </c>
      <c r="L27" s="33">
        <v>10</v>
      </c>
      <c r="M27" s="33">
        <v>37</v>
      </c>
      <c r="N27" s="41"/>
      <c r="O27" s="35" t="str">
        <f t="shared" si="0"/>
        <v>-</v>
      </c>
      <c r="P27"/>
      <c r="Q27"/>
      <c r="R27"/>
      <c r="S27"/>
      <c r="T27"/>
      <c r="U27"/>
      <c r="V27"/>
      <c r="W27"/>
      <c r="X27"/>
      <c r="Y27"/>
    </row>
    <row r="28" spans="1:25" ht="19.5" thickBot="1">
      <c r="A28" s="48"/>
      <c r="B28" s="70" t="s">
        <v>49</v>
      </c>
      <c r="C28" s="67">
        <v>530532100010</v>
      </c>
      <c r="D28" s="70" t="s">
        <v>151</v>
      </c>
      <c r="E28" s="71">
        <v>5.5</v>
      </c>
      <c r="F28" s="72">
        <v>40914</v>
      </c>
      <c r="G28" s="72">
        <v>40911</v>
      </c>
      <c r="H28" s="25" t="s">
        <v>97</v>
      </c>
      <c r="I28" s="25" t="s">
        <v>34</v>
      </c>
      <c r="J28" s="48" t="s">
        <v>171</v>
      </c>
      <c r="K28" s="33">
        <v>16110</v>
      </c>
      <c r="L28" s="33">
        <v>15</v>
      </c>
      <c r="M28" s="33">
        <v>37</v>
      </c>
      <c r="N28" s="41"/>
      <c r="O28" s="35" t="str">
        <f t="shared" si="0"/>
        <v>-</v>
      </c>
      <c r="P28"/>
      <c r="Q28"/>
      <c r="R28"/>
      <c r="S28"/>
      <c r="T28"/>
      <c r="U28"/>
      <c r="V28"/>
      <c r="W28"/>
      <c r="X28"/>
      <c r="Y28"/>
    </row>
    <row r="29" spans="1:25" ht="18.75">
      <c r="A29" s="48"/>
      <c r="B29" s="70"/>
      <c r="C29" s="67">
        <v>530532100011</v>
      </c>
      <c r="D29" s="70" t="s">
        <v>152</v>
      </c>
      <c r="E29" s="61">
        <v>5.5</v>
      </c>
      <c r="F29" s="72">
        <v>40934</v>
      </c>
      <c r="G29" s="72">
        <v>40928</v>
      </c>
      <c r="H29" s="25" t="s">
        <v>97</v>
      </c>
      <c r="I29" s="25" t="s">
        <v>34</v>
      </c>
      <c r="J29" s="48" t="s">
        <v>171</v>
      </c>
      <c r="K29" s="33">
        <v>16110</v>
      </c>
      <c r="L29" s="33">
        <v>15</v>
      </c>
      <c r="M29" s="33">
        <v>37</v>
      </c>
      <c r="N29" s="41"/>
      <c r="O29" s="35" t="str">
        <f t="shared" si="0"/>
        <v>-</v>
      </c>
      <c r="P29"/>
      <c r="Q29"/>
      <c r="R29"/>
      <c r="S29"/>
      <c r="T29"/>
      <c r="U29"/>
      <c r="V29"/>
      <c r="W29"/>
      <c r="X29"/>
      <c r="Y29"/>
    </row>
    <row r="30" spans="1:25" ht="18.75">
      <c r="A30" s="48"/>
      <c r="B30" s="48" t="s">
        <v>93</v>
      </c>
      <c r="C30" s="66">
        <v>530056106002</v>
      </c>
      <c r="D30" s="25" t="s">
        <v>147</v>
      </c>
      <c r="E30" s="61">
        <v>16.899999999999999</v>
      </c>
      <c r="F30" s="34">
        <v>40927</v>
      </c>
      <c r="G30" s="34">
        <v>40924</v>
      </c>
      <c r="H30" s="25" t="s">
        <v>97</v>
      </c>
      <c r="I30" s="25" t="s">
        <v>46</v>
      </c>
      <c r="J30" s="25" t="s">
        <v>171</v>
      </c>
      <c r="K30" s="33">
        <v>9430</v>
      </c>
      <c r="L30" s="33">
        <v>10</v>
      </c>
      <c r="M30" s="33">
        <v>37</v>
      </c>
      <c r="N30" s="41"/>
      <c r="O30" s="35" t="str">
        <f t="shared" si="0"/>
        <v>-</v>
      </c>
      <c r="P30"/>
      <c r="Q30"/>
      <c r="R30"/>
      <c r="S30"/>
      <c r="T30"/>
      <c r="U30"/>
      <c r="V30"/>
      <c r="W30"/>
      <c r="X30"/>
      <c r="Y30"/>
    </row>
    <row r="31" spans="1:25" ht="18.75">
      <c r="A31" s="48"/>
      <c r="B31" s="70" t="s">
        <v>51</v>
      </c>
      <c r="C31" s="67" t="s">
        <v>190</v>
      </c>
      <c r="D31" s="25" t="s">
        <v>220</v>
      </c>
      <c r="E31" s="61">
        <v>6.5</v>
      </c>
      <c r="F31" s="34">
        <v>40920</v>
      </c>
      <c r="G31" s="34">
        <v>40917</v>
      </c>
      <c r="H31" s="25" t="s">
        <v>97</v>
      </c>
      <c r="I31" s="25" t="s">
        <v>34</v>
      </c>
      <c r="J31" s="25" t="s">
        <v>171</v>
      </c>
      <c r="K31" s="33">
        <v>9540</v>
      </c>
      <c r="L31" s="33">
        <v>10</v>
      </c>
      <c r="M31" s="33">
        <v>37</v>
      </c>
      <c r="N31" s="41"/>
      <c r="O31" s="35" t="str">
        <f t="shared" si="0"/>
        <v>-</v>
      </c>
      <c r="P31"/>
      <c r="Q31"/>
      <c r="R31"/>
      <c r="S31"/>
      <c r="T31"/>
      <c r="U31"/>
      <c r="V31"/>
      <c r="W31"/>
      <c r="X31"/>
      <c r="Y31"/>
    </row>
    <row r="32" spans="1:25" ht="18.75">
      <c r="A32" s="48"/>
      <c r="B32" s="70" t="s">
        <v>52</v>
      </c>
      <c r="C32" s="67">
        <v>530019114019</v>
      </c>
      <c r="D32" s="70" t="s">
        <v>137</v>
      </c>
      <c r="E32" s="71">
        <v>14.9</v>
      </c>
      <c r="F32" s="34">
        <v>40920</v>
      </c>
      <c r="G32" s="34">
        <v>40917</v>
      </c>
      <c r="H32" s="25" t="s">
        <v>97</v>
      </c>
      <c r="I32" s="25" t="s">
        <v>34</v>
      </c>
      <c r="J32" s="48" t="s">
        <v>171</v>
      </c>
      <c r="K32" s="33">
        <v>10200</v>
      </c>
      <c r="L32" s="33">
        <v>10</v>
      </c>
      <c r="M32" s="33">
        <v>37</v>
      </c>
      <c r="N32" s="41"/>
      <c r="O32" s="35" t="str">
        <f t="shared" si="0"/>
        <v>-</v>
      </c>
      <c r="P32"/>
      <c r="Q32"/>
      <c r="R32"/>
      <c r="S32"/>
      <c r="T32"/>
      <c r="U32"/>
      <c r="V32"/>
      <c r="W32"/>
      <c r="X32"/>
      <c r="Y32"/>
    </row>
    <row r="33" spans="1:25" ht="18.75">
      <c r="A33" s="48"/>
      <c r="B33" s="70" t="s">
        <v>92</v>
      </c>
      <c r="C33" s="67">
        <v>530019117005</v>
      </c>
      <c r="D33" s="70" t="s">
        <v>142</v>
      </c>
      <c r="E33" s="71">
        <v>6.5</v>
      </c>
      <c r="F33" s="72">
        <v>40934</v>
      </c>
      <c r="G33" s="72">
        <v>40928</v>
      </c>
      <c r="H33" s="25" t="s">
        <v>97</v>
      </c>
      <c r="I33" s="70" t="s">
        <v>46</v>
      </c>
      <c r="J33" s="48" t="s">
        <v>171</v>
      </c>
      <c r="K33" s="33">
        <v>12460</v>
      </c>
      <c r="L33" s="33">
        <v>10</v>
      </c>
      <c r="M33" s="33">
        <v>37</v>
      </c>
      <c r="N33" s="41"/>
      <c r="O33" s="35" t="str">
        <f t="shared" si="0"/>
        <v>-</v>
      </c>
      <c r="P33"/>
      <c r="Q33"/>
      <c r="R33"/>
      <c r="S33"/>
      <c r="T33"/>
      <c r="U33"/>
      <c r="V33"/>
      <c r="W33"/>
      <c r="X33"/>
      <c r="Y33"/>
    </row>
    <row r="34" spans="1:25" ht="31.5">
      <c r="A34" s="48"/>
      <c r="B34" s="48" t="s">
        <v>43</v>
      </c>
      <c r="C34" s="66">
        <v>530566100001</v>
      </c>
      <c r="D34" s="25" t="s">
        <v>202</v>
      </c>
      <c r="E34" s="61">
        <v>5.99</v>
      </c>
      <c r="F34" s="34">
        <v>40569</v>
      </c>
      <c r="G34" s="34">
        <v>40928</v>
      </c>
      <c r="H34" s="25" t="s">
        <v>97</v>
      </c>
      <c r="I34" s="25" t="s">
        <v>34</v>
      </c>
      <c r="J34" s="25" t="s">
        <v>203</v>
      </c>
      <c r="K34" s="33">
        <v>13970</v>
      </c>
      <c r="L34" s="33">
        <v>10</v>
      </c>
      <c r="M34" s="33">
        <v>37</v>
      </c>
      <c r="N34" s="41"/>
      <c r="O34" s="35" t="str">
        <f t="shared" si="0"/>
        <v>Produto com brinde + Etiqueta + Manuseio + Shirink</v>
      </c>
      <c r="P34"/>
      <c r="Q34"/>
      <c r="R34"/>
      <c r="S34"/>
      <c r="T34"/>
      <c r="U34"/>
      <c r="V34"/>
      <c r="W34"/>
      <c r="X34"/>
      <c r="Y34"/>
    </row>
    <row r="35" spans="1:25" ht="18.75">
      <c r="A35" s="48" t="s">
        <v>78</v>
      </c>
      <c r="B35" s="70" t="s">
        <v>80</v>
      </c>
      <c r="C35" s="67">
        <v>530562100004</v>
      </c>
      <c r="D35" s="70" t="s">
        <v>145</v>
      </c>
      <c r="E35" s="61">
        <v>6.5</v>
      </c>
      <c r="F35" s="34">
        <v>40934</v>
      </c>
      <c r="G35" s="34">
        <v>40928</v>
      </c>
      <c r="H35" s="25" t="s">
        <v>97</v>
      </c>
      <c r="I35" s="70" t="s">
        <v>34</v>
      </c>
      <c r="J35" s="48" t="s">
        <v>171</v>
      </c>
      <c r="K35" s="33">
        <v>13170</v>
      </c>
      <c r="L35" s="33">
        <v>10</v>
      </c>
      <c r="M35" s="33">
        <v>37</v>
      </c>
      <c r="N35" s="41"/>
      <c r="O35" s="35" t="str">
        <f t="shared" si="0"/>
        <v>-</v>
      </c>
      <c r="P35"/>
      <c r="Q35"/>
      <c r="R35"/>
      <c r="S35"/>
      <c r="T35"/>
      <c r="U35"/>
      <c r="V35"/>
      <c r="W35"/>
      <c r="X35"/>
      <c r="Y35"/>
    </row>
    <row r="36" spans="1:25" ht="18.75">
      <c r="A36" s="48"/>
      <c r="B36" s="70" t="s">
        <v>77</v>
      </c>
      <c r="C36" s="67">
        <v>530463100026</v>
      </c>
      <c r="D36" s="70" t="s">
        <v>154</v>
      </c>
      <c r="E36" s="71">
        <v>9.9</v>
      </c>
      <c r="F36" s="72">
        <v>40927</v>
      </c>
      <c r="G36" s="72">
        <v>40924</v>
      </c>
      <c r="H36" s="25" t="s">
        <v>97</v>
      </c>
      <c r="I36" s="25" t="s">
        <v>34</v>
      </c>
      <c r="J36" s="48" t="s">
        <v>171</v>
      </c>
      <c r="K36" s="33">
        <v>13080</v>
      </c>
      <c r="L36" s="33">
        <v>10</v>
      </c>
      <c r="M36" s="33">
        <v>37</v>
      </c>
      <c r="N36" s="41"/>
      <c r="O36" s="35" t="str">
        <f t="shared" si="0"/>
        <v>-</v>
      </c>
      <c r="P36"/>
      <c r="Q36"/>
      <c r="R36"/>
      <c r="S36"/>
      <c r="T36"/>
      <c r="U36"/>
      <c r="V36"/>
      <c r="W36"/>
      <c r="X36"/>
      <c r="Y36"/>
    </row>
    <row r="37" spans="1:25" ht="18.75">
      <c r="A37" s="48" t="s">
        <v>123</v>
      </c>
      <c r="B37" s="48" t="s">
        <v>127</v>
      </c>
      <c r="C37" s="66">
        <v>530519100007</v>
      </c>
      <c r="D37" s="25" t="s">
        <v>138</v>
      </c>
      <c r="E37" s="61">
        <v>10.9</v>
      </c>
      <c r="F37" s="34">
        <v>40931</v>
      </c>
      <c r="G37" s="34">
        <v>40928</v>
      </c>
      <c r="H37" s="25" t="s">
        <v>114</v>
      </c>
      <c r="I37" s="25" t="s">
        <v>34</v>
      </c>
      <c r="J37" s="25" t="s">
        <v>126</v>
      </c>
      <c r="K37" s="33">
        <v>9800</v>
      </c>
      <c r="L37" s="33">
        <v>10</v>
      </c>
      <c r="M37" s="33">
        <v>60</v>
      </c>
      <c r="N37" s="41"/>
      <c r="O37" s="35" t="str">
        <f t="shared" si="0"/>
        <v>8 páginas coloridas</v>
      </c>
      <c r="P37"/>
      <c r="Q37"/>
      <c r="R37"/>
      <c r="S37"/>
      <c r="T37"/>
      <c r="U37"/>
      <c r="V37"/>
      <c r="W37"/>
      <c r="X37"/>
      <c r="Y37"/>
    </row>
    <row r="38" spans="1:25" ht="18.75">
      <c r="A38" s="48"/>
      <c r="B38" s="48" t="s">
        <v>125</v>
      </c>
      <c r="C38" s="66">
        <v>530520100003</v>
      </c>
      <c r="D38" s="25" t="s">
        <v>139</v>
      </c>
      <c r="E38" s="61">
        <v>10.9</v>
      </c>
      <c r="F38" s="34">
        <v>40928</v>
      </c>
      <c r="G38" s="34">
        <v>40925</v>
      </c>
      <c r="H38" s="25" t="s">
        <v>111</v>
      </c>
      <c r="I38" s="25" t="s">
        <v>46</v>
      </c>
      <c r="J38" s="25" t="s">
        <v>171</v>
      </c>
      <c r="K38" s="33">
        <v>9020</v>
      </c>
      <c r="L38" s="33">
        <v>10</v>
      </c>
      <c r="M38" s="33">
        <v>60</v>
      </c>
      <c r="N38" s="41"/>
      <c r="O38" s="35" t="str">
        <f t="shared" si="0"/>
        <v>-</v>
      </c>
      <c r="P38"/>
      <c r="Q38"/>
      <c r="R38"/>
      <c r="S38"/>
      <c r="T38"/>
      <c r="U38"/>
      <c r="V38"/>
      <c r="W38"/>
      <c r="X38"/>
      <c r="Y38"/>
    </row>
    <row r="39" spans="1:25" ht="18.75">
      <c r="A39" s="48"/>
      <c r="B39" s="48" t="s">
        <v>124</v>
      </c>
      <c r="C39" s="66">
        <v>530492100007</v>
      </c>
      <c r="D39" s="25" t="s">
        <v>138</v>
      </c>
      <c r="E39" s="61">
        <v>10.5</v>
      </c>
      <c r="F39" s="34">
        <v>40918</v>
      </c>
      <c r="G39" s="34">
        <v>40915</v>
      </c>
      <c r="H39" s="25" t="s">
        <v>109</v>
      </c>
      <c r="I39" s="25" t="s">
        <v>46</v>
      </c>
      <c r="J39" s="25" t="s">
        <v>171</v>
      </c>
      <c r="K39" s="33">
        <v>8060</v>
      </c>
      <c r="L39" s="33">
        <v>10</v>
      </c>
      <c r="M39" s="33">
        <v>60</v>
      </c>
      <c r="N39" s="41"/>
      <c r="O39" s="35" t="str">
        <f t="shared" si="0"/>
        <v>-</v>
      </c>
      <c r="P39"/>
      <c r="Q39"/>
      <c r="R39"/>
      <c r="S39"/>
      <c r="T39"/>
      <c r="U39"/>
      <c r="V39"/>
      <c r="W39"/>
      <c r="X39"/>
      <c r="Y39"/>
    </row>
    <row r="40" spans="1:25" ht="18.75">
      <c r="A40" s="48"/>
      <c r="B40" s="48" t="s">
        <v>128</v>
      </c>
      <c r="C40" s="66">
        <v>530521100006</v>
      </c>
      <c r="D40" s="25" t="s">
        <v>144</v>
      </c>
      <c r="E40" s="61">
        <v>9.9</v>
      </c>
      <c r="F40" s="34">
        <v>40931</v>
      </c>
      <c r="G40" s="34">
        <v>40928</v>
      </c>
      <c r="H40" s="25" t="s">
        <v>117</v>
      </c>
      <c r="I40" s="25" t="s">
        <v>34</v>
      </c>
      <c r="J40" s="25" t="s">
        <v>171</v>
      </c>
      <c r="K40" s="33">
        <v>7200</v>
      </c>
      <c r="L40" s="33">
        <v>10</v>
      </c>
      <c r="M40" s="33">
        <v>60</v>
      </c>
      <c r="N40" s="41"/>
      <c r="O40" s="35" t="str">
        <f t="shared" si="0"/>
        <v>-</v>
      </c>
      <c r="P40"/>
      <c r="Q40"/>
      <c r="R40"/>
      <c r="S40"/>
      <c r="T40"/>
      <c r="U40"/>
      <c r="V40"/>
      <c r="W40"/>
      <c r="X40"/>
      <c r="Y40"/>
    </row>
    <row r="41" spans="1:25" ht="19.5" thickBot="1">
      <c r="A41" s="48"/>
      <c r="B41" s="48" t="s">
        <v>129</v>
      </c>
      <c r="C41" s="66">
        <v>530539100005</v>
      </c>
      <c r="D41" s="25" t="s">
        <v>142</v>
      </c>
      <c r="E41" s="61">
        <v>10.5</v>
      </c>
      <c r="F41" s="34">
        <v>40920</v>
      </c>
      <c r="G41" s="34">
        <v>40917</v>
      </c>
      <c r="H41" s="25" t="s">
        <v>118</v>
      </c>
      <c r="I41" s="25" t="s">
        <v>34</v>
      </c>
      <c r="J41" s="25" t="s">
        <v>171</v>
      </c>
      <c r="K41" s="33">
        <v>8820</v>
      </c>
      <c r="L41" s="33">
        <v>10</v>
      </c>
      <c r="M41" s="33">
        <v>60</v>
      </c>
      <c r="N41" s="42"/>
      <c r="O41" s="36" t="str">
        <f t="shared" si="0"/>
        <v>-</v>
      </c>
      <c r="P41"/>
      <c r="Q41"/>
      <c r="R41"/>
      <c r="S41"/>
      <c r="T41"/>
      <c r="U41"/>
      <c r="V41"/>
      <c r="W41"/>
      <c r="X41"/>
      <c r="Y41"/>
    </row>
    <row r="42" spans="1:25" ht="19.5" thickBot="1">
      <c r="A42" s="48"/>
      <c r="B42" s="48" t="s">
        <v>130</v>
      </c>
      <c r="C42" s="66">
        <v>530370104020</v>
      </c>
      <c r="D42" s="25" t="s">
        <v>150</v>
      </c>
      <c r="E42" s="61">
        <v>9.5</v>
      </c>
      <c r="F42" s="34">
        <v>40938</v>
      </c>
      <c r="G42" s="34">
        <v>40935</v>
      </c>
      <c r="H42" s="25" t="s">
        <v>119</v>
      </c>
      <c r="I42" s="25" t="s">
        <v>34</v>
      </c>
      <c r="J42" s="25" t="s">
        <v>171</v>
      </c>
      <c r="K42" s="33">
        <v>15840</v>
      </c>
      <c r="L42" s="33">
        <v>15</v>
      </c>
      <c r="M42" s="33">
        <v>60</v>
      </c>
      <c r="N42" s="45"/>
      <c r="O42" s="46"/>
      <c r="P42"/>
      <c r="Q42"/>
      <c r="R42"/>
      <c r="S42"/>
      <c r="T42"/>
      <c r="U42"/>
      <c r="V42"/>
      <c r="W42"/>
      <c r="X42"/>
      <c r="Y42"/>
    </row>
    <row r="43" spans="1:25" ht="18.75">
      <c r="A43" s="48"/>
      <c r="B43" s="48" t="s">
        <v>131</v>
      </c>
      <c r="C43" s="66">
        <v>530526100004</v>
      </c>
      <c r="D43" s="25" t="s">
        <v>145</v>
      </c>
      <c r="E43" s="61">
        <v>10.9</v>
      </c>
      <c r="F43" s="34">
        <v>40918</v>
      </c>
      <c r="G43" s="34">
        <v>40915</v>
      </c>
      <c r="H43" s="25" t="s">
        <v>118</v>
      </c>
      <c r="I43" s="25" t="s">
        <v>34</v>
      </c>
      <c r="J43" s="25" t="s">
        <v>171</v>
      </c>
      <c r="K43" s="33">
        <v>10070</v>
      </c>
      <c r="L43" s="33">
        <v>10</v>
      </c>
      <c r="M43" s="33">
        <v>60</v>
      </c>
    </row>
    <row r="44" spans="1:25" ht="18.75">
      <c r="A44" s="48"/>
      <c r="B44" s="48" t="s">
        <v>200</v>
      </c>
      <c r="C44" s="66">
        <v>530567100001</v>
      </c>
      <c r="D44" s="25" t="s">
        <v>202</v>
      </c>
      <c r="E44" s="61">
        <v>10.9</v>
      </c>
      <c r="F44" s="34">
        <v>40934</v>
      </c>
      <c r="G44" s="34">
        <v>40928</v>
      </c>
      <c r="H44" s="25" t="s">
        <v>122</v>
      </c>
      <c r="I44" s="25" t="s">
        <v>34</v>
      </c>
      <c r="J44" s="25" t="s">
        <v>134</v>
      </c>
      <c r="K44" s="33">
        <v>27900</v>
      </c>
      <c r="L44" s="33">
        <v>20</v>
      </c>
      <c r="M44" s="33">
        <v>60</v>
      </c>
    </row>
    <row r="45" spans="1:25" ht="19.5" thickBot="1">
      <c r="A45" s="48"/>
      <c r="B45" s="48" t="s">
        <v>201</v>
      </c>
      <c r="C45" s="66">
        <v>530567100036</v>
      </c>
      <c r="D45" s="25" t="s">
        <v>204</v>
      </c>
      <c r="E45" s="61">
        <v>10.9</v>
      </c>
      <c r="F45" s="34">
        <v>40934</v>
      </c>
      <c r="G45" s="34">
        <v>40928</v>
      </c>
      <c r="H45" s="25" t="s">
        <v>122</v>
      </c>
      <c r="I45" s="25" t="s">
        <v>34</v>
      </c>
      <c r="J45" s="25" t="s">
        <v>134</v>
      </c>
      <c r="K45" s="33">
        <v>28160</v>
      </c>
      <c r="L45" s="33">
        <v>20</v>
      </c>
      <c r="M45" s="33">
        <v>60</v>
      </c>
    </row>
    <row r="46" spans="1:25" ht="19.5" thickBot="1">
      <c r="A46" s="48" t="s">
        <v>184</v>
      </c>
      <c r="B46" s="48" t="s">
        <v>205</v>
      </c>
      <c r="C46" s="66">
        <v>530350110003</v>
      </c>
      <c r="D46" s="25" t="s">
        <v>139</v>
      </c>
      <c r="E46" s="61">
        <v>5.9</v>
      </c>
      <c r="F46" s="34">
        <v>40921</v>
      </c>
      <c r="G46" s="34">
        <v>40918</v>
      </c>
      <c r="H46" s="25" t="s">
        <v>97</v>
      </c>
      <c r="I46" s="25" t="s">
        <v>34</v>
      </c>
      <c r="J46" s="25" t="s">
        <v>207</v>
      </c>
      <c r="K46" s="33">
        <v>19785</v>
      </c>
      <c r="L46" s="33">
        <v>15</v>
      </c>
      <c r="M46" s="33">
        <v>37</v>
      </c>
    </row>
    <row r="47" spans="1:25" ht="19.5" thickBot="1">
      <c r="A47" s="25" t="s">
        <v>136</v>
      </c>
      <c r="B47" s="25"/>
      <c r="C47" s="25"/>
      <c r="D47" s="25"/>
      <c r="E47" s="25"/>
      <c r="F47" s="25"/>
      <c r="G47" s="25"/>
      <c r="H47" s="25"/>
      <c r="I47" s="25"/>
      <c r="J47" s="25"/>
      <c r="K47" s="47">
        <v>545355</v>
      </c>
      <c r="L47" s="44">
        <v>475</v>
      </c>
      <c r="M47" s="62">
        <v>1779</v>
      </c>
    </row>
  </sheetData>
  <pageMargins left="0.11811023622047245" right="0.11811023622047245" top="0.39370078740157483" bottom="0.19685039370078741" header="0.11811023622047245" footer="0.31496062992125984"/>
  <pageSetup paperSize="9" scale="60" orientation="landscape" r:id="rId2"/>
  <headerFooter>
    <oddHeader>&amp;L&amp;14DIRETORIA DE MARKETING E PLANEJAMENTO COMERCIAL&amp;C&amp;14SS GERAL (PCP E DISTRIBUIÇÃO)&amp;R&amp;14JANEIRO/2012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BASE_SS_GERAL</vt:lpstr>
      <vt:lpstr>Pendências</vt:lpstr>
      <vt:lpstr>Compras</vt:lpstr>
      <vt:lpstr>PCP_DISTRIBUIÇÃO</vt:lpstr>
    </vt:vector>
  </TitlesOfParts>
  <Company>Group Panini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Panini Brasil Ltda</dc:creator>
  <cp:lastModifiedBy>Panini Brasil Ltda</cp:lastModifiedBy>
  <cp:lastPrinted>2012-01-03T15:22:39Z</cp:lastPrinted>
  <dcterms:created xsi:type="dcterms:W3CDTF">2011-12-13T17:13:28Z</dcterms:created>
  <dcterms:modified xsi:type="dcterms:W3CDTF">2012-01-09T20:29:24Z</dcterms:modified>
</cp:coreProperties>
</file>