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C2" i="1"/>
  <c r="B15" i="1" s="1"/>
  <c r="H6" i="1"/>
  <c r="H7" i="1"/>
  <c r="H8" i="1"/>
  <c r="H9" i="1"/>
  <c r="H10" i="1"/>
  <c r="H11" i="1"/>
  <c r="H12" i="1"/>
  <c r="H13" i="1"/>
  <c r="H5" i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5" i="1"/>
  <c r="I5" i="1" s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<sst xmlns="http://schemas.openxmlformats.org/spreadsheetml/2006/main" count="16" uniqueCount="16">
  <si>
    <t>Mark Watson</t>
  </si>
  <si>
    <t>Adam Gincel</t>
  </si>
  <si>
    <t>Physics Lab</t>
  </si>
  <si>
    <t>Experiment 5 Week 1</t>
  </si>
  <si>
    <t>Frequency</t>
  </si>
  <si>
    <t>Voltage Resistor (V)</t>
  </si>
  <si>
    <t>Voltage Capacitor (V)</t>
  </si>
  <si>
    <t>LN(f)</t>
  </si>
  <si>
    <t>A</t>
  </si>
  <si>
    <t>δ (Degrees)</t>
  </si>
  <si>
    <t>G</t>
  </si>
  <si>
    <t> Φ</t>
  </si>
  <si>
    <t>C (Farrods)</t>
  </si>
  <si>
    <t>R (Ω)</t>
  </si>
  <si>
    <t>Percent Error</t>
  </si>
  <si>
    <t>Cutoff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</si>
</sst>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Pass Phase</c:v>
          </c:tx>
          <c:spPr>
            <a:ln w="28575">
              <a:noFill/>
            </a:ln>
          </c:spPr>
          <c:xVal>
            <c:numRef>
              <c:f>Sheet1!$E$5:$E$13</c:f>
              <c:numCache>
                <c:formatCode>General</c:formatCode>
                <c:ptCount val="9"/>
                <c:pt idx="0">
                  <c:v>0.69314718055994529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2.9957322735539909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5.2983173665480363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Sheet1!$G$5:$G$13</c:f>
              <c:numCache>
                <c:formatCode>_(* #,##0.00_);_(* \(#,##0.00\);_(* "-"??_);_(@_)</c:formatCode>
                <c:ptCount val="9"/>
                <c:pt idx="0">
                  <c:v>88.456107742484036</c:v>
                </c:pt>
                <c:pt idx="1">
                  <c:v>87.366285911303876</c:v>
                </c:pt>
                <c:pt idx="2">
                  <c:v>85.352837749563761</c:v>
                </c:pt>
                <c:pt idx="3">
                  <c:v>82.580122158931843</c:v>
                </c:pt>
                <c:pt idx="4">
                  <c:v>71.069764816777692</c:v>
                </c:pt>
                <c:pt idx="5">
                  <c:v>55.14761141538461</c:v>
                </c:pt>
                <c:pt idx="6">
                  <c:v>35.702273861289321</c:v>
                </c:pt>
                <c:pt idx="7">
                  <c:v>16.466802561718126</c:v>
                </c:pt>
                <c:pt idx="8">
                  <c:v>8.5873031366237793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8176"/>
        <c:axId val="89459712"/>
      </c:scatterChart>
      <c:valAx>
        <c:axId val="89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59712"/>
        <c:crosses val="autoZero"/>
        <c:crossBetween val="midCat"/>
      </c:valAx>
      <c:valAx>
        <c:axId val="8945971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894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Pass Amplitude</c:v>
          </c:tx>
          <c:spPr>
            <a:ln w="28575">
              <a:noFill/>
            </a:ln>
          </c:spPr>
          <c:xVal>
            <c:numRef>
              <c:f>Sheet1!$E$5:$E$13</c:f>
              <c:numCache>
                <c:formatCode>General</c:formatCode>
                <c:ptCount val="9"/>
                <c:pt idx="0">
                  <c:v>0.69314718055994529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2.9957322735539909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5.2983173665480363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Sheet1!$F$5:$F$13</c:f>
              <c:numCache>
                <c:formatCode>General</c:formatCode>
                <c:ptCount val="9"/>
                <c:pt idx="0">
                  <c:v>2.64E-2</c:v>
                </c:pt>
                <c:pt idx="1">
                  <c:v>4.4900000000000002E-2</c:v>
                </c:pt>
                <c:pt idx="2">
                  <c:v>7.9100000000000004E-2</c:v>
                </c:pt>
                <c:pt idx="3">
                  <c:v>0.12450000000000001</c:v>
                </c:pt>
                <c:pt idx="4">
                  <c:v>0.3145</c:v>
                </c:pt>
                <c:pt idx="5">
                  <c:v>0.55709999999999993</c:v>
                </c:pt>
                <c:pt idx="6">
                  <c:v>0.80180000000000007</c:v>
                </c:pt>
                <c:pt idx="7">
                  <c:v>0.93510000000000004</c:v>
                </c:pt>
                <c:pt idx="8">
                  <c:v>0.97609999999999997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4288"/>
        <c:axId val="89510656"/>
      </c:scatterChart>
      <c:valAx>
        <c:axId val="894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10656"/>
        <c:crosses val="autoZero"/>
        <c:crossBetween val="midCat"/>
      </c:valAx>
      <c:valAx>
        <c:axId val="895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8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Pass Phase</c:v>
          </c:tx>
          <c:spPr>
            <a:ln w="28575">
              <a:noFill/>
            </a:ln>
          </c:spPr>
          <c:xVal>
            <c:numRef>
              <c:f>Sheet1!$E$5:$E$13</c:f>
              <c:numCache>
                <c:formatCode>General</c:formatCode>
                <c:ptCount val="9"/>
                <c:pt idx="0">
                  <c:v>0.69314718055994529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2.9957322735539909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5.2983173665480363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Sheet1!$I$5:$I$13</c:f>
              <c:numCache>
                <c:formatCode>_(* #,##0.00_);_(* \(#,##0.00\);_(* "-"??_);_(@_)</c:formatCode>
                <c:ptCount val="9"/>
                <c:pt idx="0">
                  <c:v>1.5438922575159637</c:v>
                </c:pt>
                <c:pt idx="1">
                  <c:v>2.6337140886961237</c:v>
                </c:pt>
                <c:pt idx="2">
                  <c:v>4.6471622504362387</c:v>
                </c:pt>
                <c:pt idx="3">
                  <c:v>7.419877841068157</c:v>
                </c:pt>
                <c:pt idx="4">
                  <c:v>18.930235183222308</c:v>
                </c:pt>
                <c:pt idx="5">
                  <c:v>34.85238858461539</c:v>
                </c:pt>
                <c:pt idx="6">
                  <c:v>54.297726138710679</c:v>
                </c:pt>
                <c:pt idx="7">
                  <c:v>73.533197438281874</c:v>
                </c:pt>
                <c:pt idx="8">
                  <c:v>81.412696863376226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6304"/>
        <c:axId val="89667840"/>
      </c:scatterChart>
      <c:valAx>
        <c:axId val="89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67840"/>
        <c:crosses val="autoZero"/>
        <c:crossBetween val="midCat"/>
      </c:valAx>
      <c:valAx>
        <c:axId val="896678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896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Pass Amplitude</c:v>
          </c:tx>
          <c:spPr>
            <a:ln w="28575">
              <a:noFill/>
            </a:ln>
          </c:spPr>
          <c:xVal>
            <c:numRef>
              <c:f>Sheet1!$E$5:$E$13</c:f>
              <c:numCache>
                <c:formatCode>General</c:formatCode>
                <c:ptCount val="9"/>
                <c:pt idx="0">
                  <c:v>0.69314718055994529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2.9957322735539909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5.2983173665480363</c:v>
                </c:pt>
                <c:pt idx="7">
                  <c:v>6.2146080984221914</c:v>
                </c:pt>
                <c:pt idx="8">
                  <c:v>6.9077552789821368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0.97950000000000004</c:v>
                </c:pt>
                <c:pt idx="1">
                  <c:v>0.97609999999999997</c:v>
                </c:pt>
                <c:pt idx="2">
                  <c:v>0.97309999999999997</c:v>
                </c:pt>
                <c:pt idx="3">
                  <c:v>0.95600000000000007</c:v>
                </c:pt>
                <c:pt idx="4">
                  <c:v>0.91700000000000004</c:v>
                </c:pt>
                <c:pt idx="5">
                  <c:v>0.8</c:v>
                </c:pt>
                <c:pt idx="6">
                  <c:v>0.57619999999999993</c:v>
                </c:pt>
                <c:pt idx="7">
                  <c:v>0.27639999999999998</c:v>
                </c:pt>
                <c:pt idx="8">
                  <c:v>0.1474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224"/>
        <c:axId val="89706496"/>
      </c:scatterChart>
      <c:valAx>
        <c:axId val="89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706496"/>
        <c:crosses val="autoZero"/>
        <c:crossBetween val="midCat"/>
      </c:valAx>
      <c:valAx>
        <c:axId val="89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8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57149</xdr:rowOff>
    </xdr:from>
    <xdr:to>
      <xdr:col>3</xdr:col>
      <xdr:colOff>333375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16</xdr:row>
      <xdr:rowOff>28575</xdr:rowOff>
    </xdr:from>
    <xdr:to>
      <xdr:col>8</xdr:col>
      <xdr:colOff>200025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314326</xdr:colOff>
      <xdr:row>25</xdr:row>
      <xdr:rowOff>38100</xdr:rowOff>
    </xdr:from>
    <xdr:to>
      <xdr:col>3</xdr:col>
      <xdr:colOff>361951</xdr:colOff>
      <xdr:row>33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523874</xdr:colOff>
      <xdr:row>25</xdr:row>
      <xdr:rowOff>47625</xdr:rowOff>
    </xdr:from>
    <xdr:to>
      <xdr:col>8</xdr:col>
      <xdr:colOff>200024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4" workbookViewId="0">
      <selection activeCell="E2" sqref="E2"/>
    </sheetView>
  </sheetViews>
  <sheetFormatPr defaultRowHeight="15" x14ac:dyDescent="0.25"/>
  <cols>
    <col min="1" max="1" width="20" bestFit="1" customWidth="1"/>
    <col min="2" max="2" width="12" bestFit="1" customWidth="1"/>
    <col min="3" max="3" width="18.85546875" bestFit="1" customWidth="1"/>
    <col min="4" max="4" width="20" bestFit="1" customWidth="1"/>
    <col min="5" max="5" width="12" bestFit="1" customWidth="1"/>
    <col min="6" max="6" width="7" bestFit="1" customWidth="1"/>
    <col min="7" max="7" width="12.7109375" bestFit="1" customWidth="1"/>
    <col min="8" max="8" width="7" style="4" bestFit="1" customWidth="1"/>
    <col min="9" max="10" width="7" bestFit="1" customWidth="1"/>
  </cols>
  <sheetData>
    <row r="1" spans="1:9" x14ac:dyDescent="0.25">
      <c r="A1" t="s">
        <v>0</v>
      </c>
      <c r="B1" s="3" t="s">
        <v>13</v>
      </c>
      <c r="C1" s="3" t="s">
        <v>12</v>
      </c>
    </row>
    <row r="2" spans="1:9" x14ac:dyDescent="0.25">
      <c r="A2" t="s">
        <v>1</v>
      </c>
      <c r="B2">
        <v>11100</v>
      </c>
      <c r="C2">
        <f>1*10^-7</f>
        <v>9.9999999999999995E-8</v>
      </c>
    </row>
    <row r="3" spans="1:9" x14ac:dyDescent="0.25">
      <c r="A3" t="s">
        <v>2</v>
      </c>
    </row>
    <row r="4" spans="1:9" s="3" customForma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5" t="s">
        <v>9</v>
      </c>
      <c r="H4" s="3" t="s">
        <v>10</v>
      </c>
      <c r="I4" s="3" t="s">
        <v>11</v>
      </c>
    </row>
    <row r="5" spans="1:9" x14ac:dyDescent="0.25">
      <c r="A5" s="1">
        <v>42115</v>
      </c>
      <c r="B5">
        <v>2</v>
      </c>
      <c r="C5">
        <v>0.13200000000000001</v>
      </c>
      <c r="D5">
        <v>4.8975</v>
      </c>
      <c r="E5">
        <f>LN(B5)</f>
        <v>0.69314718055994529</v>
      </c>
      <c r="F5">
        <f>C5/5</f>
        <v>2.64E-2</v>
      </c>
      <c r="G5" s="4">
        <f>DEGREES(ATAN(D5/C5))</f>
        <v>88.456107742484036</v>
      </c>
      <c r="H5">
        <f>D5/5</f>
        <v>0.97950000000000004</v>
      </c>
      <c r="I5" s="4">
        <f>90-G5</f>
        <v>1.5438922575159637</v>
      </c>
    </row>
    <row r="6" spans="1:9" x14ac:dyDescent="0.25">
      <c r="B6">
        <v>5</v>
      </c>
      <c r="C6">
        <v>0.22450000000000001</v>
      </c>
      <c r="D6">
        <v>4.8804999999999996</v>
      </c>
      <c r="E6">
        <f t="shared" ref="E6:E13" si="0">LN(B6)</f>
        <v>1.6094379124341003</v>
      </c>
      <c r="F6">
        <f t="shared" ref="F6:F13" si="1">C6/5</f>
        <v>4.4900000000000002E-2</v>
      </c>
      <c r="G6" s="4">
        <f t="shared" ref="G6:G13" si="2">DEGREES(ATAN(D6/C6))</f>
        <v>87.366285911303876</v>
      </c>
      <c r="H6">
        <f t="shared" ref="H6:H13" si="3">D6/5</f>
        <v>0.97609999999999997</v>
      </c>
      <c r="I6" s="4">
        <f t="shared" ref="I6:I13" si="4">90-G6</f>
        <v>2.6337140886961237</v>
      </c>
    </row>
    <row r="7" spans="1:9" x14ac:dyDescent="0.25">
      <c r="B7">
        <v>10</v>
      </c>
      <c r="C7">
        <v>0.39550000000000002</v>
      </c>
      <c r="D7">
        <v>4.8654999999999999</v>
      </c>
      <c r="E7">
        <f t="shared" si="0"/>
        <v>2.3025850929940459</v>
      </c>
      <c r="F7">
        <f t="shared" si="1"/>
        <v>7.9100000000000004E-2</v>
      </c>
      <c r="G7" s="4">
        <f t="shared" si="2"/>
        <v>85.352837749563761</v>
      </c>
      <c r="H7">
        <f t="shared" si="3"/>
        <v>0.97309999999999997</v>
      </c>
      <c r="I7" s="4">
        <f t="shared" si="4"/>
        <v>4.6471622504362387</v>
      </c>
    </row>
    <row r="8" spans="1:9" x14ac:dyDescent="0.25">
      <c r="B8">
        <v>20</v>
      </c>
      <c r="C8">
        <v>0.62250000000000005</v>
      </c>
      <c r="D8">
        <v>4.78</v>
      </c>
      <c r="E8">
        <f t="shared" si="0"/>
        <v>2.9957322735539909</v>
      </c>
      <c r="F8">
        <f t="shared" si="1"/>
        <v>0.12450000000000001</v>
      </c>
      <c r="G8" s="4">
        <f t="shared" si="2"/>
        <v>82.580122158931843</v>
      </c>
      <c r="H8">
        <f t="shared" si="3"/>
        <v>0.95600000000000007</v>
      </c>
      <c r="I8" s="4">
        <f t="shared" si="4"/>
        <v>7.419877841068157</v>
      </c>
    </row>
    <row r="9" spans="1:9" x14ac:dyDescent="0.25">
      <c r="B9">
        <v>50</v>
      </c>
      <c r="C9">
        <v>1.5725</v>
      </c>
      <c r="D9">
        <v>4.585</v>
      </c>
      <c r="E9">
        <f t="shared" si="0"/>
        <v>3.912023005428146</v>
      </c>
      <c r="F9">
        <f t="shared" si="1"/>
        <v>0.3145</v>
      </c>
      <c r="G9" s="4">
        <f t="shared" si="2"/>
        <v>71.069764816777692</v>
      </c>
      <c r="H9">
        <f t="shared" si="3"/>
        <v>0.91700000000000004</v>
      </c>
      <c r="I9" s="4">
        <f t="shared" si="4"/>
        <v>18.930235183222308</v>
      </c>
    </row>
    <row r="10" spans="1:9" x14ac:dyDescent="0.25">
      <c r="B10">
        <v>100</v>
      </c>
      <c r="C10">
        <v>2.7854999999999999</v>
      </c>
      <c r="D10">
        <v>4</v>
      </c>
      <c r="E10">
        <f t="shared" si="0"/>
        <v>4.6051701859880918</v>
      </c>
      <c r="F10">
        <f t="shared" si="1"/>
        <v>0.55709999999999993</v>
      </c>
      <c r="G10" s="4">
        <f t="shared" si="2"/>
        <v>55.14761141538461</v>
      </c>
      <c r="H10">
        <f t="shared" si="3"/>
        <v>0.8</v>
      </c>
      <c r="I10" s="4">
        <f t="shared" si="4"/>
        <v>34.85238858461539</v>
      </c>
    </row>
    <row r="11" spans="1:9" x14ac:dyDescent="0.25">
      <c r="B11">
        <v>200</v>
      </c>
      <c r="C11">
        <v>4.0090000000000003</v>
      </c>
      <c r="D11">
        <v>2.8809999999999998</v>
      </c>
      <c r="E11">
        <f t="shared" si="0"/>
        <v>5.2983173665480363</v>
      </c>
      <c r="F11">
        <f t="shared" si="1"/>
        <v>0.80180000000000007</v>
      </c>
      <c r="G11" s="4">
        <f t="shared" si="2"/>
        <v>35.702273861289321</v>
      </c>
      <c r="H11">
        <f t="shared" si="3"/>
        <v>0.57619999999999993</v>
      </c>
      <c r="I11" s="4">
        <f t="shared" si="4"/>
        <v>54.297726138710679</v>
      </c>
    </row>
    <row r="12" spans="1:9" x14ac:dyDescent="0.25">
      <c r="B12">
        <v>500</v>
      </c>
      <c r="C12">
        <v>4.6755000000000004</v>
      </c>
      <c r="D12">
        <v>1.3819999999999999</v>
      </c>
      <c r="E12">
        <f t="shared" si="0"/>
        <v>6.2146080984221914</v>
      </c>
      <c r="F12">
        <f t="shared" si="1"/>
        <v>0.93510000000000004</v>
      </c>
      <c r="G12" s="4">
        <f t="shared" si="2"/>
        <v>16.466802561718126</v>
      </c>
      <c r="H12">
        <f t="shared" si="3"/>
        <v>0.27639999999999998</v>
      </c>
      <c r="I12" s="4">
        <f t="shared" si="4"/>
        <v>73.533197438281874</v>
      </c>
    </row>
    <row r="13" spans="1:9" x14ac:dyDescent="0.25">
      <c r="B13">
        <v>1000</v>
      </c>
      <c r="C13">
        <v>4.8804999999999996</v>
      </c>
      <c r="D13">
        <v>0.73699999999999999</v>
      </c>
      <c r="E13">
        <f t="shared" si="0"/>
        <v>6.9077552789821368</v>
      </c>
      <c r="F13">
        <f t="shared" si="1"/>
        <v>0.97609999999999997</v>
      </c>
      <c r="G13" s="4">
        <f t="shared" si="2"/>
        <v>8.5873031366237793</v>
      </c>
      <c r="H13">
        <f t="shared" si="3"/>
        <v>0.1474</v>
      </c>
      <c r="I13" s="4">
        <f t="shared" si="4"/>
        <v>81.412696863376226</v>
      </c>
    </row>
    <row r="15" spans="1:9" x14ac:dyDescent="0.25">
      <c r="A15" s="6" t="s">
        <v>15</v>
      </c>
      <c r="B15">
        <f>1/(2*PI()*B2*C2)</f>
        <v>143.38283161432014</v>
      </c>
      <c r="D15">
        <v>3.4255</v>
      </c>
      <c r="E15">
        <v>3.4224999999999999</v>
      </c>
    </row>
    <row r="16" spans="1:9" x14ac:dyDescent="0.25">
      <c r="A16" s="6" t="s">
        <v>14</v>
      </c>
      <c r="B16" s="2">
        <f>ABS(1-(E15/D15)) * 100</f>
        <v>8.7578455699899305E-2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physicslab</cp:lastModifiedBy>
  <cp:lastPrinted>2015-04-28T23:41:26Z</cp:lastPrinted>
  <dcterms:created xsi:type="dcterms:W3CDTF">2015-04-14T22:25:13Z</dcterms:created>
  <dcterms:modified xsi:type="dcterms:W3CDTF">2015-04-28T23:43:56Z</dcterms:modified>
</cp:coreProperties>
</file>