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 1" sheetId="1" r:id="rId4"/>
    <sheet state="visible" name="Case 2" sheetId="2" r:id="rId5"/>
    <sheet state="visible" name="Case 3" sheetId="3" r:id="rId6"/>
  </sheets>
  <definedNames/>
  <calcPr/>
</workbook>
</file>

<file path=xl/sharedStrings.xml><?xml version="1.0" encoding="utf-8"?>
<sst xmlns="http://schemas.openxmlformats.org/spreadsheetml/2006/main" count="117" uniqueCount="33">
  <si>
    <t>c5.4xlarge, US East (N. Virginia)</t>
  </si>
  <si>
    <t>https://aws.amazon.com/ec2/pricing/on-demand/</t>
  </si>
  <si>
    <t>Using 1 year term, all up-front, not using convertibles</t>
  </si>
  <si>
    <t>https://aws.amazon.com/ec2/pricing/reserved-instances/pricing/</t>
  </si>
  <si>
    <t>AWS has 1 or 3 year terms for RI</t>
  </si>
  <si>
    <t>Cash avaiable for initial spend</t>
  </si>
  <si>
    <t>STANDARD 1-YEAR TERM</t>
  </si>
  <si>
    <t>hrs/month</t>
  </si>
  <si>
    <t>Given hours in a month</t>
  </si>
  <si>
    <t>Payment Option</t>
  </si>
  <si>
    <t>Upfront</t>
  </si>
  <si>
    <t>Monthly</t>
  </si>
  <si>
    <t>Effective Hourly</t>
  </si>
  <si>
    <t>Savings over On-Demand</t>
  </si>
  <si>
    <t>On-Demand Hourly</t>
  </si>
  <si>
    <t>** interest/month</t>
  </si>
  <si>
    <t>Going interest rate</t>
  </si>
  <si>
    <t>No Upfront</t>
  </si>
  <si>
    <t>*** cash in/month</t>
  </si>
  <si>
    <t>Revenue income that this compute asset would generate</t>
  </si>
  <si>
    <t>Partial Upfront</t>
  </si>
  <si>
    <t>All Upfront</t>
  </si>
  <si>
    <t>OnDemand</t>
  </si>
  <si>
    <t>beginning cash balance</t>
  </si>
  <si>
    <t>*** cash inflow</t>
  </si>
  <si>
    <t>cash outflow</t>
  </si>
  <si>
    <t>operating net cash flow</t>
  </si>
  <si>
    <t>** interest income</t>
  </si>
  <si>
    <t>end cash balance</t>
  </si>
  <si>
    <t>1 year All Up Front</t>
  </si>
  <si>
    <t>beginning balance</t>
  </si>
  <si>
    <t>ROIs</t>
  </si>
  <si>
    <t>Reserved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</si>
</sst>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&quot;$&quot;#,##0"/>
    <numFmt numFmtId="166" formatCode="m/d/yyyy"/>
    <numFmt numFmtId="167" formatCode="_(&quot;$&quot;* #,##0.00_);_(&quot;$&quot;* \(#,##0.00\);_(&quot;$&quot;* &quot;-&quot;??_);_(@_)"/>
  </numFmts>
  <fonts count="14">
    <font>
      <sz val="10.0"/>
      <color rgb="FF000000"/>
      <name val="Arial"/>
    </font>
    <font>
      <sz val="8.0"/>
      <color rgb="FF333333"/>
      <name val="AmazonEmber"/>
    </font>
    <font>
      <sz val="8.0"/>
      <color rgb="FF333333"/>
      <name val="Arial"/>
    </font>
    <font>
      <u/>
      <sz val="8.0"/>
      <color rgb="FF0000FF"/>
    </font>
    <font>
      <sz val="8.0"/>
      <color theme="1"/>
      <name val="Arial"/>
    </font>
    <font>
      <b/>
      <sz val="8.0"/>
      <color rgb="FFFF0000"/>
      <name val="Arial"/>
    </font>
    <font>
      <sz val="8.0"/>
      <color rgb="FFFF0000"/>
      <name val="Arial"/>
    </font>
    <font>
      <sz val="8.0"/>
      <color rgb="FF333333"/>
      <name val="AmazonEmberBold"/>
    </font>
    <font>
      <b/>
      <sz val="8.0"/>
      <color rgb="FF274E13"/>
      <name val="Arial"/>
    </font>
    <font>
      <b/>
      <sz val="8.0"/>
      <color rgb="FF9900FF"/>
      <name val="Arial"/>
    </font>
    <font>
      <sz val="8.0"/>
      <color rgb="FF9900FF"/>
      <name val="Arial"/>
    </font>
    <font>
      <sz val="8.0"/>
      <color rgb="FF000000"/>
      <name val="Inconsolata"/>
    </font>
    <font>
      <b/>
      <sz val="8.0"/>
      <color rgb="FFFF00FF"/>
      <name val="Arial"/>
    </font>
    <font>
      <b/>
      <sz val="9.0"/>
      <color rgb="FF274E1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2" fontId="7" numFmtId="0" xfId="0" applyAlignment="1" applyFont="1">
      <alignment horizontal="center" readingOrder="0" vertical="bottom"/>
    </xf>
    <xf borderId="0" fillId="2" fontId="7" numFmtId="0" xfId="0" applyAlignment="1" applyFont="1">
      <alignment horizontal="center" vertical="bottom"/>
    </xf>
    <xf borderId="0" fillId="0" fontId="4" numFmtId="4" xfId="0" applyAlignment="1" applyFont="1" applyNumberFormat="1">
      <alignment readingOrder="0"/>
    </xf>
    <xf borderId="0" fillId="2" fontId="2" numFmtId="0" xfId="0" applyAlignment="1" applyFont="1">
      <alignment horizontal="center" readingOrder="0" vertical="bottom"/>
    </xf>
    <xf borderId="0" fillId="0" fontId="8" numFmtId="10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3" fontId="1" numFmtId="0" xfId="0" applyAlignment="1" applyFill="1" applyFont="1">
      <alignment horizontal="center" readingOrder="0" vertical="top"/>
    </xf>
    <xf borderId="0" fillId="3" fontId="1" numFmtId="165" xfId="0" applyAlignment="1" applyFont="1" applyNumberFormat="1">
      <alignment horizontal="center" readingOrder="0" vertical="top"/>
    </xf>
    <xf borderId="0" fillId="3" fontId="2" numFmtId="164" xfId="0" applyAlignment="1" applyFont="1" applyNumberFormat="1">
      <alignment horizontal="center" readingOrder="0" vertical="top"/>
    </xf>
    <xf borderId="0" fillId="3" fontId="1" numFmtId="164" xfId="0" applyAlignment="1" applyFont="1" applyNumberFormat="1">
      <alignment horizontal="center" readingOrder="0" vertical="top"/>
    </xf>
    <xf borderId="0" fillId="3" fontId="1" numFmtId="9" xfId="0" applyAlignment="1" applyFont="1" applyNumberFormat="1">
      <alignment horizontal="center" readingOrder="0" vertical="top"/>
    </xf>
    <xf borderId="0" fillId="2" fontId="1" numFmtId="164" xfId="0" applyAlignment="1" applyFont="1" applyNumberFormat="1">
      <alignment horizontal="center" readingOrder="0"/>
    </xf>
    <xf borderId="0" fillId="0" fontId="9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Font="1"/>
    <xf borderId="0" fillId="2" fontId="1" numFmtId="0" xfId="0" applyAlignment="1" applyFont="1">
      <alignment horizontal="center" readingOrder="0" vertical="top"/>
    </xf>
    <xf borderId="0" fillId="2" fontId="1" numFmtId="165" xfId="0" applyAlignment="1" applyFont="1" applyNumberFormat="1">
      <alignment horizontal="center" readingOrder="0" vertical="top"/>
    </xf>
    <xf borderId="0" fillId="2" fontId="1" numFmtId="164" xfId="0" applyAlignment="1" applyFont="1" applyNumberFormat="1">
      <alignment horizontal="center" readingOrder="0" vertical="top"/>
    </xf>
    <xf borderId="0" fillId="2" fontId="1" numFmtId="9" xfId="0" applyAlignment="1" applyFont="1" applyNumberFormat="1">
      <alignment horizontal="center" readingOrder="0" vertical="top"/>
    </xf>
    <xf borderId="0" fillId="0" fontId="4" numFmtId="166" xfId="0" applyAlignment="1" applyFont="1" applyNumberFormat="1">
      <alignment readingOrder="0"/>
    </xf>
    <xf borderId="0" fillId="2" fontId="11" numFmtId="14" xfId="0" applyFont="1" applyNumberFormat="1"/>
    <xf borderId="0" fillId="4" fontId="4" numFmtId="0" xfId="0" applyAlignment="1" applyFill="1" applyFont="1">
      <alignment horizontal="center" readingOrder="0" textRotation="90" vertical="center"/>
    </xf>
    <xf borderId="0" fillId="4" fontId="4" numFmtId="0" xfId="0" applyAlignment="1" applyFont="1">
      <alignment readingOrder="0"/>
    </xf>
    <xf borderId="0" fillId="4" fontId="5" numFmtId="167" xfId="0" applyAlignment="1" applyFont="1" applyNumberFormat="1">
      <alignment readingOrder="0"/>
    </xf>
    <xf borderId="0" fillId="4" fontId="4" numFmtId="167" xfId="0" applyFont="1" applyNumberFormat="1"/>
    <xf borderId="0" fillId="4" fontId="12" numFmtId="0" xfId="0" applyAlignment="1" applyFont="1">
      <alignment readingOrder="0"/>
    </xf>
    <xf borderId="0" fillId="4" fontId="4" numFmtId="167" xfId="0" applyAlignment="1" applyFont="1" applyNumberFormat="1">
      <alignment readingOrder="0"/>
    </xf>
    <xf borderId="0" fillId="4" fontId="13" numFmtId="0" xfId="0" applyAlignment="1" applyFont="1">
      <alignment readingOrder="0"/>
    </xf>
    <xf borderId="0" fillId="0" fontId="4" numFmtId="167" xfId="0" applyAlignment="1" applyFont="1" applyNumberFormat="1">
      <alignment readingOrder="0"/>
    </xf>
    <xf borderId="0" fillId="0" fontId="4" numFmtId="167" xfId="0" applyFont="1" applyNumberFormat="1"/>
    <xf borderId="0" fillId="5" fontId="4" numFmtId="0" xfId="0" applyAlignment="1" applyFill="1" applyFont="1">
      <alignment horizontal="center" readingOrder="0" textRotation="90" vertical="center"/>
    </xf>
    <xf borderId="0" fillId="5" fontId="4" numFmtId="0" xfId="0" applyAlignment="1" applyFont="1">
      <alignment readingOrder="0"/>
    </xf>
    <xf borderId="0" fillId="5" fontId="5" numFmtId="167" xfId="0" applyAlignment="1" applyFont="1" applyNumberFormat="1">
      <alignment readingOrder="0"/>
    </xf>
    <xf borderId="0" fillId="5" fontId="4" numFmtId="167" xfId="0" applyFont="1" applyNumberFormat="1"/>
    <xf borderId="0" fillId="5" fontId="12" numFmtId="0" xfId="0" applyAlignment="1" applyFont="1">
      <alignment readingOrder="0"/>
    </xf>
    <xf borderId="0" fillId="5" fontId="4" numFmtId="167" xfId="0" applyAlignment="1" applyFont="1" applyNumberFormat="1">
      <alignment readingOrder="0"/>
    </xf>
    <xf borderId="0" fillId="5" fontId="13" numFmtId="0" xfId="0" applyAlignment="1" applyFont="1">
      <alignment readingOrder="0"/>
    </xf>
    <xf borderId="0" fillId="0" fontId="4" numFmtId="0" xfId="0" applyAlignment="1" applyFont="1">
      <alignment horizontal="center" readingOrder="0" textRotation="90" vertical="center"/>
    </xf>
    <xf borderId="0" fillId="4" fontId="4" numFmtId="10" xfId="0" applyFont="1" applyNumberFormat="1"/>
    <xf borderId="0" fillId="5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ws.amazon.com/ec2/pricing/on-demand/" TargetMode="External"/><Relationship Id="rId2" Type="http://schemas.openxmlformats.org/officeDocument/2006/relationships/hyperlink" Target="https://aws.amazon.com/ec2/pricing/reserved-instances/pricing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ws.amazon.com/ec2/pricing/on-demand/" TargetMode="External"/><Relationship Id="rId2" Type="http://schemas.openxmlformats.org/officeDocument/2006/relationships/hyperlink" Target="https://aws.amazon.com/ec2/pricing/reserved-instances/pricing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ws.amazon.com/ec2/pricing/on-demand/" TargetMode="External"/><Relationship Id="rId2" Type="http://schemas.openxmlformats.org/officeDocument/2006/relationships/hyperlink" Target="https://aws.amazon.com/ec2/pricing/reserved-instances/pricing/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7.71"/>
    <col customWidth="1" min="3" max="26" width="10.86"/>
  </cols>
  <sheetData>
    <row r="1">
      <c r="A1" s="1"/>
      <c r="B1" s="2" t="s">
        <v>0</v>
      </c>
      <c r="D1" s="3"/>
      <c r="E1" s="3"/>
      <c r="F1" s="4"/>
      <c r="G1" s="5" t="s">
        <v>1</v>
      </c>
      <c r="H1" s="6"/>
      <c r="I1" s="6"/>
      <c r="J1" s="6"/>
      <c r="K1" s="7" t="s">
        <v>2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4"/>
      <c r="C2" s="6"/>
      <c r="D2" s="6"/>
      <c r="E2" s="6"/>
      <c r="F2" s="6"/>
      <c r="G2" s="5" t="s">
        <v>3</v>
      </c>
      <c r="H2" s="6"/>
      <c r="I2" s="6"/>
      <c r="J2" s="6"/>
      <c r="K2" s="7" t="s">
        <v>4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8">
        <v>7000.0</v>
      </c>
      <c r="D3" s="9" t="s">
        <v>5</v>
      </c>
      <c r="E3" s="10"/>
      <c r="F3" s="10"/>
      <c r="G3" s="6"/>
      <c r="H3" s="6"/>
      <c r="I3" s="6"/>
      <c r="J3" s="11" t="s">
        <v>6</v>
      </c>
      <c r="O3" s="12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13">
        <v>730.08</v>
      </c>
      <c r="D4" s="7" t="s">
        <v>7</v>
      </c>
      <c r="E4" s="7" t="s">
        <v>8</v>
      </c>
      <c r="F4" s="6"/>
      <c r="G4" s="6"/>
      <c r="H4" s="6"/>
      <c r="I4" s="6"/>
      <c r="J4" s="11" t="s">
        <v>9</v>
      </c>
      <c r="K4" s="11" t="s">
        <v>10</v>
      </c>
      <c r="L4" s="14" t="s">
        <v>11</v>
      </c>
      <c r="M4" s="14" t="s">
        <v>12</v>
      </c>
      <c r="N4" s="11" t="s">
        <v>13</v>
      </c>
      <c r="O4" s="11" t="s">
        <v>14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15">
        <v>0.02</v>
      </c>
      <c r="D5" s="16" t="s">
        <v>15</v>
      </c>
      <c r="E5" s="16" t="s">
        <v>16</v>
      </c>
      <c r="F5" s="6"/>
      <c r="G5" s="6"/>
      <c r="H5" s="6"/>
      <c r="I5" s="6"/>
      <c r="J5" s="17" t="s">
        <v>17</v>
      </c>
      <c r="K5" s="18">
        <v>0.0</v>
      </c>
      <c r="L5" s="19">
        <v>312.44</v>
      </c>
      <c r="M5" s="20">
        <v>0.428</v>
      </c>
      <c r="N5" s="21">
        <v>0.37</v>
      </c>
      <c r="O5" s="22">
        <v>0.68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23">
        <v>1000.0</v>
      </c>
      <c r="D6" s="24" t="s">
        <v>18</v>
      </c>
      <c r="E6" s="24" t="s">
        <v>19</v>
      </c>
      <c r="F6" s="25"/>
      <c r="G6" s="25"/>
      <c r="H6" s="25"/>
      <c r="I6" s="6"/>
      <c r="J6" s="26" t="s">
        <v>20</v>
      </c>
      <c r="K6" s="27">
        <v>1787.0</v>
      </c>
      <c r="L6" s="28">
        <v>148.92</v>
      </c>
      <c r="M6" s="28">
        <v>0.408</v>
      </c>
      <c r="N6" s="29">
        <v>0.4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17" t="s">
        <v>21</v>
      </c>
      <c r="K7" s="18">
        <v>3503.0</v>
      </c>
      <c r="L7" s="20">
        <v>0.0</v>
      </c>
      <c r="M7" s="20">
        <v>0.4</v>
      </c>
      <c r="N7" s="21">
        <v>0.41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9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30">
        <v>43831.0</v>
      </c>
      <c r="D9" s="31">
        <f t="shared" ref="D9:Z9" si="1">date(year(C9),month(C9)+1,day(C9))</f>
        <v>43862</v>
      </c>
      <c r="E9" s="31">
        <f t="shared" si="1"/>
        <v>43891</v>
      </c>
      <c r="F9" s="31">
        <f t="shared" si="1"/>
        <v>43922</v>
      </c>
      <c r="G9" s="31">
        <f t="shared" si="1"/>
        <v>43952</v>
      </c>
      <c r="H9" s="31">
        <f t="shared" si="1"/>
        <v>43983</v>
      </c>
      <c r="I9" s="31">
        <f t="shared" si="1"/>
        <v>44013</v>
      </c>
      <c r="J9" s="31">
        <f t="shared" si="1"/>
        <v>44044</v>
      </c>
      <c r="K9" s="31">
        <f t="shared" si="1"/>
        <v>44075</v>
      </c>
      <c r="L9" s="31">
        <f t="shared" si="1"/>
        <v>44105</v>
      </c>
      <c r="M9" s="31">
        <f t="shared" si="1"/>
        <v>44136</v>
      </c>
      <c r="N9" s="31">
        <f t="shared" si="1"/>
        <v>44166</v>
      </c>
      <c r="O9" s="31">
        <f t="shared" si="1"/>
        <v>44197</v>
      </c>
      <c r="P9" s="31">
        <f t="shared" si="1"/>
        <v>44228</v>
      </c>
      <c r="Q9" s="31">
        <f t="shared" si="1"/>
        <v>44256</v>
      </c>
      <c r="R9" s="31">
        <f t="shared" si="1"/>
        <v>44287</v>
      </c>
      <c r="S9" s="31">
        <f t="shared" si="1"/>
        <v>44317</v>
      </c>
      <c r="T9" s="31">
        <f t="shared" si="1"/>
        <v>44348</v>
      </c>
      <c r="U9" s="31">
        <f t="shared" si="1"/>
        <v>44378</v>
      </c>
      <c r="V9" s="31">
        <f t="shared" si="1"/>
        <v>44409</v>
      </c>
      <c r="W9" s="31">
        <f t="shared" si="1"/>
        <v>44440</v>
      </c>
      <c r="X9" s="31">
        <f t="shared" si="1"/>
        <v>44470</v>
      </c>
      <c r="Y9" s="31">
        <f t="shared" si="1"/>
        <v>44501</v>
      </c>
      <c r="Z9" s="31">
        <f t="shared" si="1"/>
        <v>44531</v>
      </c>
    </row>
    <row r="10">
      <c r="A10" s="32" t="s">
        <v>22</v>
      </c>
      <c r="B10" s="33" t="s">
        <v>23</v>
      </c>
      <c r="C10" s="34">
        <f>$C$3</f>
        <v>7000</v>
      </c>
      <c r="D10" s="35">
        <f t="shared" ref="D10:Z10" si="2">C15</f>
        <v>7503.5456</v>
      </c>
      <c r="E10" s="35">
        <f t="shared" si="2"/>
        <v>8157.162112</v>
      </c>
      <c r="F10" s="35">
        <f t="shared" si="2"/>
        <v>8823.850954</v>
      </c>
      <c r="G10" s="35">
        <f t="shared" si="2"/>
        <v>9503.873573</v>
      </c>
      <c r="H10" s="35">
        <f t="shared" si="2"/>
        <v>10197.49664</v>
      </c>
      <c r="I10" s="35">
        <f t="shared" si="2"/>
        <v>10904.99218</v>
      </c>
      <c r="J10" s="35">
        <f t="shared" si="2"/>
        <v>11626.63762</v>
      </c>
      <c r="K10" s="35">
        <f t="shared" si="2"/>
        <v>12362.71597</v>
      </c>
      <c r="L10" s="35">
        <f t="shared" si="2"/>
        <v>13113.51589</v>
      </c>
      <c r="M10" s="35">
        <f t="shared" si="2"/>
        <v>13879.33181</v>
      </c>
      <c r="N10" s="35">
        <f t="shared" si="2"/>
        <v>14660.46405</v>
      </c>
      <c r="O10" s="35">
        <f t="shared" si="2"/>
        <v>15457.21893</v>
      </c>
      <c r="P10" s="35">
        <f t="shared" si="2"/>
        <v>16269.90891</v>
      </c>
      <c r="Q10" s="35">
        <f t="shared" si="2"/>
        <v>17098.85268</v>
      </c>
      <c r="R10" s="35">
        <f t="shared" si="2"/>
        <v>17944.37534</v>
      </c>
      <c r="S10" s="35">
        <f t="shared" si="2"/>
        <v>18806.80845</v>
      </c>
      <c r="T10" s="35">
        <f t="shared" si="2"/>
        <v>19686.49021</v>
      </c>
      <c r="U10" s="35">
        <f t="shared" si="2"/>
        <v>20583.76562</v>
      </c>
      <c r="V10" s="35">
        <f t="shared" si="2"/>
        <v>21498.98653</v>
      </c>
      <c r="W10" s="35">
        <f t="shared" si="2"/>
        <v>22432.51186</v>
      </c>
      <c r="X10" s="35">
        <f t="shared" si="2"/>
        <v>23384.7077</v>
      </c>
      <c r="Y10" s="35">
        <f t="shared" si="2"/>
        <v>24355.94745</v>
      </c>
      <c r="Z10" s="35">
        <f t="shared" si="2"/>
        <v>25346.612</v>
      </c>
    </row>
    <row r="11">
      <c r="B11" s="36" t="s">
        <v>24</v>
      </c>
      <c r="C11" s="37">
        <f t="shared" ref="C11:Z11" si="3">$C$6</f>
        <v>1000</v>
      </c>
      <c r="D11" s="37">
        <f t="shared" si="3"/>
        <v>1000</v>
      </c>
      <c r="E11" s="37">
        <f t="shared" si="3"/>
        <v>1000</v>
      </c>
      <c r="F11" s="37">
        <f t="shared" si="3"/>
        <v>1000</v>
      </c>
      <c r="G11" s="37">
        <f t="shared" si="3"/>
        <v>1000</v>
      </c>
      <c r="H11" s="37">
        <f t="shared" si="3"/>
        <v>1000</v>
      </c>
      <c r="I11" s="37">
        <f t="shared" si="3"/>
        <v>1000</v>
      </c>
      <c r="J11" s="37">
        <f t="shared" si="3"/>
        <v>1000</v>
      </c>
      <c r="K11" s="37">
        <f t="shared" si="3"/>
        <v>1000</v>
      </c>
      <c r="L11" s="37">
        <f t="shared" si="3"/>
        <v>1000</v>
      </c>
      <c r="M11" s="37">
        <f t="shared" si="3"/>
        <v>1000</v>
      </c>
      <c r="N11" s="37">
        <f t="shared" si="3"/>
        <v>1000</v>
      </c>
      <c r="O11" s="37">
        <f t="shared" si="3"/>
        <v>1000</v>
      </c>
      <c r="P11" s="37">
        <f t="shared" si="3"/>
        <v>1000</v>
      </c>
      <c r="Q11" s="37">
        <f t="shared" si="3"/>
        <v>1000</v>
      </c>
      <c r="R11" s="37">
        <f t="shared" si="3"/>
        <v>1000</v>
      </c>
      <c r="S11" s="37">
        <f t="shared" si="3"/>
        <v>1000</v>
      </c>
      <c r="T11" s="37">
        <f t="shared" si="3"/>
        <v>1000</v>
      </c>
      <c r="U11" s="37">
        <f t="shared" si="3"/>
        <v>1000</v>
      </c>
      <c r="V11" s="37">
        <f t="shared" si="3"/>
        <v>1000</v>
      </c>
      <c r="W11" s="37">
        <f t="shared" si="3"/>
        <v>1000</v>
      </c>
      <c r="X11" s="37">
        <f t="shared" si="3"/>
        <v>1000</v>
      </c>
      <c r="Y11" s="37">
        <f t="shared" si="3"/>
        <v>1000</v>
      </c>
      <c r="Z11" s="37">
        <f t="shared" si="3"/>
        <v>1000</v>
      </c>
    </row>
    <row r="12">
      <c r="B12" s="33" t="s">
        <v>25</v>
      </c>
      <c r="C12" s="35">
        <f t="shared" ref="C12:Z12" si="4">-$C$4*$O$5</f>
        <v>-496.4544</v>
      </c>
      <c r="D12" s="35">
        <f t="shared" si="4"/>
        <v>-496.4544</v>
      </c>
      <c r="E12" s="35">
        <f t="shared" si="4"/>
        <v>-496.4544</v>
      </c>
      <c r="F12" s="35">
        <f t="shared" si="4"/>
        <v>-496.4544</v>
      </c>
      <c r="G12" s="35">
        <f t="shared" si="4"/>
        <v>-496.4544</v>
      </c>
      <c r="H12" s="35">
        <f t="shared" si="4"/>
        <v>-496.4544</v>
      </c>
      <c r="I12" s="35">
        <f t="shared" si="4"/>
        <v>-496.4544</v>
      </c>
      <c r="J12" s="35">
        <f t="shared" si="4"/>
        <v>-496.4544</v>
      </c>
      <c r="K12" s="35">
        <f t="shared" si="4"/>
        <v>-496.4544</v>
      </c>
      <c r="L12" s="35">
        <f t="shared" si="4"/>
        <v>-496.4544</v>
      </c>
      <c r="M12" s="35">
        <f t="shared" si="4"/>
        <v>-496.4544</v>
      </c>
      <c r="N12" s="35">
        <f t="shared" si="4"/>
        <v>-496.4544</v>
      </c>
      <c r="O12" s="35">
        <f t="shared" si="4"/>
        <v>-496.4544</v>
      </c>
      <c r="P12" s="35">
        <f t="shared" si="4"/>
        <v>-496.4544</v>
      </c>
      <c r="Q12" s="35">
        <f t="shared" si="4"/>
        <v>-496.4544</v>
      </c>
      <c r="R12" s="35">
        <f t="shared" si="4"/>
        <v>-496.4544</v>
      </c>
      <c r="S12" s="35">
        <f t="shared" si="4"/>
        <v>-496.4544</v>
      </c>
      <c r="T12" s="35">
        <f t="shared" si="4"/>
        <v>-496.4544</v>
      </c>
      <c r="U12" s="35">
        <f t="shared" si="4"/>
        <v>-496.4544</v>
      </c>
      <c r="V12" s="35">
        <f t="shared" si="4"/>
        <v>-496.4544</v>
      </c>
      <c r="W12" s="35">
        <f t="shared" si="4"/>
        <v>-496.4544</v>
      </c>
      <c r="X12" s="35">
        <f t="shared" si="4"/>
        <v>-496.4544</v>
      </c>
      <c r="Y12" s="35">
        <f t="shared" si="4"/>
        <v>-496.4544</v>
      </c>
      <c r="Z12" s="35">
        <f t="shared" si="4"/>
        <v>-496.4544</v>
      </c>
    </row>
    <row r="13">
      <c r="B13" s="33" t="s">
        <v>26</v>
      </c>
      <c r="C13" s="35">
        <f t="shared" ref="C13:Z13" si="5">C11+C12</f>
        <v>503.5456</v>
      </c>
      <c r="D13" s="35">
        <f t="shared" si="5"/>
        <v>503.5456</v>
      </c>
      <c r="E13" s="35">
        <f t="shared" si="5"/>
        <v>503.5456</v>
      </c>
      <c r="F13" s="35">
        <f t="shared" si="5"/>
        <v>503.5456</v>
      </c>
      <c r="G13" s="35">
        <f t="shared" si="5"/>
        <v>503.5456</v>
      </c>
      <c r="H13" s="35">
        <f t="shared" si="5"/>
        <v>503.5456</v>
      </c>
      <c r="I13" s="35">
        <f t="shared" si="5"/>
        <v>503.5456</v>
      </c>
      <c r="J13" s="35">
        <f t="shared" si="5"/>
        <v>503.5456</v>
      </c>
      <c r="K13" s="35">
        <f t="shared" si="5"/>
        <v>503.5456</v>
      </c>
      <c r="L13" s="35">
        <f t="shared" si="5"/>
        <v>503.5456</v>
      </c>
      <c r="M13" s="35">
        <f t="shared" si="5"/>
        <v>503.5456</v>
      </c>
      <c r="N13" s="35">
        <f t="shared" si="5"/>
        <v>503.5456</v>
      </c>
      <c r="O13" s="35">
        <f t="shared" si="5"/>
        <v>503.5456</v>
      </c>
      <c r="P13" s="35">
        <f t="shared" si="5"/>
        <v>503.5456</v>
      </c>
      <c r="Q13" s="35">
        <f t="shared" si="5"/>
        <v>503.5456</v>
      </c>
      <c r="R13" s="35">
        <f t="shared" si="5"/>
        <v>503.5456</v>
      </c>
      <c r="S13" s="35">
        <f t="shared" si="5"/>
        <v>503.5456</v>
      </c>
      <c r="T13" s="35">
        <f t="shared" si="5"/>
        <v>503.5456</v>
      </c>
      <c r="U13" s="35">
        <f t="shared" si="5"/>
        <v>503.5456</v>
      </c>
      <c r="V13" s="35">
        <f t="shared" si="5"/>
        <v>503.5456</v>
      </c>
      <c r="W13" s="35">
        <f t="shared" si="5"/>
        <v>503.5456</v>
      </c>
      <c r="X13" s="35">
        <f t="shared" si="5"/>
        <v>503.5456</v>
      </c>
      <c r="Y13" s="35">
        <f t="shared" si="5"/>
        <v>503.5456</v>
      </c>
      <c r="Z13" s="35">
        <f t="shared" si="5"/>
        <v>503.5456</v>
      </c>
    </row>
    <row r="14">
      <c r="B14" s="38" t="s">
        <v>27</v>
      </c>
      <c r="C14" s="37">
        <v>0.0</v>
      </c>
      <c r="D14" s="35">
        <f t="shared" ref="D14:Z14" si="6">$C$5*C15</f>
        <v>150.070912</v>
      </c>
      <c r="E14" s="35">
        <f t="shared" si="6"/>
        <v>163.1432422</v>
      </c>
      <c r="F14" s="35">
        <f t="shared" si="6"/>
        <v>176.4770191</v>
      </c>
      <c r="G14" s="35">
        <f t="shared" si="6"/>
        <v>190.0774715</v>
      </c>
      <c r="H14" s="35">
        <f t="shared" si="6"/>
        <v>203.9499329</v>
      </c>
      <c r="I14" s="35">
        <f t="shared" si="6"/>
        <v>218.0998436</v>
      </c>
      <c r="J14" s="35">
        <f t="shared" si="6"/>
        <v>232.5327524</v>
      </c>
      <c r="K14" s="35">
        <f t="shared" si="6"/>
        <v>247.2543195</v>
      </c>
      <c r="L14" s="35">
        <f t="shared" si="6"/>
        <v>262.2703179</v>
      </c>
      <c r="M14" s="35">
        <f t="shared" si="6"/>
        <v>277.5866362</v>
      </c>
      <c r="N14" s="35">
        <f t="shared" si="6"/>
        <v>293.2092809</v>
      </c>
      <c r="O14" s="35">
        <f t="shared" si="6"/>
        <v>309.1443786</v>
      </c>
      <c r="P14" s="35">
        <f t="shared" si="6"/>
        <v>325.3981781</v>
      </c>
      <c r="Q14" s="35">
        <f t="shared" si="6"/>
        <v>341.9770537</v>
      </c>
      <c r="R14" s="35">
        <f t="shared" si="6"/>
        <v>358.8875068</v>
      </c>
      <c r="S14" s="35">
        <f t="shared" si="6"/>
        <v>376.1361689</v>
      </c>
      <c r="T14" s="35">
        <f t="shared" si="6"/>
        <v>393.7298043</v>
      </c>
      <c r="U14" s="35">
        <f t="shared" si="6"/>
        <v>411.6753124</v>
      </c>
      <c r="V14" s="35">
        <f t="shared" si="6"/>
        <v>429.9797306</v>
      </c>
      <c r="W14" s="35">
        <f t="shared" si="6"/>
        <v>448.6502372</v>
      </c>
      <c r="X14" s="35">
        <f t="shared" si="6"/>
        <v>467.694154</v>
      </c>
      <c r="Y14" s="35">
        <f t="shared" si="6"/>
        <v>487.1189491</v>
      </c>
      <c r="Z14" s="35">
        <f t="shared" si="6"/>
        <v>506.93224</v>
      </c>
    </row>
    <row r="15">
      <c r="B15" s="33" t="s">
        <v>28</v>
      </c>
      <c r="C15" s="35">
        <f>C10+C13</f>
        <v>7503.5456</v>
      </c>
      <c r="D15" s="35">
        <f t="shared" ref="D15:Z15" si="7">D10+D13+D14</f>
        <v>8157.162112</v>
      </c>
      <c r="E15" s="35">
        <f t="shared" si="7"/>
        <v>8823.850954</v>
      </c>
      <c r="F15" s="35">
        <f t="shared" si="7"/>
        <v>9503.873573</v>
      </c>
      <c r="G15" s="35">
        <f t="shared" si="7"/>
        <v>10197.49664</v>
      </c>
      <c r="H15" s="35">
        <f t="shared" si="7"/>
        <v>10904.99218</v>
      </c>
      <c r="I15" s="35">
        <f t="shared" si="7"/>
        <v>11626.63762</v>
      </c>
      <c r="J15" s="35">
        <f t="shared" si="7"/>
        <v>12362.71597</v>
      </c>
      <c r="K15" s="35">
        <f t="shared" si="7"/>
        <v>13113.51589</v>
      </c>
      <c r="L15" s="35">
        <f t="shared" si="7"/>
        <v>13879.33181</v>
      </c>
      <c r="M15" s="35">
        <f t="shared" si="7"/>
        <v>14660.46405</v>
      </c>
      <c r="N15" s="35">
        <f t="shared" si="7"/>
        <v>15457.21893</v>
      </c>
      <c r="O15" s="35">
        <f t="shared" si="7"/>
        <v>16269.90891</v>
      </c>
      <c r="P15" s="35">
        <f t="shared" si="7"/>
        <v>17098.85268</v>
      </c>
      <c r="Q15" s="35">
        <f t="shared" si="7"/>
        <v>17944.37534</v>
      </c>
      <c r="R15" s="35">
        <f t="shared" si="7"/>
        <v>18806.80845</v>
      </c>
      <c r="S15" s="35">
        <f t="shared" si="7"/>
        <v>19686.49021</v>
      </c>
      <c r="T15" s="35">
        <f t="shared" si="7"/>
        <v>20583.76562</v>
      </c>
      <c r="U15" s="35">
        <f t="shared" si="7"/>
        <v>21498.98653</v>
      </c>
      <c r="V15" s="35">
        <f t="shared" si="7"/>
        <v>22432.51186</v>
      </c>
      <c r="W15" s="35">
        <f t="shared" si="7"/>
        <v>23384.7077</v>
      </c>
      <c r="X15" s="35">
        <f t="shared" si="7"/>
        <v>24355.94745</v>
      </c>
      <c r="Y15" s="35">
        <f t="shared" si="7"/>
        <v>25346.612</v>
      </c>
      <c r="Z15" s="35">
        <f t="shared" si="7"/>
        <v>26357.08984</v>
      </c>
    </row>
    <row r="16">
      <c r="A16" s="7"/>
      <c r="B16" s="7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1" t="s">
        <v>29</v>
      </c>
      <c r="B17" s="42" t="s">
        <v>30</v>
      </c>
      <c r="C17" s="43">
        <f>$C$3</f>
        <v>7000</v>
      </c>
      <c r="D17" s="44">
        <f t="shared" ref="D17:Z17" si="8">C22</f>
        <v>4497</v>
      </c>
      <c r="E17" s="44">
        <f t="shared" si="8"/>
        <v>5586.94</v>
      </c>
      <c r="F17" s="44">
        <f t="shared" si="8"/>
        <v>6698.6788</v>
      </c>
      <c r="G17" s="44">
        <f t="shared" si="8"/>
        <v>7832.652376</v>
      </c>
      <c r="H17" s="44">
        <f t="shared" si="8"/>
        <v>8989.305424</v>
      </c>
      <c r="I17" s="44">
        <f t="shared" si="8"/>
        <v>10169.09153</v>
      </c>
      <c r="J17" s="44">
        <f t="shared" si="8"/>
        <v>11372.47336</v>
      </c>
      <c r="K17" s="44">
        <f t="shared" si="8"/>
        <v>12599.92283</v>
      </c>
      <c r="L17" s="44">
        <f t="shared" si="8"/>
        <v>13851.92129</v>
      </c>
      <c r="M17" s="44">
        <f t="shared" si="8"/>
        <v>15128.95971</v>
      </c>
      <c r="N17" s="44">
        <f t="shared" si="8"/>
        <v>16431.53891</v>
      </c>
      <c r="O17" s="44">
        <f t="shared" si="8"/>
        <v>17760.16968</v>
      </c>
      <c r="P17" s="44">
        <f t="shared" si="8"/>
        <v>19115.37308</v>
      </c>
      <c r="Q17" s="44">
        <f t="shared" si="8"/>
        <v>16994.68054</v>
      </c>
      <c r="R17" s="44">
        <f t="shared" si="8"/>
        <v>18334.57415</v>
      </c>
      <c r="S17" s="44">
        <f t="shared" si="8"/>
        <v>19701.26563</v>
      </c>
      <c r="T17" s="44">
        <f t="shared" si="8"/>
        <v>21095.29095</v>
      </c>
      <c r="U17" s="44">
        <f t="shared" si="8"/>
        <v>22517.19677</v>
      </c>
      <c r="V17" s="44">
        <f t="shared" si="8"/>
        <v>23967.5407</v>
      </c>
      <c r="W17" s="44">
        <f t="shared" si="8"/>
        <v>25446.89151</v>
      </c>
      <c r="X17" s="44">
        <f t="shared" si="8"/>
        <v>26955.82934</v>
      </c>
      <c r="Y17" s="44">
        <f t="shared" si="8"/>
        <v>28494.94593</v>
      </c>
      <c r="Z17" s="44">
        <f t="shared" si="8"/>
        <v>30064.84485</v>
      </c>
    </row>
    <row r="18">
      <c r="B18" s="45" t="s">
        <v>24</v>
      </c>
      <c r="C18" s="46">
        <f t="shared" ref="C18:Z18" si="9">$C$6</f>
        <v>1000</v>
      </c>
      <c r="D18" s="46">
        <f t="shared" si="9"/>
        <v>1000</v>
      </c>
      <c r="E18" s="46">
        <f t="shared" si="9"/>
        <v>1000</v>
      </c>
      <c r="F18" s="46">
        <f t="shared" si="9"/>
        <v>1000</v>
      </c>
      <c r="G18" s="46">
        <f t="shared" si="9"/>
        <v>1000</v>
      </c>
      <c r="H18" s="46">
        <f t="shared" si="9"/>
        <v>1000</v>
      </c>
      <c r="I18" s="46">
        <f t="shared" si="9"/>
        <v>1000</v>
      </c>
      <c r="J18" s="46">
        <f t="shared" si="9"/>
        <v>1000</v>
      </c>
      <c r="K18" s="46">
        <f t="shared" si="9"/>
        <v>1000</v>
      </c>
      <c r="L18" s="46">
        <f t="shared" si="9"/>
        <v>1000</v>
      </c>
      <c r="M18" s="46">
        <f t="shared" si="9"/>
        <v>1000</v>
      </c>
      <c r="N18" s="46">
        <f t="shared" si="9"/>
        <v>1000</v>
      </c>
      <c r="O18" s="46">
        <f t="shared" si="9"/>
        <v>1000</v>
      </c>
      <c r="P18" s="46">
        <f t="shared" si="9"/>
        <v>1000</v>
      </c>
      <c r="Q18" s="46">
        <f t="shared" si="9"/>
        <v>1000</v>
      </c>
      <c r="R18" s="46">
        <f t="shared" si="9"/>
        <v>1000</v>
      </c>
      <c r="S18" s="46">
        <f t="shared" si="9"/>
        <v>1000</v>
      </c>
      <c r="T18" s="46">
        <f t="shared" si="9"/>
        <v>1000</v>
      </c>
      <c r="U18" s="46">
        <f t="shared" si="9"/>
        <v>1000</v>
      </c>
      <c r="V18" s="46">
        <f t="shared" si="9"/>
        <v>1000</v>
      </c>
      <c r="W18" s="46">
        <f t="shared" si="9"/>
        <v>1000</v>
      </c>
      <c r="X18" s="46">
        <f t="shared" si="9"/>
        <v>1000</v>
      </c>
      <c r="Y18" s="46">
        <f t="shared" si="9"/>
        <v>1000</v>
      </c>
      <c r="Z18" s="46">
        <f t="shared" si="9"/>
        <v>1000</v>
      </c>
    </row>
    <row r="19">
      <c r="B19" s="42" t="s">
        <v>25</v>
      </c>
      <c r="C19" s="44">
        <f>-$K$7</f>
        <v>-3503</v>
      </c>
      <c r="D19" s="46">
        <v>0.0</v>
      </c>
      <c r="E19" s="46">
        <v>0.0</v>
      </c>
      <c r="F19" s="46">
        <v>0.0</v>
      </c>
      <c r="G19" s="46">
        <v>0.0</v>
      </c>
      <c r="H19" s="46">
        <v>0.0</v>
      </c>
      <c r="I19" s="46">
        <v>0.0</v>
      </c>
      <c r="J19" s="46">
        <v>0.0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4">
        <f>-$K$7</f>
        <v>-3503</v>
      </c>
      <c r="Q19" s="46">
        <v>0.0</v>
      </c>
      <c r="R19" s="46">
        <v>0.0</v>
      </c>
      <c r="S19" s="46">
        <v>0.0</v>
      </c>
      <c r="T19" s="46">
        <v>0.0</v>
      </c>
      <c r="U19" s="46">
        <v>0.0</v>
      </c>
      <c r="V19" s="46">
        <v>0.0</v>
      </c>
      <c r="W19" s="46">
        <v>0.0</v>
      </c>
      <c r="X19" s="46">
        <v>0.0</v>
      </c>
      <c r="Y19" s="46">
        <v>0.0</v>
      </c>
      <c r="Z19" s="46">
        <v>0.0</v>
      </c>
    </row>
    <row r="20">
      <c r="B20" s="42" t="s">
        <v>26</v>
      </c>
      <c r="C20" s="44">
        <f t="shared" ref="C20:Z20" si="10">C18+C19</f>
        <v>-2503</v>
      </c>
      <c r="D20" s="44">
        <f t="shared" si="10"/>
        <v>1000</v>
      </c>
      <c r="E20" s="44">
        <f t="shared" si="10"/>
        <v>1000</v>
      </c>
      <c r="F20" s="44">
        <f t="shared" si="10"/>
        <v>1000</v>
      </c>
      <c r="G20" s="44">
        <f t="shared" si="10"/>
        <v>1000</v>
      </c>
      <c r="H20" s="44">
        <f t="shared" si="10"/>
        <v>1000</v>
      </c>
      <c r="I20" s="44">
        <f t="shared" si="10"/>
        <v>1000</v>
      </c>
      <c r="J20" s="44">
        <f t="shared" si="10"/>
        <v>1000</v>
      </c>
      <c r="K20" s="44">
        <f t="shared" si="10"/>
        <v>1000</v>
      </c>
      <c r="L20" s="44">
        <f t="shared" si="10"/>
        <v>1000</v>
      </c>
      <c r="M20" s="44">
        <f t="shared" si="10"/>
        <v>1000</v>
      </c>
      <c r="N20" s="44">
        <f t="shared" si="10"/>
        <v>1000</v>
      </c>
      <c r="O20" s="44">
        <f t="shared" si="10"/>
        <v>1000</v>
      </c>
      <c r="P20" s="44">
        <f t="shared" si="10"/>
        <v>-2503</v>
      </c>
      <c r="Q20" s="44">
        <f t="shared" si="10"/>
        <v>1000</v>
      </c>
      <c r="R20" s="44">
        <f t="shared" si="10"/>
        <v>1000</v>
      </c>
      <c r="S20" s="44">
        <f t="shared" si="10"/>
        <v>1000</v>
      </c>
      <c r="T20" s="44">
        <f t="shared" si="10"/>
        <v>1000</v>
      </c>
      <c r="U20" s="44">
        <f t="shared" si="10"/>
        <v>1000</v>
      </c>
      <c r="V20" s="44">
        <f t="shared" si="10"/>
        <v>1000</v>
      </c>
      <c r="W20" s="44">
        <f t="shared" si="10"/>
        <v>1000</v>
      </c>
      <c r="X20" s="44">
        <f t="shared" si="10"/>
        <v>1000</v>
      </c>
      <c r="Y20" s="44">
        <f t="shared" si="10"/>
        <v>1000</v>
      </c>
      <c r="Z20" s="44">
        <f t="shared" si="10"/>
        <v>1000</v>
      </c>
    </row>
    <row r="21">
      <c r="B21" s="47" t="s">
        <v>27</v>
      </c>
      <c r="C21" s="46">
        <v>0.0</v>
      </c>
      <c r="D21" s="44">
        <f t="shared" ref="D21:Z21" si="11">$C$5*C22</f>
        <v>89.94</v>
      </c>
      <c r="E21" s="44">
        <f t="shared" si="11"/>
        <v>111.7388</v>
      </c>
      <c r="F21" s="44">
        <f t="shared" si="11"/>
        <v>133.973576</v>
      </c>
      <c r="G21" s="44">
        <f t="shared" si="11"/>
        <v>156.6530475</v>
      </c>
      <c r="H21" s="44">
        <f t="shared" si="11"/>
        <v>179.7861085</v>
      </c>
      <c r="I21" s="44">
        <f t="shared" si="11"/>
        <v>203.3818306</v>
      </c>
      <c r="J21" s="44">
        <f t="shared" si="11"/>
        <v>227.4494673</v>
      </c>
      <c r="K21" s="44">
        <f t="shared" si="11"/>
        <v>251.9984566</v>
      </c>
      <c r="L21" s="44">
        <f t="shared" si="11"/>
        <v>277.0384257</v>
      </c>
      <c r="M21" s="44">
        <f t="shared" si="11"/>
        <v>302.5791942</v>
      </c>
      <c r="N21" s="44">
        <f t="shared" si="11"/>
        <v>328.6307781</v>
      </c>
      <c r="O21" s="44">
        <f t="shared" si="11"/>
        <v>355.2033937</v>
      </c>
      <c r="P21" s="44">
        <f t="shared" si="11"/>
        <v>382.3074616</v>
      </c>
      <c r="Q21" s="44">
        <f t="shared" si="11"/>
        <v>339.8936108</v>
      </c>
      <c r="R21" s="44">
        <f t="shared" si="11"/>
        <v>366.691483</v>
      </c>
      <c r="S21" s="44">
        <f t="shared" si="11"/>
        <v>394.0253127</v>
      </c>
      <c r="T21" s="44">
        <f t="shared" si="11"/>
        <v>421.9058189</v>
      </c>
      <c r="U21" s="44">
        <f t="shared" si="11"/>
        <v>450.3439353</v>
      </c>
      <c r="V21" s="44">
        <f t="shared" si="11"/>
        <v>479.350814</v>
      </c>
      <c r="W21" s="44">
        <f t="shared" si="11"/>
        <v>508.9378303</v>
      </c>
      <c r="X21" s="44">
        <f t="shared" si="11"/>
        <v>539.1165869</v>
      </c>
      <c r="Y21" s="44">
        <f t="shared" si="11"/>
        <v>569.8989186</v>
      </c>
      <c r="Z21" s="44">
        <f t="shared" si="11"/>
        <v>601.296897</v>
      </c>
    </row>
    <row r="22">
      <c r="B22" s="42" t="s">
        <v>28</v>
      </c>
      <c r="C22" s="44">
        <f>C17+C20</f>
        <v>4497</v>
      </c>
      <c r="D22" s="44">
        <f t="shared" ref="D22:Z22" si="12">D17+D20+D21</f>
        <v>5586.94</v>
      </c>
      <c r="E22" s="44">
        <f t="shared" si="12"/>
        <v>6698.6788</v>
      </c>
      <c r="F22" s="44">
        <f t="shared" si="12"/>
        <v>7832.652376</v>
      </c>
      <c r="G22" s="44">
        <f t="shared" si="12"/>
        <v>8989.305424</v>
      </c>
      <c r="H22" s="44">
        <f t="shared" si="12"/>
        <v>10169.09153</v>
      </c>
      <c r="I22" s="44">
        <f t="shared" si="12"/>
        <v>11372.47336</v>
      </c>
      <c r="J22" s="44">
        <f t="shared" si="12"/>
        <v>12599.92283</v>
      </c>
      <c r="K22" s="44">
        <f t="shared" si="12"/>
        <v>13851.92129</v>
      </c>
      <c r="L22" s="44">
        <f t="shared" si="12"/>
        <v>15128.95971</v>
      </c>
      <c r="M22" s="44">
        <f t="shared" si="12"/>
        <v>16431.53891</v>
      </c>
      <c r="N22" s="44">
        <f t="shared" si="12"/>
        <v>17760.16968</v>
      </c>
      <c r="O22" s="44">
        <f t="shared" si="12"/>
        <v>19115.37308</v>
      </c>
      <c r="P22" s="44">
        <f t="shared" si="12"/>
        <v>16994.68054</v>
      </c>
      <c r="Q22" s="44">
        <f t="shared" si="12"/>
        <v>18334.57415</v>
      </c>
      <c r="R22" s="44">
        <f t="shared" si="12"/>
        <v>19701.26563</v>
      </c>
      <c r="S22" s="44">
        <f t="shared" si="12"/>
        <v>21095.29095</v>
      </c>
      <c r="T22" s="44">
        <f t="shared" si="12"/>
        <v>22517.19677</v>
      </c>
      <c r="U22" s="44">
        <f t="shared" si="12"/>
        <v>23967.5407</v>
      </c>
      <c r="V22" s="44">
        <f t="shared" si="12"/>
        <v>25446.89151</v>
      </c>
      <c r="W22" s="44">
        <f t="shared" si="12"/>
        <v>26955.82934</v>
      </c>
      <c r="X22" s="44">
        <f t="shared" si="12"/>
        <v>28494.94593</v>
      </c>
      <c r="Y22" s="44">
        <f t="shared" si="12"/>
        <v>30064.84485</v>
      </c>
      <c r="Z22" s="44">
        <f t="shared" si="12"/>
        <v>31666.14175</v>
      </c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30">
        <v>43831.0</v>
      </c>
      <c r="D24" s="31">
        <f t="shared" ref="D24:Z24" si="13">date(year(C24),month(C24)+1,day(C24))</f>
        <v>43862</v>
      </c>
      <c r="E24" s="31">
        <f t="shared" si="13"/>
        <v>43891</v>
      </c>
      <c r="F24" s="31">
        <f t="shared" si="13"/>
        <v>43922</v>
      </c>
      <c r="G24" s="31">
        <f t="shared" si="13"/>
        <v>43952</v>
      </c>
      <c r="H24" s="31">
        <f t="shared" si="13"/>
        <v>43983</v>
      </c>
      <c r="I24" s="31">
        <f t="shared" si="13"/>
        <v>44013</v>
      </c>
      <c r="J24" s="31">
        <f t="shared" si="13"/>
        <v>44044</v>
      </c>
      <c r="K24" s="31">
        <f t="shared" si="13"/>
        <v>44075</v>
      </c>
      <c r="L24" s="31">
        <f t="shared" si="13"/>
        <v>44105</v>
      </c>
      <c r="M24" s="31">
        <f t="shared" si="13"/>
        <v>44136</v>
      </c>
      <c r="N24" s="31">
        <f t="shared" si="13"/>
        <v>44166</v>
      </c>
      <c r="O24" s="31">
        <f t="shared" si="13"/>
        <v>44197</v>
      </c>
      <c r="P24" s="31">
        <f t="shared" si="13"/>
        <v>44228</v>
      </c>
      <c r="Q24" s="31">
        <f t="shared" si="13"/>
        <v>44256</v>
      </c>
      <c r="R24" s="31">
        <f t="shared" si="13"/>
        <v>44287</v>
      </c>
      <c r="S24" s="31">
        <f t="shared" si="13"/>
        <v>44317</v>
      </c>
      <c r="T24" s="31">
        <f t="shared" si="13"/>
        <v>44348</v>
      </c>
      <c r="U24" s="31">
        <f t="shared" si="13"/>
        <v>44378</v>
      </c>
      <c r="V24" s="31">
        <f t="shared" si="13"/>
        <v>44409</v>
      </c>
      <c r="W24" s="31">
        <f t="shared" si="13"/>
        <v>44440</v>
      </c>
      <c r="X24" s="31">
        <f t="shared" si="13"/>
        <v>44470</v>
      </c>
      <c r="Y24" s="31">
        <f t="shared" si="13"/>
        <v>44501</v>
      </c>
      <c r="Z24" s="31">
        <f t="shared" si="13"/>
        <v>44531</v>
      </c>
    </row>
    <row r="25">
      <c r="A25" s="48" t="s">
        <v>31</v>
      </c>
      <c r="B25" s="33" t="s">
        <v>22</v>
      </c>
      <c r="C25" s="49">
        <f t="shared" ref="C25:Z25" si="14">(C15-$C$3)/$C$3</f>
        <v>0.07193508571</v>
      </c>
      <c r="D25" s="49">
        <f t="shared" si="14"/>
        <v>0.1653088731</v>
      </c>
      <c r="E25" s="49">
        <f t="shared" si="14"/>
        <v>0.2605501363</v>
      </c>
      <c r="F25" s="49">
        <f t="shared" si="14"/>
        <v>0.3576962248</v>
      </c>
      <c r="G25" s="49">
        <f t="shared" si="14"/>
        <v>0.456785235</v>
      </c>
      <c r="H25" s="49">
        <f t="shared" si="14"/>
        <v>0.5578560254</v>
      </c>
      <c r="I25" s="49">
        <f t="shared" si="14"/>
        <v>0.6609482316</v>
      </c>
      <c r="J25" s="49">
        <f t="shared" si="14"/>
        <v>0.766102282</v>
      </c>
      <c r="K25" s="49">
        <f t="shared" si="14"/>
        <v>0.8733594133</v>
      </c>
      <c r="L25" s="49">
        <f t="shared" si="14"/>
        <v>0.9827616873</v>
      </c>
      <c r="M25" s="49">
        <f t="shared" si="14"/>
        <v>1.094352007</v>
      </c>
      <c r="N25" s="49">
        <f t="shared" si="14"/>
        <v>1.208174133</v>
      </c>
      <c r="O25" s="49">
        <f t="shared" si="14"/>
        <v>1.324272701</v>
      </c>
      <c r="P25" s="49">
        <f t="shared" si="14"/>
        <v>1.442693241</v>
      </c>
      <c r="Q25" s="49">
        <f t="shared" si="14"/>
        <v>1.563482191</v>
      </c>
      <c r="R25" s="49">
        <f t="shared" si="14"/>
        <v>1.686686921</v>
      </c>
      <c r="S25" s="49">
        <f t="shared" si="14"/>
        <v>1.812355745</v>
      </c>
      <c r="T25" s="49">
        <f t="shared" si="14"/>
        <v>1.940537946</v>
      </c>
      <c r="U25" s="49">
        <f t="shared" si="14"/>
        <v>2.07128379</v>
      </c>
      <c r="V25" s="49">
        <f t="shared" si="14"/>
        <v>2.204644552</v>
      </c>
      <c r="W25" s="49">
        <f t="shared" si="14"/>
        <v>2.340672528</v>
      </c>
      <c r="X25" s="49">
        <f t="shared" si="14"/>
        <v>2.479421065</v>
      </c>
      <c r="Y25" s="49">
        <f t="shared" si="14"/>
        <v>2.620944572</v>
      </c>
      <c r="Z25" s="49">
        <f t="shared" si="14"/>
        <v>2.765298549</v>
      </c>
    </row>
    <row r="26">
      <c r="B26" s="42" t="s">
        <v>32</v>
      </c>
      <c r="C26" s="50">
        <f t="shared" ref="C26:Z26" si="15">(C22-$C$3)/$C$3</f>
        <v>-0.3575714286</v>
      </c>
      <c r="D26" s="50">
        <f t="shared" si="15"/>
        <v>-0.2018657143</v>
      </c>
      <c r="E26" s="50">
        <f t="shared" si="15"/>
        <v>-0.04304588571</v>
      </c>
      <c r="F26" s="50">
        <f t="shared" si="15"/>
        <v>0.1189503394</v>
      </c>
      <c r="G26" s="50">
        <f t="shared" si="15"/>
        <v>0.2841864891</v>
      </c>
      <c r="H26" s="50">
        <f t="shared" si="15"/>
        <v>0.4527273617</v>
      </c>
      <c r="I26" s="50">
        <f t="shared" si="15"/>
        <v>0.6246390518</v>
      </c>
      <c r="J26" s="50">
        <f t="shared" si="15"/>
        <v>0.7999889757</v>
      </c>
      <c r="K26" s="50">
        <f t="shared" si="15"/>
        <v>0.9788458981</v>
      </c>
      <c r="L26" s="50">
        <f t="shared" si="15"/>
        <v>1.161279959</v>
      </c>
      <c r="M26" s="50">
        <f t="shared" si="15"/>
        <v>1.347362701</v>
      </c>
      <c r="N26" s="50">
        <f t="shared" si="15"/>
        <v>1.537167098</v>
      </c>
      <c r="O26" s="50">
        <f t="shared" si="15"/>
        <v>1.730767583</v>
      </c>
      <c r="P26" s="50">
        <f t="shared" si="15"/>
        <v>1.427811506</v>
      </c>
      <c r="Q26" s="50">
        <f t="shared" si="15"/>
        <v>1.619224879</v>
      </c>
      <c r="R26" s="50">
        <f t="shared" si="15"/>
        <v>1.814466519</v>
      </c>
      <c r="S26" s="50">
        <f t="shared" si="15"/>
        <v>2.013612992</v>
      </c>
      <c r="T26" s="50">
        <f t="shared" si="15"/>
        <v>2.216742395</v>
      </c>
      <c r="U26" s="50">
        <f t="shared" si="15"/>
        <v>2.423934386</v>
      </c>
      <c r="V26" s="50">
        <f t="shared" si="15"/>
        <v>2.635270216</v>
      </c>
      <c r="W26" s="50">
        <f t="shared" si="15"/>
        <v>2.850832764</v>
      </c>
      <c r="X26" s="50">
        <f t="shared" si="15"/>
        <v>3.070706562</v>
      </c>
      <c r="Y26" s="50">
        <f t="shared" si="15"/>
        <v>3.294977836</v>
      </c>
      <c r="Z26" s="50">
        <f t="shared" si="15"/>
        <v>3.523734535</v>
      </c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7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7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7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7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</sheetData>
  <mergeCells count="5">
    <mergeCell ref="J3:N3"/>
    <mergeCell ref="O5:O7"/>
    <mergeCell ref="A10:A15"/>
    <mergeCell ref="A17:A22"/>
    <mergeCell ref="A25:A26"/>
  </mergeCells>
  <hyperlinks>
    <hyperlink r:id="rId1" ref="G1"/>
    <hyperlink r:id="rId2" ref="G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7.71"/>
    <col customWidth="1" min="3" max="26" width="10.86"/>
  </cols>
  <sheetData>
    <row r="1">
      <c r="A1" s="1"/>
      <c r="B1" s="2" t="s">
        <v>0</v>
      </c>
      <c r="D1" s="3"/>
      <c r="E1" s="3"/>
      <c r="F1" s="4"/>
      <c r="G1" s="5" t="s">
        <v>1</v>
      </c>
      <c r="H1" s="6"/>
      <c r="I1" s="6"/>
      <c r="J1" s="6"/>
      <c r="K1" s="7" t="s">
        <v>2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4"/>
      <c r="C2" s="6"/>
      <c r="D2" s="6"/>
      <c r="E2" s="6"/>
      <c r="F2" s="6"/>
      <c r="G2" s="5" t="s">
        <v>3</v>
      </c>
      <c r="H2" s="6"/>
      <c r="I2" s="6"/>
      <c r="J2" s="6"/>
      <c r="K2" s="7" t="s">
        <v>4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8">
        <v>7000.0</v>
      </c>
      <c r="D3" s="9" t="s">
        <v>5</v>
      </c>
      <c r="E3" s="10"/>
      <c r="F3" s="10"/>
      <c r="G3" s="6"/>
      <c r="H3" s="6"/>
      <c r="I3" s="6"/>
      <c r="J3" s="11" t="s">
        <v>6</v>
      </c>
      <c r="O3" s="12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13">
        <v>730.08</v>
      </c>
      <c r="D4" s="7" t="s">
        <v>7</v>
      </c>
      <c r="E4" s="7" t="s">
        <v>8</v>
      </c>
      <c r="F4" s="6"/>
      <c r="G4" s="6"/>
      <c r="H4" s="6"/>
      <c r="I4" s="6"/>
      <c r="J4" s="11" t="s">
        <v>9</v>
      </c>
      <c r="K4" s="11" t="s">
        <v>10</v>
      </c>
      <c r="L4" s="14" t="s">
        <v>11</v>
      </c>
      <c r="M4" s="14" t="s">
        <v>12</v>
      </c>
      <c r="N4" s="11" t="s">
        <v>13</v>
      </c>
      <c r="O4" s="11" t="s">
        <v>14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15">
        <v>0.02</v>
      </c>
      <c r="D5" s="16" t="s">
        <v>15</v>
      </c>
      <c r="E5" s="16" t="s">
        <v>16</v>
      </c>
      <c r="F5" s="6"/>
      <c r="G5" s="6"/>
      <c r="H5" s="6"/>
      <c r="I5" s="6"/>
      <c r="J5" s="17" t="s">
        <v>17</v>
      </c>
      <c r="K5" s="18">
        <v>0.0</v>
      </c>
      <c r="L5" s="19">
        <v>312.44</v>
      </c>
      <c r="M5" s="20">
        <v>0.428</v>
      </c>
      <c r="N5" s="21">
        <v>0.37</v>
      </c>
      <c r="O5" s="22">
        <v>0.68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23">
        <v>0.0</v>
      </c>
      <c r="D6" s="24" t="s">
        <v>18</v>
      </c>
      <c r="E6" s="24" t="s">
        <v>19</v>
      </c>
      <c r="F6" s="25"/>
      <c r="G6" s="25"/>
      <c r="H6" s="25"/>
      <c r="I6" s="6"/>
      <c r="J6" s="26" t="s">
        <v>20</v>
      </c>
      <c r="K6" s="27">
        <v>1787.0</v>
      </c>
      <c r="L6" s="28">
        <v>148.92</v>
      </c>
      <c r="M6" s="28">
        <v>0.408</v>
      </c>
      <c r="N6" s="29">
        <v>0.4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17" t="s">
        <v>21</v>
      </c>
      <c r="K7" s="18">
        <v>3503.0</v>
      </c>
      <c r="L7" s="20">
        <v>0.0</v>
      </c>
      <c r="M7" s="20">
        <v>0.4</v>
      </c>
      <c r="N7" s="21">
        <v>0.41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9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30">
        <v>43831.0</v>
      </c>
      <c r="D9" s="31">
        <f t="shared" ref="D9:Z9" si="1">date(year(C9),month(C9)+1,day(C9))</f>
        <v>43862</v>
      </c>
      <c r="E9" s="31">
        <f t="shared" si="1"/>
        <v>43891</v>
      </c>
      <c r="F9" s="31">
        <f t="shared" si="1"/>
        <v>43922</v>
      </c>
      <c r="G9" s="31">
        <f t="shared" si="1"/>
        <v>43952</v>
      </c>
      <c r="H9" s="31">
        <f t="shared" si="1"/>
        <v>43983</v>
      </c>
      <c r="I9" s="31">
        <f t="shared" si="1"/>
        <v>44013</v>
      </c>
      <c r="J9" s="31">
        <f t="shared" si="1"/>
        <v>44044</v>
      </c>
      <c r="K9" s="31">
        <f t="shared" si="1"/>
        <v>44075</v>
      </c>
      <c r="L9" s="31">
        <f t="shared" si="1"/>
        <v>44105</v>
      </c>
      <c r="M9" s="31">
        <f t="shared" si="1"/>
        <v>44136</v>
      </c>
      <c r="N9" s="31">
        <f t="shared" si="1"/>
        <v>44166</v>
      </c>
      <c r="O9" s="31">
        <f t="shared" si="1"/>
        <v>44197</v>
      </c>
      <c r="P9" s="31">
        <f t="shared" si="1"/>
        <v>44228</v>
      </c>
      <c r="Q9" s="31">
        <f t="shared" si="1"/>
        <v>44256</v>
      </c>
      <c r="R9" s="31">
        <f t="shared" si="1"/>
        <v>44287</v>
      </c>
      <c r="S9" s="31">
        <f t="shared" si="1"/>
        <v>44317</v>
      </c>
      <c r="T9" s="31">
        <f t="shared" si="1"/>
        <v>44348</v>
      </c>
      <c r="U9" s="31">
        <f t="shared" si="1"/>
        <v>44378</v>
      </c>
      <c r="V9" s="31">
        <f t="shared" si="1"/>
        <v>44409</v>
      </c>
      <c r="W9" s="31">
        <f t="shared" si="1"/>
        <v>44440</v>
      </c>
      <c r="X9" s="31">
        <f t="shared" si="1"/>
        <v>44470</v>
      </c>
      <c r="Y9" s="31">
        <f t="shared" si="1"/>
        <v>44501</v>
      </c>
      <c r="Z9" s="31">
        <f t="shared" si="1"/>
        <v>44531</v>
      </c>
    </row>
    <row r="10">
      <c r="A10" s="32" t="s">
        <v>22</v>
      </c>
      <c r="B10" s="33" t="s">
        <v>23</v>
      </c>
      <c r="C10" s="34">
        <f>$C$3</f>
        <v>7000</v>
      </c>
      <c r="D10" s="35">
        <f t="shared" ref="D10:Z10" si="2">C15</f>
        <v>6503.5456</v>
      </c>
      <c r="E10" s="35">
        <f t="shared" si="2"/>
        <v>6137.162112</v>
      </c>
      <c r="F10" s="35">
        <f t="shared" si="2"/>
        <v>5763.450954</v>
      </c>
      <c r="G10" s="35">
        <f t="shared" si="2"/>
        <v>5382.265573</v>
      </c>
      <c r="H10" s="35">
        <f t="shared" si="2"/>
        <v>4993.456485</v>
      </c>
      <c r="I10" s="35">
        <f t="shared" si="2"/>
        <v>4596.871214</v>
      </c>
      <c r="J10" s="35">
        <f t="shared" si="2"/>
        <v>4192.354239</v>
      </c>
      <c r="K10" s="35">
        <f t="shared" si="2"/>
        <v>3779.746924</v>
      </c>
      <c r="L10" s="35">
        <f t="shared" si="2"/>
        <v>3358.887462</v>
      </c>
      <c r="M10" s="35">
        <f t="shared" si="2"/>
        <v>2929.610811</v>
      </c>
      <c r="N10" s="35">
        <f t="shared" si="2"/>
        <v>2491.748627</v>
      </c>
      <c r="O10" s="35">
        <f t="shared" si="2"/>
        <v>2045.1292</v>
      </c>
      <c r="P10" s="35">
        <f t="shared" si="2"/>
        <v>1589.577384</v>
      </c>
      <c r="Q10" s="35">
        <f t="shared" si="2"/>
        <v>1124.914532</v>
      </c>
      <c r="R10" s="35">
        <f t="shared" si="2"/>
        <v>650.9584224</v>
      </c>
      <c r="S10" s="35">
        <f t="shared" si="2"/>
        <v>167.5231908</v>
      </c>
      <c r="T10" s="35">
        <f t="shared" si="2"/>
        <v>-325.5807454</v>
      </c>
      <c r="U10" s="35">
        <f t="shared" si="2"/>
        <v>-828.5467603</v>
      </c>
      <c r="V10" s="35">
        <f t="shared" si="2"/>
        <v>-1341.572095</v>
      </c>
      <c r="W10" s="35">
        <f t="shared" si="2"/>
        <v>-1864.857937</v>
      </c>
      <c r="X10" s="35">
        <f t="shared" si="2"/>
        <v>-2398.609496</v>
      </c>
      <c r="Y10" s="35">
        <f t="shared" si="2"/>
        <v>-2943.036086</v>
      </c>
      <c r="Z10" s="35">
        <f t="shared" si="2"/>
        <v>-3498.351208</v>
      </c>
    </row>
    <row r="11">
      <c r="B11" s="36" t="s">
        <v>24</v>
      </c>
      <c r="C11" s="37">
        <f t="shared" ref="C11:Z11" si="3">$C$6</f>
        <v>0</v>
      </c>
      <c r="D11" s="37">
        <f t="shared" si="3"/>
        <v>0</v>
      </c>
      <c r="E11" s="37">
        <f t="shared" si="3"/>
        <v>0</v>
      </c>
      <c r="F11" s="37">
        <f t="shared" si="3"/>
        <v>0</v>
      </c>
      <c r="G11" s="37">
        <f t="shared" si="3"/>
        <v>0</v>
      </c>
      <c r="H11" s="37">
        <f t="shared" si="3"/>
        <v>0</v>
      </c>
      <c r="I11" s="37">
        <f t="shared" si="3"/>
        <v>0</v>
      </c>
      <c r="J11" s="37">
        <f t="shared" si="3"/>
        <v>0</v>
      </c>
      <c r="K11" s="37">
        <f t="shared" si="3"/>
        <v>0</v>
      </c>
      <c r="L11" s="37">
        <f t="shared" si="3"/>
        <v>0</v>
      </c>
      <c r="M11" s="37">
        <f t="shared" si="3"/>
        <v>0</v>
      </c>
      <c r="N11" s="37">
        <f t="shared" si="3"/>
        <v>0</v>
      </c>
      <c r="O11" s="37">
        <f t="shared" si="3"/>
        <v>0</v>
      </c>
      <c r="P11" s="37">
        <f t="shared" si="3"/>
        <v>0</v>
      </c>
      <c r="Q11" s="37">
        <f t="shared" si="3"/>
        <v>0</v>
      </c>
      <c r="R11" s="37">
        <f t="shared" si="3"/>
        <v>0</v>
      </c>
      <c r="S11" s="37">
        <f t="shared" si="3"/>
        <v>0</v>
      </c>
      <c r="T11" s="37">
        <f t="shared" si="3"/>
        <v>0</v>
      </c>
      <c r="U11" s="37">
        <f t="shared" si="3"/>
        <v>0</v>
      </c>
      <c r="V11" s="37">
        <f t="shared" si="3"/>
        <v>0</v>
      </c>
      <c r="W11" s="37">
        <f t="shared" si="3"/>
        <v>0</v>
      </c>
      <c r="X11" s="37">
        <f t="shared" si="3"/>
        <v>0</v>
      </c>
      <c r="Y11" s="37">
        <f t="shared" si="3"/>
        <v>0</v>
      </c>
      <c r="Z11" s="37">
        <f t="shared" si="3"/>
        <v>0</v>
      </c>
    </row>
    <row r="12">
      <c r="B12" s="33" t="s">
        <v>25</v>
      </c>
      <c r="C12" s="35">
        <f t="shared" ref="C12:Z12" si="4">-$C$4*$O$5</f>
        <v>-496.4544</v>
      </c>
      <c r="D12" s="35">
        <f t="shared" si="4"/>
        <v>-496.4544</v>
      </c>
      <c r="E12" s="35">
        <f t="shared" si="4"/>
        <v>-496.4544</v>
      </c>
      <c r="F12" s="35">
        <f t="shared" si="4"/>
        <v>-496.4544</v>
      </c>
      <c r="G12" s="35">
        <f t="shared" si="4"/>
        <v>-496.4544</v>
      </c>
      <c r="H12" s="35">
        <f t="shared" si="4"/>
        <v>-496.4544</v>
      </c>
      <c r="I12" s="35">
        <f t="shared" si="4"/>
        <v>-496.4544</v>
      </c>
      <c r="J12" s="35">
        <f t="shared" si="4"/>
        <v>-496.4544</v>
      </c>
      <c r="K12" s="35">
        <f t="shared" si="4"/>
        <v>-496.4544</v>
      </c>
      <c r="L12" s="35">
        <f t="shared" si="4"/>
        <v>-496.4544</v>
      </c>
      <c r="M12" s="35">
        <f t="shared" si="4"/>
        <v>-496.4544</v>
      </c>
      <c r="N12" s="35">
        <f t="shared" si="4"/>
        <v>-496.4544</v>
      </c>
      <c r="O12" s="35">
        <f t="shared" si="4"/>
        <v>-496.4544</v>
      </c>
      <c r="P12" s="35">
        <f t="shared" si="4"/>
        <v>-496.4544</v>
      </c>
      <c r="Q12" s="35">
        <f t="shared" si="4"/>
        <v>-496.4544</v>
      </c>
      <c r="R12" s="35">
        <f t="shared" si="4"/>
        <v>-496.4544</v>
      </c>
      <c r="S12" s="35">
        <f t="shared" si="4"/>
        <v>-496.4544</v>
      </c>
      <c r="T12" s="35">
        <f t="shared" si="4"/>
        <v>-496.4544</v>
      </c>
      <c r="U12" s="35">
        <f t="shared" si="4"/>
        <v>-496.4544</v>
      </c>
      <c r="V12" s="35">
        <f t="shared" si="4"/>
        <v>-496.4544</v>
      </c>
      <c r="W12" s="35">
        <f t="shared" si="4"/>
        <v>-496.4544</v>
      </c>
      <c r="X12" s="35">
        <f t="shared" si="4"/>
        <v>-496.4544</v>
      </c>
      <c r="Y12" s="35">
        <f t="shared" si="4"/>
        <v>-496.4544</v>
      </c>
      <c r="Z12" s="35">
        <f t="shared" si="4"/>
        <v>-496.4544</v>
      </c>
    </row>
    <row r="13">
      <c r="B13" s="33" t="s">
        <v>26</v>
      </c>
      <c r="C13" s="35">
        <f t="shared" ref="C13:Z13" si="5">C11+C12</f>
        <v>-496.4544</v>
      </c>
      <c r="D13" s="35">
        <f t="shared" si="5"/>
        <v>-496.4544</v>
      </c>
      <c r="E13" s="35">
        <f t="shared" si="5"/>
        <v>-496.4544</v>
      </c>
      <c r="F13" s="35">
        <f t="shared" si="5"/>
        <v>-496.4544</v>
      </c>
      <c r="G13" s="35">
        <f t="shared" si="5"/>
        <v>-496.4544</v>
      </c>
      <c r="H13" s="35">
        <f t="shared" si="5"/>
        <v>-496.4544</v>
      </c>
      <c r="I13" s="35">
        <f t="shared" si="5"/>
        <v>-496.4544</v>
      </c>
      <c r="J13" s="35">
        <f t="shared" si="5"/>
        <v>-496.4544</v>
      </c>
      <c r="K13" s="35">
        <f t="shared" si="5"/>
        <v>-496.4544</v>
      </c>
      <c r="L13" s="35">
        <f t="shared" si="5"/>
        <v>-496.4544</v>
      </c>
      <c r="M13" s="35">
        <f t="shared" si="5"/>
        <v>-496.4544</v>
      </c>
      <c r="N13" s="35">
        <f t="shared" si="5"/>
        <v>-496.4544</v>
      </c>
      <c r="O13" s="35">
        <f t="shared" si="5"/>
        <v>-496.4544</v>
      </c>
      <c r="P13" s="35">
        <f t="shared" si="5"/>
        <v>-496.4544</v>
      </c>
      <c r="Q13" s="35">
        <f t="shared" si="5"/>
        <v>-496.4544</v>
      </c>
      <c r="R13" s="35">
        <f t="shared" si="5"/>
        <v>-496.4544</v>
      </c>
      <c r="S13" s="35">
        <f t="shared" si="5"/>
        <v>-496.4544</v>
      </c>
      <c r="T13" s="35">
        <f t="shared" si="5"/>
        <v>-496.4544</v>
      </c>
      <c r="U13" s="35">
        <f t="shared" si="5"/>
        <v>-496.4544</v>
      </c>
      <c r="V13" s="35">
        <f t="shared" si="5"/>
        <v>-496.4544</v>
      </c>
      <c r="W13" s="35">
        <f t="shared" si="5"/>
        <v>-496.4544</v>
      </c>
      <c r="X13" s="35">
        <f t="shared" si="5"/>
        <v>-496.4544</v>
      </c>
      <c r="Y13" s="35">
        <f t="shared" si="5"/>
        <v>-496.4544</v>
      </c>
      <c r="Z13" s="35">
        <f t="shared" si="5"/>
        <v>-496.4544</v>
      </c>
    </row>
    <row r="14">
      <c r="B14" s="38" t="s">
        <v>27</v>
      </c>
      <c r="C14" s="37">
        <v>0.0</v>
      </c>
      <c r="D14" s="35">
        <f t="shared" ref="D14:Z14" si="6">$C$5*C15</f>
        <v>130.070912</v>
      </c>
      <c r="E14" s="35">
        <f t="shared" si="6"/>
        <v>122.7432422</v>
      </c>
      <c r="F14" s="35">
        <f t="shared" si="6"/>
        <v>115.2690191</v>
      </c>
      <c r="G14" s="35">
        <f t="shared" si="6"/>
        <v>107.6453115</v>
      </c>
      <c r="H14" s="35">
        <f t="shared" si="6"/>
        <v>99.8691297</v>
      </c>
      <c r="I14" s="35">
        <f t="shared" si="6"/>
        <v>91.93742429</v>
      </c>
      <c r="J14" s="35">
        <f t="shared" si="6"/>
        <v>83.84708478</v>
      </c>
      <c r="K14" s="35">
        <f t="shared" si="6"/>
        <v>75.59493847</v>
      </c>
      <c r="L14" s="35">
        <f t="shared" si="6"/>
        <v>67.17774924</v>
      </c>
      <c r="M14" s="35">
        <f t="shared" si="6"/>
        <v>58.59221623</v>
      </c>
      <c r="N14" s="35">
        <f t="shared" si="6"/>
        <v>49.83497255</v>
      </c>
      <c r="O14" s="35">
        <f t="shared" si="6"/>
        <v>40.902584</v>
      </c>
      <c r="P14" s="35">
        <f t="shared" si="6"/>
        <v>31.79154768</v>
      </c>
      <c r="Q14" s="35">
        <f t="shared" si="6"/>
        <v>22.49829063</v>
      </c>
      <c r="R14" s="35">
        <f t="shared" si="6"/>
        <v>13.01916845</v>
      </c>
      <c r="S14" s="35">
        <f t="shared" si="6"/>
        <v>3.350463816</v>
      </c>
      <c r="T14" s="35">
        <f t="shared" si="6"/>
        <v>-6.511614908</v>
      </c>
      <c r="U14" s="35">
        <f t="shared" si="6"/>
        <v>-16.57093521</v>
      </c>
      <c r="V14" s="35">
        <f t="shared" si="6"/>
        <v>-26.83144191</v>
      </c>
      <c r="W14" s="35">
        <f t="shared" si="6"/>
        <v>-37.29715875</v>
      </c>
      <c r="X14" s="35">
        <f t="shared" si="6"/>
        <v>-47.97218992</v>
      </c>
      <c r="Y14" s="35">
        <f t="shared" si="6"/>
        <v>-58.86072172</v>
      </c>
      <c r="Z14" s="35">
        <f t="shared" si="6"/>
        <v>-69.96702416</v>
      </c>
    </row>
    <row r="15">
      <c r="B15" s="33" t="s">
        <v>28</v>
      </c>
      <c r="C15" s="35">
        <f>C10+C13</f>
        <v>6503.5456</v>
      </c>
      <c r="D15" s="35">
        <f t="shared" ref="D15:Z15" si="7">D10+D13+D14</f>
        <v>6137.162112</v>
      </c>
      <c r="E15" s="35">
        <f t="shared" si="7"/>
        <v>5763.450954</v>
      </c>
      <c r="F15" s="35">
        <f t="shared" si="7"/>
        <v>5382.265573</v>
      </c>
      <c r="G15" s="35">
        <f t="shared" si="7"/>
        <v>4993.456485</v>
      </c>
      <c r="H15" s="35">
        <f t="shared" si="7"/>
        <v>4596.871214</v>
      </c>
      <c r="I15" s="35">
        <f t="shared" si="7"/>
        <v>4192.354239</v>
      </c>
      <c r="J15" s="35">
        <f t="shared" si="7"/>
        <v>3779.746924</v>
      </c>
      <c r="K15" s="35">
        <f t="shared" si="7"/>
        <v>3358.887462</v>
      </c>
      <c r="L15" s="35">
        <f t="shared" si="7"/>
        <v>2929.610811</v>
      </c>
      <c r="M15" s="35">
        <f t="shared" si="7"/>
        <v>2491.748627</v>
      </c>
      <c r="N15" s="35">
        <f t="shared" si="7"/>
        <v>2045.1292</v>
      </c>
      <c r="O15" s="35">
        <f t="shared" si="7"/>
        <v>1589.577384</v>
      </c>
      <c r="P15" s="35">
        <f t="shared" si="7"/>
        <v>1124.914532</v>
      </c>
      <c r="Q15" s="35">
        <f t="shared" si="7"/>
        <v>650.9584224</v>
      </c>
      <c r="R15" s="35">
        <f t="shared" si="7"/>
        <v>167.5231908</v>
      </c>
      <c r="S15" s="35">
        <f t="shared" si="7"/>
        <v>-325.5807454</v>
      </c>
      <c r="T15" s="35">
        <f t="shared" si="7"/>
        <v>-828.5467603</v>
      </c>
      <c r="U15" s="35">
        <f t="shared" si="7"/>
        <v>-1341.572095</v>
      </c>
      <c r="V15" s="35">
        <f t="shared" si="7"/>
        <v>-1864.857937</v>
      </c>
      <c r="W15" s="35">
        <f t="shared" si="7"/>
        <v>-2398.609496</v>
      </c>
      <c r="X15" s="35">
        <f t="shared" si="7"/>
        <v>-2943.036086</v>
      </c>
      <c r="Y15" s="35">
        <f t="shared" si="7"/>
        <v>-3498.351208</v>
      </c>
      <c r="Z15" s="35">
        <f t="shared" si="7"/>
        <v>-4064.772632</v>
      </c>
    </row>
    <row r="16">
      <c r="A16" s="7"/>
      <c r="B16" s="7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1" t="s">
        <v>29</v>
      </c>
      <c r="B17" s="42" t="s">
        <v>30</v>
      </c>
      <c r="C17" s="43">
        <f>$C$3</f>
        <v>7000</v>
      </c>
      <c r="D17" s="44">
        <f t="shared" ref="D17:Z17" si="8">C22</f>
        <v>3497</v>
      </c>
      <c r="E17" s="44">
        <f t="shared" si="8"/>
        <v>3566.94</v>
      </c>
      <c r="F17" s="44">
        <f t="shared" si="8"/>
        <v>3638.2788</v>
      </c>
      <c r="G17" s="44">
        <f t="shared" si="8"/>
        <v>3711.044376</v>
      </c>
      <c r="H17" s="44">
        <f t="shared" si="8"/>
        <v>3785.265264</v>
      </c>
      <c r="I17" s="44">
        <f t="shared" si="8"/>
        <v>3860.970569</v>
      </c>
      <c r="J17" s="44">
        <f t="shared" si="8"/>
        <v>3938.18998</v>
      </c>
      <c r="K17" s="44">
        <f t="shared" si="8"/>
        <v>4016.95378</v>
      </c>
      <c r="L17" s="44">
        <f t="shared" si="8"/>
        <v>4097.292855</v>
      </c>
      <c r="M17" s="44">
        <f t="shared" si="8"/>
        <v>4179.238712</v>
      </c>
      <c r="N17" s="44">
        <f t="shared" si="8"/>
        <v>4262.823487</v>
      </c>
      <c r="O17" s="44">
        <f t="shared" si="8"/>
        <v>4348.079956</v>
      </c>
      <c r="P17" s="44">
        <f t="shared" si="8"/>
        <v>4435.041556</v>
      </c>
      <c r="Q17" s="44">
        <f t="shared" si="8"/>
        <v>1020.742387</v>
      </c>
      <c r="R17" s="44">
        <f t="shared" si="8"/>
        <v>1041.157234</v>
      </c>
      <c r="S17" s="44">
        <f t="shared" si="8"/>
        <v>1061.980379</v>
      </c>
      <c r="T17" s="44">
        <f t="shared" si="8"/>
        <v>1083.219987</v>
      </c>
      <c r="U17" s="44">
        <f t="shared" si="8"/>
        <v>1104.884386</v>
      </c>
      <c r="V17" s="44">
        <f t="shared" si="8"/>
        <v>1126.982074</v>
      </c>
      <c r="W17" s="44">
        <f t="shared" si="8"/>
        <v>1149.521716</v>
      </c>
      <c r="X17" s="44">
        <f t="shared" si="8"/>
        <v>1172.51215</v>
      </c>
      <c r="Y17" s="44">
        <f t="shared" si="8"/>
        <v>1195.962393</v>
      </c>
      <c r="Z17" s="44">
        <f t="shared" si="8"/>
        <v>1219.881641</v>
      </c>
    </row>
    <row r="18">
      <c r="B18" s="45" t="s">
        <v>24</v>
      </c>
      <c r="C18" s="46">
        <f t="shared" ref="C18:Z18" si="9">$C$6</f>
        <v>0</v>
      </c>
      <c r="D18" s="46">
        <f t="shared" si="9"/>
        <v>0</v>
      </c>
      <c r="E18" s="46">
        <f t="shared" si="9"/>
        <v>0</v>
      </c>
      <c r="F18" s="46">
        <f t="shared" si="9"/>
        <v>0</v>
      </c>
      <c r="G18" s="46">
        <f t="shared" si="9"/>
        <v>0</v>
      </c>
      <c r="H18" s="46">
        <f t="shared" si="9"/>
        <v>0</v>
      </c>
      <c r="I18" s="46">
        <f t="shared" si="9"/>
        <v>0</v>
      </c>
      <c r="J18" s="46">
        <f t="shared" si="9"/>
        <v>0</v>
      </c>
      <c r="K18" s="46">
        <f t="shared" si="9"/>
        <v>0</v>
      </c>
      <c r="L18" s="46">
        <f t="shared" si="9"/>
        <v>0</v>
      </c>
      <c r="M18" s="46">
        <f t="shared" si="9"/>
        <v>0</v>
      </c>
      <c r="N18" s="46">
        <f t="shared" si="9"/>
        <v>0</v>
      </c>
      <c r="O18" s="46">
        <f t="shared" si="9"/>
        <v>0</v>
      </c>
      <c r="P18" s="46">
        <f t="shared" si="9"/>
        <v>0</v>
      </c>
      <c r="Q18" s="46">
        <f t="shared" si="9"/>
        <v>0</v>
      </c>
      <c r="R18" s="46">
        <f t="shared" si="9"/>
        <v>0</v>
      </c>
      <c r="S18" s="46">
        <f t="shared" si="9"/>
        <v>0</v>
      </c>
      <c r="T18" s="46">
        <f t="shared" si="9"/>
        <v>0</v>
      </c>
      <c r="U18" s="46">
        <f t="shared" si="9"/>
        <v>0</v>
      </c>
      <c r="V18" s="46">
        <f t="shared" si="9"/>
        <v>0</v>
      </c>
      <c r="W18" s="46">
        <f t="shared" si="9"/>
        <v>0</v>
      </c>
      <c r="X18" s="46">
        <f t="shared" si="9"/>
        <v>0</v>
      </c>
      <c r="Y18" s="46">
        <f t="shared" si="9"/>
        <v>0</v>
      </c>
      <c r="Z18" s="46">
        <f t="shared" si="9"/>
        <v>0</v>
      </c>
    </row>
    <row r="19">
      <c r="B19" s="42" t="s">
        <v>25</v>
      </c>
      <c r="C19" s="44">
        <f>-$K$7</f>
        <v>-3503</v>
      </c>
      <c r="D19" s="46">
        <v>0.0</v>
      </c>
      <c r="E19" s="46">
        <v>0.0</v>
      </c>
      <c r="F19" s="46">
        <v>0.0</v>
      </c>
      <c r="G19" s="46">
        <v>0.0</v>
      </c>
      <c r="H19" s="46">
        <v>0.0</v>
      </c>
      <c r="I19" s="46">
        <v>0.0</v>
      </c>
      <c r="J19" s="46">
        <v>0.0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4">
        <f>-$K$7</f>
        <v>-3503</v>
      </c>
      <c r="Q19" s="46">
        <v>0.0</v>
      </c>
      <c r="R19" s="46">
        <v>0.0</v>
      </c>
      <c r="S19" s="46">
        <v>0.0</v>
      </c>
      <c r="T19" s="46">
        <v>0.0</v>
      </c>
      <c r="U19" s="46">
        <v>0.0</v>
      </c>
      <c r="V19" s="46">
        <v>0.0</v>
      </c>
      <c r="W19" s="46">
        <v>0.0</v>
      </c>
      <c r="X19" s="46">
        <v>0.0</v>
      </c>
      <c r="Y19" s="46">
        <v>0.0</v>
      </c>
      <c r="Z19" s="46">
        <v>0.0</v>
      </c>
    </row>
    <row r="20">
      <c r="B20" s="42" t="s">
        <v>26</v>
      </c>
      <c r="C20" s="44">
        <f t="shared" ref="C20:Z20" si="10">C18+C19</f>
        <v>-3503</v>
      </c>
      <c r="D20" s="44">
        <f t="shared" si="10"/>
        <v>0</v>
      </c>
      <c r="E20" s="44">
        <f t="shared" si="10"/>
        <v>0</v>
      </c>
      <c r="F20" s="44">
        <f t="shared" si="10"/>
        <v>0</v>
      </c>
      <c r="G20" s="44">
        <f t="shared" si="10"/>
        <v>0</v>
      </c>
      <c r="H20" s="44">
        <f t="shared" si="10"/>
        <v>0</v>
      </c>
      <c r="I20" s="44">
        <f t="shared" si="10"/>
        <v>0</v>
      </c>
      <c r="J20" s="44">
        <f t="shared" si="10"/>
        <v>0</v>
      </c>
      <c r="K20" s="44">
        <f t="shared" si="10"/>
        <v>0</v>
      </c>
      <c r="L20" s="44">
        <f t="shared" si="10"/>
        <v>0</v>
      </c>
      <c r="M20" s="44">
        <f t="shared" si="10"/>
        <v>0</v>
      </c>
      <c r="N20" s="44">
        <f t="shared" si="10"/>
        <v>0</v>
      </c>
      <c r="O20" s="44">
        <f t="shared" si="10"/>
        <v>0</v>
      </c>
      <c r="P20" s="44">
        <f t="shared" si="10"/>
        <v>-3503</v>
      </c>
      <c r="Q20" s="44">
        <f t="shared" si="10"/>
        <v>0</v>
      </c>
      <c r="R20" s="44">
        <f t="shared" si="10"/>
        <v>0</v>
      </c>
      <c r="S20" s="44">
        <f t="shared" si="10"/>
        <v>0</v>
      </c>
      <c r="T20" s="44">
        <f t="shared" si="10"/>
        <v>0</v>
      </c>
      <c r="U20" s="44">
        <f t="shared" si="10"/>
        <v>0</v>
      </c>
      <c r="V20" s="44">
        <f t="shared" si="10"/>
        <v>0</v>
      </c>
      <c r="W20" s="44">
        <f t="shared" si="10"/>
        <v>0</v>
      </c>
      <c r="X20" s="44">
        <f t="shared" si="10"/>
        <v>0</v>
      </c>
      <c r="Y20" s="44">
        <f t="shared" si="10"/>
        <v>0</v>
      </c>
      <c r="Z20" s="44">
        <f t="shared" si="10"/>
        <v>0</v>
      </c>
    </row>
    <row r="21">
      <c r="B21" s="47" t="s">
        <v>27</v>
      </c>
      <c r="C21" s="46">
        <v>0.0</v>
      </c>
      <c r="D21" s="44">
        <f t="shared" ref="D21:Z21" si="11">$C$5*C22</f>
        <v>69.94</v>
      </c>
      <c r="E21" s="44">
        <f t="shared" si="11"/>
        <v>71.3388</v>
      </c>
      <c r="F21" s="44">
        <f t="shared" si="11"/>
        <v>72.765576</v>
      </c>
      <c r="G21" s="44">
        <f t="shared" si="11"/>
        <v>74.22088752</v>
      </c>
      <c r="H21" s="44">
        <f t="shared" si="11"/>
        <v>75.70530527</v>
      </c>
      <c r="I21" s="44">
        <f t="shared" si="11"/>
        <v>77.21941138</v>
      </c>
      <c r="J21" s="44">
        <f t="shared" si="11"/>
        <v>78.7637996</v>
      </c>
      <c r="K21" s="44">
        <f t="shared" si="11"/>
        <v>80.3390756</v>
      </c>
      <c r="L21" s="44">
        <f t="shared" si="11"/>
        <v>81.94585711</v>
      </c>
      <c r="M21" s="44">
        <f t="shared" si="11"/>
        <v>83.58477425</v>
      </c>
      <c r="N21" s="44">
        <f t="shared" si="11"/>
        <v>85.25646973</v>
      </c>
      <c r="O21" s="44">
        <f t="shared" si="11"/>
        <v>86.96159913</v>
      </c>
      <c r="P21" s="44">
        <f t="shared" si="11"/>
        <v>88.70083111</v>
      </c>
      <c r="Q21" s="44">
        <f t="shared" si="11"/>
        <v>20.41484773</v>
      </c>
      <c r="R21" s="44">
        <f t="shared" si="11"/>
        <v>20.82314469</v>
      </c>
      <c r="S21" s="44">
        <f t="shared" si="11"/>
        <v>21.23960758</v>
      </c>
      <c r="T21" s="44">
        <f t="shared" si="11"/>
        <v>21.66439973</v>
      </c>
      <c r="U21" s="44">
        <f t="shared" si="11"/>
        <v>22.09768773</v>
      </c>
      <c r="V21" s="44">
        <f t="shared" si="11"/>
        <v>22.53964148</v>
      </c>
      <c r="W21" s="44">
        <f t="shared" si="11"/>
        <v>22.99043431</v>
      </c>
      <c r="X21" s="44">
        <f t="shared" si="11"/>
        <v>23.450243</v>
      </c>
      <c r="Y21" s="44">
        <f t="shared" si="11"/>
        <v>23.91924786</v>
      </c>
      <c r="Z21" s="44">
        <f t="shared" si="11"/>
        <v>24.39763282</v>
      </c>
    </row>
    <row r="22">
      <c r="B22" s="42" t="s">
        <v>28</v>
      </c>
      <c r="C22" s="44">
        <f>C17+C20</f>
        <v>3497</v>
      </c>
      <c r="D22" s="44">
        <f t="shared" ref="D22:Z22" si="12">D17+D20+D21</f>
        <v>3566.94</v>
      </c>
      <c r="E22" s="44">
        <f t="shared" si="12"/>
        <v>3638.2788</v>
      </c>
      <c r="F22" s="44">
        <f t="shared" si="12"/>
        <v>3711.044376</v>
      </c>
      <c r="G22" s="44">
        <f t="shared" si="12"/>
        <v>3785.265264</v>
      </c>
      <c r="H22" s="44">
        <f t="shared" si="12"/>
        <v>3860.970569</v>
      </c>
      <c r="I22" s="44">
        <f t="shared" si="12"/>
        <v>3938.18998</v>
      </c>
      <c r="J22" s="44">
        <f t="shared" si="12"/>
        <v>4016.95378</v>
      </c>
      <c r="K22" s="44">
        <f t="shared" si="12"/>
        <v>4097.292855</v>
      </c>
      <c r="L22" s="44">
        <f t="shared" si="12"/>
        <v>4179.238712</v>
      </c>
      <c r="M22" s="44">
        <f t="shared" si="12"/>
        <v>4262.823487</v>
      </c>
      <c r="N22" s="44">
        <f t="shared" si="12"/>
        <v>4348.079956</v>
      </c>
      <c r="O22" s="44">
        <f t="shared" si="12"/>
        <v>4435.041556</v>
      </c>
      <c r="P22" s="44">
        <f t="shared" si="12"/>
        <v>1020.742387</v>
      </c>
      <c r="Q22" s="44">
        <f t="shared" si="12"/>
        <v>1041.157234</v>
      </c>
      <c r="R22" s="44">
        <f t="shared" si="12"/>
        <v>1061.980379</v>
      </c>
      <c r="S22" s="44">
        <f t="shared" si="12"/>
        <v>1083.219987</v>
      </c>
      <c r="T22" s="44">
        <f t="shared" si="12"/>
        <v>1104.884386</v>
      </c>
      <c r="U22" s="44">
        <f t="shared" si="12"/>
        <v>1126.982074</v>
      </c>
      <c r="V22" s="44">
        <f t="shared" si="12"/>
        <v>1149.521716</v>
      </c>
      <c r="W22" s="44">
        <f t="shared" si="12"/>
        <v>1172.51215</v>
      </c>
      <c r="X22" s="44">
        <f t="shared" si="12"/>
        <v>1195.962393</v>
      </c>
      <c r="Y22" s="44">
        <f t="shared" si="12"/>
        <v>1219.881641</v>
      </c>
      <c r="Z22" s="44">
        <f t="shared" si="12"/>
        <v>1244.279274</v>
      </c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30">
        <v>43831.0</v>
      </c>
      <c r="D24" s="31">
        <f t="shared" ref="D24:Z24" si="13">date(year(C24),month(C24)+1,day(C24))</f>
        <v>43862</v>
      </c>
      <c r="E24" s="31">
        <f t="shared" si="13"/>
        <v>43891</v>
      </c>
      <c r="F24" s="31">
        <f t="shared" si="13"/>
        <v>43922</v>
      </c>
      <c r="G24" s="31">
        <f t="shared" si="13"/>
        <v>43952</v>
      </c>
      <c r="H24" s="31">
        <f t="shared" si="13"/>
        <v>43983</v>
      </c>
      <c r="I24" s="31">
        <f t="shared" si="13"/>
        <v>44013</v>
      </c>
      <c r="J24" s="31">
        <f t="shared" si="13"/>
        <v>44044</v>
      </c>
      <c r="K24" s="31">
        <f t="shared" si="13"/>
        <v>44075</v>
      </c>
      <c r="L24" s="31">
        <f t="shared" si="13"/>
        <v>44105</v>
      </c>
      <c r="M24" s="31">
        <f t="shared" si="13"/>
        <v>44136</v>
      </c>
      <c r="N24" s="31">
        <f t="shared" si="13"/>
        <v>44166</v>
      </c>
      <c r="O24" s="31">
        <f t="shared" si="13"/>
        <v>44197</v>
      </c>
      <c r="P24" s="31">
        <f t="shared" si="13"/>
        <v>44228</v>
      </c>
      <c r="Q24" s="31">
        <f t="shared" si="13"/>
        <v>44256</v>
      </c>
      <c r="R24" s="31">
        <f t="shared" si="13"/>
        <v>44287</v>
      </c>
      <c r="S24" s="31">
        <f t="shared" si="13"/>
        <v>44317</v>
      </c>
      <c r="T24" s="31">
        <f t="shared" si="13"/>
        <v>44348</v>
      </c>
      <c r="U24" s="31">
        <f t="shared" si="13"/>
        <v>44378</v>
      </c>
      <c r="V24" s="31">
        <f t="shared" si="13"/>
        <v>44409</v>
      </c>
      <c r="W24" s="31">
        <f t="shared" si="13"/>
        <v>44440</v>
      </c>
      <c r="X24" s="31">
        <f t="shared" si="13"/>
        <v>44470</v>
      </c>
      <c r="Y24" s="31">
        <f t="shared" si="13"/>
        <v>44501</v>
      </c>
      <c r="Z24" s="31">
        <f t="shared" si="13"/>
        <v>44531</v>
      </c>
    </row>
    <row r="25">
      <c r="A25" s="48" t="s">
        <v>31</v>
      </c>
      <c r="B25" s="33" t="s">
        <v>22</v>
      </c>
      <c r="C25" s="49">
        <f t="shared" ref="C25:Z25" si="14">(C15-$C$3)/$C$3</f>
        <v>-0.07092205714</v>
      </c>
      <c r="D25" s="49">
        <f t="shared" si="14"/>
        <v>-0.1232625554</v>
      </c>
      <c r="E25" s="49">
        <f t="shared" si="14"/>
        <v>-0.1766498637</v>
      </c>
      <c r="F25" s="49">
        <f t="shared" si="14"/>
        <v>-0.2311049181</v>
      </c>
      <c r="G25" s="49">
        <f t="shared" si="14"/>
        <v>-0.2866490736</v>
      </c>
      <c r="H25" s="49">
        <f t="shared" si="14"/>
        <v>-0.3433041122</v>
      </c>
      <c r="I25" s="49">
        <f t="shared" si="14"/>
        <v>-0.4010922516</v>
      </c>
      <c r="J25" s="49">
        <f t="shared" si="14"/>
        <v>-0.4600361538</v>
      </c>
      <c r="K25" s="49">
        <f t="shared" si="14"/>
        <v>-0.520158934</v>
      </c>
      <c r="L25" s="49">
        <f t="shared" si="14"/>
        <v>-0.5814841698</v>
      </c>
      <c r="M25" s="49">
        <f t="shared" si="14"/>
        <v>-0.6440359104</v>
      </c>
      <c r="N25" s="49">
        <f t="shared" si="14"/>
        <v>-0.7078386857</v>
      </c>
      <c r="O25" s="49">
        <f t="shared" si="14"/>
        <v>-0.7729175166</v>
      </c>
      <c r="P25" s="49">
        <f t="shared" si="14"/>
        <v>-0.839297924</v>
      </c>
      <c r="Q25" s="49">
        <f t="shared" si="14"/>
        <v>-0.9070059397</v>
      </c>
      <c r="R25" s="49">
        <f t="shared" si="14"/>
        <v>-0.9760681156</v>
      </c>
      <c r="S25" s="49">
        <f t="shared" si="14"/>
        <v>-1.046511535</v>
      </c>
      <c r="T25" s="49">
        <f t="shared" si="14"/>
        <v>-1.118363823</v>
      </c>
      <c r="U25" s="49">
        <f t="shared" si="14"/>
        <v>-1.191653156</v>
      </c>
      <c r="V25" s="49">
        <f t="shared" si="14"/>
        <v>-1.266408277</v>
      </c>
      <c r="W25" s="49">
        <f t="shared" si="14"/>
        <v>-1.342658499</v>
      </c>
      <c r="X25" s="49">
        <f t="shared" si="14"/>
        <v>-1.420433727</v>
      </c>
      <c r="Y25" s="49">
        <f t="shared" si="14"/>
        <v>-1.499764458</v>
      </c>
      <c r="Z25" s="49">
        <f t="shared" si="14"/>
        <v>-1.580681805</v>
      </c>
    </row>
    <row r="26">
      <c r="B26" s="42" t="s">
        <v>32</v>
      </c>
      <c r="C26" s="50">
        <f t="shared" ref="C26:Z26" si="15">(C22-$C$3)/$C$3</f>
        <v>-0.5004285714</v>
      </c>
      <c r="D26" s="50">
        <f t="shared" si="15"/>
        <v>-0.4904371429</v>
      </c>
      <c r="E26" s="50">
        <f t="shared" si="15"/>
        <v>-0.4802458857</v>
      </c>
      <c r="F26" s="50">
        <f t="shared" si="15"/>
        <v>-0.4698508034</v>
      </c>
      <c r="G26" s="50">
        <f t="shared" si="15"/>
        <v>-0.4592478195</v>
      </c>
      <c r="H26" s="50">
        <f t="shared" si="15"/>
        <v>-0.4484327759</v>
      </c>
      <c r="I26" s="50">
        <f t="shared" si="15"/>
        <v>-0.4374014314</v>
      </c>
      <c r="J26" s="50">
        <f t="shared" si="15"/>
        <v>-0.42614946</v>
      </c>
      <c r="K26" s="50">
        <f t="shared" si="15"/>
        <v>-0.4146724492</v>
      </c>
      <c r="L26" s="50">
        <f t="shared" si="15"/>
        <v>-0.4029658982</v>
      </c>
      <c r="M26" s="50">
        <f t="shared" si="15"/>
        <v>-0.3910252162</v>
      </c>
      <c r="N26" s="50">
        <f t="shared" si="15"/>
        <v>-0.3788457205</v>
      </c>
      <c r="O26" s="50">
        <f t="shared" si="15"/>
        <v>-0.3664226349</v>
      </c>
      <c r="P26" s="50">
        <f t="shared" si="15"/>
        <v>-0.854179659</v>
      </c>
      <c r="Q26" s="50">
        <f t="shared" si="15"/>
        <v>-0.8512632522</v>
      </c>
      <c r="R26" s="50">
        <f t="shared" si="15"/>
        <v>-0.8482885173</v>
      </c>
      <c r="S26" s="50">
        <f t="shared" si="15"/>
        <v>-0.8452542876</v>
      </c>
      <c r="T26" s="50">
        <f t="shared" si="15"/>
        <v>-0.8421593734</v>
      </c>
      <c r="U26" s="50">
        <f t="shared" si="15"/>
        <v>-0.8390025608</v>
      </c>
      <c r="V26" s="50">
        <f t="shared" si="15"/>
        <v>-0.8357826121</v>
      </c>
      <c r="W26" s="50">
        <f t="shared" si="15"/>
        <v>-0.8324982643</v>
      </c>
      <c r="X26" s="50">
        <f t="shared" si="15"/>
        <v>-0.8291482296</v>
      </c>
      <c r="Y26" s="50">
        <f t="shared" si="15"/>
        <v>-0.8257311942</v>
      </c>
      <c r="Z26" s="50">
        <f t="shared" si="15"/>
        <v>-0.8222458181</v>
      </c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7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7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7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7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</sheetData>
  <mergeCells count="5">
    <mergeCell ref="J3:N3"/>
    <mergeCell ref="O5:O7"/>
    <mergeCell ref="A10:A15"/>
    <mergeCell ref="A17:A22"/>
    <mergeCell ref="A25:A26"/>
  </mergeCells>
  <hyperlinks>
    <hyperlink r:id="rId1" ref="G1"/>
    <hyperlink r:id="rId2" ref="G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7.71"/>
    <col customWidth="1" min="3" max="26" width="10.86"/>
  </cols>
  <sheetData>
    <row r="1">
      <c r="A1" s="1"/>
      <c r="B1" s="2" t="s">
        <v>0</v>
      </c>
      <c r="D1" s="3"/>
      <c r="E1" s="3"/>
      <c r="F1" s="4"/>
      <c r="G1" s="5" t="s">
        <v>1</v>
      </c>
      <c r="H1" s="6"/>
      <c r="I1" s="6"/>
      <c r="J1" s="6"/>
      <c r="K1" s="7" t="s">
        <v>2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4"/>
      <c r="C2" s="6"/>
      <c r="D2" s="6"/>
      <c r="E2" s="6"/>
      <c r="F2" s="6"/>
      <c r="G2" s="5" t="s">
        <v>3</v>
      </c>
      <c r="H2" s="6"/>
      <c r="I2" s="6"/>
      <c r="J2" s="6"/>
      <c r="K2" s="7" t="s">
        <v>4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8">
        <v>7000.0</v>
      </c>
      <c r="D3" s="9" t="s">
        <v>5</v>
      </c>
      <c r="E3" s="10"/>
      <c r="F3" s="10"/>
      <c r="G3" s="6"/>
      <c r="H3" s="6"/>
      <c r="I3" s="6"/>
      <c r="J3" s="11" t="s">
        <v>6</v>
      </c>
      <c r="O3" s="12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13">
        <v>730.08</v>
      </c>
      <c r="D4" s="7" t="s">
        <v>7</v>
      </c>
      <c r="E4" s="7" t="s">
        <v>8</v>
      </c>
      <c r="F4" s="6"/>
      <c r="G4" s="6"/>
      <c r="H4" s="6"/>
      <c r="I4" s="6"/>
      <c r="J4" s="11" t="s">
        <v>9</v>
      </c>
      <c r="K4" s="11" t="s">
        <v>10</v>
      </c>
      <c r="L4" s="14" t="s">
        <v>11</v>
      </c>
      <c r="M4" s="14" t="s">
        <v>12</v>
      </c>
      <c r="N4" s="11" t="s">
        <v>13</v>
      </c>
      <c r="O4" s="11" t="s">
        <v>14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15">
        <v>0.02</v>
      </c>
      <c r="D5" s="16" t="s">
        <v>15</v>
      </c>
      <c r="E5" s="16" t="s">
        <v>16</v>
      </c>
      <c r="F5" s="6"/>
      <c r="G5" s="6"/>
      <c r="H5" s="6"/>
      <c r="I5" s="6"/>
      <c r="J5" s="17" t="s">
        <v>17</v>
      </c>
      <c r="K5" s="18">
        <v>0.0</v>
      </c>
      <c r="L5" s="19">
        <v>312.44</v>
      </c>
      <c r="M5" s="20">
        <v>0.428</v>
      </c>
      <c r="N5" s="21">
        <v>0.37</v>
      </c>
      <c r="O5" s="22">
        <v>0.68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23">
        <v>10000.0</v>
      </c>
      <c r="D6" s="24" t="s">
        <v>18</v>
      </c>
      <c r="E6" s="24" t="s">
        <v>19</v>
      </c>
      <c r="F6" s="25"/>
      <c r="G6" s="25"/>
      <c r="H6" s="25"/>
      <c r="I6" s="6"/>
      <c r="J6" s="26" t="s">
        <v>20</v>
      </c>
      <c r="K6" s="27">
        <v>1787.0</v>
      </c>
      <c r="L6" s="28">
        <v>148.92</v>
      </c>
      <c r="M6" s="28">
        <v>0.408</v>
      </c>
      <c r="N6" s="29">
        <v>0.4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17" t="s">
        <v>21</v>
      </c>
      <c r="K7" s="18">
        <v>3503.0</v>
      </c>
      <c r="L7" s="20">
        <v>0.0</v>
      </c>
      <c r="M7" s="20">
        <v>0.4</v>
      </c>
      <c r="N7" s="21">
        <v>0.41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9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30">
        <v>43831.0</v>
      </c>
      <c r="D9" s="31">
        <f t="shared" ref="D9:Z9" si="1">date(year(C9),month(C9)+1,day(C9))</f>
        <v>43862</v>
      </c>
      <c r="E9" s="31">
        <f t="shared" si="1"/>
        <v>43891</v>
      </c>
      <c r="F9" s="31">
        <f t="shared" si="1"/>
        <v>43922</v>
      </c>
      <c r="G9" s="31">
        <f t="shared" si="1"/>
        <v>43952</v>
      </c>
      <c r="H9" s="31">
        <f t="shared" si="1"/>
        <v>43983</v>
      </c>
      <c r="I9" s="31">
        <f t="shared" si="1"/>
        <v>44013</v>
      </c>
      <c r="J9" s="31">
        <f t="shared" si="1"/>
        <v>44044</v>
      </c>
      <c r="K9" s="31">
        <f t="shared" si="1"/>
        <v>44075</v>
      </c>
      <c r="L9" s="31">
        <f t="shared" si="1"/>
        <v>44105</v>
      </c>
      <c r="M9" s="31">
        <f t="shared" si="1"/>
        <v>44136</v>
      </c>
      <c r="N9" s="31">
        <f t="shared" si="1"/>
        <v>44166</v>
      </c>
      <c r="O9" s="31">
        <f t="shared" si="1"/>
        <v>44197</v>
      </c>
      <c r="P9" s="31">
        <f t="shared" si="1"/>
        <v>44228</v>
      </c>
      <c r="Q9" s="31">
        <f t="shared" si="1"/>
        <v>44256</v>
      </c>
      <c r="R9" s="31">
        <f t="shared" si="1"/>
        <v>44287</v>
      </c>
      <c r="S9" s="31">
        <f t="shared" si="1"/>
        <v>44317</v>
      </c>
      <c r="T9" s="31">
        <f t="shared" si="1"/>
        <v>44348</v>
      </c>
      <c r="U9" s="31">
        <f t="shared" si="1"/>
        <v>44378</v>
      </c>
      <c r="V9" s="31">
        <f t="shared" si="1"/>
        <v>44409</v>
      </c>
      <c r="W9" s="31">
        <f t="shared" si="1"/>
        <v>44440</v>
      </c>
      <c r="X9" s="31">
        <f t="shared" si="1"/>
        <v>44470</v>
      </c>
      <c r="Y9" s="31">
        <f t="shared" si="1"/>
        <v>44501</v>
      </c>
      <c r="Z9" s="31">
        <f t="shared" si="1"/>
        <v>44531</v>
      </c>
    </row>
    <row r="10">
      <c r="A10" s="32" t="s">
        <v>22</v>
      </c>
      <c r="B10" s="33" t="s">
        <v>23</v>
      </c>
      <c r="C10" s="34">
        <f>$C$3</f>
        <v>7000</v>
      </c>
      <c r="D10" s="35">
        <f t="shared" ref="D10:Z10" si="2">C15</f>
        <v>16503.5456</v>
      </c>
      <c r="E10" s="35">
        <f t="shared" si="2"/>
        <v>26337.16211</v>
      </c>
      <c r="F10" s="35">
        <f t="shared" si="2"/>
        <v>36367.45095</v>
      </c>
      <c r="G10" s="35">
        <f t="shared" si="2"/>
        <v>46598.34557</v>
      </c>
      <c r="H10" s="35">
        <f t="shared" si="2"/>
        <v>57033.85808</v>
      </c>
      <c r="I10" s="35">
        <f t="shared" si="2"/>
        <v>67678.08085</v>
      </c>
      <c r="J10" s="35">
        <f t="shared" si="2"/>
        <v>78535.18806</v>
      </c>
      <c r="K10" s="35">
        <f t="shared" si="2"/>
        <v>89609.43742</v>
      </c>
      <c r="L10" s="35">
        <f t="shared" si="2"/>
        <v>100905.1718</v>
      </c>
      <c r="M10" s="35">
        <f t="shared" si="2"/>
        <v>112426.8208</v>
      </c>
      <c r="N10" s="35">
        <f t="shared" si="2"/>
        <v>124178.9028</v>
      </c>
      <c r="O10" s="35">
        <f t="shared" si="2"/>
        <v>136166.0265</v>
      </c>
      <c r="P10" s="35">
        <f t="shared" si="2"/>
        <v>148392.8926</v>
      </c>
      <c r="Q10" s="35">
        <f t="shared" si="2"/>
        <v>160864.2961</v>
      </c>
      <c r="R10" s="35">
        <f t="shared" si="2"/>
        <v>173585.1276</v>
      </c>
      <c r="S10" s="35">
        <f t="shared" si="2"/>
        <v>186560.3757</v>
      </c>
      <c r="T10" s="35">
        <f t="shared" si="2"/>
        <v>199795.1289</v>
      </c>
      <c r="U10" s="35">
        <f t="shared" si="2"/>
        <v>213294.577</v>
      </c>
      <c r="V10" s="35">
        <f t="shared" si="2"/>
        <v>227064.0142</v>
      </c>
      <c r="W10" s="35">
        <f t="shared" si="2"/>
        <v>241108.8401</v>
      </c>
      <c r="X10" s="35">
        <f t="shared" si="2"/>
        <v>255434.5625</v>
      </c>
      <c r="Y10" s="35">
        <f t="shared" si="2"/>
        <v>270046.7993</v>
      </c>
      <c r="Z10" s="35">
        <f t="shared" si="2"/>
        <v>284951.2809</v>
      </c>
    </row>
    <row r="11">
      <c r="B11" s="36" t="s">
        <v>24</v>
      </c>
      <c r="C11" s="37">
        <f t="shared" ref="C11:Z11" si="3">$C$6</f>
        <v>10000</v>
      </c>
      <c r="D11" s="37">
        <f t="shared" si="3"/>
        <v>10000</v>
      </c>
      <c r="E11" s="37">
        <f t="shared" si="3"/>
        <v>10000</v>
      </c>
      <c r="F11" s="37">
        <f t="shared" si="3"/>
        <v>10000</v>
      </c>
      <c r="G11" s="37">
        <f t="shared" si="3"/>
        <v>10000</v>
      </c>
      <c r="H11" s="37">
        <f t="shared" si="3"/>
        <v>10000</v>
      </c>
      <c r="I11" s="37">
        <f t="shared" si="3"/>
        <v>10000</v>
      </c>
      <c r="J11" s="37">
        <f t="shared" si="3"/>
        <v>10000</v>
      </c>
      <c r="K11" s="37">
        <f t="shared" si="3"/>
        <v>10000</v>
      </c>
      <c r="L11" s="37">
        <f t="shared" si="3"/>
        <v>10000</v>
      </c>
      <c r="M11" s="37">
        <f t="shared" si="3"/>
        <v>10000</v>
      </c>
      <c r="N11" s="37">
        <f t="shared" si="3"/>
        <v>10000</v>
      </c>
      <c r="O11" s="37">
        <f t="shared" si="3"/>
        <v>10000</v>
      </c>
      <c r="P11" s="37">
        <f t="shared" si="3"/>
        <v>10000</v>
      </c>
      <c r="Q11" s="37">
        <f t="shared" si="3"/>
        <v>10000</v>
      </c>
      <c r="R11" s="37">
        <f t="shared" si="3"/>
        <v>10000</v>
      </c>
      <c r="S11" s="37">
        <f t="shared" si="3"/>
        <v>10000</v>
      </c>
      <c r="T11" s="37">
        <f t="shared" si="3"/>
        <v>10000</v>
      </c>
      <c r="U11" s="37">
        <f t="shared" si="3"/>
        <v>10000</v>
      </c>
      <c r="V11" s="37">
        <f t="shared" si="3"/>
        <v>10000</v>
      </c>
      <c r="W11" s="37">
        <f t="shared" si="3"/>
        <v>10000</v>
      </c>
      <c r="X11" s="37">
        <f t="shared" si="3"/>
        <v>10000</v>
      </c>
      <c r="Y11" s="37">
        <f t="shared" si="3"/>
        <v>10000</v>
      </c>
      <c r="Z11" s="37">
        <f t="shared" si="3"/>
        <v>10000</v>
      </c>
    </row>
    <row r="12">
      <c r="B12" s="33" t="s">
        <v>25</v>
      </c>
      <c r="C12" s="35">
        <f t="shared" ref="C12:Z12" si="4">-$C$4*$O$5</f>
        <v>-496.4544</v>
      </c>
      <c r="D12" s="35">
        <f t="shared" si="4"/>
        <v>-496.4544</v>
      </c>
      <c r="E12" s="35">
        <f t="shared" si="4"/>
        <v>-496.4544</v>
      </c>
      <c r="F12" s="35">
        <f t="shared" si="4"/>
        <v>-496.4544</v>
      </c>
      <c r="G12" s="35">
        <f t="shared" si="4"/>
        <v>-496.4544</v>
      </c>
      <c r="H12" s="35">
        <f t="shared" si="4"/>
        <v>-496.4544</v>
      </c>
      <c r="I12" s="35">
        <f t="shared" si="4"/>
        <v>-496.4544</v>
      </c>
      <c r="J12" s="35">
        <f t="shared" si="4"/>
        <v>-496.4544</v>
      </c>
      <c r="K12" s="35">
        <f t="shared" si="4"/>
        <v>-496.4544</v>
      </c>
      <c r="L12" s="35">
        <f t="shared" si="4"/>
        <v>-496.4544</v>
      </c>
      <c r="M12" s="35">
        <f t="shared" si="4"/>
        <v>-496.4544</v>
      </c>
      <c r="N12" s="35">
        <f t="shared" si="4"/>
        <v>-496.4544</v>
      </c>
      <c r="O12" s="35">
        <f t="shared" si="4"/>
        <v>-496.4544</v>
      </c>
      <c r="P12" s="35">
        <f t="shared" si="4"/>
        <v>-496.4544</v>
      </c>
      <c r="Q12" s="35">
        <f t="shared" si="4"/>
        <v>-496.4544</v>
      </c>
      <c r="R12" s="35">
        <f t="shared" si="4"/>
        <v>-496.4544</v>
      </c>
      <c r="S12" s="35">
        <f t="shared" si="4"/>
        <v>-496.4544</v>
      </c>
      <c r="T12" s="35">
        <f t="shared" si="4"/>
        <v>-496.4544</v>
      </c>
      <c r="U12" s="35">
        <f t="shared" si="4"/>
        <v>-496.4544</v>
      </c>
      <c r="V12" s="35">
        <f t="shared" si="4"/>
        <v>-496.4544</v>
      </c>
      <c r="W12" s="35">
        <f t="shared" si="4"/>
        <v>-496.4544</v>
      </c>
      <c r="X12" s="35">
        <f t="shared" si="4"/>
        <v>-496.4544</v>
      </c>
      <c r="Y12" s="35">
        <f t="shared" si="4"/>
        <v>-496.4544</v>
      </c>
      <c r="Z12" s="35">
        <f t="shared" si="4"/>
        <v>-496.4544</v>
      </c>
    </row>
    <row r="13">
      <c r="B13" s="33" t="s">
        <v>26</v>
      </c>
      <c r="C13" s="35">
        <f t="shared" ref="C13:Z13" si="5">C11+C12</f>
        <v>9503.5456</v>
      </c>
      <c r="D13" s="35">
        <f t="shared" si="5"/>
        <v>9503.5456</v>
      </c>
      <c r="E13" s="35">
        <f t="shared" si="5"/>
        <v>9503.5456</v>
      </c>
      <c r="F13" s="35">
        <f t="shared" si="5"/>
        <v>9503.5456</v>
      </c>
      <c r="G13" s="35">
        <f t="shared" si="5"/>
        <v>9503.5456</v>
      </c>
      <c r="H13" s="35">
        <f t="shared" si="5"/>
        <v>9503.5456</v>
      </c>
      <c r="I13" s="35">
        <f t="shared" si="5"/>
        <v>9503.5456</v>
      </c>
      <c r="J13" s="35">
        <f t="shared" si="5"/>
        <v>9503.5456</v>
      </c>
      <c r="K13" s="35">
        <f t="shared" si="5"/>
        <v>9503.5456</v>
      </c>
      <c r="L13" s="35">
        <f t="shared" si="5"/>
        <v>9503.5456</v>
      </c>
      <c r="M13" s="35">
        <f t="shared" si="5"/>
        <v>9503.5456</v>
      </c>
      <c r="N13" s="35">
        <f t="shared" si="5"/>
        <v>9503.5456</v>
      </c>
      <c r="O13" s="35">
        <f t="shared" si="5"/>
        <v>9503.5456</v>
      </c>
      <c r="P13" s="35">
        <f t="shared" si="5"/>
        <v>9503.5456</v>
      </c>
      <c r="Q13" s="35">
        <f t="shared" si="5"/>
        <v>9503.5456</v>
      </c>
      <c r="R13" s="35">
        <f t="shared" si="5"/>
        <v>9503.5456</v>
      </c>
      <c r="S13" s="35">
        <f t="shared" si="5"/>
        <v>9503.5456</v>
      </c>
      <c r="T13" s="35">
        <f t="shared" si="5"/>
        <v>9503.5456</v>
      </c>
      <c r="U13" s="35">
        <f t="shared" si="5"/>
        <v>9503.5456</v>
      </c>
      <c r="V13" s="35">
        <f t="shared" si="5"/>
        <v>9503.5456</v>
      </c>
      <c r="W13" s="35">
        <f t="shared" si="5"/>
        <v>9503.5456</v>
      </c>
      <c r="X13" s="35">
        <f t="shared" si="5"/>
        <v>9503.5456</v>
      </c>
      <c r="Y13" s="35">
        <f t="shared" si="5"/>
        <v>9503.5456</v>
      </c>
      <c r="Z13" s="35">
        <f t="shared" si="5"/>
        <v>9503.5456</v>
      </c>
    </row>
    <row r="14">
      <c r="B14" s="38" t="s">
        <v>27</v>
      </c>
      <c r="C14" s="37">
        <v>0.0</v>
      </c>
      <c r="D14" s="35">
        <f t="shared" ref="D14:Z14" si="6">$C$5*C15</f>
        <v>330.070912</v>
      </c>
      <c r="E14" s="35">
        <f t="shared" si="6"/>
        <v>526.7432422</v>
      </c>
      <c r="F14" s="35">
        <f t="shared" si="6"/>
        <v>727.3490191</v>
      </c>
      <c r="G14" s="35">
        <f t="shared" si="6"/>
        <v>931.9669115</v>
      </c>
      <c r="H14" s="35">
        <f t="shared" si="6"/>
        <v>1140.677162</v>
      </c>
      <c r="I14" s="35">
        <f t="shared" si="6"/>
        <v>1353.561617</v>
      </c>
      <c r="J14" s="35">
        <f t="shared" si="6"/>
        <v>1570.703761</v>
      </c>
      <c r="K14" s="35">
        <f t="shared" si="6"/>
        <v>1792.188748</v>
      </c>
      <c r="L14" s="35">
        <f t="shared" si="6"/>
        <v>2018.103435</v>
      </c>
      <c r="M14" s="35">
        <f t="shared" si="6"/>
        <v>2248.536416</v>
      </c>
      <c r="N14" s="35">
        <f t="shared" si="6"/>
        <v>2483.578056</v>
      </c>
      <c r="O14" s="35">
        <f t="shared" si="6"/>
        <v>2723.32053</v>
      </c>
      <c r="P14" s="35">
        <f t="shared" si="6"/>
        <v>2967.857852</v>
      </c>
      <c r="Q14" s="35">
        <f t="shared" si="6"/>
        <v>3217.285921</v>
      </c>
      <c r="R14" s="35">
        <f t="shared" si="6"/>
        <v>3471.702552</v>
      </c>
      <c r="S14" s="35">
        <f t="shared" si="6"/>
        <v>3731.207515</v>
      </c>
      <c r="T14" s="35">
        <f t="shared" si="6"/>
        <v>3995.902577</v>
      </c>
      <c r="U14" s="35">
        <f t="shared" si="6"/>
        <v>4265.891541</v>
      </c>
      <c r="V14" s="35">
        <f t="shared" si="6"/>
        <v>4541.280283</v>
      </c>
      <c r="W14" s="35">
        <f t="shared" si="6"/>
        <v>4822.176801</v>
      </c>
      <c r="X14" s="35">
        <f t="shared" si="6"/>
        <v>5108.691249</v>
      </c>
      <c r="Y14" s="35">
        <f t="shared" si="6"/>
        <v>5400.935986</v>
      </c>
      <c r="Z14" s="35">
        <f t="shared" si="6"/>
        <v>5699.025618</v>
      </c>
    </row>
    <row r="15">
      <c r="B15" s="33" t="s">
        <v>28</v>
      </c>
      <c r="C15" s="35">
        <f>C10+C13</f>
        <v>16503.5456</v>
      </c>
      <c r="D15" s="35">
        <f t="shared" ref="D15:Z15" si="7">D10+D13+D14</f>
        <v>26337.16211</v>
      </c>
      <c r="E15" s="35">
        <f t="shared" si="7"/>
        <v>36367.45095</v>
      </c>
      <c r="F15" s="35">
        <f t="shared" si="7"/>
        <v>46598.34557</v>
      </c>
      <c r="G15" s="35">
        <f t="shared" si="7"/>
        <v>57033.85808</v>
      </c>
      <c r="H15" s="35">
        <f t="shared" si="7"/>
        <v>67678.08085</v>
      </c>
      <c r="I15" s="35">
        <f t="shared" si="7"/>
        <v>78535.18806</v>
      </c>
      <c r="J15" s="35">
        <f t="shared" si="7"/>
        <v>89609.43742</v>
      </c>
      <c r="K15" s="35">
        <f t="shared" si="7"/>
        <v>100905.1718</v>
      </c>
      <c r="L15" s="35">
        <f t="shared" si="7"/>
        <v>112426.8208</v>
      </c>
      <c r="M15" s="35">
        <f t="shared" si="7"/>
        <v>124178.9028</v>
      </c>
      <c r="N15" s="35">
        <f t="shared" si="7"/>
        <v>136166.0265</v>
      </c>
      <c r="O15" s="35">
        <f t="shared" si="7"/>
        <v>148392.8926</v>
      </c>
      <c r="P15" s="35">
        <f t="shared" si="7"/>
        <v>160864.2961</v>
      </c>
      <c r="Q15" s="35">
        <f t="shared" si="7"/>
        <v>173585.1276</v>
      </c>
      <c r="R15" s="35">
        <f t="shared" si="7"/>
        <v>186560.3757</v>
      </c>
      <c r="S15" s="35">
        <f t="shared" si="7"/>
        <v>199795.1289</v>
      </c>
      <c r="T15" s="35">
        <f t="shared" si="7"/>
        <v>213294.577</v>
      </c>
      <c r="U15" s="35">
        <f t="shared" si="7"/>
        <v>227064.0142</v>
      </c>
      <c r="V15" s="35">
        <f t="shared" si="7"/>
        <v>241108.8401</v>
      </c>
      <c r="W15" s="35">
        <f t="shared" si="7"/>
        <v>255434.5625</v>
      </c>
      <c r="X15" s="35">
        <f t="shared" si="7"/>
        <v>270046.7993</v>
      </c>
      <c r="Y15" s="35">
        <f t="shared" si="7"/>
        <v>284951.2809</v>
      </c>
      <c r="Z15" s="35">
        <f t="shared" si="7"/>
        <v>300153.8521</v>
      </c>
    </row>
    <row r="16">
      <c r="A16" s="7"/>
      <c r="B16" s="7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1" t="s">
        <v>29</v>
      </c>
      <c r="B17" s="42" t="s">
        <v>30</v>
      </c>
      <c r="C17" s="43">
        <f>$C$3</f>
        <v>7000</v>
      </c>
      <c r="D17" s="44">
        <f t="shared" ref="D17:Z17" si="8">C22</f>
        <v>13497</v>
      </c>
      <c r="E17" s="44">
        <f t="shared" si="8"/>
        <v>23766.94</v>
      </c>
      <c r="F17" s="44">
        <f t="shared" si="8"/>
        <v>34242.2788</v>
      </c>
      <c r="G17" s="44">
        <f t="shared" si="8"/>
        <v>44927.12438</v>
      </c>
      <c r="H17" s="44">
        <f t="shared" si="8"/>
        <v>55825.66686</v>
      </c>
      <c r="I17" s="44">
        <f t="shared" si="8"/>
        <v>66942.1802</v>
      </c>
      <c r="J17" s="44">
        <f t="shared" si="8"/>
        <v>78281.0238</v>
      </c>
      <c r="K17" s="44">
        <f t="shared" si="8"/>
        <v>89846.64428</v>
      </c>
      <c r="L17" s="44">
        <f t="shared" si="8"/>
        <v>101643.5772</v>
      </c>
      <c r="M17" s="44">
        <f t="shared" si="8"/>
        <v>113676.4487</v>
      </c>
      <c r="N17" s="44">
        <f t="shared" si="8"/>
        <v>125949.9777</v>
      </c>
      <c r="O17" s="44">
        <f t="shared" si="8"/>
        <v>138468.9772</v>
      </c>
      <c r="P17" s="44">
        <f t="shared" si="8"/>
        <v>151238.3568</v>
      </c>
      <c r="Q17" s="44">
        <f t="shared" si="8"/>
        <v>160760.1239</v>
      </c>
      <c r="R17" s="44">
        <f t="shared" si="8"/>
        <v>173975.3264</v>
      </c>
      <c r="S17" s="44">
        <f t="shared" si="8"/>
        <v>187454.8329</v>
      </c>
      <c r="T17" s="44">
        <f t="shared" si="8"/>
        <v>201203.9296</v>
      </c>
      <c r="U17" s="44">
        <f t="shared" si="8"/>
        <v>215228.0082</v>
      </c>
      <c r="V17" s="44">
        <f t="shared" si="8"/>
        <v>229532.5683</v>
      </c>
      <c r="W17" s="44">
        <f t="shared" si="8"/>
        <v>244123.2197</v>
      </c>
      <c r="X17" s="44">
        <f t="shared" si="8"/>
        <v>259005.6841</v>
      </c>
      <c r="Y17" s="44">
        <f t="shared" si="8"/>
        <v>274185.7978</v>
      </c>
      <c r="Z17" s="44">
        <f t="shared" si="8"/>
        <v>289669.5137</v>
      </c>
    </row>
    <row r="18">
      <c r="B18" s="45" t="s">
        <v>24</v>
      </c>
      <c r="C18" s="46">
        <f t="shared" ref="C18:Z18" si="9">$C$6</f>
        <v>10000</v>
      </c>
      <c r="D18" s="46">
        <f t="shared" si="9"/>
        <v>10000</v>
      </c>
      <c r="E18" s="46">
        <f t="shared" si="9"/>
        <v>10000</v>
      </c>
      <c r="F18" s="46">
        <f t="shared" si="9"/>
        <v>10000</v>
      </c>
      <c r="G18" s="46">
        <f t="shared" si="9"/>
        <v>10000</v>
      </c>
      <c r="H18" s="46">
        <f t="shared" si="9"/>
        <v>10000</v>
      </c>
      <c r="I18" s="46">
        <f t="shared" si="9"/>
        <v>10000</v>
      </c>
      <c r="J18" s="46">
        <f t="shared" si="9"/>
        <v>10000</v>
      </c>
      <c r="K18" s="46">
        <f t="shared" si="9"/>
        <v>10000</v>
      </c>
      <c r="L18" s="46">
        <f t="shared" si="9"/>
        <v>10000</v>
      </c>
      <c r="M18" s="46">
        <f t="shared" si="9"/>
        <v>10000</v>
      </c>
      <c r="N18" s="46">
        <f t="shared" si="9"/>
        <v>10000</v>
      </c>
      <c r="O18" s="46">
        <f t="shared" si="9"/>
        <v>10000</v>
      </c>
      <c r="P18" s="46">
        <f t="shared" si="9"/>
        <v>10000</v>
      </c>
      <c r="Q18" s="46">
        <f t="shared" si="9"/>
        <v>10000</v>
      </c>
      <c r="R18" s="46">
        <f t="shared" si="9"/>
        <v>10000</v>
      </c>
      <c r="S18" s="46">
        <f t="shared" si="9"/>
        <v>10000</v>
      </c>
      <c r="T18" s="46">
        <f t="shared" si="9"/>
        <v>10000</v>
      </c>
      <c r="U18" s="46">
        <f t="shared" si="9"/>
        <v>10000</v>
      </c>
      <c r="V18" s="46">
        <f t="shared" si="9"/>
        <v>10000</v>
      </c>
      <c r="W18" s="46">
        <f t="shared" si="9"/>
        <v>10000</v>
      </c>
      <c r="X18" s="46">
        <f t="shared" si="9"/>
        <v>10000</v>
      </c>
      <c r="Y18" s="46">
        <f t="shared" si="9"/>
        <v>10000</v>
      </c>
      <c r="Z18" s="46">
        <f t="shared" si="9"/>
        <v>10000</v>
      </c>
    </row>
    <row r="19">
      <c r="B19" s="42" t="s">
        <v>25</v>
      </c>
      <c r="C19" s="44">
        <f>-$K$7</f>
        <v>-3503</v>
      </c>
      <c r="D19" s="46">
        <v>0.0</v>
      </c>
      <c r="E19" s="46">
        <v>0.0</v>
      </c>
      <c r="F19" s="46">
        <v>0.0</v>
      </c>
      <c r="G19" s="46">
        <v>0.0</v>
      </c>
      <c r="H19" s="46">
        <v>0.0</v>
      </c>
      <c r="I19" s="46">
        <v>0.0</v>
      </c>
      <c r="J19" s="46">
        <v>0.0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4">
        <f>-$K$7</f>
        <v>-3503</v>
      </c>
      <c r="Q19" s="46">
        <v>0.0</v>
      </c>
      <c r="R19" s="46">
        <v>0.0</v>
      </c>
      <c r="S19" s="46">
        <v>0.0</v>
      </c>
      <c r="T19" s="46">
        <v>0.0</v>
      </c>
      <c r="U19" s="46">
        <v>0.0</v>
      </c>
      <c r="V19" s="46">
        <v>0.0</v>
      </c>
      <c r="W19" s="46">
        <v>0.0</v>
      </c>
      <c r="X19" s="46">
        <v>0.0</v>
      </c>
      <c r="Y19" s="46">
        <v>0.0</v>
      </c>
      <c r="Z19" s="46">
        <v>0.0</v>
      </c>
    </row>
    <row r="20">
      <c r="B20" s="42" t="s">
        <v>26</v>
      </c>
      <c r="C20" s="44">
        <f t="shared" ref="C20:Z20" si="10">C18+C19</f>
        <v>6497</v>
      </c>
      <c r="D20" s="44">
        <f t="shared" si="10"/>
        <v>10000</v>
      </c>
      <c r="E20" s="44">
        <f t="shared" si="10"/>
        <v>10000</v>
      </c>
      <c r="F20" s="44">
        <f t="shared" si="10"/>
        <v>10000</v>
      </c>
      <c r="G20" s="44">
        <f t="shared" si="10"/>
        <v>10000</v>
      </c>
      <c r="H20" s="44">
        <f t="shared" si="10"/>
        <v>10000</v>
      </c>
      <c r="I20" s="44">
        <f t="shared" si="10"/>
        <v>10000</v>
      </c>
      <c r="J20" s="44">
        <f t="shared" si="10"/>
        <v>10000</v>
      </c>
      <c r="K20" s="44">
        <f t="shared" si="10"/>
        <v>10000</v>
      </c>
      <c r="L20" s="44">
        <f t="shared" si="10"/>
        <v>10000</v>
      </c>
      <c r="M20" s="44">
        <f t="shared" si="10"/>
        <v>10000</v>
      </c>
      <c r="N20" s="44">
        <f t="shared" si="10"/>
        <v>10000</v>
      </c>
      <c r="O20" s="44">
        <f t="shared" si="10"/>
        <v>10000</v>
      </c>
      <c r="P20" s="44">
        <f t="shared" si="10"/>
        <v>6497</v>
      </c>
      <c r="Q20" s="44">
        <f t="shared" si="10"/>
        <v>10000</v>
      </c>
      <c r="R20" s="44">
        <f t="shared" si="10"/>
        <v>10000</v>
      </c>
      <c r="S20" s="44">
        <f t="shared" si="10"/>
        <v>10000</v>
      </c>
      <c r="T20" s="44">
        <f t="shared" si="10"/>
        <v>10000</v>
      </c>
      <c r="U20" s="44">
        <f t="shared" si="10"/>
        <v>10000</v>
      </c>
      <c r="V20" s="44">
        <f t="shared" si="10"/>
        <v>10000</v>
      </c>
      <c r="W20" s="44">
        <f t="shared" si="10"/>
        <v>10000</v>
      </c>
      <c r="X20" s="44">
        <f t="shared" si="10"/>
        <v>10000</v>
      </c>
      <c r="Y20" s="44">
        <f t="shared" si="10"/>
        <v>10000</v>
      </c>
      <c r="Z20" s="44">
        <f t="shared" si="10"/>
        <v>10000</v>
      </c>
    </row>
    <row r="21">
      <c r="B21" s="47" t="s">
        <v>27</v>
      </c>
      <c r="C21" s="46">
        <v>0.0</v>
      </c>
      <c r="D21" s="44">
        <f t="shared" ref="D21:Z21" si="11">$C$5*C22</f>
        <v>269.94</v>
      </c>
      <c r="E21" s="44">
        <f t="shared" si="11"/>
        <v>475.3388</v>
      </c>
      <c r="F21" s="44">
        <f t="shared" si="11"/>
        <v>684.845576</v>
      </c>
      <c r="G21" s="44">
        <f t="shared" si="11"/>
        <v>898.5424875</v>
      </c>
      <c r="H21" s="44">
        <f t="shared" si="11"/>
        <v>1116.513337</v>
      </c>
      <c r="I21" s="44">
        <f t="shared" si="11"/>
        <v>1338.843604</v>
      </c>
      <c r="J21" s="44">
        <f t="shared" si="11"/>
        <v>1565.620476</v>
      </c>
      <c r="K21" s="44">
        <f t="shared" si="11"/>
        <v>1796.932886</v>
      </c>
      <c r="L21" s="44">
        <f t="shared" si="11"/>
        <v>2032.871543</v>
      </c>
      <c r="M21" s="44">
        <f t="shared" si="11"/>
        <v>2273.528974</v>
      </c>
      <c r="N21" s="44">
        <f t="shared" si="11"/>
        <v>2518.999554</v>
      </c>
      <c r="O21" s="44">
        <f t="shared" si="11"/>
        <v>2769.379545</v>
      </c>
      <c r="P21" s="44">
        <f t="shared" si="11"/>
        <v>3024.767136</v>
      </c>
      <c r="Q21" s="44">
        <f t="shared" si="11"/>
        <v>3215.202478</v>
      </c>
      <c r="R21" s="44">
        <f t="shared" si="11"/>
        <v>3479.506528</v>
      </c>
      <c r="S21" s="44">
        <f t="shared" si="11"/>
        <v>3749.096658</v>
      </c>
      <c r="T21" s="44">
        <f t="shared" si="11"/>
        <v>4024.078592</v>
      </c>
      <c r="U21" s="44">
        <f t="shared" si="11"/>
        <v>4304.560163</v>
      </c>
      <c r="V21" s="44">
        <f t="shared" si="11"/>
        <v>4590.651367</v>
      </c>
      <c r="W21" s="44">
        <f t="shared" si="11"/>
        <v>4882.464394</v>
      </c>
      <c r="X21" s="44">
        <f t="shared" si="11"/>
        <v>5180.113682</v>
      </c>
      <c r="Y21" s="44">
        <f t="shared" si="11"/>
        <v>5483.715956</v>
      </c>
      <c r="Z21" s="44">
        <f t="shared" si="11"/>
        <v>5793.390275</v>
      </c>
    </row>
    <row r="22">
      <c r="B22" s="42" t="s">
        <v>28</v>
      </c>
      <c r="C22" s="44">
        <f>C17+C20</f>
        <v>13497</v>
      </c>
      <c r="D22" s="44">
        <f t="shared" ref="D22:Z22" si="12">D17+D20+D21</f>
        <v>23766.94</v>
      </c>
      <c r="E22" s="44">
        <f t="shared" si="12"/>
        <v>34242.2788</v>
      </c>
      <c r="F22" s="44">
        <f t="shared" si="12"/>
        <v>44927.12438</v>
      </c>
      <c r="G22" s="44">
        <f t="shared" si="12"/>
        <v>55825.66686</v>
      </c>
      <c r="H22" s="44">
        <f t="shared" si="12"/>
        <v>66942.1802</v>
      </c>
      <c r="I22" s="44">
        <f t="shared" si="12"/>
        <v>78281.0238</v>
      </c>
      <c r="J22" s="44">
        <f t="shared" si="12"/>
        <v>89846.64428</v>
      </c>
      <c r="K22" s="44">
        <f t="shared" si="12"/>
        <v>101643.5772</v>
      </c>
      <c r="L22" s="44">
        <f t="shared" si="12"/>
        <v>113676.4487</v>
      </c>
      <c r="M22" s="44">
        <f t="shared" si="12"/>
        <v>125949.9777</v>
      </c>
      <c r="N22" s="44">
        <f t="shared" si="12"/>
        <v>138468.9772</v>
      </c>
      <c r="O22" s="44">
        <f t="shared" si="12"/>
        <v>151238.3568</v>
      </c>
      <c r="P22" s="44">
        <f t="shared" si="12"/>
        <v>160760.1239</v>
      </c>
      <c r="Q22" s="44">
        <f t="shared" si="12"/>
        <v>173975.3264</v>
      </c>
      <c r="R22" s="44">
        <f t="shared" si="12"/>
        <v>187454.8329</v>
      </c>
      <c r="S22" s="44">
        <f t="shared" si="12"/>
        <v>201203.9296</v>
      </c>
      <c r="T22" s="44">
        <f t="shared" si="12"/>
        <v>215228.0082</v>
      </c>
      <c r="U22" s="44">
        <f t="shared" si="12"/>
        <v>229532.5683</v>
      </c>
      <c r="V22" s="44">
        <f t="shared" si="12"/>
        <v>244123.2197</v>
      </c>
      <c r="W22" s="44">
        <f t="shared" si="12"/>
        <v>259005.6841</v>
      </c>
      <c r="X22" s="44">
        <f t="shared" si="12"/>
        <v>274185.7978</v>
      </c>
      <c r="Y22" s="44">
        <f t="shared" si="12"/>
        <v>289669.5137</v>
      </c>
      <c r="Z22" s="44">
        <f t="shared" si="12"/>
        <v>305462.904</v>
      </c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30">
        <v>43831.0</v>
      </c>
      <c r="D24" s="31">
        <f t="shared" ref="D24:Z24" si="13">date(year(C24),month(C24)+1,day(C24))</f>
        <v>43862</v>
      </c>
      <c r="E24" s="31">
        <f t="shared" si="13"/>
        <v>43891</v>
      </c>
      <c r="F24" s="31">
        <f t="shared" si="13"/>
        <v>43922</v>
      </c>
      <c r="G24" s="31">
        <f t="shared" si="13"/>
        <v>43952</v>
      </c>
      <c r="H24" s="31">
        <f t="shared" si="13"/>
        <v>43983</v>
      </c>
      <c r="I24" s="31">
        <f t="shared" si="13"/>
        <v>44013</v>
      </c>
      <c r="J24" s="31">
        <f t="shared" si="13"/>
        <v>44044</v>
      </c>
      <c r="K24" s="31">
        <f t="shared" si="13"/>
        <v>44075</v>
      </c>
      <c r="L24" s="31">
        <f t="shared" si="13"/>
        <v>44105</v>
      </c>
      <c r="M24" s="31">
        <f t="shared" si="13"/>
        <v>44136</v>
      </c>
      <c r="N24" s="31">
        <f t="shared" si="13"/>
        <v>44166</v>
      </c>
      <c r="O24" s="31">
        <f t="shared" si="13"/>
        <v>44197</v>
      </c>
      <c r="P24" s="31">
        <f t="shared" si="13"/>
        <v>44228</v>
      </c>
      <c r="Q24" s="31">
        <f t="shared" si="13"/>
        <v>44256</v>
      </c>
      <c r="R24" s="31">
        <f t="shared" si="13"/>
        <v>44287</v>
      </c>
      <c r="S24" s="31">
        <f t="shared" si="13"/>
        <v>44317</v>
      </c>
      <c r="T24" s="31">
        <f t="shared" si="13"/>
        <v>44348</v>
      </c>
      <c r="U24" s="31">
        <f t="shared" si="13"/>
        <v>44378</v>
      </c>
      <c r="V24" s="31">
        <f t="shared" si="13"/>
        <v>44409</v>
      </c>
      <c r="W24" s="31">
        <f t="shared" si="13"/>
        <v>44440</v>
      </c>
      <c r="X24" s="31">
        <f t="shared" si="13"/>
        <v>44470</v>
      </c>
      <c r="Y24" s="31">
        <f t="shared" si="13"/>
        <v>44501</v>
      </c>
      <c r="Z24" s="31">
        <f t="shared" si="13"/>
        <v>44531</v>
      </c>
    </row>
    <row r="25">
      <c r="A25" s="48" t="s">
        <v>31</v>
      </c>
      <c r="B25" s="33" t="s">
        <v>22</v>
      </c>
      <c r="C25" s="49">
        <f t="shared" ref="C25:Z25" si="14">(C15-$C$3)/$C$3</f>
        <v>1.357649371</v>
      </c>
      <c r="D25" s="49">
        <f t="shared" si="14"/>
        <v>2.76245173</v>
      </c>
      <c r="E25" s="49">
        <f t="shared" si="14"/>
        <v>4.195350136</v>
      </c>
      <c r="F25" s="49">
        <f t="shared" si="14"/>
        <v>5.65690651</v>
      </c>
      <c r="G25" s="49">
        <f t="shared" si="14"/>
        <v>7.147694012</v>
      </c>
      <c r="H25" s="49">
        <f t="shared" si="14"/>
        <v>8.668297264</v>
      </c>
      <c r="I25" s="49">
        <f t="shared" si="14"/>
        <v>10.21931258</v>
      </c>
      <c r="J25" s="49">
        <f t="shared" si="14"/>
        <v>11.8013482</v>
      </c>
      <c r="K25" s="49">
        <f t="shared" si="14"/>
        <v>13.41502454</v>
      </c>
      <c r="L25" s="49">
        <f t="shared" si="14"/>
        <v>15.0609744</v>
      </c>
      <c r="M25" s="49">
        <f t="shared" si="14"/>
        <v>16.73984326</v>
      </c>
      <c r="N25" s="49">
        <f t="shared" si="14"/>
        <v>18.4522895</v>
      </c>
      <c r="O25" s="49">
        <f t="shared" si="14"/>
        <v>20.19898466</v>
      </c>
      <c r="P25" s="49">
        <f t="shared" si="14"/>
        <v>21.98061372</v>
      </c>
      <c r="Q25" s="49">
        <f t="shared" si="14"/>
        <v>23.79787537</v>
      </c>
      <c r="R25" s="49">
        <f t="shared" si="14"/>
        <v>25.65148225</v>
      </c>
      <c r="S25" s="49">
        <f t="shared" si="14"/>
        <v>27.54216126</v>
      </c>
      <c r="T25" s="49">
        <f t="shared" si="14"/>
        <v>29.47065386</v>
      </c>
      <c r="U25" s="49">
        <f t="shared" si="14"/>
        <v>31.43771631</v>
      </c>
      <c r="V25" s="49">
        <f t="shared" si="14"/>
        <v>33.44412001</v>
      </c>
      <c r="W25" s="49">
        <f t="shared" si="14"/>
        <v>35.49065178</v>
      </c>
      <c r="X25" s="49">
        <f t="shared" si="14"/>
        <v>37.57811419</v>
      </c>
      <c r="Y25" s="49">
        <f t="shared" si="14"/>
        <v>39.70732584</v>
      </c>
      <c r="Z25" s="49">
        <f t="shared" si="14"/>
        <v>41.87912173</v>
      </c>
    </row>
    <row r="26">
      <c r="B26" s="42" t="s">
        <v>32</v>
      </c>
      <c r="C26" s="50">
        <f t="shared" ref="C26:Z26" si="15">(C22-$C$3)/$C$3</f>
        <v>0.9281428571</v>
      </c>
      <c r="D26" s="50">
        <f t="shared" si="15"/>
        <v>2.395277143</v>
      </c>
      <c r="E26" s="50">
        <f t="shared" si="15"/>
        <v>3.891754114</v>
      </c>
      <c r="F26" s="50">
        <f t="shared" si="15"/>
        <v>5.418160625</v>
      </c>
      <c r="G26" s="50">
        <f t="shared" si="15"/>
        <v>6.975095266</v>
      </c>
      <c r="H26" s="50">
        <f t="shared" si="15"/>
        <v>8.5631686</v>
      </c>
      <c r="I26" s="50">
        <f t="shared" si="15"/>
        <v>10.1830034</v>
      </c>
      <c r="J26" s="50">
        <f t="shared" si="15"/>
        <v>11.8352349</v>
      </c>
      <c r="K26" s="50">
        <f t="shared" si="15"/>
        <v>13.52051102</v>
      </c>
      <c r="L26" s="50">
        <f t="shared" si="15"/>
        <v>15.23949267</v>
      </c>
      <c r="M26" s="50">
        <f t="shared" si="15"/>
        <v>16.99285395</v>
      </c>
      <c r="N26" s="50">
        <f t="shared" si="15"/>
        <v>18.78128246</v>
      </c>
      <c r="O26" s="50">
        <f t="shared" si="15"/>
        <v>20.60547954</v>
      </c>
      <c r="P26" s="50">
        <f t="shared" si="15"/>
        <v>21.96573199</v>
      </c>
      <c r="Q26" s="50">
        <f t="shared" si="15"/>
        <v>23.85361806</v>
      </c>
      <c r="R26" s="50">
        <f t="shared" si="15"/>
        <v>25.77926185</v>
      </c>
      <c r="S26" s="50">
        <f t="shared" si="15"/>
        <v>27.74341851</v>
      </c>
      <c r="T26" s="50">
        <f t="shared" si="15"/>
        <v>29.74685831</v>
      </c>
      <c r="U26" s="50">
        <f t="shared" si="15"/>
        <v>31.79036691</v>
      </c>
      <c r="V26" s="50">
        <f t="shared" si="15"/>
        <v>33.87474567</v>
      </c>
      <c r="W26" s="50">
        <f t="shared" si="15"/>
        <v>36.00081201</v>
      </c>
      <c r="X26" s="50">
        <f t="shared" si="15"/>
        <v>38.16939968</v>
      </c>
      <c r="Y26" s="50">
        <f t="shared" si="15"/>
        <v>40.38135911</v>
      </c>
      <c r="Z26" s="50">
        <f t="shared" si="15"/>
        <v>42.63755772</v>
      </c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7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7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7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7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</sheetData>
  <mergeCells count="5">
    <mergeCell ref="J3:N3"/>
    <mergeCell ref="O5:O7"/>
    <mergeCell ref="A10:A15"/>
    <mergeCell ref="A17:A22"/>
    <mergeCell ref="A25:A26"/>
  </mergeCells>
  <hyperlinks>
    <hyperlink r:id="rId1" ref="G1"/>
    <hyperlink r:id="rId2" ref="G2"/>
  </hyperlinks>
  <drawing r:id="rId3"/>
</worksheet>
</file>