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ice-skating\"/>
    </mc:Choice>
  </mc:AlternateContent>
  <xr:revisionPtr revIDLastSave="0" documentId="13_ncr:1_{A4687B36-F1F9-4C11-8712-83BCCD603307}" xr6:coauthVersionLast="37" xr6:coauthVersionMax="37" xr10:uidLastSave="{00000000-0000-0000-0000-000000000000}"/>
  <bookViews>
    <workbookView xWindow="0" yWindow="0" windowWidth="19200" windowHeight="8160" xr2:uid="{71EE47CB-E029-47CB-9E2F-643E3D72A644}"/>
  </bookViews>
  <sheets>
    <sheet name="Data" sheetId="1" r:id="rId1"/>
    <sheet name="Testing Scores" sheetId="6" r:id="rId2"/>
    <sheet name="Off Ice Training" sheetId="4" r:id="rId3"/>
    <sheet name="Graphs" sheetId="2" r:id="rId4"/>
    <sheet name="Skater Evaluation" sheetId="3" r:id="rId5"/>
    <sheet name="Test Requirements" sheetId="5" r:id="rId6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86" i="1" l="1"/>
  <c r="R87" i="1"/>
  <c r="R88" i="1" s="1"/>
  <c r="R89" i="1" s="1"/>
  <c r="R90" i="1" s="1"/>
  <c r="R91" i="1" s="1"/>
  <c r="R92" i="1" s="1"/>
  <c r="I88" i="1"/>
  <c r="I90" i="1"/>
  <c r="F85" i="1"/>
  <c r="F86" i="1"/>
  <c r="F87" i="1"/>
  <c r="F88" i="1"/>
  <c r="F89" i="1"/>
  <c r="F90" i="1"/>
  <c r="F91" i="1"/>
  <c r="F92" i="1"/>
  <c r="I92" i="1"/>
  <c r="C92" i="1"/>
  <c r="C91" i="1"/>
  <c r="C90" i="1"/>
  <c r="C89" i="1"/>
  <c r="C88" i="1"/>
  <c r="C87" i="1"/>
  <c r="C86" i="1"/>
  <c r="F84" i="1" l="1"/>
  <c r="R84" i="1"/>
  <c r="R85" i="1" s="1"/>
  <c r="R83" i="1"/>
  <c r="F83" i="1"/>
  <c r="L82" i="1"/>
  <c r="I82" i="1"/>
  <c r="F82" i="1"/>
  <c r="C85" i="1"/>
  <c r="C84" i="1"/>
  <c r="C83" i="1"/>
  <c r="W16" i="1" l="1"/>
  <c r="R80" i="1"/>
  <c r="R81" i="1"/>
  <c r="R82" i="1"/>
  <c r="F79" i="1"/>
  <c r="F80" i="1"/>
  <c r="F81" i="1"/>
  <c r="C82" i="1"/>
  <c r="C81" i="1"/>
  <c r="C80" i="1"/>
  <c r="F4" i="4" l="1"/>
  <c r="F3" i="4"/>
  <c r="R79" i="1"/>
  <c r="C79" i="1"/>
  <c r="R78" i="1"/>
  <c r="I78" i="1"/>
  <c r="F78" i="1"/>
  <c r="C78" i="1"/>
  <c r="I76" i="1" l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4" i="1"/>
  <c r="R3" i="1"/>
  <c r="R2" i="1"/>
  <c r="C77" i="1"/>
  <c r="C76" i="1"/>
  <c r="C75" i="1"/>
  <c r="I73" i="1"/>
  <c r="F73" i="1"/>
  <c r="F74" i="1"/>
  <c r="F75" i="1"/>
  <c r="F76" i="1"/>
  <c r="F77" i="1"/>
  <c r="C74" i="1"/>
  <c r="V16" i="1" l="1"/>
  <c r="X16" i="1" s="1"/>
  <c r="V15" i="1"/>
  <c r="V14" i="1"/>
  <c r="V13" i="1"/>
  <c r="V12" i="1"/>
  <c r="V11" i="1"/>
  <c r="C73" i="1"/>
  <c r="F72" i="1"/>
  <c r="F71" i="1" l="1"/>
  <c r="C72" i="1"/>
  <c r="C71" i="1"/>
  <c r="I62" i="1" l="1"/>
  <c r="F60" i="1"/>
  <c r="F61" i="1"/>
  <c r="F62" i="1"/>
  <c r="F63" i="1"/>
  <c r="F64" i="1"/>
  <c r="F65" i="1"/>
  <c r="F66" i="1"/>
  <c r="F67" i="1"/>
  <c r="F68" i="1"/>
  <c r="F69" i="1"/>
  <c r="F70" i="1"/>
  <c r="C70" i="1"/>
  <c r="C69" i="1"/>
  <c r="C68" i="1"/>
  <c r="C67" i="1"/>
  <c r="C66" i="1"/>
  <c r="C65" i="1"/>
  <c r="C64" i="1"/>
  <c r="C63" i="1"/>
  <c r="C62" i="1"/>
  <c r="C61" i="1"/>
  <c r="C60" i="1"/>
  <c r="F58" i="1" l="1"/>
  <c r="C58" i="1"/>
  <c r="F56" i="1"/>
  <c r="F57" i="1"/>
  <c r="F59" i="1"/>
  <c r="C57" i="1"/>
  <c r="F55" i="1"/>
  <c r="C59" i="1"/>
  <c r="C56" i="1"/>
  <c r="F54" i="1" l="1"/>
  <c r="F53" i="1"/>
  <c r="F52" i="1"/>
  <c r="C55" i="1"/>
  <c r="C54" i="1"/>
  <c r="C53" i="1"/>
  <c r="F51" i="1" l="1"/>
  <c r="F50" i="1"/>
  <c r="F49" i="1"/>
  <c r="C52" i="1"/>
  <c r="C51" i="1"/>
  <c r="C50" i="1"/>
  <c r="C49" i="1"/>
  <c r="U16" i="1" l="1"/>
  <c r="F48" i="1"/>
  <c r="F47" i="1"/>
  <c r="F46" i="1"/>
  <c r="C48" i="1"/>
  <c r="C47" i="1"/>
  <c r="C46" i="1"/>
  <c r="F2" i="4" l="1"/>
  <c r="I45" i="1"/>
  <c r="F45" i="1"/>
  <c r="C45" i="1"/>
  <c r="L44" i="1"/>
  <c r="I44" i="1"/>
  <c r="F44" i="1"/>
  <c r="C44" i="1"/>
  <c r="F43" i="1"/>
  <c r="C43" i="1"/>
  <c r="I42" i="1"/>
  <c r="F42" i="1"/>
  <c r="F41" i="1" l="1"/>
  <c r="U15" i="1" l="1"/>
  <c r="U14" i="1"/>
  <c r="U12" i="1"/>
  <c r="U11" i="1"/>
  <c r="T3" i="1"/>
  <c r="C42" i="1"/>
  <c r="F40" i="1"/>
  <c r="F39" i="1"/>
  <c r="F38" i="1"/>
  <c r="F37" i="1"/>
  <c r="C41" i="1"/>
  <c r="C40" i="1"/>
  <c r="C39" i="1"/>
  <c r="C38" i="1"/>
  <c r="C37" i="1"/>
  <c r="F36" i="1" l="1"/>
  <c r="C36" i="1"/>
  <c r="I34" i="1"/>
  <c r="I33" i="1"/>
  <c r="F30" i="1" l="1"/>
  <c r="F31" i="1"/>
  <c r="F32" i="1"/>
  <c r="F33" i="1"/>
  <c r="F34" i="1"/>
  <c r="F35" i="1"/>
  <c r="C31" i="1"/>
  <c r="C32" i="1"/>
  <c r="C33" i="1"/>
  <c r="W15" i="1" s="1"/>
  <c r="X15" i="1" s="1"/>
  <c r="C34" i="1"/>
  <c r="C35" i="1"/>
  <c r="C30" i="1"/>
  <c r="I17" i="1" l="1"/>
  <c r="F28" i="1"/>
  <c r="I28" i="1"/>
  <c r="F29" i="1"/>
  <c r="F27" i="1"/>
  <c r="C28" i="1"/>
  <c r="C29" i="1"/>
  <c r="C27" i="1" l="1"/>
  <c r="C26" i="1"/>
  <c r="F26" i="1"/>
  <c r="F23" i="1" l="1"/>
  <c r="I23" i="1"/>
  <c r="F24" i="1"/>
  <c r="F25" i="1"/>
  <c r="C23" i="1"/>
  <c r="C24" i="1"/>
  <c r="C25" i="1"/>
  <c r="C22" i="1"/>
  <c r="F22" i="1"/>
  <c r="F21" i="1" l="1"/>
  <c r="C21" i="1"/>
  <c r="C20" i="1" l="1"/>
  <c r="F20" i="1"/>
  <c r="M17" i="1" l="1"/>
  <c r="C19" i="1"/>
  <c r="C18" i="1"/>
  <c r="W14" i="1" s="1"/>
  <c r="X14" i="1" s="1"/>
  <c r="C17" i="1"/>
  <c r="C16" i="1"/>
  <c r="C15" i="1"/>
  <c r="F17" i="1"/>
  <c r="F18" i="1"/>
  <c r="F19" i="1"/>
  <c r="F16" i="1"/>
  <c r="F15" i="1"/>
  <c r="U3" i="1" l="1"/>
  <c r="U13" i="1"/>
  <c r="S3" i="1"/>
  <c r="F14" i="1"/>
  <c r="F13" i="1"/>
  <c r="F12" i="1"/>
  <c r="C14" i="1" l="1"/>
  <c r="C13" i="1"/>
  <c r="C12" i="1"/>
  <c r="F11" i="1" l="1"/>
  <c r="C3" i="1" l="1"/>
  <c r="C4" i="1"/>
  <c r="C5" i="1"/>
  <c r="C6" i="1"/>
  <c r="C7" i="1"/>
  <c r="C8" i="1"/>
  <c r="C9" i="1"/>
  <c r="C10" i="1"/>
  <c r="W12" i="1" s="1"/>
  <c r="X12" i="1" s="1"/>
  <c r="C11" i="1"/>
  <c r="W13" i="1" s="1"/>
  <c r="X13" i="1" s="1"/>
  <c r="C2" i="1"/>
  <c r="W11" i="1" l="1"/>
  <c r="X11" i="1" s="1"/>
  <c r="X19" i="1" s="1"/>
  <c r="F3" i="1"/>
  <c r="F4" i="1"/>
  <c r="F5" i="1"/>
  <c r="F6" i="1"/>
  <c r="F7" i="1"/>
  <c r="F8" i="1"/>
  <c r="F9" i="1"/>
  <c r="F10" i="1"/>
  <c r="F2" i="1" l="1"/>
</calcChain>
</file>

<file path=xl/sharedStrings.xml><?xml version="1.0" encoding="utf-8"?>
<sst xmlns="http://schemas.openxmlformats.org/spreadsheetml/2006/main" count="493" uniqueCount="239">
  <si>
    <t>Thursday</t>
  </si>
  <si>
    <t>Friday</t>
  </si>
  <si>
    <t>Saturday</t>
  </si>
  <si>
    <t>Sunday</t>
  </si>
  <si>
    <t>Total Time:</t>
  </si>
  <si>
    <t>Time Start</t>
  </si>
  <si>
    <t>Time End</t>
  </si>
  <si>
    <t>Date</t>
  </si>
  <si>
    <t>Day</t>
  </si>
  <si>
    <t>Time Spent</t>
  </si>
  <si>
    <t>Monday</t>
  </si>
  <si>
    <t>Comments</t>
  </si>
  <si>
    <t>Passed Pre Alpha</t>
  </si>
  <si>
    <t>Passed Alpha</t>
  </si>
  <si>
    <t>Class</t>
  </si>
  <si>
    <t>Pre Alpha</t>
  </si>
  <si>
    <t>Alpha</t>
  </si>
  <si>
    <t>Public</t>
  </si>
  <si>
    <t>Session Type</t>
  </si>
  <si>
    <t>Group, Private, Public</t>
  </si>
  <si>
    <t>Stroking, Private, Public</t>
  </si>
  <si>
    <t>Private, Public</t>
  </si>
  <si>
    <t>Group, Public</t>
  </si>
  <si>
    <t>Drop-in Group</t>
  </si>
  <si>
    <t>Time Spent Decimal</t>
  </si>
  <si>
    <t>Class (int)</t>
  </si>
  <si>
    <t>Beta</t>
  </si>
  <si>
    <t>Graph Date</t>
  </si>
  <si>
    <t>Passed Beta I</t>
  </si>
  <si>
    <t>Public, Group</t>
  </si>
  <si>
    <t>Got New Skates</t>
  </si>
  <si>
    <t>Gamma</t>
  </si>
  <si>
    <t>Public, Group, Public</t>
  </si>
  <si>
    <t>Signed up for Competition</t>
  </si>
  <si>
    <t>Skate Fitting</t>
  </si>
  <si>
    <t>Wednesday</t>
  </si>
  <si>
    <t>Public, Private</t>
  </si>
  <si>
    <t>Exercise</t>
  </si>
  <si>
    <t>Toe Taps</t>
  </si>
  <si>
    <t>Bridge with Marching</t>
  </si>
  <si>
    <t>Quadruped alternate arm and leg</t>
  </si>
  <si>
    <t>Prone Plank</t>
  </si>
  <si>
    <t>Push Up</t>
  </si>
  <si>
    <t>Shoulder external rotation mobility</t>
  </si>
  <si>
    <t>Shoulder flexion mobility</t>
  </si>
  <si>
    <t>Lower trapezius wall slides</t>
  </si>
  <si>
    <t>Forward Bend</t>
  </si>
  <si>
    <t>Single leg bridge</t>
  </si>
  <si>
    <t>Lateral Step Down</t>
  </si>
  <si>
    <t>Hip abduction against wall</t>
  </si>
  <si>
    <t>Hip adduction against wall</t>
  </si>
  <si>
    <t>In-Line lunge</t>
  </si>
  <si>
    <t>Hurdle step</t>
  </si>
  <si>
    <t>Straight leg raise</t>
  </si>
  <si>
    <t>Fabere test</t>
  </si>
  <si>
    <t>Quadruped rock back</t>
  </si>
  <si>
    <t>Prone knee flexion</t>
  </si>
  <si>
    <t>Thomas test</t>
  </si>
  <si>
    <t>Ober test</t>
  </si>
  <si>
    <t>Pass/Fail</t>
  </si>
  <si>
    <t>Public, Group, Stroking</t>
  </si>
  <si>
    <t>First Rehearsal</t>
  </si>
  <si>
    <t>Skates Sharpened</t>
  </si>
  <si>
    <r>
      <t>Time (</t>
    </r>
    <r>
      <rPr>
        <sz val="11"/>
        <color theme="2"/>
        <rFont val="Calibri"/>
        <family val="2"/>
        <scheme val="minor"/>
      </rPr>
      <t>NEW SKATES</t>
    </r>
    <r>
      <rPr>
        <sz val="11"/>
        <color theme="1"/>
        <rFont val="Calibri"/>
        <family val="2"/>
        <scheme val="minor"/>
      </rPr>
      <t>):</t>
    </r>
  </si>
  <si>
    <r>
      <t>Time</t>
    </r>
    <r>
      <rPr>
        <sz val="11"/>
        <rFont val="Calibri"/>
        <family val="2"/>
        <scheme val="minor"/>
      </rPr>
      <t xml:space="preserve"> (</t>
    </r>
    <r>
      <rPr>
        <sz val="11"/>
        <color theme="0"/>
        <rFont val="Calibri"/>
        <family val="2"/>
        <scheme val="minor"/>
      </rPr>
      <t>OLD SKATES</t>
    </r>
    <r>
      <rPr>
        <sz val="1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>:</t>
    </r>
  </si>
  <si>
    <t>Rehearsal, Public</t>
  </si>
  <si>
    <t>Party, Private</t>
  </si>
  <si>
    <t>Lessons From Olivia and Sora</t>
  </si>
  <si>
    <t>Passed Beta, Blades Sharpened</t>
  </si>
  <si>
    <t>Tuesday</t>
  </si>
  <si>
    <t>Private</t>
  </si>
  <si>
    <t>Freestyle Ice</t>
  </si>
  <si>
    <t>Passed Gamma, Got Spinner</t>
  </si>
  <si>
    <t>Signed up for Nutcracker</t>
  </si>
  <si>
    <t>Group</t>
  </si>
  <si>
    <t>Delta</t>
  </si>
  <si>
    <t>Private, Rehearsal, Private</t>
  </si>
  <si>
    <t>Public, Group, Private, Public</t>
  </si>
  <si>
    <t>Learned how to bend skate</t>
  </si>
  <si>
    <t>Private, Public, Group</t>
  </si>
  <si>
    <t>Hours:</t>
  </si>
  <si>
    <t>Time Spent In Each Class</t>
  </si>
  <si>
    <t>Skates Sharpened, Skates Punched Out</t>
  </si>
  <si>
    <t>Purchased Team Jacket</t>
  </si>
  <si>
    <t>Pubic, Rehearsal</t>
  </si>
  <si>
    <t>Freestyle I</t>
  </si>
  <si>
    <t>Public, Group, Private</t>
  </si>
  <si>
    <t>Passed Delta</t>
  </si>
  <si>
    <t>Group, Public, Private, Public</t>
  </si>
  <si>
    <t>Too sick to skate, Learned FS1 routine</t>
  </si>
  <si>
    <t>Stretching</t>
  </si>
  <si>
    <t>Rehearsal Canceled due to weather</t>
  </si>
  <si>
    <t>Extremely Low Confidence, Got Ice Chalet Jacket</t>
  </si>
  <si>
    <t>Stroking, Private</t>
  </si>
  <si>
    <t>Public, Private, Public</t>
  </si>
  <si>
    <t>Rehearsal, Private</t>
  </si>
  <si>
    <t>Dance, Group, Stroking, Public</t>
  </si>
  <si>
    <t>First One Foot Spin, Felt Sick, Blades Sharpened</t>
  </si>
  <si>
    <t>First Salchow</t>
  </si>
  <si>
    <t>Private, Stroking, Group, Public</t>
  </si>
  <si>
    <t>Public, Rehearsal, Private</t>
  </si>
  <si>
    <t>Short Practice, Took Private Instead</t>
  </si>
  <si>
    <t>Freestyle 1</t>
  </si>
  <si>
    <t>Forward Inside Pivot</t>
  </si>
  <si>
    <t>Two-Foot Spin</t>
  </si>
  <si>
    <t>Forward Arabesque</t>
  </si>
  <si>
    <t>One-Half Flip</t>
  </si>
  <si>
    <t>Waltz Jump</t>
  </si>
  <si>
    <t>Backward Edges</t>
  </si>
  <si>
    <t>Freestyle 2</t>
  </si>
  <si>
    <t>Ballet Jump</t>
  </si>
  <si>
    <t>One-Half Lutz</t>
  </si>
  <si>
    <t>One-Foot Spin</t>
  </si>
  <si>
    <t>Dance Step Sequence </t>
  </si>
  <si>
    <t>Two Forward Arabesques</t>
  </si>
  <si>
    <t>Jump Sequence</t>
  </si>
  <si>
    <t>Freestyle 3</t>
  </si>
  <si>
    <t>Salchow Jump</t>
  </si>
  <si>
    <t>Change Foot Spin</t>
  </si>
  <si>
    <t>Backward Arabesque</t>
  </si>
  <si>
    <t>Backward Inside Pivot</t>
  </si>
  <si>
    <t>Toe Loop Jump</t>
  </si>
  <si>
    <t>Freestyle 4</t>
  </si>
  <si>
    <t>Flip Jump</t>
  </si>
  <si>
    <t>Loop Jump</t>
  </si>
  <si>
    <t>Sit Spin</t>
  </si>
  <si>
    <t>One-Half Loop Jump</t>
  </si>
  <si>
    <t>Two Backward Arabesques</t>
  </si>
  <si>
    <t>Freestyle 5</t>
  </si>
  <si>
    <t>Lutz Jump</t>
  </si>
  <si>
    <t>Axel Jump</t>
  </si>
  <si>
    <t>Camel Spin</t>
  </si>
  <si>
    <t>Camel-Sit-Upright Spin</t>
  </si>
  <si>
    <t>Fast Back Scratch Spin</t>
  </si>
  <si>
    <t>Freestyle 6</t>
  </si>
  <si>
    <t>Split Jump</t>
  </si>
  <si>
    <t>Split Falling Leaf Jump</t>
  </si>
  <si>
    <t>Double Salchow Jump</t>
  </si>
  <si>
    <t>Freestyle 7</t>
  </si>
  <si>
    <t>Two Walley jumps in a Row</t>
  </si>
  <si>
    <t>Flying Camel Spin</t>
  </si>
  <si>
    <t>Freestyle 8</t>
  </si>
  <si>
    <t>Double Loop Jump</t>
  </si>
  <si>
    <t>Double Flip Jump</t>
  </si>
  <si>
    <t>Split Lutz Jump</t>
  </si>
  <si>
    <t>Camel-Jump-Camel Spin</t>
  </si>
  <si>
    <t>Freestyle 9</t>
  </si>
  <si>
    <t>Opposite Spin</t>
  </si>
  <si>
    <t>Double Lutz Jump</t>
  </si>
  <si>
    <t>Axel / Double Loop Jump Combination</t>
  </si>
  <si>
    <t>Axel in Opposite Direction or Double Axel Jump</t>
  </si>
  <si>
    <t>Jump Combination – Rocker or Counter Jump / Double Toe Assisted Jump / Double Loop</t>
  </si>
  <si>
    <t>Flying Camel into a Jump Sit Spin</t>
  </si>
  <si>
    <t>Dance Step Sequence – Straight Line Pattern</t>
  </si>
  <si>
    <t>Freestyle 10</t>
  </si>
  <si>
    <t>Double Axel / Double Toe Loop Jump Combination </t>
  </si>
  <si>
    <t>Triple Edge Jump (skater’s choice)</t>
  </si>
  <si>
    <t>Death Drop</t>
  </si>
  <si>
    <t>Four Alternating Axels in a Row or Triple Toe Assist Jump</t>
  </si>
  <si>
    <t>Creative Dance Step Sequence</t>
  </si>
  <si>
    <t>Axel / One-Half Loop / Flip</t>
  </si>
  <si>
    <t>Layback</t>
  </si>
  <si>
    <t>Spin Combination</t>
  </si>
  <si>
    <t>Dance Step Sequence</t>
  </si>
  <si>
    <t>Double Toe Loop</t>
  </si>
  <si>
    <t>Combination Spin</t>
  </si>
  <si>
    <t>One-Foot Axel/ One-Quarter Flip/ Axel</t>
  </si>
  <si>
    <t>Jump in Opposite Direction</t>
  </si>
  <si>
    <t>Flying Sit Spin</t>
  </si>
  <si>
    <t>One and One-Quarter Flip / One and One-Quarter Flip / Double Salchow</t>
  </si>
  <si>
    <t>Three Butterfly Jumps in a Row</t>
  </si>
  <si>
    <t>Double Jump to the Right and Double Jump to the Left (not in sequence)</t>
  </si>
  <si>
    <t>Barely Landing Loops with Sora</t>
  </si>
  <si>
    <t>First Ice Dance, Won $1 from Larry, Mary Lou's Stroking, Cantilevers and knee slides</t>
  </si>
  <si>
    <t>Bought Skates from Greg</t>
  </si>
  <si>
    <t>Hurt Ankle On Waltz Jump</t>
  </si>
  <si>
    <t>Amanda's Stroking, Gum Pain</t>
  </si>
  <si>
    <t>First Time Back on Ice; Knee still hurts</t>
  </si>
  <si>
    <t>Rehearsal</t>
  </si>
  <si>
    <t>Knee Hurts too bad to skate</t>
  </si>
  <si>
    <t>Confidence Restored, Blades less sharp, Shoulder Pain</t>
  </si>
  <si>
    <t>Dance, Group, Stroking</t>
  </si>
  <si>
    <t>Knee Hurts</t>
  </si>
  <si>
    <t>Public, Stroking, Group</t>
  </si>
  <si>
    <t>Landing Loops and Almost Flips, Lucy Stroking, Attended FS3 practice with Lucy</t>
  </si>
  <si>
    <t xml:space="preserve">One Foot Spin Practice, Lightbulb with Arabesque, Knee Pain, First Homeless Night </t>
  </si>
  <si>
    <t>Skating Days:</t>
  </si>
  <si>
    <t>Total Days:</t>
  </si>
  <si>
    <t>Practiced jumps and spins the entire time</t>
  </si>
  <si>
    <t>Private, Stroking, Group</t>
  </si>
  <si>
    <t>Slow skating week due to parents, Late to Private, Amanda's Stroking</t>
  </si>
  <si>
    <t>Dress Rehearsal, No private Laurel Mad</t>
  </si>
  <si>
    <t>Low attendence</t>
  </si>
  <si>
    <t>Worked on edges and spins</t>
  </si>
  <si>
    <t>Practice before Parents came</t>
  </si>
  <si>
    <t>Dance, Group, Public</t>
  </si>
  <si>
    <t>Right knee pain towards end, Missed Stroking for Work Picnic and lease sign, Skated with Ivy and Ivy's sister, Got Tony to sharpen skates</t>
  </si>
  <si>
    <t>Knee Hurts Badly, Was going to leave early due to knee pain but then Ellie came, Convinced Ellie to do Ice Dance</t>
  </si>
  <si>
    <t>Rehearsal, Private, Group</t>
  </si>
  <si>
    <t xml:space="preserve">Didn't go to rehearsal, crowded, </t>
  </si>
  <si>
    <t>Learned FS2 program, Extra FS practice due to theatrical comp</t>
  </si>
  <si>
    <t>Getting really good one foot spins</t>
  </si>
  <si>
    <t>High Confidence, knees hurt at end, worked on FS1 and 2 programs, learned to tack loops on to end of jumps, worked on full flip</t>
  </si>
  <si>
    <t>Total Break Days:</t>
  </si>
  <si>
    <t>Break Days:</t>
  </si>
  <si>
    <t>Ankle hurts too badly to skate, knee pain, Pulled Glute on off ice axel, fell on head, hurt neck</t>
  </si>
  <si>
    <t>Competition, Won 1st for Beauty and Beast</t>
  </si>
  <si>
    <t>Competition</t>
  </si>
  <si>
    <t xml:space="preserve">Left Outside Ankle Pain, </t>
  </si>
  <si>
    <t>Did Jumps and spins the entire time</t>
  </si>
  <si>
    <t>Running Time</t>
  </si>
  <si>
    <t>Pass</t>
  </si>
  <si>
    <t>Fail</t>
  </si>
  <si>
    <t>Almost landing axel, Last jump pulled glute badly</t>
  </si>
  <si>
    <t>Jump Training</t>
  </si>
  <si>
    <t>With Laurel</t>
  </si>
  <si>
    <t>Started Pairs with Laurel, One foot spins improving</t>
  </si>
  <si>
    <t>Consitent flips</t>
  </si>
  <si>
    <t>Skates sharpened from Cool Sports, Jill's stroking and FS3/4 class</t>
  </si>
  <si>
    <t>Went to FS2 Group</t>
  </si>
  <si>
    <t>Lucie's Stroking, Went to FS3 Group, Waltzer Rehearsal</t>
  </si>
  <si>
    <t>FS Ice, Private, FS Ice</t>
  </si>
  <si>
    <t>FS Ice, Rehearsal, FS Ice</t>
  </si>
  <si>
    <t>FS Ice, Private, FS Ice, Private</t>
  </si>
  <si>
    <t>FS Ice, Private, Public, Private</t>
  </si>
  <si>
    <t>FS Ice, Private, FS Ice, Private, Public</t>
  </si>
  <si>
    <t>FS Ice, Private, FS Ice, Public, Private</t>
  </si>
  <si>
    <t>Private, FS Ice, FS2, Public</t>
  </si>
  <si>
    <t>Stroking, FS3, Rehearal, FS Practice</t>
  </si>
  <si>
    <t>Dance, FS1, Stroking, Public</t>
  </si>
  <si>
    <t>Tried Hockey Skates and fell hard, Getting closer to landing Axel, Larry FS1</t>
  </si>
  <si>
    <t>Public, Stroking, FS1</t>
  </si>
  <si>
    <t>Dance, FS1</t>
  </si>
  <si>
    <t>Had to leave after group with parents, Larry FS1</t>
  </si>
  <si>
    <t>Rehearsal, FS Ice, Public, Stroking, Private, Public</t>
  </si>
  <si>
    <t>Fixed Waltz Jump and baby Axels, First successful change foot spin, getting better at camels and sit spins, Courier Knives Rehearsal, Laurel's Basics Stroking, Ribs and Sternum Hurt</t>
  </si>
  <si>
    <t>Passed Ice Dance 1, Compulsory FS1/FS2 Class with Mary Lou, Mary Lou Stroking, Worked on Programs in Private</t>
  </si>
  <si>
    <t>Dance, FS1, Stroking, Private</t>
  </si>
  <si>
    <t>Halloween Party, Skates Sharpened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</si>
</sst>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409]h:mm\ AM/PM;@"/>
    <numFmt numFmtId="166" formatCode="m/d;@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2"/>
      <name val="Calibri"/>
      <family val="2"/>
      <scheme val="minor"/>
    </font>
    <font>
      <sz val="14"/>
      <color rgb="FF002350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166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4" fillId="0" borderId="0" xfId="0" applyFont="1" applyAlignment="1">
      <alignment horizontal="left" vertical="center" wrapText="1"/>
    </xf>
    <xf numFmtId="0" fontId="5" fillId="0" borderId="0" xfId="0" applyFont="1"/>
    <xf numFmtId="1" fontId="0" fillId="0" borderId="0" xfId="0" applyNumberFormat="1"/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Time Spent Decimal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</c:numCache>
            </c:numRef>
          </c:xVal>
          <c:yVal>
            <c:numRef>
              <c:f>Data!$M$2:$M$101</c:f>
              <c:numCache>
                <c:formatCode>0.00</c:formatCode>
                <c:ptCount val="100"/>
                <c:pt idx="0">
                  <c:v>2</c:v>
                </c:pt>
                <c:pt idx="1">
                  <c:v>2.5</c:v>
                </c:pt>
                <c:pt idx="2">
                  <c:v>3.25</c:v>
                </c:pt>
                <c:pt idx="3">
                  <c:v>3.5</c:v>
                </c:pt>
                <c:pt idx="4">
                  <c:v>2</c:v>
                </c:pt>
                <c:pt idx="5">
                  <c:v>1</c:v>
                </c:pt>
                <c:pt idx="6">
                  <c:v>2.25</c:v>
                </c:pt>
                <c:pt idx="7">
                  <c:v>1.5</c:v>
                </c:pt>
                <c:pt idx="8">
                  <c:v>1.25</c:v>
                </c:pt>
                <c:pt idx="9">
                  <c:v>3</c:v>
                </c:pt>
                <c:pt idx="10">
                  <c:v>1.5</c:v>
                </c:pt>
                <c:pt idx="11">
                  <c:v>1.75</c:v>
                </c:pt>
                <c:pt idx="12">
                  <c:v>1.25</c:v>
                </c:pt>
                <c:pt idx="13">
                  <c:v>2</c:v>
                </c:pt>
                <c:pt idx="14">
                  <c:v>3.25</c:v>
                </c:pt>
                <c:pt idx="15">
                  <c:v>6.25</c:v>
                </c:pt>
                <c:pt idx="16">
                  <c:v>3.5</c:v>
                </c:pt>
                <c:pt idx="17">
                  <c:v>1</c:v>
                </c:pt>
                <c:pt idx="18">
                  <c:v>1.25</c:v>
                </c:pt>
                <c:pt idx="19">
                  <c:v>3.25</c:v>
                </c:pt>
                <c:pt idx="20">
                  <c:v>4</c:v>
                </c:pt>
                <c:pt idx="21">
                  <c:v>7.25</c:v>
                </c:pt>
                <c:pt idx="22">
                  <c:v>1</c:v>
                </c:pt>
                <c:pt idx="23">
                  <c:v>1</c:v>
                </c:pt>
                <c:pt idx="24">
                  <c:v>1.25</c:v>
                </c:pt>
                <c:pt idx="25">
                  <c:v>2</c:v>
                </c:pt>
                <c:pt idx="26">
                  <c:v>3.75</c:v>
                </c:pt>
                <c:pt idx="27">
                  <c:v>3.5</c:v>
                </c:pt>
                <c:pt idx="28">
                  <c:v>1</c:v>
                </c:pt>
                <c:pt idx="29">
                  <c:v>0.45</c:v>
                </c:pt>
                <c:pt idx="30">
                  <c:v>4</c:v>
                </c:pt>
                <c:pt idx="31">
                  <c:v>1.75</c:v>
                </c:pt>
                <c:pt idx="32">
                  <c:v>7.5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2.5</c:v>
                </c:pt>
                <c:pt idx="37">
                  <c:v>2.25</c:v>
                </c:pt>
                <c:pt idx="38">
                  <c:v>2.5</c:v>
                </c:pt>
                <c:pt idx="39">
                  <c:v>1</c:v>
                </c:pt>
                <c:pt idx="40">
                  <c:v>3.25</c:v>
                </c:pt>
                <c:pt idx="41">
                  <c:v>2.25</c:v>
                </c:pt>
                <c:pt idx="42">
                  <c:v>7.75</c:v>
                </c:pt>
                <c:pt idx="43">
                  <c:v>2.75</c:v>
                </c:pt>
                <c:pt idx="44">
                  <c:v>0.75</c:v>
                </c:pt>
                <c:pt idx="45">
                  <c:v>0.5</c:v>
                </c:pt>
                <c:pt idx="46">
                  <c:v>3.75</c:v>
                </c:pt>
                <c:pt idx="47">
                  <c:v>2.75</c:v>
                </c:pt>
                <c:pt idx="48">
                  <c:v>7.25</c:v>
                </c:pt>
                <c:pt idx="49">
                  <c:v>3.5</c:v>
                </c:pt>
                <c:pt idx="50">
                  <c:v>2.25</c:v>
                </c:pt>
                <c:pt idx="51">
                  <c:v>0.75</c:v>
                </c:pt>
                <c:pt idx="52">
                  <c:v>2.5</c:v>
                </c:pt>
                <c:pt idx="53">
                  <c:v>3.75</c:v>
                </c:pt>
                <c:pt idx="54">
                  <c:v>3.25</c:v>
                </c:pt>
                <c:pt idx="55">
                  <c:v>2.5</c:v>
                </c:pt>
                <c:pt idx="56">
                  <c:v>0</c:v>
                </c:pt>
                <c:pt idx="57">
                  <c:v>0.5</c:v>
                </c:pt>
                <c:pt idx="58">
                  <c:v>1</c:v>
                </c:pt>
                <c:pt idx="59">
                  <c:v>1.75</c:v>
                </c:pt>
                <c:pt idx="60">
                  <c:v>6</c:v>
                </c:pt>
                <c:pt idx="61">
                  <c:v>3.5</c:v>
                </c:pt>
                <c:pt idx="62">
                  <c:v>2.25</c:v>
                </c:pt>
                <c:pt idx="63">
                  <c:v>0.75</c:v>
                </c:pt>
                <c:pt idx="64">
                  <c:v>1</c:v>
                </c:pt>
                <c:pt idx="65">
                  <c:v>0.75</c:v>
                </c:pt>
                <c:pt idx="66">
                  <c:v>2</c:v>
                </c:pt>
                <c:pt idx="67">
                  <c:v>4</c:v>
                </c:pt>
                <c:pt idx="68">
                  <c:v>3</c:v>
                </c:pt>
                <c:pt idx="69">
                  <c:v>1.75</c:v>
                </c:pt>
                <c:pt idx="70">
                  <c:v>3</c:v>
                </c:pt>
                <c:pt idx="71">
                  <c:v>2.75</c:v>
                </c:pt>
                <c:pt idx="72">
                  <c:v>0.25</c:v>
                </c:pt>
                <c:pt idx="73">
                  <c:v>3.5</c:v>
                </c:pt>
                <c:pt idx="74">
                  <c:v>2.75</c:v>
                </c:pt>
                <c:pt idx="75">
                  <c:v>2</c:v>
                </c:pt>
                <c:pt idx="76">
                  <c:v>3.5</c:v>
                </c:pt>
                <c:pt idx="77">
                  <c:v>3.75</c:v>
                </c:pt>
                <c:pt idx="78">
                  <c:v>4.25</c:v>
                </c:pt>
                <c:pt idx="79">
                  <c:v>3.75</c:v>
                </c:pt>
                <c:pt idx="80">
                  <c:v>2.75</c:v>
                </c:pt>
                <c:pt idx="81">
                  <c:v>2</c:v>
                </c:pt>
                <c:pt idx="82">
                  <c:v>4.75</c:v>
                </c:pt>
                <c:pt idx="83">
                  <c:v>2.75</c:v>
                </c:pt>
                <c:pt idx="84">
                  <c:v>4.25</c:v>
                </c:pt>
                <c:pt idx="85">
                  <c:v>3.5</c:v>
                </c:pt>
                <c:pt idx="86">
                  <c:v>2</c:v>
                </c:pt>
                <c:pt idx="87">
                  <c:v>0.75</c:v>
                </c:pt>
                <c:pt idx="88">
                  <c:v>2.25</c:v>
                </c:pt>
                <c:pt idx="89">
                  <c:v>2</c:v>
                </c:pt>
                <c:pt idx="90">
                  <c:v>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F-4FE2-BDEB-5B9FD379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vs.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Class (int)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</c:numCache>
            </c:numRef>
          </c:xVal>
          <c:yVal>
            <c:numRef>
              <c:f>Data!$Q$2:$Q$101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D-4FCF-8BA6-983937837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42584"/>
        <c:axId val="575543240"/>
      </c:scatterChart>
      <c:valAx>
        <c:axId val="575542584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3240"/>
        <c:crosses val="autoZero"/>
        <c:crossBetween val="midCat"/>
      </c:valAx>
      <c:valAx>
        <c:axId val="57554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258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Data!$T$11:$T$16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Data!$U$11:$U$16</c:f>
              <c:numCache>
                <c:formatCode>0.00</c:formatCode>
                <c:ptCount val="6"/>
                <c:pt idx="0">
                  <c:v>7.75</c:v>
                </c:pt>
                <c:pt idx="1">
                  <c:v>11.5</c:v>
                </c:pt>
                <c:pt idx="2">
                  <c:v>19</c:v>
                </c:pt>
                <c:pt idx="3">
                  <c:v>38.200000000000003</c:v>
                </c:pt>
                <c:pt idx="4">
                  <c:v>27.75</c:v>
                </c:pt>
                <c:pt idx="5">
                  <c:v>134.75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5-491E-81F7-971779134F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Skating Days Spent in Each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Days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Data!$T$11:$T$16</c:f>
              <c:strCache>
                <c:ptCount val="6"/>
                <c:pt idx="0">
                  <c:v>Pre Alpha</c:v>
                </c:pt>
                <c:pt idx="1">
                  <c:v>Alpha</c:v>
                </c:pt>
                <c:pt idx="2">
                  <c:v>Beta</c:v>
                </c:pt>
                <c:pt idx="3">
                  <c:v>Gamma</c:v>
                </c:pt>
                <c:pt idx="4">
                  <c:v>Delta</c:v>
                </c:pt>
                <c:pt idx="5">
                  <c:v>Freestyle I</c:v>
                </c:pt>
              </c:strCache>
            </c:strRef>
          </c:cat>
          <c:val>
            <c:numRef>
              <c:f>Data!$V$11:$V$16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7</c:v>
                </c:pt>
                <c:pt idx="3">
                  <c:v>15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2-4BD2-A3CA-E6B3C38C72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3587880"/>
        <c:axId val="483590504"/>
      </c:barChart>
      <c:catAx>
        <c:axId val="48358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590504"/>
        <c:crosses val="autoZero"/>
        <c:auto val="1"/>
        <c:lblAlgn val="ctr"/>
        <c:lblOffset val="100"/>
        <c:noMultiLvlLbl val="0"/>
      </c:catAx>
      <c:valAx>
        <c:axId val="4835905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358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</a:t>
            </a:r>
            <a:r>
              <a:rPr lang="en-US"/>
              <a:t>Time Spent vs.</a:t>
            </a:r>
            <a:r>
              <a:rPr lang="en-US" baseline="0"/>
              <a:t>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Running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Data!$C$2:$C$101</c:f>
              <c:numCache>
                <c:formatCode>m/d;@</c:formatCode>
                <c:ptCount val="100"/>
                <c:pt idx="0">
                  <c:v>43286</c:v>
                </c:pt>
                <c:pt idx="1">
                  <c:v>43287</c:v>
                </c:pt>
                <c:pt idx="2">
                  <c:v>43288</c:v>
                </c:pt>
                <c:pt idx="3">
                  <c:v>43289</c:v>
                </c:pt>
                <c:pt idx="4">
                  <c:v>43293</c:v>
                </c:pt>
                <c:pt idx="5">
                  <c:v>43294</c:v>
                </c:pt>
                <c:pt idx="6">
                  <c:v>43295</c:v>
                </c:pt>
                <c:pt idx="7">
                  <c:v>43296</c:v>
                </c:pt>
                <c:pt idx="8">
                  <c:v>43297</c:v>
                </c:pt>
                <c:pt idx="9">
                  <c:v>43300</c:v>
                </c:pt>
                <c:pt idx="10">
                  <c:v>43301</c:v>
                </c:pt>
                <c:pt idx="11">
                  <c:v>43302</c:v>
                </c:pt>
                <c:pt idx="12">
                  <c:v>43304</c:v>
                </c:pt>
                <c:pt idx="13">
                  <c:v>43307</c:v>
                </c:pt>
                <c:pt idx="14">
                  <c:v>43308</c:v>
                </c:pt>
                <c:pt idx="15">
                  <c:v>43309</c:v>
                </c:pt>
                <c:pt idx="16">
                  <c:v>43310</c:v>
                </c:pt>
                <c:pt idx="17">
                  <c:v>43311</c:v>
                </c:pt>
                <c:pt idx="18">
                  <c:v>43313</c:v>
                </c:pt>
                <c:pt idx="19">
                  <c:v>43314</c:v>
                </c:pt>
                <c:pt idx="20">
                  <c:v>43315</c:v>
                </c:pt>
                <c:pt idx="21">
                  <c:v>43316</c:v>
                </c:pt>
                <c:pt idx="22">
                  <c:v>43317</c:v>
                </c:pt>
                <c:pt idx="23">
                  <c:v>43318</c:v>
                </c:pt>
                <c:pt idx="24">
                  <c:v>43321</c:v>
                </c:pt>
                <c:pt idx="25">
                  <c:v>43322</c:v>
                </c:pt>
                <c:pt idx="26">
                  <c:v>43323</c:v>
                </c:pt>
                <c:pt idx="27">
                  <c:v>43324</c:v>
                </c:pt>
                <c:pt idx="28">
                  <c:v>43325</c:v>
                </c:pt>
                <c:pt idx="29">
                  <c:v>43326</c:v>
                </c:pt>
                <c:pt idx="30">
                  <c:v>43328</c:v>
                </c:pt>
                <c:pt idx="31">
                  <c:v>43329</c:v>
                </c:pt>
                <c:pt idx="32">
                  <c:v>43330</c:v>
                </c:pt>
                <c:pt idx="33">
                  <c:v>43331</c:v>
                </c:pt>
                <c:pt idx="34">
                  <c:v>43332</c:v>
                </c:pt>
                <c:pt idx="35">
                  <c:v>43335</c:v>
                </c:pt>
                <c:pt idx="36">
                  <c:v>43336</c:v>
                </c:pt>
                <c:pt idx="37">
                  <c:v>43337</c:v>
                </c:pt>
                <c:pt idx="38">
                  <c:v>43339</c:v>
                </c:pt>
                <c:pt idx="39">
                  <c:v>43340</c:v>
                </c:pt>
                <c:pt idx="40">
                  <c:v>43342</c:v>
                </c:pt>
                <c:pt idx="41">
                  <c:v>43343</c:v>
                </c:pt>
                <c:pt idx="42">
                  <c:v>43344</c:v>
                </c:pt>
                <c:pt idx="43">
                  <c:v>43346</c:v>
                </c:pt>
                <c:pt idx="44">
                  <c:v>43347</c:v>
                </c:pt>
                <c:pt idx="45">
                  <c:v>43348</c:v>
                </c:pt>
                <c:pt idx="46">
                  <c:v>43349</c:v>
                </c:pt>
                <c:pt idx="47">
                  <c:v>43350</c:v>
                </c:pt>
                <c:pt idx="48">
                  <c:v>43351</c:v>
                </c:pt>
                <c:pt idx="49">
                  <c:v>43352</c:v>
                </c:pt>
                <c:pt idx="50">
                  <c:v>43353</c:v>
                </c:pt>
                <c:pt idx="51">
                  <c:v>43354</c:v>
                </c:pt>
                <c:pt idx="52">
                  <c:v>43355</c:v>
                </c:pt>
                <c:pt idx="53">
                  <c:v>43356</c:v>
                </c:pt>
                <c:pt idx="54">
                  <c:v>43357</c:v>
                </c:pt>
                <c:pt idx="55">
                  <c:v>43358</c:v>
                </c:pt>
                <c:pt idx="56">
                  <c:v>43359</c:v>
                </c:pt>
                <c:pt idx="57">
                  <c:v>43361</c:v>
                </c:pt>
                <c:pt idx="58">
                  <c:v>43363</c:v>
                </c:pt>
                <c:pt idx="59">
                  <c:v>43364</c:v>
                </c:pt>
                <c:pt idx="60">
                  <c:v>43365</c:v>
                </c:pt>
                <c:pt idx="61">
                  <c:v>43366</c:v>
                </c:pt>
                <c:pt idx="62">
                  <c:v>43367</c:v>
                </c:pt>
                <c:pt idx="63">
                  <c:v>43368</c:v>
                </c:pt>
                <c:pt idx="64">
                  <c:v>43370</c:v>
                </c:pt>
                <c:pt idx="65">
                  <c:v>43371</c:v>
                </c:pt>
                <c:pt idx="66">
                  <c:v>43372</c:v>
                </c:pt>
                <c:pt idx="67">
                  <c:v>43373</c:v>
                </c:pt>
                <c:pt idx="68">
                  <c:v>43374</c:v>
                </c:pt>
                <c:pt idx="69">
                  <c:v>43375</c:v>
                </c:pt>
                <c:pt idx="70">
                  <c:v>43376</c:v>
                </c:pt>
                <c:pt idx="71">
                  <c:v>43377</c:v>
                </c:pt>
                <c:pt idx="72">
                  <c:v>43379</c:v>
                </c:pt>
                <c:pt idx="73">
                  <c:v>43380</c:v>
                </c:pt>
                <c:pt idx="74">
                  <c:v>43381</c:v>
                </c:pt>
                <c:pt idx="75">
                  <c:v>43383</c:v>
                </c:pt>
                <c:pt idx="76">
                  <c:v>43384</c:v>
                </c:pt>
                <c:pt idx="77">
                  <c:v>43385</c:v>
                </c:pt>
                <c:pt idx="78">
                  <c:v>43386</c:v>
                </c:pt>
                <c:pt idx="79">
                  <c:v>43387</c:v>
                </c:pt>
                <c:pt idx="80">
                  <c:v>43388</c:v>
                </c:pt>
                <c:pt idx="81">
                  <c:v>43390</c:v>
                </c:pt>
                <c:pt idx="82">
                  <c:v>43391</c:v>
                </c:pt>
                <c:pt idx="83">
                  <c:v>43392</c:v>
                </c:pt>
                <c:pt idx="84">
                  <c:v>43393</c:v>
                </c:pt>
                <c:pt idx="85">
                  <c:v>43394</c:v>
                </c:pt>
                <c:pt idx="86">
                  <c:v>43395</c:v>
                </c:pt>
                <c:pt idx="87">
                  <c:v>43397</c:v>
                </c:pt>
                <c:pt idx="88">
                  <c:v>43398</c:v>
                </c:pt>
                <c:pt idx="89">
                  <c:v>43399</c:v>
                </c:pt>
                <c:pt idx="90">
                  <c:v>43400</c:v>
                </c:pt>
              </c:numCache>
            </c:numRef>
          </c:xVal>
          <c:yVal>
            <c:numRef>
              <c:f>Data!$R$2:$R$101</c:f>
              <c:numCache>
                <c:formatCode>0.00</c:formatCode>
                <c:ptCount val="100"/>
                <c:pt idx="0">
                  <c:v>2</c:v>
                </c:pt>
                <c:pt idx="1">
                  <c:v>4.5</c:v>
                </c:pt>
                <c:pt idx="2">
                  <c:v>7.75</c:v>
                </c:pt>
                <c:pt idx="3">
                  <c:v>11.25</c:v>
                </c:pt>
                <c:pt idx="4">
                  <c:v>13.25</c:v>
                </c:pt>
                <c:pt idx="5">
                  <c:v>14.25</c:v>
                </c:pt>
                <c:pt idx="6">
                  <c:v>16.5</c:v>
                </c:pt>
                <c:pt idx="7">
                  <c:v>18</c:v>
                </c:pt>
                <c:pt idx="8">
                  <c:v>19.25</c:v>
                </c:pt>
                <c:pt idx="9">
                  <c:v>22.25</c:v>
                </c:pt>
                <c:pt idx="10">
                  <c:v>23.75</c:v>
                </c:pt>
                <c:pt idx="11">
                  <c:v>25.5</c:v>
                </c:pt>
                <c:pt idx="12">
                  <c:v>26.75</c:v>
                </c:pt>
                <c:pt idx="13">
                  <c:v>28.75</c:v>
                </c:pt>
                <c:pt idx="14">
                  <c:v>32</c:v>
                </c:pt>
                <c:pt idx="15">
                  <c:v>38.25</c:v>
                </c:pt>
                <c:pt idx="16">
                  <c:v>41.75</c:v>
                </c:pt>
                <c:pt idx="17">
                  <c:v>42.75</c:v>
                </c:pt>
                <c:pt idx="18">
                  <c:v>44</c:v>
                </c:pt>
                <c:pt idx="19">
                  <c:v>47.25</c:v>
                </c:pt>
                <c:pt idx="20">
                  <c:v>51.25</c:v>
                </c:pt>
                <c:pt idx="21">
                  <c:v>58.5</c:v>
                </c:pt>
                <c:pt idx="22">
                  <c:v>59.5</c:v>
                </c:pt>
                <c:pt idx="23">
                  <c:v>60.5</c:v>
                </c:pt>
                <c:pt idx="24">
                  <c:v>61.75</c:v>
                </c:pt>
                <c:pt idx="25">
                  <c:v>63.75</c:v>
                </c:pt>
                <c:pt idx="26">
                  <c:v>67.5</c:v>
                </c:pt>
                <c:pt idx="27">
                  <c:v>71</c:v>
                </c:pt>
                <c:pt idx="28">
                  <c:v>72</c:v>
                </c:pt>
                <c:pt idx="29">
                  <c:v>72.45</c:v>
                </c:pt>
                <c:pt idx="30">
                  <c:v>76.45</c:v>
                </c:pt>
                <c:pt idx="31">
                  <c:v>78.2</c:v>
                </c:pt>
                <c:pt idx="32">
                  <c:v>85.7</c:v>
                </c:pt>
                <c:pt idx="33">
                  <c:v>88.7</c:v>
                </c:pt>
                <c:pt idx="34">
                  <c:v>89.7</c:v>
                </c:pt>
                <c:pt idx="35">
                  <c:v>92.7</c:v>
                </c:pt>
                <c:pt idx="36">
                  <c:v>95.2</c:v>
                </c:pt>
                <c:pt idx="37">
                  <c:v>97.45</c:v>
                </c:pt>
                <c:pt idx="38">
                  <c:v>99.95</c:v>
                </c:pt>
                <c:pt idx="39">
                  <c:v>100.95</c:v>
                </c:pt>
                <c:pt idx="40">
                  <c:v>104.2</c:v>
                </c:pt>
                <c:pt idx="41">
                  <c:v>106.45</c:v>
                </c:pt>
                <c:pt idx="42">
                  <c:v>114.2</c:v>
                </c:pt>
                <c:pt idx="43">
                  <c:v>116.95</c:v>
                </c:pt>
                <c:pt idx="44">
                  <c:v>117.7</c:v>
                </c:pt>
                <c:pt idx="45">
                  <c:v>118.2</c:v>
                </c:pt>
                <c:pt idx="46">
                  <c:v>121.95</c:v>
                </c:pt>
                <c:pt idx="47">
                  <c:v>124.7</c:v>
                </c:pt>
                <c:pt idx="48">
                  <c:v>131.94999999999999</c:v>
                </c:pt>
                <c:pt idx="49">
                  <c:v>135.44999999999999</c:v>
                </c:pt>
                <c:pt idx="50">
                  <c:v>137.69999999999999</c:v>
                </c:pt>
                <c:pt idx="51">
                  <c:v>138.44999999999999</c:v>
                </c:pt>
                <c:pt idx="52">
                  <c:v>140.94999999999999</c:v>
                </c:pt>
                <c:pt idx="53">
                  <c:v>144.69999999999999</c:v>
                </c:pt>
                <c:pt idx="54">
                  <c:v>147.94999999999999</c:v>
                </c:pt>
                <c:pt idx="55">
                  <c:v>150.44999999999999</c:v>
                </c:pt>
                <c:pt idx="56">
                  <c:v>150.44999999999999</c:v>
                </c:pt>
                <c:pt idx="57">
                  <c:v>150.94999999999999</c:v>
                </c:pt>
                <c:pt idx="58">
                  <c:v>151.94999999999999</c:v>
                </c:pt>
                <c:pt idx="59">
                  <c:v>153.69999999999999</c:v>
                </c:pt>
                <c:pt idx="60">
                  <c:v>159.69999999999999</c:v>
                </c:pt>
                <c:pt idx="61">
                  <c:v>163.19999999999999</c:v>
                </c:pt>
                <c:pt idx="62">
                  <c:v>165.45</c:v>
                </c:pt>
                <c:pt idx="63">
                  <c:v>166.2</c:v>
                </c:pt>
                <c:pt idx="64">
                  <c:v>167.2</c:v>
                </c:pt>
                <c:pt idx="65">
                  <c:v>167.95</c:v>
                </c:pt>
                <c:pt idx="66">
                  <c:v>169.95</c:v>
                </c:pt>
                <c:pt idx="67">
                  <c:v>173.95</c:v>
                </c:pt>
                <c:pt idx="68">
                  <c:v>176.95</c:v>
                </c:pt>
                <c:pt idx="69">
                  <c:v>178.7</c:v>
                </c:pt>
                <c:pt idx="70">
                  <c:v>181.7</c:v>
                </c:pt>
                <c:pt idx="71">
                  <c:v>184.45</c:v>
                </c:pt>
                <c:pt idx="72">
                  <c:v>184.7</c:v>
                </c:pt>
                <c:pt idx="73">
                  <c:v>188.2</c:v>
                </c:pt>
                <c:pt idx="74">
                  <c:v>190.95</c:v>
                </c:pt>
                <c:pt idx="75">
                  <c:v>192.95</c:v>
                </c:pt>
                <c:pt idx="76">
                  <c:v>196.45</c:v>
                </c:pt>
                <c:pt idx="77">
                  <c:v>200.2</c:v>
                </c:pt>
                <c:pt idx="78">
                  <c:v>204.45</c:v>
                </c:pt>
                <c:pt idx="79">
                  <c:v>208.2</c:v>
                </c:pt>
                <c:pt idx="80">
                  <c:v>210.95</c:v>
                </c:pt>
                <c:pt idx="81">
                  <c:v>212.95</c:v>
                </c:pt>
                <c:pt idx="82">
                  <c:v>217.7</c:v>
                </c:pt>
                <c:pt idx="83">
                  <c:v>220.45</c:v>
                </c:pt>
                <c:pt idx="84">
                  <c:v>224.7</c:v>
                </c:pt>
                <c:pt idx="85">
                  <c:v>228.2</c:v>
                </c:pt>
                <c:pt idx="86">
                  <c:v>230.2</c:v>
                </c:pt>
                <c:pt idx="87">
                  <c:v>230.95</c:v>
                </c:pt>
                <c:pt idx="88">
                  <c:v>233.2</c:v>
                </c:pt>
                <c:pt idx="89">
                  <c:v>235.2</c:v>
                </c:pt>
                <c:pt idx="90">
                  <c:v>238.95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1-496D-9474-977FF6267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553080"/>
        <c:axId val="575551112"/>
      </c:scatterChart>
      <c:valAx>
        <c:axId val="575553080"/>
        <c:scaling>
          <c:orientation val="minMax"/>
          <c:min val="432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1112"/>
        <c:crosses val="autoZero"/>
        <c:crossBetween val="midCat"/>
      </c:valAx>
      <c:valAx>
        <c:axId val="57555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5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142875</xdr:rowOff>
    </xdr:from>
    <xdr:to>
      <xdr:col>7</xdr:col>
      <xdr:colOff>428625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EA147F-F658-469E-9A58-A3464110D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479425</xdr:colOff>
      <xdr:row>0</xdr:row>
      <xdr:rowOff>136525</xdr:rowOff>
    </xdr:from>
    <xdr:to>
      <xdr:col>15</xdr:col>
      <xdr:colOff>174625</xdr:colOff>
      <xdr:row>15</xdr:row>
      <xdr:rowOff>117475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9458F6-715F-407F-AD6D-ECFCCF38E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16</xdr:row>
      <xdr:rowOff>53975</xdr:rowOff>
    </xdr:from>
    <xdr:to>
      <xdr:col>7</xdr:col>
      <xdr:colOff>406400</xdr:colOff>
      <xdr:row>31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F6E01F-FA22-469F-A83B-A85ED7265B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466725</xdr:colOff>
      <xdr:row>16</xdr:row>
      <xdr:rowOff>66675</xdr:rowOff>
    </xdr:from>
    <xdr:to>
      <xdr:col>15</xdr:col>
      <xdr:colOff>161925</xdr:colOff>
      <xdr:row>31</xdr:row>
      <xdr:rowOff>98425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51AB2-FDD0-445B-8C8A-B3B90303F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238125</xdr:colOff>
      <xdr:row>0</xdr:row>
      <xdr:rowOff>142875</xdr:rowOff>
    </xdr:from>
    <xdr:to>
      <xdr:col>22</xdr:col>
      <xdr:colOff>542925</xdr:colOff>
      <xdr:row>15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EC58CA-E1D5-4A5A-8AF0-E7482F492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52CE-F677-4C27-BBDA-60D3BC0A2860}">
  <dimension ref="A1:X92"/>
  <sheetViews>
    <sheetView tabSelected="1" workbookViewId="0">
      <selection activeCell="N92" sqref="N92"/>
    </sheetView>
  </sheetViews>
  <sheetFormatPr defaultRowHeight="15" x14ac:dyDescent="0.25"/>
  <cols>
    <col min="1" max="1" width="11.85546875" customWidth="1"/>
    <col min="2" max="2" width="10.7109375" style="1" bestFit="1" customWidth="1"/>
    <col min="3" max="3" width="10.7109375" style="5" customWidth="1"/>
    <col min="4" max="4" width="9.85546875" style="3" customWidth="1"/>
    <col min="5" max="5" width="9.5703125" style="3" customWidth="1"/>
    <col min="6" max="6" width="11.85546875" style="2" customWidth="1"/>
    <col min="7" max="8" width="11.7109375" style="3" customWidth="1"/>
    <col min="9" max="9" width="11.7109375" style="2" customWidth="1"/>
    <col min="10" max="11" width="11.7109375" style="3" customWidth="1"/>
    <col min="12" max="12" width="11.7109375" style="2" customWidth="1"/>
    <col min="13" max="13" width="18.7109375" style="4" customWidth="1"/>
    <col min="14" max="14" width="25.85546875" customWidth="1"/>
    <col min="15" max="15" width="21" customWidth="1"/>
    <col min="16" max="16" width="11" customWidth="1"/>
    <col min="17" max="17" width="9.42578125" customWidth="1"/>
    <col min="18" max="18" width="13.140625" customWidth="1"/>
    <col min="19" max="19" width="10.42578125" customWidth="1"/>
    <col min="20" max="20" width="22.28515625" customWidth="1"/>
    <col min="21" max="21" width="18.140625" customWidth="1"/>
    <col min="22" max="22" width="12.7109375" customWidth="1"/>
    <col min="23" max="23" width="13" customWidth="1"/>
    <col min="24" max="25" width="16.7109375" customWidth="1"/>
  </cols>
  <sheetData>
    <row r="1" spans="1:24" x14ac:dyDescent="0.25">
      <c r="A1" s="7" t="s">
        <v>8</v>
      </c>
      <c r="B1" s="8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10" t="s">
        <v>5</v>
      </c>
      <c r="H1" s="10" t="s">
        <v>6</v>
      </c>
      <c r="I1" s="11" t="s">
        <v>9</v>
      </c>
      <c r="J1" s="10" t="s">
        <v>5</v>
      </c>
      <c r="K1" s="10" t="s">
        <v>6</v>
      </c>
      <c r="L1" s="11" t="s">
        <v>9</v>
      </c>
      <c r="M1" s="12" t="s">
        <v>24</v>
      </c>
      <c r="N1" s="7" t="s">
        <v>11</v>
      </c>
      <c r="O1" s="7" t="s">
        <v>18</v>
      </c>
      <c r="P1" s="7" t="s">
        <v>14</v>
      </c>
      <c r="Q1" s="7" t="s">
        <v>25</v>
      </c>
      <c r="R1" s="7" t="s">
        <v>210</v>
      </c>
    </row>
    <row r="2" spans="1:24" x14ac:dyDescent="0.25">
      <c r="A2" t="s">
        <v>0</v>
      </c>
      <c r="B2" s="1">
        <v>43286</v>
      </c>
      <c r="C2" s="5">
        <f>B2</f>
        <v>43286</v>
      </c>
      <c r="D2" s="3">
        <v>0.83333333333333337</v>
      </c>
      <c r="E2" s="3">
        <v>0.91666666666666663</v>
      </c>
      <c r="F2" s="2">
        <f t="shared" ref="F2:F65" si="0">E2-D2</f>
        <v>8.3333333333333259E-2</v>
      </c>
      <c r="M2" s="4">
        <v>2</v>
      </c>
      <c r="N2" t="s">
        <v>174</v>
      </c>
      <c r="O2" t="s">
        <v>17</v>
      </c>
      <c r="P2" t="s">
        <v>15</v>
      </c>
      <c r="Q2">
        <v>0</v>
      </c>
      <c r="R2" s="4">
        <f>M2</f>
        <v>2</v>
      </c>
      <c r="S2" s="7" t="s">
        <v>4</v>
      </c>
      <c r="T2" s="7" t="s">
        <v>63</v>
      </c>
      <c r="U2" s="7" t="s">
        <v>64</v>
      </c>
    </row>
    <row r="3" spans="1:24" x14ac:dyDescent="0.25">
      <c r="A3" t="s">
        <v>1</v>
      </c>
      <c r="B3" s="1">
        <v>43287</v>
      </c>
      <c r="C3" s="5">
        <f t="shared" ref="C3:C93" si="1">B3</f>
        <v>43287</v>
      </c>
      <c r="D3" s="3">
        <v>0.8125</v>
      </c>
      <c r="E3" s="3">
        <v>0.91666666666666663</v>
      </c>
      <c r="F3" s="2">
        <f t="shared" si="0"/>
        <v>0.10416666666666663</v>
      </c>
      <c r="M3" s="4">
        <v>2.5</v>
      </c>
      <c r="O3" t="s">
        <v>17</v>
      </c>
      <c r="P3" t="s">
        <v>15</v>
      </c>
      <c r="Q3">
        <v>0</v>
      </c>
      <c r="R3" s="4">
        <f>R2+M3</f>
        <v>4.5</v>
      </c>
      <c r="S3" s="4">
        <f>SUM(M:M)</f>
        <v>238.95</v>
      </c>
      <c r="T3" s="4">
        <f>SUM(M19:M401)</f>
        <v>197.2</v>
      </c>
      <c r="U3" s="4">
        <f>SUM(M2:M18)</f>
        <v>41.75</v>
      </c>
    </row>
    <row r="4" spans="1:24" x14ac:dyDescent="0.25">
      <c r="A4" t="s">
        <v>2</v>
      </c>
      <c r="B4" s="1">
        <v>43288</v>
      </c>
      <c r="C4" s="5">
        <f t="shared" si="1"/>
        <v>43288</v>
      </c>
      <c r="D4" s="3">
        <v>0.48958333333333331</v>
      </c>
      <c r="E4" s="3">
        <v>0.625</v>
      </c>
      <c r="F4" s="2">
        <f t="shared" si="0"/>
        <v>0.13541666666666669</v>
      </c>
      <c r="M4" s="4">
        <v>3.25</v>
      </c>
      <c r="N4" t="s">
        <v>12</v>
      </c>
      <c r="O4" t="s">
        <v>19</v>
      </c>
      <c r="P4" t="s">
        <v>15</v>
      </c>
      <c r="Q4">
        <v>0</v>
      </c>
      <c r="R4" s="4">
        <f>R3+M4</f>
        <v>7.75</v>
      </c>
    </row>
    <row r="5" spans="1:24" x14ac:dyDescent="0.25">
      <c r="A5" t="s">
        <v>3</v>
      </c>
      <c r="B5" s="1">
        <v>43289</v>
      </c>
      <c r="C5" s="5">
        <f t="shared" si="1"/>
        <v>43289</v>
      </c>
      <c r="D5" s="3">
        <v>0.54166666666666663</v>
      </c>
      <c r="E5" s="3">
        <v>0.6875</v>
      </c>
      <c r="F5" s="2">
        <f t="shared" si="0"/>
        <v>0.14583333333333337</v>
      </c>
      <c r="M5" s="4">
        <v>3.5</v>
      </c>
      <c r="O5" t="s">
        <v>17</v>
      </c>
      <c r="P5" t="s">
        <v>16</v>
      </c>
      <c r="Q5">
        <v>1</v>
      </c>
      <c r="R5" s="4">
        <f t="shared" ref="R5:R68" si="2">R4+M5</f>
        <v>11.25</v>
      </c>
    </row>
    <row r="6" spans="1:24" x14ac:dyDescent="0.25">
      <c r="A6" t="s">
        <v>0</v>
      </c>
      <c r="B6" s="1">
        <v>43293</v>
      </c>
      <c r="C6" s="5">
        <f t="shared" si="1"/>
        <v>43293</v>
      </c>
      <c r="D6" s="3">
        <v>0.8125</v>
      </c>
      <c r="E6" s="3">
        <v>0.89583333333333337</v>
      </c>
      <c r="F6" s="2">
        <f t="shared" si="0"/>
        <v>8.333333333333337E-2</v>
      </c>
      <c r="M6" s="4">
        <v>2</v>
      </c>
      <c r="O6" t="s">
        <v>20</v>
      </c>
      <c r="P6" t="s">
        <v>16</v>
      </c>
      <c r="Q6">
        <v>1</v>
      </c>
      <c r="R6" s="4">
        <f t="shared" si="2"/>
        <v>13.25</v>
      </c>
    </row>
    <row r="7" spans="1:24" x14ac:dyDescent="0.25">
      <c r="A7" t="s">
        <v>1</v>
      </c>
      <c r="B7" s="1">
        <v>43294</v>
      </c>
      <c r="C7" s="5">
        <f t="shared" si="1"/>
        <v>43294</v>
      </c>
      <c r="D7" s="3">
        <v>0.8125</v>
      </c>
      <c r="E7" s="3">
        <v>0.85416666666666663</v>
      </c>
      <c r="F7" s="2">
        <f t="shared" si="0"/>
        <v>4.166666666666663E-2</v>
      </c>
      <c r="M7" s="4">
        <v>1</v>
      </c>
      <c r="O7" t="s">
        <v>21</v>
      </c>
      <c r="P7" t="s">
        <v>16</v>
      </c>
      <c r="Q7">
        <v>1</v>
      </c>
      <c r="R7" s="4">
        <f t="shared" si="2"/>
        <v>14.25</v>
      </c>
    </row>
    <row r="8" spans="1:24" x14ac:dyDescent="0.25">
      <c r="A8" t="s">
        <v>2</v>
      </c>
      <c r="B8" s="1">
        <v>43295</v>
      </c>
      <c r="C8" s="5">
        <f t="shared" si="1"/>
        <v>43295</v>
      </c>
      <c r="D8" s="3">
        <v>0.48958333333333331</v>
      </c>
      <c r="E8" s="3">
        <v>0.58333333333333337</v>
      </c>
      <c r="F8" s="2">
        <f t="shared" si="0"/>
        <v>9.3750000000000056E-2</v>
      </c>
      <c r="M8" s="4">
        <v>2.25</v>
      </c>
      <c r="O8" t="s">
        <v>22</v>
      </c>
      <c r="P8" t="s">
        <v>16</v>
      </c>
      <c r="Q8">
        <v>1</v>
      </c>
      <c r="R8" s="4">
        <f t="shared" si="2"/>
        <v>16.5</v>
      </c>
    </row>
    <row r="9" spans="1:24" x14ac:dyDescent="0.25">
      <c r="A9" t="s">
        <v>3</v>
      </c>
      <c r="B9" s="1">
        <v>43296</v>
      </c>
      <c r="C9" s="5">
        <f t="shared" si="1"/>
        <v>43296</v>
      </c>
      <c r="D9" s="3">
        <v>0.54166666666666663</v>
      </c>
      <c r="E9" s="3">
        <v>0.60416666666666663</v>
      </c>
      <c r="F9" s="2">
        <f t="shared" si="0"/>
        <v>6.25E-2</v>
      </c>
      <c r="M9" s="4">
        <v>1.5</v>
      </c>
      <c r="O9" t="s">
        <v>17</v>
      </c>
      <c r="P9" t="s">
        <v>16</v>
      </c>
      <c r="Q9">
        <v>1</v>
      </c>
      <c r="R9" s="4">
        <f t="shared" si="2"/>
        <v>18</v>
      </c>
    </row>
    <row r="10" spans="1:24" x14ac:dyDescent="0.25">
      <c r="A10" t="s">
        <v>10</v>
      </c>
      <c r="B10" s="1">
        <v>43297</v>
      </c>
      <c r="C10" s="5">
        <f t="shared" si="1"/>
        <v>43297</v>
      </c>
      <c r="D10" s="3">
        <v>0.78125</v>
      </c>
      <c r="E10" s="3">
        <v>0.83333333333333337</v>
      </c>
      <c r="F10" s="2">
        <f t="shared" si="0"/>
        <v>5.208333333333337E-2</v>
      </c>
      <c r="M10" s="4">
        <v>1.25</v>
      </c>
      <c r="N10" t="s">
        <v>13</v>
      </c>
      <c r="O10" t="s">
        <v>23</v>
      </c>
      <c r="P10" t="s">
        <v>16</v>
      </c>
      <c r="Q10">
        <v>1</v>
      </c>
      <c r="R10" s="4">
        <f t="shared" si="2"/>
        <v>19.25</v>
      </c>
      <c r="T10" s="7" t="s">
        <v>81</v>
      </c>
      <c r="U10" s="7" t="s">
        <v>80</v>
      </c>
      <c r="V10" s="7" t="s">
        <v>186</v>
      </c>
      <c r="W10" s="7" t="s">
        <v>187</v>
      </c>
      <c r="X10" s="7" t="s">
        <v>204</v>
      </c>
    </row>
    <row r="11" spans="1:24" x14ac:dyDescent="0.25">
      <c r="A11" t="s">
        <v>0</v>
      </c>
      <c r="B11" s="1">
        <v>43300</v>
      </c>
      <c r="C11" s="5">
        <f t="shared" si="1"/>
        <v>43300</v>
      </c>
      <c r="D11" s="3">
        <v>0.79166666666666663</v>
      </c>
      <c r="E11" s="3">
        <v>0.91666666666666663</v>
      </c>
      <c r="F11" s="2">
        <f t="shared" si="0"/>
        <v>0.125</v>
      </c>
      <c r="M11" s="4">
        <v>3</v>
      </c>
      <c r="O11" t="s">
        <v>20</v>
      </c>
      <c r="P11" t="s">
        <v>26</v>
      </c>
      <c r="Q11">
        <v>2</v>
      </c>
      <c r="R11" s="4">
        <f t="shared" si="2"/>
        <v>22.25</v>
      </c>
      <c r="T11" t="s">
        <v>15</v>
      </c>
      <c r="U11" s="4">
        <f>SUM(M2:M4)</f>
        <v>7.75</v>
      </c>
      <c r="V11">
        <f>COUNTIF(P:P, "Pre Alpha")</f>
        <v>3</v>
      </c>
      <c r="W11">
        <f>C4-C2+1</f>
        <v>3</v>
      </c>
      <c r="X11">
        <f>W11-V11</f>
        <v>0</v>
      </c>
    </row>
    <row r="12" spans="1:24" x14ac:dyDescent="0.25">
      <c r="A12" t="s">
        <v>1</v>
      </c>
      <c r="B12" s="1">
        <v>43301</v>
      </c>
      <c r="C12" s="5">
        <f t="shared" si="1"/>
        <v>43301</v>
      </c>
      <c r="D12" s="3">
        <v>0.79166666666666663</v>
      </c>
      <c r="E12" s="3">
        <v>0.85416666666666663</v>
      </c>
      <c r="F12" s="2">
        <f t="shared" si="0"/>
        <v>6.25E-2</v>
      </c>
      <c r="M12" s="4">
        <v>1.5</v>
      </c>
      <c r="O12" t="s">
        <v>21</v>
      </c>
      <c r="P12" t="s">
        <v>26</v>
      </c>
      <c r="Q12">
        <v>2</v>
      </c>
      <c r="R12" s="4">
        <f t="shared" si="2"/>
        <v>23.75</v>
      </c>
      <c r="T12" t="s">
        <v>16</v>
      </c>
      <c r="U12" s="4">
        <f>SUM(M5:M10)</f>
        <v>11.5</v>
      </c>
      <c r="V12">
        <f>COUNTIF(P:P, "Alpha")</f>
        <v>6</v>
      </c>
      <c r="W12">
        <f>C10-C5+1</f>
        <v>9</v>
      </c>
      <c r="X12">
        <f t="shared" ref="X12:X15" si="3">W12-V12</f>
        <v>3</v>
      </c>
    </row>
    <row r="13" spans="1:24" x14ac:dyDescent="0.25">
      <c r="A13" t="s">
        <v>2</v>
      </c>
      <c r="B13" s="1">
        <v>43302</v>
      </c>
      <c r="C13" s="5">
        <f t="shared" si="1"/>
        <v>43302</v>
      </c>
      <c r="D13" s="3">
        <v>0.48958333333333331</v>
      </c>
      <c r="E13" s="3">
        <v>0.5625</v>
      </c>
      <c r="F13" s="2">
        <f t="shared" si="0"/>
        <v>7.2916666666666685E-2</v>
      </c>
      <c r="M13" s="4">
        <v>1.75</v>
      </c>
      <c r="O13" t="s">
        <v>29</v>
      </c>
      <c r="P13" t="s">
        <v>26</v>
      </c>
      <c r="Q13">
        <v>2</v>
      </c>
      <c r="R13" s="4">
        <f t="shared" si="2"/>
        <v>25.5</v>
      </c>
      <c r="T13" t="s">
        <v>26</v>
      </c>
      <c r="U13" s="4">
        <f>SUM(M11:M17)</f>
        <v>19</v>
      </c>
      <c r="V13">
        <f>COUNTIF(P:P, "Beta")</f>
        <v>7</v>
      </c>
      <c r="W13">
        <f>C17-C11+1</f>
        <v>10</v>
      </c>
      <c r="X13">
        <f t="shared" si="3"/>
        <v>3</v>
      </c>
    </row>
    <row r="14" spans="1:24" x14ac:dyDescent="0.25">
      <c r="A14" t="s">
        <v>10</v>
      </c>
      <c r="B14" s="1">
        <v>43304</v>
      </c>
      <c r="C14" s="5">
        <f t="shared" si="1"/>
        <v>43304</v>
      </c>
      <c r="D14" s="3">
        <v>0.78125</v>
      </c>
      <c r="E14" s="3">
        <v>0.83333333333333337</v>
      </c>
      <c r="F14" s="2">
        <f t="shared" si="0"/>
        <v>5.208333333333337E-2</v>
      </c>
      <c r="M14" s="4">
        <v>1.25</v>
      </c>
      <c r="N14" t="s">
        <v>28</v>
      </c>
      <c r="O14" t="s">
        <v>29</v>
      </c>
      <c r="P14" t="s">
        <v>26</v>
      </c>
      <c r="Q14">
        <v>2</v>
      </c>
      <c r="R14" s="4">
        <f t="shared" si="2"/>
        <v>26.75</v>
      </c>
      <c r="T14" t="s">
        <v>31</v>
      </c>
      <c r="U14" s="4">
        <f>SUM(M18:M32)</f>
        <v>38.200000000000003</v>
      </c>
      <c r="V14">
        <f>COUNTIF(P:P, "Gamma")</f>
        <v>15</v>
      </c>
      <c r="W14">
        <f>C32-C18+1</f>
        <v>19</v>
      </c>
      <c r="X14">
        <f t="shared" si="3"/>
        <v>4</v>
      </c>
    </row>
    <row r="15" spans="1:24" x14ac:dyDescent="0.25">
      <c r="A15" t="s">
        <v>0</v>
      </c>
      <c r="B15" s="1">
        <v>43307</v>
      </c>
      <c r="C15" s="5">
        <f t="shared" si="1"/>
        <v>43307</v>
      </c>
      <c r="D15" s="3">
        <v>0.79166666666666663</v>
      </c>
      <c r="E15" s="3">
        <v>0.875</v>
      </c>
      <c r="F15" s="2">
        <f t="shared" si="0"/>
        <v>8.333333333333337E-2</v>
      </c>
      <c r="M15" s="4">
        <v>2</v>
      </c>
      <c r="O15" t="s">
        <v>20</v>
      </c>
      <c r="P15" t="s">
        <v>26</v>
      </c>
      <c r="Q15">
        <v>2.5</v>
      </c>
      <c r="R15" s="4">
        <f t="shared" si="2"/>
        <v>28.75</v>
      </c>
      <c r="T15" t="s">
        <v>75</v>
      </c>
      <c r="U15" s="4">
        <f>SUM(M33:M42)</f>
        <v>27.75</v>
      </c>
      <c r="V15">
        <f>COUNTIF(P:P, "Delta")</f>
        <v>10</v>
      </c>
      <c r="W15">
        <f>C42-C33+1</f>
        <v>14</v>
      </c>
      <c r="X15">
        <f t="shared" si="3"/>
        <v>4</v>
      </c>
    </row>
    <row r="16" spans="1:24" x14ac:dyDescent="0.25">
      <c r="A16" t="s">
        <v>1</v>
      </c>
      <c r="B16" s="1">
        <v>43308</v>
      </c>
      <c r="C16" s="5">
        <f t="shared" si="1"/>
        <v>43308</v>
      </c>
      <c r="D16" s="3">
        <v>0.78125</v>
      </c>
      <c r="E16" s="3">
        <v>0.91666666666666663</v>
      </c>
      <c r="F16" s="2">
        <f t="shared" si="0"/>
        <v>0.13541666666666663</v>
      </c>
      <c r="M16" s="4">
        <v>3.25</v>
      </c>
      <c r="O16" t="s">
        <v>21</v>
      </c>
      <c r="P16" t="s">
        <v>26</v>
      </c>
      <c r="Q16">
        <v>2.5</v>
      </c>
      <c r="R16" s="4">
        <f t="shared" si="2"/>
        <v>32</v>
      </c>
      <c r="T16" t="s">
        <v>85</v>
      </c>
      <c r="U16" s="4">
        <f>SUM(M43:M401)</f>
        <v>134.75</v>
      </c>
      <c r="V16">
        <f>COUNTIF(P:P, "Freestyle I")</f>
        <v>50</v>
      </c>
      <c r="W16" s="15">
        <f>(INDEX(C:C,COUNTA(C:C))) - C43 + 1</f>
        <v>58</v>
      </c>
      <c r="X16" s="15">
        <f>W16-V16</f>
        <v>8</v>
      </c>
    </row>
    <row r="17" spans="1:24" x14ac:dyDescent="0.25">
      <c r="A17" t="s">
        <v>2</v>
      </c>
      <c r="B17" s="1">
        <v>43309</v>
      </c>
      <c r="C17" s="5">
        <f t="shared" si="1"/>
        <v>43309</v>
      </c>
      <c r="D17" s="3">
        <v>0.47916666666666669</v>
      </c>
      <c r="E17" s="3">
        <v>0.625</v>
      </c>
      <c r="F17" s="2">
        <f t="shared" si="0"/>
        <v>0.14583333333333331</v>
      </c>
      <c r="G17" s="3">
        <v>0.69791666666666663</v>
      </c>
      <c r="H17" s="3">
        <v>0.8125</v>
      </c>
      <c r="I17" s="2">
        <f>H17-G17</f>
        <v>0.11458333333333337</v>
      </c>
      <c r="M17" s="4">
        <f xml:space="preserve"> 3.5 + 2.75</f>
        <v>6.25</v>
      </c>
      <c r="N17" t="s">
        <v>68</v>
      </c>
      <c r="O17" t="s">
        <v>32</v>
      </c>
      <c r="P17" t="s">
        <v>26</v>
      </c>
      <c r="Q17">
        <v>2.5</v>
      </c>
      <c r="R17" s="4">
        <f t="shared" si="2"/>
        <v>38.25</v>
      </c>
    </row>
    <row r="18" spans="1:24" x14ac:dyDescent="0.25">
      <c r="A18" t="s">
        <v>3</v>
      </c>
      <c r="B18" s="1">
        <v>43310</v>
      </c>
      <c r="C18" s="5">
        <f t="shared" si="1"/>
        <v>43310</v>
      </c>
      <c r="D18" s="3">
        <v>0.54166666666666663</v>
      </c>
      <c r="E18" s="3">
        <v>0.6875</v>
      </c>
      <c r="F18" s="2">
        <f t="shared" si="0"/>
        <v>0.14583333333333337</v>
      </c>
      <c r="M18" s="4">
        <v>3.5</v>
      </c>
      <c r="N18" t="s">
        <v>33</v>
      </c>
      <c r="O18" t="s">
        <v>17</v>
      </c>
      <c r="P18" t="s">
        <v>31</v>
      </c>
      <c r="Q18">
        <v>3</v>
      </c>
      <c r="R18" s="4">
        <f t="shared" si="2"/>
        <v>41.75</v>
      </c>
      <c r="X18" s="7" t="s">
        <v>203</v>
      </c>
    </row>
    <row r="19" spans="1:24" x14ac:dyDescent="0.25">
      <c r="A19" t="s">
        <v>10</v>
      </c>
      <c r="B19" s="1">
        <v>43311</v>
      </c>
      <c r="C19" s="5">
        <f t="shared" si="1"/>
        <v>43311</v>
      </c>
      <c r="D19" s="3">
        <v>0.72916666666666663</v>
      </c>
      <c r="E19" s="3">
        <v>0.77083333333333337</v>
      </c>
      <c r="F19" s="2">
        <f t="shared" si="0"/>
        <v>4.1666666666666741E-2</v>
      </c>
      <c r="M19" s="4">
        <v>1</v>
      </c>
      <c r="N19" t="s">
        <v>30</v>
      </c>
      <c r="O19" t="s">
        <v>34</v>
      </c>
      <c r="P19" t="s">
        <v>31</v>
      </c>
      <c r="Q19">
        <v>3</v>
      </c>
      <c r="R19" s="4">
        <f t="shared" si="2"/>
        <v>42.75</v>
      </c>
      <c r="X19">
        <f>SUM(X11:X16)</f>
        <v>22</v>
      </c>
    </row>
    <row r="20" spans="1:24" x14ac:dyDescent="0.25">
      <c r="A20" t="s">
        <v>35</v>
      </c>
      <c r="B20" s="1">
        <v>43313</v>
      </c>
      <c r="C20" s="5">
        <f t="shared" si="1"/>
        <v>43313</v>
      </c>
      <c r="D20" s="3">
        <v>0.73958333333333337</v>
      </c>
      <c r="E20" s="3">
        <v>0.79166666666666663</v>
      </c>
      <c r="F20" s="2">
        <f t="shared" si="0"/>
        <v>5.2083333333333259E-2</v>
      </c>
      <c r="M20" s="4">
        <v>1.25</v>
      </c>
      <c r="O20" t="s">
        <v>17</v>
      </c>
      <c r="P20" t="s">
        <v>31</v>
      </c>
      <c r="Q20">
        <v>3</v>
      </c>
      <c r="R20" s="4">
        <f t="shared" si="2"/>
        <v>44</v>
      </c>
    </row>
    <row r="21" spans="1:24" x14ac:dyDescent="0.25">
      <c r="A21" t="s">
        <v>0</v>
      </c>
      <c r="B21" s="1">
        <v>43314</v>
      </c>
      <c r="C21" s="5">
        <f t="shared" si="1"/>
        <v>43314</v>
      </c>
      <c r="D21" s="3">
        <v>0.75</v>
      </c>
      <c r="E21" s="3">
        <v>0.88541666666666663</v>
      </c>
      <c r="F21" s="2">
        <f t="shared" si="0"/>
        <v>0.13541666666666663</v>
      </c>
      <c r="M21" s="4">
        <v>3.25</v>
      </c>
      <c r="O21" t="s">
        <v>36</v>
      </c>
      <c r="P21" t="s">
        <v>31</v>
      </c>
      <c r="Q21">
        <v>3</v>
      </c>
      <c r="R21" s="4">
        <f t="shared" si="2"/>
        <v>47.25</v>
      </c>
    </row>
    <row r="22" spans="1:24" x14ac:dyDescent="0.25">
      <c r="A22" t="s">
        <v>1</v>
      </c>
      <c r="B22" s="1">
        <v>43315</v>
      </c>
      <c r="C22" s="5">
        <f t="shared" si="1"/>
        <v>43315</v>
      </c>
      <c r="D22" s="3">
        <v>0.75</v>
      </c>
      <c r="E22" s="3">
        <v>0.91666666666666663</v>
      </c>
      <c r="F22" s="2">
        <f t="shared" si="0"/>
        <v>0.16666666666666663</v>
      </c>
      <c r="M22" s="4">
        <v>4</v>
      </c>
      <c r="O22" t="s">
        <v>36</v>
      </c>
      <c r="P22" t="s">
        <v>31</v>
      </c>
      <c r="Q22">
        <v>3</v>
      </c>
      <c r="R22" s="4">
        <f t="shared" si="2"/>
        <v>51.25</v>
      </c>
    </row>
    <row r="23" spans="1:24" x14ac:dyDescent="0.25">
      <c r="A23" t="s">
        <v>2</v>
      </c>
      <c r="B23" s="1">
        <v>43316</v>
      </c>
      <c r="C23" s="5">
        <f t="shared" si="1"/>
        <v>43316</v>
      </c>
      <c r="D23" s="3">
        <v>0.47916666666666669</v>
      </c>
      <c r="E23" s="3">
        <v>0.61458333333333337</v>
      </c>
      <c r="F23" s="2">
        <f t="shared" si="0"/>
        <v>0.13541666666666669</v>
      </c>
      <c r="G23" s="3">
        <v>0.66666666666666663</v>
      </c>
      <c r="H23" s="3">
        <v>0.83333333333333337</v>
      </c>
      <c r="I23" s="2">
        <f>H23-G23</f>
        <v>0.16666666666666674</v>
      </c>
      <c r="M23" s="4">
        <v>7.25</v>
      </c>
      <c r="O23" t="s">
        <v>17</v>
      </c>
      <c r="P23" t="s">
        <v>31</v>
      </c>
      <c r="Q23">
        <v>3</v>
      </c>
      <c r="R23" s="4">
        <f t="shared" si="2"/>
        <v>58.5</v>
      </c>
    </row>
    <row r="24" spans="1:24" x14ac:dyDescent="0.25">
      <c r="A24" t="s">
        <v>3</v>
      </c>
      <c r="B24" s="1">
        <v>43317</v>
      </c>
      <c r="C24" s="5">
        <f t="shared" si="1"/>
        <v>43317</v>
      </c>
      <c r="D24" s="3">
        <v>0.54166666666666663</v>
      </c>
      <c r="E24" s="3">
        <v>0.58333333333333337</v>
      </c>
      <c r="F24" s="2">
        <f t="shared" si="0"/>
        <v>4.1666666666666741E-2</v>
      </c>
      <c r="M24" s="4">
        <v>1</v>
      </c>
      <c r="O24" t="s">
        <v>17</v>
      </c>
      <c r="P24" t="s">
        <v>31</v>
      </c>
      <c r="Q24">
        <v>3</v>
      </c>
      <c r="R24" s="4">
        <f t="shared" si="2"/>
        <v>59.5</v>
      </c>
    </row>
    <row r="25" spans="1:24" x14ac:dyDescent="0.25">
      <c r="A25" t="s">
        <v>10</v>
      </c>
      <c r="B25" s="1">
        <v>43318</v>
      </c>
      <c r="C25" s="5">
        <f t="shared" si="1"/>
        <v>43318</v>
      </c>
      <c r="D25" s="3">
        <v>0.78125</v>
      </c>
      <c r="E25" s="3">
        <v>0.82291666666666663</v>
      </c>
      <c r="F25" s="2">
        <f t="shared" si="0"/>
        <v>4.166666666666663E-2</v>
      </c>
      <c r="M25" s="4">
        <v>1</v>
      </c>
      <c r="O25" t="s">
        <v>29</v>
      </c>
      <c r="P25" t="s">
        <v>31</v>
      </c>
      <c r="Q25">
        <v>3</v>
      </c>
      <c r="R25" s="4">
        <f t="shared" si="2"/>
        <v>60.5</v>
      </c>
    </row>
    <row r="26" spans="1:24" x14ac:dyDescent="0.25">
      <c r="A26" t="s">
        <v>0</v>
      </c>
      <c r="B26" s="1">
        <v>43321</v>
      </c>
      <c r="C26" s="5">
        <f t="shared" si="1"/>
        <v>43321</v>
      </c>
      <c r="D26" s="3">
        <v>0.78125</v>
      </c>
      <c r="E26" s="3">
        <v>0.83333333333333337</v>
      </c>
      <c r="F26" s="2">
        <f t="shared" si="0"/>
        <v>5.208333333333337E-2</v>
      </c>
      <c r="M26" s="4">
        <v>1.25</v>
      </c>
      <c r="O26" t="s">
        <v>60</v>
      </c>
      <c r="P26" t="s">
        <v>31</v>
      </c>
      <c r="Q26">
        <v>3</v>
      </c>
      <c r="R26" s="4">
        <f t="shared" si="2"/>
        <v>61.75</v>
      </c>
    </row>
    <row r="27" spans="1:24" x14ac:dyDescent="0.25">
      <c r="A27" t="s">
        <v>1</v>
      </c>
      <c r="B27" s="1">
        <v>43322</v>
      </c>
      <c r="C27" s="5">
        <f t="shared" si="1"/>
        <v>43322</v>
      </c>
      <c r="D27" s="3">
        <v>0.77083333333333337</v>
      </c>
      <c r="E27" s="3">
        <v>0.85416666666666663</v>
      </c>
      <c r="F27" s="2">
        <f t="shared" si="0"/>
        <v>8.3333333333333259E-2</v>
      </c>
      <c r="M27" s="4">
        <v>2</v>
      </c>
      <c r="N27" t="s">
        <v>61</v>
      </c>
      <c r="O27" t="s">
        <v>65</v>
      </c>
      <c r="P27" t="s">
        <v>31</v>
      </c>
      <c r="Q27">
        <v>3</v>
      </c>
      <c r="R27" s="4">
        <f t="shared" si="2"/>
        <v>63.75</v>
      </c>
    </row>
    <row r="28" spans="1:24" x14ac:dyDescent="0.25">
      <c r="A28" t="s">
        <v>2</v>
      </c>
      <c r="B28" s="1">
        <v>43323</v>
      </c>
      <c r="C28" s="5">
        <f t="shared" ref="C28" si="4">B28</f>
        <v>43323</v>
      </c>
      <c r="D28" s="3">
        <v>0.5625</v>
      </c>
      <c r="E28" s="3">
        <v>0.66666666666666663</v>
      </c>
      <c r="F28" s="2">
        <f t="shared" si="0"/>
        <v>0.10416666666666663</v>
      </c>
      <c r="G28" s="3">
        <v>0.6875</v>
      </c>
      <c r="H28" s="3">
        <v>0.73958333333333337</v>
      </c>
      <c r="I28" s="2">
        <f>H28-G28</f>
        <v>5.208333333333337E-2</v>
      </c>
      <c r="M28" s="4">
        <v>3.75</v>
      </c>
      <c r="N28" t="s">
        <v>62</v>
      </c>
      <c r="O28" t="s">
        <v>66</v>
      </c>
      <c r="P28" t="s">
        <v>31</v>
      </c>
      <c r="Q28">
        <v>3</v>
      </c>
      <c r="R28" s="4">
        <f t="shared" si="2"/>
        <v>67.5</v>
      </c>
    </row>
    <row r="29" spans="1:24" x14ac:dyDescent="0.25">
      <c r="A29" t="s">
        <v>3</v>
      </c>
      <c r="B29" s="1">
        <v>43324</v>
      </c>
      <c r="C29" s="5">
        <f t="shared" si="1"/>
        <v>43324</v>
      </c>
      <c r="D29" s="3">
        <v>0.54166666666666663</v>
      </c>
      <c r="E29" s="3">
        <v>0.6875</v>
      </c>
      <c r="F29" s="2">
        <f t="shared" si="0"/>
        <v>0.14583333333333337</v>
      </c>
      <c r="M29" s="4">
        <v>3.5</v>
      </c>
      <c r="N29" t="s">
        <v>67</v>
      </c>
      <c r="O29" t="s">
        <v>17</v>
      </c>
      <c r="P29" t="s">
        <v>31</v>
      </c>
      <c r="Q29">
        <v>3</v>
      </c>
      <c r="R29" s="4">
        <f t="shared" si="2"/>
        <v>71</v>
      </c>
    </row>
    <row r="30" spans="1:24" x14ac:dyDescent="0.25">
      <c r="A30" t="s">
        <v>10</v>
      </c>
      <c r="B30" s="1">
        <v>43325</v>
      </c>
      <c r="C30" s="5">
        <f t="shared" si="1"/>
        <v>43325</v>
      </c>
      <c r="D30" s="3">
        <v>0.78125</v>
      </c>
      <c r="E30" s="3">
        <v>0.82291666666666663</v>
      </c>
      <c r="F30" s="2">
        <f t="shared" si="0"/>
        <v>4.166666666666663E-2</v>
      </c>
      <c r="M30" s="4">
        <v>1</v>
      </c>
      <c r="O30" t="s">
        <v>29</v>
      </c>
      <c r="P30" t="s">
        <v>31</v>
      </c>
      <c r="Q30">
        <v>3</v>
      </c>
      <c r="R30" s="4">
        <f t="shared" si="2"/>
        <v>72</v>
      </c>
    </row>
    <row r="31" spans="1:24" x14ac:dyDescent="0.25">
      <c r="A31" t="s">
        <v>69</v>
      </c>
      <c r="B31" s="1">
        <v>43326</v>
      </c>
      <c r="C31" s="5">
        <f t="shared" si="1"/>
        <v>43326</v>
      </c>
      <c r="D31" s="3">
        <v>0.71875</v>
      </c>
      <c r="E31" s="3">
        <v>0.75</v>
      </c>
      <c r="F31" s="2">
        <f t="shared" si="0"/>
        <v>3.125E-2</v>
      </c>
      <c r="M31" s="4">
        <v>0.45</v>
      </c>
      <c r="N31" t="s">
        <v>71</v>
      </c>
      <c r="O31" t="s">
        <v>70</v>
      </c>
      <c r="P31" t="s">
        <v>31</v>
      </c>
      <c r="Q31">
        <v>3</v>
      </c>
      <c r="R31" s="4">
        <f t="shared" si="2"/>
        <v>72.45</v>
      </c>
    </row>
    <row r="32" spans="1:24" x14ac:dyDescent="0.25">
      <c r="A32" t="s">
        <v>0</v>
      </c>
      <c r="B32" s="1">
        <v>43328</v>
      </c>
      <c r="C32" s="5">
        <f t="shared" si="1"/>
        <v>43328</v>
      </c>
      <c r="D32" s="3">
        <v>0.75</v>
      </c>
      <c r="E32" s="3">
        <v>0.91666666666666663</v>
      </c>
      <c r="F32" s="2">
        <f t="shared" si="0"/>
        <v>0.16666666666666663</v>
      </c>
      <c r="M32" s="4">
        <v>4</v>
      </c>
      <c r="N32" t="s">
        <v>72</v>
      </c>
      <c r="O32" t="s">
        <v>19</v>
      </c>
      <c r="P32" t="s">
        <v>31</v>
      </c>
      <c r="Q32">
        <v>3</v>
      </c>
      <c r="R32" s="4">
        <f t="shared" si="2"/>
        <v>76.45</v>
      </c>
    </row>
    <row r="33" spans="1:18" x14ac:dyDescent="0.25">
      <c r="A33" t="s">
        <v>1</v>
      </c>
      <c r="B33" s="1">
        <v>43329</v>
      </c>
      <c r="C33" s="5">
        <f t="shared" si="1"/>
        <v>43329</v>
      </c>
      <c r="D33" s="3">
        <v>0.76041666666666663</v>
      </c>
      <c r="E33" s="3">
        <v>0.79166666666666663</v>
      </c>
      <c r="F33" s="2">
        <f t="shared" si="0"/>
        <v>3.125E-2</v>
      </c>
      <c r="G33" s="3">
        <v>0.875</v>
      </c>
      <c r="H33" s="3">
        <v>0.91666666666666663</v>
      </c>
      <c r="I33" s="2">
        <f>H33-G33</f>
        <v>4.166666666666663E-2</v>
      </c>
      <c r="M33" s="4">
        <v>1.75</v>
      </c>
      <c r="O33" t="s">
        <v>65</v>
      </c>
      <c r="P33" t="s">
        <v>75</v>
      </c>
      <c r="Q33">
        <v>4</v>
      </c>
      <c r="R33" s="4">
        <f t="shared" si="2"/>
        <v>78.2</v>
      </c>
    </row>
    <row r="34" spans="1:18" x14ac:dyDescent="0.25">
      <c r="A34" t="s">
        <v>2</v>
      </c>
      <c r="B34" s="1">
        <v>43330</v>
      </c>
      <c r="C34" s="5">
        <f t="shared" si="1"/>
        <v>43330</v>
      </c>
      <c r="D34" s="3">
        <v>0.45833333333333331</v>
      </c>
      <c r="E34" s="3">
        <v>0.66666666666666663</v>
      </c>
      <c r="F34" s="2">
        <f t="shared" si="0"/>
        <v>0.20833333333333331</v>
      </c>
      <c r="G34" s="3">
        <v>0.8125</v>
      </c>
      <c r="H34" s="3">
        <v>0.91666666666666663</v>
      </c>
      <c r="I34" s="2">
        <f>H34-G34</f>
        <v>0.10416666666666663</v>
      </c>
      <c r="M34" s="4">
        <v>7.5</v>
      </c>
      <c r="O34" t="s">
        <v>22</v>
      </c>
      <c r="P34" t="s">
        <v>75</v>
      </c>
      <c r="Q34">
        <v>4</v>
      </c>
      <c r="R34" s="4">
        <f t="shared" si="2"/>
        <v>85.7</v>
      </c>
    </row>
    <row r="35" spans="1:18" x14ac:dyDescent="0.25">
      <c r="A35" t="s">
        <v>3</v>
      </c>
      <c r="B35" s="1">
        <v>43331</v>
      </c>
      <c r="C35" s="5">
        <f t="shared" si="1"/>
        <v>43331</v>
      </c>
      <c r="D35" s="3">
        <v>0.5625</v>
      </c>
      <c r="E35" s="3">
        <v>0.6875</v>
      </c>
      <c r="F35" s="2">
        <f t="shared" si="0"/>
        <v>0.125</v>
      </c>
      <c r="M35" s="4">
        <v>3</v>
      </c>
      <c r="O35" t="s">
        <v>17</v>
      </c>
      <c r="P35" t="s">
        <v>75</v>
      </c>
      <c r="Q35">
        <v>4</v>
      </c>
      <c r="R35" s="4">
        <f t="shared" si="2"/>
        <v>88.7</v>
      </c>
    </row>
    <row r="36" spans="1:18" x14ac:dyDescent="0.25">
      <c r="A36" t="s">
        <v>10</v>
      </c>
      <c r="B36" s="1">
        <v>43332</v>
      </c>
      <c r="C36" s="5">
        <f t="shared" si="1"/>
        <v>43332</v>
      </c>
      <c r="D36" s="3">
        <v>0.78125</v>
      </c>
      <c r="E36" s="3">
        <v>0.82291666666666663</v>
      </c>
      <c r="F36" s="2">
        <f t="shared" si="0"/>
        <v>4.166666666666663E-2</v>
      </c>
      <c r="M36" s="4">
        <v>1</v>
      </c>
      <c r="N36" t="s">
        <v>73</v>
      </c>
      <c r="O36" t="s">
        <v>74</v>
      </c>
      <c r="P36" t="s">
        <v>75</v>
      </c>
      <c r="Q36">
        <v>4</v>
      </c>
      <c r="R36" s="4">
        <f t="shared" si="2"/>
        <v>89.7</v>
      </c>
    </row>
    <row r="37" spans="1:18" x14ac:dyDescent="0.25">
      <c r="A37" t="s">
        <v>0</v>
      </c>
      <c r="B37" s="1">
        <v>43335</v>
      </c>
      <c r="C37" s="5">
        <f t="shared" si="1"/>
        <v>43335</v>
      </c>
      <c r="D37" s="3">
        <v>0.77083333333333337</v>
      </c>
      <c r="E37" s="3">
        <v>0.89583333333333337</v>
      </c>
      <c r="F37" s="2">
        <f t="shared" si="0"/>
        <v>0.125</v>
      </c>
      <c r="M37" s="4">
        <v>3</v>
      </c>
      <c r="N37" t="s">
        <v>83</v>
      </c>
      <c r="O37" t="s">
        <v>77</v>
      </c>
      <c r="P37" t="s">
        <v>75</v>
      </c>
      <c r="Q37">
        <v>4</v>
      </c>
      <c r="R37" s="4">
        <f t="shared" si="2"/>
        <v>92.7</v>
      </c>
    </row>
    <row r="38" spans="1:18" x14ac:dyDescent="0.25">
      <c r="A38" t="s">
        <v>1</v>
      </c>
      <c r="B38" s="1">
        <v>43336</v>
      </c>
      <c r="C38" s="5">
        <f t="shared" si="1"/>
        <v>43336</v>
      </c>
      <c r="D38" s="3">
        <v>0.75</v>
      </c>
      <c r="E38" s="3">
        <v>0.85416666666666663</v>
      </c>
      <c r="F38" s="2">
        <f t="shared" si="0"/>
        <v>0.10416666666666663</v>
      </c>
      <c r="M38" s="4">
        <v>2.5</v>
      </c>
      <c r="O38" t="s">
        <v>76</v>
      </c>
      <c r="P38" t="s">
        <v>75</v>
      </c>
      <c r="Q38">
        <v>4</v>
      </c>
      <c r="R38" s="4">
        <f t="shared" si="2"/>
        <v>95.2</v>
      </c>
    </row>
    <row r="39" spans="1:18" x14ac:dyDescent="0.25">
      <c r="A39" t="s">
        <v>2</v>
      </c>
      <c r="B39" s="1">
        <v>43337</v>
      </c>
      <c r="C39" s="5">
        <f t="shared" si="1"/>
        <v>43337</v>
      </c>
      <c r="D39" s="3">
        <v>0.48958333333333331</v>
      </c>
      <c r="E39" s="3">
        <v>0.58333333333333337</v>
      </c>
      <c r="F39" s="2">
        <f t="shared" si="0"/>
        <v>9.3750000000000056E-2</v>
      </c>
      <c r="M39" s="4">
        <v>2.25</v>
      </c>
      <c r="N39" t="s">
        <v>82</v>
      </c>
      <c r="O39" t="s">
        <v>77</v>
      </c>
      <c r="P39" t="s">
        <v>75</v>
      </c>
      <c r="Q39">
        <v>4</v>
      </c>
      <c r="R39" s="4">
        <f t="shared" si="2"/>
        <v>97.45</v>
      </c>
    </row>
    <row r="40" spans="1:18" x14ac:dyDescent="0.25">
      <c r="A40" t="s">
        <v>10</v>
      </c>
      <c r="B40" s="1">
        <v>43339</v>
      </c>
      <c r="C40" s="5">
        <f t="shared" si="1"/>
        <v>43339</v>
      </c>
      <c r="D40" s="3">
        <v>0.71875</v>
      </c>
      <c r="E40" s="3">
        <v>0.82291666666666663</v>
      </c>
      <c r="F40" s="2">
        <f t="shared" si="0"/>
        <v>0.10416666666666663</v>
      </c>
      <c r="M40" s="4">
        <v>2.5</v>
      </c>
      <c r="N40" t="s">
        <v>78</v>
      </c>
      <c r="O40" t="s">
        <v>79</v>
      </c>
      <c r="P40" t="s">
        <v>75</v>
      </c>
      <c r="Q40">
        <v>4</v>
      </c>
      <c r="R40" s="4">
        <f t="shared" si="2"/>
        <v>99.95</v>
      </c>
    </row>
    <row r="41" spans="1:18" x14ac:dyDescent="0.25">
      <c r="A41" t="s">
        <v>69</v>
      </c>
      <c r="B41" s="1">
        <v>43340</v>
      </c>
      <c r="C41" s="5">
        <f t="shared" si="1"/>
        <v>43340</v>
      </c>
      <c r="D41" s="3">
        <v>0.71875</v>
      </c>
      <c r="E41" s="3">
        <v>0.76041666666666663</v>
      </c>
      <c r="F41" s="2">
        <f t="shared" si="0"/>
        <v>4.166666666666663E-2</v>
      </c>
      <c r="M41" s="4">
        <v>1</v>
      </c>
      <c r="O41" t="s">
        <v>84</v>
      </c>
      <c r="P41" t="s">
        <v>75</v>
      </c>
      <c r="Q41">
        <v>4</v>
      </c>
      <c r="R41" s="4">
        <f t="shared" si="2"/>
        <v>100.95</v>
      </c>
    </row>
    <row r="42" spans="1:18" x14ac:dyDescent="0.25">
      <c r="A42" t="s">
        <v>0</v>
      </c>
      <c r="B42" s="1">
        <v>43342</v>
      </c>
      <c r="C42" s="5">
        <f t="shared" si="1"/>
        <v>43342</v>
      </c>
      <c r="D42" s="3">
        <v>0.75</v>
      </c>
      <c r="E42" s="3">
        <v>0.83333333333333337</v>
      </c>
      <c r="F42" s="2">
        <f t="shared" si="0"/>
        <v>8.333333333333337E-2</v>
      </c>
      <c r="G42" s="3">
        <v>0.84375</v>
      </c>
      <c r="H42" s="3">
        <v>0.89583333333333337</v>
      </c>
      <c r="I42" s="2">
        <f>H42-G42</f>
        <v>5.208333333333337E-2</v>
      </c>
      <c r="M42" s="4">
        <v>3.25</v>
      </c>
      <c r="N42" t="s">
        <v>87</v>
      </c>
      <c r="O42" t="s">
        <v>86</v>
      </c>
      <c r="P42" t="s">
        <v>75</v>
      </c>
      <c r="Q42">
        <v>4</v>
      </c>
      <c r="R42" s="4">
        <f t="shared" si="2"/>
        <v>104.2</v>
      </c>
    </row>
    <row r="43" spans="1:18" x14ac:dyDescent="0.25">
      <c r="A43" t="s">
        <v>1</v>
      </c>
      <c r="B43" s="1">
        <v>43343</v>
      </c>
      <c r="C43" s="5">
        <f t="shared" si="1"/>
        <v>43343</v>
      </c>
      <c r="D43" s="3">
        <v>0.82291666666666663</v>
      </c>
      <c r="E43" s="3">
        <v>0.91666666666666663</v>
      </c>
      <c r="F43" s="2">
        <f t="shared" si="0"/>
        <v>9.375E-2</v>
      </c>
      <c r="M43" s="4">
        <v>2.25</v>
      </c>
      <c r="N43" t="s">
        <v>98</v>
      </c>
      <c r="O43" t="s">
        <v>21</v>
      </c>
      <c r="P43" t="s">
        <v>85</v>
      </c>
      <c r="Q43">
        <v>5</v>
      </c>
      <c r="R43" s="4">
        <f t="shared" si="2"/>
        <v>106.45</v>
      </c>
    </row>
    <row r="44" spans="1:18" x14ac:dyDescent="0.25">
      <c r="A44" t="s">
        <v>2</v>
      </c>
      <c r="B44" s="1">
        <v>43344</v>
      </c>
      <c r="C44" s="5">
        <f t="shared" si="1"/>
        <v>43344</v>
      </c>
      <c r="D44" s="3">
        <v>0.41666666666666669</v>
      </c>
      <c r="E44" s="3">
        <v>0.47916666666666669</v>
      </c>
      <c r="F44" s="2">
        <f t="shared" si="0"/>
        <v>6.25E-2</v>
      </c>
      <c r="G44" s="3">
        <v>0.52083333333333337</v>
      </c>
      <c r="H44" s="3">
        <v>0.71875</v>
      </c>
      <c r="I44" s="2">
        <f>H44-G44</f>
        <v>0.19791666666666663</v>
      </c>
      <c r="J44" s="3">
        <v>0.83333333333333337</v>
      </c>
      <c r="K44" s="3">
        <v>0.89583333333333337</v>
      </c>
      <c r="L44" s="2">
        <f>K44-J44</f>
        <v>6.25E-2</v>
      </c>
      <c r="M44" s="4">
        <v>7.75</v>
      </c>
      <c r="N44" t="s">
        <v>97</v>
      </c>
      <c r="O44" t="s">
        <v>88</v>
      </c>
      <c r="P44" t="s">
        <v>85</v>
      </c>
      <c r="Q44">
        <v>5</v>
      </c>
      <c r="R44" s="4">
        <f t="shared" si="2"/>
        <v>114.2</v>
      </c>
    </row>
    <row r="45" spans="1:18" x14ac:dyDescent="0.25">
      <c r="A45" t="s">
        <v>10</v>
      </c>
      <c r="B45" s="1">
        <v>43346</v>
      </c>
      <c r="C45" s="5">
        <f t="shared" si="1"/>
        <v>43346</v>
      </c>
      <c r="D45" s="3">
        <v>0.625</v>
      </c>
      <c r="E45" s="3">
        <v>0.66666666666666663</v>
      </c>
      <c r="F45" s="2">
        <f t="shared" si="0"/>
        <v>4.166666666666663E-2</v>
      </c>
      <c r="G45" s="3">
        <v>0.70833333333333337</v>
      </c>
      <c r="H45" s="3">
        <v>0.78125</v>
      </c>
      <c r="I45" s="2">
        <f>H45-G45</f>
        <v>7.291666666666663E-2</v>
      </c>
      <c r="M45" s="4">
        <v>2.75</v>
      </c>
      <c r="N45" t="s">
        <v>89</v>
      </c>
      <c r="O45" t="s">
        <v>36</v>
      </c>
      <c r="P45" t="s">
        <v>85</v>
      </c>
      <c r="Q45">
        <v>5</v>
      </c>
      <c r="R45" s="4">
        <f t="shared" si="2"/>
        <v>116.95</v>
      </c>
    </row>
    <row r="46" spans="1:18" x14ac:dyDescent="0.25">
      <c r="A46" t="s">
        <v>69</v>
      </c>
      <c r="B46" s="1">
        <v>43347</v>
      </c>
      <c r="C46" s="5">
        <f t="shared" si="1"/>
        <v>43347</v>
      </c>
      <c r="D46" s="3">
        <v>0.70833333333333337</v>
      </c>
      <c r="E46" s="3">
        <v>0.73958333333333337</v>
      </c>
      <c r="F46" s="2">
        <f t="shared" si="0"/>
        <v>3.125E-2</v>
      </c>
      <c r="M46" s="4">
        <v>0.75</v>
      </c>
      <c r="N46" t="s">
        <v>91</v>
      </c>
      <c r="O46" t="s">
        <v>36</v>
      </c>
      <c r="P46" t="s">
        <v>85</v>
      </c>
      <c r="Q46">
        <v>5</v>
      </c>
      <c r="R46" s="4">
        <f t="shared" si="2"/>
        <v>117.7</v>
      </c>
    </row>
    <row r="47" spans="1:18" x14ac:dyDescent="0.25">
      <c r="A47" t="s">
        <v>35</v>
      </c>
      <c r="B47" s="1">
        <v>43348</v>
      </c>
      <c r="C47" s="5">
        <f t="shared" si="1"/>
        <v>43348</v>
      </c>
      <c r="D47" s="3">
        <v>0.73958333333333337</v>
      </c>
      <c r="E47" s="3">
        <v>0.76041666666666663</v>
      </c>
      <c r="F47" s="2">
        <f t="shared" si="0"/>
        <v>2.0833333333333259E-2</v>
      </c>
      <c r="M47" s="4">
        <v>0.5</v>
      </c>
      <c r="N47" t="s">
        <v>92</v>
      </c>
      <c r="O47" t="s">
        <v>93</v>
      </c>
      <c r="P47" t="s">
        <v>85</v>
      </c>
      <c r="Q47">
        <v>5</v>
      </c>
      <c r="R47" s="4">
        <f t="shared" si="2"/>
        <v>118.2</v>
      </c>
    </row>
    <row r="48" spans="1:18" x14ac:dyDescent="0.25">
      <c r="A48" t="s">
        <v>0</v>
      </c>
      <c r="B48" s="1">
        <v>43349</v>
      </c>
      <c r="C48" s="5">
        <f t="shared" si="1"/>
        <v>43349</v>
      </c>
      <c r="D48" s="3">
        <v>0.72916666666666663</v>
      </c>
      <c r="E48" s="3">
        <v>0.88541666666666663</v>
      </c>
      <c r="F48" s="2">
        <f t="shared" si="0"/>
        <v>0.15625</v>
      </c>
      <c r="M48" s="4">
        <v>3.75</v>
      </c>
      <c r="N48" t="s">
        <v>180</v>
      </c>
      <c r="O48" t="s">
        <v>94</v>
      </c>
      <c r="P48" t="s">
        <v>85</v>
      </c>
      <c r="Q48">
        <v>5</v>
      </c>
      <c r="R48" s="4">
        <f t="shared" si="2"/>
        <v>121.95</v>
      </c>
    </row>
    <row r="49" spans="1:18" x14ac:dyDescent="0.25">
      <c r="A49" t="s">
        <v>1</v>
      </c>
      <c r="B49" s="1">
        <v>43350</v>
      </c>
      <c r="C49" s="5">
        <f t="shared" si="1"/>
        <v>43350</v>
      </c>
      <c r="D49" s="3">
        <v>0.76041666666666663</v>
      </c>
      <c r="E49" s="3">
        <v>0.875</v>
      </c>
      <c r="F49" s="2">
        <f t="shared" si="0"/>
        <v>0.11458333333333337</v>
      </c>
      <c r="M49" s="4">
        <v>2.75</v>
      </c>
      <c r="N49" t="s">
        <v>175</v>
      </c>
      <c r="O49" t="s">
        <v>95</v>
      </c>
      <c r="P49" t="s">
        <v>85</v>
      </c>
      <c r="Q49">
        <v>5</v>
      </c>
      <c r="R49" s="4">
        <f t="shared" si="2"/>
        <v>124.7</v>
      </c>
    </row>
    <row r="50" spans="1:18" x14ac:dyDescent="0.25">
      <c r="A50" t="s">
        <v>2</v>
      </c>
      <c r="B50" s="1">
        <v>43351</v>
      </c>
      <c r="C50" s="5">
        <f t="shared" si="1"/>
        <v>43351</v>
      </c>
      <c r="D50" s="3">
        <v>0.375</v>
      </c>
      <c r="E50" s="3">
        <v>0.67708333333333337</v>
      </c>
      <c r="F50" s="2">
        <f t="shared" si="0"/>
        <v>0.30208333333333337</v>
      </c>
      <c r="M50" s="4">
        <v>7.25</v>
      </c>
      <c r="N50" t="s">
        <v>173</v>
      </c>
      <c r="O50" t="s">
        <v>96</v>
      </c>
      <c r="P50" t="s">
        <v>85</v>
      </c>
      <c r="Q50">
        <v>5</v>
      </c>
      <c r="R50" s="4">
        <f t="shared" si="2"/>
        <v>131.94999999999999</v>
      </c>
    </row>
    <row r="51" spans="1:18" x14ac:dyDescent="0.25">
      <c r="A51" t="s">
        <v>3</v>
      </c>
      <c r="B51" s="1">
        <v>43352</v>
      </c>
      <c r="C51" s="5">
        <f t="shared" si="1"/>
        <v>43352</v>
      </c>
      <c r="D51" s="3">
        <v>0.54166666666666663</v>
      </c>
      <c r="E51" s="3">
        <v>0.6875</v>
      </c>
      <c r="F51" s="2">
        <f t="shared" si="0"/>
        <v>0.14583333333333337</v>
      </c>
      <c r="M51" s="4">
        <v>3.5</v>
      </c>
      <c r="N51" t="s">
        <v>172</v>
      </c>
      <c r="O51" t="s">
        <v>17</v>
      </c>
      <c r="P51" t="s">
        <v>85</v>
      </c>
      <c r="Q51">
        <v>5</v>
      </c>
      <c r="R51" s="4">
        <f t="shared" si="2"/>
        <v>135.44999999999999</v>
      </c>
    </row>
    <row r="52" spans="1:18" x14ac:dyDescent="0.25">
      <c r="A52" t="s">
        <v>10</v>
      </c>
      <c r="B52" s="1">
        <v>43353</v>
      </c>
      <c r="C52" s="5">
        <f t="shared" si="1"/>
        <v>43353</v>
      </c>
      <c r="D52" s="3">
        <v>0.71875</v>
      </c>
      <c r="E52" s="3">
        <v>0.82291666666666663</v>
      </c>
      <c r="F52" s="2">
        <f t="shared" si="0"/>
        <v>0.10416666666666663</v>
      </c>
      <c r="M52" s="4">
        <v>2.25</v>
      </c>
      <c r="N52" t="s">
        <v>176</v>
      </c>
      <c r="O52" t="s">
        <v>99</v>
      </c>
      <c r="P52" t="s">
        <v>85</v>
      </c>
      <c r="Q52">
        <v>5</v>
      </c>
      <c r="R52" s="4">
        <f t="shared" si="2"/>
        <v>137.69999999999999</v>
      </c>
    </row>
    <row r="53" spans="1:18" x14ac:dyDescent="0.25">
      <c r="A53" t="s">
        <v>69</v>
      </c>
      <c r="B53" s="1">
        <v>43354</v>
      </c>
      <c r="C53" s="5">
        <f t="shared" si="1"/>
        <v>43354</v>
      </c>
      <c r="D53" s="3">
        <v>0.71875</v>
      </c>
      <c r="E53" s="3">
        <v>0.75</v>
      </c>
      <c r="F53" s="2">
        <f t="shared" si="0"/>
        <v>3.125E-2</v>
      </c>
      <c r="M53" s="4">
        <v>0.75</v>
      </c>
      <c r="N53" t="s">
        <v>101</v>
      </c>
      <c r="O53" t="s">
        <v>100</v>
      </c>
      <c r="P53" t="s">
        <v>85</v>
      </c>
      <c r="Q53">
        <v>5</v>
      </c>
      <c r="R53" s="4">
        <f t="shared" si="2"/>
        <v>138.44999999999999</v>
      </c>
    </row>
    <row r="54" spans="1:18" x14ac:dyDescent="0.25">
      <c r="A54" t="s">
        <v>35</v>
      </c>
      <c r="B54" s="1">
        <v>43355</v>
      </c>
      <c r="C54" s="5">
        <f t="shared" si="1"/>
        <v>43355</v>
      </c>
      <c r="D54" s="3">
        <v>0.71875</v>
      </c>
      <c r="E54" s="3">
        <v>0.82291666666666663</v>
      </c>
      <c r="F54" s="2">
        <f t="shared" si="0"/>
        <v>0.10416666666666663</v>
      </c>
      <c r="M54" s="4">
        <v>2.5</v>
      </c>
      <c r="N54" t="s">
        <v>184</v>
      </c>
      <c r="O54" t="s">
        <v>183</v>
      </c>
      <c r="P54" t="s">
        <v>85</v>
      </c>
      <c r="Q54">
        <v>5</v>
      </c>
      <c r="R54" s="4">
        <f t="shared" si="2"/>
        <v>140.94999999999999</v>
      </c>
    </row>
    <row r="55" spans="1:18" x14ac:dyDescent="0.25">
      <c r="A55" t="s">
        <v>0</v>
      </c>
      <c r="B55" s="1">
        <v>43356</v>
      </c>
      <c r="C55" s="5">
        <f t="shared" si="1"/>
        <v>43356</v>
      </c>
      <c r="D55" s="3">
        <v>0.71875</v>
      </c>
      <c r="E55" s="3">
        <v>0.875</v>
      </c>
      <c r="F55" s="2">
        <f t="shared" si="0"/>
        <v>0.15625</v>
      </c>
      <c r="M55" s="4">
        <v>3.75</v>
      </c>
      <c r="N55" t="s">
        <v>185</v>
      </c>
      <c r="O55" t="s">
        <v>94</v>
      </c>
      <c r="P55" t="s">
        <v>85</v>
      </c>
      <c r="Q55">
        <v>5</v>
      </c>
      <c r="R55" s="4">
        <f t="shared" si="2"/>
        <v>144.69999999999999</v>
      </c>
    </row>
    <row r="56" spans="1:18" x14ac:dyDescent="0.25">
      <c r="A56" t="s">
        <v>1</v>
      </c>
      <c r="B56" s="1">
        <v>43357</v>
      </c>
      <c r="C56" s="5">
        <f t="shared" si="1"/>
        <v>43357</v>
      </c>
      <c r="D56" s="3">
        <v>0.75</v>
      </c>
      <c r="E56" s="3">
        <v>0.88541666666666663</v>
      </c>
      <c r="F56" s="2">
        <f t="shared" si="0"/>
        <v>0.13541666666666663</v>
      </c>
      <c r="M56" s="4">
        <v>3.25</v>
      </c>
      <c r="N56" t="s">
        <v>197</v>
      </c>
      <c r="O56" t="s">
        <v>198</v>
      </c>
      <c r="P56" t="s">
        <v>85</v>
      </c>
      <c r="Q56">
        <v>5</v>
      </c>
      <c r="R56" s="4">
        <f t="shared" si="2"/>
        <v>147.94999999999999</v>
      </c>
    </row>
    <row r="57" spans="1:18" x14ac:dyDescent="0.25">
      <c r="A57" t="s">
        <v>2</v>
      </c>
      <c r="B57" s="1">
        <v>43358</v>
      </c>
      <c r="C57" s="5">
        <f t="shared" si="1"/>
        <v>43358</v>
      </c>
      <c r="D57" s="3">
        <v>0.375</v>
      </c>
      <c r="E57" s="3">
        <v>0.47916666666666669</v>
      </c>
      <c r="F57" s="2">
        <f t="shared" si="0"/>
        <v>0.10416666666666669</v>
      </c>
      <c r="M57" s="4">
        <v>2.5</v>
      </c>
      <c r="N57" t="s">
        <v>182</v>
      </c>
      <c r="O57" t="s">
        <v>181</v>
      </c>
      <c r="P57" t="s">
        <v>85</v>
      </c>
      <c r="Q57">
        <v>5</v>
      </c>
      <c r="R57" s="4">
        <f t="shared" si="2"/>
        <v>150.44999999999999</v>
      </c>
    </row>
    <row r="58" spans="1:18" x14ac:dyDescent="0.25">
      <c r="A58" t="s">
        <v>10</v>
      </c>
      <c r="B58" s="1">
        <v>43359</v>
      </c>
      <c r="C58" s="5">
        <f t="shared" si="1"/>
        <v>43359</v>
      </c>
      <c r="D58" s="3">
        <v>0.70833333333333337</v>
      </c>
      <c r="E58" s="3">
        <v>0.70833333333333337</v>
      </c>
      <c r="F58" s="2">
        <f t="shared" si="0"/>
        <v>0</v>
      </c>
      <c r="M58" s="4">
        <v>0</v>
      </c>
      <c r="N58" t="s">
        <v>179</v>
      </c>
      <c r="O58" t="s">
        <v>70</v>
      </c>
      <c r="P58" t="s">
        <v>85</v>
      </c>
      <c r="Q58">
        <v>5</v>
      </c>
      <c r="R58" s="4">
        <f t="shared" si="2"/>
        <v>150.44999999999999</v>
      </c>
    </row>
    <row r="59" spans="1:18" x14ac:dyDescent="0.25">
      <c r="A59" t="s">
        <v>69</v>
      </c>
      <c r="B59" s="1">
        <v>43361</v>
      </c>
      <c r="C59" s="5">
        <f t="shared" si="1"/>
        <v>43361</v>
      </c>
      <c r="D59" s="3">
        <v>0.72916666666666663</v>
      </c>
      <c r="E59" s="3">
        <v>0.75</v>
      </c>
      <c r="F59" s="2">
        <f t="shared" si="0"/>
        <v>2.083333333333337E-2</v>
      </c>
      <c r="M59" s="4">
        <v>0.5</v>
      </c>
      <c r="N59" t="s">
        <v>177</v>
      </c>
      <c r="O59" t="s">
        <v>178</v>
      </c>
      <c r="P59" t="s">
        <v>85</v>
      </c>
      <c r="Q59">
        <v>5</v>
      </c>
      <c r="R59" s="4">
        <f t="shared" si="2"/>
        <v>150.94999999999999</v>
      </c>
    </row>
    <row r="60" spans="1:18" x14ac:dyDescent="0.25">
      <c r="A60" t="s">
        <v>0</v>
      </c>
      <c r="B60" s="1">
        <v>43363</v>
      </c>
      <c r="C60" s="5">
        <f t="shared" si="1"/>
        <v>43363</v>
      </c>
      <c r="D60" s="3">
        <v>0.8125</v>
      </c>
      <c r="E60" s="3">
        <v>0.85416666666666663</v>
      </c>
      <c r="F60" s="2">
        <f t="shared" si="0"/>
        <v>4.166666666666663E-2</v>
      </c>
      <c r="M60" s="4">
        <v>1</v>
      </c>
      <c r="P60" t="s">
        <v>85</v>
      </c>
      <c r="Q60">
        <v>5</v>
      </c>
      <c r="R60" s="4">
        <f t="shared" si="2"/>
        <v>151.94999999999999</v>
      </c>
    </row>
    <row r="61" spans="1:18" x14ac:dyDescent="0.25">
      <c r="A61" t="s">
        <v>1</v>
      </c>
      <c r="B61" s="1">
        <v>43364</v>
      </c>
      <c r="C61" s="5">
        <f t="shared" si="1"/>
        <v>43364</v>
      </c>
      <c r="D61" s="3">
        <v>0.8125</v>
      </c>
      <c r="E61" s="3">
        <v>0.88541666666666663</v>
      </c>
      <c r="F61" s="2">
        <f t="shared" si="0"/>
        <v>7.291666666666663E-2</v>
      </c>
      <c r="M61" s="4">
        <v>1.75</v>
      </c>
      <c r="N61" t="s">
        <v>199</v>
      </c>
      <c r="P61" t="s">
        <v>85</v>
      </c>
      <c r="Q61">
        <v>5</v>
      </c>
      <c r="R61" s="4">
        <f t="shared" si="2"/>
        <v>153.69999999999999</v>
      </c>
    </row>
    <row r="62" spans="1:18" x14ac:dyDescent="0.25">
      <c r="A62" t="s">
        <v>2</v>
      </c>
      <c r="B62" s="1">
        <v>43365</v>
      </c>
      <c r="C62" s="5">
        <f t="shared" si="1"/>
        <v>43365</v>
      </c>
      <c r="D62" s="3">
        <v>0.375</v>
      </c>
      <c r="E62" s="3">
        <v>0.45833333333333331</v>
      </c>
      <c r="F62" s="2">
        <f t="shared" si="0"/>
        <v>8.3333333333333315E-2</v>
      </c>
      <c r="G62" s="3">
        <v>0.70833333333333337</v>
      </c>
      <c r="H62" s="3">
        <v>0.875</v>
      </c>
      <c r="I62" s="2">
        <f>H62-G62</f>
        <v>0.16666666666666663</v>
      </c>
      <c r="M62" s="4">
        <v>6</v>
      </c>
      <c r="N62" t="s">
        <v>196</v>
      </c>
      <c r="O62" t="s">
        <v>195</v>
      </c>
      <c r="P62" t="s">
        <v>85</v>
      </c>
      <c r="Q62">
        <v>5</v>
      </c>
      <c r="R62" s="4">
        <f t="shared" si="2"/>
        <v>159.69999999999999</v>
      </c>
    </row>
    <row r="63" spans="1:18" x14ac:dyDescent="0.25">
      <c r="A63" t="s">
        <v>3</v>
      </c>
      <c r="B63" s="1">
        <v>43366</v>
      </c>
      <c r="C63" s="5">
        <f t="shared" si="1"/>
        <v>43366</v>
      </c>
      <c r="D63" s="3">
        <v>0.54166666666666663</v>
      </c>
      <c r="E63" s="3">
        <v>0.6875</v>
      </c>
      <c r="F63" s="2">
        <f t="shared" si="0"/>
        <v>0.14583333333333337</v>
      </c>
      <c r="M63" s="4">
        <v>3.5</v>
      </c>
      <c r="N63" t="s">
        <v>194</v>
      </c>
      <c r="O63" t="s">
        <v>17</v>
      </c>
      <c r="P63" t="s">
        <v>85</v>
      </c>
      <c r="Q63">
        <v>5</v>
      </c>
      <c r="R63" s="4">
        <f t="shared" si="2"/>
        <v>163.19999999999999</v>
      </c>
    </row>
    <row r="64" spans="1:18" x14ac:dyDescent="0.25">
      <c r="A64" t="s">
        <v>10</v>
      </c>
      <c r="B64" s="1">
        <v>43367</v>
      </c>
      <c r="C64" s="5">
        <f t="shared" si="1"/>
        <v>43367</v>
      </c>
      <c r="D64" s="3">
        <v>0.72916666666666663</v>
      </c>
      <c r="E64" s="3">
        <v>0.82291666666666663</v>
      </c>
      <c r="F64" s="2">
        <f t="shared" si="0"/>
        <v>9.375E-2</v>
      </c>
      <c r="M64" s="4">
        <v>2.25</v>
      </c>
      <c r="N64" t="s">
        <v>190</v>
      </c>
      <c r="O64" t="s">
        <v>189</v>
      </c>
      <c r="P64" t="s">
        <v>85</v>
      </c>
      <c r="Q64">
        <v>5</v>
      </c>
      <c r="R64" s="4">
        <f t="shared" si="2"/>
        <v>165.45</v>
      </c>
    </row>
    <row r="65" spans="1:18" x14ac:dyDescent="0.25">
      <c r="A65" t="s">
        <v>69</v>
      </c>
      <c r="B65" s="1">
        <v>43368</v>
      </c>
      <c r="C65" s="5">
        <f t="shared" si="1"/>
        <v>43368</v>
      </c>
      <c r="D65" s="3">
        <v>0.71875</v>
      </c>
      <c r="E65" s="3">
        <v>0.75</v>
      </c>
      <c r="F65" s="2">
        <f t="shared" si="0"/>
        <v>3.125E-2</v>
      </c>
      <c r="M65" s="4">
        <v>0.75</v>
      </c>
      <c r="N65" t="s">
        <v>192</v>
      </c>
      <c r="O65" t="s">
        <v>178</v>
      </c>
      <c r="P65" t="s">
        <v>85</v>
      </c>
      <c r="Q65">
        <v>5</v>
      </c>
      <c r="R65" s="4">
        <f t="shared" si="2"/>
        <v>166.2</v>
      </c>
    </row>
    <row r="66" spans="1:18" x14ac:dyDescent="0.25">
      <c r="A66" t="s">
        <v>0</v>
      </c>
      <c r="B66" s="1">
        <v>43370</v>
      </c>
      <c r="C66" s="5">
        <f t="shared" si="1"/>
        <v>43370</v>
      </c>
      <c r="D66" s="3">
        <v>0.8125</v>
      </c>
      <c r="E66" s="3">
        <v>0.85416666666666663</v>
      </c>
      <c r="F66" s="2">
        <f t="shared" ref="F66:F92" si="5">E66-D66</f>
        <v>4.166666666666663E-2</v>
      </c>
      <c r="M66" s="4">
        <v>1</v>
      </c>
      <c r="N66" t="s">
        <v>193</v>
      </c>
      <c r="O66" t="s">
        <v>20</v>
      </c>
      <c r="P66" t="s">
        <v>85</v>
      </c>
      <c r="Q66">
        <v>5</v>
      </c>
      <c r="R66" s="4">
        <f t="shared" si="2"/>
        <v>167.2</v>
      </c>
    </row>
    <row r="67" spans="1:18" x14ac:dyDescent="0.25">
      <c r="A67" t="s">
        <v>1</v>
      </c>
      <c r="B67" s="1">
        <v>43371</v>
      </c>
      <c r="C67" s="5">
        <f t="shared" si="1"/>
        <v>43371</v>
      </c>
      <c r="D67" s="3">
        <v>0.77083333333333337</v>
      </c>
      <c r="E67" s="3">
        <v>0.80208333333333337</v>
      </c>
      <c r="F67" s="2">
        <f t="shared" si="5"/>
        <v>3.125E-2</v>
      </c>
      <c r="M67" s="4">
        <v>0.75</v>
      </c>
      <c r="N67" t="s">
        <v>191</v>
      </c>
      <c r="O67" t="s">
        <v>178</v>
      </c>
      <c r="P67" t="s">
        <v>85</v>
      </c>
      <c r="Q67">
        <v>5</v>
      </c>
      <c r="R67" s="4">
        <f t="shared" si="2"/>
        <v>167.95</v>
      </c>
    </row>
    <row r="68" spans="1:18" x14ac:dyDescent="0.25">
      <c r="A68" t="s">
        <v>2</v>
      </c>
      <c r="B68" s="1">
        <v>43372</v>
      </c>
      <c r="C68" s="5">
        <f t="shared" si="1"/>
        <v>43372</v>
      </c>
      <c r="D68" s="3">
        <v>0.375</v>
      </c>
      <c r="E68" s="3">
        <v>0.45833333333333331</v>
      </c>
      <c r="F68" s="2">
        <f t="shared" si="5"/>
        <v>8.3333333333333315E-2</v>
      </c>
      <c r="M68" s="4">
        <v>2</v>
      </c>
      <c r="N68" t="s">
        <v>233</v>
      </c>
      <c r="O68" t="s">
        <v>232</v>
      </c>
      <c r="P68" t="s">
        <v>85</v>
      </c>
      <c r="Q68">
        <v>5</v>
      </c>
      <c r="R68" s="4">
        <f t="shared" si="2"/>
        <v>169.95</v>
      </c>
    </row>
    <row r="69" spans="1:18" x14ac:dyDescent="0.25">
      <c r="A69" t="s">
        <v>3</v>
      </c>
      <c r="B69" s="1">
        <v>43373</v>
      </c>
      <c r="C69" s="5">
        <f t="shared" si="1"/>
        <v>43373</v>
      </c>
      <c r="D69" s="3">
        <v>0.52083333333333337</v>
      </c>
      <c r="E69" s="3">
        <v>0.6875</v>
      </c>
      <c r="F69" s="2">
        <f t="shared" si="5"/>
        <v>0.16666666666666663</v>
      </c>
      <c r="M69" s="4">
        <v>4</v>
      </c>
      <c r="N69" t="s">
        <v>188</v>
      </c>
      <c r="O69" t="s">
        <v>17</v>
      </c>
      <c r="P69" t="s">
        <v>85</v>
      </c>
      <c r="Q69">
        <v>5</v>
      </c>
      <c r="R69" s="4">
        <f t="shared" ref="R69:R92" si="6">R68+M69</f>
        <v>173.95</v>
      </c>
    </row>
    <row r="70" spans="1:18" x14ac:dyDescent="0.25">
      <c r="A70" t="s">
        <v>10</v>
      </c>
      <c r="B70" s="1">
        <v>43374</v>
      </c>
      <c r="C70" s="5">
        <f t="shared" si="1"/>
        <v>43374</v>
      </c>
      <c r="D70" s="3">
        <v>0.69791666666666663</v>
      </c>
      <c r="E70" s="3">
        <v>0.82291666666666663</v>
      </c>
      <c r="F70" s="2">
        <f t="shared" si="5"/>
        <v>0.125</v>
      </c>
      <c r="M70" s="4">
        <v>3</v>
      </c>
      <c r="N70" t="s">
        <v>200</v>
      </c>
      <c r="O70" t="s">
        <v>221</v>
      </c>
      <c r="P70" t="s">
        <v>85</v>
      </c>
      <c r="Q70">
        <v>5</v>
      </c>
      <c r="R70" s="4">
        <f t="shared" si="6"/>
        <v>176.95</v>
      </c>
    </row>
    <row r="71" spans="1:18" x14ac:dyDescent="0.25">
      <c r="A71" t="s">
        <v>69</v>
      </c>
      <c r="B71" s="1">
        <v>43375</v>
      </c>
      <c r="C71" s="5">
        <f t="shared" si="1"/>
        <v>43375</v>
      </c>
      <c r="D71" s="3">
        <v>0.66666666666666663</v>
      </c>
      <c r="E71" s="3">
        <v>0.73958333333333337</v>
      </c>
      <c r="F71" s="2">
        <f t="shared" si="5"/>
        <v>7.2916666666666741E-2</v>
      </c>
      <c r="M71" s="4">
        <v>1.75</v>
      </c>
      <c r="N71" t="s">
        <v>201</v>
      </c>
      <c r="O71" t="s">
        <v>222</v>
      </c>
      <c r="P71" t="s">
        <v>85</v>
      </c>
      <c r="Q71">
        <v>5</v>
      </c>
      <c r="R71" s="4">
        <f t="shared" si="6"/>
        <v>178.7</v>
      </c>
    </row>
    <row r="72" spans="1:18" x14ac:dyDescent="0.25">
      <c r="A72" t="s">
        <v>35</v>
      </c>
      <c r="B72" s="1">
        <v>43376</v>
      </c>
      <c r="C72" s="5">
        <f t="shared" si="1"/>
        <v>43376</v>
      </c>
      <c r="D72" s="3">
        <v>0.69791666666666663</v>
      </c>
      <c r="E72" s="3">
        <v>0.82291666666666663</v>
      </c>
      <c r="F72" s="2">
        <f t="shared" si="5"/>
        <v>0.125</v>
      </c>
      <c r="M72" s="4">
        <v>3</v>
      </c>
      <c r="N72" t="s">
        <v>202</v>
      </c>
      <c r="O72" t="s">
        <v>223</v>
      </c>
      <c r="P72" t="s">
        <v>85</v>
      </c>
      <c r="Q72">
        <v>5</v>
      </c>
      <c r="R72" s="4">
        <f t="shared" si="6"/>
        <v>181.7</v>
      </c>
    </row>
    <row r="73" spans="1:18" x14ac:dyDescent="0.25">
      <c r="A73" t="s">
        <v>0</v>
      </c>
      <c r="B73" s="1">
        <v>43377</v>
      </c>
      <c r="C73" s="5">
        <f t="shared" si="1"/>
        <v>43377</v>
      </c>
      <c r="D73" s="3">
        <v>0.75</v>
      </c>
      <c r="E73" s="3">
        <v>0.8125</v>
      </c>
      <c r="F73" s="2">
        <f t="shared" si="5"/>
        <v>6.25E-2</v>
      </c>
      <c r="G73" s="3">
        <v>0.86458333333333337</v>
      </c>
      <c r="H73" s="3">
        <v>0.91666666666666663</v>
      </c>
      <c r="I73" s="2">
        <f>H73-G73</f>
        <v>5.2083333333333259E-2</v>
      </c>
      <c r="M73" s="4">
        <v>2.75</v>
      </c>
      <c r="N73" t="s">
        <v>209</v>
      </c>
      <c r="O73" t="s">
        <v>224</v>
      </c>
      <c r="P73" t="s">
        <v>85</v>
      </c>
      <c r="Q73">
        <v>5</v>
      </c>
      <c r="R73" s="4">
        <f t="shared" si="6"/>
        <v>184.45</v>
      </c>
    </row>
    <row r="74" spans="1:18" x14ac:dyDescent="0.25">
      <c r="A74" t="s">
        <v>2</v>
      </c>
      <c r="B74" s="1">
        <v>43379</v>
      </c>
      <c r="C74" s="5">
        <f t="shared" si="1"/>
        <v>43379</v>
      </c>
      <c r="D74" s="3">
        <v>0.76041666666666663</v>
      </c>
      <c r="E74" s="3">
        <v>0.77083333333333337</v>
      </c>
      <c r="F74" s="2">
        <f t="shared" si="5"/>
        <v>1.0416666666666741E-2</v>
      </c>
      <c r="M74" s="4">
        <v>0.25</v>
      </c>
      <c r="N74" t="s">
        <v>206</v>
      </c>
      <c r="O74" t="s">
        <v>207</v>
      </c>
      <c r="P74" t="s">
        <v>85</v>
      </c>
      <c r="Q74">
        <v>5</v>
      </c>
      <c r="R74" s="4">
        <f t="shared" si="6"/>
        <v>184.7</v>
      </c>
    </row>
    <row r="75" spans="1:18" x14ac:dyDescent="0.25">
      <c r="A75" t="s">
        <v>3</v>
      </c>
      <c r="B75" s="1">
        <v>43380</v>
      </c>
      <c r="C75" s="5">
        <f t="shared" si="1"/>
        <v>43380</v>
      </c>
      <c r="D75" s="3">
        <v>0.54166666666666663</v>
      </c>
      <c r="E75" s="3">
        <v>0.6875</v>
      </c>
      <c r="F75" s="2">
        <f t="shared" si="5"/>
        <v>0.14583333333333337</v>
      </c>
      <c r="M75" s="4">
        <v>3.5</v>
      </c>
      <c r="N75" t="s">
        <v>208</v>
      </c>
      <c r="O75" t="s">
        <v>17</v>
      </c>
      <c r="P75" t="s">
        <v>85</v>
      </c>
      <c r="Q75">
        <v>5</v>
      </c>
      <c r="R75" s="4">
        <f t="shared" si="6"/>
        <v>188.2</v>
      </c>
    </row>
    <row r="76" spans="1:18" x14ac:dyDescent="0.25">
      <c r="A76" t="s">
        <v>10</v>
      </c>
      <c r="B76" s="1">
        <v>43381</v>
      </c>
      <c r="C76" s="5">
        <f t="shared" si="1"/>
        <v>43381</v>
      </c>
      <c r="D76" s="3">
        <v>0.66666666666666663</v>
      </c>
      <c r="E76" s="3">
        <v>0.72916666666666663</v>
      </c>
      <c r="F76" s="2">
        <f t="shared" si="5"/>
        <v>6.25E-2</v>
      </c>
      <c r="G76" s="3">
        <v>0.77083333333333337</v>
      </c>
      <c r="H76" s="3">
        <v>0.82291666666666663</v>
      </c>
      <c r="I76" s="2">
        <f>H76-G76</f>
        <v>5.2083333333333259E-2</v>
      </c>
      <c r="M76" s="4">
        <v>2.75</v>
      </c>
      <c r="N76" t="s">
        <v>205</v>
      </c>
      <c r="O76" t="s">
        <v>225</v>
      </c>
      <c r="P76" t="s">
        <v>85</v>
      </c>
      <c r="Q76">
        <v>5</v>
      </c>
      <c r="R76" s="4">
        <f t="shared" si="6"/>
        <v>190.95</v>
      </c>
    </row>
    <row r="77" spans="1:18" x14ac:dyDescent="0.25">
      <c r="A77" t="s">
        <v>35</v>
      </c>
      <c r="B77" s="1">
        <v>43383</v>
      </c>
      <c r="C77" s="5">
        <f t="shared" si="1"/>
        <v>43383</v>
      </c>
      <c r="D77" s="3">
        <v>0.70833333333333337</v>
      </c>
      <c r="E77" s="3">
        <v>0.79166666666666663</v>
      </c>
      <c r="F77" s="2">
        <f t="shared" si="5"/>
        <v>8.3333333333333259E-2</v>
      </c>
      <c r="M77" s="4">
        <v>2</v>
      </c>
      <c r="N77" t="s">
        <v>218</v>
      </c>
      <c r="O77" t="s">
        <v>231</v>
      </c>
      <c r="P77" t="s">
        <v>85</v>
      </c>
      <c r="Q77">
        <v>5</v>
      </c>
      <c r="R77" s="4">
        <f t="shared" si="6"/>
        <v>192.95</v>
      </c>
    </row>
    <row r="78" spans="1:18" x14ac:dyDescent="0.25">
      <c r="A78" t="s">
        <v>0</v>
      </c>
      <c r="B78" s="1">
        <v>43384</v>
      </c>
      <c r="C78" s="5">
        <f t="shared" si="1"/>
        <v>43384</v>
      </c>
      <c r="D78" s="3">
        <v>0.69791666666666663</v>
      </c>
      <c r="E78" s="3">
        <v>0.73958333333333337</v>
      </c>
      <c r="F78" s="2">
        <f t="shared" si="5"/>
        <v>4.1666666666666741E-2</v>
      </c>
      <c r="G78" s="3">
        <v>0.77083333333333337</v>
      </c>
      <c r="H78" s="3">
        <v>0.875</v>
      </c>
      <c r="I78" s="2">
        <f>H78-G78</f>
        <v>0.10416666666666663</v>
      </c>
      <c r="M78" s="4">
        <v>3.5</v>
      </c>
      <c r="N78" t="s">
        <v>213</v>
      </c>
      <c r="O78" t="s">
        <v>226</v>
      </c>
      <c r="P78" t="s">
        <v>85</v>
      </c>
      <c r="Q78">
        <v>5</v>
      </c>
      <c r="R78" s="4">
        <f t="shared" si="6"/>
        <v>196.45</v>
      </c>
    </row>
    <row r="79" spans="1:18" x14ac:dyDescent="0.25">
      <c r="A79" t="s">
        <v>1</v>
      </c>
      <c r="B79" s="1">
        <v>43385</v>
      </c>
      <c r="C79" s="5">
        <f t="shared" si="1"/>
        <v>43385</v>
      </c>
      <c r="D79" s="3">
        <v>0.76041666666666663</v>
      </c>
      <c r="E79" s="3">
        <v>0.91666666666666663</v>
      </c>
      <c r="F79" s="2">
        <f t="shared" si="5"/>
        <v>0.15625</v>
      </c>
      <c r="M79" s="4">
        <v>3.75</v>
      </c>
      <c r="N79" t="s">
        <v>217</v>
      </c>
      <c r="O79" t="s">
        <v>21</v>
      </c>
      <c r="P79" t="s">
        <v>85</v>
      </c>
      <c r="Q79">
        <v>5</v>
      </c>
      <c r="R79" s="4">
        <f t="shared" si="6"/>
        <v>200.2</v>
      </c>
    </row>
    <row r="80" spans="1:18" x14ac:dyDescent="0.25">
      <c r="A80" t="s">
        <v>2</v>
      </c>
      <c r="B80" s="1">
        <v>43386</v>
      </c>
      <c r="C80" s="5">
        <f t="shared" si="1"/>
        <v>43386</v>
      </c>
      <c r="D80" s="3">
        <v>0.375</v>
      </c>
      <c r="E80" s="3">
        <v>0.55208333333333337</v>
      </c>
      <c r="F80" s="2">
        <f t="shared" si="5"/>
        <v>0.17708333333333337</v>
      </c>
      <c r="M80" s="4">
        <v>4.25</v>
      </c>
      <c r="N80" t="s">
        <v>230</v>
      </c>
      <c r="O80" t="s">
        <v>229</v>
      </c>
      <c r="P80" t="s">
        <v>85</v>
      </c>
      <c r="Q80">
        <v>5</v>
      </c>
      <c r="R80" s="4">
        <f t="shared" si="6"/>
        <v>204.45</v>
      </c>
    </row>
    <row r="81" spans="1:18" x14ac:dyDescent="0.25">
      <c r="A81" t="s">
        <v>3</v>
      </c>
      <c r="B81" s="1">
        <v>43387</v>
      </c>
      <c r="C81" s="5">
        <f t="shared" si="1"/>
        <v>43387</v>
      </c>
      <c r="D81" s="3">
        <v>0.53125</v>
      </c>
      <c r="E81" s="3">
        <v>0.6875</v>
      </c>
      <c r="F81" s="2">
        <f t="shared" si="5"/>
        <v>0.15625</v>
      </c>
      <c r="M81" s="4">
        <v>3.75</v>
      </c>
      <c r="N81" t="s">
        <v>216</v>
      </c>
      <c r="O81" t="s">
        <v>17</v>
      </c>
      <c r="P81" t="s">
        <v>85</v>
      </c>
      <c r="Q81">
        <v>5</v>
      </c>
      <c r="R81" s="4">
        <f t="shared" si="6"/>
        <v>208.2</v>
      </c>
    </row>
    <row r="82" spans="1:18" x14ac:dyDescent="0.25">
      <c r="A82" t="s">
        <v>10</v>
      </c>
      <c r="B82" s="1">
        <v>43388</v>
      </c>
      <c r="C82" s="5">
        <f t="shared" si="1"/>
        <v>43388</v>
      </c>
      <c r="D82" s="3">
        <v>0.65625</v>
      </c>
      <c r="E82" s="3">
        <v>0.67708333333333337</v>
      </c>
      <c r="F82" s="2">
        <f t="shared" si="5"/>
        <v>2.083333333333337E-2</v>
      </c>
      <c r="G82" s="3">
        <v>0.69791666666666663</v>
      </c>
      <c r="H82" s="3">
        <v>0.73958333333333337</v>
      </c>
      <c r="I82" s="2">
        <f>H82-G82</f>
        <v>4.1666666666666741E-2</v>
      </c>
      <c r="J82" s="3">
        <v>0.77083333333333337</v>
      </c>
      <c r="K82" s="3">
        <v>0.82291666666666663</v>
      </c>
      <c r="L82" s="2">
        <f>K82-J82</f>
        <v>5.2083333333333259E-2</v>
      </c>
      <c r="M82" s="4">
        <v>2.75</v>
      </c>
      <c r="N82" t="s">
        <v>219</v>
      </c>
      <c r="O82" t="s">
        <v>227</v>
      </c>
      <c r="P82" t="s">
        <v>85</v>
      </c>
      <c r="Q82">
        <v>5</v>
      </c>
      <c r="R82" s="4">
        <f t="shared" si="6"/>
        <v>210.95</v>
      </c>
    </row>
    <row r="83" spans="1:18" x14ac:dyDescent="0.25">
      <c r="A83" t="s">
        <v>35</v>
      </c>
      <c r="B83" s="1">
        <v>43390</v>
      </c>
      <c r="C83" s="5">
        <f t="shared" si="1"/>
        <v>43390</v>
      </c>
      <c r="D83" s="3">
        <v>0.73958333333333337</v>
      </c>
      <c r="E83" s="3">
        <v>0.82291666666666663</v>
      </c>
      <c r="F83" s="2">
        <f t="shared" si="5"/>
        <v>8.3333333333333259E-2</v>
      </c>
      <c r="M83" s="4">
        <v>2</v>
      </c>
      <c r="N83" t="s">
        <v>220</v>
      </c>
      <c r="O83" t="s">
        <v>228</v>
      </c>
      <c r="P83" t="s">
        <v>85</v>
      </c>
      <c r="Q83">
        <v>5</v>
      </c>
      <c r="R83" s="4">
        <f t="shared" si="6"/>
        <v>212.95</v>
      </c>
    </row>
    <row r="84" spans="1:18" x14ac:dyDescent="0.25">
      <c r="A84" t="s">
        <v>0</v>
      </c>
      <c r="B84" s="1">
        <v>43391</v>
      </c>
      <c r="C84" s="5">
        <f t="shared" si="1"/>
        <v>43391</v>
      </c>
      <c r="D84" s="3">
        <v>0.70833333333333337</v>
      </c>
      <c r="E84" s="3">
        <v>0.90625</v>
      </c>
      <c r="F84" s="2">
        <f t="shared" si="5"/>
        <v>0.19791666666666663</v>
      </c>
      <c r="M84" s="4">
        <v>4.75</v>
      </c>
      <c r="N84" t="s">
        <v>235</v>
      </c>
      <c r="O84" t="s">
        <v>234</v>
      </c>
      <c r="P84" t="s">
        <v>85</v>
      </c>
      <c r="Q84">
        <v>5</v>
      </c>
      <c r="R84" s="4">
        <f t="shared" si="6"/>
        <v>217.7</v>
      </c>
    </row>
    <row r="85" spans="1:18" x14ac:dyDescent="0.25">
      <c r="A85" t="s">
        <v>1</v>
      </c>
      <c r="B85" s="1">
        <v>43392</v>
      </c>
      <c r="C85" s="5">
        <f t="shared" si="1"/>
        <v>43392</v>
      </c>
      <c r="D85" s="3">
        <v>0.73958333333333337</v>
      </c>
      <c r="E85" s="3">
        <v>0.85416666666666663</v>
      </c>
      <c r="F85" s="2">
        <f t="shared" si="5"/>
        <v>0.11458333333333326</v>
      </c>
      <c r="M85" s="4">
        <v>2.75</v>
      </c>
      <c r="P85" t="s">
        <v>85</v>
      </c>
      <c r="Q85">
        <v>5</v>
      </c>
      <c r="R85" s="4">
        <f t="shared" si="6"/>
        <v>220.45</v>
      </c>
    </row>
    <row r="86" spans="1:18" x14ac:dyDescent="0.25">
      <c r="A86" t="s">
        <v>2</v>
      </c>
      <c r="B86" s="1">
        <v>43393</v>
      </c>
      <c r="C86" s="5">
        <f t="shared" si="1"/>
        <v>43393</v>
      </c>
      <c r="D86" s="3">
        <v>0.375</v>
      </c>
      <c r="E86" s="3">
        <v>0.55208333333333337</v>
      </c>
      <c r="F86" s="2">
        <f t="shared" si="5"/>
        <v>0.17708333333333337</v>
      </c>
      <c r="M86" s="4">
        <v>4.25</v>
      </c>
      <c r="P86" t="s">
        <v>85</v>
      </c>
      <c r="Q86">
        <v>5</v>
      </c>
      <c r="R86" s="4">
        <f t="shared" si="6"/>
        <v>224.7</v>
      </c>
    </row>
    <row r="87" spans="1:18" x14ac:dyDescent="0.25">
      <c r="A87" t="s">
        <v>3</v>
      </c>
      <c r="B87" s="1">
        <v>43394</v>
      </c>
      <c r="C87" s="5">
        <f t="shared" si="1"/>
        <v>43394</v>
      </c>
      <c r="D87" s="3">
        <v>0.54166666666666663</v>
      </c>
      <c r="E87" s="3">
        <v>0.6875</v>
      </c>
      <c r="F87" s="2">
        <f t="shared" si="5"/>
        <v>0.14583333333333337</v>
      </c>
      <c r="M87" s="4">
        <v>3.5</v>
      </c>
      <c r="P87" t="s">
        <v>85</v>
      </c>
      <c r="Q87">
        <v>5</v>
      </c>
      <c r="R87" s="4">
        <f t="shared" si="6"/>
        <v>228.2</v>
      </c>
    </row>
    <row r="88" spans="1:18" x14ac:dyDescent="0.25">
      <c r="A88" t="s">
        <v>10</v>
      </c>
      <c r="B88" s="1">
        <v>43395</v>
      </c>
      <c r="C88" s="5">
        <f t="shared" si="1"/>
        <v>43395</v>
      </c>
      <c r="D88" s="3">
        <v>0.70833333333333337</v>
      </c>
      <c r="E88" s="3">
        <v>0.73958333333333337</v>
      </c>
      <c r="F88" s="2">
        <f t="shared" si="5"/>
        <v>3.125E-2</v>
      </c>
      <c r="G88" s="3">
        <v>0.77083333333333337</v>
      </c>
      <c r="H88" s="3">
        <v>0.82291666666666663</v>
      </c>
      <c r="I88" s="2">
        <f>H88-G88</f>
        <v>5.2083333333333259E-2</v>
      </c>
      <c r="M88" s="4">
        <v>2</v>
      </c>
      <c r="P88" t="s">
        <v>85</v>
      </c>
      <c r="Q88">
        <v>5</v>
      </c>
      <c r="R88" s="4">
        <f t="shared" si="6"/>
        <v>230.2</v>
      </c>
    </row>
    <row r="89" spans="1:18" x14ac:dyDescent="0.25">
      <c r="A89" t="s">
        <v>35</v>
      </c>
      <c r="B89" s="1">
        <v>43397</v>
      </c>
      <c r="C89" s="5">
        <f t="shared" si="1"/>
        <v>43397</v>
      </c>
      <c r="D89" s="3">
        <v>0.79166666666666663</v>
      </c>
      <c r="E89" s="3">
        <v>0.82291666666666663</v>
      </c>
      <c r="F89" s="2">
        <f t="shared" si="5"/>
        <v>3.125E-2</v>
      </c>
      <c r="M89" s="4">
        <v>0.75</v>
      </c>
      <c r="P89" t="s">
        <v>85</v>
      </c>
      <c r="Q89">
        <v>5</v>
      </c>
      <c r="R89" s="4">
        <f t="shared" si="6"/>
        <v>230.95</v>
      </c>
    </row>
    <row r="90" spans="1:18" x14ac:dyDescent="0.25">
      <c r="A90" t="s">
        <v>0</v>
      </c>
      <c r="B90" s="1">
        <v>43398</v>
      </c>
      <c r="C90" s="5">
        <f t="shared" si="1"/>
        <v>43398</v>
      </c>
      <c r="D90" s="3">
        <v>0.70833333333333337</v>
      </c>
      <c r="E90" s="3">
        <v>0.73958333333333337</v>
      </c>
      <c r="F90" s="2">
        <f t="shared" si="5"/>
        <v>3.125E-2</v>
      </c>
      <c r="G90" s="3">
        <v>0.8125</v>
      </c>
      <c r="H90" s="3">
        <v>0.875</v>
      </c>
      <c r="I90" s="2">
        <f>H90-G90</f>
        <v>6.25E-2</v>
      </c>
      <c r="M90" s="4">
        <v>2.25</v>
      </c>
      <c r="P90" t="s">
        <v>85</v>
      </c>
      <c r="Q90">
        <v>5</v>
      </c>
      <c r="R90" s="4">
        <f t="shared" si="6"/>
        <v>233.2</v>
      </c>
    </row>
    <row r="91" spans="1:18" x14ac:dyDescent="0.25">
      <c r="A91" t="s">
        <v>1</v>
      </c>
      <c r="B91" s="1">
        <v>43399</v>
      </c>
      <c r="C91" s="5">
        <f t="shared" si="1"/>
        <v>43399</v>
      </c>
      <c r="D91" s="3">
        <v>0.8125</v>
      </c>
      <c r="E91" s="3">
        <v>0.89583333333333337</v>
      </c>
      <c r="F91" s="2">
        <f t="shared" si="5"/>
        <v>8.333333333333337E-2</v>
      </c>
      <c r="M91" s="4">
        <v>2</v>
      </c>
      <c r="N91" t="s">
        <v>238</v>
      </c>
      <c r="O91" t="s">
        <v>17</v>
      </c>
      <c r="P91" t="s">
        <v>85</v>
      </c>
      <c r="Q91">
        <v>5</v>
      </c>
      <c r="R91" s="4">
        <f t="shared" si="6"/>
        <v>235.2</v>
      </c>
    </row>
    <row r="92" spans="1:18" x14ac:dyDescent="0.25">
      <c r="A92" t="s">
        <v>2</v>
      </c>
      <c r="B92" s="1">
        <v>43400</v>
      </c>
      <c r="C92" s="5">
        <f t="shared" si="1"/>
        <v>43400</v>
      </c>
      <c r="D92" s="3">
        <v>0.375</v>
      </c>
      <c r="E92" s="3">
        <v>0.47916666666666669</v>
      </c>
      <c r="F92" s="2">
        <f t="shared" si="5"/>
        <v>0.10416666666666669</v>
      </c>
      <c r="G92" s="3">
        <v>0.57291666666666663</v>
      </c>
      <c r="H92" s="3">
        <v>0.625</v>
      </c>
      <c r="I92" s="2">
        <f>H92-G92</f>
        <v>5.208333333333337E-2</v>
      </c>
      <c r="M92" s="4">
        <v>3.75</v>
      </c>
      <c r="N92" t="s">
        <v>236</v>
      </c>
      <c r="O92" t="s">
        <v>237</v>
      </c>
      <c r="P92" t="s">
        <v>85</v>
      </c>
      <c r="Q92">
        <v>5</v>
      </c>
      <c r="R92" s="4">
        <f t="shared" si="6"/>
        <v>238.95</v>
      </c>
    </row>
  </sheetData>
  <conditionalFormatting sqref="A2:R542">
    <cfRule type="expression" dxfId="0" priority="1">
      <formula>MOD(ROW(), 2) = 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47FE-064D-4C62-A1EF-8A9B9314708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BB42-05DB-4A44-8370-53F3AEF2480D}">
  <dimension ref="A1:I4"/>
  <sheetViews>
    <sheetView workbookViewId="0">
      <selection activeCell="B6" sqref="B6"/>
    </sheetView>
  </sheetViews>
  <sheetFormatPr defaultRowHeight="15" x14ac:dyDescent="0.25"/>
  <cols>
    <col min="1" max="1" width="12.42578125" customWidth="1"/>
    <col min="2" max="2" width="10.7109375" bestFit="1" customWidth="1"/>
    <col min="3" max="3" width="13.140625" style="5" customWidth="1"/>
    <col min="4" max="4" width="13.28515625" style="3" customWidth="1"/>
    <col min="5" max="5" width="11.5703125" style="3" customWidth="1"/>
    <col min="6" max="6" width="11.5703125" style="2" customWidth="1"/>
    <col min="7" max="7" width="19.28515625" customWidth="1"/>
    <col min="8" max="8" width="13.28515625" customWidth="1"/>
    <col min="9" max="9" width="10.5703125" customWidth="1"/>
  </cols>
  <sheetData>
    <row r="1" spans="1:9" x14ac:dyDescent="0.25">
      <c r="A1" s="7" t="s">
        <v>8</v>
      </c>
      <c r="B1" s="7" t="s">
        <v>7</v>
      </c>
      <c r="C1" s="9" t="s">
        <v>27</v>
      </c>
      <c r="D1" s="10" t="s">
        <v>5</v>
      </c>
      <c r="E1" s="10" t="s">
        <v>6</v>
      </c>
      <c r="F1" s="11" t="s">
        <v>9</v>
      </c>
      <c r="G1" s="7" t="s">
        <v>24</v>
      </c>
      <c r="H1" s="7" t="s">
        <v>18</v>
      </c>
      <c r="I1" s="7" t="s">
        <v>11</v>
      </c>
    </row>
    <row r="2" spans="1:9" x14ac:dyDescent="0.25">
      <c r="A2" t="s">
        <v>3</v>
      </c>
      <c r="B2" s="1">
        <v>43345</v>
      </c>
      <c r="C2" s="5">
        <v>43345</v>
      </c>
      <c r="D2" s="3">
        <v>0.625</v>
      </c>
      <c r="E2" s="3">
        <v>0.69791666666666663</v>
      </c>
      <c r="F2" s="2">
        <f>E2-D2</f>
        <v>7.291666666666663E-2</v>
      </c>
      <c r="G2">
        <v>1.75</v>
      </c>
      <c r="H2" t="s">
        <v>90</v>
      </c>
    </row>
    <row r="3" spans="1:9" x14ac:dyDescent="0.25">
      <c r="A3" t="s">
        <v>3</v>
      </c>
      <c r="B3" s="1">
        <v>43380</v>
      </c>
      <c r="C3" s="5">
        <v>43380</v>
      </c>
      <c r="D3" s="3">
        <v>0.42708333333333331</v>
      </c>
      <c r="E3" s="3">
        <v>0.44791666666666669</v>
      </c>
      <c r="F3" s="2">
        <f>E3-D3</f>
        <v>2.083333333333337E-2</v>
      </c>
      <c r="G3">
        <v>0.5</v>
      </c>
      <c r="H3" t="s">
        <v>214</v>
      </c>
    </row>
    <row r="4" spans="1:9" x14ac:dyDescent="0.25">
      <c r="A4" t="s">
        <v>35</v>
      </c>
      <c r="B4" s="1">
        <v>43383</v>
      </c>
      <c r="C4" s="5">
        <v>43383</v>
      </c>
      <c r="D4" s="3">
        <v>0.89583333333333337</v>
      </c>
      <c r="E4" s="3">
        <v>0.91666666666666663</v>
      </c>
      <c r="F4" s="2">
        <f>E4-D4</f>
        <v>2.0833333333333259E-2</v>
      </c>
      <c r="G4">
        <v>0.5</v>
      </c>
      <c r="H4" t="s">
        <v>214</v>
      </c>
      <c r="I4" t="s">
        <v>215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7756-F959-46B2-BDDB-4D61042D0459}">
  <dimension ref="A1"/>
  <sheetViews>
    <sheetView topLeftCell="A13" workbookViewId="0">
      <selection activeCell="R22" sqref="R2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6004E-F17D-426F-8B07-6579D28C495B}">
  <dimension ref="A1:B22"/>
  <sheetViews>
    <sheetView workbookViewId="0">
      <selection activeCell="G23" sqref="G23"/>
    </sheetView>
  </sheetViews>
  <sheetFormatPr defaultRowHeight="15" x14ac:dyDescent="0.25"/>
  <cols>
    <col min="1" max="1" width="32.7109375" customWidth="1"/>
    <col min="2" max="2" width="17.7109375" customWidth="1"/>
  </cols>
  <sheetData>
    <row r="1" spans="1:2" x14ac:dyDescent="0.25">
      <c r="A1" s="6" t="s">
        <v>37</v>
      </c>
      <c r="B1" s="6" t="s">
        <v>59</v>
      </c>
    </row>
    <row r="2" spans="1:2" x14ac:dyDescent="0.25">
      <c r="A2" t="s">
        <v>38</v>
      </c>
      <c r="B2" t="s">
        <v>211</v>
      </c>
    </row>
    <row r="3" spans="1:2" x14ac:dyDescent="0.25">
      <c r="A3" t="s">
        <v>39</v>
      </c>
      <c r="B3" t="s">
        <v>211</v>
      </c>
    </row>
    <row r="4" spans="1:2" x14ac:dyDescent="0.25">
      <c r="A4" t="s">
        <v>40</v>
      </c>
      <c r="B4" t="s">
        <v>211</v>
      </c>
    </row>
    <row r="5" spans="1:2" x14ac:dyDescent="0.25">
      <c r="A5" t="s">
        <v>41</v>
      </c>
      <c r="B5" t="s">
        <v>211</v>
      </c>
    </row>
    <row r="6" spans="1:2" x14ac:dyDescent="0.25">
      <c r="A6" t="s">
        <v>42</v>
      </c>
      <c r="B6" t="s">
        <v>211</v>
      </c>
    </row>
    <row r="7" spans="1:2" x14ac:dyDescent="0.25">
      <c r="A7" t="s">
        <v>43</v>
      </c>
      <c r="B7" t="s">
        <v>211</v>
      </c>
    </row>
    <row r="8" spans="1:2" x14ac:dyDescent="0.25">
      <c r="A8" t="s">
        <v>44</v>
      </c>
      <c r="B8" t="s">
        <v>211</v>
      </c>
    </row>
    <row r="9" spans="1:2" x14ac:dyDescent="0.25">
      <c r="A9" t="s">
        <v>45</v>
      </c>
      <c r="B9" t="s">
        <v>211</v>
      </c>
    </row>
    <row r="10" spans="1:2" x14ac:dyDescent="0.25">
      <c r="A10" t="s">
        <v>46</v>
      </c>
      <c r="B10" t="s">
        <v>211</v>
      </c>
    </row>
    <row r="11" spans="1:2" x14ac:dyDescent="0.25">
      <c r="A11" t="s">
        <v>47</v>
      </c>
      <c r="B11" t="s">
        <v>211</v>
      </c>
    </row>
    <row r="12" spans="1:2" x14ac:dyDescent="0.25">
      <c r="A12" t="s">
        <v>48</v>
      </c>
      <c r="B12" t="s">
        <v>211</v>
      </c>
    </row>
    <row r="13" spans="1:2" x14ac:dyDescent="0.25">
      <c r="A13" t="s">
        <v>49</v>
      </c>
      <c r="B13" t="s">
        <v>211</v>
      </c>
    </row>
    <row r="14" spans="1:2" x14ac:dyDescent="0.25">
      <c r="A14" t="s">
        <v>50</v>
      </c>
      <c r="B14" t="s">
        <v>211</v>
      </c>
    </row>
    <row r="15" spans="1:2" x14ac:dyDescent="0.25">
      <c r="A15" t="s">
        <v>51</v>
      </c>
      <c r="B15" t="s">
        <v>211</v>
      </c>
    </row>
    <row r="16" spans="1:2" x14ac:dyDescent="0.25">
      <c r="A16" t="s">
        <v>52</v>
      </c>
      <c r="B16" t="s">
        <v>211</v>
      </c>
    </row>
    <row r="17" spans="1:2" x14ac:dyDescent="0.25">
      <c r="A17" t="s">
        <v>53</v>
      </c>
      <c r="B17" t="s">
        <v>212</v>
      </c>
    </row>
    <row r="18" spans="1:2" x14ac:dyDescent="0.25">
      <c r="A18" t="s">
        <v>54</v>
      </c>
      <c r="B18" t="s">
        <v>211</v>
      </c>
    </row>
    <row r="19" spans="1:2" x14ac:dyDescent="0.25">
      <c r="A19" t="s">
        <v>55</v>
      </c>
      <c r="B19" t="s">
        <v>211</v>
      </c>
    </row>
    <row r="20" spans="1:2" x14ac:dyDescent="0.25">
      <c r="A20" t="s">
        <v>56</v>
      </c>
      <c r="B20" t="s">
        <v>211</v>
      </c>
    </row>
    <row r="21" spans="1:2" x14ac:dyDescent="0.25">
      <c r="A21" t="s">
        <v>57</v>
      </c>
      <c r="B21" t="s">
        <v>212</v>
      </c>
    </row>
    <row r="22" spans="1:2" x14ac:dyDescent="0.25">
      <c r="A22" t="s">
        <v>58</v>
      </c>
      <c r="B22" t="s">
        <v>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40EFD-F3F6-409D-9A34-1F02F1C8F328}">
  <dimension ref="A1:F84"/>
  <sheetViews>
    <sheetView workbookViewId="0">
      <selection activeCell="D9" sqref="D9"/>
    </sheetView>
  </sheetViews>
  <sheetFormatPr defaultRowHeight="15" x14ac:dyDescent="0.25"/>
  <cols>
    <col min="1" max="1" width="29" customWidth="1"/>
    <col min="2" max="2" width="23.42578125" customWidth="1"/>
    <col min="3" max="3" width="20.7109375" customWidth="1"/>
    <col min="4" max="4" width="23.85546875" customWidth="1"/>
    <col min="5" max="5" width="23.28515625" customWidth="1"/>
    <col min="6" max="6" width="29" customWidth="1"/>
    <col min="7" max="7" width="30.5703125" customWidth="1"/>
    <col min="8" max="8" width="26.140625" customWidth="1"/>
    <col min="9" max="9" width="28.85546875" customWidth="1"/>
    <col min="10" max="10" width="28.5703125" customWidth="1"/>
  </cols>
  <sheetData>
    <row r="1" spans="1:6" ht="18" x14ac:dyDescent="0.25">
      <c r="A1" s="13" t="s">
        <v>102</v>
      </c>
      <c r="C1" s="13"/>
      <c r="F1" s="13"/>
    </row>
    <row r="2" spans="1:6" x14ac:dyDescent="0.25">
      <c r="A2" s="14" t="s">
        <v>103</v>
      </c>
      <c r="C2" s="14"/>
      <c r="F2" s="14"/>
    </row>
    <row r="3" spans="1:6" x14ac:dyDescent="0.25">
      <c r="A3" s="14" t="s">
        <v>104</v>
      </c>
      <c r="C3" s="14"/>
      <c r="F3" s="14"/>
    </row>
    <row r="4" spans="1:6" x14ac:dyDescent="0.25">
      <c r="A4" s="14" t="s">
        <v>105</v>
      </c>
      <c r="C4" s="14"/>
      <c r="F4" s="14"/>
    </row>
    <row r="5" spans="1:6" x14ac:dyDescent="0.25">
      <c r="A5" s="14" t="s">
        <v>108</v>
      </c>
      <c r="C5" s="14"/>
      <c r="F5" s="14"/>
    </row>
    <row r="6" spans="1:6" x14ac:dyDescent="0.25">
      <c r="A6" s="14" t="s">
        <v>106</v>
      </c>
      <c r="C6" s="14"/>
      <c r="F6" s="14"/>
    </row>
    <row r="7" spans="1:6" x14ac:dyDescent="0.25">
      <c r="A7" s="14" t="s">
        <v>107</v>
      </c>
      <c r="C7" s="14"/>
      <c r="F7" s="14"/>
    </row>
    <row r="8" spans="1:6" x14ac:dyDescent="0.25">
      <c r="F8" s="14"/>
    </row>
    <row r="9" spans="1:6" ht="18" x14ac:dyDescent="0.25">
      <c r="A9" s="13" t="s">
        <v>109</v>
      </c>
    </row>
    <row r="10" spans="1:6" x14ac:dyDescent="0.25">
      <c r="A10" s="14" t="s">
        <v>110</v>
      </c>
    </row>
    <row r="11" spans="1:6" x14ac:dyDescent="0.25">
      <c r="A11" s="14" t="s">
        <v>115</v>
      </c>
    </row>
    <row r="12" spans="1:6" x14ac:dyDescent="0.25">
      <c r="A12" s="14" t="s">
        <v>111</v>
      </c>
    </row>
    <row r="13" spans="1:6" x14ac:dyDescent="0.25">
      <c r="A13" s="14" t="s">
        <v>112</v>
      </c>
    </row>
    <row r="14" spans="1:6" x14ac:dyDescent="0.25">
      <c r="A14" s="14" t="s">
        <v>114</v>
      </c>
    </row>
    <row r="15" spans="1:6" x14ac:dyDescent="0.25">
      <c r="A15" s="14" t="s">
        <v>113</v>
      </c>
    </row>
    <row r="17" spans="1:1" ht="18" x14ac:dyDescent="0.25">
      <c r="A17" s="13" t="s">
        <v>116</v>
      </c>
    </row>
    <row r="18" spans="1:1" x14ac:dyDescent="0.25">
      <c r="A18" s="14" t="s">
        <v>120</v>
      </c>
    </row>
    <row r="19" spans="1:1" x14ac:dyDescent="0.25">
      <c r="A19" s="14" t="s">
        <v>117</v>
      </c>
    </row>
    <row r="20" spans="1:1" x14ac:dyDescent="0.25">
      <c r="A20" s="14" t="s">
        <v>118</v>
      </c>
    </row>
    <row r="21" spans="1:1" x14ac:dyDescent="0.25">
      <c r="A21" s="14" t="s">
        <v>119</v>
      </c>
    </row>
    <row r="22" spans="1:1" x14ac:dyDescent="0.25">
      <c r="A22" s="14" t="s">
        <v>121</v>
      </c>
    </row>
    <row r="23" spans="1:1" x14ac:dyDescent="0.25">
      <c r="A23" s="14" t="s">
        <v>113</v>
      </c>
    </row>
    <row r="25" spans="1:1" ht="18" x14ac:dyDescent="0.25">
      <c r="A25" s="13" t="s">
        <v>122</v>
      </c>
    </row>
    <row r="26" spans="1:1" x14ac:dyDescent="0.25">
      <c r="A26" s="14" t="s">
        <v>123</v>
      </c>
    </row>
    <row r="27" spans="1:1" x14ac:dyDescent="0.25">
      <c r="A27" s="14" t="s">
        <v>124</v>
      </c>
    </row>
    <row r="28" spans="1:1" x14ac:dyDescent="0.25">
      <c r="A28" s="14" t="s">
        <v>125</v>
      </c>
    </row>
    <row r="29" spans="1:1" x14ac:dyDescent="0.25">
      <c r="A29" s="14" t="s">
        <v>126</v>
      </c>
    </row>
    <row r="30" spans="1:1" x14ac:dyDescent="0.25">
      <c r="A30" s="14" t="s">
        <v>127</v>
      </c>
    </row>
    <row r="31" spans="1:1" x14ac:dyDescent="0.25">
      <c r="A31" s="14" t="s">
        <v>163</v>
      </c>
    </row>
    <row r="33" spans="1:1" ht="18" x14ac:dyDescent="0.25">
      <c r="A33" s="13" t="s">
        <v>128</v>
      </c>
    </row>
    <row r="34" spans="1:1" x14ac:dyDescent="0.25">
      <c r="A34" s="14" t="s">
        <v>129</v>
      </c>
    </row>
    <row r="35" spans="1:1" x14ac:dyDescent="0.25">
      <c r="A35" s="14" t="s">
        <v>130</v>
      </c>
    </row>
    <row r="36" spans="1:1" x14ac:dyDescent="0.25">
      <c r="A36" s="14" t="s">
        <v>131</v>
      </c>
    </row>
    <row r="37" spans="1:1" x14ac:dyDescent="0.25">
      <c r="A37" s="14" t="s">
        <v>132</v>
      </c>
    </row>
    <row r="38" spans="1:1" x14ac:dyDescent="0.25">
      <c r="A38" s="14" t="s">
        <v>133</v>
      </c>
    </row>
    <row r="39" spans="1:1" x14ac:dyDescent="0.25">
      <c r="A39" s="14" t="s">
        <v>113</v>
      </c>
    </row>
    <row r="41" spans="1:1" ht="18" x14ac:dyDescent="0.25">
      <c r="A41" s="13" t="s">
        <v>134</v>
      </c>
    </row>
    <row r="42" spans="1:1" x14ac:dyDescent="0.25">
      <c r="A42" s="14" t="s">
        <v>135</v>
      </c>
    </row>
    <row r="43" spans="1:1" x14ac:dyDescent="0.25">
      <c r="A43" s="14" t="s">
        <v>136</v>
      </c>
    </row>
    <row r="44" spans="1:1" x14ac:dyDescent="0.25">
      <c r="A44" s="14" t="s">
        <v>160</v>
      </c>
    </row>
    <row r="45" spans="1:1" x14ac:dyDescent="0.25">
      <c r="A45" s="14" t="s">
        <v>137</v>
      </c>
    </row>
    <row r="46" spans="1:1" x14ac:dyDescent="0.25">
      <c r="A46" s="14" t="s">
        <v>161</v>
      </c>
    </row>
    <row r="47" spans="1:1" x14ac:dyDescent="0.25">
      <c r="A47" s="14" t="s">
        <v>162</v>
      </c>
    </row>
    <row r="48" spans="1:1" x14ac:dyDescent="0.25">
      <c r="A48" s="14" t="s">
        <v>113</v>
      </c>
    </row>
    <row r="50" spans="1:1" ht="18" x14ac:dyDescent="0.25">
      <c r="A50" s="13" t="s">
        <v>138</v>
      </c>
    </row>
    <row r="51" spans="1:1" x14ac:dyDescent="0.25">
      <c r="A51" s="14" t="s">
        <v>164</v>
      </c>
    </row>
    <row r="52" spans="1:1" x14ac:dyDescent="0.25">
      <c r="A52" s="14" t="s">
        <v>139</v>
      </c>
    </row>
    <row r="53" spans="1:1" x14ac:dyDescent="0.25">
      <c r="A53" s="14" t="s">
        <v>165</v>
      </c>
    </row>
    <row r="54" spans="1:1" x14ac:dyDescent="0.25">
      <c r="A54" s="14" t="s">
        <v>140</v>
      </c>
    </row>
    <row r="55" spans="1:1" x14ac:dyDescent="0.25">
      <c r="A55" s="14" t="s">
        <v>166</v>
      </c>
    </row>
    <row r="56" spans="1:1" x14ac:dyDescent="0.25">
      <c r="A56" s="14" t="s">
        <v>167</v>
      </c>
    </row>
    <row r="57" spans="1:1" x14ac:dyDescent="0.25">
      <c r="A57" s="14" t="s">
        <v>113</v>
      </c>
    </row>
    <row r="59" spans="1:1" ht="18" x14ac:dyDescent="0.25">
      <c r="A59" s="13" t="s">
        <v>141</v>
      </c>
    </row>
    <row r="60" spans="1:1" x14ac:dyDescent="0.25">
      <c r="A60" s="14" t="s">
        <v>142</v>
      </c>
    </row>
    <row r="61" spans="1:1" x14ac:dyDescent="0.25">
      <c r="A61" s="14" t="s">
        <v>143</v>
      </c>
    </row>
    <row r="62" spans="1:1" x14ac:dyDescent="0.25">
      <c r="A62" s="14" t="s">
        <v>144</v>
      </c>
    </row>
    <row r="63" spans="1:1" x14ac:dyDescent="0.25">
      <c r="A63" s="14" t="s">
        <v>168</v>
      </c>
    </row>
    <row r="64" spans="1:1" x14ac:dyDescent="0.25">
      <c r="A64" s="14" t="s">
        <v>169</v>
      </c>
    </row>
    <row r="65" spans="1:1" x14ac:dyDescent="0.25">
      <c r="A65" s="14" t="s">
        <v>145</v>
      </c>
    </row>
    <row r="66" spans="1:1" x14ac:dyDescent="0.25">
      <c r="A66" s="14" t="s">
        <v>113</v>
      </c>
    </row>
    <row r="68" spans="1:1" ht="18" x14ac:dyDescent="0.25">
      <c r="A68" s="13" t="s">
        <v>146</v>
      </c>
    </row>
    <row r="69" spans="1:1" x14ac:dyDescent="0.25">
      <c r="A69" s="14" t="s">
        <v>147</v>
      </c>
    </row>
    <row r="70" spans="1:1" x14ac:dyDescent="0.25">
      <c r="A70" s="14" t="s">
        <v>148</v>
      </c>
    </row>
    <row r="71" spans="1:1" x14ac:dyDescent="0.25">
      <c r="A71" s="14" t="s">
        <v>149</v>
      </c>
    </row>
    <row r="72" spans="1:1" x14ac:dyDescent="0.25">
      <c r="A72" s="14" t="s">
        <v>150</v>
      </c>
    </row>
    <row r="73" spans="1:1" x14ac:dyDescent="0.25">
      <c r="A73" s="14" t="s">
        <v>151</v>
      </c>
    </row>
    <row r="74" spans="1:1" x14ac:dyDescent="0.25">
      <c r="A74" s="14" t="s">
        <v>152</v>
      </c>
    </row>
    <row r="75" spans="1:1" x14ac:dyDescent="0.25">
      <c r="A75" s="14" t="s">
        <v>153</v>
      </c>
    </row>
    <row r="77" spans="1:1" ht="18" x14ac:dyDescent="0.25">
      <c r="A77" s="13" t="s">
        <v>154</v>
      </c>
    </row>
    <row r="78" spans="1:1" x14ac:dyDescent="0.25">
      <c r="A78" t="s">
        <v>155</v>
      </c>
    </row>
    <row r="79" spans="1:1" x14ac:dyDescent="0.25">
      <c r="A79" t="s">
        <v>156</v>
      </c>
    </row>
    <row r="80" spans="1:1" x14ac:dyDescent="0.25">
      <c r="A80" t="s">
        <v>157</v>
      </c>
    </row>
    <row r="81" spans="1:1" x14ac:dyDescent="0.25">
      <c r="A81" t="s">
        <v>158</v>
      </c>
    </row>
    <row r="82" spans="1:1" x14ac:dyDescent="0.25">
      <c r="A82" t="s">
        <v>171</v>
      </c>
    </row>
    <row r="83" spans="1:1" x14ac:dyDescent="0.25">
      <c r="A83" t="s">
        <v>170</v>
      </c>
    </row>
    <row r="84" spans="1:1" x14ac:dyDescent="0.25">
      <c r="A84" t="s">
        <v>159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Testing Scores</vt:lpstr>
      <vt:lpstr>Off Ice Training</vt:lpstr>
      <vt:lpstr>Graphs</vt:lpstr>
      <vt:lpstr>Skater Evaluation</vt:lpstr>
      <vt:lpstr>Test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Giovengo, Andrew M.</dc:creator>
  <cp:lastModifiedBy>Andrew Giovengo</cp:lastModifiedBy>
  <dcterms:created xsi:type="dcterms:W3CDTF">2018-07-11T16:47:24Z</dcterms:created>
  <dcterms:modified xsi:type="dcterms:W3CDTF">2018-10-28T14:35:39Z</dcterms:modified>
</cp:coreProperties>
</file>