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ice-skating\"/>
    </mc:Choice>
  </mc:AlternateContent>
  <bookViews>
    <workbookView xWindow="0" yWindow="0" windowWidth="19200" windowHeight="8160" activeTab="3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25" i="1" l="1"/>
  <c r="W19" i="1"/>
  <c r="Y18" i="1"/>
  <c r="W18" i="1"/>
  <c r="L118" i="1"/>
  <c r="I118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T110" i="1"/>
  <c r="T111" i="1"/>
  <c r="T112" i="1"/>
  <c r="T113" i="1"/>
  <c r="T114" i="1" s="1"/>
  <c r="T115" i="1" s="1"/>
  <c r="T116" i="1" s="1"/>
  <c r="T117" i="1" s="1"/>
  <c r="T118" i="1" s="1"/>
  <c r="T119" i="1" s="1"/>
  <c r="T120" i="1" s="1"/>
  <c r="T121" i="1" s="1"/>
  <c r="C111" i="1"/>
  <c r="C112" i="1"/>
  <c r="C113" i="1"/>
  <c r="C114" i="1"/>
  <c r="C115" i="1"/>
  <c r="C116" i="1"/>
  <c r="C117" i="1"/>
  <c r="C118" i="1"/>
  <c r="C119" i="1"/>
  <c r="C120" i="1"/>
  <c r="C121" i="1"/>
  <c r="X18" i="1"/>
  <c r="X17" i="1"/>
  <c r="X16" i="1"/>
  <c r="X23" i="1"/>
  <c r="X22" i="1"/>
  <c r="X21" i="1"/>
  <c r="C110" i="1"/>
  <c r="W23" i="1" l="1"/>
  <c r="W22" i="1"/>
  <c r="I104" i="1"/>
  <c r="I105" i="1"/>
  <c r="F98" i="1"/>
  <c r="F99" i="1"/>
  <c r="F100" i="1"/>
  <c r="F101" i="1"/>
  <c r="F102" i="1"/>
  <c r="F104" i="1"/>
  <c r="F105" i="1"/>
  <c r="F106" i="1"/>
  <c r="F107" i="1"/>
  <c r="F108" i="1"/>
  <c r="F109" i="1"/>
  <c r="F103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F97" i="1" l="1"/>
  <c r="X11" i="1" l="1"/>
  <c r="X12" i="1"/>
  <c r="W21" i="1"/>
  <c r="F96" i="1"/>
  <c r="F95" i="1"/>
  <c r="F94" i="1"/>
  <c r="F93" i="1"/>
  <c r="W17" i="1"/>
  <c r="W16" i="1"/>
  <c r="C97" i="1"/>
  <c r="C96" i="1"/>
  <c r="C95" i="1"/>
  <c r="C94" i="1"/>
  <c r="C93" i="1"/>
  <c r="I88" i="1" l="1"/>
  <c r="I90" i="1"/>
  <c r="F85" i="1"/>
  <c r="F86" i="1"/>
  <c r="F87" i="1"/>
  <c r="F88" i="1"/>
  <c r="F89" i="1"/>
  <c r="F90" i="1"/>
  <c r="F91" i="1"/>
  <c r="F92" i="1"/>
  <c r="I92" i="1"/>
  <c r="C92" i="1"/>
  <c r="Y22" i="1" s="1"/>
  <c r="Z22" i="1" s="1"/>
  <c r="C91" i="1"/>
  <c r="C90" i="1"/>
  <c r="C89" i="1"/>
  <c r="C88" i="1"/>
  <c r="C87" i="1"/>
  <c r="C86" i="1"/>
  <c r="F84" i="1" l="1"/>
  <c r="F83" i="1"/>
  <c r="L82" i="1"/>
  <c r="I82" i="1"/>
  <c r="F82" i="1"/>
  <c r="C85" i="1"/>
  <c r="C84" i="1"/>
  <c r="C83" i="1"/>
  <c r="F79" i="1" l="1"/>
  <c r="F80" i="1"/>
  <c r="F81" i="1"/>
  <c r="C82" i="1"/>
  <c r="C81" i="1"/>
  <c r="C80" i="1"/>
  <c r="F4" i="4" l="1"/>
  <c r="F3" i="4"/>
  <c r="C79" i="1"/>
  <c r="I78" i="1"/>
  <c r="F78" i="1"/>
  <c r="C78" i="1"/>
  <c r="I76" i="1" l="1"/>
  <c r="T2" i="1"/>
  <c r="T3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C77" i="1"/>
  <c r="C76" i="1"/>
  <c r="C75" i="1"/>
  <c r="I73" i="1"/>
  <c r="F73" i="1"/>
  <c r="F74" i="1"/>
  <c r="F75" i="1"/>
  <c r="F76" i="1"/>
  <c r="F77" i="1"/>
  <c r="C74" i="1"/>
  <c r="X15" i="1" l="1"/>
  <c r="X14" i="1"/>
  <c r="X13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Y21" i="1" s="1"/>
  <c r="Z21" i="1" s="1"/>
  <c r="C49" i="1"/>
  <c r="F48" i="1" l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Y16" i="1" s="1"/>
  <c r="I42" i="1"/>
  <c r="F42" i="1"/>
  <c r="F41" i="1" l="1"/>
  <c r="W15" i="1" l="1"/>
  <c r="W14" i="1"/>
  <c r="W12" i="1"/>
  <c r="W11" i="1"/>
  <c r="V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Y15" i="1" s="1"/>
  <c r="Z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C19" i="1"/>
  <c r="C18" i="1"/>
  <c r="Y14" i="1" s="1"/>
  <c r="Z14" i="1" s="1"/>
  <c r="C17" i="1"/>
  <c r="C16" i="1"/>
  <c r="C15" i="1"/>
  <c r="F17" i="1"/>
  <c r="F18" i="1"/>
  <c r="F19" i="1"/>
  <c r="F16" i="1"/>
  <c r="F15" i="1"/>
  <c r="W3" i="1" l="1"/>
  <c r="W13" i="1"/>
  <c r="U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Y12" i="1" s="1"/>
  <c r="Z12" i="1" s="1"/>
  <c r="C11" i="1"/>
  <c r="Y13" i="1" s="1"/>
  <c r="Z13" i="1" s="1"/>
  <c r="C2" i="1"/>
  <c r="Y23" i="1" l="1"/>
  <c r="Z23" i="1" s="1"/>
  <c r="Z18" i="1"/>
  <c r="Z16" i="1"/>
  <c r="Y11" i="1"/>
  <c r="Z11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<sst xmlns="http://schemas.openxmlformats.org/spreadsheetml/2006/main" count="708" uniqueCount="297">
  <si>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</si>
  <si>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</si>
  <si>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</si>
  <si>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</si>
  <si>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</si>
  <si>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</si>
  <si>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</si>
  <si>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</si>
  <si>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</si>
  <si>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</si>
  <si>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</si>
  <si>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</si>
  <si>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</si>
  <si>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</si>
  <si>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</si>
  <si>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</si>
  <si>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</si>
  <si>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</si>
  <si>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</si>
  <si>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</si>
  <si>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</si>
  <si>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</si>
  <si>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</si>
  <si>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</si>
  <si>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</si>
  <si>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</si>
  <si>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</si>
  <si>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</si>
  <si>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</si>
  <si>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</si>
  <si>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</si>
  <si>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</si>
  <si>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</si>
  <si>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</si>
  <si>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</si>
  <si>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</si>
  <si>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</si>
  <si>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</si>
  <si>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</si>
  <si>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</si>
  <si>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</si>
  <si>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</si>
  <si>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</si>
  <si>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</si>
  <si>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</si>
  <si>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</si>
  <si>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</si>
  <si>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</si>
  <si>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</si>
  <si>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</si>
  <si>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</si>
  <si>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</si>
  <si>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</si>
  <si>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</si>
  <si>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</si>
  <si>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</si>
  <si>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</si>
  <si>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</si>
  <si>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</si>
  <si>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</si>
  <si>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</si>
  <si>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</si>
  <si>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</si>
  <si>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</si>
  <si>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</si>
  <si>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</si>
  <si>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</si>
  <si>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</si>
  <si>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</si>
  <si>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</si>
  <si>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</si>
  <si>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</si>
  <si>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</si>
  <si>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</si>
  <si>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</si>
  <si>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</si>
  <si>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</si>
  <si>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</si>
  <si>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</si>
  <si>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</si>
  <si>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</si>
  <si>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</si>
  <si>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</si>
  <si>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</si>
  <si>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</si>
  <si>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</si>
  <si>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</si>
  <si>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</si>
  <si>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</si>
  <si>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</si>
  <si>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</si>
  <si>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</si>
  <si>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</si>
  <si>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</si>
  <si>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</si>
  <si>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</si>
  <si>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</si>
  <si>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</si>
  <si>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</si>
  <si>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</si>
  <si>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</si>
  <si>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</si>
  <si>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</si>
  <si>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</si>
  <si>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</si>
  <si>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</si>
  <si>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</si>
  <si>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</si>
  <si>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</si>
  <si>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</si>
  <si>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</si>
  <si>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</si>
  <si>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</si>
  <si>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</si>
  <si>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</si>
  <si>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</si>
  <si>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</si>
  <si>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</si>
  <si>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</si>
  <si>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</si>
  <si>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</si>
  <si>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</si>
  <si>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</si>
  <si>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</si>
  <si>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</si>
  <si>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</si>
  <si>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</si>
  <si>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</si>
  <si>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</si>
  <si>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</si>
  <si>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</si>
  <si>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</si>
  <si>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</si>
  <si>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</si>
  <si>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</si>
  <si>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</si>
  <si>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</si>
  <si>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</si>
  <si>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</si>
  <si>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</si>
  <si>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</si>
  <si>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</si>
  <si>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</si>
  <si>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</si>
  <si>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</si>
  <si>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</si>
  <si>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</si>
  <si>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</si>
  <si>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</si>
  <si>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</si>
  <si>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</si>
  <si>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</si>
  <si>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</si>
  <si>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</si>
  <si>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</si>
  <si>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</si>
  <si>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</si>
  <si>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</si>
  <si>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</si>
  <si>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</si>
  <si>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</si>
  <si>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</si>
  <si>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</si>
  <si>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</si>
  <si>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</si>
  <si>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</si>
  <si>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</si>
  <si>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</si>
  <si>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</si>
  <si>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</si>
  <si>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</si>
  <si>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</si>
  <si>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</si>
  <si>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</si>
  <si>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</si>
  <si>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</si>
  <si>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</si>
  <si>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</si>
  <si>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</si>
  <si>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</si>
  <si>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</si>
  <si>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</si>
  <si>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</si>
  <si>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</si>
  <si>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</si>
  <si>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</si>
  <si>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</si>
  <si>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</si>
  <si>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</si>
  <si>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</si>
  <si>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</si>
  <si>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</si>
  <si>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</si>
  <si>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</si>
  <si>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</si>
  <si>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</si>
  <si>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</si>
  <si>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</si>
  <si>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</si>
  <si>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</si>
  <si>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</si>
  <si>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</si>
  <si>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</si>
  <si>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</si>
  <si>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</si>
  <si>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</si>
  <si>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</si>
  <si>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</si>
  <si>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</si>
  <si>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</si>
  <si>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</si>
  <si>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</si>
  <si>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</si>
  <si>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</si>
  <si>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</si>
  <si>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</si>
  <si>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</si>
  <si>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</si>
  <si>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</si>
  <si>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</si>
  <si>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</si>
  <si>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</si>
  <si>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</si>
  <si>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</si>
  <si>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</si>
  <si>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</si>
  <si>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</si>
  <si>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</si>
  <si>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</si>
  <si>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</si>
  <si>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</si>
  <si>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</si>
  <si>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</si>
  <si>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</si>
  <si>
    <t>Passed FS1</t>
  </si>
  <si>
    <t>Passed FS2</t>
  </si>
  <si>
    <t>After Disney on Ice</t>
  </si>
  <si>
    <t>Last Practice before Tests</t>
  </si>
  <si>
    <t>FS Ice, Private</t>
  </si>
  <si>
    <t>Test Session</t>
  </si>
  <si>
    <t>Dance Class</t>
  </si>
  <si>
    <t>Dance Class (int)</t>
  </si>
  <si>
    <t>Didn't go to rehearsal, crowded</t>
  </si>
  <si>
    <t>Dress Rehearsal, No private</t>
  </si>
  <si>
    <t>Courier practice, Voluntold by Johnathan to do a lot of stuff including racing, Skated with Mom</t>
  </si>
  <si>
    <t>Private, FS2</t>
  </si>
  <si>
    <t>No Laurel Private</t>
  </si>
  <si>
    <t>Waltzers, Larry said I can try Fancy Dance but won't be able to do it</t>
  </si>
  <si>
    <t>No Waltzers, Devon FS and stroking, got jump help from Johnathan</t>
  </si>
  <si>
    <t>Public, Stroking, FS3/FS4, Public</t>
  </si>
  <si>
    <t>Posture</t>
  </si>
  <si>
    <t>Content</t>
  </si>
  <si>
    <t>Correct</t>
  </si>
  <si>
    <t>Pattern</t>
  </si>
  <si>
    <t>Rhythm</t>
  </si>
  <si>
    <t>Duration</t>
  </si>
  <si>
    <t>Dance 1</t>
  </si>
  <si>
    <t>Forward Chasses</t>
  </si>
  <si>
    <t>Forward Progressives</t>
  </si>
  <si>
    <t>Position</t>
  </si>
  <si>
    <t>Correctness</t>
  </si>
  <si>
    <t>Unison</t>
  </si>
  <si>
    <t>Timing</t>
  </si>
  <si>
    <t>Public, Stroking, FS3/FS4, Private, Public</t>
  </si>
  <si>
    <t>Change foot spins, Fixed backwards pivot, very discouraged</t>
  </si>
  <si>
    <t>Sass from Lily Parker, Early stop for Isaiah day, Learned pancake spin and stork spin</t>
  </si>
  <si>
    <t>Extra private due to late Larry, got change foot better: control external rotation of hip and snap, help from Sora, finished Waltzers, good sit spin</t>
  </si>
  <si>
    <t>Pairs practice after private</t>
  </si>
  <si>
    <t>Private, Pairs</t>
  </si>
  <si>
    <t>Discovered jumping through toe pick, Lights went out, Learned FS3 program and Pairs3 Program</t>
  </si>
  <si>
    <t>Public, Stroking, FS3/FS4, Waltzers</t>
  </si>
  <si>
    <t>Fancy Dance Practice, skated with Greta</t>
  </si>
  <si>
    <t>New private schedule no mondays, First learning FS3 program, Compulsories</t>
  </si>
  <si>
    <t>Took change foot video, got insoles: balance different, late skate with katie</t>
  </si>
  <si>
    <t>Private cancelled, Obnoxious kids</t>
  </si>
  <si>
    <t>Dance, FS2/FS3, Stroking, Private, Public</t>
  </si>
  <si>
    <t>Currier, Figures, stroking, Private, Pairs</t>
  </si>
  <si>
    <t>Currier, Figures, Stroking, Private</t>
  </si>
  <si>
    <t>Waltzers</t>
  </si>
  <si>
    <t>Currier, FS Ice, Public, Stroking, Private, Public</t>
  </si>
  <si>
    <t>Stroking, FS3, Waltzers, FS Practice</t>
  </si>
  <si>
    <t>Passed FS3</t>
  </si>
  <si>
    <t>Dance 2</t>
  </si>
  <si>
    <t>Passed Dance 2, played addon with katie</t>
  </si>
  <si>
    <t>Dance 3</t>
  </si>
  <si>
    <t>Last day of classes until Holiday school</t>
  </si>
  <si>
    <t>10 minute private, learned FS4 footwork</t>
  </si>
  <si>
    <t>Private, FS Ice</t>
  </si>
  <si>
    <t>Worked on Pairs 1-3</t>
  </si>
  <si>
    <t>Pairs</t>
  </si>
  <si>
    <t>Test Session, Public, Private</t>
  </si>
  <si>
    <t>Currier, Private, Stroking</t>
  </si>
  <si>
    <t>Makeup Currier, Landing awesome flips during practice</t>
  </si>
  <si>
    <t>FS 1</t>
  </si>
  <si>
    <t>FS 2</t>
  </si>
  <si>
    <t>FS 3</t>
  </si>
  <si>
    <t>FS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</si>
</sst>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$-409]h:mm\ AM/PM;@"/>
    <numFmt numFmtId="166" formatCode="m/d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rgb="FF002350"/>
      <name val="Arial"/>
      <family val="2"/>
    </font>
    <font>
      <b/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/>
    <xf numFmtId="1" fontId="0" fillId="0" borderId="0" xfId="0" applyNumberForma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49" fontId="0" fillId="3" borderId="0" xfId="0" applyNumberFormat="1" applyFill="1"/>
    <xf numFmtId="49" fontId="0" fillId="0" borderId="0" xfId="0" applyNumberFormat="1"/>
    <xf numFmtId="0" fontId="0" fillId="0" borderId="0" xfId="0" quotePrefix="1" applyNumberFormat="1"/>
  </cellXfs>
  <cellStyles count="1">
    <cellStyle name="Normal" xfId="0" builtinId="0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Data!$C$2:$C$401</c:f>
              <c:numCache>
                <c:formatCode>m/d;@</c:formatCode>
                <c:ptCount val="4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43420</c:v>
                </c:pt>
                <c:pt idx="110">
                  <c:v>43421</c:v>
                </c:pt>
                <c:pt idx="111">
                  <c:v>43422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</c:numCache>
            </c:numRef>
          </c:xVal>
          <c:yVal>
            <c:numRef>
              <c:f>Data!$M$2:$M$401</c:f>
              <c:numCache>
                <c:formatCode>0.00</c:formatCode>
                <c:ptCount val="4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  <c:pt idx="91">
                  <c:v>1</c:v>
                </c:pt>
                <c:pt idx="92">
                  <c:v>1</c:v>
                </c:pt>
                <c:pt idx="93">
                  <c:v>0.5</c:v>
                </c:pt>
                <c:pt idx="94">
                  <c:v>0.5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8</c:v>
                </c:pt>
                <c:pt idx="99">
                  <c:v>3.5</c:v>
                </c:pt>
                <c:pt idx="100">
                  <c:v>0.75</c:v>
                </c:pt>
                <c:pt idx="101">
                  <c:v>3</c:v>
                </c:pt>
                <c:pt idx="102">
                  <c:v>4.5</c:v>
                </c:pt>
                <c:pt idx="103">
                  <c:v>3.5</c:v>
                </c:pt>
                <c:pt idx="104">
                  <c:v>5.25</c:v>
                </c:pt>
                <c:pt idx="105">
                  <c:v>1.25</c:v>
                </c:pt>
                <c:pt idx="106">
                  <c:v>1.25</c:v>
                </c:pt>
                <c:pt idx="107">
                  <c:v>3</c:v>
                </c:pt>
                <c:pt idx="116">
                  <c:v>3.5</c:v>
                </c:pt>
                <c:pt idx="117">
                  <c:v>1.25</c:v>
                </c:pt>
                <c:pt idx="11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Data!$C$2:$C$401</c:f>
              <c:numCache>
                <c:formatCode>m/d;@</c:formatCode>
                <c:ptCount val="4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43420</c:v>
                </c:pt>
                <c:pt idx="110">
                  <c:v>43421</c:v>
                </c:pt>
                <c:pt idx="111">
                  <c:v>43422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</c:numCache>
            </c:numRef>
          </c:xVal>
          <c:yVal>
            <c:numRef>
              <c:f>Data!$Q$2:$Q$401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Data!$W$11:$W$19</c:f>
              <c:numCache>
                <c:formatCode>0.00</c:formatCode>
                <c:ptCount val="9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137.25</c:v>
                </c:pt>
                <c:pt idx="6">
                  <c:v>0.5</c:v>
                </c:pt>
                <c:pt idx="7">
                  <c:v>45.5</c:v>
                </c:pt>
                <c:pt idx="8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Data!$V$11:$V$19</c:f>
              <c:strCache>
                <c:ptCount val="9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FS 1</c:v>
                </c:pt>
                <c:pt idx="6">
                  <c:v>FS 2</c:v>
                </c:pt>
                <c:pt idx="7">
                  <c:v>FS 3</c:v>
                </c:pt>
                <c:pt idx="8">
                  <c:v>FS 4</c:v>
                </c:pt>
              </c:strCache>
            </c:strRef>
          </c:cat>
          <c:val>
            <c:numRef>
              <c:f>Data!$X$11:$X$19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53</c:v>
                </c:pt>
                <c:pt idx="6">
                  <c:v>1</c:v>
                </c:pt>
                <c:pt idx="7">
                  <c:v>22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Data!$C$2:$C$401</c:f>
              <c:numCache>
                <c:formatCode>m/d;@</c:formatCode>
                <c:ptCount val="4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  <c:pt idx="91">
                  <c:v>43401</c:v>
                </c:pt>
                <c:pt idx="92">
                  <c:v>43402</c:v>
                </c:pt>
                <c:pt idx="93">
                  <c:v>43403</c:v>
                </c:pt>
                <c:pt idx="94">
                  <c:v>43403</c:v>
                </c:pt>
                <c:pt idx="95">
                  <c:v>43404</c:v>
                </c:pt>
                <c:pt idx="96">
                  <c:v>43405</c:v>
                </c:pt>
                <c:pt idx="97">
                  <c:v>43406</c:v>
                </c:pt>
                <c:pt idx="98">
                  <c:v>43407</c:v>
                </c:pt>
                <c:pt idx="99">
                  <c:v>43408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43414</c:v>
                </c:pt>
                <c:pt idx="105">
                  <c:v>43415</c:v>
                </c:pt>
                <c:pt idx="106">
                  <c:v>43417</c:v>
                </c:pt>
                <c:pt idx="107">
                  <c:v>43418</c:v>
                </c:pt>
                <c:pt idx="108">
                  <c:v>43419</c:v>
                </c:pt>
                <c:pt idx="109">
                  <c:v>43420</c:v>
                </c:pt>
                <c:pt idx="110">
                  <c:v>43421</c:v>
                </c:pt>
                <c:pt idx="111">
                  <c:v>43422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43427</c:v>
                </c:pt>
                <c:pt idx="116">
                  <c:v>43428</c:v>
                </c:pt>
                <c:pt idx="117">
                  <c:v>43429</c:v>
                </c:pt>
                <c:pt idx="118">
                  <c:v>43430</c:v>
                </c:pt>
                <c:pt idx="119">
                  <c:v>43431</c:v>
                </c:pt>
              </c:numCache>
            </c:numRef>
          </c:xVal>
          <c:yVal>
            <c:numRef>
              <c:f>Data!$T$2:$T$401</c:f>
              <c:numCache>
                <c:formatCode>0.00</c:formatCode>
                <c:ptCount val="4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  <c:pt idx="91">
                  <c:v>239.95</c:v>
                </c:pt>
                <c:pt idx="92">
                  <c:v>240.95</c:v>
                </c:pt>
                <c:pt idx="93">
                  <c:v>241.45</c:v>
                </c:pt>
                <c:pt idx="94">
                  <c:v>241.95</c:v>
                </c:pt>
                <c:pt idx="95">
                  <c:v>244.95</c:v>
                </c:pt>
                <c:pt idx="96">
                  <c:v>248.95</c:v>
                </c:pt>
                <c:pt idx="97">
                  <c:v>249.95</c:v>
                </c:pt>
                <c:pt idx="98">
                  <c:v>257.95</c:v>
                </c:pt>
                <c:pt idx="99">
                  <c:v>261.45</c:v>
                </c:pt>
                <c:pt idx="100">
                  <c:v>262.2</c:v>
                </c:pt>
                <c:pt idx="101">
                  <c:v>265.2</c:v>
                </c:pt>
                <c:pt idx="102">
                  <c:v>269.7</c:v>
                </c:pt>
                <c:pt idx="103">
                  <c:v>273.2</c:v>
                </c:pt>
                <c:pt idx="104">
                  <c:v>278.45</c:v>
                </c:pt>
                <c:pt idx="105">
                  <c:v>279.7</c:v>
                </c:pt>
                <c:pt idx="106">
                  <c:v>280.95</c:v>
                </c:pt>
                <c:pt idx="107">
                  <c:v>283.95</c:v>
                </c:pt>
                <c:pt idx="108">
                  <c:v>283.95</c:v>
                </c:pt>
                <c:pt idx="109">
                  <c:v>283.95</c:v>
                </c:pt>
                <c:pt idx="110">
                  <c:v>283.95</c:v>
                </c:pt>
                <c:pt idx="111">
                  <c:v>283.95</c:v>
                </c:pt>
                <c:pt idx="112">
                  <c:v>283.95</c:v>
                </c:pt>
                <c:pt idx="113">
                  <c:v>283.95</c:v>
                </c:pt>
                <c:pt idx="114">
                  <c:v>283.95</c:v>
                </c:pt>
                <c:pt idx="115">
                  <c:v>283.95</c:v>
                </c:pt>
                <c:pt idx="116">
                  <c:v>287.45</c:v>
                </c:pt>
                <c:pt idx="117">
                  <c:v>288.7</c:v>
                </c:pt>
                <c:pt idx="118">
                  <c:v>290.2</c:v>
                </c:pt>
                <c:pt idx="119">
                  <c:v>290.2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M1" workbookViewId="0">
      <selection activeCell="AA40" sqref="AA40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customWidth="1"/>
    <col min="9" max="9" width="11.7109375" style="2" customWidth="1"/>
    <col min="10" max="11" width="11.7109375" style="3" customWidth="1"/>
    <col min="12" max="12" width="11.7109375" style="2" customWidth="1"/>
    <col min="13" max="13" width="18.7109375" style="4" customWidth="1"/>
    <col min="14" max="14" width="25.85546875" customWidth="1"/>
    <col min="15" max="15" width="21" customWidth="1"/>
    <col min="16" max="16" width="11" style="20" customWidth="1"/>
    <col min="17" max="17" width="9.42578125" customWidth="1"/>
    <col min="18" max="18" width="10.85546875" customWidth="1"/>
    <col min="19" max="19" width="16.140625" customWidth="1"/>
    <col min="20" max="20" width="13.140625" customWidth="1"/>
    <col min="21" max="21" width="10.42578125" customWidth="1"/>
    <col min="22" max="22" width="22.28515625" customWidth="1"/>
    <col min="23" max="23" width="18.140625" customWidth="1"/>
    <col min="24" max="24" width="12.7109375" customWidth="1"/>
    <col min="25" max="25" width="13" customWidth="1"/>
    <col min="26" max="27" width="16.7109375" customWidth="1"/>
  </cols>
  <sheetData>
    <row r="1" spans="1:26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19" t="s">
        <v>14</v>
      </c>
      <c r="Q1" s="7" t="s">
        <v>25</v>
      </c>
      <c r="R1" s="7" t="s">
        <v>240</v>
      </c>
      <c r="S1" s="7" t="s">
        <v>241</v>
      </c>
      <c r="T1" s="7" t="s">
        <v>207</v>
      </c>
    </row>
    <row r="2" spans="1:26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173</v>
      </c>
      <c r="O2" t="s">
        <v>17</v>
      </c>
      <c r="P2" s="20" t="s">
        <v>15</v>
      </c>
      <c r="Q2">
        <v>0</v>
      </c>
      <c r="T2" s="4">
        <f>M2</f>
        <v>2</v>
      </c>
      <c r="U2" s="7" t="s">
        <v>4</v>
      </c>
      <c r="V2" s="7" t="s">
        <v>63</v>
      </c>
      <c r="W2" s="7" t="s">
        <v>64</v>
      </c>
    </row>
    <row r="3" spans="1:26" x14ac:dyDescent="0.25">
      <c r="A3" t="s">
        <v>1</v>
      </c>
      <c r="B3" s="1">
        <v>43287</v>
      </c>
      <c r="C3" s="5">
        <f t="shared" ref="C3:C95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s="20" t="s">
        <v>15</v>
      </c>
      <c r="Q3">
        <v>0</v>
      </c>
      <c r="T3" s="4">
        <f t="shared" ref="T3:T34" si="2">T2+M3</f>
        <v>4.5</v>
      </c>
      <c r="U3" s="4">
        <f>SUM(M:M)</f>
        <v>290.2</v>
      </c>
      <c r="V3" s="4">
        <f>SUM(M19:M400)</f>
        <v>248.45</v>
      </c>
      <c r="W3" s="4">
        <f>SUM(M2:M18)</f>
        <v>41.75</v>
      </c>
    </row>
    <row r="4" spans="1:26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s="20" t="s">
        <v>15</v>
      </c>
      <c r="Q4">
        <v>0</v>
      </c>
      <c r="T4" s="4">
        <f t="shared" si="2"/>
        <v>7.75</v>
      </c>
    </row>
    <row r="5" spans="1:26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s="20" t="s">
        <v>16</v>
      </c>
      <c r="Q5">
        <v>1</v>
      </c>
      <c r="T5" s="4">
        <f t="shared" si="2"/>
        <v>11.25</v>
      </c>
    </row>
    <row r="6" spans="1:26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s="20" t="s">
        <v>16</v>
      </c>
      <c r="Q6">
        <v>1</v>
      </c>
      <c r="T6" s="4">
        <f t="shared" si="2"/>
        <v>13.25</v>
      </c>
    </row>
    <row r="7" spans="1:26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s="20" t="s">
        <v>16</v>
      </c>
      <c r="Q7">
        <v>1</v>
      </c>
      <c r="T7" s="4">
        <f t="shared" si="2"/>
        <v>14.25</v>
      </c>
    </row>
    <row r="8" spans="1:26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s="20" t="s">
        <v>16</v>
      </c>
      <c r="Q8">
        <v>1</v>
      </c>
      <c r="T8" s="4">
        <f t="shared" si="2"/>
        <v>16.5</v>
      </c>
    </row>
    <row r="9" spans="1:26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s="20" t="s">
        <v>16</v>
      </c>
      <c r="Q9">
        <v>1</v>
      </c>
      <c r="T9" s="4">
        <f t="shared" si="2"/>
        <v>18</v>
      </c>
    </row>
    <row r="10" spans="1:26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s="20" t="s">
        <v>16</v>
      </c>
      <c r="Q10">
        <v>1</v>
      </c>
      <c r="T10" s="4">
        <f t="shared" si="2"/>
        <v>19.25</v>
      </c>
      <c r="V10" s="7" t="s">
        <v>81</v>
      </c>
      <c r="W10" s="7" t="s">
        <v>80</v>
      </c>
      <c r="X10" s="7" t="s">
        <v>185</v>
      </c>
      <c r="Y10" s="7" t="s">
        <v>186</v>
      </c>
      <c r="Z10" s="7" t="s">
        <v>201</v>
      </c>
    </row>
    <row r="11" spans="1:26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s="20" t="s">
        <v>26</v>
      </c>
      <c r="Q11">
        <v>2</v>
      </c>
      <c r="T11" s="4">
        <f t="shared" si="2"/>
        <v>22.25</v>
      </c>
      <c r="V11" t="s">
        <v>15</v>
      </c>
      <c r="W11" s="4">
        <f>SUM(M2:M4)</f>
        <v>7.75</v>
      </c>
      <c r="X11">
        <f>COUNTIF(P:P, "Pre Alpha")</f>
        <v>3</v>
      </c>
      <c r="Y11">
        <f>C4-C2+1</f>
        <v>3</v>
      </c>
      <c r="Z11">
        <f>Y11-X11</f>
        <v>0</v>
      </c>
    </row>
    <row r="12" spans="1:26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s="20" t="s">
        <v>26</v>
      </c>
      <c r="Q12">
        <v>2</v>
      </c>
      <c r="T12" s="4">
        <f t="shared" si="2"/>
        <v>23.75</v>
      </c>
      <c r="V12" t="s">
        <v>16</v>
      </c>
      <c r="W12" s="4">
        <f>SUM(M5:M10)</f>
        <v>11.5</v>
      </c>
      <c r="X12">
        <f>COUNTIF(P:P, "Alpha")</f>
        <v>6</v>
      </c>
      <c r="Y12">
        <f>C10-C5+1</f>
        <v>9</v>
      </c>
      <c r="Z12">
        <f t="shared" ref="Z12:Z15" si="3">Y12-X12</f>
        <v>3</v>
      </c>
    </row>
    <row r="13" spans="1:26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s="20" t="s">
        <v>26</v>
      </c>
      <c r="Q13">
        <v>2</v>
      </c>
      <c r="T13" s="4">
        <f t="shared" si="2"/>
        <v>25.5</v>
      </c>
      <c r="V13" t="s">
        <v>26</v>
      </c>
      <c r="W13" s="4">
        <f>SUM(M11:M17)</f>
        <v>19</v>
      </c>
      <c r="X13">
        <f>COUNTIF(P:P, "Beta")</f>
        <v>7</v>
      </c>
      <c r="Y13">
        <f>C17-C11+1</f>
        <v>10</v>
      </c>
      <c r="Z13">
        <f t="shared" si="3"/>
        <v>3</v>
      </c>
    </row>
    <row r="14" spans="1:26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s="20" t="s">
        <v>26</v>
      </c>
      <c r="Q14">
        <v>2</v>
      </c>
      <c r="T14" s="4">
        <f t="shared" si="2"/>
        <v>26.75</v>
      </c>
      <c r="V14" t="s">
        <v>31</v>
      </c>
      <c r="W14" s="4">
        <f>SUM(M18:M32)</f>
        <v>38.200000000000003</v>
      </c>
      <c r="X14">
        <f>COUNTIF(P:P, "Gamma")</f>
        <v>15</v>
      </c>
      <c r="Y14">
        <f>C32-C18+1</f>
        <v>19</v>
      </c>
      <c r="Z14">
        <f t="shared" si="3"/>
        <v>4</v>
      </c>
    </row>
    <row r="15" spans="1:26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s="20" t="s">
        <v>26</v>
      </c>
      <c r="Q15">
        <v>2.5</v>
      </c>
      <c r="T15" s="4">
        <f t="shared" si="2"/>
        <v>28.75</v>
      </c>
      <c r="V15" t="s">
        <v>75</v>
      </c>
      <c r="W15" s="4">
        <f>SUM(M33:M42)</f>
        <v>27.75</v>
      </c>
      <c r="X15">
        <f>COUNTIF(P:P, "Delta")</f>
        <v>10</v>
      </c>
      <c r="Y15">
        <f>C42-C33+1</f>
        <v>14</v>
      </c>
      <c r="Z15">
        <f t="shared" si="3"/>
        <v>4</v>
      </c>
    </row>
    <row r="16" spans="1:26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s="20" t="s">
        <v>26</v>
      </c>
      <c r="Q16">
        <v>2.5</v>
      </c>
      <c r="T16" s="4">
        <f t="shared" si="2"/>
        <v>32</v>
      </c>
      <c r="V16" t="s">
        <v>293</v>
      </c>
      <c r="W16" s="4">
        <f>SUM(M43:M95)</f>
        <v>137.25</v>
      </c>
      <c r="X16">
        <f>COUNTIF(P:P, "Freestyle 1")</f>
        <v>53</v>
      </c>
      <c r="Y16" s="14">
        <f>C95-C43+1</f>
        <v>61</v>
      </c>
      <c r="Z16" s="14">
        <f>Y16-X16</f>
        <v>8</v>
      </c>
    </row>
    <row r="17" spans="1:26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s="20" t="s">
        <v>26</v>
      </c>
      <c r="Q17">
        <v>2.5</v>
      </c>
      <c r="T17" s="4">
        <f t="shared" si="2"/>
        <v>38.25</v>
      </c>
      <c r="V17" t="s">
        <v>294</v>
      </c>
      <c r="W17" s="4">
        <f>SUM(M96)</f>
        <v>0.5</v>
      </c>
      <c r="X17">
        <f>COUNTIF(P:P, "Freestyle 2")</f>
        <v>1</v>
      </c>
      <c r="Y17">
        <v>1</v>
      </c>
      <c r="Z17">
        <v>0</v>
      </c>
    </row>
    <row r="18" spans="1:26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s="20" t="s">
        <v>31</v>
      </c>
      <c r="Q18">
        <v>3</v>
      </c>
      <c r="T18" s="4">
        <f t="shared" si="2"/>
        <v>41.75</v>
      </c>
      <c r="V18" t="s">
        <v>295</v>
      </c>
      <c r="W18" s="4">
        <f>SUM(M97:M118)</f>
        <v>45.5</v>
      </c>
      <c r="X18">
        <f>COUNTIF(P:P, "Freestyle 3")</f>
        <v>22</v>
      </c>
      <c r="Y18" s="14">
        <f>C118-C97+1</f>
        <v>25</v>
      </c>
      <c r="Z18" s="14">
        <f>Y18-X18</f>
        <v>3</v>
      </c>
    </row>
    <row r="19" spans="1:26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s="20" t="s">
        <v>31</v>
      </c>
      <c r="Q19">
        <v>3</v>
      </c>
      <c r="T19" s="4">
        <f t="shared" si="2"/>
        <v>42.75</v>
      </c>
      <c r="V19" t="s">
        <v>296</v>
      </c>
      <c r="W19" s="4">
        <f>SUM(M119:M400)</f>
        <v>2.75</v>
      </c>
      <c r="X19">
        <v>3</v>
      </c>
      <c r="Y19">
        <v>3</v>
      </c>
      <c r="Z19">
        <v>0</v>
      </c>
    </row>
    <row r="20" spans="1:26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s="20" t="s">
        <v>31</v>
      </c>
      <c r="Q20">
        <v>3</v>
      </c>
      <c r="T20" s="4">
        <f t="shared" si="2"/>
        <v>44</v>
      </c>
    </row>
    <row r="21" spans="1:26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s="20" t="s">
        <v>31</v>
      </c>
      <c r="Q21">
        <v>3</v>
      </c>
      <c r="T21" s="4">
        <f t="shared" si="2"/>
        <v>47.25</v>
      </c>
      <c r="V21" t="s">
        <v>256</v>
      </c>
      <c r="W21" s="4">
        <f>SUM(M50:M92)</f>
        <v>114.25</v>
      </c>
      <c r="X21">
        <f>COUNTIF(R:R, "Dance 1")</f>
        <v>43</v>
      </c>
      <c r="Y21" s="14">
        <f>C92-C50+1</f>
        <v>50</v>
      </c>
      <c r="Z21" s="14">
        <f>Y21-X21</f>
        <v>7</v>
      </c>
    </row>
    <row r="22" spans="1:26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s="20" t="s">
        <v>31</v>
      </c>
      <c r="Q22">
        <v>3</v>
      </c>
      <c r="T22" s="4">
        <f t="shared" si="2"/>
        <v>51.25</v>
      </c>
      <c r="V22" t="s">
        <v>282</v>
      </c>
      <c r="W22" s="4">
        <f>SUM(M93:M100)</f>
        <v>19</v>
      </c>
      <c r="X22">
        <f>COUNTIF(R:R, "Dance 2") - 1</f>
        <v>7</v>
      </c>
      <c r="Y22" s="14">
        <f>C100 - C92</f>
        <v>7</v>
      </c>
      <c r="Z22" s="14">
        <f>Y22-X22</f>
        <v>0</v>
      </c>
    </row>
    <row r="23" spans="1:26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s="20" t="s">
        <v>31</v>
      </c>
      <c r="Q23">
        <v>3</v>
      </c>
      <c r="T23" s="4">
        <f t="shared" si="2"/>
        <v>58.5</v>
      </c>
      <c r="V23" t="s">
        <v>284</v>
      </c>
      <c r="W23" s="4">
        <f>SUM(M100:M400)</f>
        <v>40.25</v>
      </c>
      <c r="X23">
        <f>COUNTIF(R:R, "Dance 3")</f>
        <v>21</v>
      </c>
      <c r="Y23" s="14">
        <f>(INDEX(C:C,COUNTA(C:C))) - C100</f>
        <v>24</v>
      </c>
      <c r="Z23" s="14">
        <f>Y23-X23</f>
        <v>3</v>
      </c>
    </row>
    <row r="24" spans="1:26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s="20" t="s">
        <v>31</v>
      </c>
      <c r="Q24">
        <v>3</v>
      </c>
      <c r="T24" s="4">
        <f t="shared" si="2"/>
        <v>59.5</v>
      </c>
      <c r="Z24" s="7" t="s">
        <v>200</v>
      </c>
    </row>
    <row r="25" spans="1:26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s="20" t="s">
        <v>31</v>
      </c>
      <c r="Q25">
        <v>3</v>
      </c>
      <c r="T25" s="4">
        <f t="shared" si="2"/>
        <v>60.5</v>
      </c>
      <c r="Z25">
        <f>SUM(Z11:Z19)</f>
        <v>25</v>
      </c>
    </row>
    <row r="26" spans="1:26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s="20" t="s">
        <v>31</v>
      </c>
      <c r="Q26">
        <v>3</v>
      </c>
      <c r="T26" s="4">
        <f t="shared" si="2"/>
        <v>61.75</v>
      </c>
    </row>
    <row r="27" spans="1:26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s="20" t="s">
        <v>31</v>
      </c>
      <c r="Q27">
        <v>3</v>
      </c>
      <c r="T27" s="4">
        <f t="shared" si="2"/>
        <v>63.75</v>
      </c>
    </row>
    <row r="28" spans="1:26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s="20" t="s">
        <v>31</v>
      </c>
      <c r="Q28">
        <v>3</v>
      </c>
      <c r="T28" s="4">
        <f t="shared" si="2"/>
        <v>67.5</v>
      </c>
    </row>
    <row r="29" spans="1:26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s="20" t="s">
        <v>31</v>
      </c>
      <c r="Q29">
        <v>3</v>
      </c>
      <c r="T29" s="4">
        <f t="shared" si="2"/>
        <v>71</v>
      </c>
    </row>
    <row r="30" spans="1:26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s="20" t="s">
        <v>31</v>
      </c>
      <c r="Q30">
        <v>3</v>
      </c>
      <c r="T30" s="4">
        <f t="shared" si="2"/>
        <v>72</v>
      </c>
    </row>
    <row r="31" spans="1:26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s="20" t="s">
        <v>31</v>
      </c>
      <c r="Q31">
        <v>3</v>
      </c>
      <c r="T31" s="4">
        <f t="shared" si="2"/>
        <v>72.45</v>
      </c>
    </row>
    <row r="32" spans="1:26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s="20" t="s">
        <v>31</v>
      </c>
      <c r="Q32">
        <v>3</v>
      </c>
      <c r="T32" s="4">
        <f t="shared" si="2"/>
        <v>76.45</v>
      </c>
    </row>
    <row r="33" spans="1:20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s="20" t="s">
        <v>75</v>
      </c>
      <c r="Q33">
        <v>4</v>
      </c>
      <c r="T33" s="4">
        <f t="shared" si="2"/>
        <v>78.2</v>
      </c>
    </row>
    <row r="34" spans="1:20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s="20" t="s">
        <v>75</v>
      </c>
      <c r="Q34">
        <v>4</v>
      </c>
      <c r="T34" s="4">
        <f t="shared" si="2"/>
        <v>85.7</v>
      </c>
    </row>
    <row r="35" spans="1:20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s="20" t="s">
        <v>75</v>
      </c>
      <c r="Q35">
        <v>4</v>
      </c>
      <c r="T35" s="4">
        <f t="shared" ref="T35:T66" si="5">T34+M35</f>
        <v>88.7</v>
      </c>
    </row>
    <row r="36" spans="1:20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s="20" t="s">
        <v>75</v>
      </c>
      <c r="Q36">
        <v>4</v>
      </c>
      <c r="T36" s="4">
        <f t="shared" si="5"/>
        <v>89.7</v>
      </c>
    </row>
    <row r="37" spans="1:20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s="20" t="s">
        <v>75</v>
      </c>
      <c r="Q37">
        <v>4</v>
      </c>
      <c r="T37" s="4">
        <f t="shared" si="5"/>
        <v>92.7</v>
      </c>
    </row>
    <row r="38" spans="1:20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s="20" t="s">
        <v>75</v>
      </c>
      <c r="Q38">
        <v>4</v>
      </c>
      <c r="T38" s="4">
        <f t="shared" si="5"/>
        <v>95.2</v>
      </c>
    </row>
    <row r="39" spans="1:20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s="20" t="s">
        <v>75</v>
      </c>
      <c r="Q39">
        <v>4</v>
      </c>
      <c r="T39" s="4">
        <f t="shared" si="5"/>
        <v>97.45</v>
      </c>
    </row>
    <row r="40" spans="1:20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s="20" t="s">
        <v>75</v>
      </c>
      <c r="Q40">
        <v>4</v>
      </c>
      <c r="T40" s="4">
        <f t="shared" si="5"/>
        <v>99.95</v>
      </c>
    </row>
    <row r="41" spans="1:20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s="20" t="s">
        <v>75</v>
      </c>
      <c r="Q41">
        <v>4</v>
      </c>
      <c r="T41" s="4">
        <f t="shared" si="5"/>
        <v>100.95</v>
      </c>
    </row>
    <row r="42" spans="1:20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86</v>
      </c>
      <c r="O42" t="s">
        <v>85</v>
      </c>
      <c r="P42" s="20" t="s">
        <v>75</v>
      </c>
      <c r="Q42">
        <v>4</v>
      </c>
      <c r="T42" s="4">
        <f t="shared" si="5"/>
        <v>104.2</v>
      </c>
    </row>
    <row r="43" spans="1:20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97</v>
      </c>
      <c r="O43" t="s">
        <v>21</v>
      </c>
      <c r="P43" s="21" t="s">
        <v>101</v>
      </c>
      <c r="Q43">
        <v>5</v>
      </c>
      <c r="T43" s="4">
        <f t="shared" si="5"/>
        <v>106.45</v>
      </c>
    </row>
    <row r="44" spans="1:20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96</v>
      </c>
      <c r="O44" t="s">
        <v>87</v>
      </c>
      <c r="P44" s="21" t="s">
        <v>101</v>
      </c>
      <c r="Q44">
        <v>5</v>
      </c>
      <c r="T44" s="4">
        <f t="shared" si="5"/>
        <v>114.2</v>
      </c>
    </row>
    <row r="45" spans="1:20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88</v>
      </c>
      <c r="O45" t="s">
        <v>36</v>
      </c>
      <c r="P45" s="21" t="s">
        <v>101</v>
      </c>
      <c r="Q45">
        <v>5</v>
      </c>
      <c r="T45" s="4">
        <f t="shared" si="5"/>
        <v>116.95</v>
      </c>
    </row>
    <row r="46" spans="1:20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90</v>
      </c>
      <c r="O46" t="s">
        <v>36</v>
      </c>
      <c r="P46" s="21" t="s">
        <v>101</v>
      </c>
      <c r="Q46">
        <v>5</v>
      </c>
      <c r="T46" s="4">
        <f t="shared" si="5"/>
        <v>117.7</v>
      </c>
    </row>
    <row r="47" spans="1:20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91</v>
      </c>
      <c r="O47" t="s">
        <v>92</v>
      </c>
      <c r="P47" s="21" t="s">
        <v>101</v>
      </c>
      <c r="Q47">
        <v>5</v>
      </c>
      <c r="T47" s="4">
        <f t="shared" si="5"/>
        <v>118.2</v>
      </c>
    </row>
    <row r="48" spans="1:20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179</v>
      </c>
      <c r="O48" t="s">
        <v>93</v>
      </c>
      <c r="P48" s="21" t="s">
        <v>101</v>
      </c>
      <c r="Q48">
        <v>5</v>
      </c>
      <c r="T48" s="4">
        <f t="shared" si="5"/>
        <v>121.95</v>
      </c>
    </row>
    <row r="49" spans="1:20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174</v>
      </c>
      <c r="O49" t="s">
        <v>94</v>
      </c>
      <c r="P49" s="21" t="s">
        <v>101</v>
      </c>
      <c r="Q49">
        <v>5</v>
      </c>
      <c r="T49" s="4">
        <f t="shared" si="5"/>
        <v>124.7</v>
      </c>
    </row>
    <row r="50" spans="1:20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172</v>
      </c>
      <c r="O50" t="s">
        <v>95</v>
      </c>
      <c r="P50" s="21" t="s">
        <v>101</v>
      </c>
      <c r="Q50">
        <v>5</v>
      </c>
      <c r="R50" t="s">
        <v>256</v>
      </c>
      <c r="S50">
        <v>1</v>
      </c>
      <c r="T50" s="4">
        <f t="shared" si="5"/>
        <v>131.94999999999999</v>
      </c>
    </row>
    <row r="51" spans="1:20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171</v>
      </c>
      <c r="O51" t="s">
        <v>17</v>
      </c>
      <c r="P51" s="21" t="s">
        <v>101</v>
      </c>
      <c r="Q51">
        <v>5</v>
      </c>
      <c r="R51" t="s">
        <v>256</v>
      </c>
      <c r="S51">
        <v>1</v>
      </c>
      <c r="T51" s="4">
        <f t="shared" si="5"/>
        <v>135.44999999999999</v>
      </c>
    </row>
    <row r="52" spans="1:20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175</v>
      </c>
      <c r="O52" t="s">
        <v>98</v>
      </c>
      <c r="P52" s="21" t="s">
        <v>101</v>
      </c>
      <c r="Q52">
        <v>5</v>
      </c>
      <c r="R52" t="s">
        <v>256</v>
      </c>
      <c r="S52">
        <v>1</v>
      </c>
      <c r="T52" s="4">
        <f t="shared" si="5"/>
        <v>137.69999999999999</v>
      </c>
    </row>
    <row r="53" spans="1:20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100</v>
      </c>
      <c r="O53" t="s">
        <v>99</v>
      </c>
      <c r="P53" s="21" t="s">
        <v>101</v>
      </c>
      <c r="Q53">
        <v>5</v>
      </c>
      <c r="R53" t="s">
        <v>256</v>
      </c>
      <c r="S53">
        <v>1</v>
      </c>
      <c r="T53" s="4">
        <f t="shared" si="5"/>
        <v>138.44999999999999</v>
      </c>
    </row>
    <row r="54" spans="1:20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183</v>
      </c>
      <c r="O54" t="s">
        <v>182</v>
      </c>
      <c r="P54" s="21" t="s">
        <v>101</v>
      </c>
      <c r="Q54">
        <v>5</v>
      </c>
      <c r="R54" t="s">
        <v>256</v>
      </c>
      <c r="S54">
        <v>1</v>
      </c>
      <c r="T54" s="4">
        <f t="shared" si="5"/>
        <v>140.94999999999999</v>
      </c>
    </row>
    <row r="55" spans="1:20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184</v>
      </c>
      <c r="O55" t="s">
        <v>93</v>
      </c>
      <c r="P55" s="21" t="s">
        <v>101</v>
      </c>
      <c r="Q55">
        <v>5</v>
      </c>
      <c r="R55" t="s">
        <v>256</v>
      </c>
      <c r="S55">
        <v>1</v>
      </c>
      <c r="T55" s="4">
        <f t="shared" si="5"/>
        <v>144.69999999999999</v>
      </c>
    </row>
    <row r="56" spans="1:20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195</v>
      </c>
      <c r="O56" t="s">
        <v>196</v>
      </c>
      <c r="P56" s="21" t="s">
        <v>101</v>
      </c>
      <c r="Q56">
        <v>5</v>
      </c>
      <c r="R56" t="s">
        <v>256</v>
      </c>
      <c r="S56">
        <v>1</v>
      </c>
      <c r="T56" s="4">
        <f t="shared" si="5"/>
        <v>147.94999999999999</v>
      </c>
    </row>
    <row r="57" spans="1:20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181</v>
      </c>
      <c r="O57" t="s">
        <v>180</v>
      </c>
      <c r="P57" s="21" t="s">
        <v>101</v>
      </c>
      <c r="Q57">
        <v>5</v>
      </c>
      <c r="R57" t="s">
        <v>256</v>
      </c>
      <c r="S57">
        <v>1</v>
      </c>
      <c r="T57" s="4">
        <f t="shared" si="5"/>
        <v>150.44999999999999</v>
      </c>
    </row>
    <row r="58" spans="1:20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178</v>
      </c>
      <c r="O58" t="s">
        <v>70</v>
      </c>
      <c r="P58" s="21" t="s">
        <v>101</v>
      </c>
      <c r="Q58">
        <v>5</v>
      </c>
      <c r="R58" t="s">
        <v>256</v>
      </c>
      <c r="S58">
        <v>1</v>
      </c>
      <c r="T58" s="4">
        <f t="shared" si="5"/>
        <v>150.44999999999999</v>
      </c>
    </row>
    <row r="59" spans="1:20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176</v>
      </c>
      <c r="O59" t="s">
        <v>177</v>
      </c>
      <c r="P59" s="21" t="s">
        <v>101</v>
      </c>
      <c r="Q59">
        <v>5</v>
      </c>
      <c r="R59" t="s">
        <v>256</v>
      </c>
      <c r="S59">
        <v>1</v>
      </c>
      <c r="T59" s="4">
        <f t="shared" si="5"/>
        <v>150.94999999999999</v>
      </c>
    </row>
    <row r="60" spans="1:20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s="21" t="s">
        <v>101</v>
      </c>
      <c r="Q60">
        <v>5</v>
      </c>
      <c r="R60" t="s">
        <v>256</v>
      </c>
      <c r="S60">
        <v>1</v>
      </c>
      <c r="T60" s="4">
        <f t="shared" si="5"/>
        <v>151.94999999999999</v>
      </c>
    </row>
    <row r="61" spans="1:20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242</v>
      </c>
      <c r="O61" t="s">
        <v>17</v>
      </c>
      <c r="P61" s="21" t="s">
        <v>101</v>
      </c>
      <c r="Q61">
        <v>5</v>
      </c>
      <c r="R61" t="s">
        <v>256</v>
      </c>
      <c r="S61">
        <v>1</v>
      </c>
      <c r="T61" s="4">
        <f t="shared" si="5"/>
        <v>153.69999999999999</v>
      </c>
    </row>
    <row r="62" spans="1:20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194</v>
      </c>
      <c r="O62" t="s">
        <v>193</v>
      </c>
      <c r="P62" s="21" t="s">
        <v>101</v>
      </c>
      <c r="Q62">
        <v>5</v>
      </c>
      <c r="R62" t="s">
        <v>256</v>
      </c>
      <c r="S62">
        <v>1</v>
      </c>
      <c r="T62" s="4">
        <f t="shared" si="5"/>
        <v>159.69999999999999</v>
      </c>
    </row>
    <row r="63" spans="1:20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192</v>
      </c>
      <c r="O63" t="s">
        <v>17</v>
      </c>
      <c r="P63" s="21" t="s">
        <v>101</v>
      </c>
      <c r="Q63">
        <v>5</v>
      </c>
      <c r="R63" t="s">
        <v>256</v>
      </c>
      <c r="S63">
        <v>1</v>
      </c>
      <c r="T63" s="4">
        <f t="shared" si="5"/>
        <v>163.19999999999999</v>
      </c>
    </row>
    <row r="64" spans="1:20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189</v>
      </c>
      <c r="O64" t="s">
        <v>188</v>
      </c>
      <c r="P64" s="21" t="s">
        <v>101</v>
      </c>
      <c r="Q64">
        <v>5</v>
      </c>
      <c r="R64" t="s">
        <v>256</v>
      </c>
      <c r="S64">
        <v>1</v>
      </c>
      <c r="T64" s="4">
        <f t="shared" si="5"/>
        <v>165.45</v>
      </c>
    </row>
    <row r="65" spans="1:20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190</v>
      </c>
      <c r="O65" t="s">
        <v>177</v>
      </c>
      <c r="P65" s="21" t="s">
        <v>101</v>
      </c>
      <c r="Q65">
        <v>5</v>
      </c>
      <c r="R65" t="s">
        <v>256</v>
      </c>
      <c r="S65">
        <v>1</v>
      </c>
      <c r="T65" s="4">
        <f t="shared" si="5"/>
        <v>166.2</v>
      </c>
    </row>
    <row r="66" spans="1:20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7" si="6">E66-D66</f>
        <v>4.166666666666663E-2</v>
      </c>
      <c r="M66" s="4">
        <v>1</v>
      </c>
      <c r="N66" t="s">
        <v>191</v>
      </c>
      <c r="O66" t="s">
        <v>20</v>
      </c>
      <c r="P66" s="21" t="s">
        <v>101</v>
      </c>
      <c r="Q66">
        <v>5</v>
      </c>
      <c r="R66" t="s">
        <v>256</v>
      </c>
      <c r="S66">
        <v>1</v>
      </c>
      <c r="T66" s="4">
        <f t="shared" si="5"/>
        <v>167.2</v>
      </c>
    </row>
    <row r="67" spans="1:20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6"/>
        <v>3.125E-2</v>
      </c>
      <c r="M67" s="4">
        <v>0.75</v>
      </c>
      <c r="N67" t="s">
        <v>243</v>
      </c>
      <c r="O67" t="s">
        <v>177</v>
      </c>
      <c r="P67" s="21" t="s">
        <v>101</v>
      </c>
      <c r="Q67">
        <v>5</v>
      </c>
      <c r="R67" t="s">
        <v>256</v>
      </c>
      <c r="S67">
        <v>1</v>
      </c>
      <c r="T67" s="4">
        <f t="shared" ref="T67:T121" si="7">T66+M67</f>
        <v>167.95</v>
      </c>
    </row>
    <row r="68" spans="1:20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6"/>
        <v>8.3333333333333315E-2</v>
      </c>
      <c r="M68" s="4">
        <v>2</v>
      </c>
      <c r="N68" t="s">
        <v>229</v>
      </c>
      <c r="O68" t="s">
        <v>228</v>
      </c>
      <c r="P68" s="21" t="s">
        <v>101</v>
      </c>
      <c r="Q68">
        <v>5</v>
      </c>
      <c r="R68" t="s">
        <v>256</v>
      </c>
      <c r="S68">
        <v>1</v>
      </c>
      <c r="T68" s="4">
        <f t="shared" si="7"/>
        <v>169.95</v>
      </c>
    </row>
    <row r="69" spans="1:20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6"/>
        <v>0.16666666666666663</v>
      </c>
      <c r="M69" s="4">
        <v>4</v>
      </c>
      <c r="N69" t="s">
        <v>187</v>
      </c>
      <c r="O69" t="s">
        <v>17</v>
      </c>
      <c r="P69" s="21" t="s">
        <v>101</v>
      </c>
      <c r="Q69">
        <v>5</v>
      </c>
      <c r="R69" t="s">
        <v>256</v>
      </c>
      <c r="S69">
        <v>1</v>
      </c>
      <c r="T69" s="4">
        <f t="shared" si="7"/>
        <v>173.95</v>
      </c>
    </row>
    <row r="70" spans="1:20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6"/>
        <v>0.125</v>
      </c>
      <c r="M70" s="4">
        <v>3</v>
      </c>
      <c r="N70" t="s">
        <v>197</v>
      </c>
      <c r="O70" t="s">
        <v>218</v>
      </c>
      <c r="P70" s="21" t="s">
        <v>101</v>
      </c>
      <c r="Q70">
        <v>5</v>
      </c>
      <c r="R70" t="s">
        <v>256</v>
      </c>
      <c r="S70">
        <v>1</v>
      </c>
      <c r="T70" s="4">
        <f t="shared" si="7"/>
        <v>176.95</v>
      </c>
    </row>
    <row r="71" spans="1:20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6"/>
        <v>7.2916666666666741E-2</v>
      </c>
      <c r="M71" s="4">
        <v>1.75</v>
      </c>
      <c r="N71" t="s">
        <v>198</v>
      </c>
      <c r="O71" t="s">
        <v>219</v>
      </c>
      <c r="P71" s="21" t="s">
        <v>101</v>
      </c>
      <c r="Q71">
        <v>5</v>
      </c>
      <c r="R71" t="s">
        <v>256</v>
      </c>
      <c r="S71">
        <v>1</v>
      </c>
      <c r="T71" s="4">
        <f t="shared" si="7"/>
        <v>178.7</v>
      </c>
    </row>
    <row r="72" spans="1:20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6"/>
        <v>0.125</v>
      </c>
      <c r="M72" s="4">
        <v>3</v>
      </c>
      <c r="N72" t="s">
        <v>199</v>
      </c>
      <c r="O72" t="s">
        <v>220</v>
      </c>
      <c r="P72" s="21" t="s">
        <v>101</v>
      </c>
      <c r="Q72">
        <v>5</v>
      </c>
      <c r="R72" t="s">
        <v>256</v>
      </c>
      <c r="S72">
        <v>1</v>
      </c>
      <c r="T72" s="4">
        <f t="shared" si="7"/>
        <v>181.7</v>
      </c>
    </row>
    <row r="73" spans="1:20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6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206</v>
      </c>
      <c r="O73" t="s">
        <v>221</v>
      </c>
      <c r="P73" s="21" t="s">
        <v>101</v>
      </c>
      <c r="Q73">
        <v>5</v>
      </c>
      <c r="R73" t="s">
        <v>256</v>
      </c>
      <c r="S73">
        <v>1</v>
      </c>
      <c r="T73" s="4">
        <f t="shared" si="7"/>
        <v>184.45</v>
      </c>
    </row>
    <row r="74" spans="1:20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6"/>
        <v>1.0416666666666741E-2</v>
      </c>
      <c r="M74" s="4">
        <v>0.25</v>
      </c>
      <c r="N74" t="s">
        <v>203</v>
      </c>
      <c r="O74" t="s">
        <v>204</v>
      </c>
      <c r="P74" s="21" t="s">
        <v>101</v>
      </c>
      <c r="Q74">
        <v>5</v>
      </c>
      <c r="R74" t="s">
        <v>256</v>
      </c>
      <c r="S74">
        <v>1</v>
      </c>
      <c r="T74" s="4">
        <f t="shared" si="7"/>
        <v>184.7</v>
      </c>
    </row>
    <row r="75" spans="1:20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6"/>
        <v>0.14583333333333337</v>
      </c>
      <c r="M75" s="4">
        <v>3.5</v>
      </c>
      <c r="N75" t="s">
        <v>205</v>
      </c>
      <c r="O75" t="s">
        <v>17</v>
      </c>
      <c r="P75" s="21" t="s">
        <v>101</v>
      </c>
      <c r="Q75">
        <v>5</v>
      </c>
      <c r="R75" t="s">
        <v>256</v>
      </c>
      <c r="S75">
        <v>1</v>
      </c>
      <c r="T75" s="4">
        <f t="shared" si="7"/>
        <v>188.2</v>
      </c>
    </row>
    <row r="76" spans="1:20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6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202</v>
      </c>
      <c r="O76" t="s">
        <v>222</v>
      </c>
      <c r="P76" s="21" t="s">
        <v>101</v>
      </c>
      <c r="Q76">
        <v>5</v>
      </c>
      <c r="R76" t="s">
        <v>256</v>
      </c>
      <c r="S76">
        <v>1</v>
      </c>
      <c r="T76" s="4">
        <f t="shared" si="7"/>
        <v>190.95</v>
      </c>
    </row>
    <row r="77" spans="1:20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6"/>
        <v>8.3333333333333259E-2</v>
      </c>
      <c r="M77" s="4">
        <v>2</v>
      </c>
      <c r="N77" t="s">
        <v>215</v>
      </c>
      <c r="O77" t="s">
        <v>227</v>
      </c>
      <c r="P77" s="21" t="s">
        <v>101</v>
      </c>
      <c r="Q77">
        <v>5</v>
      </c>
      <c r="R77" t="s">
        <v>256</v>
      </c>
      <c r="S77">
        <v>1</v>
      </c>
      <c r="T77" s="4">
        <f t="shared" si="7"/>
        <v>192.95</v>
      </c>
    </row>
    <row r="78" spans="1:20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6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210</v>
      </c>
      <c r="O78" t="s">
        <v>223</v>
      </c>
      <c r="P78" s="21" t="s">
        <v>101</v>
      </c>
      <c r="Q78">
        <v>5</v>
      </c>
      <c r="R78" t="s">
        <v>256</v>
      </c>
      <c r="S78">
        <v>1</v>
      </c>
      <c r="T78" s="4">
        <f t="shared" si="7"/>
        <v>196.45</v>
      </c>
    </row>
    <row r="79" spans="1:20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6"/>
        <v>0.15625</v>
      </c>
      <c r="M79" s="4">
        <v>3.75</v>
      </c>
      <c r="N79" t="s">
        <v>214</v>
      </c>
      <c r="O79" t="s">
        <v>21</v>
      </c>
      <c r="P79" s="21" t="s">
        <v>101</v>
      </c>
      <c r="Q79">
        <v>5</v>
      </c>
      <c r="R79" t="s">
        <v>256</v>
      </c>
      <c r="S79">
        <v>1</v>
      </c>
      <c r="T79" s="4">
        <f t="shared" si="7"/>
        <v>200.2</v>
      </c>
    </row>
    <row r="80" spans="1:20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6"/>
        <v>0.17708333333333337</v>
      </c>
      <c r="M80" s="4">
        <v>4.25</v>
      </c>
      <c r="N80" t="s">
        <v>226</v>
      </c>
      <c r="O80" t="s">
        <v>225</v>
      </c>
      <c r="P80" s="21" t="s">
        <v>101</v>
      </c>
      <c r="Q80">
        <v>5</v>
      </c>
      <c r="R80" t="s">
        <v>256</v>
      </c>
      <c r="S80">
        <v>1</v>
      </c>
      <c r="T80" s="4">
        <f t="shared" si="7"/>
        <v>204.45</v>
      </c>
    </row>
    <row r="81" spans="1:20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6"/>
        <v>0.15625</v>
      </c>
      <c r="M81" s="4">
        <v>3.75</v>
      </c>
      <c r="N81" t="s">
        <v>213</v>
      </c>
      <c r="O81" t="s">
        <v>17</v>
      </c>
      <c r="P81" s="21" t="s">
        <v>101</v>
      </c>
      <c r="Q81">
        <v>5</v>
      </c>
      <c r="R81" t="s">
        <v>256</v>
      </c>
      <c r="S81">
        <v>1</v>
      </c>
      <c r="T81" s="4">
        <f t="shared" si="7"/>
        <v>208.2</v>
      </c>
    </row>
    <row r="82" spans="1:20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6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216</v>
      </c>
      <c r="O82" t="s">
        <v>224</v>
      </c>
      <c r="P82" s="21" t="s">
        <v>101</v>
      </c>
      <c r="Q82">
        <v>5</v>
      </c>
      <c r="R82" t="s">
        <v>256</v>
      </c>
      <c r="S82">
        <v>1</v>
      </c>
      <c r="T82" s="4">
        <f t="shared" si="7"/>
        <v>210.95</v>
      </c>
    </row>
    <row r="83" spans="1:20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6"/>
        <v>8.3333333333333259E-2</v>
      </c>
      <c r="M83" s="4">
        <v>2</v>
      </c>
      <c r="N83" t="s">
        <v>217</v>
      </c>
      <c r="O83" t="s">
        <v>280</v>
      </c>
      <c r="P83" s="21" t="s">
        <v>101</v>
      </c>
      <c r="Q83">
        <v>5</v>
      </c>
      <c r="R83" t="s">
        <v>256</v>
      </c>
      <c r="S83">
        <v>1</v>
      </c>
      <c r="T83" s="4">
        <f t="shared" si="7"/>
        <v>212.95</v>
      </c>
    </row>
    <row r="84" spans="1:20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6"/>
        <v>0.19791666666666663</v>
      </c>
      <c r="M84" s="4">
        <v>4.75</v>
      </c>
      <c r="N84" t="s">
        <v>230</v>
      </c>
      <c r="O84" t="s">
        <v>279</v>
      </c>
      <c r="P84" s="21" t="s">
        <v>101</v>
      </c>
      <c r="Q84">
        <v>5</v>
      </c>
      <c r="R84" t="s">
        <v>256</v>
      </c>
      <c r="S84">
        <v>1</v>
      </c>
      <c r="T84" s="4">
        <f t="shared" si="7"/>
        <v>217.7</v>
      </c>
    </row>
    <row r="85" spans="1:20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6"/>
        <v>0.11458333333333326</v>
      </c>
      <c r="M85" s="4">
        <v>2.75</v>
      </c>
      <c r="N85" t="s">
        <v>246</v>
      </c>
      <c r="O85" t="s">
        <v>17</v>
      </c>
      <c r="P85" s="21" t="s">
        <v>101</v>
      </c>
      <c r="Q85">
        <v>5</v>
      </c>
      <c r="R85" t="s">
        <v>256</v>
      </c>
      <c r="S85">
        <v>1</v>
      </c>
      <c r="T85" s="4">
        <f t="shared" si="7"/>
        <v>220.45</v>
      </c>
    </row>
    <row r="86" spans="1:20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6"/>
        <v>0.17708333333333337</v>
      </c>
      <c r="M86" s="4">
        <v>4.25</v>
      </c>
      <c r="O86" t="s">
        <v>225</v>
      </c>
      <c r="P86" s="21" t="s">
        <v>101</v>
      </c>
      <c r="Q86">
        <v>5</v>
      </c>
      <c r="R86" t="s">
        <v>256</v>
      </c>
      <c r="S86">
        <v>1</v>
      </c>
      <c r="T86" s="4">
        <f t="shared" si="7"/>
        <v>224.7</v>
      </c>
    </row>
    <row r="87" spans="1:20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6"/>
        <v>0.14583333333333337</v>
      </c>
      <c r="M87" s="4">
        <v>3.5</v>
      </c>
      <c r="O87" t="s">
        <v>17</v>
      </c>
      <c r="P87" s="21" t="s">
        <v>101</v>
      </c>
      <c r="Q87">
        <v>5</v>
      </c>
      <c r="R87" t="s">
        <v>256</v>
      </c>
      <c r="S87">
        <v>1</v>
      </c>
      <c r="T87" s="4">
        <f t="shared" si="7"/>
        <v>228.2</v>
      </c>
    </row>
    <row r="88" spans="1:20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6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O88" t="s">
        <v>245</v>
      </c>
      <c r="P88" s="21" t="s">
        <v>101</v>
      </c>
      <c r="Q88">
        <v>5</v>
      </c>
      <c r="R88" t="s">
        <v>256</v>
      </c>
      <c r="S88">
        <v>1</v>
      </c>
      <c r="T88" s="4">
        <f t="shared" si="7"/>
        <v>230.2</v>
      </c>
    </row>
    <row r="89" spans="1:20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6"/>
        <v>3.125E-2</v>
      </c>
      <c r="M89" s="4">
        <v>0.75</v>
      </c>
      <c r="N89" t="s">
        <v>247</v>
      </c>
      <c r="O89" t="s">
        <v>278</v>
      </c>
      <c r="P89" s="21" t="s">
        <v>101</v>
      </c>
      <c r="Q89">
        <v>5</v>
      </c>
      <c r="R89" t="s">
        <v>256</v>
      </c>
      <c r="S89">
        <v>1</v>
      </c>
      <c r="T89" s="4">
        <f t="shared" si="7"/>
        <v>230.95</v>
      </c>
    </row>
    <row r="90" spans="1:20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6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N90" t="s">
        <v>244</v>
      </c>
      <c r="O90" t="s">
        <v>291</v>
      </c>
      <c r="P90" s="21" t="s">
        <v>101</v>
      </c>
      <c r="Q90">
        <v>5</v>
      </c>
      <c r="R90" t="s">
        <v>256</v>
      </c>
      <c r="S90">
        <v>1</v>
      </c>
      <c r="T90" s="4">
        <f t="shared" si="7"/>
        <v>233.2</v>
      </c>
    </row>
    <row r="91" spans="1:20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6"/>
        <v>8.333333333333337E-2</v>
      </c>
      <c r="M91" s="4">
        <v>2</v>
      </c>
      <c r="N91" t="s">
        <v>233</v>
      </c>
      <c r="O91" t="s">
        <v>17</v>
      </c>
      <c r="P91" s="21" t="s">
        <v>101</v>
      </c>
      <c r="Q91">
        <v>5</v>
      </c>
      <c r="R91" t="s">
        <v>256</v>
      </c>
      <c r="S91">
        <v>1</v>
      </c>
      <c r="T91" s="4">
        <f t="shared" si="7"/>
        <v>235.2</v>
      </c>
    </row>
    <row r="92" spans="1:20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6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231</v>
      </c>
      <c r="O92" t="s">
        <v>232</v>
      </c>
      <c r="P92" s="21" t="s">
        <v>101</v>
      </c>
      <c r="Q92">
        <v>5</v>
      </c>
      <c r="R92" t="s">
        <v>256</v>
      </c>
      <c r="S92">
        <v>1</v>
      </c>
      <c r="T92" s="4">
        <f t="shared" si="7"/>
        <v>238.95</v>
      </c>
    </row>
    <row r="93" spans="1:20" x14ac:dyDescent="0.25">
      <c r="A93" t="s">
        <v>3</v>
      </c>
      <c r="B93" s="1">
        <v>43401</v>
      </c>
      <c r="C93" s="5">
        <f t="shared" si="1"/>
        <v>43401</v>
      </c>
      <c r="D93" s="3">
        <v>0.64583333333333337</v>
      </c>
      <c r="E93" s="3">
        <v>0.6875</v>
      </c>
      <c r="F93" s="2">
        <f t="shared" si="6"/>
        <v>4.166666666666663E-2</v>
      </c>
      <c r="M93" s="4">
        <v>1</v>
      </c>
      <c r="N93" t="s">
        <v>236</v>
      </c>
      <c r="O93" t="s">
        <v>70</v>
      </c>
      <c r="P93" s="21" t="s">
        <v>101</v>
      </c>
      <c r="Q93">
        <v>5</v>
      </c>
      <c r="R93" t="s">
        <v>282</v>
      </c>
      <c r="S93">
        <v>2</v>
      </c>
      <c r="T93" s="4">
        <f t="shared" si="7"/>
        <v>239.95</v>
      </c>
    </row>
    <row r="94" spans="1:20" x14ac:dyDescent="0.25">
      <c r="A94" t="s">
        <v>10</v>
      </c>
      <c r="B94" s="1">
        <v>43402</v>
      </c>
      <c r="C94" s="5">
        <f t="shared" si="1"/>
        <v>43402</v>
      </c>
      <c r="D94" s="3">
        <v>0.69791666666666663</v>
      </c>
      <c r="E94" s="3">
        <v>0.73958333333333337</v>
      </c>
      <c r="F94" s="2">
        <f t="shared" si="6"/>
        <v>4.1666666666666741E-2</v>
      </c>
      <c r="M94" s="4">
        <v>1</v>
      </c>
      <c r="N94" t="s">
        <v>237</v>
      </c>
      <c r="O94" t="s">
        <v>238</v>
      </c>
      <c r="P94" s="21" t="s">
        <v>101</v>
      </c>
      <c r="Q94">
        <v>5</v>
      </c>
      <c r="R94" t="s">
        <v>282</v>
      </c>
      <c r="S94">
        <v>2</v>
      </c>
      <c r="T94" s="4">
        <f t="shared" si="7"/>
        <v>240.95</v>
      </c>
    </row>
    <row r="95" spans="1:20" x14ac:dyDescent="0.25">
      <c r="A95" t="s">
        <v>69</v>
      </c>
      <c r="B95" s="1">
        <v>43403</v>
      </c>
      <c r="C95" s="5">
        <f t="shared" si="1"/>
        <v>43403</v>
      </c>
      <c r="D95" s="3">
        <v>0.6875</v>
      </c>
      <c r="E95" s="3">
        <v>0.70833333333333337</v>
      </c>
      <c r="F95" s="2">
        <f t="shared" si="6"/>
        <v>2.083333333333337E-2</v>
      </c>
      <c r="M95" s="4">
        <v>0.5</v>
      </c>
      <c r="N95" t="s">
        <v>234</v>
      </c>
      <c r="O95" t="s">
        <v>239</v>
      </c>
      <c r="P95" s="21" t="s">
        <v>101</v>
      </c>
      <c r="Q95">
        <v>5</v>
      </c>
      <c r="R95" t="s">
        <v>282</v>
      </c>
      <c r="S95">
        <v>2</v>
      </c>
      <c r="T95" s="4">
        <f t="shared" si="7"/>
        <v>241.45</v>
      </c>
    </row>
    <row r="96" spans="1:20" x14ac:dyDescent="0.25">
      <c r="A96" t="s">
        <v>69</v>
      </c>
      <c r="B96" s="1">
        <v>43403</v>
      </c>
      <c r="C96" s="5">
        <f t="shared" ref="C96:C121" si="8">B96</f>
        <v>43403</v>
      </c>
      <c r="D96" s="3">
        <v>0.71875</v>
      </c>
      <c r="E96" s="3">
        <v>0.73958333333333337</v>
      </c>
      <c r="F96" s="2">
        <f t="shared" si="6"/>
        <v>2.083333333333337E-2</v>
      </c>
      <c r="M96" s="4">
        <v>0.5</v>
      </c>
      <c r="N96" t="s">
        <v>235</v>
      </c>
      <c r="O96" t="s">
        <v>239</v>
      </c>
      <c r="P96" s="20" t="s">
        <v>108</v>
      </c>
      <c r="Q96">
        <v>6</v>
      </c>
      <c r="R96" t="s">
        <v>282</v>
      </c>
      <c r="S96">
        <v>2</v>
      </c>
      <c r="T96" s="4">
        <f t="shared" si="7"/>
        <v>241.95</v>
      </c>
    </row>
    <row r="97" spans="1:20" x14ac:dyDescent="0.25">
      <c r="A97" t="s">
        <v>35</v>
      </c>
      <c r="B97" s="1">
        <v>43404</v>
      </c>
      <c r="C97" s="5">
        <f t="shared" si="8"/>
        <v>43404</v>
      </c>
      <c r="D97" s="3">
        <v>0.69791666666666663</v>
      </c>
      <c r="E97" s="3">
        <v>0.82291666666666663</v>
      </c>
      <c r="F97" s="2">
        <f t="shared" si="6"/>
        <v>0.125</v>
      </c>
      <c r="M97" s="4">
        <v>3</v>
      </c>
      <c r="N97" t="s">
        <v>248</v>
      </c>
      <c r="O97" t="s">
        <v>249</v>
      </c>
      <c r="P97" s="20" t="s">
        <v>115</v>
      </c>
      <c r="Q97">
        <v>7</v>
      </c>
      <c r="R97" t="s">
        <v>282</v>
      </c>
      <c r="S97">
        <v>2</v>
      </c>
      <c r="T97" s="4">
        <f t="shared" si="7"/>
        <v>244.95</v>
      </c>
    </row>
    <row r="98" spans="1:20" x14ac:dyDescent="0.25">
      <c r="A98" t="s">
        <v>0</v>
      </c>
      <c r="B98" s="1">
        <v>43405</v>
      </c>
      <c r="C98" s="5">
        <f t="shared" si="8"/>
        <v>43405</v>
      </c>
      <c r="D98" s="3">
        <v>0.70833333333333337</v>
      </c>
      <c r="E98" s="3">
        <v>0.875</v>
      </c>
      <c r="F98" s="2">
        <f t="shared" ref="F98:F121" si="9">E98-D98</f>
        <v>0.16666666666666663</v>
      </c>
      <c r="M98" s="4">
        <v>4</v>
      </c>
      <c r="O98" t="s">
        <v>277</v>
      </c>
      <c r="P98" s="20" t="s">
        <v>115</v>
      </c>
      <c r="Q98">
        <v>7</v>
      </c>
      <c r="R98" t="s">
        <v>282</v>
      </c>
      <c r="S98">
        <v>2</v>
      </c>
      <c r="T98" s="4">
        <f t="shared" si="7"/>
        <v>248.95</v>
      </c>
    </row>
    <row r="99" spans="1:20" x14ac:dyDescent="0.25">
      <c r="A99" t="s">
        <v>1</v>
      </c>
      <c r="B99" s="1">
        <v>43406</v>
      </c>
      <c r="C99" s="5">
        <f t="shared" si="8"/>
        <v>43406</v>
      </c>
      <c r="D99" s="3">
        <v>0.8125</v>
      </c>
      <c r="E99" s="3">
        <v>0.85416666666666663</v>
      </c>
      <c r="F99" s="2">
        <f t="shared" si="9"/>
        <v>4.166666666666663E-2</v>
      </c>
      <c r="M99" s="4">
        <v>1</v>
      </c>
      <c r="N99" t="s">
        <v>274</v>
      </c>
      <c r="O99" t="s">
        <v>17</v>
      </c>
      <c r="P99" s="20" t="s">
        <v>115</v>
      </c>
      <c r="Q99">
        <v>7</v>
      </c>
      <c r="R99" t="s">
        <v>282</v>
      </c>
      <c r="S99">
        <v>2</v>
      </c>
      <c r="T99" s="4">
        <f t="shared" si="7"/>
        <v>249.95</v>
      </c>
    </row>
    <row r="100" spans="1:20" x14ac:dyDescent="0.25">
      <c r="A100" t="s">
        <v>2</v>
      </c>
      <c r="B100" s="1">
        <v>43407</v>
      </c>
      <c r="C100" s="5">
        <f t="shared" si="8"/>
        <v>43407</v>
      </c>
      <c r="D100" s="3">
        <v>0.375</v>
      </c>
      <c r="E100" s="3">
        <v>0.70833333333333337</v>
      </c>
      <c r="F100" s="2">
        <f t="shared" si="9"/>
        <v>0.33333333333333337</v>
      </c>
      <c r="M100" s="4">
        <v>8</v>
      </c>
      <c r="N100" t="s">
        <v>283</v>
      </c>
      <c r="O100" t="s">
        <v>275</v>
      </c>
      <c r="P100" s="20" t="s">
        <v>115</v>
      </c>
      <c r="Q100">
        <v>7</v>
      </c>
      <c r="R100" t="s">
        <v>282</v>
      </c>
      <c r="S100">
        <v>2</v>
      </c>
      <c r="T100" s="4">
        <f t="shared" si="7"/>
        <v>257.95</v>
      </c>
    </row>
    <row r="101" spans="1:20" x14ac:dyDescent="0.25">
      <c r="A101" t="s">
        <v>3</v>
      </c>
      <c r="B101" s="1">
        <v>43408</v>
      </c>
      <c r="C101" s="5">
        <f t="shared" si="8"/>
        <v>43408</v>
      </c>
      <c r="D101" s="3">
        <v>0.54166666666666663</v>
      </c>
      <c r="E101" s="3">
        <v>0.6875</v>
      </c>
      <c r="F101" s="2">
        <f t="shared" si="9"/>
        <v>0.14583333333333337</v>
      </c>
      <c r="M101" s="4">
        <v>3.5</v>
      </c>
      <c r="O101" t="s">
        <v>17</v>
      </c>
      <c r="P101" s="20" t="s">
        <v>115</v>
      </c>
      <c r="Q101">
        <v>7</v>
      </c>
      <c r="R101" t="s">
        <v>284</v>
      </c>
      <c r="S101">
        <v>3</v>
      </c>
      <c r="T101" s="4">
        <f t="shared" si="7"/>
        <v>261.45</v>
      </c>
    </row>
    <row r="102" spans="1:20" x14ac:dyDescent="0.25">
      <c r="A102" t="s">
        <v>69</v>
      </c>
      <c r="B102" s="1">
        <v>43410</v>
      </c>
      <c r="C102" s="5">
        <f t="shared" si="8"/>
        <v>43410</v>
      </c>
      <c r="D102" s="3">
        <v>0.70833333333333337</v>
      </c>
      <c r="E102" s="3">
        <v>0.73958333333333337</v>
      </c>
      <c r="F102" s="2">
        <f t="shared" si="9"/>
        <v>3.125E-2</v>
      </c>
      <c r="M102" s="4">
        <v>0.75</v>
      </c>
      <c r="N102" t="s">
        <v>272</v>
      </c>
      <c r="O102" t="s">
        <v>70</v>
      </c>
      <c r="P102" s="20" t="s">
        <v>115</v>
      </c>
      <c r="Q102">
        <v>7</v>
      </c>
      <c r="R102" t="s">
        <v>284</v>
      </c>
      <c r="S102">
        <v>3</v>
      </c>
      <c r="T102" s="4">
        <f t="shared" si="7"/>
        <v>262.2</v>
      </c>
    </row>
    <row r="103" spans="1:20" x14ac:dyDescent="0.25">
      <c r="A103" t="s">
        <v>35</v>
      </c>
      <c r="B103" s="1">
        <v>43411</v>
      </c>
      <c r="C103" s="5">
        <f t="shared" si="8"/>
        <v>43411</v>
      </c>
      <c r="D103" s="3">
        <v>0.69791666666666663</v>
      </c>
      <c r="E103" s="3">
        <v>0.82291666666666663</v>
      </c>
      <c r="F103" s="2">
        <f t="shared" ref="F103" si="10">E103-D103</f>
        <v>0.125</v>
      </c>
      <c r="M103" s="4">
        <v>3</v>
      </c>
      <c r="N103" t="s">
        <v>271</v>
      </c>
      <c r="O103" t="s">
        <v>270</v>
      </c>
      <c r="P103" s="20" t="s">
        <v>115</v>
      </c>
      <c r="Q103">
        <v>7</v>
      </c>
      <c r="R103" t="s">
        <v>284</v>
      </c>
      <c r="S103">
        <v>3</v>
      </c>
      <c r="T103" s="4">
        <f t="shared" si="7"/>
        <v>265.2</v>
      </c>
    </row>
    <row r="104" spans="1:20" x14ac:dyDescent="0.25">
      <c r="A104" t="s">
        <v>0</v>
      </c>
      <c r="B104" s="1">
        <v>43412</v>
      </c>
      <c r="C104" s="5">
        <f t="shared" si="8"/>
        <v>43412</v>
      </c>
      <c r="D104" s="3">
        <v>0.70833333333333337</v>
      </c>
      <c r="E104" s="3">
        <v>0.75</v>
      </c>
      <c r="F104" s="2">
        <f t="shared" si="9"/>
        <v>4.166666666666663E-2</v>
      </c>
      <c r="G104" s="3">
        <v>0.77083333333333337</v>
      </c>
      <c r="H104" s="3">
        <v>0.91666666666666663</v>
      </c>
      <c r="I104" s="2">
        <f>H104-G104</f>
        <v>0.14583333333333326</v>
      </c>
      <c r="M104" s="4">
        <v>4.5</v>
      </c>
      <c r="N104" s="4" t="s">
        <v>269</v>
      </c>
      <c r="O104" t="s">
        <v>276</v>
      </c>
      <c r="P104" s="20" t="s">
        <v>115</v>
      </c>
      <c r="Q104">
        <v>7</v>
      </c>
      <c r="R104" t="s">
        <v>284</v>
      </c>
      <c r="S104">
        <v>3</v>
      </c>
      <c r="T104" s="4">
        <f t="shared" si="7"/>
        <v>269.7</v>
      </c>
    </row>
    <row r="105" spans="1:20" x14ac:dyDescent="0.25">
      <c r="A105" t="s">
        <v>1</v>
      </c>
      <c r="B105" s="1">
        <v>43413</v>
      </c>
      <c r="C105" s="5">
        <f t="shared" si="8"/>
        <v>43413</v>
      </c>
      <c r="D105" s="3">
        <v>0.6875</v>
      </c>
      <c r="E105" s="3">
        <v>0.72916666666666663</v>
      </c>
      <c r="F105" s="2">
        <f t="shared" si="9"/>
        <v>4.166666666666663E-2</v>
      </c>
      <c r="G105" s="3">
        <v>0.8125</v>
      </c>
      <c r="H105" s="3">
        <v>0.91666666666666663</v>
      </c>
      <c r="I105" s="2">
        <f>H105-G105</f>
        <v>0.10416666666666663</v>
      </c>
      <c r="M105" s="4">
        <v>3.5</v>
      </c>
      <c r="N105" t="s">
        <v>273</v>
      </c>
      <c r="O105" t="s">
        <v>36</v>
      </c>
      <c r="P105" s="20" t="s">
        <v>115</v>
      </c>
      <c r="Q105">
        <v>7</v>
      </c>
      <c r="R105" t="s">
        <v>284</v>
      </c>
      <c r="S105">
        <v>3</v>
      </c>
      <c r="T105" s="4">
        <f t="shared" si="7"/>
        <v>273.2</v>
      </c>
    </row>
    <row r="106" spans="1:20" x14ac:dyDescent="0.25">
      <c r="A106" t="s">
        <v>2</v>
      </c>
      <c r="B106" s="1">
        <v>43414</v>
      </c>
      <c r="C106" s="5">
        <f t="shared" si="8"/>
        <v>43414</v>
      </c>
      <c r="D106" s="3">
        <v>0.375</v>
      </c>
      <c r="E106" s="3">
        <v>0.59375</v>
      </c>
      <c r="F106" s="2">
        <f t="shared" si="9"/>
        <v>0.21875</v>
      </c>
      <c r="M106" s="4">
        <v>5.25</v>
      </c>
      <c r="N106" t="s">
        <v>265</v>
      </c>
      <c r="O106" t="s">
        <v>275</v>
      </c>
      <c r="P106" s="20" t="s">
        <v>115</v>
      </c>
      <c r="Q106">
        <v>7</v>
      </c>
      <c r="R106" t="s">
        <v>284</v>
      </c>
      <c r="S106">
        <v>3</v>
      </c>
      <c r="T106" s="4">
        <f t="shared" si="7"/>
        <v>278.45</v>
      </c>
    </row>
    <row r="107" spans="1:20" x14ac:dyDescent="0.25">
      <c r="A107" t="s">
        <v>3</v>
      </c>
      <c r="B107" s="1">
        <v>43415</v>
      </c>
      <c r="C107" s="5">
        <f t="shared" si="8"/>
        <v>43415</v>
      </c>
      <c r="D107" s="3">
        <v>0.54166666666666663</v>
      </c>
      <c r="E107" s="3">
        <v>0.59375</v>
      </c>
      <c r="F107" s="2">
        <f t="shared" si="9"/>
        <v>5.208333333333337E-2</v>
      </c>
      <c r="M107" s="4">
        <v>1.25</v>
      </c>
      <c r="N107" t="s">
        <v>267</v>
      </c>
      <c r="O107" t="s">
        <v>268</v>
      </c>
      <c r="P107" s="20" t="s">
        <v>115</v>
      </c>
      <c r="Q107">
        <v>7</v>
      </c>
      <c r="R107" t="s">
        <v>284</v>
      </c>
      <c r="S107">
        <v>3</v>
      </c>
      <c r="T107" s="4">
        <f t="shared" si="7"/>
        <v>279.7</v>
      </c>
    </row>
    <row r="108" spans="1:20" x14ac:dyDescent="0.25">
      <c r="A108" t="s">
        <v>69</v>
      </c>
      <c r="B108" s="1">
        <v>43417</v>
      </c>
      <c r="C108" s="5">
        <f t="shared" si="8"/>
        <v>43417</v>
      </c>
      <c r="D108" s="3">
        <v>0.6875</v>
      </c>
      <c r="E108" s="3">
        <v>0.73958333333333337</v>
      </c>
      <c r="F108" s="2">
        <f t="shared" si="9"/>
        <v>5.208333333333337E-2</v>
      </c>
      <c r="M108" s="4">
        <v>1.25</v>
      </c>
      <c r="N108" t="s">
        <v>264</v>
      </c>
      <c r="O108" t="s">
        <v>70</v>
      </c>
      <c r="P108" s="20" t="s">
        <v>115</v>
      </c>
      <c r="Q108">
        <v>7</v>
      </c>
      <c r="R108" t="s">
        <v>284</v>
      </c>
      <c r="S108">
        <v>3</v>
      </c>
      <c r="T108" s="4">
        <f t="shared" si="7"/>
        <v>280.95</v>
      </c>
    </row>
    <row r="109" spans="1:20" x14ac:dyDescent="0.25">
      <c r="A109" t="s">
        <v>35</v>
      </c>
      <c r="B109" s="1">
        <v>43418</v>
      </c>
      <c r="C109" s="5">
        <f t="shared" si="8"/>
        <v>43418</v>
      </c>
      <c r="D109" s="3">
        <v>0.69791666666666663</v>
      </c>
      <c r="E109" s="3">
        <v>0.82291666666666663</v>
      </c>
      <c r="F109" s="2">
        <f t="shared" si="9"/>
        <v>0.125</v>
      </c>
      <c r="M109" s="4">
        <v>3</v>
      </c>
      <c r="N109" t="s">
        <v>266</v>
      </c>
      <c r="O109" t="s">
        <v>263</v>
      </c>
      <c r="P109" s="20" t="s">
        <v>115</v>
      </c>
      <c r="Q109">
        <v>7</v>
      </c>
      <c r="R109" t="s">
        <v>284</v>
      </c>
      <c r="S109">
        <v>3</v>
      </c>
      <c r="T109" s="4">
        <f t="shared" si="7"/>
        <v>283.95</v>
      </c>
    </row>
    <row r="110" spans="1:20" x14ac:dyDescent="0.25">
      <c r="A110" t="s">
        <v>0</v>
      </c>
      <c r="B110" s="1">
        <v>43419</v>
      </c>
      <c r="C110" s="5">
        <f t="shared" si="8"/>
        <v>43419</v>
      </c>
      <c r="F110" s="2">
        <f t="shared" si="9"/>
        <v>0</v>
      </c>
      <c r="P110" s="20" t="s">
        <v>115</v>
      </c>
      <c r="Q110">
        <v>7</v>
      </c>
      <c r="R110" t="s">
        <v>284</v>
      </c>
      <c r="S110">
        <v>3</v>
      </c>
      <c r="T110" s="4">
        <f t="shared" si="7"/>
        <v>283.95</v>
      </c>
    </row>
    <row r="111" spans="1:20" x14ac:dyDescent="0.25">
      <c r="A111" t="s">
        <v>1</v>
      </c>
      <c r="B111" s="1">
        <v>43420</v>
      </c>
      <c r="C111" s="5">
        <f t="shared" si="8"/>
        <v>43420</v>
      </c>
      <c r="F111" s="2">
        <f t="shared" si="9"/>
        <v>0</v>
      </c>
      <c r="P111" s="20" t="s">
        <v>115</v>
      </c>
      <c r="Q111">
        <v>7</v>
      </c>
      <c r="R111" t="s">
        <v>284</v>
      </c>
      <c r="S111">
        <v>3</v>
      </c>
      <c r="T111" s="4">
        <f t="shared" si="7"/>
        <v>283.95</v>
      </c>
    </row>
    <row r="112" spans="1:20" x14ac:dyDescent="0.25">
      <c r="A112" t="s">
        <v>2</v>
      </c>
      <c r="B112" s="1">
        <v>43421</v>
      </c>
      <c r="C112" s="5">
        <f t="shared" si="8"/>
        <v>43421</v>
      </c>
      <c r="F112" s="2">
        <f t="shared" si="9"/>
        <v>0</v>
      </c>
      <c r="N112" t="s">
        <v>285</v>
      </c>
      <c r="P112" s="20" t="s">
        <v>115</v>
      </c>
      <c r="Q112">
        <v>7</v>
      </c>
      <c r="R112" t="s">
        <v>284</v>
      </c>
      <c r="S112">
        <v>3</v>
      </c>
      <c r="T112" s="4">
        <f t="shared" si="7"/>
        <v>283.95</v>
      </c>
    </row>
    <row r="113" spans="1:20" x14ac:dyDescent="0.25">
      <c r="A113" t="s">
        <v>3</v>
      </c>
      <c r="B113" s="1">
        <v>43422</v>
      </c>
      <c r="C113" s="5">
        <f t="shared" si="8"/>
        <v>43422</v>
      </c>
      <c r="F113" s="2">
        <f t="shared" si="9"/>
        <v>0</v>
      </c>
      <c r="P113" s="20" t="s">
        <v>115</v>
      </c>
      <c r="Q113">
        <v>7</v>
      </c>
      <c r="R113" t="s">
        <v>284</v>
      </c>
      <c r="S113">
        <v>3</v>
      </c>
      <c r="T113" s="4">
        <f t="shared" si="7"/>
        <v>283.95</v>
      </c>
    </row>
    <row r="114" spans="1:20" x14ac:dyDescent="0.25">
      <c r="A114" t="s">
        <v>10</v>
      </c>
      <c r="B114" s="1">
        <v>43423</v>
      </c>
      <c r="C114" s="5">
        <f t="shared" si="8"/>
        <v>43423</v>
      </c>
      <c r="F114" s="2">
        <f t="shared" si="9"/>
        <v>0</v>
      </c>
      <c r="N114" t="s">
        <v>292</v>
      </c>
      <c r="P114" s="20" t="s">
        <v>115</v>
      </c>
      <c r="Q114">
        <v>7</v>
      </c>
      <c r="R114" t="s">
        <v>284</v>
      </c>
      <c r="S114">
        <v>3</v>
      </c>
      <c r="T114" s="4">
        <f t="shared" si="7"/>
        <v>283.95</v>
      </c>
    </row>
    <row r="115" spans="1:20" x14ac:dyDescent="0.25">
      <c r="A115" t="s">
        <v>69</v>
      </c>
      <c r="B115" s="1">
        <v>43424</v>
      </c>
      <c r="C115" s="5">
        <f t="shared" si="8"/>
        <v>43424</v>
      </c>
      <c r="F115" s="2">
        <f t="shared" si="9"/>
        <v>0</v>
      </c>
      <c r="P115" s="20" t="s">
        <v>115</v>
      </c>
      <c r="Q115">
        <v>7</v>
      </c>
      <c r="R115" t="s">
        <v>284</v>
      </c>
      <c r="S115">
        <v>3</v>
      </c>
      <c r="T115" s="4">
        <f t="shared" si="7"/>
        <v>283.95</v>
      </c>
    </row>
    <row r="116" spans="1:20" x14ac:dyDescent="0.25">
      <c r="A116" t="s">
        <v>35</v>
      </c>
      <c r="B116" s="1">
        <v>43425</v>
      </c>
      <c r="C116" s="5">
        <f t="shared" si="8"/>
        <v>43425</v>
      </c>
      <c r="F116" s="2">
        <f t="shared" si="9"/>
        <v>0</v>
      </c>
      <c r="P116" s="20" t="s">
        <v>115</v>
      </c>
      <c r="Q116">
        <v>7</v>
      </c>
      <c r="R116" t="s">
        <v>284</v>
      </c>
      <c r="S116">
        <v>3</v>
      </c>
      <c r="T116" s="4">
        <f t="shared" si="7"/>
        <v>283.95</v>
      </c>
    </row>
    <row r="117" spans="1:20" x14ac:dyDescent="0.25">
      <c r="A117" t="s">
        <v>1</v>
      </c>
      <c r="B117" s="1">
        <v>43427</v>
      </c>
      <c r="C117" s="5">
        <f t="shared" si="8"/>
        <v>43427</v>
      </c>
      <c r="F117" s="2">
        <f t="shared" si="9"/>
        <v>0</v>
      </c>
      <c r="P117" s="20" t="s">
        <v>115</v>
      </c>
      <c r="Q117">
        <v>7</v>
      </c>
      <c r="R117" t="s">
        <v>284</v>
      </c>
      <c r="S117">
        <v>3</v>
      </c>
      <c r="T117" s="4">
        <f t="shared" si="7"/>
        <v>283.95</v>
      </c>
    </row>
    <row r="118" spans="1:20" x14ac:dyDescent="0.25">
      <c r="A118" t="s">
        <v>2</v>
      </c>
      <c r="B118" s="1">
        <v>43428</v>
      </c>
      <c r="C118" s="5">
        <f t="shared" si="8"/>
        <v>43428</v>
      </c>
      <c r="D118" s="3">
        <v>0.375</v>
      </c>
      <c r="E118" s="3">
        <v>0.41666666666666669</v>
      </c>
      <c r="F118" s="2">
        <f t="shared" si="9"/>
        <v>4.1666666666666685E-2</v>
      </c>
      <c r="G118" s="3">
        <v>0.47916666666666669</v>
      </c>
      <c r="H118" s="3">
        <v>0.5</v>
      </c>
      <c r="I118" s="2">
        <f>H118-G118</f>
        <v>2.0833333333333315E-2</v>
      </c>
      <c r="J118" s="3">
        <v>0.5625</v>
      </c>
      <c r="K118" s="3">
        <v>0.64583333333333337</v>
      </c>
      <c r="L118" s="2">
        <f>K118-J118</f>
        <v>8.333333333333337E-2</v>
      </c>
      <c r="M118" s="4">
        <v>3.5</v>
      </c>
      <c r="N118" t="s">
        <v>281</v>
      </c>
      <c r="O118" t="s">
        <v>290</v>
      </c>
      <c r="P118" s="20" t="s">
        <v>115</v>
      </c>
      <c r="Q118">
        <v>7</v>
      </c>
      <c r="R118" t="s">
        <v>284</v>
      </c>
      <c r="S118">
        <v>3</v>
      </c>
      <c r="T118" s="4">
        <f t="shared" si="7"/>
        <v>287.45</v>
      </c>
    </row>
    <row r="119" spans="1:20" x14ac:dyDescent="0.25">
      <c r="A119" t="s">
        <v>3</v>
      </c>
      <c r="B119" s="1">
        <v>43429</v>
      </c>
      <c r="C119" s="5">
        <f t="shared" si="8"/>
        <v>43429</v>
      </c>
      <c r="D119" s="3">
        <v>0.54166666666666663</v>
      </c>
      <c r="E119" s="3">
        <v>0.59375</v>
      </c>
      <c r="F119" s="2">
        <f t="shared" si="9"/>
        <v>5.208333333333337E-2</v>
      </c>
      <c r="M119" s="4">
        <v>1.25</v>
      </c>
      <c r="N119" t="s">
        <v>288</v>
      </c>
      <c r="O119" t="s">
        <v>289</v>
      </c>
      <c r="P119" s="20" t="s">
        <v>121</v>
      </c>
      <c r="Q119">
        <v>8</v>
      </c>
      <c r="R119" t="s">
        <v>284</v>
      </c>
      <c r="S119">
        <v>3</v>
      </c>
      <c r="T119" s="4">
        <f t="shared" si="7"/>
        <v>288.7</v>
      </c>
    </row>
    <row r="120" spans="1:20" x14ac:dyDescent="0.25">
      <c r="A120" t="s">
        <v>10</v>
      </c>
      <c r="B120" s="1">
        <v>43430</v>
      </c>
      <c r="C120" s="5">
        <f t="shared" si="8"/>
        <v>43430</v>
      </c>
      <c r="D120" s="3">
        <v>0.65625</v>
      </c>
      <c r="E120" s="3">
        <v>0.71875</v>
      </c>
      <c r="F120" s="2">
        <f t="shared" si="9"/>
        <v>6.25E-2</v>
      </c>
      <c r="M120" s="4">
        <v>1.5</v>
      </c>
      <c r="N120" t="s">
        <v>286</v>
      </c>
      <c r="O120" t="s">
        <v>287</v>
      </c>
      <c r="P120" s="20" t="s">
        <v>121</v>
      </c>
      <c r="Q120">
        <v>8</v>
      </c>
      <c r="R120" t="s">
        <v>284</v>
      </c>
      <c r="S120">
        <v>3</v>
      </c>
      <c r="T120" s="4">
        <f t="shared" si="7"/>
        <v>290.2</v>
      </c>
    </row>
    <row r="121" spans="1:20" x14ac:dyDescent="0.25">
      <c r="A121" t="s">
        <v>69</v>
      </c>
      <c r="B121" s="1">
        <v>43431</v>
      </c>
      <c r="C121" s="5">
        <f t="shared" si="8"/>
        <v>43431</v>
      </c>
      <c r="F121" s="2">
        <f t="shared" si="9"/>
        <v>0</v>
      </c>
      <c r="P121" s="20" t="s">
        <v>121</v>
      </c>
      <c r="Q121">
        <v>8</v>
      </c>
      <c r="R121" t="s">
        <v>284</v>
      </c>
      <c r="S121">
        <v>3</v>
      </c>
      <c r="T121" s="4">
        <f t="shared" si="7"/>
        <v>290.2</v>
      </c>
    </row>
  </sheetData>
  <conditionalFormatting sqref="O104 A104:M104 A98:O103 A2:T97 P98:T98 A105:O109 Q99:T109 A122:T541 R110:R111 Q110:Q118 R117:R121 S110:T121 G119:Q121 A110:F121 G110:O118">
    <cfRule type="expression" dxfId="12" priority="15">
      <formula>MOD(ROW(), 2) = 0</formula>
    </cfRule>
  </conditionalFormatting>
  <conditionalFormatting sqref="N104">
    <cfRule type="expression" dxfId="11" priority="14">
      <formula>MOD(ROW(), 2) = 0</formula>
    </cfRule>
  </conditionalFormatting>
  <conditionalFormatting sqref="P99:P100">
    <cfRule type="expression" dxfId="10" priority="13">
      <formula>MOD(ROW(), 2) = 0</formula>
    </cfRule>
  </conditionalFormatting>
  <conditionalFormatting sqref="P101:P102">
    <cfRule type="expression" dxfId="9" priority="12">
      <formula>MOD(ROW(), 2) = 0</formula>
    </cfRule>
  </conditionalFormatting>
  <conditionalFormatting sqref="P103:P104">
    <cfRule type="expression" dxfId="8" priority="11">
      <formula>MOD(ROW(), 2) = 0</formula>
    </cfRule>
  </conditionalFormatting>
  <conditionalFormatting sqref="P105:P106">
    <cfRule type="expression" dxfId="7" priority="10">
      <formula>MOD(ROW(), 2) = 0</formula>
    </cfRule>
  </conditionalFormatting>
  <conditionalFormatting sqref="P107:P108">
    <cfRule type="expression" dxfId="6" priority="9">
      <formula>MOD(ROW(), 2) = 0</formula>
    </cfRule>
  </conditionalFormatting>
  <conditionalFormatting sqref="P109:P110">
    <cfRule type="expression" dxfId="5" priority="8">
      <formula>MOD(ROW(), 2) = 0</formula>
    </cfRule>
  </conditionalFormatting>
  <conditionalFormatting sqref="P111:P112">
    <cfRule type="expression" dxfId="4" priority="7">
      <formula>MOD(ROW(), 2) = 0</formula>
    </cfRule>
  </conditionalFormatting>
  <conditionalFormatting sqref="P113:P114">
    <cfRule type="expression" dxfId="3" priority="6">
      <formula>MOD(ROW(), 2) = 0</formula>
    </cfRule>
  </conditionalFormatting>
  <conditionalFormatting sqref="P115:P116">
    <cfRule type="expression" dxfId="2" priority="5">
      <formula>MOD(ROW(), 2) = 0</formula>
    </cfRule>
  </conditionalFormatting>
  <conditionalFormatting sqref="P117:P118">
    <cfRule type="expression" dxfId="1" priority="3">
      <formula>MOD(ROW(), 2) = 0</formula>
    </cfRule>
  </conditionalFormatting>
  <conditionalFormatting sqref="R112:R116">
    <cfRule type="expression" dxfId="0" priority="2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89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211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211</v>
      </c>
      <c r="I4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H35" sqref="H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7" sqref="B17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208</v>
      </c>
    </row>
    <row r="3" spans="1:2" x14ac:dyDescent="0.25">
      <c r="A3" t="s">
        <v>39</v>
      </c>
      <c r="B3" t="s">
        <v>208</v>
      </c>
    </row>
    <row r="4" spans="1:2" x14ac:dyDescent="0.25">
      <c r="A4" t="s">
        <v>40</v>
      </c>
      <c r="B4" t="s">
        <v>208</v>
      </c>
    </row>
    <row r="5" spans="1:2" x14ac:dyDescent="0.25">
      <c r="A5" t="s">
        <v>41</v>
      </c>
      <c r="B5" t="s">
        <v>208</v>
      </c>
    </row>
    <row r="6" spans="1:2" x14ac:dyDescent="0.25">
      <c r="A6" t="s">
        <v>42</v>
      </c>
      <c r="B6" t="s">
        <v>208</v>
      </c>
    </row>
    <row r="7" spans="1:2" x14ac:dyDescent="0.25">
      <c r="A7" t="s">
        <v>43</v>
      </c>
      <c r="B7" t="s">
        <v>208</v>
      </c>
    </row>
    <row r="8" spans="1:2" x14ac:dyDescent="0.25">
      <c r="A8" t="s">
        <v>44</v>
      </c>
      <c r="B8" t="s">
        <v>208</v>
      </c>
    </row>
    <row r="9" spans="1:2" x14ac:dyDescent="0.25">
      <c r="A9" t="s">
        <v>45</v>
      </c>
      <c r="B9" t="s">
        <v>208</v>
      </c>
    </row>
    <row r="10" spans="1:2" x14ac:dyDescent="0.25">
      <c r="A10" t="s">
        <v>46</v>
      </c>
      <c r="B10" t="s">
        <v>208</v>
      </c>
    </row>
    <row r="11" spans="1:2" x14ac:dyDescent="0.25">
      <c r="A11" t="s">
        <v>47</v>
      </c>
      <c r="B11" t="s">
        <v>208</v>
      </c>
    </row>
    <row r="12" spans="1:2" x14ac:dyDescent="0.25">
      <c r="A12" t="s">
        <v>48</v>
      </c>
      <c r="B12" t="s">
        <v>208</v>
      </c>
    </row>
    <row r="13" spans="1:2" x14ac:dyDescent="0.25">
      <c r="A13" t="s">
        <v>49</v>
      </c>
      <c r="B13" t="s">
        <v>208</v>
      </c>
    </row>
    <row r="14" spans="1:2" x14ac:dyDescent="0.25">
      <c r="A14" t="s">
        <v>50</v>
      </c>
      <c r="B14" t="s">
        <v>208</v>
      </c>
    </row>
    <row r="15" spans="1:2" x14ac:dyDescent="0.25">
      <c r="A15" t="s">
        <v>51</v>
      </c>
      <c r="B15" t="s">
        <v>208</v>
      </c>
    </row>
    <row r="16" spans="1:2" x14ac:dyDescent="0.25">
      <c r="A16" t="s">
        <v>52</v>
      </c>
      <c r="B16" t="s">
        <v>208</v>
      </c>
    </row>
    <row r="17" spans="1:2" x14ac:dyDescent="0.25">
      <c r="A17" t="s">
        <v>53</v>
      </c>
      <c r="B17" t="s">
        <v>209</v>
      </c>
    </row>
    <row r="18" spans="1:2" x14ac:dyDescent="0.25">
      <c r="A18" t="s">
        <v>54</v>
      </c>
      <c r="B18" t="s">
        <v>208</v>
      </c>
    </row>
    <row r="19" spans="1:2" x14ac:dyDescent="0.25">
      <c r="A19" t="s">
        <v>55</v>
      </c>
      <c r="B19" t="s">
        <v>208</v>
      </c>
    </row>
    <row r="20" spans="1:2" x14ac:dyDescent="0.25">
      <c r="A20" t="s">
        <v>56</v>
      </c>
      <c r="B20" t="s">
        <v>208</v>
      </c>
    </row>
    <row r="21" spans="1:2" x14ac:dyDescent="0.25">
      <c r="A21" t="s">
        <v>57</v>
      </c>
      <c r="B21" t="s">
        <v>209</v>
      </c>
    </row>
    <row r="22" spans="1:2" x14ac:dyDescent="0.25">
      <c r="A22" t="s">
        <v>58</v>
      </c>
      <c r="B22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8" sqref="D18"/>
    </sheetView>
  </sheetViews>
  <sheetFormatPr defaultRowHeight="15" x14ac:dyDescent="0.25"/>
  <cols>
    <col min="1" max="1" width="29" style="17" customWidth="1"/>
    <col min="2" max="2" width="3.28515625" style="18" customWidth="1"/>
    <col min="3" max="3" width="10.42578125" style="17" customWidth="1"/>
    <col min="4" max="4" width="3.5703125" customWidth="1"/>
    <col min="5" max="5" width="10.28515625" customWidth="1"/>
    <col min="6" max="6" width="23.28515625" customWidth="1"/>
    <col min="7" max="7" width="29" customWidth="1"/>
    <col min="8" max="8" width="30.5703125" customWidth="1"/>
    <col min="9" max="9" width="26.140625" customWidth="1"/>
    <col min="10" max="10" width="28.85546875" customWidth="1"/>
    <col min="11" max="11" width="28.5703125" customWidth="1"/>
  </cols>
  <sheetData>
    <row r="1" spans="1:8" ht="18" x14ac:dyDescent="0.25">
      <c r="A1" s="15" t="s">
        <v>101</v>
      </c>
      <c r="C1" s="15"/>
      <c r="G1" s="15" t="s">
        <v>256</v>
      </c>
    </row>
    <row r="2" spans="1:8" x14ac:dyDescent="0.25">
      <c r="A2" s="16" t="s">
        <v>102</v>
      </c>
      <c r="B2" s="18">
        <v>6</v>
      </c>
      <c r="C2" s="16" t="s">
        <v>250</v>
      </c>
      <c r="D2">
        <v>7</v>
      </c>
      <c r="G2" s="13" t="s">
        <v>257</v>
      </c>
      <c r="H2" t="s">
        <v>258</v>
      </c>
    </row>
    <row r="3" spans="1:8" x14ac:dyDescent="0.25">
      <c r="A3" s="16" t="s">
        <v>103</v>
      </c>
      <c r="B3" s="18">
        <v>9</v>
      </c>
      <c r="C3" s="16" t="s">
        <v>251</v>
      </c>
      <c r="D3">
        <v>9</v>
      </c>
      <c r="F3" t="s">
        <v>250</v>
      </c>
      <c r="G3" s="13">
        <v>7</v>
      </c>
      <c r="H3">
        <v>7</v>
      </c>
    </row>
    <row r="4" spans="1:8" x14ac:dyDescent="0.25">
      <c r="A4" s="16" t="s">
        <v>104</v>
      </c>
      <c r="B4" s="18">
        <v>6</v>
      </c>
      <c r="C4" s="16" t="s">
        <v>252</v>
      </c>
      <c r="D4">
        <v>8</v>
      </c>
      <c r="F4" t="s">
        <v>259</v>
      </c>
      <c r="G4" s="13">
        <v>8</v>
      </c>
      <c r="H4">
        <v>8</v>
      </c>
    </row>
    <row r="5" spans="1:8" x14ac:dyDescent="0.25">
      <c r="A5" s="16" t="s">
        <v>107</v>
      </c>
      <c r="B5" s="18">
        <v>9</v>
      </c>
      <c r="C5" s="16" t="s">
        <v>253</v>
      </c>
      <c r="D5">
        <v>8</v>
      </c>
      <c r="F5" t="s">
        <v>260</v>
      </c>
      <c r="G5" s="13">
        <v>7</v>
      </c>
      <c r="H5">
        <v>8</v>
      </c>
    </row>
    <row r="6" spans="1:8" x14ac:dyDescent="0.25">
      <c r="A6" s="16" t="s">
        <v>105</v>
      </c>
      <c r="B6" s="18">
        <v>8</v>
      </c>
      <c r="C6" s="16" t="s">
        <v>254</v>
      </c>
      <c r="D6">
        <v>8</v>
      </c>
      <c r="F6" t="s">
        <v>261</v>
      </c>
      <c r="G6" s="13">
        <v>8</v>
      </c>
      <c r="H6">
        <v>8</v>
      </c>
    </row>
    <row r="7" spans="1:8" x14ac:dyDescent="0.25">
      <c r="A7" s="16" t="s">
        <v>106</v>
      </c>
      <c r="B7" s="18">
        <v>8</v>
      </c>
      <c r="C7" s="16" t="s">
        <v>255</v>
      </c>
      <c r="D7">
        <v>10</v>
      </c>
      <c r="F7" t="s">
        <v>262</v>
      </c>
      <c r="G7" s="13">
        <v>9</v>
      </c>
      <c r="H7">
        <v>9</v>
      </c>
    </row>
    <row r="8" spans="1:8" x14ac:dyDescent="0.25">
      <c r="G8" s="13"/>
    </row>
    <row r="9" spans="1:8" ht="18" x14ac:dyDescent="0.25">
      <c r="A9" s="15" t="s">
        <v>108</v>
      </c>
      <c r="G9" s="15" t="s">
        <v>282</v>
      </c>
    </row>
    <row r="10" spans="1:8" x14ac:dyDescent="0.25">
      <c r="A10" s="16" t="s">
        <v>109</v>
      </c>
      <c r="B10" s="18">
        <v>8</v>
      </c>
      <c r="C10" s="16" t="s">
        <v>250</v>
      </c>
      <c r="D10">
        <v>7</v>
      </c>
    </row>
    <row r="11" spans="1:8" x14ac:dyDescent="0.25">
      <c r="A11" s="16" t="s">
        <v>114</v>
      </c>
      <c r="B11" s="18">
        <v>7</v>
      </c>
      <c r="C11" s="16" t="s">
        <v>251</v>
      </c>
      <c r="D11">
        <v>8</v>
      </c>
    </row>
    <row r="12" spans="1:8" x14ac:dyDescent="0.25">
      <c r="A12" s="16" t="s">
        <v>110</v>
      </c>
      <c r="B12" s="18">
        <v>8</v>
      </c>
      <c r="C12" s="16" t="s">
        <v>252</v>
      </c>
      <c r="D12">
        <v>8</v>
      </c>
    </row>
    <row r="13" spans="1:8" x14ac:dyDescent="0.25">
      <c r="A13" s="16" t="s">
        <v>111</v>
      </c>
      <c r="B13" s="18">
        <v>8</v>
      </c>
      <c r="C13" s="16" t="s">
        <v>253</v>
      </c>
      <c r="D13">
        <v>8</v>
      </c>
    </row>
    <row r="14" spans="1:8" x14ac:dyDescent="0.25">
      <c r="A14" s="16" t="s">
        <v>113</v>
      </c>
      <c r="B14" s="18">
        <v>7</v>
      </c>
      <c r="C14" s="16" t="s">
        <v>254</v>
      </c>
      <c r="D14">
        <v>8</v>
      </c>
    </row>
    <row r="15" spans="1:8" x14ac:dyDescent="0.25">
      <c r="A15" s="16" t="s">
        <v>112</v>
      </c>
      <c r="B15" s="18">
        <v>7</v>
      </c>
      <c r="C15" s="16" t="s">
        <v>255</v>
      </c>
      <c r="D15">
        <v>10</v>
      </c>
    </row>
    <row r="17" spans="1:3" ht="18" x14ac:dyDescent="0.25">
      <c r="A17" s="15" t="s">
        <v>115</v>
      </c>
    </row>
    <row r="18" spans="1:3" x14ac:dyDescent="0.25">
      <c r="A18" s="16" t="s">
        <v>119</v>
      </c>
      <c r="C18" s="16" t="s">
        <v>250</v>
      </c>
    </row>
    <row r="19" spans="1:3" x14ac:dyDescent="0.25">
      <c r="A19" s="16" t="s">
        <v>116</v>
      </c>
      <c r="C19" s="16" t="s">
        <v>251</v>
      </c>
    </row>
    <row r="20" spans="1:3" x14ac:dyDescent="0.25">
      <c r="A20" s="16" t="s">
        <v>117</v>
      </c>
      <c r="C20" s="16" t="s">
        <v>252</v>
      </c>
    </row>
    <row r="21" spans="1:3" x14ac:dyDescent="0.25">
      <c r="A21" s="16" t="s">
        <v>118</v>
      </c>
      <c r="C21" s="16" t="s">
        <v>253</v>
      </c>
    </row>
    <row r="22" spans="1:3" x14ac:dyDescent="0.25">
      <c r="A22" s="16" t="s">
        <v>120</v>
      </c>
      <c r="C22" s="16" t="s">
        <v>254</v>
      </c>
    </row>
    <row r="23" spans="1:3" x14ac:dyDescent="0.25">
      <c r="A23" s="16" t="s">
        <v>112</v>
      </c>
      <c r="C23" s="16" t="s">
        <v>255</v>
      </c>
    </row>
    <row r="25" spans="1:3" ht="18" x14ac:dyDescent="0.25">
      <c r="A25" s="15" t="s">
        <v>121</v>
      </c>
    </row>
    <row r="26" spans="1:3" x14ac:dyDescent="0.25">
      <c r="A26" s="16" t="s">
        <v>122</v>
      </c>
    </row>
    <row r="27" spans="1:3" x14ac:dyDescent="0.25">
      <c r="A27" s="16" t="s">
        <v>123</v>
      </c>
    </row>
    <row r="28" spans="1:3" x14ac:dyDescent="0.25">
      <c r="A28" s="16" t="s">
        <v>124</v>
      </c>
    </row>
    <row r="29" spans="1:3" x14ac:dyDescent="0.25">
      <c r="A29" s="16" t="s">
        <v>125</v>
      </c>
    </row>
    <row r="30" spans="1:3" x14ac:dyDescent="0.25">
      <c r="A30" s="16" t="s">
        <v>126</v>
      </c>
    </row>
    <row r="31" spans="1:3" x14ac:dyDescent="0.25">
      <c r="A31" s="16" t="s">
        <v>162</v>
      </c>
    </row>
    <row r="33" spans="1:1" ht="18" x14ac:dyDescent="0.25">
      <c r="A33" s="15" t="s">
        <v>127</v>
      </c>
    </row>
    <row r="34" spans="1:1" x14ac:dyDescent="0.25">
      <c r="A34" s="16" t="s">
        <v>128</v>
      </c>
    </row>
    <row r="35" spans="1:1" x14ac:dyDescent="0.25">
      <c r="A35" s="16" t="s">
        <v>129</v>
      </c>
    </row>
    <row r="36" spans="1:1" x14ac:dyDescent="0.25">
      <c r="A36" s="16" t="s">
        <v>130</v>
      </c>
    </row>
    <row r="37" spans="1:1" x14ac:dyDescent="0.25">
      <c r="A37" s="16" t="s">
        <v>131</v>
      </c>
    </row>
    <row r="38" spans="1:1" x14ac:dyDescent="0.25">
      <c r="A38" s="16" t="s">
        <v>132</v>
      </c>
    </row>
    <row r="39" spans="1:1" x14ac:dyDescent="0.25">
      <c r="A39" s="16" t="s">
        <v>112</v>
      </c>
    </row>
    <row r="41" spans="1:1" ht="18" x14ac:dyDescent="0.25">
      <c r="A41" s="15" t="s">
        <v>133</v>
      </c>
    </row>
    <row r="42" spans="1:1" x14ac:dyDescent="0.25">
      <c r="A42" s="16" t="s">
        <v>134</v>
      </c>
    </row>
    <row r="43" spans="1:1" x14ac:dyDescent="0.25">
      <c r="A43" s="16" t="s">
        <v>135</v>
      </c>
    </row>
    <row r="44" spans="1:1" x14ac:dyDescent="0.25">
      <c r="A44" s="16" t="s">
        <v>159</v>
      </c>
    </row>
    <row r="45" spans="1:1" x14ac:dyDescent="0.25">
      <c r="A45" s="16" t="s">
        <v>136</v>
      </c>
    </row>
    <row r="46" spans="1:1" x14ac:dyDescent="0.25">
      <c r="A46" s="16" t="s">
        <v>160</v>
      </c>
    </row>
    <row r="47" spans="1:1" x14ac:dyDescent="0.25">
      <c r="A47" s="16" t="s">
        <v>161</v>
      </c>
    </row>
    <row r="48" spans="1:1" x14ac:dyDescent="0.25">
      <c r="A48" s="16" t="s">
        <v>112</v>
      </c>
    </row>
    <row r="50" spans="1:1" ht="18" x14ac:dyDescent="0.25">
      <c r="A50" s="15" t="s">
        <v>137</v>
      </c>
    </row>
    <row r="51" spans="1:1" x14ac:dyDescent="0.25">
      <c r="A51" s="16" t="s">
        <v>163</v>
      </c>
    </row>
    <row r="52" spans="1:1" x14ac:dyDescent="0.25">
      <c r="A52" s="16" t="s">
        <v>138</v>
      </c>
    </row>
    <row r="53" spans="1:1" x14ac:dyDescent="0.25">
      <c r="A53" s="16" t="s">
        <v>164</v>
      </c>
    </row>
    <row r="54" spans="1:1" x14ac:dyDescent="0.25">
      <c r="A54" s="16" t="s">
        <v>139</v>
      </c>
    </row>
    <row r="55" spans="1:1" x14ac:dyDescent="0.25">
      <c r="A55" s="16" t="s">
        <v>165</v>
      </c>
    </row>
    <row r="56" spans="1:1" x14ac:dyDescent="0.25">
      <c r="A56" s="16" t="s">
        <v>166</v>
      </c>
    </row>
    <row r="57" spans="1:1" x14ac:dyDescent="0.25">
      <c r="A57" s="16" t="s">
        <v>112</v>
      </c>
    </row>
    <row r="59" spans="1:1" ht="18" x14ac:dyDescent="0.25">
      <c r="A59" s="15" t="s">
        <v>140</v>
      </c>
    </row>
    <row r="60" spans="1:1" x14ac:dyDescent="0.25">
      <c r="A60" s="16" t="s">
        <v>141</v>
      </c>
    </row>
    <row r="61" spans="1:1" x14ac:dyDescent="0.25">
      <c r="A61" s="16" t="s">
        <v>142</v>
      </c>
    </row>
    <row r="62" spans="1:1" x14ac:dyDescent="0.25">
      <c r="A62" s="16" t="s">
        <v>143</v>
      </c>
    </row>
    <row r="63" spans="1:1" x14ac:dyDescent="0.25">
      <c r="A63" s="16" t="s">
        <v>167</v>
      </c>
    </row>
    <row r="64" spans="1:1" x14ac:dyDescent="0.25">
      <c r="A64" s="16" t="s">
        <v>168</v>
      </c>
    </row>
    <row r="65" spans="1:1" x14ac:dyDescent="0.25">
      <c r="A65" s="16" t="s">
        <v>144</v>
      </c>
    </row>
    <row r="66" spans="1:1" x14ac:dyDescent="0.25">
      <c r="A66" s="16" t="s">
        <v>112</v>
      </c>
    </row>
    <row r="68" spans="1:1" ht="18" x14ac:dyDescent="0.25">
      <c r="A68" s="15" t="s">
        <v>145</v>
      </c>
    </row>
    <row r="69" spans="1:1" x14ac:dyDescent="0.25">
      <c r="A69" s="16" t="s">
        <v>146</v>
      </c>
    </row>
    <row r="70" spans="1:1" x14ac:dyDescent="0.25">
      <c r="A70" s="16" t="s">
        <v>147</v>
      </c>
    </row>
    <row r="71" spans="1:1" x14ac:dyDescent="0.25">
      <c r="A71" s="16" t="s">
        <v>148</v>
      </c>
    </row>
    <row r="72" spans="1:1" x14ac:dyDescent="0.25">
      <c r="A72" s="16" t="s">
        <v>149</v>
      </c>
    </row>
    <row r="73" spans="1:1" x14ac:dyDescent="0.25">
      <c r="A73" s="16" t="s">
        <v>150</v>
      </c>
    </row>
    <row r="74" spans="1:1" x14ac:dyDescent="0.25">
      <c r="A74" s="16" t="s">
        <v>151</v>
      </c>
    </row>
    <row r="75" spans="1:1" x14ac:dyDescent="0.25">
      <c r="A75" s="16" t="s">
        <v>152</v>
      </c>
    </row>
    <row r="77" spans="1:1" ht="18" x14ac:dyDescent="0.25">
      <c r="A77" s="15" t="s">
        <v>153</v>
      </c>
    </row>
    <row r="78" spans="1:1" x14ac:dyDescent="0.25">
      <c r="A78" s="17" t="s">
        <v>154</v>
      </c>
    </row>
    <row r="79" spans="1:1" x14ac:dyDescent="0.25">
      <c r="A79" s="17" t="s">
        <v>155</v>
      </c>
    </row>
    <row r="80" spans="1:1" x14ac:dyDescent="0.25">
      <c r="A80" s="17" t="s">
        <v>156</v>
      </c>
    </row>
    <row r="81" spans="1:1" x14ac:dyDescent="0.25">
      <c r="A81" s="17" t="s">
        <v>157</v>
      </c>
    </row>
    <row r="82" spans="1:1" x14ac:dyDescent="0.25">
      <c r="A82" s="17" t="s">
        <v>170</v>
      </c>
    </row>
    <row r="83" spans="1:1" x14ac:dyDescent="0.25">
      <c r="A83" s="17" t="s">
        <v>169</v>
      </c>
    </row>
    <row r="84" spans="1:1" x14ac:dyDescent="0.25">
      <c r="A84" s="17" t="s">
        <v>158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Administrator</cp:lastModifiedBy>
  <dcterms:created xsi:type="dcterms:W3CDTF">2018-07-11T16:47:24Z</dcterms:created>
  <dcterms:modified xsi:type="dcterms:W3CDTF">2018-11-27T18:55:59Z</dcterms:modified>
</cp:coreProperties>
</file>