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repositories\ice-skating\"/>
    </mc:Choice>
  </mc:AlternateContent>
  <xr:revisionPtr revIDLastSave="0" documentId="13_ncr:1_{61B13D63-2DEB-4932-B067-056CB096E529}" xr6:coauthVersionLast="37" xr6:coauthVersionMax="37" xr10:uidLastSave="{00000000-0000-0000-0000-000000000000}"/>
  <bookViews>
    <workbookView xWindow="0" yWindow="0" windowWidth="19200" windowHeight="8160" activeTab="2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  <sheet name="Test Requirements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4" i="1" l="1"/>
  <c r="R84" i="1"/>
  <c r="R85" i="1" s="1"/>
  <c r="R83" i="1"/>
  <c r="F83" i="1"/>
  <c r="L82" i="1"/>
  <c r="I82" i="1"/>
  <c r="F82" i="1"/>
  <c r="C85" i="1"/>
  <c r="C84" i="1"/>
  <c r="C83" i="1"/>
  <c r="W16" i="1" l="1"/>
  <c r="R80" i="1"/>
  <c r="R81" i="1"/>
  <c r="R82" i="1"/>
  <c r="F79" i="1"/>
  <c r="F80" i="1"/>
  <c r="F81" i="1"/>
  <c r="C82" i="1"/>
  <c r="C81" i="1"/>
  <c r="C80" i="1"/>
  <c r="F4" i="4" l="1"/>
  <c r="F3" i="4"/>
  <c r="R79" i="1"/>
  <c r="C79" i="1"/>
  <c r="R78" i="1"/>
  <c r="I78" i="1"/>
  <c r="F78" i="1"/>
  <c r="C78" i="1"/>
  <c r="I76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4" i="1"/>
  <c r="R3" i="1"/>
  <c r="R2" i="1"/>
  <c r="C77" i="1"/>
  <c r="C76" i="1"/>
  <c r="C75" i="1"/>
  <c r="I73" i="1"/>
  <c r="F73" i="1"/>
  <c r="F74" i="1"/>
  <c r="F75" i="1"/>
  <c r="F76" i="1"/>
  <c r="F77" i="1"/>
  <c r="C74" i="1"/>
  <c r="V16" i="1" l="1"/>
  <c r="X16" i="1" s="1"/>
  <c r="V15" i="1"/>
  <c r="V14" i="1"/>
  <c r="V13" i="1"/>
  <c r="V12" i="1"/>
  <c r="V11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U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I42" i="1"/>
  <c r="F42" i="1"/>
  <c r="F41" i="1" l="1"/>
  <c r="U15" i="1" l="1"/>
  <c r="U14" i="1"/>
  <c r="U12" i="1"/>
  <c r="U11" i="1"/>
  <c r="T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W15" i="1" s="1"/>
  <c r="X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W14" i="1" s="1"/>
  <c r="X14" i="1" s="1"/>
  <c r="C17" i="1"/>
  <c r="C16" i="1"/>
  <c r="C15" i="1"/>
  <c r="F17" i="1"/>
  <c r="F18" i="1"/>
  <c r="F19" i="1"/>
  <c r="F16" i="1"/>
  <c r="F15" i="1"/>
  <c r="U3" i="1" l="1"/>
  <c r="U13" i="1"/>
  <c r="S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W12" i="1" s="1"/>
  <c r="X12" i="1" s="1"/>
  <c r="C11" i="1"/>
  <c r="W13" i="1" s="1"/>
  <c r="X13" i="1" s="1"/>
  <c r="C2" i="1"/>
  <c r="W11" i="1" l="1"/>
  <c r="X11" i="1" s="1"/>
  <c r="X19" i="1" s="1"/>
  <c r="F3" i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<sst xmlns="http://schemas.openxmlformats.org/spreadsheetml/2006/main" count="475" uniqueCount="236">
  <si>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</si>
  <si>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</si>
  <si>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</si>
  <si>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</si>
  <si>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</si>
  <si>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</si>
  <si>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</si>
  <si>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</si>
  <si>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</si>
  <si>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</si>
  <si>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</si>
  <si>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</si>
  <si>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</si>
  <si>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</si>
  <si>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</si>
  <si>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</si>
  <si>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</si>
  <si>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</si>
  <si>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</si>
  <si>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</si>
  <si>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</si>
  <si>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</si>
  <si>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</si>
  <si>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</si>
  <si>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</si>
  <si>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</si>
  <si>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</si>
  <si>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</si>
  <si>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</si>
  <si>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</si>
  <si>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</si>
  <si>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</si>
  <si>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</si>
  <si>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</si>
  <si>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</si>
  <si>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</si>
  <si>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</si>
  <si>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</si>
  <si>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</si>
  <si>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</si>
  <si>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</si>
  <si>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</si>
  <si>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</si>
  <si>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</si>
  <si>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</si>
  <si>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</si>
  <si>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</si>
  <si>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</si>
  <si>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</si>
  <si>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</si>
  <si>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</si>
  <si>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</si>
  <si>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</si>
  <si>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</si>
  <si>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</si>
  <si>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</si>
  <si>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</si>
  <si>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</si>
  <si>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</si>
  <si>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</si>
  <si>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</si>
  <si>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</si>
  <si>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</si>
  <si>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</si>
  <si>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</si>
  <si>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</si>
  <si>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</si>
  <si>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</si>
  <si>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</si>
  <si>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</si>
  <si>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</si>
  <si>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</si>
  <si>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</si>
  <si>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</si>
  <si>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</si>
  <si>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</si>
  <si>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</si>
  <si>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</si>
  <si>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</si>
  <si>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</si>
  <si>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</si>
  <si>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</si>
  <si>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</si>
  <si>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</si>
  <si>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</si>
  <si>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</si>
  <si>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</si>
  <si>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</si>
  <si>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</si>
  <si>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</si>
  <si>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</si>
  <si>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</si>
  <si>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</si>
  <si>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</si>
  <si>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</si>
  <si>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</si>
  <si>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</si>
  <si>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</si>
  <si>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</si>
  <si>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</si>
  <si>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</si>
  <si>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</si>
  <si>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</si>
  <si>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</si>
  <si>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</si>
  <si>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</si>
  <si>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</si>
  <si>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</si>
  <si>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</si>
  <si>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</si>
  <si>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</si>
  <si>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</si>
  <si>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</si>
  <si>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</si>
  <si>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</si>
  <si>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</si>
  <si>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</si>
  <si>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</si>
  <si>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</si>
  <si>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</si>
  <si>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</si>
  <si>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</si>
  <si>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</si>
  <si>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</si>
  <si>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</si>
  <si>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</si>
  <si>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</si>
  <si>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</si>
  <si>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</si>
  <si>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</si>
  <si>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</si>
  <si>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</si>
  <si>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</si>
  <si>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</si>
  <si>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</si>
  <si>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</si>
  <si>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</si>
  <si>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</si>
  <si>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</si>
  <si>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</si>
  <si>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</si>
  <si>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</si>
  <si>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</si>
  <si>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</si>
  <si>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</si>
  <si>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</si>
  <si>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</si>
  <si>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</si>
  <si>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</si>
  <si>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</si>
  <si>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</si>
  <si>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</si>
  <si>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</si>
  <si>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</si>
  <si>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</si>
  <si>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</si>
  <si>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</si>
  <si>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</si>
  <si>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</si>
  <si>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</si>
  <si>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</si>
  <si>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</si>
  <si>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</si>
  <si>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</si>
  <si>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</si>
  <si>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</si>
  <si>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</si>
  <si>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</si>
  <si>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</si>
  <si>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</si>
  <si>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</si>
  <si>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</si>
  <si>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</si>
  <si>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</si>
  <si>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</si>
  <si>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</si>
  <si>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</si>
  <si>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</si>
  <si>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</si>
  <si>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</si>
  <si>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</si>
  <si>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</si>
  <si>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</si>
  <si>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</si>
  <si>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</si>
  <si>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</si>
  <si>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</si>
  <si>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</si>
  <si>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</si>
  <si>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Private, Stroking, Group</t>
  </si>
  <si>
    <t>Slow skating week due to parents, Late to Private, Amanda's Stroking</t>
  </si>
  <si>
    <t>Dress Rehearsal, No private Laurel Mad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</si>
  <si>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</si>
  <si>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</si>
  <si>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</si>
  <si>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</si>
  <si>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</si>
  <si>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</si>
  <si>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</si>
  <si>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 xml:space="preserve">Didn't go to rehearsal, crowded, 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</si>
  <si>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</si>
  <si>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</si>
  <si>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</si>
  <si>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Total Break Days:</t>
  </si>
  <si>
    <t>Break Days:</t>
  </si>
  <si>
    <t>Ankle hurts too badly to skate, knee pain, Pulled Glute on off ice axel, fell on head, hurt neck</t>
  </si>
  <si>
    <t>Competition, Won 1st for Beauty and Beast</t>
  </si>
  <si>
    <t>Competition</t>
  </si>
  <si>
    <t xml:space="preserve">Left Outside Ankle Pain, </t>
  </si>
  <si>
    <t>Did Jumps and spins the entire time</t>
  </si>
  <si>
    <t>Running Time</t>
  </si>
  <si>
    <t>Pass</t>
  </si>
  <si>
    <t>Fail</t>
  </si>
  <si>
    <t>Almost landing axel, Last jump pulled glute badly</t>
  </si>
  <si>
    <t>Jump Training</t>
  </si>
  <si>
    <t>With Laurel</t>
  </si>
  <si>
    <t>Started Pairs with Laurel, One foot spins improving</t>
  </si>
  <si>
    <t>Consitent flips</t>
  </si>
  <si>
    <t>Skates sharpened from Cool Sports, Jill's stroking and FS3/4 class</t>
  </si>
  <si>
    <t>Went to FS2 Group</t>
  </si>
  <si>
    <t>Lucie's Stroking, Went to FS3 Group, Waltzer Rehearsal</t>
  </si>
  <si>
    <t>FS Ice, Private, FS Ice</t>
  </si>
  <si>
    <t>FS Ice, Rehearsal, FS Ice</t>
  </si>
  <si>
    <t>FS Ice, Private, FS Ice, Private</t>
  </si>
  <si>
    <t>FS Ice, Private, Public, Private</t>
  </si>
  <si>
    <t>FS Ice, Private, FS Ice, Private, Public</t>
  </si>
  <si>
    <t>FS Ice, Private, FS Ice, Public, Private</t>
  </si>
  <si>
    <t>Private, FS Ice, FS2, Public</t>
  </si>
  <si>
    <t>Stroking, FS3, Rehearal, FS Practice</t>
  </si>
  <si>
    <t>Dance, FS1, Stroking, Public</t>
  </si>
  <si>
    <t>Tried Hockey Skates and fell hard, Getting closer to landing Axel, Larry FS1</t>
  </si>
  <si>
    <t>Public, Stroking, FS1</t>
  </si>
  <si>
    <t>Dance, FS1</t>
  </si>
  <si>
    <t>Had to leave after group with parents, Larry FS1</t>
  </si>
  <si>
    <t>Rehearsal, FS Ice, Public, Stroking, Private, Public</t>
  </si>
  <si>
    <t>Fixed Waltz Jump and baby Axels, First successful change foot spin, getting better at camels and sit spins, Courier Knives Rehearsal, Laurel's Basics Stroking, Ribs and Sternum Hurt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</si>
</sst>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</c:numCache>
            </c:numRef>
          </c:xVal>
          <c:yVal>
            <c:numRef>
              <c:f>Data!$M$2:$M$101</c:f>
              <c:numCache>
                <c:formatCode>0.00</c:formatCode>
                <c:ptCount val="1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  <c:pt idx="77">
                  <c:v>3.75</c:v>
                </c:pt>
                <c:pt idx="78">
                  <c:v>4.25</c:v>
                </c:pt>
                <c:pt idx="79">
                  <c:v>3.75</c:v>
                </c:pt>
                <c:pt idx="80">
                  <c:v>2.75</c:v>
                </c:pt>
                <c:pt idx="81">
                  <c:v>2</c:v>
                </c:pt>
                <c:pt idx="82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</c:numCache>
            </c:numRef>
          </c:xVal>
          <c:yVal>
            <c:numRef>
              <c:f>Data!$Q$2:$Q$101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Data!$V$11:$V$16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</c:numCache>
            </c:numRef>
          </c:xVal>
          <c:yVal>
            <c:numRef>
              <c:f>Data!$R$2:$R$101</c:f>
              <c:numCache>
                <c:formatCode>0.00</c:formatCode>
                <c:ptCount val="1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200.2</c:v>
                </c:pt>
                <c:pt idx="78">
                  <c:v>204.45</c:v>
                </c:pt>
                <c:pt idx="79">
                  <c:v>208.2</c:v>
                </c:pt>
                <c:pt idx="80">
                  <c:v>210.95</c:v>
                </c:pt>
                <c:pt idx="81">
                  <c:v>212.95</c:v>
                </c:pt>
                <c:pt idx="82">
                  <c:v>217.7</c:v>
                </c:pt>
                <c:pt idx="83">
                  <c:v>217.7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X85"/>
  <sheetViews>
    <sheetView topLeftCell="G1" workbookViewId="0">
      <selection activeCell="N86" sqref="N86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customWidth="1"/>
    <col min="9" max="9" width="11.7109375" style="2" customWidth="1"/>
    <col min="10" max="11" width="11.7109375" style="3" customWidth="1"/>
    <col min="12" max="12" width="11.7109375" style="2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3.140625" customWidth="1"/>
    <col min="19" max="19" width="10.42578125" customWidth="1"/>
    <col min="20" max="20" width="22.28515625" customWidth="1"/>
    <col min="21" max="21" width="18.140625" customWidth="1"/>
    <col min="22" max="22" width="12.7109375" customWidth="1"/>
    <col min="23" max="23" width="13" customWidth="1"/>
    <col min="24" max="25" width="16.7109375" customWidth="1"/>
  </cols>
  <sheetData>
    <row r="1" spans="1:24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  <c r="R1" s="7" t="s">
        <v>210</v>
      </c>
    </row>
    <row r="2" spans="1:24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R2" s="4">
        <f>M2</f>
        <v>2</v>
      </c>
      <c r="S2" s="7" t="s">
        <v>4</v>
      </c>
      <c r="T2" s="7" t="s">
        <v>63</v>
      </c>
      <c r="U2" s="7" t="s">
        <v>64</v>
      </c>
    </row>
    <row r="3" spans="1:24" x14ac:dyDescent="0.25">
      <c r="A3" t="s">
        <v>1</v>
      </c>
      <c r="B3" s="1">
        <v>43287</v>
      </c>
      <c r="C3" s="5">
        <f t="shared" ref="C3:C8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R2+M3</f>
        <v>4.5</v>
      </c>
      <c r="S3" s="4">
        <f>SUM(M:M)</f>
        <v>217.7</v>
      </c>
      <c r="T3" s="4">
        <f>SUM(M19:M401)</f>
        <v>175.95</v>
      </c>
      <c r="U3" s="4">
        <f>SUM(M2:M18)</f>
        <v>41.75</v>
      </c>
    </row>
    <row r="4" spans="1:24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  <c r="R4" s="4">
        <f>R3+M4</f>
        <v>7.75</v>
      </c>
    </row>
    <row r="5" spans="1:24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  <c r="R5" s="4">
        <f t="shared" ref="R5:R68" si="2">R4+M5</f>
        <v>11.25</v>
      </c>
    </row>
    <row r="6" spans="1:24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  <c r="R6" s="4">
        <f t="shared" si="2"/>
        <v>13.25</v>
      </c>
    </row>
    <row r="7" spans="1:24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  <c r="R7" s="4">
        <f t="shared" si="2"/>
        <v>14.25</v>
      </c>
    </row>
    <row r="8" spans="1:24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  <c r="R8" s="4">
        <f t="shared" si="2"/>
        <v>16.5</v>
      </c>
    </row>
    <row r="9" spans="1:24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  <c r="R9" s="4">
        <f t="shared" si="2"/>
        <v>18</v>
      </c>
    </row>
    <row r="10" spans="1:24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R10" s="4">
        <f t="shared" si="2"/>
        <v>19.25</v>
      </c>
      <c r="T10" s="7" t="s">
        <v>81</v>
      </c>
      <c r="U10" s="7" t="s">
        <v>80</v>
      </c>
      <c r="V10" s="7" t="s">
        <v>186</v>
      </c>
      <c r="W10" s="7" t="s">
        <v>187</v>
      </c>
      <c r="X10" s="7" t="s">
        <v>204</v>
      </c>
    </row>
    <row r="11" spans="1:24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R11" s="4">
        <f t="shared" si="2"/>
        <v>22.25</v>
      </c>
      <c r="T11" t="s">
        <v>15</v>
      </c>
      <c r="U11" s="4">
        <f>SUM(M2:M4)</f>
        <v>7.75</v>
      </c>
      <c r="V11">
        <f>COUNTIF(P:P, "Pre Alpha")</f>
        <v>3</v>
      </c>
      <c r="W11">
        <f>C4-C2+1</f>
        <v>3</v>
      </c>
      <c r="X11">
        <f>W11-V11</f>
        <v>0</v>
      </c>
    </row>
    <row r="12" spans="1:24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R12" s="4">
        <f t="shared" si="2"/>
        <v>23.75</v>
      </c>
      <c r="T12" t="s">
        <v>16</v>
      </c>
      <c r="U12" s="4">
        <f>SUM(M5:M10)</f>
        <v>11.5</v>
      </c>
      <c r="V12">
        <f>COUNTIF(P:P, "Alpha")</f>
        <v>6</v>
      </c>
      <c r="W12">
        <f>C10-C5+1</f>
        <v>9</v>
      </c>
      <c r="X12">
        <f t="shared" ref="X12:X15" si="3">W12-V12</f>
        <v>3</v>
      </c>
    </row>
    <row r="13" spans="1:24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R13" s="4">
        <f t="shared" si="2"/>
        <v>25.5</v>
      </c>
      <c r="T13" t="s">
        <v>26</v>
      </c>
      <c r="U13" s="4">
        <f>SUM(M11:M17)</f>
        <v>19</v>
      </c>
      <c r="V13">
        <f>COUNTIF(P:P, "Beta")</f>
        <v>7</v>
      </c>
      <c r="W13">
        <f>C17-C11+1</f>
        <v>10</v>
      </c>
      <c r="X13">
        <f t="shared" si="3"/>
        <v>3</v>
      </c>
    </row>
    <row r="14" spans="1:24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R14" s="4">
        <f t="shared" si="2"/>
        <v>26.75</v>
      </c>
      <c r="T14" t="s">
        <v>31</v>
      </c>
      <c r="U14" s="4">
        <f>SUM(M18:M32)</f>
        <v>38.200000000000003</v>
      </c>
      <c r="V14">
        <f>COUNTIF(P:P, "Gamma")</f>
        <v>15</v>
      </c>
      <c r="W14">
        <f>C32-C18+1</f>
        <v>19</v>
      </c>
      <c r="X14">
        <f t="shared" si="3"/>
        <v>4</v>
      </c>
    </row>
    <row r="15" spans="1:24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R15" s="4">
        <f t="shared" si="2"/>
        <v>28.75</v>
      </c>
      <c r="T15" t="s">
        <v>75</v>
      </c>
      <c r="U15" s="4">
        <f>SUM(M33:M42)</f>
        <v>27.75</v>
      </c>
      <c r="V15">
        <f>COUNTIF(P:P, "Delta")</f>
        <v>10</v>
      </c>
      <c r="W15">
        <f>C42-C33+1</f>
        <v>14</v>
      </c>
      <c r="X15">
        <f t="shared" si="3"/>
        <v>4</v>
      </c>
    </row>
    <row r="16" spans="1:24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R16" s="4">
        <f t="shared" si="2"/>
        <v>32</v>
      </c>
      <c r="T16" t="s">
        <v>85</v>
      </c>
      <c r="U16" s="4">
        <f>SUM(M43:M401)</f>
        <v>113.5</v>
      </c>
      <c r="V16">
        <f>COUNTIF(P:P, "Freestyle I")</f>
        <v>43</v>
      </c>
      <c r="W16" s="15">
        <f>(INDEX(C:C,COUNTA(C:C))) - C43 + 1</f>
        <v>50</v>
      </c>
      <c r="X16" s="15">
        <f>W16-V16</f>
        <v>7</v>
      </c>
    </row>
    <row r="17" spans="1:24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  <c r="R17" s="4">
        <f t="shared" si="2"/>
        <v>38.25</v>
      </c>
    </row>
    <row r="18" spans="1:24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  <c r="R18" s="4">
        <f t="shared" si="2"/>
        <v>41.75</v>
      </c>
      <c r="X18" s="7" t="s">
        <v>203</v>
      </c>
    </row>
    <row r="19" spans="1:24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  <c r="R19" s="4">
        <f t="shared" si="2"/>
        <v>42.75</v>
      </c>
      <c r="X19">
        <f>SUM(X11:X16)</f>
        <v>21</v>
      </c>
    </row>
    <row r="20" spans="1:24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  <c r="R20" s="4">
        <f t="shared" si="2"/>
        <v>44</v>
      </c>
    </row>
    <row r="21" spans="1:24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  <c r="R21" s="4">
        <f t="shared" si="2"/>
        <v>47.25</v>
      </c>
    </row>
    <row r="22" spans="1:24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  <c r="R22" s="4">
        <f t="shared" si="2"/>
        <v>51.25</v>
      </c>
    </row>
    <row r="23" spans="1:24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  <c r="R23" s="4">
        <f t="shared" si="2"/>
        <v>58.5</v>
      </c>
    </row>
    <row r="24" spans="1:24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  <c r="R24" s="4">
        <f t="shared" si="2"/>
        <v>59.5</v>
      </c>
    </row>
    <row r="25" spans="1:24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  <c r="R25" s="4">
        <f t="shared" si="2"/>
        <v>60.5</v>
      </c>
    </row>
    <row r="26" spans="1:24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  <c r="R26" s="4">
        <f t="shared" si="2"/>
        <v>61.75</v>
      </c>
    </row>
    <row r="27" spans="1:24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  <c r="R27" s="4">
        <f t="shared" si="2"/>
        <v>63.75</v>
      </c>
    </row>
    <row r="28" spans="1:24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  <c r="R28" s="4">
        <f t="shared" si="2"/>
        <v>67.5</v>
      </c>
    </row>
    <row r="29" spans="1:24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  <c r="R29" s="4">
        <f t="shared" si="2"/>
        <v>71</v>
      </c>
    </row>
    <row r="30" spans="1:24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  <c r="R30" s="4">
        <f t="shared" si="2"/>
        <v>72</v>
      </c>
    </row>
    <row r="31" spans="1:24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  <c r="R31" s="4">
        <f t="shared" si="2"/>
        <v>72.45</v>
      </c>
    </row>
    <row r="32" spans="1:24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  <c r="R32" s="4">
        <f t="shared" si="2"/>
        <v>76.45</v>
      </c>
    </row>
    <row r="33" spans="1:18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  <c r="R33" s="4">
        <f t="shared" si="2"/>
        <v>78.2</v>
      </c>
    </row>
    <row r="34" spans="1:18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  <c r="R34" s="4">
        <f t="shared" si="2"/>
        <v>85.7</v>
      </c>
    </row>
    <row r="35" spans="1:18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  <c r="R35" s="4">
        <f t="shared" si="2"/>
        <v>88.7</v>
      </c>
    </row>
    <row r="36" spans="1:18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  <c r="R36" s="4">
        <f t="shared" si="2"/>
        <v>89.7</v>
      </c>
    </row>
    <row r="37" spans="1:18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  <c r="R37" s="4">
        <f t="shared" si="2"/>
        <v>92.7</v>
      </c>
    </row>
    <row r="38" spans="1:18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  <c r="R38" s="4">
        <f t="shared" si="2"/>
        <v>95.2</v>
      </c>
    </row>
    <row r="39" spans="1:18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  <c r="R39" s="4">
        <f t="shared" si="2"/>
        <v>97.45</v>
      </c>
    </row>
    <row r="40" spans="1:18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  <c r="R40" s="4">
        <f t="shared" si="2"/>
        <v>99.95</v>
      </c>
    </row>
    <row r="41" spans="1:18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  <c r="R41" s="4">
        <f t="shared" si="2"/>
        <v>100.95</v>
      </c>
    </row>
    <row r="42" spans="1:18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  <c r="R42" s="4">
        <f t="shared" si="2"/>
        <v>104.2</v>
      </c>
    </row>
    <row r="43" spans="1:18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  <c r="R43" s="4">
        <f t="shared" si="2"/>
        <v>106.45</v>
      </c>
    </row>
    <row r="44" spans="1:18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  <c r="R44" s="4">
        <f t="shared" si="2"/>
        <v>114.2</v>
      </c>
    </row>
    <row r="45" spans="1:18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  <c r="R45" s="4">
        <f t="shared" si="2"/>
        <v>116.95</v>
      </c>
    </row>
    <row r="46" spans="1:18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  <c r="R46" s="4">
        <f t="shared" si="2"/>
        <v>117.7</v>
      </c>
    </row>
    <row r="47" spans="1:18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  <c r="R47" s="4">
        <f t="shared" si="2"/>
        <v>118.2</v>
      </c>
    </row>
    <row r="48" spans="1:18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  <c r="R48" s="4">
        <f t="shared" si="2"/>
        <v>121.95</v>
      </c>
    </row>
    <row r="49" spans="1:18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  <c r="R49" s="4">
        <f t="shared" si="2"/>
        <v>124.7</v>
      </c>
    </row>
    <row r="50" spans="1:18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  <c r="R50" s="4">
        <f t="shared" si="2"/>
        <v>131.94999999999999</v>
      </c>
    </row>
    <row r="51" spans="1:18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  <c r="R51" s="4">
        <f t="shared" si="2"/>
        <v>135.44999999999999</v>
      </c>
    </row>
    <row r="52" spans="1:18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  <c r="R52" s="4">
        <f t="shared" si="2"/>
        <v>137.69999999999999</v>
      </c>
    </row>
    <row r="53" spans="1:18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  <c r="R53" s="4">
        <f t="shared" si="2"/>
        <v>138.44999999999999</v>
      </c>
    </row>
    <row r="54" spans="1:18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184</v>
      </c>
      <c r="O54" t="s">
        <v>183</v>
      </c>
      <c r="P54" t="s">
        <v>85</v>
      </c>
      <c r="Q54">
        <v>5</v>
      </c>
      <c r="R54" s="4">
        <f t="shared" si="2"/>
        <v>140.94999999999999</v>
      </c>
    </row>
    <row r="55" spans="1:18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185</v>
      </c>
      <c r="O55" t="s">
        <v>94</v>
      </c>
      <c r="P55" t="s">
        <v>85</v>
      </c>
      <c r="Q55">
        <v>5</v>
      </c>
      <c r="R55" s="4">
        <f t="shared" si="2"/>
        <v>144.69999999999999</v>
      </c>
    </row>
    <row r="56" spans="1:18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197</v>
      </c>
      <c r="O56" t="s">
        <v>198</v>
      </c>
      <c r="P56" t="s">
        <v>85</v>
      </c>
      <c r="Q56">
        <v>5</v>
      </c>
      <c r="R56" s="4">
        <f t="shared" si="2"/>
        <v>147.94999999999999</v>
      </c>
    </row>
    <row r="57" spans="1:18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  <c r="R57" s="4">
        <f t="shared" si="2"/>
        <v>150.44999999999999</v>
      </c>
    </row>
    <row r="58" spans="1:18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  <c r="R58" s="4">
        <f t="shared" si="2"/>
        <v>150.44999999999999</v>
      </c>
    </row>
    <row r="59" spans="1:18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  <c r="R59" s="4">
        <f t="shared" si="2"/>
        <v>150.94999999999999</v>
      </c>
    </row>
    <row r="60" spans="1:18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t="s">
        <v>85</v>
      </c>
      <c r="Q60">
        <v>5</v>
      </c>
      <c r="R60" s="4">
        <f t="shared" si="2"/>
        <v>151.94999999999999</v>
      </c>
    </row>
    <row r="61" spans="1:18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199</v>
      </c>
      <c r="P61" t="s">
        <v>85</v>
      </c>
      <c r="Q61">
        <v>5</v>
      </c>
      <c r="R61" s="4">
        <f t="shared" si="2"/>
        <v>153.69999999999999</v>
      </c>
    </row>
    <row r="62" spans="1:18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196</v>
      </c>
      <c r="O62" t="s">
        <v>195</v>
      </c>
      <c r="P62" t="s">
        <v>85</v>
      </c>
      <c r="Q62">
        <v>5</v>
      </c>
      <c r="R62" s="4">
        <f t="shared" si="2"/>
        <v>159.69999999999999</v>
      </c>
    </row>
    <row r="63" spans="1:18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194</v>
      </c>
      <c r="O63" t="s">
        <v>17</v>
      </c>
      <c r="P63" t="s">
        <v>85</v>
      </c>
      <c r="Q63">
        <v>5</v>
      </c>
      <c r="R63" s="4">
        <f t="shared" si="2"/>
        <v>163.19999999999999</v>
      </c>
    </row>
    <row r="64" spans="1:18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190</v>
      </c>
      <c r="O64" t="s">
        <v>189</v>
      </c>
      <c r="P64" t="s">
        <v>85</v>
      </c>
      <c r="Q64">
        <v>5</v>
      </c>
      <c r="R64" s="4">
        <f t="shared" si="2"/>
        <v>165.45</v>
      </c>
    </row>
    <row r="65" spans="1:18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192</v>
      </c>
      <c r="O65" t="s">
        <v>178</v>
      </c>
      <c r="P65" t="s">
        <v>85</v>
      </c>
      <c r="Q65">
        <v>5</v>
      </c>
      <c r="R65" s="4">
        <f t="shared" si="2"/>
        <v>166.2</v>
      </c>
    </row>
    <row r="66" spans="1:18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84" si="5">E66-D66</f>
        <v>4.166666666666663E-2</v>
      </c>
      <c r="M66" s="4">
        <v>1</v>
      </c>
      <c r="N66" t="s">
        <v>193</v>
      </c>
      <c r="O66" t="s">
        <v>20</v>
      </c>
      <c r="P66" t="s">
        <v>85</v>
      </c>
      <c r="Q66">
        <v>5</v>
      </c>
      <c r="R66" s="4">
        <f t="shared" si="2"/>
        <v>167.2</v>
      </c>
    </row>
    <row r="67" spans="1:18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5"/>
        <v>3.125E-2</v>
      </c>
      <c r="M67" s="4">
        <v>0.75</v>
      </c>
      <c r="N67" t="s">
        <v>191</v>
      </c>
      <c r="O67" t="s">
        <v>178</v>
      </c>
      <c r="P67" t="s">
        <v>85</v>
      </c>
      <c r="Q67">
        <v>5</v>
      </c>
      <c r="R67" s="4">
        <f t="shared" si="2"/>
        <v>167.95</v>
      </c>
    </row>
    <row r="68" spans="1:18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5"/>
        <v>8.3333333333333315E-2</v>
      </c>
      <c r="M68" s="4">
        <v>2</v>
      </c>
      <c r="N68" t="s">
        <v>233</v>
      </c>
      <c r="O68" t="s">
        <v>232</v>
      </c>
      <c r="P68" t="s">
        <v>85</v>
      </c>
      <c r="Q68">
        <v>5</v>
      </c>
      <c r="R68" s="4">
        <f t="shared" si="2"/>
        <v>169.95</v>
      </c>
    </row>
    <row r="69" spans="1:18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5"/>
        <v>0.16666666666666663</v>
      </c>
      <c r="M69" s="4">
        <v>4</v>
      </c>
      <c r="N69" t="s">
        <v>188</v>
      </c>
      <c r="O69" t="s">
        <v>17</v>
      </c>
      <c r="P69" t="s">
        <v>85</v>
      </c>
      <c r="Q69">
        <v>5</v>
      </c>
      <c r="R69" s="4">
        <f t="shared" ref="R69:R85" si="6">R68+M69</f>
        <v>173.95</v>
      </c>
    </row>
    <row r="70" spans="1:18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5"/>
        <v>0.125</v>
      </c>
      <c r="M70" s="4">
        <v>3</v>
      </c>
      <c r="N70" t="s">
        <v>200</v>
      </c>
      <c r="O70" t="s">
        <v>221</v>
      </c>
      <c r="P70" t="s">
        <v>85</v>
      </c>
      <c r="Q70">
        <v>5</v>
      </c>
      <c r="R70" s="4">
        <f t="shared" si="6"/>
        <v>176.95</v>
      </c>
    </row>
    <row r="71" spans="1:18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5"/>
        <v>7.2916666666666741E-2</v>
      </c>
      <c r="M71" s="4">
        <v>1.75</v>
      </c>
      <c r="N71" t="s">
        <v>201</v>
      </c>
      <c r="O71" t="s">
        <v>222</v>
      </c>
      <c r="P71" t="s">
        <v>85</v>
      </c>
      <c r="Q71">
        <v>5</v>
      </c>
      <c r="R71" s="4">
        <f t="shared" si="6"/>
        <v>178.7</v>
      </c>
    </row>
    <row r="72" spans="1:18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5"/>
        <v>0.125</v>
      </c>
      <c r="M72" s="4">
        <v>3</v>
      </c>
      <c r="N72" t="s">
        <v>202</v>
      </c>
      <c r="O72" t="s">
        <v>223</v>
      </c>
      <c r="P72" t="s">
        <v>85</v>
      </c>
      <c r="Q72">
        <v>5</v>
      </c>
      <c r="R72" s="4">
        <f t="shared" si="6"/>
        <v>181.7</v>
      </c>
    </row>
    <row r="73" spans="1:18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5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209</v>
      </c>
      <c r="O73" t="s">
        <v>224</v>
      </c>
      <c r="P73" t="s">
        <v>85</v>
      </c>
      <c r="Q73">
        <v>5</v>
      </c>
      <c r="R73" s="4">
        <f t="shared" si="6"/>
        <v>184.45</v>
      </c>
    </row>
    <row r="74" spans="1:18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5"/>
        <v>1.0416666666666741E-2</v>
      </c>
      <c r="M74" s="4">
        <v>0.25</v>
      </c>
      <c r="N74" t="s">
        <v>206</v>
      </c>
      <c r="O74" t="s">
        <v>207</v>
      </c>
      <c r="P74" t="s">
        <v>85</v>
      </c>
      <c r="Q74">
        <v>5</v>
      </c>
      <c r="R74" s="4">
        <f t="shared" si="6"/>
        <v>184.7</v>
      </c>
    </row>
    <row r="75" spans="1:18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5"/>
        <v>0.14583333333333337</v>
      </c>
      <c r="M75" s="4">
        <v>3.5</v>
      </c>
      <c r="N75" t="s">
        <v>208</v>
      </c>
      <c r="O75" t="s">
        <v>17</v>
      </c>
      <c r="P75" t="s">
        <v>85</v>
      </c>
      <c r="Q75">
        <v>5</v>
      </c>
      <c r="R75" s="4">
        <f t="shared" si="6"/>
        <v>188.2</v>
      </c>
    </row>
    <row r="76" spans="1:18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5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205</v>
      </c>
      <c r="O76" t="s">
        <v>225</v>
      </c>
      <c r="P76" t="s">
        <v>85</v>
      </c>
      <c r="Q76">
        <v>5</v>
      </c>
      <c r="R76" s="4">
        <f t="shared" si="6"/>
        <v>190.95</v>
      </c>
    </row>
    <row r="77" spans="1:18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5"/>
        <v>8.3333333333333259E-2</v>
      </c>
      <c r="M77" s="4">
        <v>2</v>
      </c>
      <c r="N77" t="s">
        <v>218</v>
      </c>
      <c r="O77" t="s">
        <v>231</v>
      </c>
      <c r="P77" t="s">
        <v>85</v>
      </c>
      <c r="Q77">
        <v>5</v>
      </c>
      <c r="R77" s="4">
        <f t="shared" si="6"/>
        <v>192.95</v>
      </c>
    </row>
    <row r="78" spans="1:18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5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213</v>
      </c>
      <c r="O78" t="s">
        <v>226</v>
      </c>
      <c r="P78" t="s">
        <v>85</v>
      </c>
      <c r="Q78">
        <v>5</v>
      </c>
      <c r="R78" s="4">
        <f t="shared" si="6"/>
        <v>196.45</v>
      </c>
    </row>
    <row r="79" spans="1:18" x14ac:dyDescent="0.25">
      <c r="A79" t="s">
        <v>1</v>
      </c>
      <c r="B79" s="1">
        <v>43385</v>
      </c>
      <c r="C79" s="5">
        <f t="shared" si="1"/>
        <v>43385</v>
      </c>
      <c r="D79" s="3">
        <v>0.76041666666666663</v>
      </c>
      <c r="E79" s="3">
        <v>0.91666666666666663</v>
      </c>
      <c r="F79" s="2">
        <f t="shared" si="5"/>
        <v>0.15625</v>
      </c>
      <c r="M79" s="4">
        <v>3.75</v>
      </c>
      <c r="N79" t="s">
        <v>217</v>
      </c>
      <c r="O79" t="s">
        <v>21</v>
      </c>
      <c r="P79" t="s">
        <v>85</v>
      </c>
      <c r="Q79">
        <v>5</v>
      </c>
      <c r="R79" s="4">
        <f t="shared" si="6"/>
        <v>200.2</v>
      </c>
    </row>
    <row r="80" spans="1:18" x14ac:dyDescent="0.25">
      <c r="A80" t="s">
        <v>2</v>
      </c>
      <c r="B80" s="1">
        <v>43386</v>
      </c>
      <c r="C80" s="5">
        <f t="shared" si="1"/>
        <v>43386</v>
      </c>
      <c r="D80" s="3">
        <v>0.375</v>
      </c>
      <c r="E80" s="3">
        <v>0.55208333333333337</v>
      </c>
      <c r="F80" s="2">
        <f t="shared" si="5"/>
        <v>0.17708333333333337</v>
      </c>
      <c r="M80" s="4">
        <v>4.25</v>
      </c>
      <c r="N80" t="s">
        <v>230</v>
      </c>
      <c r="O80" t="s">
        <v>229</v>
      </c>
      <c r="P80" t="s">
        <v>85</v>
      </c>
      <c r="Q80">
        <v>5</v>
      </c>
      <c r="R80" s="4">
        <f t="shared" si="6"/>
        <v>204.45</v>
      </c>
    </row>
    <row r="81" spans="1:18" x14ac:dyDescent="0.25">
      <c r="A81" t="s">
        <v>3</v>
      </c>
      <c r="B81" s="1">
        <v>43387</v>
      </c>
      <c r="C81" s="5">
        <f t="shared" si="1"/>
        <v>43387</v>
      </c>
      <c r="D81" s="3">
        <v>0.53125</v>
      </c>
      <c r="E81" s="3">
        <v>0.6875</v>
      </c>
      <c r="F81" s="2">
        <f t="shared" si="5"/>
        <v>0.15625</v>
      </c>
      <c r="M81" s="4">
        <v>3.75</v>
      </c>
      <c r="N81" t="s">
        <v>216</v>
      </c>
      <c r="O81" t="s">
        <v>17</v>
      </c>
      <c r="P81" t="s">
        <v>85</v>
      </c>
      <c r="Q81">
        <v>5</v>
      </c>
      <c r="R81" s="4">
        <f t="shared" si="6"/>
        <v>208.2</v>
      </c>
    </row>
    <row r="82" spans="1:18" x14ac:dyDescent="0.25">
      <c r="A82" t="s">
        <v>10</v>
      </c>
      <c r="B82" s="1">
        <v>43388</v>
      </c>
      <c r="C82" s="5">
        <f t="shared" si="1"/>
        <v>43388</v>
      </c>
      <c r="D82" s="3">
        <v>0.65625</v>
      </c>
      <c r="E82" s="3">
        <v>0.67708333333333337</v>
      </c>
      <c r="F82" s="2">
        <f t="shared" si="5"/>
        <v>2.083333333333337E-2</v>
      </c>
      <c r="G82" s="3">
        <v>0.69791666666666663</v>
      </c>
      <c r="H82" s="3">
        <v>0.73958333333333337</v>
      </c>
      <c r="I82" s="2">
        <f>H82-G82</f>
        <v>4.1666666666666741E-2</v>
      </c>
      <c r="J82" s="3">
        <v>0.77083333333333337</v>
      </c>
      <c r="K82" s="3">
        <v>0.82291666666666663</v>
      </c>
      <c r="L82" s="2">
        <f>K82-J82</f>
        <v>5.2083333333333259E-2</v>
      </c>
      <c r="M82" s="4">
        <v>2.75</v>
      </c>
      <c r="N82" t="s">
        <v>219</v>
      </c>
      <c r="O82" t="s">
        <v>227</v>
      </c>
      <c r="P82" t="s">
        <v>85</v>
      </c>
      <c r="Q82">
        <v>5</v>
      </c>
      <c r="R82" s="4">
        <f t="shared" si="6"/>
        <v>210.95</v>
      </c>
    </row>
    <row r="83" spans="1:18" x14ac:dyDescent="0.25">
      <c r="A83" t="s">
        <v>35</v>
      </c>
      <c r="B83" s="1">
        <v>43390</v>
      </c>
      <c r="C83" s="5">
        <f t="shared" si="1"/>
        <v>43390</v>
      </c>
      <c r="D83" s="3">
        <v>0.73958333333333337</v>
      </c>
      <c r="E83" s="3">
        <v>0.82291666666666663</v>
      </c>
      <c r="F83" s="2">
        <f t="shared" si="5"/>
        <v>8.3333333333333259E-2</v>
      </c>
      <c r="M83" s="4">
        <v>2</v>
      </c>
      <c r="N83" t="s">
        <v>220</v>
      </c>
      <c r="O83" t="s">
        <v>228</v>
      </c>
      <c r="P83" t="s">
        <v>85</v>
      </c>
      <c r="Q83">
        <v>5</v>
      </c>
      <c r="R83" s="4">
        <f t="shared" si="6"/>
        <v>212.95</v>
      </c>
    </row>
    <row r="84" spans="1:18" x14ac:dyDescent="0.25">
      <c r="A84" t="s">
        <v>0</v>
      </c>
      <c r="B84" s="1">
        <v>43391</v>
      </c>
      <c r="C84" s="5">
        <f t="shared" si="1"/>
        <v>43391</v>
      </c>
      <c r="D84" s="3">
        <v>0.70833333333333337</v>
      </c>
      <c r="E84" s="3">
        <v>0.90625</v>
      </c>
      <c r="F84" s="2">
        <f t="shared" si="5"/>
        <v>0.19791666666666663</v>
      </c>
      <c r="M84" s="4">
        <v>4.75</v>
      </c>
      <c r="N84" t="s">
        <v>235</v>
      </c>
      <c r="O84" t="s">
        <v>234</v>
      </c>
      <c r="P84" t="s">
        <v>85</v>
      </c>
      <c r="Q84">
        <v>5</v>
      </c>
      <c r="R84" s="4">
        <f t="shared" si="6"/>
        <v>217.7</v>
      </c>
    </row>
    <row r="85" spans="1:18" x14ac:dyDescent="0.25">
      <c r="A85" t="s">
        <v>1</v>
      </c>
      <c r="B85" s="1">
        <v>43392</v>
      </c>
      <c r="C85" s="5">
        <f t="shared" si="1"/>
        <v>43392</v>
      </c>
      <c r="P85" t="s">
        <v>85</v>
      </c>
      <c r="Q85">
        <v>5</v>
      </c>
      <c r="R85" s="4">
        <f t="shared" si="6"/>
        <v>217.7</v>
      </c>
    </row>
  </sheetData>
  <conditionalFormatting sqref="A2:R542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I4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214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214</v>
      </c>
      <c r="I4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tabSelected="1" workbookViewId="0">
      <selection activeCell="R22" sqref="R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G23" sqref="G23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211</v>
      </c>
    </row>
    <row r="3" spans="1:2" x14ac:dyDescent="0.25">
      <c r="A3" t="s">
        <v>39</v>
      </c>
      <c r="B3" t="s">
        <v>211</v>
      </c>
    </row>
    <row r="4" spans="1:2" x14ac:dyDescent="0.25">
      <c r="A4" t="s">
        <v>40</v>
      </c>
      <c r="B4" t="s">
        <v>211</v>
      </c>
    </row>
    <row r="5" spans="1:2" x14ac:dyDescent="0.25">
      <c r="A5" t="s">
        <v>41</v>
      </c>
      <c r="B5" t="s">
        <v>211</v>
      </c>
    </row>
    <row r="6" spans="1:2" x14ac:dyDescent="0.25">
      <c r="A6" t="s">
        <v>42</v>
      </c>
      <c r="B6" t="s">
        <v>211</v>
      </c>
    </row>
    <row r="7" spans="1:2" x14ac:dyDescent="0.25">
      <c r="A7" t="s">
        <v>43</v>
      </c>
      <c r="B7" t="s">
        <v>211</v>
      </c>
    </row>
    <row r="8" spans="1:2" x14ac:dyDescent="0.25">
      <c r="A8" t="s">
        <v>44</v>
      </c>
      <c r="B8" t="s">
        <v>211</v>
      </c>
    </row>
    <row r="9" spans="1:2" x14ac:dyDescent="0.25">
      <c r="A9" t="s">
        <v>45</v>
      </c>
      <c r="B9" t="s">
        <v>211</v>
      </c>
    </row>
    <row r="10" spans="1:2" x14ac:dyDescent="0.25">
      <c r="A10" t="s">
        <v>46</v>
      </c>
      <c r="B10" t="s">
        <v>211</v>
      </c>
    </row>
    <row r="11" spans="1:2" x14ac:dyDescent="0.25">
      <c r="A11" t="s">
        <v>47</v>
      </c>
      <c r="B11" t="s">
        <v>211</v>
      </c>
    </row>
    <row r="12" spans="1:2" x14ac:dyDescent="0.25">
      <c r="A12" t="s">
        <v>48</v>
      </c>
      <c r="B12" t="s">
        <v>211</v>
      </c>
    </row>
    <row r="13" spans="1:2" x14ac:dyDescent="0.25">
      <c r="A13" t="s">
        <v>49</v>
      </c>
      <c r="B13" t="s">
        <v>211</v>
      </c>
    </row>
    <row r="14" spans="1:2" x14ac:dyDescent="0.25">
      <c r="A14" t="s">
        <v>50</v>
      </c>
      <c r="B14" t="s">
        <v>211</v>
      </c>
    </row>
    <row r="15" spans="1:2" x14ac:dyDescent="0.25">
      <c r="A15" t="s">
        <v>51</v>
      </c>
      <c r="B15" t="s">
        <v>211</v>
      </c>
    </row>
    <row r="16" spans="1:2" x14ac:dyDescent="0.25">
      <c r="A16" t="s">
        <v>52</v>
      </c>
      <c r="B16" t="s">
        <v>211</v>
      </c>
    </row>
    <row r="17" spans="1:2" x14ac:dyDescent="0.25">
      <c r="A17" t="s">
        <v>53</v>
      </c>
      <c r="B17" t="s">
        <v>212</v>
      </c>
    </row>
    <row r="18" spans="1:2" x14ac:dyDescent="0.25">
      <c r="A18" t="s">
        <v>54</v>
      </c>
      <c r="B18" t="s">
        <v>211</v>
      </c>
    </row>
    <row r="19" spans="1:2" x14ac:dyDescent="0.25">
      <c r="A19" t="s">
        <v>55</v>
      </c>
      <c r="B19" t="s">
        <v>211</v>
      </c>
    </row>
    <row r="20" spans="1:2" x14ac:dyDescent="0.25">
      <c r="A20" t="s">
        <v>56</v>
      </c>
      <c r="B20" t="s">
        <v>211</v>
      </c>
    </row>
    <row r="21" spans="1:2" x14ac:dyDescent="0.25">
      <c r="A21" t="s">
        <v>57</v>
      </c>
      <c r="B21" t="s">
        <v>212</v>
      </c>
    </row>
    <row r="22" spans="1:2" x14ac:dyDescent="0.25">
      <c r="A22" t="s">
        <v>58</v>
      </c>
      <c r="B22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F84"/>
  <sheetViews>
    <sheetView workbookViewId="0">
      <selection activeCell="D9" sqref="D9"/>
    </sheetView>
  </sheetViews>
  <sheetFormatPr defaultRowHeight="15" x14ac:dyDescent="0.25"/>
  <cols>
    <col min="1" max="1" width="29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6" ht="18" x14ac:dyDescent="0.25">
      <c r="A1" s="13" t="s">
        <v>102</v>
      </c>
      <c r="C1" s="13"/>
      <c r="F1" s="13"/>
    </row>
    <row r="2" spans="1:6" x14ac:dyDescent="0.25">
      <c r="A2" s="14" t="s">
        <v>103</v>
      </c>
      <c r="C2" s="14"/>
      <c r="F2" s="14"/>
    </row>
    <row r="3" spans="1:6" x14ac:dyDescent="0.25">
      <c r="A3" s="14" t="s">
        <v>104</v>
      </c>
      <c r="C3" s="14"/>
      <c r="F3" s="14"/>
    </row>
    <row r="4" spans="1:6" x14ac:dyDescent="0.25">
      <c r="A4" s="14" t="s">
        <v>105</v>
      </c>
      <c r="C4" s="14"/>
      <c r="F4" s="14"/>
    </row>
    <row r="5" spans="1:6" x14ac:dyDescent="0.25">
      <c r="A5" s="14" t="s">
        <v>108</v>
      </c>
      <c r="C5" s="14"/>
      <c r="F5" s="14"/>
    </row>
    <row r="6" spans="1:6" x14ac:dyDescent="0.25">
      <c r="A6" s="14" t="s">
        <v>106</v>
      </c>
      <c r="C6" s="14"/>
      <c r="F6" s="14"/>
    </row>
    <row r="7" spans="1:6" x14ac:dyDescent="0.25">
      <c r="A7" s="14" t="s">
        <v>107</v>
      </c>
      <c r="C7" s="14"/>
      <c r="F7" s="14"/>
    </row>
    <row r="8" spans="1:6" x14ac:dyDescent="0.25">
      <c r="F8" s="14"/>
    </row>
    <row r="9" spans="1:6" ht="18" x14ac:dyDescent="0.25">
      <c r="A9" s="13" t="s">
        <v>109</v>
      </c>
    </row>
    <row r="10" spans="1:6" x14ac:dyDescent="0.25">
      <c r="A10" s="14" t="s">
        <v>110</v>
      </c>
    </row>
    <row r="11" spans="1:6" x14ac:dyDescent="0.25">
      <c r="A11" s="14" t="s">
        <v>115</v>
      </c>
    </row>
    <row r="12" spans="1:6" x14ac:dyDescent="0.25">
      <c r="A12" s="14" t="s">
        <v>111</v>
      </c>
    </row>
    <row r="13" spans="1:6" x14ac:dyDescent="0.25">
      <c r="A13" s="14" t="s">
        <v>112</v>
      </c>
    </row>
    <row r="14" spans="1:6" x14ac:dyDescent="0.25">
      <c r="A14" s="14" t="s">
        <v>114</v>
      </c>
    </row>
    <row r="15" spans="1:6" x14ac:dyDescent="0.25">
      <c r="A15" s="14" t="s">
        <v>113</v>
      </c>
    </row>
    <row r="17" spans="1:1" ht="18" x14ac:dyDescent="0.25">
      <c r="A17" s="13" t="s">
        <v>116</v>
      </c>
    </row>
    <row r="18" spans="1:1" x14ac:dyDescent="0.25">
      <c r="A18" s="14" t="s">
        <v>120</v>
      </c>
    </row>
    <row r="19" spans="1:1" x14ac:dyDescent="0.25">
      <c r="A19" s="14" t="s">
        <v>117</v>
      </c>
    </row>
    <row r="20" spans="1:1" x14ac:dyDescent="0.25">
      <c r="A20" s="14" t="s">
        <v>118</v>
      </c>
    </row>
    <row r="21" spans="1:1" x14ac:dyDescent="0.25">
      <c r="A21" s="14" t="s">
        <v>119</v>
      </c>
    </row>
    <row r="22" spans="1:1" x14ac:dyDescent="0.25">
      <c r="A22" s="14" t="s">
        <v>121</v>
      </c>
    </row>
    <row r="23" spans="1:1" x14ac:dyDescent="0.25">
      <c r="A23" s="14" t="s">
        <v>113</v>
      </c>
    </row>
    <row r="25" spans="1:1" ht="18" x14ac:dyDescent="0.25">
      <c r="A25" s="13" t="s">
        <v>122</v>
      </c>
    </row>
    <row r="26" spans="1:1" x14ac:dyDescent="0.25">
      <c r="A26" s="14" t="s">
        <v>123</v>
      </c>
    </row>
    <row r="27" spans="1:1" x14ac:dyDescent="0.25">
      <c r="A27" s="14" t="s">
        <v>124</v>
      </c>
    </row>
    <row r="28" spans="1:1" x14ac:dyDescent="0.25">
      <c r="A28" s="14" t="s">
        <v>125</v>
      </c>
    </row>
    <row r="29" spans="1:1" x14ac:dyDescent="0.25">
      <c r="A29" s="14" t="s">
        <v>126</v>
      </c>
    </row>
    <row r="30" spans="1:1" x14ac:dyDescent="0.25">
      <c r="A30" s="14" t="s">
        <v>127</v>
      </c>
    </row>
    <row r="31" spans="1:1" x14ac:dyDescent="0.25">
      <c r="A31" s="14" t="s">
        <v>163</v>
      </c>
    </row>
    <row r="33" spans="1:1" ht="18" x14ac:dyDescent="0.25">
      <c r="A33" s="13" t="s">
        <v>128</v>
      </c>
    </row>
    <row r="34" spans="1:1" x14ac:dyDescent="0.25">
      <c r="A34" s="14" t="s">
        <v>129</v>
      </c>
    </row>
    <row r="35" spans="1:1" x14ac:dyDescent="0.25">
      <c r="A35" s="14" t="s">
        <v>130</v>
      </c>
    </row>
    <row r="36" spans="1:1" x14ac:dyDescent="0.25">
      <c r="A36" s="14" t="s">
        <v>131</v>
      </c>
    </row>
    <row r="37" spans="1:1" x14ac:dyDescent="0.25">
      <c r="A37" s="14" t="s">
        <v>132</v>
      </c>
    </row>
    <row r="38" spans="1:1" x14ac:dyDescent="0.25">
      <c r="A38" s="14" t="s">
        <v>133</v>
      </c>
    </row>
    <row r="39" spans="1:1" x14ac:dyDescent="0.25">
      <c r="A39" s="14" t="s">
        <v>113</v>
      </c>
    </row>
    <row r="41" spans="1:1" ht="18" x14ac:dyDescent="0.25">
      <c r="A41" s="13" t="s">
        <v>134</v>
      </c>
    </row>
    <row r="42" spans="1:1" x14ac:dyDescent="0.25">
      <c r="A42" s="14" t="s">
        <v>135</v>
      </c>
    </row>
    <row r="43" spans="1:1" x14ac:dyDescent="0.25">
      <c r="A43" s="14" t="s">
        <v>136</v>
      </c>
    </row>
    <row r="44" spans="1:1" x14ac:dyDescent="0.25">
      <c r="A44" s="14" t="s">
        <v>160</v>
      </c>
    </row>
    <row r="45" spans="1:1" x14ac:dyDescent="0.25">
      <c r="A45" s="14" t="s">
        <v>137</v>
      </c>
    </row>
    <row r="46" spans="1:1" x14ac:dyDescent="0.25">
      <c r="A46" s="14" t="s">
        <v>161</v>
      </c>
    </row>
    <row r="47" spans="1:1" x14ac:dyDescent="0.25">
      <c r="A47" s="14" t="s">
        <v>162</v>
      </c>
    </row>
    <row r="48" spans="1:1" x14ac:dyDescent="0.25">
      <c r="A48" s="14" t="s">
        <v>113</v>
      </c>
    </row>
    <row r="50" spans="1:1" ht="18" x14ac:dyDescent="0.25">
      <c r="A50" s="13" t="s">
        <v>138</v>
      </c>
    </row>
    <row r="51" spans="1:1" x14ac:dyDescent="0.25">
      <c r="A51" s="14" t="s">
        <v>164</v>
      </c>
    </row>
    <row r="52" spans="1:1" x14ac:dyDescent="0.25">
      <c r="A52" s="14" t="s">
        <v>139</v>
      </c>
    </row>
    <row r="53" spans="1:1" x14ac:dyDescent="0.25">
      <c r="A53" s="14" t="s">
        <v>165</v>
      </c>
    </row>
    <row r="54" spans="1:1" x14ac:dyDescent="0.25">
      <c r="A54" s="14" t="s">
        <v>140</v>
      </c>
    </row>
    <row r="55" spans="1:1" x14ac:dyDescent="0.25">
      <c r="A55" s="14" t="s">
        <v>166</v>
      </c>
    </row>
    <row r="56" spans="1:1" x14ac:dyDescent="0.25">
      <c r="A56" s="14" t="s">
        <v>167</v>
      </c>
    </row>
    <row r="57" spans="1:1" x14ac:dyDescent="0.25">
      <c r="A57" s="14" t="s">
        <v>113</v>
      </c>
    </row>
    <row r="59" spans="1:1" ht="18" x14ac:dyDescent="0.25">
      <c r="A59" s="13" t="s">
        <v>141</v>
      </c>
    </row>
    <row r="60" spans="1:1" x14ac:dyDescent="0.25">
      <c r="A60" s="14" t="s">
        <v>142</v>
      </c>
    </row>
    <row r="61" spans="1:1" x14ac:dyDescent="0.25">
      <c r="A61" s="14" t="s">
        <v>143</v>
      </c>
    </row>
    <row r="62" spans="1:1" x14ac:dyDescent="0.25">
      <c r="A62" s="14" t="s">
        <v>144</v>
      </c>
    </row>
    <row r="63" spans="1:1" x14ac:dyDescent="0.25">
      <c r="A63" s="14" t="s">
        <v>168</v>
      </c>
    </row>
    <row r="64" spans="1:1" x14ac:dyDescent="0.25">
      <c r="A64" s="14" t="s">
        <v>169</v>
      </c>
    </row>
    <row r="65" spans="1:1" x14ac:dyDescent="0.25">
      <c r="A65" s="14" t="s">
        <v>145</v>
      </c>
    </row>
    <row r="66" spans="1:1" x14ac:dyDescent="0.25">
      <c r="A66" s="14" t="s">
        <v>113</v>
      </c>
    </row>
    <row r="68" spans="1:1" ht="18" x14ac:dyDescent="0.25">
      <c r="A68" s="13" t="s">
        <v>146</v>
      </c>
    </row>
    <row r="69" spans="1:1" x14ac:dyDescent="0.25">
      <c r="A69" s="14" t="s">
        <v>147</v>
      </c>
    </row>
    <row r="70" spans="1:1" x14ac:dyDescent="0.25">
      <c r="A70" s="14" t="s">
        <v>148</v>
      </c>
    </row>
    <row r="71" spans="1:1" x14ac:dyDescent="0.25">
      <c r="A71" s="14" t="s">
        <v>149</v>
      </c>
    </row>
    <row r="72" spans="1:1" x14ac:dyDescent="0.25">
      <c r="A72" s="14" t="s">
        <v>150</v>
      </c>
    </row>
    <row r="73" spans="1:1" x14ac:dyDescent="0.25">
      <c r="A73" s="14" t="s">
        <v>151</v>
      </c>
    </row>
    <row r="74" spans="1:1" x14ac:dyDescent="0.25">
      <c r="A74" s="14" t="s">
        <v>152</v>
      </c>
    </row>
    <row r="75" spans="1:1" x14ac:dyDescent="0.25">
      <c r="A75" s="14" t="s">
        <v>153</v>
      </c>
    </row>
    <row r="77" spans="1:1" ht="18" x14ac:dyDescent="0.25">
      <c r="A77" s="13" t="s">
        <v>154</v>
      </c>
    </row>
    <row r="78" spans="1:1" x14ac:dyDescent="0.25">
      <c r="A78" t="s">
        <v>155</v>
      </c>
    </row>
    <row r="79" spans="1:1" x14ac:dyDescent="0.25">
      <c r="A79" t="s">
        <v>156</v>
      </c>
    </row>
    <row r="80" spans="1:1" x14ac:dyDescent="0.25">
      <c r="A80" t="s">
        <v>157</v>
      </c>
    </row>
    <row r="81" spans="1:1" x14ac:dyDescent="0.25">
      <c r="A81" t="s">
        <v>158</v>
      </c>
    </row>
    <row r="82" spans="1:1" x14ac:dyDescent="0.25">
      <c r="A82" t="s">
        <v>171</v>
      </c>
    </row>
    <row r="83" spans="1:1" x14ac:dyDescent="0.25">
      <c r="A83" t="s">
        <v>170</v>
      </c>
    </row>
    <row r="84" spans="1:1" x14ac:dyDescent="0.25">
      <c r="A84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2018-10-19T14:41:03Z</dcterms:modified>
</cp:coreProperties>
</file>