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8ag\Desktop\ice-skating\"/>
    </mc:Choice>
  </mc:AlternateContent>
  <xr:revisionPtr revIDLastSave="0" documentId="13_ncr:1_{A51F9B88-EED4-420B-8ED3-9C5BD14DFE5D}" xr6:coauthVersionLast="40" xr6:coauthVersionMax="40" xr10:uidLastSave="{00000000-0000-0000-0000-000000000000}"/>
  <bookViews>
    <workbookView xWindow="0" yWindow="0" windowWidth="19200" windowHeight="8160" xr2:uid="{00000000-000D-0000-FFFF-FFFF00000000}"/>
  </bookViews>
  <sheets>
    <sheet name="Data" sheetId="1" r:id="rId1"/>
    <sheet name="Off Ice Training" sheetId="4" r:id="rId2"/>
    <sheet name="Graphs" sheetId="2" r:id="rId3"/>
    <sheet name="Skater Evaluation" sheetId="3" r:id="rId4"/>
    <sheet name="Test Requiremen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174" i="1" l="1"/>
  <c r="T166" i="1"/>
  <c r="T167" i="1"/>
  <c r="T168" i="1" s="1"/>
  <c r="T169" i="1" s="1"/>
  <c r="T170" i="1" s="1"/>
  <c r="T171" i="1" s="1"/>
  <c r="T172" i="1" s="1"/>
  <c r="T173" i="1" s="1"/>
  <c r="C168" i="1"/>
  <c r="C169" i="1"/>
  <c r="C170" i="1"/>
  <c r="C171" i="1"/>
  <c r="C172" i="1"/>
  <c r="C173" i="1"/>
  <c r="C174" i="1"/>
  <c r="C167" i="1"/>
  <c r="C166" i="1"/>
  <c r="T156" i="1" l="1"/>
  <c r="T157" i="1" s="1"/>
  <c r="T158" i="1" s="1"/>
  <c r="T159" i="1" s="1"/>
  <c r="T160" i="1" s="1"/>
  <c r="T161" i="1" s="1"/>
  <c r="T162" i="1" s="1"/>
  <c r="T163" i="1" s="1"/>
  <c r="T164" i="1" s="1"/>
  <c r="T165" i="1" s="1"/>
  <c r="F156" i="1"/>
  <c r="F157" i="1"/>
  <c r="F158" i="1"/>
  <c r="F159" i="1"/>
  <c r="F160" i="1"/>
  <c r="F161" i="1"/>
  <c r="F162" i="1"/>
  <c r="F163" i="1"/>
  <c r="F164" i="1"/>
  <c r="C165" i="1"/>
  <c r="C164" i="1"/>
  <c r="C163" i="1"/>
  <c r="C162" i="1"/>
  <c r="C161" i="1"/>
  <c r="C160" i="1"/>
  <c r="C159" i="1"/>
  <c r="C158" i="1"/>
  <c r="C157" i="1"/>
  <c r="C156" i="1"/>
  <c r="I139" i="1" l="1"/>
  <c r="F140" i="1"/>
  <c r="F141" i="1"/>
  <c r="F142" i="1"/>
  <c r="F143" i="1"/>
  <c r="F144" i="1"/>
  <c r="F145" i="1"/>
  <c r="F146" i="1"/>
  <c r="F147" i="1"/>
  <c r="F148" i="1"/>
  <c r="F149" i="1"/>
  <c r="F150" i="1"/>
  <c r="F151" i="1"/>
  <c r="F152" i="1"/>
  <c r="F153" i="1"/>
  <c r="F154" i="1"/>
  <c r="F155" i="1"/>
  <c r="C139" i="1"/>
  <c r="C140" i="1"/>
  <c r="C141" i="1"/>
  <c r="C142" i="1"/>
  <c r="C143" i="1"/>
  <c r="C144" i="1"/>
  <c r="C145" i="1"/>
  <c r="C146" i="1"/>
  <c r="C147" i="1"/>
  <c r="C148" i="1"/>
  <c r="C149" i="1"/>
  <c r="C150" i="1"/>
  <c r="C151" i="1"/>
  <c r="C152" i="1"/>
  <c r="C153" i="1"/>
  <c r="C154" i="1"/>
  <c r="C155" i="1"/>
  <c r="F139" i="1"/>
  <c r="F138" i="1"/>
  <c r="C138" i="1"/>
  <c r="X19" i="1" l="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9" i="1" l="1"/>
  <c r="W18" i="1"/>
  <c r="L116" i="1"/>
  <c r="I116" i="1"/>
  <c r="F110" i="1"/>
  <c r="F111" i="1"/>
  <c r="F112" i="1"/>
  <c r="F113" i="1"/>
  <c r="F114" i="1"/>
  <c r="F115" i="1"/>
  <c r="F116" i="1"/>
  <c r="F117" i="1"/>
  <c r="F118" i="1"/>
  <c r="F119" i="1"/>
  <c r="C111" i="1"/>
  <c r="C112" i="1"/>
  <c r="C113" i="1"/>
  <c r="C114" i="1"/>
  <c r="C115" i="1"/>
  <c r="C116" i="1"/>
  <c r="C117" i="1"/>
  <c r="Y19" i="1" s="1"/>
  <c r="Z19" i="1" s="1"/>
  <c r="C118" i="1"/>
  <c r="C119" i="1"/>
  <c r="X18" i="1"/>
  <c r="X17" i="1"/>
  <c r="X16" i="1"/>
  <c r="X23" i="1"/>
  <c r="X22" i="1"/>
  <c r="X21" i="1"/>
  <c r="C110" i="1"/>
  <c r="W23" i="1" l="1"/>
  <c r="W22"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1" i="1"/>
  <c r="F96" i="1"/>
  <c r="F95" i="1"/>
  <c r="F94" i="1"/>
  <c r="F93" i="1"/>
  <c r="W17" i="1"/>
  <c r="W16" i="1"/>
  <c r="C97" i="1"/>
  <c r="Y18" i="1" s="1"/>
  <c r="C96" i="1"/>
  <c r="C95" i="1"/>
  <c r="C94" i="1"/>
  <c r="C93" i="1"/>
  <c r="I88" i="1" l="1"/>
  <c r="I90" i="1"/>
  <c r="F85" i="1"/>
  <c r="F86" i="1"/>
  <c r="F87" i="1"/>
  <c r="F88" i="1"/>
  <c r="F89" i="1"/>
  <c r="F90" i="1"/>
  <c r="F91" i="1"/>
  <c r="F92" i="1"/>
  <c r="I92" i="1"/>
  <c r="C92" i="1"/>
  <c r="Y22" i="1" s="1"/>
  <c r="Z22"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1" i="1" s="1"/>
  <c r="Z21" i="1" s="1"/>
  <c r="C49" i="1"/>
  <c r="F48" i="1" l="1"/>
  <c r="F47" i="1"/>
  <c r="F46" i="1"/>
  <c r="C48" i="1"/>
  <c r="C47" i="1"/>
  <c r="C46" i="1"/>
  <c r="F2" i="4" l="1"/>
  <c r="I45" i="1"/>
  <c r="F45" i="1"/>
  <c r="C45" i="1"/>
  <c r="L44" i="1"/>
  <c r="I44" i="1"/>
  <c r="F44" i="1"/>
  <c r="C44" i="1"/>
  <c r="F43" i="1"/>
  <c r="C43" i="1"/>
  <c r="Y16" i="1" s="1"/>
  <c r="I42" i="1"/>
  <c r="F42" i="1"/>
  <c r="F41" i="1" l="1"/>
  <c r="W15" i="1" l="1"/>
  <c r="W14" i="1"/>
  <c r="W12" i="1"/>
  <c r="W11" i="1"/>
  <c r="W3"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C19" i="1"/>
  <c r="C18" i="1"/>
  <c r="Y14" i="1" s="1"/>
  <c r="Z14" i="1" s="1"/>
  <c r="C17" i="1"/>
  <c r="C16" i="1"/>
  <c r="C15" i="1"/>
  <c r="F17" i="1"/>
  <c r="F18" i="1"/>
  <c r="F19" i="1"/>
  <c r="F16" i="1"/>
  <c r="F15" i="1"/>
  <c r="X3" i="1" l="1"/>
  <c r="W13" i="1"/>
  <c r="U3" i="1"/>
  <c r="F14" i="1"/>
  <c r="F13" i="1"/>
  <c r="F12" i="1"/>
  <c r="C14" i="1" l="1"/>
  <c r="C13" i="1"/>
  <c r="C12" i="1"/>
  <c r="F11" i="1" l="1"/>
  <c r="C3" i="1" l="1"/>
  <c r="C4" i="1"/>
  <c r="C5" i="1"/>
  <c r="C6" i="1"/>
  <c r="C7" i="1"/>
  <c r="C8" i="1"/>
  <c r="C9" i="1"/>
  <c r="C10" i="1"/>
  <c r="Y12" i="1" s="1"/>
  <c r="Z12" i="1" s="1"/>
  <c r="C11" i="1"/>
  <c r="Y13" i="1" s="1"/>
  <c r="Z13" i="1" s="1"/>
  <c r="C2" i="1"/>
  <c r="Y23" i="1" l="1"/>
  <c r="Z23" i="1" s="1"/>
  <c r="Z18" i="1"/>
  <c r="Z16" i="1"/>
  <c r="Y11" i="1"/>
  <c r="Z11" i="1" s="1"/>
  <c r="Z25" i="1" s="1"/>
  <c r="F3" i="1"/>
  <c r="F4" i="1"/>
  <c r="F5" i="1"/>
  <c r="F6" i="1"/>
  <c r="F7" i="1"/>
  <c r="F8" i="1"/>
  <c r="F9" i="1"/>
  <c r="F10" i="1"/>
  <c r="F2" i="1" l="1"/>
</calcChain>
</file>

<file path=xl/sharedStrings.xml><?xml version="1.0" encoding="utf-8"?>
<sst xmlns="http://schemas.openxmlformats.org/spreadsheetml/2006/main" count="929" uniqueCount="333">
  <si>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</si>
  <si>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</si>
  <si>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</si>
  <si>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</si>
  <si>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</si>
  <si>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</si>
  <si>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</si>
  <si>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</si>
  <si>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</si>
  <si>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</si>
  <si>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</si>
  <si>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</si>
  <si>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</si>
  <si>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</si>
  <si>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</si>
  <si>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</si>
  <si>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</si>
  <si>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</si>
  <si>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</si>
  <si>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</si>
  <si>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</si>
  <si>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</si>
  <si>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</si>
  <si>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</si>
  <si>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</si>
  <si>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</si>
  <si>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</si>
  <si>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</si>
  <si>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</si>
  <si>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</si>
  <si>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</si>
  <si>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</si>
  <si>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</si>
  <si>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</si>
  <si>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</si>
  <si>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</si>
  <si>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</si>
  <si>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</si>
  <si>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</si>
  <si>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</si>
  <si>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</si>
  <si>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</si>
  <si>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</si>
  <si>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</si>
  <si>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</si>
  <si>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</si>
  <si>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</si>
  <si>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</si>
  <si>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</si>
  <si>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</si>
  <si>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</si>
  <si>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</si>
  <si>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</si>
  <si>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</si>
  <si>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</si>
  <si>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</si>
  <si>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</si>
  <si>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</si>
  <si>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</si>
  <si>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</si>
  <si>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</si>
  <si>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</si>
  <si>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</si>
  <si>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</si>
  <si>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</si>
  <si>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</si>
  <si>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</si>
  <si>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</si>
  <si>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</si>
  <si>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</si>
  <si>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</si>
  <si>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</si>
  <si>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</si>
  <si>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</si>
  <si>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</si>
  <si>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</si>
  <si>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</si>
  <si>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</si>
  <si>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</si>
  <si>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</si>
  <si>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</si>
  <si>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</si>
  <si>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</si>
  <si>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</si>
  <si>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</si>
  <si>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</si>
  <si>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</si>
  <si>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</si>
  <si>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</si>
  <si>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</si>
  <si>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</si>
  <si>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</si>
  <si>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</si>
  <si>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</si>
  <si>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</si>
  <si>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</si>
  <si>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</si>
  <si>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</si>
  <si>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</si>
  <si>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</si>
  <si>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</si>
  <si>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</si>
  <si>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</si>
  <si>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</si>
  <si>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</si>
  <si>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</si>
  <si>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</si>
  <si>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</si>
  <si>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</si>
  <si>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</si>
  <si>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</si>
  <si>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</si>
  <si>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</si>
  <si>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</si>
  <si>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</si>
  <si>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</si>
  <si>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</si>
  <si>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</si>
  <si>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</si>
  <si>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</si>
  <si>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</si>
  <si>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</si>
  <si>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</si>
  <si>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</si>
  <si>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</si>
  <si>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</si>
  <si>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</si>
  <si>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</si>
  <si>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</si>
  <si>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</si>
  <si>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</si>
  <si>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</si>
  <si>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</si>
  <si>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</si>
  <si>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</si>
  <si>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</si>
  <si>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</si>
  <si>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</si>
  <si>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</si>
  <si>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</si>
  <si>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</si>
  <si>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</si>
  <si>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</si>
  <si>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</si>
  <si>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</si>
  <si>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</si>
  <si>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</si>
  <si>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</si>
  <si>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</si>
  <si>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</si>
  <si>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</si>
  <si>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</si>
  <si>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</si>
  <si>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</si>
  <si>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</si>
  <si>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</si>
  <si>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</si>
  <si>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</si>
  <si>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</si>
  <si>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</si>
  <si>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</si>
  <si>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</si>
  <si>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</si>
  <si>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</si>
  <si>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</si>
  <si>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</si>
  <si>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</si>
  <si>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Three Butterfly Jumps in a Row</t>
  </si>
  <si>
    <t>Double Jump to the Right and Double Jump to the Left (not in sequence)</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</si>
  <si>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</si>
  <si>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</si>
  <si>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</si>
  <si>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</si>
  <si>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</si>
  <si>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</si>
  <si>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</si>
  <si>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</si>
  <si>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</si>
  <si>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</si>
  <si>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</si>
  <si>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</si>
  <si>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</si>
  <si>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</si>
  <si>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</si>
  <si>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</si>
  <si>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</si>
  <si>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</si>
  <si>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</si>
  <si>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</si>
  <si>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</si>
  <si>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</si>
  <si>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</si>
  <si>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</si>
  <si>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</si>
  <si>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</si>
  <si>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</si>
  <si>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</si>
  <si>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</si>
  <si>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</si>
  <si>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</si>
  <si>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</si>
  <si>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</si>
  <si>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</si>
  <si>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</si>
  <si>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</si>
  <si>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</si>
  <si>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</si>
  <si>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</si>
  <si>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</si>
  <si>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</si>
  <si>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</si>
  <si>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</si>
  <si>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</si>
  <si>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</si>
  <si>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</si>
  <si>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</si>
  <si>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</si>
  <si>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</si>
  <si>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</si>
  <si>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</si>
  <si>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</si>
  <si>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</si>
  <si>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</si>
  <si>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</si>
  <si>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</si>
  <si>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</si>
  <si>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</si>
  <si>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</si>
  <si>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</si>
  <si>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</si>
  <si>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</si>
  <si>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</si>
  <si>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</si>
  <si>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</si>
  <si>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</si>
  <si>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</si>
  <si>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</si>
  <si>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</si>
  <si>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</si>
  <si>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</si>
  <si>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</si>
  <si>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</si>
  <si>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</si>
  <si>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</si>
  <si>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</si>
  <si>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</si>
  <si>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</si>
  <si>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</si>
  <si>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</si>
  <si>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</si>
  <si>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</si>
  <si>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</si>
  <si>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</si>
  <si>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</si>
  <si>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</si>
  <si>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</si>
  <si>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</si>
  <si>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</si>
  <si>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</si>
  <si>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</si>
  <si>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</si>
  <si>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</si>
  <si>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</si>
  <si>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</si>
  <si>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</si>
  <si>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</si>
  <si>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</si>
  <si>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</si>
  <si>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</si>
  <si>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</si>
  <si>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</si>
  <si>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</si>
  <si>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</si>
  <si>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</si>
  <si>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</si>
  <si>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</si>
  <si>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</si>
  <si>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</si>
  <si>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</si>
  <si>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</si>
  <si>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</si>
  <si>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</si>
  <si>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</si>
  <si>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</si>
  <si>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</si>
  <si>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</si>
  <si>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</si>
  <si>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</si>
  <si>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</si>
  <si>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FS 1</t>
  </si>
  <si>
    <t>FS 2</t>
  </si>
  <si>
    <t>FS 3</t>
  </si>
  <si>
    <t>FS 4</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</si>
  <si>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</si>
  <si>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</si>
  <si>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</si>
  <si>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</si>
  <si>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</si>
  <si>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</si>
  <si>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</si>
  <si>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</si>
  <si>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</si>
  <si>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</si>
  <si>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</si>
  <si>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</si>
  <si>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</si>
  <si>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</si>
  <si>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</si>
  <si>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</si>
  <si>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</si>
  <si>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</si>
  <si>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</si>
  <si>
    <t>Larry Group lesson and stroking. Worked on sitspin with hockey stick on back. Learned how to do loop patterns and how to switch from BI to FO while in a spin</t>
  </si>
  <si>
    <t>Fixed Entry Edge to Waltz jump. Sit spin getting lower. Getting closer on axel. Ankle pain on both ankles. Worked on jump combos. Worked on walleys and FS4 manuevers</t>
  </si>
  <si>
    <t>Low confidence day. Lesson with visiting lady. Worked on camel spins. Could not do them. Feeling much more in control of sit spin. Able to turn foot out and adjust posture while in the spin.</t>
  </si>
  <si>
    <t>FS5, Stroking, FS3/FS4, Private</t>
  </si>
  <si>
    <t>Worked on split jumps and half loops. Ankles hurt. Glute and lower back hurt. Got skates sharpened last night. Private with Laurel on basics. Went over three turns and mohawks. Sit spins</t>
  </si>
  <si>
    <t>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</si>
  <si>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Worked on sitspin until glute pain in left leg became too intense. Got confirmation that new skates are ordered.</t>
  </si>
  <si>
    <t>Worked on sit spins with Laurel. One foot spins are getting crazy good.</t>
  </si>
  <si>
    <t>Ober skating with Laurel. Played add-on and getting good with half loops.</t>
  </si>
  <si>
    <t xml:space="preserve">Lesson With Devon. Worked on backscratches, edges, and axels. Landed first axel fully rotated but fell. Landing axels in harness. Mid-air position sucks. Need to remember not to jump out of the edge, but alow the edge to let me jump. Also need to remember to bend down when jumping as well as to check the jump before and during. Need to practice landing with hands crossed. </t>
  </si>
  <si>
    <t xml:space="preserve">30 Minute Lesson with Laurel. Worked on spins mostly due to heel blister pain.  </t>
  </si>
  <si>
    <t>FS2 class with Julia rotating the opposite way. Learned Toe Walley vs. Toe Loop. Landed My Walley and almost an axel when joking around</t>
  </si>
  <si>
    <t>Private (Cool Sports)</t>
  </si>
  <si>
    <r>
      <t>Time</t>
    </r>
    <r>
      <rPr>
        <sz val="11"/>
        <rFont val="Calibri"/>
        <family val="2"/>
        <scheme val="minor"/>
      </rPr>
      <t xml:space="preserve"> (</t>
    </r>
    <r>
      <rPr>
        <sz val="11"/>
        <color theme="0"/>
        <rFont val="Calibri"/>
        <family val="2"/>
        <scheme val="minor"/>
      </rPr>
      <t>Ridell's</t>
    </r>
    <r>
      <rPr>
        <sz val="11"/>
        <rFont val="Calibri"/>
        <family val="2"/>
        <scheme val="minor"/>
      </rPr>
      <t>)</t>
    </r>
    <r>
      <rPr>
        <sz val="11"/>
        <color theme="1"/>
        <rFont val="Calibri"/>
        <family val="2"/>
        <scheme val="minor"/>
      </rPr>
      <t>:</t>
    </r>
  </si>
  <si>
    <r>
      <t>Time (</t>
    </r>
    <r>
      <rPr>
        <sz val="11"/>
        <color theme="2"/>
        <rFont val="Calibri"/>
        <family val="2"/>
        <scheme val="minor"/>
      </rPr>
      <t>Jackson Freestyle</t>
    </r>
    <r>
      <rPr>
        <sz val="11"/>
        <color theme="1"/>
        <rFont val="Calibri"/>
        <family val="2"/>
        <scheme val="minor"/>
      </rPr>
      <t>):</t>
    </r>
  </si>
  <si>
    <r>
      <t>Time (</t>
    </r>
    <r>
      <rPr>
        <sz val="11"/>
        <color theme="2"/>
        <rFont val="Calibri"/>
        <family val="2"/>
        <scheme val="minor"/>
      </rPr>
      <t>Jackson Elite</t>
    </r>
    <r>
      <rPr>
        <sz val="11"/>
        <color theme="1"/>
        <rFont val="Calibri"/>
        <family val="2"/>
        <scheme val="minor"/>
      </rPr>
      <t>):</t>
    </r>
  </si>
  <si>
    <t>Morning Pairs with Laurel. Worked on couples Spotlight. Blister pain</t>
  </si>
  <si>
    <t>Early Bird</t>
  </si>
  <si>
    <t>FS4 class with Devon. FS5 class with devon. Landed 'chicken' axels. Went to show Laurel and landed my first axel. Fully rotated and checked exit.</t>
  </si>
  <si>
    <t>Stroking, FS3/FS4, FS5</t>
  </si>
  <si>
    <t>Axel Lesson with Devon. Greatest Showman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</si>
</sst>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8"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Font="1" applyAlignment="1">
      <alignment horizontal="right"/>
    </xf>
    <xf numFmtId="49" fontId="0" fillId="3" borderId="0" xfId="0" applyNumberFormat="1" applyFill="1"/>
    <xf numFmtId="49" fontId="0" fillId="0" borderId="0" xfId="0" applyNumberFormat="1"/>
    <xf numFmtId="0" fontId="0" fillId="0" borderId="0" xfId="0" quotePrefix="1" applyNumberFormat="1"/>
    <xf numFmtId="165" fontId="0" fillId="4" borderId="0" xfId="0" applyNumberFormat="1" applyFill="1"/>
    <xf numFmtId="165" fontId="0" fillId="5" borderId="0" xfId="0" applyNumberFormat="1" applyFill="1"/>
  </cellXfs>
  <cellStyles count="1">
    <cellStyle name="Normal" xfId="0" builtinId="0"/>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Data!$C$2:$C$391</c:f>
              <c:numCache>
                <c:formatCode>m/d;@</c:formatCode>
                <c:ptCount val="39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pt idx="164">
                  <c:v>43496</c:v>
                </c:pt>
                <c:pt idx="165">
                  <c:v>43497</c:v>
                </c:pt>
                <c:pt idx="166">
                  <c:v>43498</c:v>
                </c:pt>
                <c:pt idx="167">
                  <c:v>43499</c:v>
                </c:pt>
                <c:pt idx="168">
                  <c:v>43500</c:v>
                </c:pt>
                <c:pt idx="169">
                  <c:v>43501</c:v>
                </c:pt>
                <c:pt idx="170">
                  <c:v>43502</c:v>
                </c:pt>
                <c:pt idx="171">
                  <c:v>43503</c:v>
                </c:pt>
                <c:pt idx="172">
                  <c:v>43504</c:v>
                </c:pt>
              </c:numCache>
            </c:numRef>
          </c:xVal>
          <c:yVal>
            <c:numRef>
              <c:f>Data!$M$2:$M$391</c:f>
              <c:numCache>
                <c:formatCode>0.00</c:formatCode>
                <c:ptCount val="390"/>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0.45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9">
                  <c:v>2</c:v>
                </c:pt>
                <c:pt idx="140">
                  <c:v>4.25</c:v>
                </c:pt>
                <c:pt idx="141">
                  <c:v>2.25</c:v>
                </c:pt>
                <c:pt idx="153">
                  <c:v>2.25</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Data!$C$2:$C$391</c:f>
              <c:numCache>
                <c:formatCode>m/d;@</c:formatCode>
                <c:ptCount val="39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pt idx="164">
                  <c:v>43496</c:v>
                </c:pt>
                <c:pt idx="165">
                  <c:v>43497</c:v>
                </c:pt>
                <c:pt idx="166">
                  <c:v>43498</c:v>
                </c:pt>
                <c:pt idx="167">
                  <c:v>43499</c:v>
                </c:pt>
                <c:pt idx="168">
                  <c:v>43500</c:v>
                </c:pt>
                <c:pt idx="169">
                  <c:v>43501</c:v>
                </c:pt>
                <c:pt idx="170">
                  <c:v>43502</c:v>
                </c:pt>
                <c:pt idx="171">
                  <c:v>43503</c:v>
                </c:pt>
                <c:pt idx="172">
                  <c:v>43504</c:v>
                </c:pt>
              </c:numCache>
            </c:numRef>
          </c:xVal>
          <c:yVal>
            <c:numRef>
              <c:f>Data!$Q$2:$Q$391</c:f>
              <c:numCache>
                <c:formatCode>General</c:formatCode>
                <c:ptCount val="390"/>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c:v>
                </c:pt>
                <c:pt idx="6">
                  <c:v>FS 2</c:v>
                </c:pt>
                <c:pt idx="7">
                  <c:v>FS 3</c:v>
                </c:pt>
                <c:pt idx="8">
                  <c:v>FS 4</c:v>
                </c:pt>
              </c:strCache>
            </c:strRef>
          </c:cat>
          <c:val>
            <c:numRef>
              <c:f>Data!$W$11:$W$19</c:f>
              <c:numCache>
                <c:formatCode>0.00</c:formatCode>
                <c:ptCount val="9"/>
                <c:pt idx="0">
                  <c:v>7.75</c:v>
                </c:pt>
                <c:pt idx="1">
                  <c:v>11.5</c:v>
                </c:pt>
                <c:pt idx="2">
                  <c:v>19</c:v>
                </c:pt>
                <c:pt idx="3">
                  <c:v>38.200000000000003</c:v>
                </c:pt>
                <c:pt idx="4">
                  <c:v>27.75</c:v>
                </c:pt>
                <c:pt idx="5">
                  <c:v>137.25</c:v>
                </c:pt>
                <c:pt idx="6">
                  <c:v>0.5</c:v>
                </c:pt>
                <c:pt idx="7">
                  <c:v>61</c:v>
                </c:pt>
                <c:pt idx="8">
                  <c:v>75.5</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c:v>
                </c:pt>
                <c:pt idx="6">
                  <c:v>FS 2</c:v>
                </c:pt>
                <c:pt idx="7">
                  <c:v>FS 3</c:v>
                </c:pt>
                <c:pt idx="8">
                  <c:v>FS 4</c:v>
                </c:pt>
              </c:strCache>
            </c:strRef>
          </c:cat>
          <c:val>
            <c:numRef>
              <c:f>Data!$X$11:$X$19</c:f>
              <c:numCache>
                <c:formatCode>General</c:formatCode>
                <c:ptCount val="9"/>
                <c:pt idx="0">
                  <c:v>3</c:v>
                </c:pt>
                <c:pt idx="1">
                  <c:v>6</c:v>
                </c:pt>
                <c:pt idx="2">
                  <c:v>7</c:v>
                </c:pt>
                <c:pt idx="3">
                  <c:v>15</c:v>
                </c:pt>
                <c:pt idx="4">
                  <c:v>10</c:v>
                </c:pt>
                <c:pt idx="5">
                  <c:v>53</c:v>
                </c:pt>
                <c:pt idx="6">
                  <c:v>1</c:v>
                </c:pt>
                <c:pt idx="7">
                  <c:v>20</c:v>
                </c:pt>
                <c:pt idx="8">
                  <c:v>58</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Data!$C$2:$C$391</c:f>
              <c:numCache>
                <c:formatCode>m/d;@</c:formatCode>
                <c:ptCount val="39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pt idx="164">
                  <c:v>43496</c:v>
                </c:pt>
                <c:pt idx="165">
                  <c:v>43497</c:v>
                </c:pt>
                <c:pt idx="166">
                  <c:v>43498</c:v>
                </c:pt>
                <c:pt idx="167">
                  <c:v>43499</c:v>
                </c:pt>
                <c:pt idx="168">
                  <c:v>43500</c:v>
                </c:pt>
                <c:pt idx="169">
                  <c:v>43501</c:v>
                </c:pt>
                <c:pt idx="170">
                  <c:v>43502</c:v>
                </c:pt>
                <c:pt idx="171">
                  <c:v>43503</c:v>
                </c:pt>
                <c:pt idx="172">
                  <c:v>43504</c:v>
                </c:pt>
              </c:numCache>
            </c:numRef>
          </c:xVal>
          <c:yVal>
            <c:numRef>
              <c:f>Data!$T$2:$T$391</c:f>
              <c:numCache>
                <c:formatCode>0.00</c:formatCode>
                <c:ptCount val="390"/>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72.45</c:v>
                </c:pt>
                <c:pt idx="30">
                  <c:v>76.45</c:v>
                </c:pt>
                <c:pt idx="31">
                  <c:v>78.2</c:v>
                </c:pt>
                <c:pt idx="32">
                  <c:v>85.7</c:v>
                </c:pt>
                <c:pt idx="33">
                  <c:v>88.7</c:v>
                </c:pt>
                <c:pt idx="34">
                  <c:v>89.7</c:v>
                </c:pt>
                <c:pt idx="35">
                  <c:v>92.7</c:v>
                </c:pt>
                <c:pt idx="36">
                  <c:v>95.2</c:v>
                </c:pt>
                <c:pt idx="37">
                  <c:v>97.45</c:v>
                </c:pt>
                <c:pt idx="38">
                  <c:v>99.95</c:v>
                </c:pt>
                <c:pt idx="39">
                  <c:v>100.95</c:v>
                </c:pt>
                <c:pt idx="40">
                  <c:v>104.2</c:v>
                </c:pt>
                <c:pt idx="41">
                  <c:v>106.45</c:v>
                </c:pt>
                <c:pt idx="42">
                  <c:v>114.2</c:v>
                </c:pt>
                <c:pt idx="43">
                  <c:v>116.95</c:v>
                </c:pt>
                <c:pt idx="44">
                  <c:v>117.7</c:v>
                </c:pt>
                <c:pt idx="45">
                  <c:v>118.2</c:v>
                </c:pt>
                <c:pt idx="46">
                  <c:v>121.95</c:v>
                </c:pt>
                <c:pt idx="47">
                  <c:v>124.7</c:v>
                </c:pt>
                <c:pt idx="48">
                  <c:v>131.94999999999999</c:v>
                </c:pt>
                <c:pt idx="49">
                  <c:v>135.44999999999999</c:v>
                </c:pt>
                <c:pt idx="50">
                  <c:v>137.69999999999999</c:v>
                </c:pt>
                <c:pt idx="51">
                  <c:v>138.44999999999999</c:v>
                </c:pt>
                <c:pt idx="52">
                  <c:v>140.94999999999999</c:v>
                </c:pt>
                <c:pt idx="53">
                  <c:v>144.69999999999999</c:v>
                </c:pt>
                <c:pt idx="54">
                  <c:v>147.94999999999999</c:v>
                </c:pt>
                <c:pt idx="55">
                  <c:v>150.44999999999999</c:v>
                </c:pt>
                <c:pt idx="56">
                  <c:v>150.44999999999999</c:v>
                </c:pt>
                <c:pt idx="57">
                  <c:v>150.94999999999999</c:v>
                </c:pt>
                <c:pt idx="58">
                  <c:v>151.94999999999999</c:v>
                </c:pt>
                <c:pt idx="59">
                  <c:v>153.69999999999999</c:v>
                </c:pt>
                <c:pt idx="60">
                  <c:v>159.69999999999999</c:v>
                </c:pt>
                <c:pt idx="61">
                  <c:v>163.19999999999999</c:v>
                </c:pt>
                <c:pt idx="62">
                  <c:v>165.45</c:v>
                </c:pt>
                <c:pt idx="63">
                  <c:v>166.2</c:v>
                </c:pt>
                <c:pt idx="64">
                  <c:v>167.2</c:v>
                </c:pt>
                <c:pt idx="65">
                  <c:v>167.95</c:v>
                </c:pt>
                <c:pt idx="66">
                  <c:v>169.95</c:v>
                </c:pt>
                <c:pt idx="67">
                  <c:v>173.95</c:v>
                </c:pt>
                <c:pt idx="68">
                  <c:v>176.95</c:v>
                </c:pt>
                <c:pt idx="69">
                  <c:v>178.7</c:v>
                </c:pt>
                <c:pt idx="70">
                  <c:v>181.7</c:v>
                </c:pt>
                <c:pt idx="71">
                  <c:v>184.45</c:v>
                </c:pt>
                <c:pt idx="72">
                  <c:v>184.7</c:v>
                </c:pt>
                <c:pt idx="73">
                  <c:v>188.2</c:v>
                </c:pt>
                <c:pt idx="74">
                  <c:v>190.95</c:v>
                </c:pt>
                <c:pt idx="75">
                  <c:v>192.95</c:v>
                </c:pt>
                <c:pt idx="76">
                  <c:v>196.45</c:v>
                </c:pt>
                <c:pt idx="77">
                  <c:v>200.2</c:v>
                </c:pt>
                <c:pt idx="78">
                  <c:v>204.45</c:v>
                </c:pt>
                <c:pt idx="79">
                  <c:v>208.2</c:v>
                </c:pt>
                <c:pt idx="80">
                  <c:v>210.95</c:v>
                </c:pt>
                <c:pt idx="81">
                  <c:v>212.95</c:v>
                </c:pt>
                <c:pt idx="82">
                  <c:v>217.7</c:v>
                </c:pt>
                <c:pt idx="83">
                  <c:v>220.45</c:v>
                </c:pt>
                <c:pt idx="84">
                  <c:v>224.7</c:v>
                </c:pt>
                <c:pt idx="85">
                  <c:v>228.2</c:v>
                </c:pt>
                <c:pt idx="86">
                  <c:v>230.2</c:v>
                </c:pt>
                <c:pt idx="87">
                  <c:v>230.95</c:v>
                </c:pt>
                <c:pt idx="88">
                  <c:v>233.2</c:v>
                </c:pt>
                <c:pt idx="89">
                  <c:v>235.2</c:v>
                </c:pt>
                <c:pt idx="90">
                  <c:v>238.95</c:v>
                </c:pt>
                <c:pt idx="91">
                  <c:v>239.95</c:v>
                </c:pt>
                <c:pt idx="92">
                  <c:v>240.95</c:v>
                </c:pt>
                <c:pt idx="93">
                  <c:v>241.45</c:v>
                </c:pt>
                <c:pt idx="94">
                  <c:v>241.95</c:v>
                </c:pt>
                <c:pt idx="95">
                  <c:v>244.95</c:v>
                </c:pt>
                <c:pt idx="96">
                  <c:v>248.95</c:v>
                </c:pt>
                <c:pt idx="97">
                  <c:v>249.95</c:v>
                </c:pt>
                <c:pt idx="98">
                  <c:v>257.95</c:v>
                </c:pt>
                <c:pt idx="99">
                  <c:v>261.45</c:v>
                </c:pt>
                <c:pt idx="100">
                  <c:v>262.2</c:v>
                </c:pt>
                <c:pt idx="101">
                  <c:v>265.2</c:v>
                </c:pt>
                <c:pt idx="102">
                  <c:v>269.7</c:v>
                </c:pt>
                <c:pt idx="103">
                  <c:v>273.2</c:v>
                </c:pt>
                <c:pt idx="104">
                  <c:v>278.45</c:v>
                </c:pt>
                <c:pt idx="105">
                  <c:v>279.7</c:v>
                </c:pt>
                <c:pt idx="106">
                  <c:v>280.95</c:v>
                </c:pt>
                <c:pt idx="107">
                  <c:v>283.95</c:v>
                </c:pt>
                <c:pt idx="108">
                  <c:v>286.45</c:v>
                </c:pt>
                <c:pt idx="109">
                  <c:v>293.2</c:v>
                </c:pt>
                <c:pt idx="110">
                  <c:v>295.45</c:v>
                </c:pt>
                <c:pt idx="111">
                  <c:v>296.45</c:v>
                </c:pt>
                <c:pt idx="112">
                  <c:v>298.45</c:v>
                </c:pt>
                <c:pt idx="113">
                  <c:v>299.45</c:v>
                </c:pt>
                <c:pt idx="114">
                  <c:v>302.95</c:v>
                </c:pt>
                <c:pt idx="115">
                  <c:v>304.2</c:v>
                </c:pt>
                <c:pt idx="116">
                  <c:v>305.7</c:v>
                </c:pt>
                <c:pt idx="117">
                  <c:v>306.7</c:v>
                </c:pt>
                <c:pt idx="118">
                  <c:v>308.2</c:v>
                </c:pt>
                <c:pt idx="119">
                  <c:v>312.2</c:v>
                </c:pt>
                <c:pt idx="120">
                  <c:v>316.45</c:v>
                </c:pt>
                <c:pt idx="121">
                  <c:v>319.95</c:v>
                </c:pt>
                <c:pt idx="122">
                  <c:v>321.7</c:v>
                </c:pt>
                <c:pt idx="123">
                  <c:v>323.45</c:v>
                </c:pt>
                <c:pt idx="124">
                  <c:v>325.2</c:v>
                </c:pt>
                <c:pt idx="125">
                  <c:v>328.7</c:v>
                </c:pt>
                <c:pt idx="126">
                  <c:v>332.2</c:v>
                </c:pt>
                <c:pt idx="127">
                  <c:v>335.45</c:v>
                </c:pt>
                <c:pt idx="128">
                  <c:v>337.2</c:v>
                </c:pt>
                <c:pt idx="129">
                  <c:v>344.95</c:v>
                </c:pt>
                <c:pt idx="130">
                  <c:v>345.7</c:v>
                </c:pt>
                <c:pt idx="131">
                  <c:v>347.7</c:v>
                </c:pt>
                <c:pt idx="132">
                  <c:v>349.45</c:v>
                </c:pt>
                <c:pt idx="133">
                  <c:v>354.45</c:v>
                </c:pt>
                <c:pt idx="134">
                  <c:v>361.2</c:v>
                </c:pt>
                <c:pt idx="135">
                  <c:v>363.45</c:v>
                </c:pt>
                <c:pt idx="136">
                  <c:v>365.7</c:v>
                </c:pt>
                <c:pt idx="137">
                  <c:v>367.7</c:v>
                </c:pt>
                <c:pt idx="138">
                  <c:v>367.7</c:v>
                </c:pt>
                <c:pt idx="139">
                  <c:v>369.7</c:v>
                </c:pt>
                <c:pt idx="140">
                  <c:v>373.95</c:v>
                </c:pt>
                <c:pt idx="141">
                  <c:v>376.2</c:v>
                </c:pt>
                <c:pt idx="142">
                  <c:v>376.2</c:v>
                </c:pt>
                <c:pt idx="143">
                  <c:v>376.2</c:v>
                </c:pt>
                <c:pt idx="144">
                  <c:v>376.2</c:v>
                </c:pt>
                <c:pt idx="145">
                  <c:v>376.2</c:v>
                </c:pt>
                <c:pt idx="146">
                  <c:v>376.2</c:v>
                </c:pt>
                <c:pt idx="147">
                  <c:v>376.2</c:v>
                </c:pt>
                <c:pt idx="148">
                  <c:v>376.2</c:v>
                </c:pt>
                <c:pt idx="149">
                  <c:v>376.2</c:v>
                </c:pt>
                <c:pt idx="150">
                  <c:v>376.2</c:v>
                </c:pt>
                <c:pt idx="151">
                  <c:v>376.2</c:v>
                </c:pt>
                <c:pt idx="152">
                  <c:v>376.2</c:v>
                </c:pt>
                <c:pt idx="153">
                  <c:v>378.45</c:v>
                </c:pt>
                <c:pt idx="154">
                  <c:v>378.45</c:v>
                </c:pt>
                <c:pt idx="155">
                  <c:v>378.45</c:v>
                </c:pt>
                <c:pt idx="156">
                  <c:v>378.45</c:v>
                </c:pt>
                <c:pt idx="157">
                  <c:v>378.45</c:v>
                </c:pt>
                <c:pt idx="158">
                  <c:v>378.45</c:v>
                </c:pt>
                <c:pt idx="159">
                  <c:v>378.45</c:v>
                </c:pt>
                <c:pt idx="160">
                  <c:v>378.45</c:v>
                </c:pt>
                <c:pt idx="161">
                  <c:v>378.45</c:v>
                </c:pt>
                <c:pt idx="162">
                  <c:v>378.45</c:v>
                </c:pt>
                <c:pt idx="163">
                  <c:v>378.45</c:v>
                </c:pt>
                <c:pt idx="164">
                  <c:v>378.45</c:v>
                </c:pt>
                <c:pt idx="165">
                  <c:v>378.45</c:v>
                </c:pt>
                <c:pt idx="166">
                  <c:v>378.45</c:v>
                </c:pt>
                <c:pt idx="167">
                  <c:v>378.45</c:v>
                </c:pt>
                <c:pt idx="168">
                  <c:v>378.45</c:v>
                </c:pt>
                <c:pt idx="169">
                  <c:v>378.45</c:v>
                </c:pt>
                <c:pt idx="170">
                  <c:v>378.45</c:v>
                </c:pt>
                <c:pt idx="171">
                  <c:v>378.45</c:v>
                </c:pt>
                <c:pt idx="172">
                  <c:v>378.45</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4"/>
  <sheetViews>
    <sheetView tabSelected="1" topLeftCell="A113" zoomScale="84" zoomScaleNormal="84" workbookViewId="0">
      <selection activeCell="J172" sqref="J172"/>
    </sheetView>
  </sheetViews>
  <sheetFormatPr defaultRowHeight="15" x14ac:dyDescent="0.25"/>
  <cols>
    <col min="1" max="1" width="11.85546875" customWidth="1"/>
    <col min="2" max="2" width="10.7109375" style="1" bestFit="1" customWidth="1"/>
    <col min="3" max="3" width="10.7109375" style="5" customWidth="1"/>
    <col min="4" max="4" width="9.85546875" style="3" customWidth="1"/>
    <col min="5" max="5" width="9.5703125" style="3" customWidth="1"/>
    <col min="6" max="6" width="11.85546875" style="2" customWidth="1"/>
    <col min="7" max="8" width="11.7109375" style="3" customWidth="1"/>
    <col min="9" max="9" width="11.7109375" style="2" customWidth="1"/>
    <col min="10" max="11" width="11.7109375" style="3" customWidth="1"/>
    <col min="12" max="12" width="11.7109375" style="2" customWidth="1"/>
    <col min="13" max="13" width="18.7109375" style="4" customWidth="1"/>
    <col min="14" max="14" width="25.85546875" customWidth="1"/>
    <col min="15" max="15" width="21" customWidth="1"/>
    <col min="16" max="16" width="11" style="20" customWidth="1"/>
    <col min="17" max="17" width="9.42578125" customWidth="1"/>
    <col min="18" max="18" width="10.85546875" customWidth="1"/>
    <col min="19" max="19" width="16.140625" customWidth="1"/>
    <col min="20" max="20" width="13.140625" customWidth="1"/>
    <col min="21" max="21" width="10.42578125" customWidth="1"/>
    <col min="22" max="22" width="20.42578125" customWidth="1"/>
    <col min="23" max="23" width="24.85546875" customWidth="1"/>
    <col min="24" max="24" width="16.5703125" customWidth="1"/>
    <col min="25" max="25" width="13" customWidth="1"/>
    <col min="26" max="27" width="16.7109375" customWidth="1"/>
  </cols>
  <sheetData>
    <row r="1" spans="1:26" x14ac:dyDescent="0.2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238</v>
      </c>
      <c r="S1" s="7" t="s">
        <v>239</v>
      </c>
      <c r="T1" s="7" t="s">
        <v>205</v>
      </c>
    </row>
    <row r="2" spans="1:26" x14ac:dyDescent="0.25">
      <c r="A2" t="s">
        <v>0</v>
      </c>
      <c r="B2" s="1">
        <v>43286</v>
      </c>
      <c r="C2" s="5">
        <f>B2</f>
        <v>43286</v>
      </c>
      <c r="D2" s="3">
        <v>0.83333333333333337</v>
      </c>
      <c r="E2" s="3">
        <v>0.91666666666666663</v>
      </c>
      <c r="F2" s="2">
        <f t="shared" ref="F2:F65" si="0">E2-D2</f>
        <v>8.3333333333333259E-2</v>
      </c>
      <c r="M2" s="4">
        <v>2</v>
      </c>
      <c r="N2" t="s">
        <v>171</v>
      </c>
      <c r="O2" t="s">
        <v>17</v>
      </c>
      <c r="P2" s="20" t="s">
        <v>15</v>
      </c>
      <c r="Q2">
        <v>0</v>
      </c>
      <c r="T2" s="4">
        <f>M2</f>
        <v>2</v>
      </c>
      <c r="U2" s="7" t="s">
        <v>4</v>
      </c>
      <c r="V2" s="7" t="s">
        <v>327</v>
      </c>
      <c r="W2" s="7" t="s">
        <v>326</v>
      </c>
      <c r="X2" s="7" t="s">
        <v>325</v>
      </c>
    </row>
    <row r="3" spans="1:26" x14ac:dyDescent="0.2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378.45</v>
      </c>
      <c r="W3" s="4">
        <f>SUM(M19:M390)</f>
        <v>336.7</v>
      </c>
      <c r="X3" s="4">
        <f>SUM(M2:M18)</f>
        <v>41.75</v>
      </c>
    </row>
    <row r="4" spans="1:26" x14ac:dyDescent="0.2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2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2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2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2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2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2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79</v>
      </c>
      <c r="W10" s="7" t="s">
        <v>78</v>
      </c>
      <c r="X10" s="7" t="s">
        <v>183</v>
      </c>
      <c r="Y10" s="7" t="s">
        <v>184</v>
      </c>
      <c r="Z10" s="7" t="s">
        <v>199</v>
      </c>
    </row>
    <row r="11" spans="1:26" x14ac:dyDescent="0.2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2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2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2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38.200000000000003</v>
      </c>
      <c r="X14">
        <f>COUNTIF(P:P, "Gamma")</f>
        <v>15</v>
      </c>
      <c r="Y14">
        <f>C32-C18+1</f>
        <v>19</v>
      </c>
      <c r="Z14">
        <f t="shared" si="3"/>
        <v>4</v>
      </c>
    </row>
    <row r="15" spans="1:26" x14ac:dyDescent="0.2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73</v>
      </c>
      <c r="W15" s="4">
        <f>SUM(M33:M42)</f>
        <v>27.75</v>
      </c>
      <c r="X15">
        <f>COUNTIF(P:P, "Delta")</f>
        <v>10</v>
      </c>
      <c r="Y15">
        <f>C42-C33+1</f>
        <v>14</v>
      </c>
      <c r="Z15">
        <f t="shared" si="3"/>
        <v>4</v>
      </c>
    </row>
    <row r="16" spans="1:26" x14ac:dyDescent="0.2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289</v>
      </c>
      <c r="W16" s="4">
        <f>SUM(M43:M95)</f>
        <v>137.25</v>
      </c>
      <c r="X16">
        <f>COUNTIF(P:P, "Freestyle 1")</f>
        <v>53</v>
      </c>
      <c r="Y16" s="14">
        <f>C95-C43+1</f>
        <v>61</v>
      </c>
      <c r="Z16" s="14">
        <f>Y16-X16</f>
        <v>8</v>
      </c>
    </row>
    <row r="17" spans="1:26" x14ac:dyDescent="0.2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66</v>
      </c>
      <c r="O17" t="s">
        <v>32</v>
      </c>
      <c r="P17" s="20" t="s">
        <v>26</v>
      </c>
      <c r="Q17">
        <v>2.5</v>
      </c>
      <c r="T17" s="4">
        <f t="shared" si="2"/>
        <v>38.25</v>
      </c>
      <c r="V17" t="s">
        <v>290</v>
      </c>
      <c r="W17" s="4">
        <f>SUM(M96)</f>
        <v>0.5</v>
      </c>
      <c r="X17">
        <f>COUNTIF(P:P, "Freestyle 2")</f>
        <v>1</v>
      </c>
      <c r="Y17">
        <v>1</v>
      </c>
      <c r="Z17">
        <v>0</v>
      </c>
    </row>
    <row r="18" spans="1:26" x14ac:dyDescent="0.2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291</v>
      </c>
      <c r="W18" s="4">
        <f>SUM(M97:M116)</f>
        <v>61</v>
      </c>
      <c r="X18">
        <f>COUNTIF(P:P, "Freestyle 3")</f>
        <v>20</v>
      </c>
      <c r="Y18" s="14">
        <f>C116-C97+1</f>
        <v>25</v>
      </c>
      <c r="Z18" s="14">
        <f>Y18-X18</f>
        <v>5</v>
      </c>
    </row>
    <row r="19" spans="1:26" x14ac:dyDescent="0.2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c r="V19" t="s">
        <v>292</v>
      </c>
      <c r="W19" s="4">
        <f>SUM(M117:M390)</f>
        <v>75.5</v>
      </c>
      <c r="X19">
        <f>COUNTIF(P:P, "Freestyle 4")</f>
        <v>58</v>
      </c>
      <c r="Y19" s="14">
        <f>C137-C117+1</f>
        <v>32</v>
      </c>
      <c r="Z19" s="14">
        <f>Y19-X19</f>
        <v>-26</v>
      </c>
    </row>
    <row r="20" spans="1:26" x14ac:dyDescent="0.2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row>
    <row r="21" spans="1:26" x14ac:dyDescent="0.2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254</v>
      </c>
      <c r="W21" s="4">
        <f>SUM(M50:M92)</f>
        <v>114.25</v>
      </c>
      <c r="X21">
        <f>COUNTIF(R:R, "Dance 1")</f>
        <v>43</v>
      </c>
      <c r="Y21" s="14">
        <f>C92-C50+1</f>
        <v>50</v>
      </c>
      <c r="Z21" s="14">
        <f>Y21-X21</f>
        <v>7</v>
      </c>
    </row>
    <row r="22" spans="1:26" x14ac:dyDescent="0.2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280</v>
      </c>
      <c r="W22" s="4">
        <f>SUM(M93:M100)</f>
        <v>19</v>
      </c>
      <c r="X22">
        <f>COUNTIF(R:R, "Dance 2") - 1</f>
        <v>7</v>
      </c>
      <c r="Y22" s="14">
        <f>C100 - C92</f>
        <v>7</v>
      </c>
      <c r="Z22" s="14">
        <f>Y22-X22</f>
        <v>0</v>
      </c>
    </row>
    <row r="23" spans="1:26" x14ac:dyDescent="0.2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V23" t="s">
        <v>282</v>
      </c>
      <c r="W23" s="4">
        <f>SUM(M100:M390)</f>
        <v>128.5</v>
      </c>
      <c r="X23">
        <f>COUNTIF(R:R, "Dance 3")</f>
        <v>74</v>
      </c>
      <c r="Y23" s="14">
        <f>(INDEX(C:C,COUNTA(C:C))) - C100</f>
        <v>97</v>
      </c>
      <c r="Z23" s="14">
        <f>Y23-X23</f>
        <v>23</v>
      </c>
    </row>
    <row r="24" spans="1:26" x14ac:dyDescent="0.2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s="7" t="s">
        <v>198</v>
      </c>
    </row>
    <row r="25" spans="1:26" x14ac:dyDescent="0.25">
      <c r="A25" t="s">
        <v>10</v>
      </c>
      <c r="B25" s="1">
        <v>43318</v>
      </c>
      <c r="C25" s="5">
        <f t="shared" si="1"/>
        <v>43318</v>
      </c>
      <c r="D25" s="3">
        <v>0.78125</v>
      </c>
      <c r="E25" s="3">
        <v>0.82291666666666663</v>
      </c>
      <c r="F25" s="2">
        <f t="shared" si="0"/>
        <v>4.166666666666663E-2</v>
      </c>
      <c r="M25" s="4">
        <v>1</v>
      </c>
      <c r="O25" t="s">
        <v>29</v>
      </c>
      <c r="P25" s="20" t="s">
        <v>31</v>
      </c>
      <c r="Q25">
        <v>3</v>
      </c>
      <c r="T25" s="4">
        <f t="shared" si="2"/>
        <v>60.5</v>
      </c>
      <c r="Z25">
        <f>SUM(Z11:Z19)</f>
        <v>1</v>
      </c>
    </row>
    <row r="26" spans="1:26" x14ac:dyDescent="0.2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25">
      <c r="A27" t="s">
        <v>1</v>
      </c>
      <c r="B27" s="1">
        <v>43322</v>
      </c>
      <c r="C27" s="5">
        <f t="shared" si="1"/>
        <v>43322</v>
      </c>
      <c r="D27" s="3">
        <v>0.77083333333333337</v>
      </c>
      <c r="E27" s="3">
        <v>0.85416666666666663</v>
      </c>
      <c r="F27" s="2">
        <f t="shared" si="0"/>
        <v>8.3333333333333259E-2</v>
      </c>
      <c r="M27" s="4">
        <v>2</v>
      </c>
      <c r="N27" t="s">
        <v>61</v>
      </c>
      <c r="O27" t="s">
        <v>63</v>
      </c>
      <c r="P27" s="20" t="s">
        <v>31</v>
      </c>
      <c r="Q27">
        <v>3</v>
      </c>
      <c r="T27" s="4">
        <f t="shared" si="2"/>
        <v>63.75</v>
      </c>
    </row>
    <row r="28" spans="1:26" x14ac:dyDescent="0.2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64</v>
      </c>
      <c r="P28" s="20" t="s">
        <v>31</v>
      </c>
      <c r="Q28">
        <v>3</v>
      </c>
      <c r="T28" s="4">
        <f t="shared" si="2"/>
        <v>67.5</v>
      </c>
    </row>
    <row r="29" spans="1:26" x14ac:dyDescent="0.25">
      <c r="A29" t="s">
        <v>3</v>
      </c>
      <c r="B29" s="1">
        <v>43324</v>
      </c>
      <c r="C29" s="5">
        <f t="shared" si="1"/>
        <v>43324</v>
      </c>
      <c r="D29" s="3">
        <v>0.54166666666666663</v>
      </c>
      <c r="E29" s="3">
        <v>0.6875</v>
      </c>
      <c r="F29" s="2">
        <f t="shared" si="0"/>
        <v>0.14583333333333337</v>
      </c>
      <c r="M29" s="4">
        <v>3.5</v>
      </c>
      <c r="N29" t="s">
        <v>65</v>
      </c>
      <c r="O29" t="s">
        <v>17</v>
      </c>
      <c r="P29" s="20" t="s">
        <v>31</v>
      </c>
      <c r="Q29">
        <v>3</v>
      </c>
      <c r="T29" s="4">
        <f t="shared" si="2"/>
        <v>71</v>
      </c>
    </row>
    <row r="30" spans="1:26" x14ac:dyDescent="0.2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25">
      <c r="A31" t="s">
        <v>67</v>
      </c>
      <c r="B31" s="1">
        <v>43326</v>
      </c>
      <c r="C31" s="5">
        <f t="shared" si="1"/>
        <v>43326</v>
      </c>
      <c r="D31" s="3">
        <v>0.71875</v>
      </c>
      <c r="E31" s="3">
        <v>0.75</v>
      </c>
      <c r="F31" s="2">
        <f t="shared" si="0"/>
        <v>3.125E-2</v>
      </c>
      <c r="M31" s="4">
        <v>0.45</v>
      </c>
      <c r="N31" t="s">
        <v>69</v>
      </c>
      <c r="O31" t="s">
        <v>68</v>
      </c>
      <c r="P31" s="20" t="s">
        <v>31</v>
      </c>
      <c r="Q31">
        <v>3</v>
      </c>
      <c r="T31" s="4">
        <f t="shared" si="2"/>
        <v>72.45</v>
      </c>
    </row>
    <row r="32" spans="1:26" x14ac:dyDescent="0.25">
      <c r="A32" t="s">
        <v>0</v>
      </c>
      <c r="B32" s="1">
        <v>43328</v>
      </c>
      <c r="C32" s="5">
        <f t="shared" si="1"/>
        <v>43328</v>
      </c>
      <c r="D32" s="3">
        <v>0.75</v>
      </c>
      <c r="E32" s="3">
        <v>0.91666666666666663</v>
      </c>
      <c r="F32" s="2">
        <f t="shared" si="0"/>
        <v>0.16666666666666663</v>
      </c>
      <c r="M32" s="4">
        <v>4</v>
      </c>
      <c r="N32" t="s">
        <v>70</v>
      </c>
      <c r="O32" t="s">
        <v>19</v>
      </c>
      <c r="P32" s="20" t="s">
        <v>31</v>
      </c>
      <c r="Q32">
        <v>3</v>
      </c>
      <c r="T32" s="4">
        <f t="shared" si="2"/>
        <v>76.45</v>
      </c>
    </row>
    <row r="33" spans="1:20" x14ac:dyDescent="0.2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63</v>
      </c>
      <c r="P33" s="20" t="s">
        <v>73</v>
      </c>
      <c r="Q33">
        <v>4</v>
      </c>
      <c r="T33" s="4">
        <f t="shared" si="2"/>
        <v>78.2</v>
      </c>
    </row>
    <row r="34" spans="1:20" x14ac:dyDescent="0.2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73</v>
      </c>
      <c r="Q34">
        <v>4</v>
      </c>
      <c r="T34" s="4">
        <f t="shared" si="2"/>
        <v>85.7</v>
      </c>
    </row>
    <row r="35" spans="1:20" x14ac:dyDescent="0.25">
      <c r="A35" t="s">
        <v>3</v>
      </c>
      <c r="B35" s="1">
        <v>43331</v>
      </c>
      <c r="C35" s="5">
        <f t="shared" si="1"/>
        <v>43331</v>
      </c>
      <c r="D35" s="3">
        <v>0.5625</v>
      </c>
      <c r="E35" s="3">
        <v>0.6875</v>
      </c>
      <c r="F35" s="2">
        <f t="shared" si="0"/>
        <v>0.125</v>
      </c>
      <c r="M35" s="4">
        <v>3</v>
      </c>
      <c r="O35" t="s">
        <v>17</v>
      </c>
      <c r="P35" s="20" t="s">
        <v>73</v>
      </c>
      <c r="Q35">
        <v>4</v>
      </c>
      <c r="T35" s="4">
        <f t="shared" ref="T35:T66" si="5">T34+M35</f>
        <v>88.7</v>
      </c>
    </row>
    <row r="36" spans="1:20" x14ac:dyDescent="0.25">
      <c r="A36" t="s">
        <v>10</v>
      </c>
      <c r="B36" s="1">
        <v>43332</v>
      </c>
      <c r="C36" s="5">
        <f t="shared" si="1"/>
        <v>43332</v>
      </c>
      <c r="D36" s="3">
        <v>0.78125</v>
      </c>
      <c r="E36" s="3">
        <v>0.82291666666666663</v>
      </c>
      <c r="F36" s="2">
        <f t="shared" si="0"/>
        <v>4.166666666666663E-2</v>
      </c>
      <c r="M36" s="4">
        <v>1</v>
      </c>
      <c r="N36" t="s">
        <v>71</v>
      </c>
      <c r="O36" t="s">
        <v>72</v>
      </c>
      <c r="P36" s="20" t="s">
        <v>73</v>
      </c>
      <c r="Q36">
        <v>4</v>
      </c>
      <c r="T36" s="4">
        <f t="shared" si="5"/>
        <v>89.7</v>
      </c>
    </row>
    <row r="37" spans="1:20" x14ac:dyDescent="0.25">
      <c r="A37" t="s">
        <v>0</v>
      </c>
      <c r="B37" s="1">
        <v>43335</v>
      </c>
      <c r="C37" s="5">
        <f t="shared" si="1"/>
        <v>43335</v>
      </c>
      <c r="D37" s="3">
        <v>0.77083333333333337</v>
      </c>
      <c r="E37" s="3">
        <v>0.89583333333333337</v>
      </c>
      <c r="F37" s="2">
        <f t="shared" si="0"/>
        <v>0.125</v>
      </c>
      <c r="M37" s="4">
        <v>3</v>
      </c>
      <c r="N37" t="s">
        <v>81</v>
      </c>
      <c r="O37" t="s">
        <v>75</v>
      </c>
      <c r="P37" s="20" t="s">
        <v>73</v>
      </c>
      <c r="Q37">
        <v>4</v>
      </c>
      <c r="T37" s="4">
        <f t="shared" si="5"/>
        <v>92.7</v>
      </c>
    </row>
    <row r="38" spans="1:20" x14ac:dyDescent="0.25">
      <c r="A38" t="s">
        <v>1</v>
      </c>
      <c r="B38" s="1">
        <v>43336</v>
      </c>
      <c r="C38" s="5">
        <f t="shared" si="1"/>
        <v>43336</v>
      </c>
      <c r="D38" s="3">
        <v>0.75</v>
      </c>
      <c r="E38" s="3">
        <v>0.85416666666666663</v>
      </c>
      <c r="F38" s="2">
        <f t="shared" si="0"/>
        <v>0.10416666666666663</v>
      </c>
      <c r="M38" s="4">
        <v>2.5</v>
      </c>
      <c r="O38" t="s">
        <v>74</v>
      </c>
      <c r="P38" s="20" t="s">
        <v>73</v>
      </c>
      <c r="Q38">
        <v>4</v>
      </c>
      <c r="T38" s="4">
        <f t="shared" si="5"/>
        <v>95.2</v>
      </c>
    </row>
    <row r="39" spans="1:20" x14ac:dyDescent="0.25">
      <c r="A39" t="s">
        <v>2</v>
      </c>
      <c r="B39" s="1">
        <v>43337</v>
      </c>
      <c r="C39" s="5">
        <f t="shared" si="1"/>
        <v>43337</v>
      </c>
      <c r="D39" s="3">
        <v>0.48958333333333331</v>
      </c>
      <c r="E39" s="3">
        <v>0.58333333333333337</v>
      </c>
      <c r="F39" s="2">
        <f t="shared" si="0"/>
        <v>9.3750000000000056E-2</v>
      </c>
      <c r="M39" s="4">
        <v>2.25</v>
      </c>
      <c r="N39" t="s">
        <v>80</v>
      </c>
      <c r="O39" t="s">
        <v>75</v>
      </c>
      <c r="P39" s="20" t="s">
        <v>73</v>
      </c>
      <c r="Q39">
        <v>4</v>
      </c>
      <c r="T39" s="4">
        <f t="shared" si="5"/>
        <v>97.45</v>
      </c>
    </row>
    <row r="40" spans="1:20" x14ac:dyDescent="0.25">
      <c r="A40" t="s">
        <v>10</v>
      </c>
      <c r="B40" s="1">
        <v>43339</v>
      </c>
      <c r="C40" s="5">
        <f t="shared" si="1"/>
        <v>43339</v>
      </c>
      <c r="D40" s="3">
        <v>0.71875</v>
      </c>
      <c r="E40" s="3">
        <v>0.82291666666666663</v>
      </c>
      <c r="F40" s="2">
        <f t="shared" si="0"/>
        <v>0.10416666666666663</v>
      </c>
      <c r="M40" s="4">
        <v>2.5</v>
      </c>
      <c r="N40" t="s">
        <v>76</v>
      </c>
      <c r="O40" t="s">
        <v>77</v>
      </c>
      <c r="P40" s="20" t="s">
        <v>73</v>
      </c>
      <c r="Q40">
        <v>4</v>
      </c>
      <c r="T40" s="4">
        <f t="shared" si="5"/>
        <v>99.95</v>
      </c>
    </row>
    <row r="41" spans="1:20" x14ac:dyDescent="0.25">
      <c r="A41" t="s">
        <v>67</v>
      </c>
      <c r="B41" s="1">
        <v>43340</v>
      </c>
      <c r="C41" s="5">
        <f t="shared" si="1"/>
        <v>43340</v>
      </c>
      <c r="D41" s="3">
        <v>0.71875</v>
      </c>
      <c r="E41" s="3">
        <v>0.76041666666666663</v>
      </c>
      <c r="F41" s="2">
        <f t="shared" si="0"/>
        <v>4.166666666666663E-2</v>
      </c>
      <c r="M41" s="4">
        <v>1</v>
      </c>
      <c r="O41" t="s">
        <v>82</v>
      </c>
      <c r="P41" s="20" t="s">
        <v>73</v>
      </c>
      <c r="Q41">
        <v>4</v>
      </c>
      <c r="T41" s="4">
        <f t="shared" si="5"/>
        <v>100.95</v>
      </c>
    </row>
    <row r="42" spans="1:20" x14ac:dyDescent="0.2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84</v>
      </c>
      <c r="O42" t="s">
        <v>83</v>
      </c>
      <c r="P42" s="20" t="s">
        <v>73</v>
      </c>
      <c r="Q42">
        <v>4</v>
      </c>
      <c r="T42" s="4">
        <f t="shared" si="5"/>
        <v>104.2</v>
      </c>
    </row>
    <row r="43" spans="1:20" x14ac:dyDescent="0.25">
      <c r="A43" t="s">
        <v>1</v>
      </c>
      <c r="B43" s="1">
        <v>43343</v>
      </c>
      <c r="C43" s="5">
        <f t="shared" si="1"/>
        <v>43343</v>
      </c>
      <c r="D43" s="3">
        <v>0.82291666666666663</v>
      </c>
      <c r="E43" s="3">
        <v>0.91666666666666663</v>
      </c>
      <c r="F43" s="2">
        <f t="shared" si="0"/>
        <v>9.375E-2</v>
      </c>
      <c r="M43" s="4">
        <v>2.25</v>
      </c>
      <c r="N43" t="s">
        <v>95</v>
      </c>
      <c r="O43" t="s">
        <v>21</v>
      </c>
      <c r="P43" s="21" t="s">
        <v>99</v>
      </c>
      <c r="Q43">
        <v>5</v>
      </c>
      <c r="T43" s="4">
        <f t="shared" si="5"/>
        <v>106.45</v>
      </c>
    </row>
    <row r="44" spans="1:20" x14ac:dyDescent="0.2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94</v>
      </c>
      <c r="O44" t="s">
        <v>85</v>
      </c>
      <c r="P44" s="21" t="s">
        <v>99</v>
      </c>
      <c r="Q44">
        <v>5</v>
      </c>
      <c r="T44" s="4">
        <f t="shared" si="5"/>
        <v>114.2</v>
      </c>
    </row>
    <row r="45" spans="1:20" x14ac:dyDescent="0.2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86</v>
      </c>
      <c r="O45" t="s">
        <v>36</v>
      </c>
      <c r="P45" s="21" t="s">
        <v>99</v>
      </c>
      <c r="Q45">
        <v>5</v>
      </c>
      <c r="T45" s="4">
        <f t="shared" si="5"/>
        <v>116.95</v>
      </c>
    </row>
    <row r="46" spans="1:20" x14ac:dyDescent="0.25">
      <c r="A46" t="s">
        <v>67</v>
      </c>
      <c r="B46" s="1">
        <v>43347</v>
      </c>
      <c r="C46" s="5">
        <f t="shared" si="1"/>
        <v>43347</v>
      </c>
      <c r="D46" s="3">
        <v>0.70833333333333337</v>
      </c>
      <c r="E46" s="3">
        <v>0.73958333333333337</v>
      </c>
      <c r="F46" s="2">
        <f t="shared" si="0"/>
        <v>3.125E-2</v>
      </c>
      <c r="M46" s="4">
        <v>0.75</v>
      </c>
      <c r="N46" t="s">
        <v>88</v>
      </c>
      <c r="O46" t="s">
        <v>36</v>
      </c>
      <c r="P46" s="21" t="s">
        <v>99</v>
      </c>
      <c r="Q46">
        <v>5</v>
      </c>
      <c r="T46" s="4">
        <f t="shared" si="5"/>
        <v>117.7</v>
      </c>
    </row>
    <row r="47" spans="1:20" x14ac:dyDescent="0.25">
      <c r="A47" t="s">
        <v>35</v>
      </c>
      <c r="B47" s="1">
        <v>43348</v>
      </c>
      <c r="C47" s="5">
        <f t="shared" si="1"/>
        <v>43348</v>
      </c>
      <c r="D47" s="3">
        <v>0.73958333333333337</v>
      </c>
      <c r="E47" s="3">
        <v>0.76041666666666663</v>
      </c>
      <c r="F47" s="2">
        <f t="shared" si="0"/>
        <v>2.0833333333333259E-2</v>
      </c>
      <c r="M47" s="4">
        <v>0.5</v>
      </c>
      <c r="N47" t="s">
        <v>89</v>
      </c>
      <c r="O47" t="s">
        <v>90</v>
      </c>
      <c r="P47" s="21" t="s">
        <v>99</v>
      </c>
      <c r="Q47">
        <v>5</v>
      </c>
      <c r="T47" s="4">
        <f t="shared" si="5"/>
        <v>118.2</v>
      </c>
    </row>
    <row r="48" spans="1:20" x14ac:dyDescent="0.25">
      <c r="A48" t="s">
        <v>0</v>
      </c>
      <c r="B48" s="1">
        <v>43349</v>
      </c>
      <c r="C48" s="5">
        <f t="shared" si="1"/>
        <v>43349</v>
      </c>
      <c r="D48" s="3">
        <v>0.72916666666666663</v>
      </c>
      <c r="E48" s="3">
        <v>0.88541666666666663</v>
      </c>
      <c r="F48" s="2">
        <f t="shared" si="0"/>
        <v>0.15625</v>
      </c>
      <c r="M48" s="4">
        <v>3.75</v>
      </c>
      <c r="N48" t="s">
        <v>177</v>
      </c>
      <c r="O48" t="s">
        <v>91</v>
      </c>
      <c r="P48" s="21" t="s">
        <v>99</v>
      </c>
      <c r="Q48">
        <v>5</v>
      </c>
      <c r="T48" s="4">
        <f t="shared" si="5"/>
        <v>121.95</v>
      </c>
    </row>
    <row r="49" spans="1:20" x14ac:dyDescent="0.25">
      <c r="A49" t="s">
        <v>1</v>
      </c>
      <c r="B49" s="1">
        <v>43350</v>
      </c>
      <c r="C49" s="5">
        <f t="shared" si="1"/>
        <v>43350</v>
      </c>
      <c r="D49" s="3">
        <v>0.76041666666666663</v>
      </c>
      <c r="E49" s="3">
        <v>0.875</v>
      </c>
      <c r="F49" s="2">
        <f t="shared" si="0"/>
        <v>0.11458333333333337</v>
      </c>
      <c r="M49" s="4">
        <v>2.75</v>
      </c>
      <c r="N49" t="s">
        <v>172</v>
      </c>
      <c r="O49" t="s">
        <v>92</v>
      </c>
      <c r="P49" s="21" t="s">
        <v>99</v>
      </c>
      <c r="Q49">
        <v>5</v>
      </c>
      <c r="T49" s="4">
        <f t="shared" si="5"/>
        <v>124.7</v>
      </c>
    </row>
    <row r="50" spans="1:20" x14ac:dyDescent="0.25">
      <c r="A50" t="s">
        <v>2</v>
      </c>
      <c r="B50" s="1">
        <v>43351</v>
      </c>
      <c r="C50" s="5">
        <f t="shared" si="1"/>
        <v>43351</v>
      </c>
      <c r="D50" s="3">
        <v>0.375</v>
      </c>
      <c r="E50" s="3">
        <v>0.67708333333333337</v>
      </c>
      <c r="F50" s="2">
        <f t="shared" si="0"/>
        <v>0.30208333333333337</v>
      </c>
      <c r="M50" s="4">
        <v>7.25</v>
      </c>
      <c r="N50" t="s">
        <v>170</v>
      </c>
      <c r="O50" t="s">
        <v>93</v>
      </c>
      <c r="P50" s="21" t="s">
        <v>99</v>
      </c>
      <c r="Q50">
        <v>5</v>
      </c>
      <c r="R50" t="s">
        <v>254</v>
      </c>
      <c r="S50">
        <v>1</v>
      </c>
      <c r="T50" s="4">
        <f t="shared" si="5"/>
        <v>131.94999999999999</v>
      </c>
    </row>
    <row r="51" spans="1:20" x14ac:dyDescent="0.25">
      <c r="A51" t="s">
        <v>3</v>
      </c>
      <c r="B51" s="1">
        <v>43352</v>
      </c>
      <c r="C51" s="5">
        <f t="shared" si="1"/>
        <v>43352</v>
      </c>
      <c r="D51" s="3">
        <v>0.54166666666666663</v>
      </c>
      <c r="E51" s="3">
        <v>0.6875</v>
      </c>
      <c r="F51" s="2">
        <f t="shared" si="0"/>
        <v>0.14583333333333337</v>
      </c>
      <c r="M51" s="4">
        <v>3.5</v>
      </c>
      <c r="N51" t="s">
        <v>169</v>
      </c>
      <c r="O51" t="s">
        <v>17</v>
      </c>
      <c r="P51" s="21" t="s">
        <v>99</v>
      </c>
      <c r="Q51">
        <v>5</v>
      </c>
      <c r="R51" t="s">
        <v>254</v>
      </c>
      <c r="S51">
        <v>1</v>
      </c>
      <c r="T51" s="4">
        <f t="shared" si="5"/>
        <v>135.44999999999999</v>
      </c>
    </row>
    <row r="52" spans="1:20" x14ac:dyDescent="0.25">
      <c r="A52" t="s">
        <v>10</v>
      </c>
      <c r="B52" s="1">
        <v>43353</v>
      </c>
      <c r="C52" s="5">
        <f t="shared" si="1"/>
        <v>43353</v>
      </c>
      <c r="D52" s="3">
        <v>0.71875</v>
      </c>
      <c r="E52" s="3">
        <v>0.82291666666666663</v>
      </c>
      <c r="F52" s="2">
        <f t="shared" si="0"/>
        <v>0.10416666666666663</v>
      </c>
      <c r="M52" s="4">
        <v>2.25</v>
      </c>
      <c r="N52" t="s">
        <v>173</v>
      </c>
      <c r="O52" t="s">
        <v>96</v>
      </c>
      <c r="P52" s="21" t="s">
        <v>99</v>
      </c>
      <c r="Q52">
        <v>5</v>
      </c>
      <c r="R52" t="s">
        <v>254</v>
      </c>
      <c r="S52">
        <v>1</v>
      </c>
      <c r="T52" s="4">
        <f t="shared" si="5"/>
        <v>137.69999999999999</v>
      </c>
    </row>
    <row r="53" spans="1:20" x14ac:dyDescent="0.25">
      <c r="A53" t="s">
        <v>67</v>
      </c>
      <c r="B53" s="1">
        <v>43354</v>
      </c>
      <c r="C53" s="5">
        <f t="shared" si="1"/>
        <v>43354</v>
      </c>
      <c r="D53" s="3">
        <v>0.71875</v>
      </c>
      <c r="E53" s="3">
        <v>0.75</v>
      </c>
      <c r="F53" s="2">
        <f t="shared" si="0"/>
        <v>3.125E-2</v>
      </c>
      <c r="M53" s="4">
        <v>0.75</v>
      </c>
      <c r="N53" t="s">
        <v>98</v>
      </c>
      <c r="O53" t="s">
        <v>97</v>
      </c>
      <c r="P53" s="21" t="s">
        <v>99</v>
      </c>
      <c r="Q53">
        <v>5</v>
      </c>
      <c r="R53" t="s">
        <v>254</v>
      </c>
      <c r="S53">
        <v>1</v>
      </c>
      <c r="T53" s="4">
        <f t="shared" si="5"/>
        <v>138.44999999999999</v>
      </c>
    </row>
    <row r="54" spans="1:20" x14ac:dyDescent="0.25">
      <c r="A54" t="s">
        <v>35</v>
      </c>
      <c r="B54" s="1">
        <v>43355</v>
      </c>
      <c r="C54" s="5">
        <f t="shared" si="1"/>
        <v>43355</v>
      </c>
      <c r="D54" s="3">
        <v>0.71875</v>
      </c>
      <c r="E54" s="3">
        <v>0.82291666666666663</v>
      </c>
      <c r="F54" s="2">
        <f t="shared" si="0"/>
        <v>0.10416666666666663</v>
      </c>
      <c r="M54" s="4">
        <v>2.5</v>
      </c>
      <c r="N54" t="s">
        <v>181</v>
      </c>
      <c r="O54" t="s">
        <v>180</v>
      </c>
      <c r="P54" s="21" t="s">
        <v>99</v>
      </c>
      <c r="Q54">
        <v>5</v>
      </c>
      <c r="R54" t="s">
        <v>254</v>
      </c>
      <c r="S54">
        <v>1</v>
      </c>
      <c r="T54" s="4">
        <f t="shared" si="5"/>
        <v>140.94999999999999</v>
      </c>
    </row>
    <row r="55" spans="1:20" x14ac:dyDescent="0.25">
      <c r="A55" t="s">
        <v>0</v>
      </c>
      <c r="B55" s="1">
        <v>43356</v>
      </c>
      <c r="C55" s="5">
        <f t="shared" si="1"/>
        <v>43356</v>
      </c>
      <c r="D55" s="3">
        <v>0.71875</v>
      </c>
      <c r="E55" s="3">
        <v>0.875</v>
      </c>
      <c r="F55" s="2">
        <f t="shared" si="0"/>
        <v>0.15625</v>
      </c>
      <c r="M55" s="4">
        <v>3.75</v>
      </c>
      <c r="N55" t="s">
        <v>182</v>
      </c>
      <c r="O55" t="s">
        <v>91</v>
      </c>
      <c r="P55" s="21" t="s">
        <v>99</v>
      </c>
      <c r="Q55">
        <v>5</v>
      </c>
      <c r="R55" t="s">
        <v>254</v>
      </c>
      <c r="S55">
        <v>1</v>
      </c>
      <c r="T55" s="4">
        <f t="shared" si="5"/>
        <v>144.69999999999999</v>
      </c>
    </row>
    <row r="56" spans="1:20" x14ac:dyDescent="0.25">
      <c r="A56" t="s">
        <v>1</v>
      </c>
      <c r="B56" s="1">
        <v>43357</v>
      </c>
      <c r="C56" s="5">
        <f t="shared" si="1"/>
        <v>43357</v>
      </c>
      <c r="D56" s="3">
        <v>0.75</v>
      </c>
      <c r="E56" s="3">
        <v>0.88541666666666663</v>
      </c>
      <c r="F56" s="2">
        <f t="shared" si="0"/>
        <v>0.13541666666666663</v>
      </c>
      <c r="M56" s="4">
        <v>3.25</v>
      </c>
      <c r="N56" t="s">
        <v>193</v>
      </c>
      <c r="O56" t="s">
        <v>194</v>
      </c>
      <c r="P56" s="21" t="s">
        <v>99</v>
      </c>
      <c r="Q56">
        <v>5</v>
      </c>
      <c r="R56" t="s">
        <v>254</v>
      </c>
      <c r="S56">
        <v>1</v>
      </c>
      <c r="T56" s="4">
        <f t="shared" si="5"/>
        <v>147.94999999999999</v>
      </c>
    </row>
    <row r="57" spans="1:20" x14ac:dyDescent="0.25">
      <c r="A57" t="s">
        <v>2</v>
      </c>
      <c r="B57" s="1">
        <v>43358</v>
      </c>
      <c r="C57" s="5">
        <f t="shared" si="1"/>
        <v>43358</v>
      </c>
      <c r="D57" s="3">
        <v>0.375</v>
      </c>
      <c r="E57" s="3">
        <v>0.47916666666666669</v>
      </c>
      <c r="F57" s="2">
        <f t="shared" si="0"/>
        <v>0.10416666666666669</v>
      </c>
      <c r="M57" s="4">
        <v>2.5</v>
      </c>
      <c r="N57" t="s">
        <v>179</v>
      </c>
      <c r="O57" t="s">
        <v>178</v>
      </c>
      <c r="P57" s="21" t="s">
        <v>99</v>
      </c>
      <c r="Q57">
        <v>5</v>
      </c>
      <c r="R57" t="s">
        <v>254</v>
      </c>
      <c r="S57">
        <v>1</v>
      </c>
      <c r="T57" s="4">
        <f t="shared" si="5"/>
        <v>150.44999999999999</v>
      </c>
    </row>
    <row r="58" spans="1:20" x14ac:dyDescent="0.25">
      <c r="A58" t="s">
        <v>10</v>
      </c>
      <c r="B58" s="1">
        <v>43359</v>
      </c>
      <c r="C58" s="5">
        <f t="shared" si="1"/>
        <v>43359</v>
      </c>
      <c r="D58" s="3">
        <v>0.70833333333333337</v>
      </c>
      <c r="E58" s="3">
        <v>0.70833333333333337</v>
      </c>
      <c r="F58" s="2">
        <f t="shared" si="0"/>
        <v>0</v>
      </c>
      <c r="M58" s="4">
        <v>0</v>
      </c>
      <c r="N58" t="s">
        <v>176</v>
      </c>
      <c r="O58" t="s">
        <v>68</v>
      </c>
      <c r="P58" s="21" t="s">
        <v>99</v>
      </c>
      <c r="Q58">
        <v>5</v>
      </c>
      <c r="R58" t="s">
        <v>254</v>
      </c>
      <c r="S58">
        <v>1</v>
      </c>
      <c r="T58" s="4">
        <f t="shared" si="5"/>
        <v>150.44999999999999</v>
      </c>
    </row>
    <row r="59" spans="1:20" x14ac:dyDescent="0.25">
      <c r="A59" t="s">
        <v>67</v>
      </c>
      <c r="B59" s="1">
        <v>43361</v>
      </c>
      <c r="C59" s="5">
        <f t="shared" si="1"/>
        <v>43361</v>
      </c>
      <c r="D59" s="3">
        <v>0.72916666666666663</v>
      </c>
      <c r="E59" s="3">
        <v>0.75</v>
      </c>
      <c r="F59" s="2">
        <f t="shared" si="0"/>
        <v>2.083333333333337E-2</v>
      </c>
      <c r="M59" s="4">
        <v>0.5</v>
      </c>
      <c r="N59" t="s">
        <v>174</v>
      </c>
      <c r="O59" t="s">
        <v>175</v>
      </c>
      <c r="P59" s="21" t="s">
        <v>99</v>
      </c>
      <c r="Q59">
        <v>5</v>
      </c>
      <c r="R59" t="s">
        <v>254</v>
      </c>
      <c r="S59">
        <v>1</v>
      </c>
      <c r="T59" s="4">
        <f t="shared" si="5"/>
        <v>150.94999999999999</v>
      </c>
    </row>
    <row r="60" spans="1:20" x14ac:dyDescent="0.25">
      <c r="A60" t="s">
        <v>0</v>
      </c>
      <c r="B60" s="1">
        <v>43363</v>
      </c>
      <c r="C60" s="5">
        <f t="shared" si="1"/>
        <v>43363</v>
      </c>
      <c r="D60" s="3">
        <v>0.8125</v>
      </c>
      <c r="E60" s="3">
        <v>0.85416666666666663</v>
      </c>
      <c r="F60" s="2">
        <f t="shared" si="0"/>
        <v>4.166666666666663E-2</v>
      </c>
      <c r="M60" s="4">
        <v>1</v>
      </c>
      <c r="P60" s="21" t="s">
        <v>99</v>
      </c>
      <c r="Q60">
        <v>5</v>
      </c>
      <c r="R60" t="s">
        <v>254</v>
      </c>
      <c r="S60">
        <v>1</v>
      </c>
      <c r="T60" s="4">
        <f t="shared" si="5"/>
        <v>151.94999999999999</v>
      </c>
    </row>
    <row r="61" spans="1:20" x14ac:dyDescent="0.25">
      <c r="A61" t="s">
        <v>1</v>
      </c>
      <c r="B61" s="1">
        <v>43364</v>
      </c>
      <c r="C61" s="5">
        <f t="shared" si="1"/>
        <v>43364</v>
      </c>
      <c r="D61" s="3">
        <v>0.8125</v>
      </c>
      <c r="E61" s="3">
        <v>0.88541666666666663</v>
      </c>
      <c r="F61" s="2">
        <f t="shared" si="0"/>
        <v>7.291666666666663E-2</v>
      </c>
      <c r="M61" s="4">
        <v>1.75</v>
      </c>
      <c r="N61" t="s">
        <v>240</v>
      </c>
      <c r="O61" t="s">
        <v>17</v>
      </c>
      <c r="P61" s="21" t="s">
        <v>99</v>
      </c>
      <c r="Q61">
        <v>5</v>
      </c>
      <c r="R61" t="s">
        <v>254</v>
      </c>
      <c r="S61">
        <v>1</v>
      </c>
      <c r="T61" s="4">
        <f t="shared" si="5"/>
        <v>153.69999999999999</v>
      </c>
    </row>
    <row r="62" spans="1:20" x14ac:dyDescent="0.2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192</v>
      </c>
      <c r="O62" t="s">
        <v>191</v>
      </c>
      <c r="P62" s="21" t="s">
        <v>99</v>
      </c>
      <c r="Q62">
        <v>5</v>
      </c>
      <c r="R62" t="s">
        <v>254</v>
      </c>
      <c r="S62">
        <v>1</v>
      </c>
      <c r="T62" s="4">
        <f t="shared" si="5"/>
        <v>159.69999999999999</v>
      </c>
    </row>
    <row r="63" spans="1:20" x14ac:dyDescent="0.25">
      <c r="A63" t="s">
        <v>3</v>
      </c>
      <c r="B63" s="1">
        <v>43366</v>
      </c>
      <c r="C63" s="5">
        <f t="shared" si="1"/>
        <v>43366</v>
      </c>
      <c r="D63" s="3">
        <v>0.54166666666666663</v>
      </c>
      <c r="E63" s="3">
        <v>0.6875</v>
      </c>
      <c r="F63" s="2">
        <f t="shared" si="0"/>
        <v>0.14583333333333337</v>
      </c>
      <c r="M63" s="4">
        <v>3.5</v>
      </c>
      <c r="N63" t="s">
        <v>190</v>
      </c>
      <c r="O63" t="s">
        <v>17</v>
      </c>
      <c r="P63" s="21" t="s">
        <v>99</v>
      </c>
      <c r="Q63">
        <v>5</v>
      </c>
      <c r="R63" t="s">
        <v>254</v>
      </c>
      <c r="S63">
        <v>1</v>
      </c>
      <c r="T63" s="4">
        <f t="shared" si="5"/>
        <v>163.19999999999999</v>
      </c>
    </row>
    <row r="64" spans="1:20" x14ac:dyDescent="0.25">
      <c r="A64" t="s">
        <v>10</v>
      </c>
      <c r="B64" s="1">
        <v>43367</v>
      </c>
      <c r="C64" s="5">
        <f t="shared" si="1"/>
        <v>43367</v>
      </c>
      <c r="D64" s="3">
        <v>0.72916666666666663</v>
      </c>
      <c r="E64" s="3">
        <v>0.82291666666666663</v>
      </c>
      <c r="F64" s="2">
        <f t="shared" si="0"/>
        <v>9.375E-2</v>
      </c>
      <c r="M64" s="4">
        <v>2.25</v>
      </c>
      <c r="N64" t="s">
        <v>187</v>
      </c>
      <c r="O64" t="s">
        <v>186</v>
      </c>
      <c r="P64" s="21" t="s">
        <v>99</v>
      </c>
      <c r="Q64">
        <v>5</v>
      </c>
      <c r="R64" t="s">
        <v>254</v>
      </c>
      <c r="S64">
        <v>1</v>
      </c>
      <c r="T64" s="4">
        <f t="shared" si="5"/>
        <v>165.45</v>
      </c>
    </row>
    <row r="65" spans="1:20" x14ac:dyDescent="0.25">
      <c r="A65" t="s">
        <v>67</v>
      </c>
      <c r="B65" s="1">
        <v>43368</v>
      </c>
      <c r="C65" s="5">
        <f t="shared" si="1"/>
        <v>43368</v>
      </c>
      <c r="D65" s="3">
        <v>0.71875</v>
      </c>
      <c r="E65" s="3">
        <v>0.75</v>
      </c>
      <c r="F65" s="2">
        <f t="shared" si="0"/>
        <v>3.125E-2</v>
      </c>
      <c r="M65" s="4">
        <v>0.75</v>
      </c>
      <c r="N65" t="s">
        <v>188</v>
      </c>
      <c r="O65" t="s">
        <v>175</v>
      </c>
      <c r="P65" s="21" t="s">
        <v>99</v>
      </c>
      <c r="Q65">
        <v>5</v>
      </c>
      <c r="R65" t="s">
        <v>254</v>
      </c>
      <c r="S65">
        <v>1</v>
      </c>
      <c r="T65" s="4">
        <f t="shared" si="5"/>
        <v>166.2</v>
      </c>
    </row>
    <row r="66" spans="1:20" x14ac:dyDescent="0.25">
      <c r="A66" t="s">
        <v>0</v>
      </c>
      <c r="B66" s="1">
        <v>43370</v>
      </c>
      <c r="C66" s="5">
        <f t="shared" si="1"/>
        <v>43370</v>
      </c>
      <c r="D66" s="3">
        <v>0.8125</v>
      </c>
      <c r="E66" s="3">
        <v>0.85416666666666663</v>
      </c>
      <c r="F66" s="2">
        <f t="shared" ref="F66:F97" si="6">E66-D66</f>
        <v>4.166666666666663E-2</v>
      </c>
      <c r="M66" s="4">
        <v>1</v>
      </c>
      <c r="N66" t="s">
        <v>189</v>
      </c>
      <c r="O66" t="s">
        <v>20</v>
      </c>
      <c r="P66" s="21" t="s">
        <v>99</v>
      </c>
      <c r="Q66">
        <v>5</v>
      </c>
      <c r="R66" t="s">
        <v>254</v>
      </c>
      <c r="S66">
        <v>1</v>
      </c>
      <c r="T66" s="4">
        <f t="shared" si="5"/>
        <v>167.2</v>
      </c>
    </row>
    <row r="67" spans="1:20" x14ac:dyDescent="0.25">
      <c r="A67" t="s">
        <v>1</v>
      </c>
      <c r="B67" s="1">
        <v>43371</v>
      </c>
      <c r="C67" s="5">
        <f t="shared" si="1"/>
        <v>43371</v>
      </c>
      <c r="D67" s="3">
        <v>0.77083333333333337</v>
      </c>
      <c r="E67" s="3">
        <v>0.80208333333333337</v>
      </c>
      <c r="F67" s="2">
        <f t="shared" si="6"/>
        <v>3.125E-2</v>
      </c>
      <c r="M67" s="4">
        <v>0.75</v>
      </c>
      <c r="N67" t="s">
        <v>241</v>
      </c>
      <c r="O67" t="s">
        <v>175</v>
      </c>
      <c r="P67" s="21" t="s">
        <v>99</v>
      </c>
      <c r="Q67">
        <v>5</v>
      </c>
      <c r="R67" t="s">
        <v>254</v>
      </c>
      <c r="S67">
        <v>1</v>
      </c>
      <c r="T67" s="4">
        <f t="shared" ref="T67:T130" si="7">T66+M67</f>
        <v>167.95</v>
      </c>
    </row>
    <row r="68" spans="1:20" x14ac:dyDescent="0.25">
      <c r="A68" t="s">
        <v>2</v>
      </c>
      <c r="B68" s="1">
        <v>43372</v>
      </c>
      <c r="C68" s="5">
        <f t="shared" si="1"/>
        <v>43372</v>
      </c>
      <c r="D68" s="3">
        <v>0.375</v>
      </c>
      <c r="E68" s="3">
        <v>0.45833333333333331</v>
      </c>
      <c r="F68" s="2">
        <f t="shared" si="6"/>
        <v>8.3333333333333315E-2</v>
      </c>
      <c r="M68" s="4">
        <v>2</v>
      </c>
      <c r="N68" t="s">
        <v>227</v>
      </c>
      <c r="O68" t="s">
        <v>226</v>
      </c>
      <c r="P68" s="21" t="s">
        <v>99</v>
      </c>
      <c r="Q68">
        <v>5</v>
      </c>
      <c r="R68" t="s">
        <v>254</v>
      </c>
      <c r="S68">
        <v>1</v>
      </c>
      <c r="T68" s="4">
        <f t="shared" si="7"/>
        <v>169.95</v>
      </c>
    </row>
    <row r="69" spans="1:20" x14ac:dyDescent="0.25">
      <c r="A69" t="s">
        <v>3</v>
      </c>
      <c r="B69" s="1">
        <v>43373</v>
      </c>
      <c r="C69" s="5">
        <f t="shared" si="1"/>
        <v>43373</v>
      </c>
      <c r="D69" s="3">
        <v>0.52083333333333337</v>
      </c>
      <c r="E69" s="3">
        <v>0.6875</v>
      </c>
      <c r="F69" s="2">
        <f t="shared" si="6"/>
        <v>0.16666666666666663</v>
      </c>
      <c r="M69" s="4">
        <v>4</v>
      </c>
      <c r="N69" t="s">
        <v>185</v>
      </c>
      <c r="O69" t="s">
        <v>17</v>
      </c>
      <c r="P69" s="21" t="s">
        <v>99</v>
      </c>
      <c r="Q69">
        <v>5</v>
      </c>
      <c r="R69" t="s">
        <v>254</v>
      </c>
      <c r="S69">
        <v>1</v>
      </c>
      <c r="T69" s="4">
        <f t="shared" si="7"/>
        <v>173.95</v>
      </c>
    </row>
    <row r="70" spans="1:20" x14ac:dyDescent="0.25">
      <c r="A70" t="s">
        <v>10</v>
      </c>
      <c r="B70" s="1">
        <v>43374</v>
      </c>
      <c r="C70" s="5">
        <f t="shared" si="1"/>
        <v>43374</v>
      </c>
      <c r="D70" s="3">
        <v>0.69791666666666663</v>
      </c>
      <c r="E70" s="3">
        <v>0.82291666666666663</v>
      </c>
      <c r="F70" s="2">
        <f t="shared" si="6"/>
        <v>0.125</v>
      </c>
      <c r="M70" s="4">
        <v>3</v>
      </c>
      <c r="N70" t="s">
        <v>195</v>
      </c>
      <c r="O70" t="s">
        <v>216</v>
      </c>
      <c r="P70" s="21" t="s">
        <v>99</v>
      </c>
      <c r="Q70">
        <v>5</v>
      </c>
      <c r="R70" t="s">
        <v>254</v>
      </c>
      <c r="S70">
        <v>1</v>
      </c>
      <c r="T70" s="4">
        <f t="shared" si="7"/>
        <v>176.95</v>
      </c>
    </row>
    <row r="71" spans="1:20" x14ac:dyDescent="0.25">
      <c r="A71" t="s">
        <v>67</v>
      </c>
      <c r="B71" s="1">
        <v>43375</v>
      </c>
      <c r="C71" s="5">
        <f t="shared" si="1"/>
        <v>43375</v>
      </c>
      <c r="D71" s="3">
        <v>0.66666666666666663</v>
      </c>
      <c r="E71" s="3">
        <v>0.73958333333333337</v>
      </c>
      <c r="F71" s="2">
        <f t="shared" si="6"/>
        <v>7.2916666666666741E-2</v>
      </c>
      <c r="M71" s="4">
        <v>1.75</v>
      </c>
      <c r="N71" t="s">
        <v>196</v>
      </c>
      <c r="O71" t="s">
        <v>217</v>
      </c>
      <c r="P71" s="21" t="s">
        <v>99</v>
      </c>
      <c r="Q71">
        <v>5</v>
      </c>
      <c r="R71" t="s">
        <v>254</v>
      </c>
      <c r="S71">
        <v>1</v>
      </c>
      <c r="T71" s="4">
        <f t="shared" si="7"/>
        <v>178.7</v>
      </c>
    </row>
    <row r="72" spans="1:20" x14ac:dyDescent="0.25">
      <c r="A72" t="s">
        <v>35</v>
      </c>
      <c r="B72" s="1">
        <v>43376</v>
      </c>
      <c r="C72" s="5">
        <f t="shared" si="1"/>
        <v>43376</v>
      </c>
      <c r="D72" s="3">
        <v>0.69791666666666663</v>
      </c>
      <c r="E72" s="3">
        <v>0.82291666666666663</v>
      </c>
      <c r="F72" s="2">
        <f t="shared" si="6"/>
        <v>0.125</v>
      </c>
      <c r="M72" s="4">
        <v>3</v>
      </c>
      <c r="N72" t="s">
        <v>197</v>
      </c>
      <c r="O72" t="s">
        <v>218</v>
      </c>
      <c r="P72" s="21" t="s">
        <v>99</v>
      </c>
      <c r="Q72">
        <v>5</v>
      </c>
      <c r="R72" t="s">
        <v>254</v>
      </c>
      <c r="S72">
        <v>1</v>
      </c>
      <c r="T72" s="4">
        <f t="shared" si="7"/>
        <v>181.7</v>
      </c>
    </row>
    <row r="73" spans="1:20" x14ac:dyDescent="0.2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204</v>
      </c>
      <c r="O73" t="s">
        <v>219</v>
      </c>
      <c r="P73" s="21" t="s">
        <v>99</v>
      </c>
      <c r="Q73">
        <v>5</v>
      </c>
      <c r="R73" t="s">
        <v>254</v>
      </c>
      <c r="S73">
        <v>1</v>
      </c>
      <c r="T73" s="4">
        <f t="shared" si="7"/>
        <v>184.45</v>
      </c>
    </row>
    <row r="74" spans="1:20" x14ac:dyDescent="0.25">
      <c r="A74" t="s">
        <v>2</v>
      </c>
      <c r="B74" s="1">
        <v>43379</v>
      </c>
      <c r="C74" s="5">
        <f t="shared" si="1"/>
        <v>43379</v>
      </c>
      <c r="D74" s="3">
        <v>0.76041666666666663</v>
      </c>
      <c r="E74" s="3">
        <v>0.77083333333333337</v>
      </c>
      <c r="F74" s="2">
        <f t="shared" si="6"/>
        <v>1.0416666666666741E-2</v>
      </c>
      <c r="M74" s="4">
        <v>0.25</v>
      </c>
      <c r="N74" t="s">
        <v>201</v>
      </c>
      <c r="O74" t="s">
        <v>202</v>
      </c>
      <c r="P74" s="21" t="s">
        <v>99</v>
      </c>
      <c r="Q74">
        <v>5</v>
      </c>
      <c r="R74" t="s">
        <v>254</v>
      </c>
      <c r="S74">
        <v>1</v>
      </c>
      <c r="T74" s="4">
        <f t="shared" si="7"/>
        <v>184.7</v>
      </c>
    </row>
    <row r="75" spans="1:20" x14ac:dyDescent="0.25">
      <c r="A75" t="s">
        <v>3</v>
      </c>
      <c r="B75" s="1">
        <v>43380</v>
      </c>
      <c r="C75" s="5">
        <f t="shared" si="1"/>
        <v>43380</v>
      </c>
      <c r="D75" s="3">
        <v>0.54166666666666663</v>
      </c>
      <c r="E75" s="3">
        <v>0.6875</v>
      </c>
      <c r="F75" s="2">
        <f t="shared" si="6"/>
        <v>0.14583333333333337</v>
      </c>
      <c r="M75" s="4">
        <v>3.5</v>
      </c>
      <c r="N75" t="s">
        <v>203</v>
      </c>
      <c r="O75" t="s">
        <v>17</v>
      </c>
      <c r="P75" s="21" t="s">
        <v>99</v>
      </c>
      <c r="Q75">
        <v>5</v>
      </c>
      <c r="R75" t="s">
        <v>254</v>
      </c>
      <c r="S75">
        <v>1</v>
      </c>
      <c r="T75" s="4">
        <f t="shared" si="7"/>
        <v>188.2</v>
      </c>
    </row>
    <row r="76" spans="1:20" x14ac:dyDescent="0.2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200</v>
      </c>
      <c r="O76" t="s">
        <v>220</v>
      </c>
      <c r="P76" s="21" t="s">
        <v>99</v>
      </c>
      <c r="Q76">
        <v>5</v>
      </c>
      <c r="R76" t="s">
        <v>254</v>
      </c>
      <c r="S76">
        <v>1</v>
      </c>
      <c r="T76" s="4">
        <f t="shared" si="7"/>
        <v>190.95</v>
      </c>
    </row>
    <row r="77" spans="1:20" x14ac:dyDescent="0.25">
      <c r="A77" t="s">
        <v>35</v>
      </c>
      <c r="B77" s="1">
        <v>43383</v>
      </c>
      <c r="C77" s="5">
        <f t="shared" si="1"/>
        <v>43383</v>
      </c>
      <c r="D77" s="3">
        <v>0.70833333333333337</v>
      </c>
      <c r="E77" s="3">
        <v>0.79166666666666663</v>
      </c>
      <c r="F77" s="2">
        <f t="shared" si="6"/>
        <v>8.3333333333333259E-2</v>
      </c>
      <c r="M77" s="4">
        <v>2</v>
      </c>
      <c r="N77" t="s">
        <v>213</v>
      </c>
      <c r="O77" t="s">
        <v>225</v>
      </c>
      <c r="P77" s="21" t="s">
        <v>99</v>
      </c>
      <c r="Q77">
        <v>5</v>
      </c>
      <c r="R77" t="s">
        <v>254</v>
      </c>
      <c r="S77">
        <v>1</v>
      </c>
      <c r="T77" s="4">
        <f t="shared" si="7"/>
        <v>192.95</v>
      </c>
    </row>
    <row r="78" spans="1:20" x14ac:dyDescent="0.2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208</v>
      </c>
      <c r="O78" t="s">
        <v>221</v>
      </c>
      <c r="P78" s="21" t="s">
        <v>99</v>
      </c>
      <c r="Q78">
        <v>5</v>
      </c>
      <c r="R78" t="s">
        <v>254</v>
      </c>
      <c r="S78">
        <v>1</v>
      </c>
      <c r="T78" s="4">
        <f t="shared" si="7"/>
        <v>196.45</v>
      </c>
    </row>
    <row r="79" spans="1:20" x14ac:dyDescent="0.25">
      <c r="A79" t="s">
        <v>1</v>
      </c>
      <c r="B79" s="1">
        <v>43385</v>
      </c>
      <c r="C79" s="5">
        <f t="shared" si="1"/>
        <v>43385</v>
      </c>
      <c r="D79" s="3">
        <v>0.76041666666666663</v>
      </c>
      <c r="E79" s="3">
        <v>0.91666666666666663</v>
      </c>
      <c r="F79" s="2">
        <f t="shared" si="6"/>
        <v>0.15625</v>
      </c>
      <c r="M79" s="4">
        <v>3.75</v>
      </c>
      <c r="N79" t="s">
        <v>212</v>
      </c>
      <c r="O79" t="s">
        <v>21</v>
      </c>
      <c r="P79" s="21" t="s">
        <v>99</v>
      </c>
      <c r="Q79">
        <v>5</v>
      </c>
      <c r="R79" t="s">
        <v>254</v>
      </c>
      <c r="S79">
        <v>1</v>
      </c>
      <c r="T79" s="4">
        <f t="shared" si="7"/>
        <v>200.2</v>
      </c>
    </row>
    <row r="80" spans="1:20" x14ac:dyDescent="0.25">
      <c r="A80" t="s">
        <v>2</v>
      </c>
      <c r="B80" s="1">
        <v>43386</v>
      </c>
      <c r="C80" s="5">
        <f t="shared" si="1"/>
        <v>43386</v>
      </c>
      <c r="D80" s="3">
        <v>0.375</v>
      </c>
      <c r="E80" s="3">
        <v>0.55208333333333337</v>
      </c>
      <c r="F80" s="2">
        <f t="shared" si="6"/>
        <v>0.17708333333333337</v>
      </c>
      <c r="M80" s="4">
        <v>4.25</v>
      </c>
      <c r="N80" t="s">
        <v>224</v>
      </c>
      <c r="O80" t="s">
        <v>223</v>
      </c>
      <c r="P80" s="21" t="s">
        <v>99</v>
      </c>
      <c r="Q80">
        <v>5</v>
      </c>
      <c r="R80" t="s">
        <v>254</v>
      </c>
      <c r="S80">
        <v>1</v>
      </c>
      <c r="T80" s="4">
        <f t="shared" si="7"/>
        <v>204.45</v>
      </c>
    </row>
    <row r="81" spans="1:20" x14ac:dyDescent="0.25">
      <c r="A81" t="s">
        <v>3</v>
      </c>
      <c r="B81" s="1">
        <v>43387</v>
      </c>
      <c r="C81" s="5">
        <f t="shared" si="1"/>
        <v>43387</v>
      </c>
      <c r="D81" s="3">
        <v>0.53125</v>
      </c>
      <c r="E81" s="3">
        <v>0.6875</v>
      </c>
      <c r="F81" s="2">
        <f t="shared" si="6"/>
        <v>0.15625</v>
      </c>
      <c r="M81" s="4">
        <v>3.75</v>
      </c>
      <c r="N81" t="s">
        <v>211</v>
      </c>
      <c r="O81" t="s">
        <v>17</v>
      </c>
      <c r="P81" s="21" t="s">
        <v>99</v>
      </c>
      <c r="Q81">
        <v>5</v>
      </c>
      <c r="R81" t="s">
        <v>254</v>
      </c>
      <c r="S81">
        <v>1</v>
      </c>
      <c r="T81" s="4">
        <f t="shared" si="7"/>
        <v>208.2</v>
      </c>
    </row>
    <row r="82" spans="1:20" x14ac:dyDescent="0.2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214</v>
      </c>
      <c r="O82" t="s">
        <v>222</v>
      </c>
      <c r="P82" s="21" t="s">
        <v>99</v>
      </c>
      <c r="Q82">
        <v>5</v>
      </c>
      <c r="R82" t="s">
        <v>254</v>
      </c>
      <c r="S82">
        <v>1</v>
      </c>
      <c r="T82" s="4">
        <f t="shared" si="7"/>
        <v>210.95</v>
      </c>
    </row>
    <row r="83" spans="1:20" x14ac:dyDescent="0.25">
      <c r="A83" t="s">
        <v>35</v>
      </c>
      <c r="B83" s="1">
        <v>43390</v>
      </c>
      <c r="C83" s="5">
        <f t="shared" si="1"/>
        <v>43390</v>
      </c>
      <c r="D83" s="3">
        <v>0.73958333333333337</v>
      </c>
      <c r="E83" s="3">
        <v>0.82291666666666663</v>
      </c>
      <c r="F83" s="2">
        <f t="shared" si="6"/>
        <v>8.3333333333333259E-2</v>
      </c>
      <c r="M83" s="4">
        <v>2</v>
      </c>
      <c r="N83" t="s">
        <v>215</v>
      </c>
      <c r="O83" t="s">
        <v>278</v>
      </c>
      <c r="P83" s="21" t="s">
        <v>99</v>
      </c>
      <c r="Q83">
        <v>5</v>
      </c>
      <c r="R83" t="s">
        <v>254</v>
      </c>
      <c r="S83">
        <v>1</v>
      </c>
      <c r="T83" s="4">
        <f t="shared" si="7"/>
        <v>212.95</v>
      </c>
    </row>
    <row r="84" spans="1:20" x14ac:dyDescent="0.25">
      <c r="A84" t="s">
        <v>0</v>
      </c>
      <c r="B84" s="1">
        <v>43391</v>
      </c>
      <c r="C84" s="5">
        <f t="shared" si="1"/>
        <v>43391</v>
      </c>
      <c r="D84" s="3">
        <v>0.70833333333333337</v>
      </c>
      <c r="E84" s="3">
        <v>0.90625</v>
      </c>
      <c r="F84" s="2">
        <f t="shared" si="6"/>
        <v>0.19791666666666663</v>
      </c>
      <c r="M84" s="4">
        <v>4.75</v>
      </c>
      <c r="N84" t="s">
        <v>228</v>
      </c>
      <c r="O84" t="s">
        <v>277</v>
      </c>
      <c r="P84" s="21" t="s">
        <v>99</v>
      </c>
      <c r="Q84">
        <v>5</v>
      </c>
      <c r="R84" t="s">
        <v>254</v>
      </c>
      <c r="S84">
        <v>1</v>
      </c>
      <c r="T84" s="4">
        <f t="shared" si="7"/>
        <v>217.7</v>
      </c>
    </row>
    <row r="85" spans="1:20" x14ac:dyDescent="0.25">
      <c r="A85" t="s">
        <v>1</v>
      </c>
      <c r="B85" s="1">
        <v>43392</v>
      </c>
      <c r="C85" s="5">
        <f t="shared" si="1"/>
        <v>43392</v>
      </c>
      <c r="D85" s="3">
        <v>0.73958333333333337</v>
      </c>
      <c r="E85" s="3">
        <v>0.85416666666666663</v>
      </c>
      <c r="F85" s="2">
        <f t="shared" si="6"/>
        <v>0.11458333333333326</v>
      </c>
      <c r="M85" s="4">
        <v>2.75</v>
      </c>
      <c r="N85" t="s">
        <v>244</v>
      </c>
      <c r="O85" t="s">
        <v>17</v>
      </c>
      <c r="P85" s="21" t="s">
        <v>99</v>
      </c>
      <c r="Q85">
        <v>5</v>
      </c>
      <c r="R85" t="s">
        <v>254</v>
      </c>
      <c r="S85">
        <v>1</v>
      </c>
      <c r="T85" s="4">
        <f t="shared" si="7"/>
        <v>220.45</v>
      </c>
    </row>
    <row r="86" spans="1:20" x14ac:dyDescent="0.25">
      <c r="A86" t="s">
        <v>2</v>
      </c>
      <c r="B86" s="1">
        <v>43393</v>
      </c>
      <c r="C86" s="5">
        <f t="shared" si="1"/>
        <v>43393</v>
      </c>
      <c r="D86" s="3">
        <v>0.375</v>
      </c>
      <c r="E86" s="3">
        <v>0.55208333333333337</v>
      </c>
      <c r="F86" s="2">
        <f t="shared" si="6"/>
        <v>0.17708333333333337</v>
      </c>
      <c r="M86" s="4">
        <v>4.25</v>
      </c>
      <c r="O86" t="s">
        <v>223</v>
      </c>
      <c r="P86" s="21" t="s">
        <v>99</v>
      </c>
      <c r="Q86">
        <v>5</v>
      </c>
      <c r="R86" t="s">
        <v>254</v>
      </c>
      <c r="S86">
        <v>1</v>
      </c>
      <c r="T86" s="4">
        <f t="shared" si="7"/>
        <v>224.7</v>
      </c>
    </row>
    <row r="87" spans="1:20" x14ac:dyDescent="0.25">
      <c r="A87" t="s">
        <v>3</v>
      </c>
      <c r="B87" s="1">
        <v>43394</v>
      </c>
      <c r="C87" s="5">
        <f t="shared" si="1"/>
        <v>43394</v>
      </c>
      <c r="D87" s="3">
        <v>0.54166666666666663</v>
      </c>
      <c r="E87" s="3">
        <v>0.6875</v>
      </c>
      <c r="F87" s="2">
        <f t="shared" si="6"/>
        <v>0.14583333333333337</v>
      </c>
      <c r="M87" s="4">
        <v>3.5</v>
      </c>
      <c r="O87" t="s">
        <v>17</v>
      </c>
      <c r="P87" s="21" t="s">
        <v>99</v>
      </c>
      <c r="Q87">
        <v>5</v>
      </c>
      <c r="R87" t="s">
        <v>254</v>
      </c>
      <c r="S87">
        <v>1</v>
      </c>
      <c r="T87" s="4">
        <f t="shared" si="7"/>
        <v>228.2</v>
      </c>
    </row>
    <row r="88" spans="1:20" x14ac:dyDescent="0.2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243</v>
      </c>
      <c r="P88" s="21" t="s">
        <v>99</v>
      </c>
      <c r="Q88">
        <v>5</v>
      </c>
      <c r="R88" t="s">
        <v>254</v>
      </c>
      <c r="S88">
        <v>1</v>
      </c>
      <c r="T88" s="4">
        <f t="shared" si="7"/>
        <v>230.2</v>
      </c>
    </row>
    <row r="89" spans="1:20" x14ac:dyDescent="0.25">
      <c r="A89" t="s">
        <v>35</v>
      </c>
      <c r="B89" s="1">
        <v>43397</v>
      </c>
      <c r="C89" s="5">
        <f t="shared" si="1"/>
        <v>43397</v>
      </c>
      <c r="D89" s="3">
        <v>0.79166666666666663</v>
      </c>
      <c r="E89" s="3">
        <v>0.82291666666666663</v>
      </c>
      <c r="F89" s="2">
        <f t="shared" si="6"/>
        <v>3.125E-2</v>
      </c>
      <c r="M89" s="4">
        <v>0.75</v>
      </c>
      <c r="N89" t="s">
        <v>245</v>
      </c>
      <c r="O89" t="s">
        <v>276</v>
      </c>
      <c r="P89" s="21" t="s">
        <v>99</v>
      </c>
      <c r="Q89">
        <v>5</v>
      </c>
      <c r="R89" t="s">
        <v>254</v>
      </c>
      <c r="S89">
        <v>1</v>
      </c>
      <c r="T89" s="4">
        <f t="shared" si="7"/>
        <v>230.95</v>
      </c>
    </row>
    <row r="90" spans="1:20" x14ac:dyDescent="0.25">
      <c r="A90" t="s">
        <v>0</v>
      </c>
      <c r="B90" s="1">
        <v>43398</v>
      </c>
      <c r="C90" s="5">
        <f t="shared" si="1"/>
        <v>43398</v>
      </c>
      <c r="D90" s="3">
        <v>0.70833333333333337</v>
      </c>
      <c r="E90" s="3">
        <v>0.73958333333333337</v>
      </c>
      <c r="F90" s="2">
        <f t="shared" si="6"/>
        <v>3.125E-2</v>
      </c>
      <c r="G90" s="3">
        <v>0.8125</v>
      </c>
      <c r="H90" s="3">
        <v>0.875</v>
      </c>
      <c r="I90" s="2">
        <f>H90-G90</f>
        <v>6.25E-2</v>
      </c>
      <c r="M90" s="4">
        <v>2.25</v>
      </c>
      <c r="N90" t="s">
        <v>242</v>
      </c>
      <c r="O90" t="s">
        <v>288</v>
      </c>
      <c r="P90" s="21" t="s">
        <v>99</v>
      </c>
      <c r="Q90">
        <v>5</v>
      </c>
      <c r="R90" t="s">
        <v>254</v>
      </c>
      <c r="S90">
        <v>1</v>
      </c>
      <c r="T90" s="4">
        <f t="shared" si="7"/>
        <v>233.2</v>
      </c>
    </row>
    <row r="91" spans="1:20" x14ac:dyDescent="0.25">
      <c r="A91" t="s">
        <v>1</v>
      </c>
      <c r="B91" s="1">
        <v>43399</v>
      </c>
      <c r="C91" s="5">
        <f t="shared" si="1"/>
        <v>43399</v>
      </c>
      <c r="D91" s="3">
        <v>0.8125</v>
      </c>
      <c r="E91" s="3">
        <v>0.89583333333333337</v>
      </c>
      <c r="F91" s="2">
        <f t="shared" si="6"/>
        <v>8.333333333333337E-2</v>
      </c>
      <c r="M91" s="4">
        <v>2</v>
      </c>
      <c r="N91" t="s">
        <v>231</v>
      </c>
      <c r="O91" t="s">
        <v>17</v>
      </c>
      <c r="P91" s="21" t="s">
        <v>99</v>
      </c>
      <c r="Q91">
        <v>5</v>
      </c>
      <c r="R91" t="s">
        <v>254</v>
      </c>
      <c r="S91">
        <v>1</v>
      </c>
      <c r="T91" s="4">
        <f t="shared" si="7"/>
        <v>235.2</v>
      </c>
    </row>
    <row r="92" spans="1:20" x14ac:dyDescent="0.2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229</v>
      </c>
      <c r="O92" t="s">
        <v>230</v>
      </c>
      <c r="P92" s="21" t="s">
        <v>99</v>
      </c>
      <c r="Q92">
        <v>5</v>
      </c>
      <c r="R92" t="s">
        <v>254</v>
      </c>
      <c r="S92">
        <v>1</v>
      </c>
      <c r="T92" s="4">
        <f t="shared" si="7"/>
        <v>238.95</v>
      </c>
    </row>
    <row r="93" spans="1:20" x14ac:dyDescent="0.25">
      <c r="A93" t="s">
        <v>3</v>
      </c>
      <c r="B93" s="1">
        <v>43401</v>
      </c>
      <c r="C93" s="5">
        <f t="shared" si="1"/>
        <v>43401</v>
      </c>
      <c r="D93" s="3">
        <v>0.64583333333333337</v>
      </c>
      <c r="E93" s="3">
        <v>0.6875</v>
      </c>
      <c r="F93" s="2">
        <f t="shared" si="6"/>
        <v>4.166666666666663E-2</v>
      </c>
      <c r="M93" s="4">
        <v>1</v>
      </c>
      <c r="N93" t="s">
        <v>234</v>
      </c>
      <c r="O93" t="s">
        <v>68</v>
      </c>
      <c r="P93" s="21" t="s">
        <v>99</v>
      </c>
      <c r="Q93">
        <v>5</v>
      </c>
      <c r="R93" t="s">
        <v>280</v>
      </c>
      <c r="S93">
        <v>2</v>
      </c>
      <c r="T93" s="4">
        <f t="shared" si="7"/>
        <v>239.95</v>
      </c>
    </row>
    <row r="94" spans="1:20" x14ac:dyDescent="0.25">
      <c r="A94" t="s">
        <v>10</v>
      </c>
      <c r="B94" s="1">
        <v>43402</v>
      </c>
      <c r="C94" s="5">
        <f t="shared" si="1"/>
        <v>43402</v>
      </c>
      <c r="D94" s="3">
        <v>0.69791666666666663</v>
      </c>
      <c r="E94" s="3">
        <v>0.73958333333333337</v>
      </c>
      <c r="F94" s="2">
        <f t="shared" si="6"/>
        <v>4.1666666666666741E-2</v>
      </c>
      <c r="M94" s="4">
        <v>1</v>
      </c>
      <c r="N94" t="s">
        <v>235</v>
      </c>
      <c r="O94" t="s">
        <v>236</v>
      </c>
      <c r="P94" s="21" t="s">
        <v>99</v>
      </c>
      <c r="Q94">
        <v>5</v>
      </c>
      <c r="R94" t="s">
        <v>280</v>
      </c>
      <c r="S94">
        <v>2</v>
      </c>
      <c r="T94" s="4">
        <f t="shared" si="7"/>
        <v>240.95</v>
      </c>
    </row>
    <row r="95" spans="1:20" x14ac:dyDescent="0.25">
      <c r="A95" t="s">
        <v>67</v>
      </c>
      <c r="B95" s="1">
        <v>43403</v>
      </c>
      <c r="C95" s="5">
        <f t="shared" si="1"/>
        <v>43403</v>
      </c>
      <c r="D95" s="3">
        <v>0.6875</v>
      </c>
      <c r="E95" s="3">
        <v>0.70833333333333337</v>
      </c>
      <c r="F95" s="2">
        <f t="shared" si="6"/>
        <v>2.083333333333337E-2</v>
      </c>
      <c r="M95" s="4">
        <v>0.5</v>
      </c>
      <c r="N95" t="s">
        <v>232</v>
      </c>
      <c r="O95" t="s">
        <v>237</v>
      </c>
      <c r="P95" s="21" t="s">
        <v>99</v>
      </c>
      <c r="Q95">
        <v>5</v>
      </c>
      <c r="R95" t="s">
        <v>280</v>
      </c>
      <c r="S95">
        <v>2</v>
      </c>
      <c r="T95" s="4">
        <f t="shared" si="7"/>
        <v>241.45</v>
      </c>
    </row>
    <row r="96" spans="1:20" x14ac:dyDescent="0.25">
      <c r="A96" t="s">
        <v>67</v>
      </c>
      <c r="B96" s="1">
        <v>43403</v>
      </c>
      <c r="C96" s="5">
        <f t="shared" ref="C96:C168" si="8">B96</f>
        <v>43403</v>
      </c>
      <c r="D96" s="3">
        <v>0.71875</v>
      </c>
      <c r="E96" s="3">
        <v>0.73958333333333337</v>
      </c>
      <c r="F96" s="2">
        <f t="shared" si="6"/>
        <v>2.083333333333337E-2</v>
      </c>
      <c r="M96" s="4">
        <v>0.5</v>
      </c>
      <c r="N96" t="s">
        <v>233</v>
      </c>
      <c r="O96" t="s">
        <v>237</v>
      </c>
      <c r="P96" s="20" t="s">
        <v>106</v>
      </c>
      <c r="Q96">
        <v>6</v>
      </c>
      <c r="R96" t="s">
        <v>280</v>
      </c>
      <c r="S96">
        <v>2</v>
      </c>
      <c r="T96" s="4">
        <f t="shared" si="7"/>
        <v>241.95</v>
      </c>
    </row>
    <row r="97" spans="1:20" x14ac:dyDescent="0.25">
      <c r="A97" t="s">
        <v>35</v>
      </c>
      <c r="B97" s="1">
        <v>43404</v>
      </c>
      <c r="C97" s="5">
        <f t="shared" si="8"/>
        <v>43404</v>
      </c>
      <c r="D97" s="3">
        <v>0.69791666666666663</v>
      </c>
      <c r="E97" s="3">
        <v>0.82291666666666663</v>
      </c>
      <c r="F97" s="2">
        <f t="shared" si="6"/>
        <v>0.125</v>
      </c>
      <c r="M97" s="4">
        <v>3</v>
      </c>
      <c r="N97" t="s">
        <v>246</v>
      </c>
      <c r="O97" t="s">
        <v>247</v>
      </c>
      <c r="P97" s="20" t="s">
        <v>113</v>
      </c>
      <c r="Q97">
        <v>7</v>
      </c>
      <c r="R97" t="s">
        <v>280</v>
      </c>
      <c r="S97">
        <v>2</v>
      </c>
      <c r="T97" s="4">
        <f t="shared" si="7"/>
        <v>244.95</v>
      </c>
    </row>
    <row r="98" spans="1:20" x14ac:dyDescent="0.25">
      <c r="A98" t="s">
        <v>0</v>
      </c>
      <c r="B98" s="1">
        <v>43405</v>
      </c>
      <c r="C98" s="5">
        <f t="shared" si="8"/>
        <v>43405</v>
      </c>
      <c r="D98" s="3">
        <v>0.70833333333333337</v>
      </c>
      <c r="E98" s="3">
        <v>0.875</v>
      </c>
      <c r="F98" s="2">
        <f t="shared" ref="F98:F121" si="9">E98-D98</f>
        <v>0.16666666666666663</v>
      </c>
      <c r="M98" s="4">
        <v>4</v>
      </c>
      <c r="O98" t="s">
        <v>275</v>
      </c>
      <c r="P98" s="20" t="s">
        <v>113</v>
      </c>
      <c r="Q98">
        <v>7</v>
      </c>
      <c r="R98" t="s">
        <v>280</v>
      </c>
      <c r="S98">
        <v>2</v>
      </c>
      <c r="T98" s="4">
        <f t="shared" si="7"/>
        <v>248.95</v>
      </c>
    </row>
    <row r="99" spans="1:20" x14ac:dyDescent="0.25">
      <c r="A99" t="s">
        <v>1</v>
      </c>
      <c r="B99" s="1">
        <v>43406</v>
      </c>
      <c r="C99" s="5">
        <f t="shared" si="8"/>
        <v>43406</v>
      </c>
      <c r="D99" s="3">
        <v>0.8125</v>
      </c>
      <c r="E99" s="3">
        <v>0.85416666666666663</v>
      </c>
      <c r="F99" s="2">
        <f t="shared" si="9"/>
        <v>4.166666666666663E-2</v>
      </c>
      <c r="M99" s="4">
        <v>1</v>
      </c>
      <c r="N99" t="s">
        <v>272</v>
      </c>
      <c r="O99" t="s">
        <v>17</v>
      </c>
      <c r="P99" s="20" t="s">
        <v>113</v>
      </c>
      <c r="Q99">
        <v>7</v>
      </c>
      <c r="R99" t="s">
        <v>280</v>
      </c>
      <c r="S99">
        <v>2</v>
      </c>
      <c r="T99" s="4">
        <f t="shared" si="7"/>
        <v>249.95</v>
      </c>
    </row>
    <row r="100" spans="1:20" x14ac:dyDescent="0.25">
      <c r="A100" t="s">
        <v>2</v>
      </c>
      <c r="B100" s="1">
        <v>43407</v>
      </c>
      <c r="C100" s="5">
        <f t="shared" si="8"/>
        <v>43407</v>
      </c>
      <c r="D100" s="3">
        <v>0.375</v>
      </c>
      <c r="E100" s="3">
        <v>0.70833333333333337</v>
      </c>
      <c r="F100" s="2">
        <f t="shared" si="9"/>
        <v>0.33333333333333337</v>
      </c>
      <c r="M100" s="4">
        <v>8</v>
      </c>
      <c r="N100" t="s">
        <v>281</v>
      </c>
      <c r="O100" t="s">
        <v>273</v>
      </c>
      <c r="P100" s="20" t="s">
        <v>113</v>
      </c>
      <c r="Q100">
        <v>7</v>
      </c>
      <c r="R100" t="s">
        <v>280</v>
      </c>
      <c r="S100">
        <v>2</v>
      </c>
      <c r="T100" s="4">
        <f t="shared" si="7"/>
        <v>257.95</v>
      </c>
    </row>
    <row r="101" spans="1:20" x14ac:dyDescent="0.25">
      <c r="A101" t="s">
        <v>3</v>
      </c>
      <c r="B101" s="1">
        <v>43408</v>
      </c>
      <c r="C101" s="5">
        <f t="shared" si="8"/>
        <v>43408</v>
      </c>
      <c r="D101" s="3">
        <v>0.54166666666666663</v>
      </c>
      <c r="E101" s="3">
        <v>0.6875</v>
      </c>
      <c r="F101" s="2">
        <f t="shared" si="9"/>
        <v>0.14583333333333337</v>
      </c>
      <c r="M101" s="4">
        <v>3.5</v>
      </c>
      <c r="O101" t="s">
        <v>17</v>
      </c>
      <c r="P101" s="20" t="s">
        <v>113</v>
      </c>
      <c r="Q101">
        <v>7</v>
      </c>
      <c r="R101" t="s">
        <v>282</v>
      </c>
      <c r="S101">
        <v>3</v>
      </c>
      <c r="T101" s="4">
        <f t="shared" si="7"/>
        <v>261.45</v>
      </c>
    </row>
    <row r="102" spans="1:20" x14ac:dyDescent="0.25">
      <c r="A102" t="s">
        <v>67</v>
      </c>
      <c r="B102" s="1">
        <v>43410</v>
      </c>
      <c r="C102" s="5">
        <f t="shared" si="8"/>
        <v>43410</v>
      </c>
      <c r="D102" s="3">
        <v>0.70833333333333337</v>
      </c>
      <c r="E102" s="3">
        <v>0.73958333333333337</v>
      </c>
      <c r="F102" s="2">
        <f t="shared" si="9"/>
        <v>3.125E-2</v>
      </c>
      <c r="M102" s="4">
        <v>0.75</v>
      </c>
      <c r="N102" t="s">
        <v>270</v>
      </c>
      <c r="O102" t="s">
        <v>68</v>
      </c>
      <c r="P102" s="20" t="s">
        <v>113</v>
      </c>
      <c r="Q102">
        <v>7</v>
      </c>
      <c r="R102" t="s">
        <v>282</v>
      </c>
      <c r="S102">
        <v>3</v>
      </c>
      <c r="T102" s="4">
        <f t="shared" si="7"/>
        <v>262.2</v>
      </c>
    </row>
    <row r="103" spans="1:20" x14ac:dyDescent="0.25">
      <c r="A103" t="s">
        <v>35</v>
      </c>
      <c r="B103" s="1">
        <v>43411</v>
      </c>
      <c r="C103" s="5">
        <f t="shared" si="8"/>
        <v>43411</v>
      </c>
      <c r="D103" s="3">
        <v>0.69791666666666663</v>
      </c>
      <c r="E103" s="3">
        <v>0.82291666666666663</v>
      </c>
      <c r="F103" s="2">
        <f t="shared" ref="F103" si="10">E103-D103</f>
        <v>0.125</v>
      </c>
      <c r="M103" s="4">
        <v>3</v>
      </c>
      <c r="N103" t="s">
        <v>269</v>
      </c>
      <c r="O103" t="s">
        <v>268</v>
      </c>
      <c r="P103" s="20" t="s">
        <v>113</v>
      </c>
      <c r="Q103">
        <v>7</v>
      </c>
      <c r="R103" t="s">
        <v>282</v>
      </c>
      <c r="S103">
        <v>3</v>
      </c>
      <c r="T103" s="4">
        <f t="shared" si="7"/>
        <v>265.2</v>
      </c>
    </row>
    <row r="104" spans="1:20" x14ac:dyDescent="0.2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267</v>
      </c>
      <c r="O104" t="s">
        <v>274</v>
      </c>
      <c r="P104" s="20" t="s">
        <v>113</v>
      </c>
      <c r="Q104">
        <v>7</v>
      </c>
      <c r="R104" t="s">
        <v>282</v>
      </c>
      <c r="S104">
        <v>3</v>
      </c>
      <c r="T104" s="4">
        <f t="shared" si="7"/>
        <v>269.7</v>
      </c>
    </row>
    <row r="105" spans="1:20" x14ac:dyDescent="0.2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271</v>
      </c>
      <c r="O105" t="s">
        <v>36</v>
      </c>
      <c r="P105" s="20" t="s">
        <v>113</v>
      </c>
      <c r="Q105">
        <v>7</v>
      </c>
      <c r="R105" t="s">
        <v>282</v>
      </c>
      <c r="S105">
        <v>3</v>
      </c>
      <c r="T105" s="4">
        <f t="shared" si="7"/>
        <v>273.2</v>
      </c>
    </row>
    <row r="106" spans="1:20" x14ac:dyDescent="0.25">
      <c r="A106" t="s">
        <v>2</v>
      </c>
      <c r="B106" s="1">
        <v>43414</v>
      </c>
      <c r="C106" s="5">
        <f t="shared" si="8"/>
        <v>43414</v>
      </c>
      <c r="D106" s="3">
        <v>0.375</v>
      </c>
      <c r="E106" s="3">
        <v>0.59375</v>
      </c>
      <c r="F106" s="2">
        <f t="shared" si="9"/>
        <v>0.21875</v>
      </c>
      <c r="M106" s="4">
        <v>5.25</v>
      </c>
      <c r="N106" t="s">
        <v>263</v>
      </c>
      <c r="O106" t="s">
        <v>273</v>
      </c>
      <c r="P106" s="20" t="s">
        <v>113</v>
      </c>
      <c r="Q106">
        <v>7</v>
      </c>
      <c r="R106" t="s">
        <v>282</v>
      </c>
      <c r="S106">
        <v>3</v>
      </c>
      <c r="T106" s="4">
        <f t="shared" si="7"/>
        <v>278.45</v>
      </c>
    </row>
    <row r="107" spans="1:20" x14ac:dyDescent="0.25">
      <c r="A107" t="s">
        <v>3</v>
      </c>
      <c r="B107" s="1">
        <v>43415</v>
      </c>
      <c r="C107" s="5">
        <f t="shared" si="8"/>
        <v>43415</v>
      </c>
      <c r="D107" s="3">
        <v>0.54166666666666663</v>
      </c>
      <c r="E107" s="3">
        <v>0.59375</v>
      </c>
      <c r="F107" s="2">
        <f t="shared" si="9"/>
        <v>5.208333333333337E-2</v>
      </c>
      <c r="M107" s="4">
        <v>1.25</v>
      </c>
      <c r="N107" t="s">
        <v>265</v>
      </c>
      <c r="O107" t="s">
        <v>266</v>
      </c>
      <c r="P107" s="20" t="s">
        <v>113</v>
      </c>
      <c r="Q107">
        <v>7</v>
      </c>
      <c r="R107" t="s">
        <v>282</v>
      </c>
      <c r="S107">
        <v>3</v>
      </c>
      <c r="T107" s="4">
        <f t="shared" si="7"/>
        <v>279.7</v>
      </c>
    </row>
    <row r="108" spans="1:20" x14ac:dyDescent="0.25">
      <c r="A108" t="s">
        <v>67</v>
      </c>
      <c r="B108" s="1">
        <v>43417</v>
      </c>
      <c r="C108" s="5">
        <f t="shared" si="8"/>
        <v>43417</v>
      </c>
      <c r="D108" s="3">
        <v>0.6875</v>
      </c>
      <c r="E108" s="3">
        <v>0.73958333333333337</v>
      </c>
      <c r="F108" s="2">
        <f t="shared" si="9"/>
        <v>5.208333333333337E-2</v>
      </c>
      <c r="M108" s="4">
        <v>1.25</v>
      </c>
      <c r="N108" t="s">
        <v>262</v>
      </c>
      <c r="O108" t="s">
        <v>68</v>
      </c>
      <c r="P108" s="20" t="s">
        <v>113</v>
      </c>
      <c r="Q108">
        <v>7</v>
      </c>
      <c r="R108" t="s">
        <v>282</v>
      </c>
      <c r="S108">
        <v>3</v>
      </c>
      <c r="T108" s="4">
        <f t="shared" si="7"/>
        <v>280.95</v>
      </c>
    </row>
    <row r="109" spans="1:20" x14ac:dyDescent="0.25">
      <c r="A109" t="s">
        <v>35</v>
      </c>
      <c r="B109" s="1">
        <v>43418</v>
      </c>
      <c r="C109" s="5">
        <f t="shared" si="8"/>
        <v>43418</v>
      </c>
      <c r="D109" s="3">
        <v>0.69791666666666663</v>
      </c>
      <c r="E109" s="3">
        <v>0.82291666666666663</v>
      </c>
      <c r="F109" s="2">
        <f t="shared" si="9"/>
        <v>0.125</v>
      </c>
      <c r="M109" s="4">
        <v>3</v>
      </c>
      <c r="N109" t="s">
        <v>264</v>
      </c>
      <c r="O109" t="s">
        <v>261</v>
      </c>
      <c r="P109" s="20" t="s">
        <v>113</v>
      </c>
      <c r="Q109">
        <v>7</v>
      </c>
      <c r="R109" t="s">
        <v>282</v>
      </c>
      <c r="S109">
        <v>3</v>
      </c>
      <c r="T109" s="4">
        <f t="shared" si="7"/>
        <v>283.95</v>
      </c>
    </row>
    <row r="110" spans="1:20" x14ac:dyDescent="0.2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298</v>
      </c>
      <c r="O110" t="s">
        <v>299</v>
      </c>
      <c r="P110" s="20" t="s">
        <v>113</v>
      </c>
      <c r="Q110">
        <v>7</v>
      </c>
      <c r="R110" t="s">
        <v>282</v>
      </c>
      <c r="S110">
        <v>3</v>
      </c>
      <c r="T110" s="4">
        <f t="shared" si="7"/>
        <v>286.45</v>
      </c>
    </row>
    <row r="111" spans="1:20" x14ac:dyDescent="0.2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296</v>
      </c>
      <c r="O111" t="s">
        <v>297</v>
      </c>
      <c r="P111" s="20" t="s">
        <v>113</v>
      </c>
      <c r="Q111">
        <v>7</v>
      </c>
      <c r="R111" t="s">
        <v>282</v>
      </c>
      <c r="S111">
        <v>3</v>
      </c>
      <c r="T111" s="4">
        <f t="shared" si="7"/>
        <v>293.2</v>
      </c>
    </row>
    <row r="112" spans="1:20" x14ac:dyDescent="0.25">
      <c r="A112" t="s">
        <v>3</v>
      </c>
      <c r="B112" s="1">
        <v>43422</v>
      </c>
      <c r="C112" s="5">
        <f t="shared" si="8"/>
        <v>43422</v>
      </c>
      <c r="D112" s="3">
        <v>0.5625</v>
      </c>
      <c r="E112" s="3">
        <v>0.65625</v>
      </c>
      <c r="F112" s="2">
        <f t="shared" si="9"/>
        <v>9.375E-2</v>
      </c>
      <c r="M112" s="4">
        <v>2.25</v>
      </c>
      <c r="O112" t="s">
        <v>17</v>
      </c>
      <c r="P112" s="20" t="s">
        <v>113</v>
      </c>
      <c r="Q112">
        <v>7</v>
      </c>
      <c r="R112" t="s">
        <v>282</v>
      </c>
      <c r="S112">
        <v>3</v>
      </c>
      <c r="T112" s="4">
        <f t="shared" si="7"/>
        <v>295.45</v>
      </c>
    </row>
    <row r="113" spans="1:20" x14ac:dyDescent="0.25">
      <c r="A113" t="s">
        <v>67</v>
      </c>
      <c r="B113" s="1">
        <v>43424</v>
      </c>
      <c r="C113" s="5">
        <f t="shared" si="8"/>
        <v>43424</v>
      </c>
      <c r="D113" s="3">
        <v>0.69791666666666663</v>
      </c>
      <c r="E113" s="3">
        <v>0.73958333333333337</v>
      </c>
      <c r="F113" s="2">
        <f t="shared" si="9"/>
        <v>4.1666666666666741E-2</v>
      </c>
      <c r="M113" s="4">
        <v>1</v>
      </c>
      <c r="N113" t="s">
        <v>295</v>
      </c>
      <c r="O113" t="s">
        <v>284</v>
      </c>
      <c r="P113" s="20" t="s">
        <v>113</v>
      </c>
      <c r="Q113">
        <v>7</v>
      </c>
      <c r="R113" t="s">
        <v>282</v>
      </c>
      <c r="S113">
        <v>3</v>
      </c>
      <c r="T113" s="4">
        <f t="shared" si="7"/>
        <v>296.45</v>
      </c>
    </row>
    <row r="114" spans="1:20" x14ac:dyDescent="0.25">
      <c r="A114" t="s">
        <v>35</v>
      </c>
      <c r="B114" s="1">
        <v>43425</v>
      </c>
      <c r="C114" s="5">
        <f t="shared" si="8"/>
        <v>43425</v>
      </c>
      <c r="D114" s="3">
        <v>0.73958333333333337</v>
      </c>
      <c r="E114" s="3">
        <v>0.82291666666666663</v>
      </c>
      <c r="F114" s="2">
        <f t="shared" si="9"/>
        <v>8.3333333333333259E-2</v>
      </c>
      <c r="M114" s="4">
        <v>2</v>
      </c>
      <c r="N114" t="s">
        <v>276</v>
      </c>
      <c r="O114" t="s">
        <v>63</v>
      </c>
      <c r="P114" s="20" t="s">
        <v>113</v>
      </c>
      <c r="Q114">
        <v>7</v>
      </c>
      <c r="R114" t="s">
        <v>282</v>
      </c>
      <c r="S114">
        <v>3</v>
      </c>
      <c r="T114" s="4">
        <f t="shared" si="7"/>
        <v>298.45</v>
      </c>
    </row>
    <row r="115" spans="1:20" x14ac:dyDescent="0.25">
      <c r="A115" t="s">
        <v>1</v>
      </c>
      <c r="B115" s="1">
        <v>43427</v>
      </c>
      <c r="C115" s="5">
        <f t="shared" si="8"/>
        <v>43427</v>
      </c>
      <c r="D115" s="3">
        <v>0.8125</v>
      </c>
      <c r="E115" s="3">
        <v>0.85416666666666663</v>
      </c>
      <c r="F115" s="2">
        <f t="shared" si="9"/>
        <v>4.166666666666663E-2</v>
      </c>
      <c r="M115" s="4">
        <v>1</v>
      </c>
      <c r="N115" t="s">
        <v>294</v>
      </c>
      <c r="O115" t="s">
        <v>68</v>
      </c>
      <c r="P115" s="20" t="s">
        <v>113</v>
      </c>
      <c r="Q115">
        <v>7</v>
      </c>
      <c r="R115" t="s">
        <v>282</v>
      </c>
      <c r="S115">
        <v>3</v>
      </c>
      <c r="T115" s="4">
        <f t="shared" si="7"/>
        <v>299.45</v>
      </c>
    </row>
    <row r="116" spans="1:20" x14ac:dyDescent="0.2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279</v>
      </c>
      <c r="O116" t="s">
        <v>287</v>
      </c>
      <c r="P116" s="20" t="s">
        <v>113</v>
      </c>
      <c r="Q116">
        <v>7</v>
      </c>
      <c r="R116" t="s">
        <v>282</v>
      </c>
      <c r="S116">
        <v>3</v>
      </c>
      <c r="T116" s="4">
        <f t="shared" si="7"/>
        <v>302.95</v>
      </c>
    </row>
    <row r="117" spans="1:20" x14ac:dyDescent="0.25">
      <c r="A117" t="s">
        <v>3</v>
      </c>
      <c r="B117" s="1">
        <v>43429</v>
      </c>
      <c r="C117" s="5">
        <f t="shared" si="8"/>
        <v>43429</v>
      </c>
      <c r="D117" s="3">
        <v>0.54166666666666663</v>
      </c>
      <c r="E117" s="3">
        <v>0.59375</v>
      </c>
      <c r="F117" s="2">
        <f t="shared" si="9"/>
        <v>5.208333333333337E-2</v>
      </c>
      <c r="M117" s="4">
        <v>1.25</v>
      </c>
      <c r="N117" t="s">
        <v>285</v>
      </c>
      <c r="O117" t="s">
        <v>286</v>
      </c>
      <c r="P117" s="20" t="s">
        <v>119</v>
      </c>
      <c r="Q117">
        <v>8</v>
      </c>
      <c r="R117" t="s">
        <v>282</v>
      </c>
      <c r="S117">
        <v>3</v>
      </c>
      <c r="T117" s="4">
        <f t="shared" si="7"/>
        <v>304.2</v>
      </c>
    </row>
    <row r="118" spans="1:20" x14ac:dyDescent="0.25">
      <c r="A118" t="s">
        <v>10</v>
      </c>
      <c r="B118" s="1">
        <v>43430</v>
      </c>
      <c r="C118" s="5">
        <f t="shared" si="8"/>
        <v>43430</v>
      </c>
      <c r="D118" s="3">
        <v>0.65625</v>
      </c>
      <c r="E118" s="3">
        <v>0.71875</v>
      </c>
      <c r="F118" s="2">
        <f t="shared" si="9"/>
        <v>6.25E-2</v>
      </c>
      <c r="M118" s="4">
        <v>1.5</v>
      </c>
      <c r="N118" t="s">
        <v>283</v>
      </c>
      <c r="O118" t="s">
        <v>284</v>
      </c>
      <c r="P118" s="20" t="s">
        <v>119</v>
      </c>
      <c r="Q118">
        <v>8</v>
      </c>
      <c r="R118" t="s">
        <v>282</v>
      </c>
      <c r="S118">
        <v>3</v>
      </c>
      <c r="T118" s="4">
        <f t="shared" si="7"/>
        <v>305.7</v>
      </c>
    </row>
    <row r="119" spans="1:20" x14ac:dyDescent="0.25">
      <c r="A119" t="s">
        <v>67</v>
      </c>
      <c r="B119" s="1">
        <v>43431</v>
      </c>
      <c r="C119" s="5">
        <f t="shared" si="8"/>
        <v>43431</v>
      </c>
      <c r="D119" s="3">
        <v>0.69791666666666663</v>
      </c>
      <c r="E119" s="3">
        <v>0.73958333333333337</v>
      </c>
      <c r="F119" s="2">
        <f t="shared" si="9"/>
        <v>4.1666666666666741E-2</v>
      </c>
      <c r="M119" s="4">
        <v>1</v>
      </c>
      <c r="N119" t="s">
        <v>300</v>
      </c>
      <c r="O119" t="s">
        <v>284</v>
      </c>
      <c r="P119" s="20" t="s">
        <v>119</v>
      </c>
      <c r="Q119">
        <v>8</v>
      </c>
      <c r="R119" t="s">
        <v>282</v>
      </c>
      <c r="S119">
        <v>3</v>
      </c>
      <c r="T119" s="4">
        <f t="shared" si="7"/>
        <v>306.7</v>
      </c>
    </row>
    <row r="120" spans="1:20" x14ac:dyDescent="0.25">
      <c r="A120" t="s">
        <v>35</v>
      </c>
      <c r="B120" s="1">
        <v>43432</v>
      </c>
      <c r="C120" s="5">
        <f t="shared" si="8"/>
        <v>43432</v>
      </c>
      <c r="D120" s="3">
        <v>0.77083333333333337</v>
      </c>
      <c r="E120" s="3">
        <v>0.83333333333333337</v>
      </c>
      <c r="F120" s="2">
        <f t="shared" si="9"/>
        <v>6.25E-2</v>
      </c>
      <c r="M120" s="4">
        <v>1.5</v>
      </c>
      <c r="O120" t="s">
        <v>276</v>
      </c>
      <c r="P120" s="20" t="s">
        <v>119</v>
      </c>
      <c r="Q120">
        <v>8</v>
      </c>
      <c r="R120" t="s">
        <v>282</v>
      </c>
      <c r="S120">
        <v>3</v>
      </c>
      <c r="T120" s="4">
        <f t="shared" si="7"/>
        <v>308.2</v>
      </c>
    </row>
    <row r="121" spans="1:20" x14ac:dyDescent="0.25">
      <c r="A121" t="s">
        <v>0</v>
      </c>
      <c r="B121" s="1">
        <v>43433</v>
      </c>
      <c r="C121" s="5">
        <f t="shared" si="8"/>
        <v>43433</v>
      </c>
      <c r="D121" s="3">
        <v>0.70833333333333337</v>
      </c>
      <c r="E121" s="3">
        <v>0.875</v>
      </c>
      <c r="F121" s="2">
        <f t="shared" si="9"/>
        <v>0.16666666666666663</v>
      </c>
      <c r="M121" s="4">
        <v>4</v>
      </c>
      <c r="O121" t="s">
        <v>308</v>
      </c>
      <c r="P121" s="20" t="s">
        <v>119</v>
      </c>
      <c r="Q121">
        <v>8</v>
      </c>
      <c r="R121" t="s">
        <v>282</v>
      </c>
      <c r="S121">
        <v>3</v>
      </c>
      <c r="T121" s="4">
        <f t="shared" si="7"/>
        <v>312.2</v>
      </c>
    </row>
    <row r="122" spans="1:20" x14ac:dyDescent="0.2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311</v>
      </c>
      <c r="P122" s="20" t="s">
        <v>119</v>
      </c>
      <c r="Q122">
        <v>8</v>
      </c>
      <c r="R122" t="s">
        <v>282</v>
      </c>
      <c r="S122">
        <v>3</v>
      </c>
      <c r="T122" s="4">
        <f t="shared" si="7"/>
        <v>316.45</v>
      </c>
    </row>
    <row r="123" spans="1:20" x14ac:dyDescent="0.25">
      <c r="A123" t="s">
        <v>10</v>
      </c>
      <c r="B123" s="1">
        <v>43437</v>
      </c>
      <c r="C123" s="5">
        <f t="shared" si="8"/>
        <v>43437</v>
      </c>
      <c r="D123" s="3">
        <v>0.75</v>
      </c>
      <c r="E123" s="23">
        <v>0.89583333333333337</v>
      </c>
      <c r="F123" s="2">
        <f t="shared" si="11"/>
        <v>0.14583333333333337</v>
      </c>
      <c r="M123" s="4">
        <v>3.5</v>
      </c>
      <c r="N123" t="s">
        <v>305</v>
      </c>
      <c r="O123" t="s">
        <v>305</v>
      </c>
      <c r="P123" s="20" t="s">
        <v>119</v>
      </c>
      <c r="Q123">
        <v>8</v>
      </c>
      <c r="R123" t="s">
        <v>282</v>
      </c>
      <c r="S123">
        <v>3</v>
      </c>
      <c r="T123" s="4">
        <f t="shared" si="7"/>
        <v>319.95</v>
      </c>
    </row>
    <row r="124" spans="1:20" x14ac:dyDescent="0.25">
      <c r="A124" t="s">
        <v>35</v>
      </c>
      <c r="B124" s="1">
        <v>43439</v>
      </c>
      <c r="C124" s="5">
        <f t="shared" si="8"/>
        <v>43439</v>
      </c>
      <c r="D124" s="3">
        <v>0.77083333333333337</v>
      </c>
      <c r="E124" s="3">
        <v>0.84375</v>
      </c>
      <c r="F124" s="2">
        <f t="shared" ref="F124:F128" si="12">E124-D124</f>
        <v>7.291666666666663E-2</v>
      </c>
      <c r="M124" s="4">
        <v>1.75</v>
      </c>
      <c r="N124" t="s">
        <v>304</v>
      </c>
      <c r="O124" t="s">
        <v>304</v>
      </c>
      <c r="P124" s="20" t="s">
        <v>119</v>
      </c>
      <c r="Q124">
        <v>8</v>
      </c>
      <c r="R124" t="s">
        <v>282</v>
      </c>
      <c r="S124">
        <v>3</v>
      </c>
      <c r="T124" s="4">
        <f t="shared" si="7"/>
        <v>321.7</v>
      </c>
    </row>
    <row r="125" spans="1:20" x14ac:dyDescent="0.25">
      <c r="A125" t="s">
        <v>0</v>
      </c>
      <c r="B125" s="1">
        <v>43440</v>
      </c>
      <c r="C125" s="5">
        <f t="shared" si="8"/>
        <v>43440</v>
      </c>
      <c r="D125" s="3">
        <v>0.77083333333333337</v>
      </c>
      <c r="E125" s="3">
        <v>0.84375</v>
      </c>
      <c r="F125" s="2">
        <f t="shared" si="12"/>
        <v>7.291666666666663E-2</v>
      </c>
      <c r="M125" s="4">
        <v>1.75</v>
      </c>
      <c r="N125" t="s">
        <v>304</v>
      </c>
      <c r="O125" t="s">
        <v>304</v>
      </c>
      <c r="P125" s="20" t="s">
        <v>119</v>
      </c>
      <c r="Q125">
        <v>8</v>
      </c>
      <c r="R125" t="s">
        <v>282</v>
      </c>
      <c r="S125">
        <v>3</v>
      </c>
      <c r="T125" s="4">
        <f t="shared" si="7"/>
        <v>323.45</v>
      </c>
    </row>
    <row r="126" spans="1:20" x14ac:dyDescent="0.25">
      <c r="A126" t="s">
        <v>1</v>
      </c>
      <c r="B126" s="1">
        <v>43441</v>
      </c>
      <c r="C126" s="5">
        <f t="shared" si="8"/>
        <v>43441</v>
      </c>
      <c r="D126" s="3">
        <v>0.77083333333333337</v>
      </c>
      <c r="E126" s="3">
        <v>0.84375</v>
      </c>
      <c r="F126" s="2">
        <f t="shared" si="12"/>
        <v>7.291666666666663E-2</v>
      </c>
      <c r="M126" s="4">
        <v>1.75</v>
      </c>
      <c r="N126" t="s">
        <v>304</v>
      </c>
      <c r="O126" t="s">
        <v>304</v>
      </c>
      <c r="P126" s="20" t="s">
        <v>119</v>
      </c>
      <c r="Q126">
        <v>8</v>
      </c>
      <c r="R126" t="s">
        <v>282</v>
      </c>
      <c r="S126">
        <v>3</v>
      </c>
      <c r="T126" s="4">
        <f t="shared" si="7"/>
        <v>325.2</v>
      </c>
    </row>
    <row r="127" spans="1:20" x14ac:dyDescent="0.2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304</v>
      </c>
      <c r="O127" t="s">
        <v>304</v>
      </c>
      <c r="P127" s="20" t="s">
        <v>119</v>
      </c>
      <c r="Q127">
        <v>8</v>
      </c>
      <c r="R127" t="s">
        <v>282</v>
      </c>
      <c r="S127">
        <v>3</v>
      </c>
      <c r="T127" s="4">
        <f t="shared" si="7"/>
        <v>328.7</v>
      </c>
    </row>
    <row r="128" spans="1:20" x14ac:dyDescent="0.2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304</v>
      </c>
      <c r="O128" t="s">
        <v>304</v>
      </c>
      <c r="P128" s="20" t="s">
        <v>119</v>
      </c>
      <c r="Q128">
        <v>8</v>
      </c>
      <c r="R128" t="s">
        <v>282</v>
      </c>
      <c r="S128">
        <v>3</v>
      </c>
      <c r="T128" s="4">
        <f t="shared" si="7"/>
        <v>332.2</v>
      </c>
    </row>
    <row r="129" spans="1:20" x14ac:dyDescent="0.25">
      <c r="A129" t="s">
        <v>0</v>
      </c>
      <c r="B129" s="1">
        <v>43447</v>
      </c>
      <c r="C129" s="5">
        <f t="shared" si="8"/>
        <v>43447</v>
      </c>
      <c r="D129" s="3">
        <v>0.77083333333333337</v>
      </c>
      <c r="E129" s="3">
        <v>0.90625</v>
      </c>
      <c r="F129" s="2">
        <f>E129-D129</f>
        <v>0.13541666666666663</v>
      </c>
      <c r="M129" s="4">
        <v>3.25</v>
      </c>
      <c r="O129" t="s">
        <v>36</v>
      </c>
      <c r="P129" s="20" t="s">
        <v>119</v>
      </c>
      <c r="Q129">
        <v>8</v>
      </c>
      <c r="R129" t="s">
        <v>282</v>
      </c>
      <c r="S129">
        <v>3</v>
      </c>
      <c r="T129" s="4">
        <f t="shared" si="7"/>
        <v>335.45</v>
      </c>
    </row>
    <row r="130" spans="1:20" x14ac:dyDescent="0.25">
      <c r="A130" t="s">
        <v>1</v>
      </c>
      <c r="B130" s="1">
        <v>43448</v>
      </c>
      <c r="C130" s="5">
        <f t="shared" si="8"/>
        <v>43448</v>
      </c>
      <c r="D130" s="3">
        <v>0.71875</v>
      </c>
      <c r="E130" s="3">
        <v>0.79166666666666663</v>
      </c>
      <c r="F130" s="2">
        <f t="shared" ref="F130" si="15">E130-D130</f>
        <v>7.291666666666663E-2</v>
      </c>
      <c r="M130" s="4">
        <v>1.75</v>
      </c>
      <c r="O130" t="s">
        <v>21</v>
      </c>
      <c r="P130" s="20" t="s">
        <v>119</v>
      </c>
      <c r="Q130">
        <v>8</v>
      </c>
      <c r="R130" t="s">
        <v>282</v>
      </c>
      <c r="S130">
        <v>3</v>
      </c>
      <c r="T130" s="4">
        <f t="shared" si="7"/>
        <v>337.2</v>
      </c>
    </row>
    <row r="131" spans="1:20" x14ac:dyDescent="0.25">
      <c r="A131" t="s">
        <v>3</v>
      </c>
      <c r="B131" s="1">
        <v>43450</v>
      </c>
      <c r="C131" s="5">
        <f t="shared" si="8"/>
        <v>43450</v>
      </c>
      <c r="D131" s="3">
        <v>0.54166666666666663</v>
      </c>
      <c r="E131" s="3">
        <v>0.86458333333333337</v>
      </c>
      <c r="F131" s="2">
        <f t="shared" ref="F131:F132" si="16">E131-D131</f>
        <v>0.32291666666666674</v>
      </c>
      <c r="M131" s="4">
        <v>7.75</v>
      </c>
      <c r="N131" t="s">
        <v>310</v>
      </c>
      <c r="O131" t="s">
        <v>309</v>
      </c>
      <c r="P131" s="20" t="s">
        <v>119</v>
      </c>
      <c r="Q131">
        <v>8</v>
      </c>
      <c r="R131" t="s">
        <v>282</v>
      </c>
      <c r="S131">
        <v>3</v>
      </c>
      <c r="T131" s="4">
        <f t="shared" ref="T131:T174" si="17">T130+M131</f>
        <v>344.95</v>
      </c>
    </row>
    <row r="132" spans="1:20" x14ac:dyDescent="0.25">
      <c r="A132" t="s">
        <v>67</v>
      </c>
      <c r="B132" s="1">
        <v>43452</v>
      </c>
      <c r="C132" s="5">
        <f t="shared" si="8"/>
        <v>43452</v>
      </c>
      <c r="D132" s="3">
        <v>0.70833333333333337</v>
      </c>
      <c r="E132" s="3">
        <v>0.73958333333333337</v>
      </c>
      <c r="F132" s="2">
        <f t="shared" si="16"/>
        <v>3.125E-2</v>
      </c>
      <c r="M132" s="4">
        <v>0.75</v>
      </c>
      <c r="O132" t="s">
        <v>68</v>
      </c>
      <c r="P132" s="20" t="s">
        <v>119</v>
      </c>
      <c r="Q132">
        <v>8</v>
      </c>
      <c r="R132" t="s">
        <v>282</v>
      </c>
      <c r="S132">
        <v>3</v>
      </c>
      <c r="T132" s="4">
        <f t="shared" si="17"/>
        <v>345.7</v>
      </c>
    </row>
    <row r="133" spans="1:20" x14ac:dyDescent="0.25">
      <c r="A133" t="s">
        <v>35</v>
      </c>
      <c r="B133" s="1">
        <v>43453</v>
      </c>
      <c r="C133" s="5">
        <f t="shared" si="8"/>
        <v>43453</v>
      </c>
      <c r="D133" s="3">
        <v>0.69791666666666663</v>
      </c>
      <c r="E133" s="3">
        <v>0.78125</v>
      </c>
      <c r="F133" s="2">
        <f t="shared" ref="F133:F134" si="18">E133-D133</f>
        <v>8.333333333333337E-2</v>
      </c>
      <c r="M133" s="4">
        <v>2</v>
      </c>
      <c r="N133" t="s">
        <v>302</v>
      </c>
      <c r="O133" t="s">
        <v>17</v>
      </c>
      <c r="P133" s="20" t="s">
        <v>119</v>
      </c>
      <c r="Q133">
        <v>8</v>
      </c>
      <c r="R133" t="s">
        <v>282</v>
      </c>
      <c r="S133">
        <v>3</v>
      </c>
      <c r="T133" s="4">
        <f t="shared" si="17"/>
        <v>347.7</v>
      </c>
    </row>
    <row r="134" spans="1:20" x14ac:dyDescent="0.25">
      <c r="A134" t="s">
        <v>1</v>
      </c>
      <c r="B134" s="1">
        <v>43455</v>
      </c>
      <c r="C134" s="5">
        <f t="shared" si="8"/>
        <v>43455</v>
      </c>
      <c r="D134" s="3">
        <v>0.71875</v>
      </c>
      <c r="E134" s="3">
        <v>0.79166666666666663</v>
      </c>
      <c r="F134" s="2">
        <f t="shared" si="18"/>
        <v>7.291666666666663E-2</v>
      </c>
      <c r="M134" s="4">
        <v>1.75</v>
      </c>
      <c r="O134" t="s">
        <v>17</v>
      </c>
      <c r="P134" s="20" t="s">
        <v>119</v>
      </c>
      <c r="Q134">
        <v>8</v>
      </c>
      <c r="R134" t="s">
        <v>282</v>
      </c>
      <c r="S134">
        <v>3</v>
      </c>
      <c r="T134" s="4">
        <f t="shared" si="17"/>
        <v>349.45</v>
      </c>
    </row>
    <row r="135" spans="1:20" x14ac:dyDescent="0.25">
      <c r="A135" t="s">
        <v>2</v>
      </c>
      <c r="B135" s="1">
        <v>43456</v>
      </c>
      <c r="C135" s="5">
        <f t="shared" si="8"/>
        <v>43456</v>
      </c>
      <c r="D135" s="3">
        <v>0.33333333333333331</v>
      </c>
      <c r="E135" s="3">
        <v>0.45833333333333331</v>
      </c>
      <c r="F135" s="2">
        <f t="shared" ref="F135:F164" si="19">E135-D135</f>
        <v>0.125</v>
      </c>
      <c r="G135" s="3">
        <v>0.5625</v>
      </c>
      <c r="H135" s="3">
        <v>0.64583333333333337</v>
      </c>
      <c r="I135" s="2">
        <f>H135-G135</f>
        <v>8.333333333333337E-2</v>
      </c>
      <c r="M135" s="4">
        <v>5</v>
      </c>
      <c r="N135" t="s">
        <v>306</v>
      </c>
      <c r="O135" t="s">
        <v>301</v>
      </c>
      <c r="P135" s="20" t="s">
        <v>119</v>
      </c>
      <c r="Q135">
        <v>8</v>
      </c>
      <c r="R135" t="s">
        <v>282</v>
      </c>
      <c r="S135">
        <v>3</v>
      </c>
      <c r="T135" s="4">
        <f t="shared" si="17"/>
        <v>354.45</v>
      </c>
    </row>
    <row r="136" spans="1:20" x14ac:dyDescent="0.2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307</v>
      </c>
      <c r="O136" t="s">
        <v>301</v>
      </c>
      <c r="P136" s="20" t="s">
        <v>119</v>
      </c>
      <c r="Q136">
        <v>8</v>
      </c>
      <c r="R136" t="s">
        <v>282</v>
      </c>
      <c r="S136">
        <v>3</v>
      </c>
      <c r="T136" s="4">
        <f t="shared" si="17"/>
        <v>361.2</v>
      </c>
    </row>
    <row r="137" spans="1:20" x14ac:dyDescent="0.2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303</v>
      </c>
      <c r="O137" t="s">
        <v>21</v>
      </c>
      <c r="P137" s="20" t="s">
        <v>119</v>
      </c>
      <c r="Q137">
        <v>8</v>
      </c>
      <c r="R137" t="s">
        <v>282</v>
      </c>
      <c r="S137">
        <v>3</v>
      </c>
      <c r="T137" s="4">
        <f t="shared" si="17"/>
        <v>363.45</v>
      </c>
    </row>
    <row r="138" spans="1:20" x14ac:dyDescent="0.25">
      <c r="A138" t="s">
        <v>0</v>
      </c>
      <c r="B138" s="1">
        <v>43461</v>
      </c>
      <c r="C138" s="5">
        <f t="shared" si="8"/>
        <v>43461</v>
      </c>
      <c r="D138" s="3">
        <v>0.34375</v>
      </c>
      <c r="E138" s="3">
        <v>0.4375</v>
      </c>
      <c r="F138" s="2">
        <f t="shared" si="19"/>
        <v>9.375E-2</v>
      </c>
      <c r="M138" s="4">
        <v>2.25</v>
      </c>
      <c r="N138" t="s">
        <v>314</v>
      </c>
      <c r="O138" t="s">
        <v>315</v>
      </c>
      <c r="P138" s="20" t="s">
        <v>119</v>
      </c>
      <c r="Q138">
        <v>8</v>
      </c>
      <c r="R138" t="s">
        <v>282</v>
      </c>
      <c r="S138">
        <v>3</v>
      </c>
      <c r="T138" s="4">
        <f t="shared" si="17"/>
        <v>365.7</v>
      </c>
    </row>
    <row r="139" spans="1:20" x14ac:dyDescent="0.25">
      <c r="A139" t="s">
        <v>1</v>
      </c>
      <c r="B139" s="1">
        <v>43462</v>
      </c>
      <c r="C139" s="5">
        <f t="shared" si="8"/>
        <v>43462</v>
      </c>
      <c r="D139" s="3">
        <v>0.33333333333333331</v>
      </c>
      <c r="E139" s="3">
        <v>0.375</v>
      </c>
      <c r="F139" s="2">
        <f t="shared" si="19"/>
        <v>4.1666666666666685E-2</v>
      </c>
      <c r="G139" s="3">
        <v>0.60416666666666663</v>
      </c>
      <c r="H139" s="3">
        <v>0.64583333333333337</v>
      </c>
      <c r="I139" s="2">
        <f>H139-G139</f>
        <v>4.1666666666666741E-2</v>
      </c>
      <c r="M139" s="4">
        <v>2</v>
      </c>
      <c r="N139" t="s">
        <v>316</v>
      </c>
      <c r="P139" s="20" t="s">
        <v>119</v>
      </c>
      <c r="Q139">
        <v>8</v>
      </c>
      <c r="R139" t="s">
        <v>282</v>
      </c>
      <c r="S139">
        <v>3</v>
      </c>
      <c r="T139" s="4">
        <f t="shared" si="17"/>
        <v>367.7</v>
      </c>
    </row>
    <row r="140" spans="1:20" x14ac:dyDescent="0.25">
      <c r="A140" t="s">
        <v>2</v>
      </c>
      <c r="B140" s="1">
        <v>43463</v>
      </c>
      <c r="C140" s="5">
        <f t="shared" si="8"/>
        <v>43463</v>
      </c>
      <c r="D140" s="3">
        <v>0.52083333333333337</v>
      </c>
      <c r="F140" s="2">
        <f t="shared" si="19"/>
        <v>-0.52083333333333337</v>
      </c>
      <c r="N140" t="s">
        <v>317</v>
      </c>
      <c r="P140" s="20" t="s">
        <v>119</v>
      </c>
      <c r="Q140">
        <v>8</v>
      </c>
      <c r="R140" t="s">
        <v>282</v>
      </c>
      <c r="S140">
        <v>3</v>
      </c>
      <c r="T140" s="4">
        <f t="shared" si="17"/>
        <v>367.7</v>
      </c>
    </row>
    <row r="141" spans="1:20" x14ac:dyDescent="0.25">
      <c r="A141" t="s">
        <v>3</v>
      </c>
      <c r="B141" s="1">
        <v>43464</v>
      </c>
      <c r="C141" s="5">
        <f t="shared" si="8"/>
        <v>43464</v>
      </c>
      <c r="D141" s="3">
        <v>0.66666666666666663</v>
      </c>
      <c r="E141" s="3">
        <v>0.75</v>
      </c>
      <c r="F141" s="2">
        <f t="shared" si="19"/>
        <v>8.333333333333337E-2</v>
      </c>
      <c r="M141" s="4">
        <v>2</v>
      </c>
      <c r="N141" t="s">
        <v>313</v>
      </c>
      <c r="P141" s="20" t="s">
        <v>119</v>
      </c>
      <c r="Q141">
        <v>8</v>
      </c>
      <c r="R141" t="s">
        <v>282</v>
      </c>
      <c r="S141">
        <v>3</v>
      </c>
      <c r="T141" s="4">
        <f t="shared" si="17"/>
        <v>369.7</v>
      </c>
    </row>
    <row r="142" spans="1:20" x14ac:dyDescent="0.25">
      <c r="A142" t="s">
        <v>10</v>
      </c>
      <c r="B142" s="1">
        <v>43465</v>
      </c>
      <c r="C142" s="5">
        <f t="shared" si="8"/>
        <v>43465</v>
      </c>
      <c r="D142" s="3">
        <v>0.33333333333333331</v>
      </c>
      <c r="E142" s="3">
        <v>0.51041666666666663</v>
      </c>
      <c r="F142" s="2">
        <f t="shared" si="19"/>
        <v>0.17708333333333331</v>
      </c>
      <c r="M142" s="4">
        <v>4.25</v>
      </c>
      <c r="N142" t="s">
        <v>312</v>
      </c>
      <c r="P142" s="20" t="s">
        <v>119</v>
      </c>
      <c r="Q142">
        <v>8</v>
      </c>
      <c r="R142" t="s">
        <v>282</v>
      </c>
      <c r="S142">
        <v>3</v>
      </c>
      <c r="T142" s="4">
        <f t="shared" si="17"/>
        <v>373.95</v>
      </c>
    </row>
    <row r="143" spans="1:20" x14ac:dyDescent="0.25">
      <c r="A143" t="s">
        <v>67</v>
      </c>
      <c r="B143" s="1">
        <v>43466</v>
      </c>
      <c r="C143" s="5">
        <f t="shared" si="8"/>
        <v>43466</v>
      </c>
      <c r="D143" s="3">
        <v>0.69791666666666663</v>
      </c>
      <c r="E143" s="3">
        <v>0.79166666666666663</v>
      </c>
      <c r="F143" s="2">
        <f t="shared" si="19"/>
        <v>9.375E-2</v>
      </c>
      <c r="M143" s="4">
        <v>2.25</v>
      </c>
      <c r="N143" t="s">
        <v>318</v>
      </c>
      <c r="P143" s="20" t="s">
        <v>119</v>
      </c>
      <c r="Q143">
        <v>8</v>
      </c>
      <c r="R143" t="s">
        <v>282</v>
      </c>
      <c r="S143">
        <v>3</v>
      </c>
      <c r="T143" s="4">
        <f t="shared" si="17"/>
        <v>376.2</v>
      </c>
    </row>
    <row r="144" spans="1:20" x14ac:dyDescent="0.25">
      <c r="A144" t="s">
        <v>35</v>
      </c>
      <c r="B144" s="1">
        <v>43467</v>
      </c>
      <c r="C144" s="5">
        <f t="shared" si="8"/>
        <v>43467</v>
      </c>
      <c r="F144" s="2">
        <f t="shared" si="19"/>
        <v>0</v>
      </c>
      <c r="P144" s="20" t="s">
        <v>119</v>
      </c>
      <c r="Q144">
        <v>8</v>
      </c>
      <c r="R144" t="s">
        <v>282</v>
      </c>
      <c r="S144">
        <v>3</v>
      </c>
      <c r="T144" s="4">
        <f t="shared" si="17"/>
        <v>376.2</v>
      </c>
    </row>
    <row r="145" spans="1:20" x14ac:dyDescent="0.25">
      <c r="A145" t="s">
        <v>0</v>
      </c>
      <c r="B145" s="1">
        <v>43468</v>
      </c>
      <c r="C145" s="5">
        <f t="shared" si="8"/>
        <v>43468</v>
      </c>
      <c r="F145" s="2">
        <f t="shared" si="19"/>
        <v>0</v>
      </c>
      <c r="P145" s="20" t="s">
        <v>119</v>
      </c>
      <c r="Q145">
        <v>8</v>
      </c>
      <c r="R145" t="s">
        <v>282</v>
      </c>
      <c r="S145">
        <v>3</v>
      </c>
      <c r="T145" s="4">
        <f t="shared" si="17"/>
        <v>376.2</v>
      </c>
    </row>
    <row r="146" spans="1:20" x14ac:dyDescent="0.25">
      <c r="A146" t="s">
        <v>1</v>
      </c>
      <c r="B146" s="1">
        <v>43469</v>
      </c>
      <c r="C146" s="5">
        <f t="shared" si="8"/>
        <v>43469</v>
      </c>
      <c r="F146" s="2">
        <f t="shared" si="19"/>
        <v>0</v>
      </c>
      <c r="P146" s="20" t="s">
        <v>119</v>
      </c>
      <c r="Q146">
        <v>8</v>
      </c>
      <c r="R146" t="s">
        <v>282</v>
      </c>
      <c r="S146">
        <v>3</v>
      </c>
      <c r="T146" s="4">
        <f t="shared" si="17"/>
        <v>376.2</v>
      </c>
    </row>
    <row r="147" spans="1:20" x14ac:dyDescent="0.25">
      <c r="A147" t="s">
        <v>2</v>
      </c>
      <c r="B147" s="1">
        <v>43470</v>
      </c>
      <c r="C147" s="5">
        <f t="shared" si="8"/>
        <v>43470</v>
      </c>
      <c r="F147" s="2">
        <f t="shared" si="19"/>
        <v>0</v>
      </c>
      <c r="P147" s="20" t="s">
        <v>119</v>
      </c>
      <c r="Q147">
        <v>8</v>
      </c>
      <c r="R147" t="s">
        <v>282</v>
      </c>
      <c r="S147">
        <v>3</v>
      </c>
      <c r="T147" s="4">
        <f t="shared" si="17"/>
        <v>376.2</v>
      </c>
    </row>
    <row r="148" spans="1:20" x14ac:dyDescent="0.25">
      <c r="A148" t="s">
        <v>3</v>
      </c>
      <c r="B148" s="1">
        <v>43471</v>
      </c>
      <c r="C148" s="5">
        <f t="shared" si="8"/>
        <v>43471</v>
      </c>
      <c r="D148" s="3">
        <v>0.42708333333333331</v>
      </c>
      <c r="E148" s="3">
        <v>0.46875</v>
      </c>
      <c r="F148" s="2">
        <f t="shared" si="19"/>
        <v>4.1666666666666685E-2</v>
      </c>
      <c r="G148" s="3">
        <v>0.58333333333333337</v>
      </c>
      <c r="N148" t="s">
        <v>319</v>
      </c>
      <c r="P148" s="20" t="s">
        <v>119</v>
      </c>
      <c r="Q148">
        <v>8</v>
      </c>
      <c r="R148" t="s">
        <v>282</v>
      </c>
      <c r="S148">
        <v>3</v>
      </c>
      <c r="T148" s="4">
        <f t="shared" si="17"/>
        <v>376.2</v>
      </c>
    </row>
    <row r="149" spans="1:20" x14ac:dyDescent="0.25">
      <c r="A149" t="s">
        <v>10</v>
      </c>
      <c r="B149" s="1">
        <v>43472</v>
      </c>
      <c r="C149" s="5">
        <f t="shared" si="8"/>
        <v>43472</v>
      </c>
      <c r="D149" s="3">
        <v>0.72916666666666663</v>
      </c>
      <c r="F149" s="2">
        <f t="shared" si="19"/>
        <v>-0.72916666666666663</v>
      </c>
      <c r="P149" s="20" t="s">
        <v>119</v>
      </c>
      <c r="Q149">
        <v>8</v>
      </c>
      <c r="R149" t="s">
        <v>282</v>
      </c>
      <c r="S149">
        <v>3</v>
      </c>
      <c r="T149" s="4">
        <f t="shared" si="17"/>
        <v>376.2</v>
      </c>
    </row>
    <row r="150" spans="1:20" x14ac:dyDescent="0.25">
      <c r="A150" t="s">
        <v>67</v>
      </c>
      <c r="B150" s="1">
        <v>43473</v>
      </c>
      <c r="C150" s="5">
        <f t="shared" si="8"/>
        <v>43473</v>
      </c>
      <c r="F150" s="2">
        <f t="shared" si="19"/>
        <v>0</v>
      </c>
      <c r="P150" s="20" t="s">
        <v>119</v>
      </c>
      <c r="Q150">
        <v>8</v>
      </c>
      <c r="R150" t="s">
        <v>282</v>
      </c>
      <c r="S150">
        <v>3</v>
      </c>
      <c r="T150" s="4">
        <f t="shared" si="17"/>
        <v>376.2</v>
      </c>
    </row>
    <row r="151" spans="1:20" x14ac:dyDescent="0.25">
      <c r="A151" t="s">
        <v>35</v>
      </c>
      <c r="B151" s="1">
        <v>43474</v>
      </c>
      <c r="C151" s="5">
        <f t="shared" si="8"/>
        <v>43474</v>
      </c>
      <c r="D151" s="3">
        <v>0.69791666666666663</v>
      </c>
      <c r="F151" s="2">
        <f t="shared" si="19"/>
        <v>-0.69791666666666663</v>
      </c>
      <c r="P151" s="20" t="s">
        <v>119</v>
      </c>
      <c r="Q151">
        <v>8</v>
      </c>
      <c r="R151" t="s">
        <v>282</v>
      </c>
      <c r="S151">
        <v>3</v>
      </c>
      <c r="T151" s="4">
        <f t="shared" si="17"/>
        <v>376.2</v>
      </c>
    </row>
    <row r="152" spans="1:20" x14ac:dyDescent="0.25">
      <c r="A152" t="s">
        <v>0</v>
      </c>
      <c r="B152" s="1">
        <v>43475</v>
      </c>
      <c r="C152" s="5">
        <f t="shared" si="8"/>
        <v>43475</v>
      </c>
      <c r="D152" s="3">
        <v>0.69791666666666663</v>
      </c>
      <c r="F152" s="2">
        <f t="shared" si="19"/>
        <v>-0.69791666666666663</v>
      </c>
      <c r="P152" s="20" t="s">
        <v>119</v>
      </c>
      <c r="Q152">
        <v>8</v>
      </c>
      <c r="R152" t="s">
        <v>282</v>
      </c>
      <c r="S152">
        <v>3</v>
      </c>
      <c r="T152" s="4">
        <f t="shared" si="17"/>
        <v>376.2</v>
      </c>
    </row>
    <row r="153" spans="1:20" x14ac:dyDescent="0.25">
      <c r="A153" t="s">
        <v>1</v>
      </c>
      <c r="B153" s="1">
        <v>43476</v>
      </c>
      <c r="C153" s="5">
        <f t="shared" si="8"/>
        <v>43476</v>
      </c>
      <c r="D153" s="3">
        <v>0.78125</v>
      </c>
      <c r="F153" s="2">
        <f t="shared" si="19"/>
        <v>-0.78125</v>
      </c>
      <c r="P153" s="20" t="s">
        <v>119</v>
      </c>
      <c r="Q153">
        <v>8</v>
      </c>
      <c r="R153" t="s">
        <v>282</v>
      </c>
      <c r="S153">
        <v>3</v>
      </c>
      <c r="T153" s="4">
        <f t="shared" si="17"/>
        <v>376.2</v>
      </c>
    </row>
    <row r="154" spans="1:20" x14ac:dyDescent="0.25">
      <c r="A154" t="s">
        <v>2</v>
      </c>
      <c r="B154" s="1">
        <v>43477</v>
      </c>
      <c r="C154" s="5">
        <f t="shared" si="8"/>
        <v>43477</v>
      </c>
      <c r="D154" s="3">
        <v>0.73958333333333337</v>
      </c>
      <c r="F154" s="2">
        <f t="shared" si="19"/>
        <v>-0.73958333333333337</v>
      </c>
      <c r="P154" s="20" t="s">
        <v>119</v>
      </c>
      <c r="Q154">
        <v>8</v>
      </c>
      <c r="R154" t="s">
        <v>282</v>
      </c>
      <c r="S154">
        <v>3</v>
      </c>
      <c r="T154" s="4">
        <f t="shared" si="17"/>
        <v>376.2</v>
      </c>
    </row>
    <row r="155" spans="1:20" x14ac:dyDescent="0.25">
      <c r="A155" t="s">
        <v>3</v>
      </c>
      <c r="B155" s="1">
        <v>43478</v>
      </c>
      <c r="C155" s="5">
        <f t="shared" si="8"/>
        <v>43478</v>
      </c>
      <c r="D155" s="3">
        <v>0.55208333333333337</v>
      </c>
      <c r="E155" s="3">
        <v>0.64583333333333337</v>
      </c>
      <c r="F155" s="2">
        <f t="shared" si="19"/>
        <v>9.375E-2</v>
      </c>
      <c r="M155" s="4">
        <v>2.25</v>
      </c>
      <c r="N155" t="s">
        <v>320</v>
      </c>
      <c r="P155" s="20" t="s">
        <v>119</v>
      </c>
      <c r="Q155">
        <v>8</v>
      </c>
      <c r="R155" t="s">
        <v>282</v>
      </c>
      <c r="S155">
        <v>3</v>
      </c>
      <c r="T155" s="4">
        <f t="shared" si="17"/>
        <v>378.45</v>
      </c>
    </row>
    <row r="156" spans="1:20" x14ac:dyDescent="0.25">
      <c r="A156" t="s">
        <v>2</v>
      </c>
      <c r="B156" s="1">
        <v>43484</v>
      </c>
      <c r="C156" s="5">
        <f t="shared" si="8"/>
        <v>43484</v>
      </c>
      <c r="D156" s="3">
        <v>0.46875</v>
      </c>
      <c r="F156" s="2">
        <f t="shared" si="19"/>
        <v>-0.46875</v>
      </c>
      <c r="P156" s="20" t="s">
        <v>119</v>
      </c>
      <c r="Q156">
        <v>8</v>
      </c>
      <c r="R156" t="s">
        <v>282</v>
      </c>
      <c r="S156">
        <v>3</v>
      </c>
      <c r="T156" s="4">
        <f t="shared" si="17"/>
        <v>378.45</v>
      </c>
    </row>
    <row r="157" spans="1:20" x14ac:dyDescent="0.25">
      <c r="A157" t="s">
        <v>3</v>
      </c>
      <c r="B157" s="1">
        <v>43485</v>
      </c>
      <c r="C157" s="5">
        <f t="shared" si="8"/>
        <v>43485</v>
      </c>
      <c r="D157" s="3">
        <v>0.54166666666666663</v>
      </c>
      <c r="F157" s="2">
        <f t="shared" si="19"/>
        <v>-0.54166666666666663</v>
      </c>
      <c r="P157" s="20" t="s">
        <v>119</v>
      </c>
      <c r="Q157">
        <v>8</v>
      </c>
      <c r="R157" t="s">
        <v>282</v>
      </c>
      <c r="S157">
        <v>3</v>
      </c>
      <c r="T157" s="4">
        <f t="shared" si="17"/>
        <v>378.45</v>
      </c>
    </row>
    <row r="158" spans="1:20" x14ac:dyDescent="0.25">
      <c r="A158" t="s">
        <v>67</v>
      </c>
      <c r="B158" s="1">
        <v>43487</v>
      </c>
      <c r="C158" s="5">
        <f t="shared" si="8"/>
        <v>43487</v>
      </c>
      <c r="D158" s="3">
        <v>0.70833333333333337</v>
      </c>
      <c r="F158" s="2">
        <f t="shared" si="19"/>
        <v>-0.70833333333333337</v>
      </c>
      <c r="P158" s="20" t="s">
        <v>119</v>
      </c>
      <c r="Q158">
        <v>8</v>
      </c>
      <c r="R158" t="s">
        <v>282</v>
      </c>
      <c r="S158">
        <v>3</v>
      </c>
      <c r="T158" s="4">
        <f t="shared" si="17"/>
        <v>378.45</v>
      </c>
    </row>
    <row r="159" spans="1:20" x14ac:dyDescent="0.25">
      <c r="A159" t="s">
        <v>0</v>
      </c>
      <c r="B159" s="1">
        <v>43489</v>
      </c>
      <c r="C159" s="5">
        <f t="shared" si="8"/>
        <v>43489</v>
      </c>
      <c r="D159" s="3">
        <v>0.69791666666666663</v>
      </c>
      <c r="F159" s="2">
        <f t="shared" si="19"/>
        <v>-0.69791666666666663</v>
      </c>
      <c r="P159" s="20" t="s">
        <v>119</v>
      </c>
      <c r="Q159">
        <v>8</v>
      </c>
      <c r="R159" t="s">
        <v>282</v>
      </c>
      <c r="S159">
        <v>3</v>
      </c>
      <c r="T159" s="4">
        <f t="shared" si="17"/>
        <v>378.45</v>
      </c>
    </row>
    <row r="160" spans="1:20" x14ac:dyDescent="0.25">
      <c r="A160" t="s">
        <v>1</v>
      </c>
      <c r="B160" s="1">
        <v>43490</v>
      </c>
      <c r="C160" s="5">
        <f t="shared" si="8"/>
        <v>43490</v>
      </c>
      <c r="D160" s="3">
        <v>0.70833333333333337</v>
      </c>
      <c r="F160" s="2">
        <f t="shared" si="19"/>
        <v>-0.70833333333333337</v>
      </c>
      <c r="P160" s="20" t="s">
        <v>119</v>
      </c>
      <c r="Q160">
        <v>8</v>
      </c>
      <c r="R160" t="s">
        <v>282</v>
      </c>
      <c r="S160">
        <v>3</v>
      </c>
      <c r="T160" s="4">
        <f t="shared" si="17"/>
        <v>378.45</v>
      </c>
    </row>
    <row r="161" spans="1:20" x14ac:dyDescent="0.25">
      <c r="A161" t="s">
        <v>2</v>
      </c>
      <c r="B161" s="1">
        <v>43491</v>
      </c>
      <c r="C161" s="5">
        <f t="shared" si="8"/>
        <v>43491</v>
      </c>
      <c r="D161" s="3">
        <v>0.65625</v>
      </c>
      <c r="F161" s="2">
        <f t="shared" si="19"/>
        <v>-0.65625</v>
      </c>
      <c r="P161" s="20" t="s">
        <v>119</v>
      </c>
      <c r="Q161">
        <v>8</v>
      </c>
      <c r="R161" t="s">
        <v>282</v>
      </c>
      <c r="S161">
        <v>3</v>
      </c>
      <c r="T161" s="4">
        <f t="shared" si="17"/>
        <v>378.45</v>
      </c>
    </row>
    <row r="162" spans="1:20" x14ac:dyDescent="0.25">
      <c r="A162" t="s">
        <v>3</v>
      </c>
      <c r="B162" s="1">
        <v>43492</v>
      </c>
      <c r="C162" s="5">
        <f t="shared" si="8"/>
        <v>43492</v>
      </c>
      <c r="D162" s="3">
        <v>0.66666666666666663</v>
      </c>
      <c r="E162" s="3">
        <v>0.6875</v>
      </c>
      <c r="F162" s="2">
        <f t="shared" si="19"/>
        <v>2.083333333333337E-2</v>
      </c>
      <c r="N162" t="s">
        <v>322</v>
      </c>
      <c r="P162" s="20" t="s">
        <v>119</v>
      </c>
      <c r="Q162">
        <v>8</v>
      </c>
      <c r="R162" t="s">
        <v>282</v>
      </c>
      <c r="S162">
        <v>3</v>
      </c>
      <c r="T162" s="4">
        <f t="shared" si="17"/>
        <v>378.45</v>
      </c>
    </row>
    <row r="163" spans="1:20" x14ac:dyDescent="0.25">
      <c r="A163" t="s">
        <v>10</v>
      </c>
      <c r="B163" s="1">
        <v>43493</v>
      </c>
      <c r="C163" s="5">
        <f t="shared" si="8"/>
        <v>43493</v>
      </c>
      <c r="D163" s="3">
        <v>0.77083333333333337</v>
      </c>
      <c r="F163" s="2">
        <f t="shared" si="19"/>
        <v>-0.77083333333333337</v>
      </c>
      <c r="N163" t="s">
        <v>323</v>
      </c>
      <c r="P163" s="20" t="s">
        <v>119</v>
      </c>
      <c r="Q163">
        <v>8</v>
      </c>
      <c r="R163" t="s">
        <v>282</v>
      </c>
      <c r="S163">
        <v>3</v>
      </c>
      <c r="T163" s="4">
        <f t="shared" si="17"/>
        <v>378.45</v>
      </c>
    </row>
    <row r="164" spans="1:20" x14ac:dyDescent="0.25">
      <c r="A164" t="s">
        <v>67</v>
      </c>
      <c r="B164" s="1">
        <v>43494</v>
      </c>
      <c r="C164" s="5">
        <f t="shared" si="8"/>
        <v>43494</v>
      </c>
      <c r="F164" s="2">
        <f t="shared" si="19"/>
        <v>0</v>
      </c>
      <c r="N164" t="s">
        <v>321</v>
      </c>
      <c r="O164" t="s">
        <v>324</v>
      </c>
      <c r="P164" s="20" t="s">
        <v>119</v>
      </c>
      <c r="Q164">
        <v>8</v>
      </c>
      <c r="R164" t="s">
        <v>282</v>
      </c>
      <c r="S164">
        <v>3</v>
      </c>
      <c r="T164" s="4">
        <f t="shared" si="17"/>
        <v>378.45</v>
      </c>
    </row>
    <row r="165" spans="1:20" x14ac:dyDescent="0.25">
      <c r="A165" t="s">
        <v>35</v>
      </c>
      <c r="B165" s="1">
        <v>43495</v>
      </c>
      <c r="C165" s="5">
        <f t="shared" si="8"/>
        <v>43495</v>
      </c>
      <c r="D165" s="3">
        <v>0.70833333333333337</v>
      </c>
      <c r="N165" t="s">
        <v>330</v>
      </c>
      <c r="O165" t="s">
        <v>331</v>
      </c>
      <c r="P165" s="20" t="s">
        <v>119</v>
      </c>
      <c r="Q165">
        <v>8</v>
      </c>
      <c r="R165" t="s">
        <v>282</v>
      </c>
      <c r="S165">
        <v>3</v>
      </c>
      <c r="T165" s="4">
        <f t="shared" si="17"/>
        <v>378.45</v>
      </c>
    </row>
    <row r="166" spans="1:20" x14ac:dyDescent="0.25">
      <c r="A166" t="s">
        <v>0</v>
      </c>
      <c r="B166" s="1">
        <v>43496</v>
      </c>
      <c r="C166" s="5">
        <f t="shared" si="8"/>
        <v>43496</v>
      </c>
      <c r="D166" s="3">
        <v>0.69791666666666663</v>
      </c>
      <c r="P166" s="20" t="s">
        <v>119</v>
      </c>
      <c r="Q166">
        <v>8</v>
      </c>
      <c r="R166" t="s">
        <v>282</v>
      </c>
      <c r="S166">
        <v>3</v>
      </c>
      <c r="T166" s="4">
        <f t="shared" si="17"/>
        <v>378.45</v>
      </c>
    </row>
    <row r="167" spans="1:20" x14ac:dyDescent="0.25">
      <c r="A167" t="s">
        <v>1</v>
      </c>
      <c r="B167" s="1">
        <v>43497</v>
      </c>
      <c r="C167" s="5">
        <f t="shared" si="8"/>
        <v>43497</v>
      </c>
      <c r="D167" s="3">
        <v>0.60416666666666663</v>
      </c>
      <c r="G167" s="3">
        <v>0.76041666666666663</v>
      </c>
      <c r="N167" t="s">
        <v>332</v>
      </c>
      <c r="P167" s="20" t="s">
        <v>119</v>
      </c>
      <c r="Q167">
        <v>8</v>
      </c>
      <c r="R167" t="s">
        <v>282</v>
      </c>
      <c r="S167">
        <v>3</v>
      </c>
      <c r="T167" s="4">
        <f t="shared" si="17"/>
        <v>378.45</v>
      </c>
    </row>
    <row r="168" spans="1:20" x14ac:dyDescent="0.25">
      <c r="A168" t="s">
        <v>2</v>
      </c>
      <c r="B168" s="1">
        <v>43498</v>
      </c>
      <c r="C168" s="5">
        <f t="shared" si="8"/>
        <v>43498</v>
      </c>
      <c r="D168" s="3">
        <v>0.375</v>
      </c>
      <c r="P168" s="20" t="s">
        <v>119</v>
      </c>
      <c r="Q168">
        <v>8</v>
      </c>
      <c r="R168" t="s">
        <v>282</v>
      </c>
      <c r="S168">
        <v>3</v>
      </c>
      <c r="T168" s="4">
        <f t="shared" si="17"/>
        <v>378.45</v>
      </c>
    </row>
    <row r="169" spans="1:20" x14ac:dyDescent="0.25">
      <c r="A169" t="s">
        <v>3</v>
      </c>
      <c r="B169" s="1">
        <v>43499</v>
      </c>
      <c r="C169" s="5">
        <f t="shared" ref="C169:C174" si="20">B169</f>
        <v>43499</v>
      </c>
      <c r="D169" s="3">
        <v>0.59375</v>
      </c>
      <c r="E169" s="3">
        <v>0.6875</v>
      </c>
      <c r="P169" s="20" t="s">
        <v>119</v>
      </c>
      <c r="Q169">
        <v>8</v>
      </c>
      <c r="R169" t="s">
        <v>282</v>
      </c>
      <c r="S169">
        <v>3</v>
      </c>
      <c r="T169" s="4">
        <f t="shared" si="17"/>
        <v>378.45</v>
      </c>
    </row>
    <row r="170" spans="1:20" x14ac:dyDescent="0.25">
      <c r="A170" t="s">
        <v>10</v>
      </c>
      <c r="B170" s="1">
        <v>43500</v>
      </c>
      <c r="C170" s="5">
        <f t="shared" si="20"/>
        <v>43500</v>
      </c>
      <c r="P170" s="20" t="s">
        <v>119</v>
      </c>
      <c r="Q170">
        <v>8</v>
      </c>
      <c r="R170" t="s">
        <v>282</v>
      </c>
      <c r="S170">
        <v>3</v>
      </c>
      <c r="T170" s="4">
        <f t="shared" si="17"/>
        <v>378.45</v>
      </c>
    </row>
    <row r="171" spans="1:20" x14ac:dyDescent="0.25">
      <c r="A171" t="s">
        <v>67</v>
      </c>
      <c r="B171" s="1">
        <v>43501</v>
      </c>
      <c r="C171" s="5">
        <f t="shared" si="20"/>
        <v>43501</v>
      </c>
      <c r="D171" s="3">
        <v>0.69791666666666663</v>
      </c>
      <c r="P171" s="20" t="s">
        <v>119</v>
      </c>
      <c r="Q171">
        <v>8</v>
      </c>
      <c r="R171" t="s">
        <v>282</v>
      </c>
      <c r="S171">
        <v>3</v>
      </c>
      <c r="T171" s="4">
        <f t="shared" si="17"/>
        <v>378.45</v>
      </c>
    </row>
    <row r="172" spans="1:20" x14ac:dyDescent="0.25">
      <c r="A172" t="s">
        <v>35</v>
      </c>
      <c r="B172" s="1">
        <v>43502</v>
      </c>
      <c r="C172" s="5">
        <f t="shared" si="20"/>
        <v>43502</v>
      </c>
      <c r="D172" s="3">
        <v>0.58333333333333337</v>
      </c>
      <c r="P172" s="20" t="s">
        <v>119</v>
      </c>
      <c r="Q172">
        <v>8</v>
      </c>
      <c r="R172" t="s">
        <v>282</v>
      </c>
      <c r="S172">
        <v>3</v>
      </c>
      <c r="T172" s="4">
        <f t="shared" si="17"/>
        <v>378.45</v>
      </c>
    </row>
    <row r="173" spans="1:20" x14ac:dyDescent="0.25">
      <c r="A173" t="s">
        <v>0</v>
      </c>
      <c r="B173" s="1">
        <v>43503</v>
      </c>
      <c r="C173" s="5">
        <f t="shared" si="20"/>
        <v>43503</v>
      </c>
      <c r="D173" s="3">
        <v>0.67708333333333337</v>
      </c>
      <c r="P173" s="20" t="s">
        <v>119</v>
      </c>
      <c r="Q173">
        <v>8</v>
      </c>
      <c r="R173" t="s">
        <v>282</v>
      </c>
      <c r="S173">
        <v>3</v>
      </c>
      <c r="T173" s="4">
        <f t="shared" si="17"/>
        <v>378.45</v>
      </c>
    </row>
    <row r="174" spans="1:20" x14ac:dyDescent="0.25">
      <c r="A174" t="s">
        <v>1</v>
      </c>
      <c r="B174" s="1">
        <v>43504</v>
      </c>
      <c r="C174" s="5">
        <f t="shared" si="20"/>
        <v>43504</v>
      </c>
      <c r="D174" s="3">
        <v>0.30208333333333331</v>
      </c>
      <c r="E174" s="3">
        <v>0.34375</v>
      </c>
      <c r="N174" t="s">
        <v>328</v>
      </c>
      <c r="O174" t="s">
        <v>329</v>
      </c>
      <c r="P174" s="20" t="s">
        <v>119</v>
      </c>
      <c r="Q174">
        <v>8</v>
      </c>
      <c r="R174" t="s">
        <v>282</v>
      </c>
      <c r="S174">
        <v>3</v>
      </c>
      <c r="T174" s="4">
        <f t="shared" si="17"/>
        <v>378.45</v>
      </c>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531">
    <cfRule type="expression" dxfId="17" priority="32">
      <formula>MOD(ROW(), 2) = 0</formula>
    </cfRule>
  </conditionalFormatting>
  <conditionalFormatting sqref="N104">
    <cfRule type="expression" dxfId="16" priority="31">
      <formula>MOD(ROW(), 2) = 0</formula>
    </cfRule>
  </conditionalFormatting>
  <conditionalFormatting sqref="P99:P100">
    <cfRule type="expression" dxfId="15" priority="30">
      <formula>MOD(ROW(), 2) = 0</formula>
    </cfRule>
  </conditionalFormatting>
  <conditionalFormatting sqref="P101:P102">
    <cfRule type="expression" dxfId="14" priority="29">
      <formula>MOD(ROW(), 2) = 0</formula>
    </cfRule>
  </conditionalFormatting>
  <conditionalFormatting sqref="P103:P104">
    <cfRule type="expression" dxfId="13" priority="28">
      <formula>MOD(ROW(), 2) = 0</formula>
    </cfRule>
  </conditionalFormatting>
  <conditionalFormatting sqref="P105:P106">
    <cfRule type="expression" dxfId="12" priority="27">
      <formula>MOD(ROW(), 2) = 0</formula>
    </cfRule>
  </conditionalFormatting>
  <conditionalFormatting sqref="P107:P108">
    <cfRule type="expression" dxfId="11" priority="26">
      <formula>MOD(ROW(), 2) = 0</formula>
    </cfRule>
  </conditionalFormatting>
  <conditionalFormatting sqref="P109:P110">
    <cfRule type="expression" dxfId="10" priority="25">
      <formula>MOD(ROW(), 2) = 0</formula>
    </cfRule>
  </conditionalFormatting>
  <conditionalFormatting sqref="P112">
    <cfRule type="expression" dxfId="9" priority="23">
      <formula>MOD(ROW(), 2) = 0</formula>
    </cfRule>
  </conditionalFormatting>
  <conditionalFormatting sqref="P113:P114">
    <cfRule type="expression" dxfId="8" priority="22">
      <formula>MOD(ROW(), 2) = 0</formula>
    </cfRule>
  </conditionalFormatting>
  <conditionalFormatting sqref="P115:P116">
    <cfRule type="expression" dxfId="7" priority="20">
      <formula>MOD(ROW(), 2) = 0</formula>
    </cfRule>
  </conditionalFormatting>
  <conditionalFormatting sqref="P126:P128">
    <cfRule type="expression" dxfId="6" priority="15">
      <formula>MOD(ROW(), 2) = 0</formula>
    </cfRule>
  </conditionalFormatting>
  <conditionalFormatting sqref="E124">
    <cfRule type="expression" dxfId="5" priority="8">
      <formula>MOD(ROW(), 2) = 0</formula>
    </cfRule>
  </conditionalFormatting>
  <conditionalFormatting sqref="E126">
    <cfRule type="expression" dxfId="4" priority="4">
      <formula>MOD(ROW(), 2) = 0</formula>
    </cfRule>
  </conditionalFormatting>
  <conditionalFormatting sqref="E125">
    <cfRule type="expression" dxfId="3" priority="5">
      <formula>MOD(ROW(), 2) = 0</formula>
    </cfRule>
  </conditionalFormatting>
  <conditionalFormatting sqref="H127">
    <cfRule type="expression" dxfId="2" priority="3">
      <formula>MOD(ROW(), 2) = 0</formula>
    </cfRule>
  </conditionalFormatting>
  <conditionalFormatting sqref="H128">
    <cfRule type="expression" dxfId="1" priority="2">
      <formula>MOD(ROW(), 2) = 0</formula>
    </cfRule>
  </conditionalFormatting>
  <conditionalFormatting sqref="N123:N128">
    <cfRule type="expression" dxfId="0" priority="1">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5" x14ac:dyDescent="0.25"/>
  <cols>
    <col min="1" max="1" width="12.42578125" customWidth="1"/>
    <col min="2" max="2" width="10.7109375" bestFit="1" customWidth="1"/>
    <col min="3" max="3" width="13.140625" style="5" customWidth="1"/>
    <col min="4" max="4" width="13.28515625" style="3" customWidth="1"/>
    <col min="5" max="5" width="11.5703125" style="3" customWidth="1"/>
    <col min="6" max="6" width="11.5703125" style="2" customWidth="1"/>
    <col min="7" max="7" width="19.28515625" customWidth="1"/>
    <col min="8" max="8" width="13.28515625" customWidth="1"/>
    <col min="9" max="9" width="10.5703125" customWidth="1"/>
  </cols>
  <sheetData>
    <row r="1" spans="1:9" x14ac:dyDescent="0.25">
      <c r="A1" s="7" t="s">
        <v>8</v>
      </c>
      <c r="B1" s="7" t="s">
        <v>7</v>
      </c>
      <c r="C1" s="9" t="s">
        <v>27</v>
      </c>
      <c r="D1" s="10" t="s">
        <v>5</v>
      </c>
      <c r="E1" s="10" t="s">
        <v>6</v>
      </c>
      <c r="F1" s="11" t="s">
        <v>9</v>
      </c>
      <c r="G1" s="7" t="s">
        <v>24</v>
      </c>
      <c r="H1" s="7" t="s">
        <v>18</v>
      </c>
      <c r="I1" s="7" t="s">
        <v>11</v>
      </c>
    </row>
    <row r="2" spans="1:9" x14ac:dyDescent="0.25">
      <c r="A2" t="s">
        <v>3</v>
      </c>
      <c r="B2" s="1">
        <v>43345</v>
      </c>
      <c r="C2" s="5">
        <v>43345</v>
      </c>
      <c r="D2" s="3">
        <v>0.625</v>
      </c>
      <c r="E2" s="3">
        <v>0.69791666666666663</v>
      </c>
      <c r="F2" s="2">
        <f>E2-D2</f>
        <v>7.291666666666663E-2</v>
      </c>
      <c r="G2">
        <v>1.75</v>
      </c>
      <c r="H2" t="s">
        <v>87</v>
      </c>
    </row>
    <row r="3" spans="1:9" x14ac:dyDescent="0.25">
      <c r="A3" t="s">
        <v>3</v>
      </c>
      <c r="B3" s="1">
        <v>43380</v>
      </c>
      <c r="C3" s="5">
        <v>43380</v>
      </c>
      <c r="D3" s="3">
        <v>0.42708333333333331</v>
      </c>
      <c r="E3" s="3">
        <v>0.44791666666666669</v>
      </c>
      <c r="F3" s="2">
        <f>E3-D3</f>
        <v>2.083333333333337E-2</v>
      </c>
      <c r="G3">
        <v>0.5</v>
      </c>
      <c r="H3" t="s">
        <v>209</v>
      </c>
    </row>
    <row r="4" spans="1:9" x14ac:dyDescent="0.25">
      <c r="A4" t="s">
        <v>35</v>
      </c>
      <c r="B4" s="1">
        <v>43383</v>
      </c>
      <c r="C4" s="5">
        <v>43383</v>
      </c>
      <c r="D4" s="3">
        <v>0.89583333333333337</v>
      </c>
      <c r="E4" s="3">
        <v>0.91666666666666663</v>
      </c>
      <c r="F4" s="2">
        <f>E4-D4</f>
        <v>2.0833333333333259E-2</v>
      </c>
      <c r="G4">
        <v>0.5</v>
      </c>
      <c r="H4" t="s">
        <v>209</v>
      </c>
      <c r="I4" t="s">
        <v>210</v>
      </c>
    </row>
    <row r="5" spans="1:9" x14ac:dyDescent="0.25">
      <c r="A5" t="s">
        <v>67</v>
      </c>
      <c r="B5" s="1">
        <v>43431</v>
      </c>
      <c r="C5" s="5">
        <v>43431</v>
      </c>
      <c r="D5" s="3">
        <v>0.83333333333333337</v>
      </c>
      <c r="E5" s="3">
        <v>0.85416666666666663</v>
      </c>
      <c r="F5" s="2">
        <f>E5-D5</f>
        <v>2.0833333333333259E-2</v>
      </c>
      <c r="G5">
        <v>0.5</v>
      </c>
      <c r="H5" t="s">
        <v>209</v>
      </c>
      <c r="I5" t="s">
        <v>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H35" sqref="H3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5" x14ac:dyDescent="0.25"/>
  <cols>
    <col min="1" max="1" width="32.7109375" customWidth="1"/>
    <col min="2" max="2" width="17.7109375" customWidth="1"/>
  </cols>
  <sheetData>
    <row r="1" spans="1:2" x14ac:dyDescent="0.25">
      <c r="A1" s="6" t="s">
        <v>37</v>
      </c>
      <c r="B1" s="6" t="s">
        <v>59</v>
      </c>
    </row>
    <row r="2" spans="1:2" x14ac:dyDescent="0.25">
      <c r="A2" t="s">
        <v>38</v>
      </c>
      <c r="B2" t="s">
        <v>206</v>
      </c>
    </row>
    <row r="3" spans="1:2" x14ac:dyDescent="0.25">
      <c r="A3" t="s">
        <v>39</v>
      </c>
      <c r="B3" t="s">
        <v>206</v>
      </c>
    </row>
    <row r="4" spans="1:2" x14ac:dyDescent="0.25">
      <c r="A4" t="s">
        <v>40</v>
      </c>
      <c r="B4" t="s">
        <v>206</v>
      </c>
    </row>
    <row r="5" spans="1:2" x14ac:dyDescent="0.25">
      <c r="A5" t="s">
        <v>41</v>
      </c>
      <c r="B5" t="s">
        <v>206</v>
      </c>
    </row>
    <row r="6" spans="1:2" x14ac:dyDescent="0.25">
      <c r="A6" t="s">
        <v>42</v>
      </c>
      <c r="B6" t="s">
        <v>206</v>
      </c>
    </row>
    <row r="7" spans="1:2" x14ac:dyDescent="0.25">
      <c r="A7" t="s">
        <v>43</v>
      </c>
      <c r="B7" t="s">
        <v>206</v>
      </c>
    </row>
    <row r="8" spans="1:2" x14ac:dyDescent="0.25">
      <c r="A8" t="s">
        <v>44</v>
      </c>
      <c r="B8" t="s">
        <v>206</v>
      </c>
    </row>
    <row r="9" spans="1:2" x14ac:dyDescent="0.25">
      <c r="A9" t="s">
        <v>45</v>
      </c>
      <c r="B9" t="s">
        <v>206</v>
      </c>
    </row>
    <row r="10" spans="1:2" x14ac:dyDescent="0.25">
      <c r="A10" t="s">
        <v>46</v>
      </c>
      <c r="B10" t="s">
        <v>206</v>
      </c>
    </row>
    <row r="11" spans="1:2" x14ac:dyDescent="0.25">
      <c r="A11" t="s">
        <v>47</v>
      </c>
      <c r="B11" t="s">
        <v>206</v>
      </c>
    </row>
    <row r="12" spans="1:2" x14ac:dyDescent="0.25">
      <c r="A12" t="s">
        <v>48</v>
      </c>
      <c r="B12" t="s">
        <v>206</v>
      </c>
    </row>
    <row r="13" spans="1:2" x14ac:dyDescent="0.25">
      <c r="A13" t="s">
        <v>49</v>
      </c>
      <c r="B13" t="s">
        <v>206</v>
      </c>
    </row>
    <row r="14" spans="1:2" x14ac:dyDescent="0.25">
      <c r="A14" t="s">
        <v>50</v>
      </c>
      <c r="B14" t="s">
        <v>206</v>
      </c>
    </row>
    <row r="15" spans="1:2" x14ac:dyDescent="0.25">
      <c r="A15" t="s">
        <v>51</v>
      </c>
      <c r="B15" t="s">
        <v>206</v>
      </c>
    </row>
    <row r="16" spans="1:2" x14ac:dyDescent="0.25">
      <c r="A16" t="s">
        <v>52</v>
      </c>
      <c r="B16" t="s">
        <v>206</v>
      </c>
    </row>
    <row r="17" spans="1:2" x14ac:dyDescent="0.25">
      <c r="A17" t="s">
        <v>53</v>
      </c>
      <c r="B17" t="s">
        <v>207</v>
      </c>
    </row>
    <row r="18" spans="1:2" x14ac:dyDescent="0.25">
      <c r="A18" t="s">
        <v>54</v>
      </c>
      <c r="B18" t="s">
        <v>206</v>
      </c>
    </row>
    <row r="19" spans="1:2" x14ac:dyDescent="0.25">
      <c r="A19" t="s">
        <v>55</v>
      </c>
      <c r="B19" t="s">
        <v>206</v>
      </c>
    </row>
    <row r="20" spans="1:2" x14ac:dyDescent="0.25">
      <c r="A20" t="s">
        <v>56</v>
      </c>
      <c r="B20" t="s">
        <v>206</v>
      </c>
    </row>
    <row r="21" spans="1:2" x14ac:dyDescent="0.25">
      <c r="A21" t="s">
        <v>57</v>
      </c>
      <c r="B21" t="s">
        <v>207</v>
      </c>
    </row>
    <row r="22" spans="1:2" x14ac:dyDescent="0.25">
      <c r="A22" t="s">
        <v>58</v>
      </c>
      <c r="B22"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37" workbookViewId="0">
      <selection activeCell="D18" sqref="D18"/>
    </sheetView>
  </sheetViews>
  <sheetFormatPr defaultRowHeight="15" x14ac:dyDescent="0.25"/>
  <cols>
    <col min="1" max="1" width="29" style="17" customWidth="1"/>
    <col min="2" max="2" width="3.28515625" style="18" customWidth="1"/>
    <col min="3" max="3" width="10.42578125" style="17" customWidth="1"/>
    <col min="4" max="4" width="3.5703125" customWidth="1"/>
    <col min="5" max="5" width="10.28515625" customWidth="1"/>
    <col min="6" max="6" width="23.28515625" customWidth="1"/>
    <col min="7" max="7" width="29" customWidth="1"/>
    <col min="8" max="8" width="30.5703125" customWidth="1"/>
    <col min="9" max="9" width="26.140625" customWidth="1"/>
    <col min="10" max="10" width="28.85546875" customWidth="1"/>
    <col min="11" max="11" width="28.5703125" customWidth="1"/>
  </cols>
  <sheetData>
    <row r="1" spans="1:8" ht="18" x14ac:dyDescent="0.25">
      <c r="A1" s="15" t="s">
        <v>99</v>
      </c>
      <c r="C1" s="15"/>
      <c r="G1" s="15" t="s">
        <v>254</v>
      </c>
    </row>
    <row r="2" spans="1:8" x14ac:dyDescent="0.25">
      <c r="A2" s="16" t="s">
        <v>100</v>
      </c>
      <c r="B2" s="18">
        <v>6</v>
      </c>
      <c r="C2" s="16" t="s">
        <v>248</v>
      </c>
      <c r="D2">
        <v>7</v>
      </c>
      <c r="G2" s="13" t="s">
        <v>255</v>
      </c>
      <c r="H2" t="s">
        <v>256</v>
      </c>
    </row>
    <row r="3" spans="1:8" x14ac:dyDescent="0.25">
      <c r="A3" s="16" t="s">
        <v>101</v>
      </c>
      <c r="B3" s="18">
        <v>9</v>
      </c>
      <c r="C3" s="16" t="s">
        <v>249</v>
      </c>
      <c r="D3">
        <v>9</v>
      </c>
      <c r="F3" t="s">
        <v>248</v>
      </c>
      <c r="G3" s="13">
        <v>7</v>
      </c>
      <c r="H3">
        <v>7</v>
      </c>
    </row>
    <row r="4" spans="1:8" x14ac:dyDescent="0.25">
      <c r="A4" s="16" t="s">
        <v>102</v>
      </c>
      <c r="B4" s="18">
        <v>6</v>
      </c>
      <c r="C4" s="16" t="s">
        <v>250</v>
      </c>
      <c r="D4">
        <v>8</v>
      </c>
      <c r="F4" t="s">
        <v>257</v>
      </c>
      <c r="G4" s="13">
        <v>8</v>
      </c>
      <c r="H4">
        <v>8</v>
      </c>
    </row>
    <row r="5" spans="1:8" x14ac:dyDescent="0.25">
      <c r="A5" s="16" t="s">
        <v>105</v>
      </c>
      <c r="B5" s="18">
        <v>9</v>
      </c>
      <c r="C5" s="16" t="s">
        <v>251</v>
      </c>
      <c r="D5">
        <v>8</v>
      </c>
      <c r="F5" t="s">
        <v>258</v>
      </c>
      <c r="G5" s="13">
        <v>7</v>
      </c>
      <c r="H5">
        <v>8</v>
      </c>
    </row>
    <row r="6" spans="1:8" x14ac:dyDescent="0.25">
      <c r="A6" s="16" t="s">
        <v>103</v>
      </c>
      <c r="B6" s="18">
        <v>8</v>
      </c>
      <c r="C6" s="16" t="s">
        <v>252</v>
      </c>
      <c r="D6">
        <v>8</v>
      </c>
      <c r="F6" t="s">
        <v>259</v>
      </c>
      <c r="G6" s="13">
        <v>8</v>
      </c>
      <c r="H6">
        <v>8</v>
      </c>
    </row>
    <row r="7" spans="1:8" x14ac:dyDescent="0.25">
      <c r="A7" s="16" t="s">
        <v>104</v>
      </c>
      <c r="B7" s="18">
        <v>8</v>
      </c>
      <c r="C7" s="16" t="s">
        <v>253</v>
      </c>
      <c r="D7">
        <v>10</v>
      </c>
      <c r="F7" t="s">
        <v>260</v>
      </c>
      <c r="G7" s="13">
        <v>9</v>
      </c>
      <c r="H7">
        <v>9</v>
      </c>
    </row>
    <row r="8" spans="1:8" x14ac:dyDescent="0.25">
      <c r="G8" s="13"/>
    </row>
    <row r="9" spans="1:8" ht="18" x14ac:dyDescent="0.25">
      <c r="A9" s="15" t="s">
        <v>106</v>
      </c>
      <c r="G9" s="15" t="s">
        <v>280</v>
      </c>
    </row>
    <row r="10" spans="1:8" x14ac:dyDescent="0.25">
      <c r="A10" s="16" t="s">
        <v>107</v>
      </c>
      <c r="B10" s="18">
        <v>8</v>
      </c>
      <c r="C10" s="16" t="s">
        <v>248</v>
      </c>
      <c r="D10">
        <v>7</v>
      </c>
    </row>
    <row r="11" spans="1:8" x14ac:dyDescent="0.25">
      <c r="A11" s="16" t="s">
        <v>112</v>
      </c>
      <c r="B11" s="18">
        <v>7</v>
      </c>
      <c r="C11" s="16" t="s">
        <v>249</v>
      </c>
      <c r="D11">
        <v>8</v>
      </c>
    </row>
    <row r="12" spans="1:8" x14ac:dyDescent="0.25">
      <c r="A12" s="16" t="s">
        <v>108</v>
      </c>
      <c r="B12" s="18">
        <v>8</v>
      </c>
      <c r="C12" s="16" t="s">
        <v>250</v>
      </c>
      <c r="D12">
        <v>8</v>
      </c>
    </row>
    <row r="13" spans="1:8" x14ac:dyDescent="0.25">
      <c r="A13" s="16" t="s">
        <v>109</v>
      </c>
      <c r="B13" s="18">
        <v>8</v>
      </c>
      <c r="C13" s="16" t="s">
        <v>251</v>
      </c>
      <c r="D13">
        <v>8</v>
      </c>
    </row>
    <row r="14" spans="1:8" x14ac:dyDescent="0.25">
      <c r="A14" s="16" t="s">
        <v>111</v>
      </c>
      <c r="B14" s="18">
        <v>7</v>
      </c>
      <c r="C14" s="16" t="s">
        <v>252</v>
      </c>
      <c r="D14">
        <v>8</v>
      </c>
    </row>
    <row r="15" spans="1:8" x14ac:dyDescent="0.25">
      <c r="A15" s="16" t="s">
        <v>110</v>
      </c>
      <c r="B15" s="18">
        <v>7</v>
      </c>
      <c r="C15" s="16" t="s">
        <v>253</v>
      </c>
      <c r="D15">
        <v>10</v>
      </c>
    </row>
    <row r="17" spans="1:3" ht="18" x14ac:dyDescent="0.25">
      <c r="A17" s="15" t="s">
        <v>113</v>
      </c>
    </row>
    <row r="18" spans="1:3" x14ac:dyDescent="0.25">
      <c r="A18" s="16" t="s">
        <v>117</v>
      </c>
      <c r="C18" s="16" t="s">
        <v>248</v>
      </c>
    </row>
    <row r="19" spans="1:3" x14ac:dyDescent="0.25">
      <c r="A19" s="16" t="s">
        <v>114</v>
      </c>
      <c r="C19" s="16" t="s">
        <v>249</v>
      </c>
    </row>
    <row r="20" spans="1:3" x14ac:dyDescent="0.25">
      <c r="A20" s="16" t="s">
        <v>115</v>
      </c>
      <c r="C20" s="16" t="s">
        <v>250</v>
      </c>
    </row>
    <row r="21" spans="1:3" x14ac:dyDescent="0.25">
      <c r="A21" s="16" t="s">
        <v>116</v>
      </c>
      <c r="C21" s="16" t="s">
        <v>251</v>
      </c>
    </row>
    <row r="22" spans="1:3" x14ac:dyDescent="0.25">
      <c r="A22" s="16" t="s">
        <v>118</v>
      </c>
      <c r="C22" s="16" t="s">
        <v>252</v>
      </c>
    </row>
    <row r="23" spans="1:3" x14ac:dyDescent="0.25">
      <c r="A23" s="16" t="s">
        <v>110</v>
      </c>
      <c r="C23" s="16" t="s">
        <v>253</v>
      </c>
    </row>
    <row r="25" spans="1:3" ht="18" x14ac:dyDescent="0.25">
      <c r="A25" s="15" t="s">
        <v>119</v>
      </c>
    </row>
    <row r="26" spans="1:3" x14ac:dyDescent="0.25">
      <c r="A26" s="16" t="s">
        <v>120</v>
      </c>
    </row>
    <row r="27" spans="1:3" x14ac:dyDescent="0.25">
      <c r="A27" s="16" t="s">
        <v>121</v>
      </c>
    </row>
    <row r="28" spans="1:3" x14ac:dyDescent="0.25">
      <c r="A28" s="16" t="s">
        <v>122</v>
      </c>
    </row>
    <row r="29" spans="1:3" x14ac:dyDescent="0.25">
      <c r="A29" s="16" t="s">
        <v>123</v>
      </c>
    </row>
    <row r="30" spans="1:3" x14ac:dyDescent="0.25">
      <c r="A30" s="16" t="s">
        <v>124</v>
      </c>
    </row>
    <row r="31" spans="1:3" x14ac:dyDescent="0.25">
      <c r="A31" s="16" t="s">
        <v>160</v>
      </c>
    </row>
    <row r="33" spans="1:1" ht="18" x14ac:dyDescent="0.25">
      <c r="A33" s="15" t="s">
        <v>125</v>
      </c>
    </row>
    <row r="34" spans="1:1" x14ac:dyDescent="0.25">
      <c r="A34" s="16" t="s">
        <v>126</v>
      </c>
    </row>
    <row r="35" spans="1:1" x14ac:dyDescent="0.25">
      <c r="A35" s="16" t="s">
        <v>127</v>
      </c>
    </row>
    <row r="36" spans="1:1" x14ac:dyDescent="0.25">
      <c r="A36" s="16" t="s">
        <v>128</v>
      </c>
    </row>
    <row r="37" spans="1:1" x14ac:dyDescent="0.25">
      <c r="A37" s="16" t="s">
        <v>129</v>
      </c>
    </row>
    <row r="38" spans="1:1" x14ac:dyDescent="0.25">
      <c r="A38" s="16" t="s">
        <v>130</v>
      </c>
    </row>
    <row r="39" spans="1:1" x14ac:dyDescent="0.25">
      <c r="A39" s="16" t="s">
        <v>110</v>
      </c>
    </row>
    <row r="41" spans="1:1" ht="18" x14ac:dyDescent="0.25">
      <c r="A41" s="15" t="s">
        <v>131</v>
      </c>
    </row>
    <row r="42" spans="1:1" x14ac:dyDescent="0.25">
      <c r="A42" s="16" t="s">
        <v>132</v>
      </c>
    </row>
    <row r="43" spans="1:1" x14ac:dyDescent="0.25">
      <c r="A43" s="16" t="s">
        <v>133</v>
      </c>
    </row>
    <row r="44" spans="1:1" x14ac:dyDescent="0.25">
      <c r="A44" s="16" t="s">
        <v>157</v>
      </c>
    </row>
    <row r="45" spans="1:1" x14ac:dyDescent="0.25">
      <c r="A45" s="16" t="s">
        <v>134</v>
      </c>
    </row>
    <row r="46" spans="1:1" x14ac:dyDescent="0.25">
      <c r="A46" s="16" t="s">
        <v>158</v>
      </c>
    </row>
    <row r="47" spans="1:1" x14ac:dyDescent="0.25">
      <c r="A47" s="16" t="s">
        <v>159</v>
      </c>
    </row>
    <row r="48" spans="1:1" x14ac:dyDescent="0.25">
      <c r="A48" s="16" t="s">
        <v>110</v>
      </c>
    </row>
    <row r="50" spans="1:1" ht="18" x14ac:dyDescent="0.25">
      <c r="A50" s="15" t="s">
        <v>135</v>
      </c>
    </row>
    <row r="51" spans="1:1" x14ac:dyDescent="0.25">
      <c r="A51" s="16" t="s">
        <v>161</v>
      </c>
    </row>
    <row r="52" spans="1:1" x14ac:dyDescent="0.25">
      <c r="A52" s="16" t="s">
        <v>136</v>
      </c>
    </row>
    <row r="53" spans="1:1" x14ac:dyDescent="0.25">
      <c r="A53" s="16" t="s">
        <v>162</v>
      </c>
    </row>
    <row r="54" spans="1:1" x14ac:dyDescent="0.25">
      <c r="A54" s="16" t="s">
        <v>137</v>
      </c>
    </row>
    <row r="55" spans="1:1" x14ac:dyDescent="0.25">
      <c r="A55" s="16" t="s">
        <v>163</v>
      </c>
    </row>
    <row r="56" spans="1:1" x14ac:dyDescent="0.25">
      <c r="A56" s="16" t="s">
        <v>164</v>
      </c>
    </row>
    <row r="57" spans="1:1" x14ac:dyDescent="0.25">
      <c r="A57" s="16" t="s">
        <v>110</v>
      </c>
    </row>
    <row r="59" spans="1:1" ht="18" x14ac:dyDescent="0.25">
      <c r="A59" s="15" t="s">
        <v>138</v>
      </c>
    </row>
    <row r="60" spans="1:1" x14ac:dyDescent="0.25">
      <c r="A60" s="16" t="s">
        <v>139</v>
      </c>
    </row>
    <row r="61" spans="1:1" x14ac:dyDescent="0.25">
      <c r="A61" s="16" t="s">
        <v>140</v>
      </c>
    </row>
    <row r="62" spans="1:1" x14ac:dyDescent="0.25">
      <c r="A62" s="16" t="s">
        <v>141</v>
      </c>
    </row>
    <row r="63" spans="1:1" x14ac:dyDescent="0.25">
      <c r="A63" s="16" t="s">
        <v>165</v>
      </c>
    </row>
    <row r="64" spans="1:1" x14ac:dyDescent="0.25">
      <c r="A64" s="16" t="s">
        <v>166</v>
      </c>
    </row>
    <row r="65" spans="1:1" x14ac:dyDescent="0.25">
      <c r="A65" s="16" t="s">
        <v>142</v>
      </c>
    </row>
    <row r="66" spans="1:1" x14ac:dyDescent="0.25">
      <c r="A66" s="16" t="s">
        <v>110</v>
      </c>
    </row>
    <row r="68" spans="1:1" ht="18" x14ac:dyDescent="0.25">
      <c r="A68" s="15" t="s">
        <v>143</v>
      </c>
    </row>
    <row r="69" spans="1:1" x14ac:dyDescent="0.25">
      <c r="A69" s="16" t="s">
        <v>144</v>
      </c>
    </row>
    <row r="70" spans="1:1" x14ac:dyDescent="0.25">
      <c r="A70" s="16" t="s">
        <v>145</v>
      </c>
    </row>
    <row r="71" spans="1:1" x14ac:dyDescent="0.25">
      <c r="A71" s="16" t="s">
        <v>146</v>
      </c>
    </row>
    <row r="72" spans="1:1" x14ac:dyDescent="0.25">
      <c r="A72" s="16" t="s">
        <v>147</v>
      </c>
    </row>
    <row r="73" spans="1:1" x14ac:dyDescent="0.25">
      <c r="A73" s="16" t="s">
        <v>148</v>
      </c>
    </row>
    <row r="74" spans="1:1" x14ac:dyDescent="0.25">
      <c r="A74" s="16" t="s">
        <v>149</v>
      </c>
    </row>
    <row r="75" spans="1:1" x14ac:dyDescent="0.25">
      <c r="A75" s="16" t="s">
        <v>150</v>
      </c>
    </row>
    <row r="77" spans="1:1" ht="18" x14ac:dyDescent="0.25">
      <c r="A77" s="15" t="s">
        <v>151</v>
      </c>
    </row>
    <row r="78" spans="1:1" x14ac:dyDescent="0.25">
      <c r="A78" s="17" t="s">
        <v>152</v>
      </c>
    </row>
    <row r="79" spans="1:1" x14ac:dyDescent="0.25">
      <c r="A79" s="17" t="s">
        <v>153</v>
      </c>
    </row>
    <row r="80" spans="1:1" x14ac:dyDescent="0.25">
      <c r="A80" s="17" t="s">
        <v>154</v>
      </c>
    </row>
    <row r="81" spans="1:1" x14ac:dyDescent="0.25">
      <c r="A81" s="17" t="s">
        <v>155</v>
      </c>
    </row>
    <row r="82" spans="1:1" x14ac:dyDescent="0.25">
      <c r="A82" s="17" t="s">
        <v>168</v>
      </c>
    </row>
    <row r="83" spans="1:1" x14ac:dyDescent="0.25">
      <c r="A83" s="17" t="s">
        <v>167</v>
      </c>
    </row>
    <row r="84" spans="1:1" x14ac:dyDescent="0.25">
      <c r="A84" s="17"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Giovengo, Andrew M.</cp:lastModifiedBy>
  <dcterms:created xsi:type="dcterms:W3CDTF">2018-07-11T16:47:24Z</dcterms:created>
  <dcterms:modified xsi:type="dcterms:W3CDTF">2019-02-08T14:35:05Z</dcterms:modified>
</cp:coreProperties>
</file>