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500" windowWidth="28800" windowHeight="15820" activeTab="1"/>
  </bookViews>
  <sheets>
    <sheet name="Langkah" sheetId="10" r:id="rId1"/>
    <sheet name="Main" sheetId="6" r:id="rId2"/>
    <sheet name="Sheet1" sheetId="15" r:id="rId3"/>
    <sheet name="Soal" sheetId="7" r:id="rId4"/>
    <sheet name="Detail" sheetId="8" r:id="rId5"/>
    <sheet name="Absen" sheetId="9" r:id="rId6"/>
    <sheet name="Helper" sheetId="14" r:id="rId7"/>
  </sheets>
  <definedNames>
    <definedName name="_xlnm._FilterDatabase" localSheetId="5" hidden="1">Absen!$C$1:$C$501</definedName>
    <definedName name="_xlnm._FilterDatabase" localSheetId="4" hidden="1">Detail!$A$1:$H$1001</definedName>
    <definedName name="_xlnm._FilterDatabase" localSheetId="6" hidden="1">Helper!$M$1:$O$1001</definedName>
    <definedName name="_xlnm._FilterDatabase" localSheetId="1" hidden="1">Main!$A$1:$AB$1001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E2" i="6"/>
  <c r="C2" i="6"/>
  <c r="D2" i="6" l="1"/>
  <c r="G2" i="6" s="1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Z229" i="6"/>
  <c r="Z230" i="6"/>
  <c r="Z231" i="6"/>
  <c r="Z232" i="6"/>
  <c r="Z233" i="6"/>
  <c r="Z234" i="6"/>
  <c r="Z235" i="6"/>
  <c r="Z236" i="6"/>
  <c r="Z237" i="6"/>
  <c r="Z238" i="6"/>
  <c r="Z239" i="6"/>
  <c r="Z240" i="6"/>
  <c r="Z241" i="6"/>
  <c r="Z242" i="6"/>
  <c r="Z243" i="6"/>
  <c r="Z244" i="6"/>
  <c r="Z245" i="6"/>
  <c r="Z246" i="6"/>
  <c r="Z247" i="6"/>
  <c r="Z248" i="6"/>
  <c r="Z249" i="6"/>
  <c r="Z250" i="6"/>
  <c r="Z251" i="6"/>
  <c r="Z252" i="6"/>
  <c r="Z253" i="6"/>
  <c r="Z254" i="6"/>
  <c r="Z255" i="6"/>
  <c r="Z256" i="6"/>
  <c r="Z257" i="6"/>
  <c r="Z258" i="6"/>
  <c r="Z259" i="6"/>
  <c r="Z260" i="6"/>
  <c r="Z261" i="6"/>
  <c r="Z262" i="6"/>
  <c r="Z263" i="6"/>
  <c r="Z264" i="6"/>
  <c r="Z265" i="6"/>
  <c r="Z266" i="6"/>
  <c r="Z267" i="6"/>
  <c r="Z268" i="6"/>
  <c r="Z269" i="6"/>
  <c r="Z270" i="6"/>
  <c r="Z271" i="6"/>
  <c r="Z272" i="6"/>
  <c r="Z273" i="6"/>
  <c r="Z274" i="6"/>
  <c r="Z275" i="6"/>
  <c r="Z276" i="6"/>
  <c r="Z277" i="6"/>
  <c r="Z278" i="6"/>
  <c r="Z279" i="6"/>
  <c r="Z280" i="6"/>
  <c r="Z281" i="6"/>
  <c r="Z282" i="6"/>
  <c r="Z283" i="6"/>
  <c r="Z284" i="6"/>
  <c r="Z285" i="6"/>
  <c r="Z286" i="6"/>
  <c r="Z287" i="6"/>
  <c r="Z288" i="6"/>
  <c r="Z289" i="6"/>
  <c r="Z290" i="6"/>
  <c r="Z291" i="6"/>
  <c r="Z292" i="6"/>
  <c r="Z293" i="6"/>
  <c r="Z294" i="6"/>
  <c r="Z295" i="6"/>
  <c r="Z296" i="6"/>
  <c r="Z297" i="6"/>
  <c r="Z298" i="6"/>
  <c r="Z299" i="6"/>
  <c r="Z300" i="6"/>
  <c r="Z301" i="6"/>
  <c r="Z302" i="6"/>
  <c r="Z303" i="6"/>
  <c r="Z304" i="6"/>
  <c r="Z305" i="6"/>
  <c r="Z306" i="6"/>
  <c r="Z307" i="6"/>
  <c r="Z308" i="6"/>
  <c r="Z309" i="6"/>
  <c r="Z310" i="6"/>
  <c r="Z311" i="6"/>
  <c r="Z312" i="6"/>
  <c r="Z313" i="6"/>
  <c r="Z314" i="6"/>
  <c r="Z315" i="6"/>
  <c r="Z316" i="6"/>
  <c r="Z317" i="6"/>
  <c r="Z318" i="6"/>
  <c r="Z319" i="6"/>
  <c r="Z320" i="6"/>
  <c r="Z321" i="6"/>
  <c r="Z322" i="6"/>
  <c r="Z323" i="6"/>
  <c r="Z324" i="6"/>
  <c r="Z325" i="6"/>
  <c r="Z326" i="6"/>
  <c r="Z327" i="6"/>
  <c r="Z328" i="6"/>
  <c r="Z329" i="6"/>
  <c r="Z330" i="6"/>
  <c r="Z331" i="6"/>
  <c r="Z332" i="6"/>
  <c r="Z333" i="6"/>
  <c r="Z334" i="6"/>
  <c r="Z335" i="6"/>
  <c r="Z336" i="6"/>
  <c r="Z337" i="6"/>
  <c r="Z338" i="6"/>
  <c r="Z339" i="6"/>
  <c r="Z340" i="6"/>
  <c r="Z341" i="6"/>
  <c r="Z342" i="6"/>
  <c r="Z343" i="6"/>
  <c r="Z344" i="6"/>
  <c r="Z345" i="6"/>
  <c r="Z346" i="6"/>
  <c r="Z347" i="6"/>
  <c r="Z348" i="6"/>
  <c r="Z349" i="6"/>
  <c r="Z350" i="6"/>
  <c r="Z351" i="6"/>
  <c r="Z352" i="6"/>
  <c r="Z353" i="6"/>
  <c r="Z354" i="6"/>
  <c r="Z355" i="6"/>
  <c r="Z356" i="6"/>
  <c r="Z357" i="6"/>
  <c r="Z358" i="6"/>
  <c r="Z359" i="6"/>
  <c r="Z360" i="6"/>
  <c r="Z361" i="6"/>
  <c r="Z362" i="6"/>
  <c r="Z363" i="6"/>
  <c r="Z364" i="6"/>
  <c r="Z365" i="6"/>
  <c r="Z366" i="6"/>
  <c r="Z367" i="6"/>
  <c r="Z368" i="6"/>
  <c r="Z369" i="6"/>
  <c r="Z370" i="6"/>
  <c r="Z371" i="6"/>
  <c r="Z372" i="6"/>
  <c r="Z373" i="6"/>
  <c r="Z374" i="6"/>
  <c r="Z375" i="6"/>
  <c r="Z376" i="6"/>
  <c r="Z377" i="6"/>
  <c r="Z378" i="6"/>
  <c r="Z379" i="6"/>
  <c r="Z380" i="6"/>
  <c r="Z381" i="6"/>
  <c r="Z382" i="6"/>
  <c r="Z383" i="6"/>
  <c r="Z384" i="6"/>
  <c r="Z385" i="6"/>
  <c r="Z386" i="6"/>
  <c r="Z387" i="6"/>
  <c r="Z388" i="6"/>
  <c r="Z389" i="6"/>
  <c r="Z390" i="6"/>
  <c r="Z391" i="6"/>
  <c r="Z392" i="6"/>
  <c r="Z393" i="6"/>
  <c r="Z394" i="6"/>
  <c r="Z395" i="6"/>
  <c r="Z396" i="6"/>
  <c r="Z397" i="6"/>
  <c r="Z398" i="6"/>
  <c r="Z399" i="6"/>
  <c r="Z400" i="6"/>
  <c r="Z401" i="6"/>
  <c r="Z402" i="6"/>
  <c r="Z403" i="6"/>
  <c r="Z404" i="6"/>
  <c r="Z405" i="6"/>
  <c r="Z406" i="6"/>
  <c r="Z407" i="6"/>
  <c r="Z408" i="6"/>
  <c r="Z409" i="6"/>
  <c r="Z410" i="6"/>
  <c r="Z411" i="6"/>
  <c r="Z412" i="6"/>
  <c r="Z413" i="6"/>
  <c r="Z414" i="6"/>
  <c r="Z415" i="6"/>
  <c r="Z416" i="6"/>
  <c r="Z417" i="6"/>
  <c r="Z418" i="6"/>
  <c r="Z419" i="6"/>
  <c r="Z420" i="6"/>
  <c r="Z421" i="6"/>
  <c r="Z422" i="6"/>
  <c r="Z423" i="6"/>
  <c r="Z424" i="6"/>
  <c r="Z425" i="6"/>
  <c r="Z426" i="6"/>
  <c r="Z427" i="6"/>
  <c r="Z428" i="6"/>
  <c r="Z429" i="6"/>
  <c r="Z430" i="6"/>
  <c r="Z431" i="6"/>
  <c r="Z432" i="6"/>
  <c r="Z433" i="6"/>
  <c r="Z434" i="6"/>
  <c r="Z435" i="6"/>
  <c r="Z436" i="6"/>
  <c r="Z437" i="6"/>
  <c r="Z438" i="6"/>
  <c r="Z439" i="6"/>
  <c r="Z440" i="6"/>
  <c r="Z441" i="6"/>
  <c r="Z442" i="6"/>
  <c r="Z443" i="6"/>
  <c r="Z444" i="6"/>
  <c r="Z445" i="6"/>
  <c r="Z446" i="6"/>
  <c r="Z447" i="6"/>
  <c r="Z448" i="6"/>
  <c r="Z449" i="6"/>
  <c r="Z450" i="6"/>
  <c r="Z451" i="6"/>
  <c r="Z452" i="6"/>
  <c r="Z453" i="6"/>
  <c r="Z454" i="6"/>
  <c r="Z455" i="6"/>
  <c r="Z456" i="6"/>
  <c r="Z457" i="6"/>
  <c r="Z458" i="6"/>
  <c r="Z459" i="6"/>
  <c r="Z460" i="6"/>
  <c r="Z461" i="6"/>
  <c r="Z462" i="6"/>
  <c r="Z463" i="6"/>
  <c r="Z464" i="6"/>
  <c r="Z465" i="6"/>
  <c r="Z466" i="6"/>
  <c r="Z467" i="6"/>
  <c r="Z468" i="6"/>
  <c r="Z469" i="6"/>
  <c r="Z470" i="6"/>
  <c r="Z471" i="6"/>
  <c r="Z472" i="6"/>
  <c r="Z473" i="6"/>
  <c r="Z474" i="6"/>
  <c r="Z475" i="6"/>
  <c r="Z476" i="6"/>
  <c r="Z477" i="6"/>
  <c r="Z478" i="6"/>
  <c r="Z479" i="6"/>
  <c r="Z480" i="6"/>
  <c r="Z481" i="6"/>
  <c r="Z482" i="6"/>
  <c r="Z483" i="6"/>
  <c r="Z484" i="6"/>
  <c r="Z485" i="6"/>
  <c r="Z486" i="6"/>
  <c r="Z487" i="6"/>
  <c r="Z488" i="6"/>
  <c r="Z489" i="6"/>
  <c r="Z490" i="6"/>
  <c r="Z491" i="6"/>
  <c r="Z492" i="6"/>
  <c r="Z493" i="6"/>
  <c r="Z494" i="6"/>
  <c r="Z495" i="6"/>
  <c r="Z496" i="6"/>
  <c r="Z497" i="6"/>
  <c r="Z498" i="6"/>
  <c r="Z499" i="6"/>
  <c r="Z500" i="6"/>
  <c r="Z501" i="6"/>
  <c r="Z502" i="6"/>
  <c r="Z503" i="6"/>
  <c r="Z504" i="6"/>
  <c r="Z505" i="6"/>
  <c r="Z506" i="6"/>
  <c r="Z507" i="6"/>
  <c r="Z508" i="6"/>
  <c r="Z509" i="6"/>
  <c r="Z510" i="6"/>
  <c r="Z511" i="6"/>
  <c r="Z512" i="6"/>
  <c r="Z513" i="6"/>
  <c r="Z514" i="6"/>
  <c r="Z515" i="6"/>
  <c r="Z516" i="6"/>
  <c r="Z517" i="6"/>
  <c r="Z518" i="6"/>
  <c r="Z519" i="6"/>
  <c r="Z520" i="6"/>
  <c r="Z521" i="6"/>
  <c r="Z522" i="6"/>
  <c r="Z523" i="6"/>
  <c r="Z524" i="6"/>
  <c r="Z525" i="6"/>
  <c r="Z526" i="6"/>
  <c r="Z527" i="6"/>
  <c r="Z528" i="6"/>
  <c r="Z529" i="6"/>
  <c r="Z530" i="6"/>
  <c r="Z531" i="6"/>
  <c r="Z532" i="6"/>
  <c r="Z533" i="6"/>
  <c r="Z534" i="6"/>
  <c r="Z535" i="6"/>
  <c r="Z536" i="6"/>
  <c r="Z537" i="6"/>
  <c r="Z538" i="6"/>
  <c r="Z539" i="6"/>
  <c r="Z540" i="6"/>
  <c r="Z541" i="6"/>
  <c r="Z542" i="6"/>
  <c r="Z543" i="6"/>
  <c r="Z544" i="6"/>
  <c r="Z545" i="6"/>
  <c r="Z546" i="6"/>
  <c r="Z547" i="6"/>
  <c r="Z548" i="6"/>
  <c r="Z549" i="6"/>
  <c r="Z550" i="6"/>
  <c r="Z551" i="6"/>
  <c r="Z552" i="6"/>
  <c r="Z553" i="6"/>
  <c r="Z554" i="6"/>
  <c r="Z555" i="6"/>
  <c r="Z556" i="6"/>
  <c r="Z557" i="6"/>
  <c r="Z558" i="6"/>
  <c r="Z559" i="6"/>
  <c r="Z560" i="6"/>
  <c r="Z561" i="6"/>
  <c r="Z562" i="6"/>
  <c r="Z563" i="6"/>
  <c r="Z564" i="6"/>
  <c r="Z565" i="6"/>
  <c r="Z566" i="6"/>
  <c r="Z567" i="6"/>
  <c r="Z568" i="6"/>
  <c r="Z569" i="6"/>
  <c r="Z570" i="6"/>
  <c r="Z571" i="6"/>
  <c r="Z572" i="6"/>
  <c r="Z573" i="6"/>
  <c r="Z574" i="6"/>
  <c r="Z575" i="6"/>
  <c r="Z576" i="6"/>
  <c r="Z577" i="6"/>
  <c r="Z578" i="6"/>
  <c r="Z579" i="6"/>
  <c r="Z580" i="6"/>
  <c r="Z581" i="6"/>
  <c r="Z582" i="6"/>
  <c r="Z583" i="6"/>
  <c r="Z584" i="6"/>
  <c r="Z585" i="6"/>
  <c r="Z586" i="6"/>
  <c r="Z587" i="6"/>
  <c r="Z588" i="6"/>
  <c r="Z589" i="6"/>
  <c r="Z590" i="6"/>
  <c r="Z591" i="6"/>
  <c r="Z592" i="6"/>
  <c r="Z593" i="6"/>
  <c r="Z594" i="6"/>
  <c r="Z595" i="6"/>
  <c r="Z596" i="6"/>
  <c r="Z597" i="6"/>
  <c r="Z598" i="6"/>
  <c r="Z599" i="6"/>
  <c r="Z600" i="6"/>
  <c r="Z601" i="6"/>
  <c r="Z602" i="6"/>
  <c r="Z603" i="6"/>
  <c r="Z604" i="6"/>
  <c r="Z605" i="6"/>
  <c r="Z606" i="6"/>
  <c r="Z607" i="6"/>
  <c r="Z608" i="6"/>
  <c r="Z609" i="6"/>
  <c r="Z610" i="6"/>
  <c r="Z611" i="6"/>
  <c r="Z612" i="6"/>
  <c r="Z613" i="6"/>
  <c r="Z614" i="6"/>
  <c r="Z615" i="6"/>
  <c r="Z616" i="6"/>
  <c r="Z617" i="6"/>
  <c r="Z618" i="6"/>
  <c r="Z619" i="6"/>
  <c r="Z620" i="6"/>
  <c r="Z621" i="6"/>
  <c r="Z622" i="6"/>
  <c r="Z623" i="6"/>
  <c r="Z624" i="6"/>
  <c r="Z625" i="6"/>
  <c r="Z626" i="6"/>
  <c r="Z627" i="6"/>
  <c r="Z628" i="6"/>
  <c r="Z629" i="6"/>
  <c r="Z630" i="6"/>
  <c r="Z631" i="6"/>
  <c r="Z632" i="6"/>
  <c r="Z633" i="6"/>
  <c r="Z634" i="6"/>
  <c r="Z635" i="6"/>
  <c r="Z636" i="6"/>
  <c r="Z637" i="6"/>
  <c r="Z638" i="6"/>
  <c r="Z639" i="6"/>
  <c r="Z640" i="6"/>
  <c r="Z641" i="6"/>
  <c r="Z642" i="6"/>
  <c r="Z643" i="6"/>
  <c r="Z644" i="6"/>
  <c r="Z645" i="6"/>
  <c r="Z646" i="6"/>
  <c r="Z647" i="6"/>
  <c r="Z648" i="6"/>
  <c r="Z649" i="6"/>
  <c r="Z650" i="6"/>
  <c r="Z651" i="6"/>
  <c r="Z652" i="6"/>
  <c r="Z653" i="6"/>
  <c r="Z654" i="6"/>
  <c r="Z655" i="6"/>
  <c r="Z656" i="6"/>
  <c r="Z657" i="6"/>
  <c r="Z658" i="6"/>
  <c r="Z659" i="6"/>
  <c r="Z660" i="6"/>
  <c r="Z661" i="6"/>
  <c r="Z662" i="6"/>
  <c r="Z663" i="6"/>
  <c r="Z664" i="6"/>
  <c r="Z665" i="6"/>
  <c r="Z666" i="6"/>
  <c r="Z667" i="6"/>
  <c r="Z668" i="6"/>
  <c r="Z669" i="6"/>
  <c r="Z670" i="6"/>
  <c r="Z671" i="6"/>
  <c r="Z672" i="6"/>
  <c r="Z673" i="6"/>
  <c r="Z674" i="6"/>
  <c r="Z675" i="6"/>
  <c r="Z676" i="6"/>
  <c r="Z677" i="6"/>
  <c r="Z678" i="6"/>
  <c r="Z679" i="6"/>
  <c r="Z680" i="6"/>
  <c r="Z681" i="6"/>
  <c r="Z682" i="6"/>
  <c r="Z683" i="6"/>
  <c r="Z684" i="6"/>
  <c r="Z685" i="6"/>
  <c r="Z686" i="6"/>
  <c r="Z687" i="6"/>
  <c r="Z688" i="6"/>
  <c r="Z689" i="6"/>
  <c r="Z690" i="6"/>
  <c r="Z691" i="6"/>
  <c r="Z692" i="6"/>
  <c r="Z693" i="6"/>
  <c r="Z694" i="6"/>
  <c r="Z695" i="6"/>
  <c r="Z696" i="6"/>
  <c r="Z697" i="6"/>
  <c r="Z698" i="6"/>
  <c r="Z699" i="6"/>
  <c r="Z700" i="6"/>
  <c r="Z701" i="6"/>
  <c r="Z702" i="6"/>
  <c r="Z703" i="6"/>
  <c r="Z704" i="6"/>
  <c r="Z705" i="6"/>
  <c r="Z706" i="6"/>
  <c r="Z707" i="6"/>
  <c r="Z708" i="6"/>
  <c r="Z709" i="6"/>
  <c r="Z710" i="6"/>
  <c r="Z711" i="6"/>
  <c r="Z712" i="6"/>
  <c r="Z713" i="6"/>
  <c r="Z714" i="6"/>
  <c r="Z715" i="6"/>
  <c r="Z716" i="6"/>
  <c r="Z717" i="6"/>
  <c r="Z718" i="6"/>
  <c r="Z719" i="6"/>
  <c r="Z720" i="6"/>
  <c r="Z721" i="6"/>
  <c r="Z722" i="6"/>
  <c r="Z723" i="6"/>
  <c r="Z724" i="6"/>
  <c r="Z725" i="6"/>
  <c r="Z726" i="6"/>
  <c r="Z727" i="6"/>
  <c r="Z728" i="6"/>
  <c r="Z729" i="6"/>
  <c r="Z730" i="6"/>
  <c r="Z731" i="6"/>
  <c r="Z732" i="6"/>
  <c r="Z733" i="6"/>
  <c r="Z734" i="6"/>
  <c r="Z735" i="6"/>
  <c r="Z736" i="6"/>
  <c r="Z737" i="6"/>
  <c r="Z738" i="6"/>
  <c r="Z739" i="6"/>
  <c r="Z740" i="6"/>
  <c r="Z741" i="6"/>
  <c r="Z742" i="6"/>
  <c r="Z743" i="6"/>
  <c r="Z744" i="6"/>
  <c r="Z745" i="6"/>
  <c r="Z746" i="6"/>
  <c r="Z747" i="6"/>
  <c r="Z748" i="6"/>
  <c r="Z749" i="6"/>
  <c r="Z750" i="6"/>
  <c r="Z751" i="6"/>
  <c r="Z752" i="6"/>
  <c r="Z753" i="6"/>
  <c r="Z754" i="6"/>
  <c r="Z755" i="6"/>
  <c r="Z756" i="6"/>
  <c r="Z757" i="6"/>
  <c r="Z758" i="6"/>
  <c r="Z759" i="6"/>
  <c r="Z760" i="6"/>
  <c r="Z761" i="6"/>
  <c r="Z762" i="6"/>
  <c r="Z763" i="6"/>
  <c r="Z764" i="6"/>
  <c r="Z765" i="6"/>
  <c r="Z766" i="6"/>
  <c r="Z767" i="6"/>
  <c r="Z768" i="6"/>
  <c r="Z769" i="6"/>
  <c r="Z770" i="6"/>
  <c r="Z771" i="6"/>
  <c r="Z772" i="6"/>
  <c r="Z773" i="6"/>
  <c r="Z774" i="6"/>
  <c r="Z775" i="6"/>
  <c r="Z776" i="6"/>
  <c r="Z777" i="6"/>
  <c r="Z778" i="6"/>
  <c r="Z779" i="6"/>
  <c r="Z780" i="6"/>
  <c r="Z781" i="6"/>
  <c r="Z782" i="6"/>
  <c r="Z783" i="6"/>
  <c r="Z784" i="6"/>
  <c r="Z785" i="6"/>
  <c r="Z786" i="6"/>
  <c r="Z787" i="6"/>
  <c r="Z788" i="6"/>
  <c r="Z789" i="6"/>
  <c r="Z790" i="6"/>
  <c r="Z791" i="6"/>
  <c r="Z792" i="6"/>
  <c r="Z793" i="6"/>
  <c r="Z794" i="6"/>
  <c r="Z795" i="6"/>
  <c r="Z796" i="6"/>
  <c r="Z797" i="6"/>
  <c r="Z798" i="6"/>
  <c r="Z799" i="6"/>
  <c r="Z800" i="6"/>
  <c r="Z801" i="6"/>
  <c r="Z802" i="6"/>
  <c r="Z803" i="6"/>
  <c r="Z804" i="6"/>
  <c r="Z805" i="6"/>
  <c r="Z806" i="6"/>
  <c r="Z807" i="6"/>
  <c r="Z808" i="6"/>
  <c r="Z809" i="6"/>
  <c r="Z810" i="6"/>
  <c r="Z811" i="6"/>
  <c r="Z812" i="6"/>
  <c r="Z813" i="6"/>
  <c r="Z814" i="6"/>
  <c r="Z815" i="6"/>
  <c r="Z816" i="6"/>
  <c r="Z817" i="6"/>
  <c r="Z818" i="6"/>
  <c r="Z819" i="6"/>
  <c r="Z820" i="6"/>
  <c r="Z821" i="6"/>
  <c r="Z822" i="6"/>
  <c r="Z823" i="6"/>
  <c r="Z824" i="6"/>
  <c r="Z825" i="6"/>
  <c r="Z826" i="6"/>
  <c r="Z827" i="6"/>
  <c r="Z828" i="6"/>
  <c r="Z829" i="6"/>
  <c r="Z830" i="6"/>
  <c r="Z831" i="6"/>
  <c r="Z832" i="6"/>
  <c r="Z833" i="6"/>
  <c r="Z834" i="6"/>
  <c r="Z835" i="6"/>
  <c r="Z836" i="6"/>
  <c r="Z837" i="6"/>
  <c r="Z838" i="6"/>
  <c r="Z839" i="6"/>
  <c r="Z840" i="6"/>
  <c r="Z841" i="6"/>
  <c r="Z842" i="6"/>
  <c r="Z843" i="6"/>
  <c r="Z844" i="6"/>
  <c r="Z845" i="6"/>
  <c r="Z846" i="6"/>
  <c r="Z847" i="6"/>
  <c r="Z848" i="6"/>
  <c r="Z849" i="6"/>
  <c r="Z850" i="6"/>
  <c r="Z851" i="6"/>
  <c r="Z852" i="6"/>
  <c r="Z853" i="6"/>
  <c r="Z854" i="6"/>
  <c r="Z855" i="6"/>
  <c r="Z856" i="6"/>
  <c r="Z857" i="6"/>
  <c r="Z858" i="6"/>
  <c r="Z859" i="6"/>
  <c r="Z860" i="6"/>
  <c r="Z861" i="6"/>
  <c r="Z862" i="6"/>
  <c r="Z863" i="6"/>
  <c r="Z864" i="6"/>
  <c r="Z865" i="6"/>
  <c r="Z866" i="6"/>
  <c r="Z867" i="6"/>
  <c r="Z868" i="6"/>
  <c r="Z869" i="6"/>
  <c r="Z870" i="6"/>
  <c r="Z871" i="6"/>
  <c r="Z872" i="6"/>
  <c r="Z873" i="6"/>
  <c r="Z874" i="6"/>
  <c r="Z875" i="6"/>
  <c r="Z876" i="6"/>
  <c r="Z877" i="6"/>
  <c r="Z878" i="6"/>
  <c r="Z879" i="6"/>
  <c r="Z880" i="6"/>
  <c r="Z881" i="6"/>
  <c r="Z882" i="6"/>
  <c r="Z883" i="6"/>
  <c r="Z884" i="6"/>
  <c r="Z885" i="6"/>
  <c r="Z886" i="6"/>
  <c r="Z887" i="6"/>
  <c r="Z888" i="6"/>
  <c r="Z889" i="6"/>
  <c r="Z890" i="6"/>
  <c r="Z891" i="6"/>
  <c r="Z892" i="6"/>
  <c r="Z893" i="6"/>
  <c r="Z894" i="6"/>
  <c r="Z895" i="6"/>
  <c r="Z896" i="6"/>
  <c r="Z897" i="6"/>
  <c r="Z898" i="6"/>
  <c r="Z899" i="6"/>
  <c r="Z900" i="6"/>
  <c r="Z901" i="6"/>
  <c r="Z902" i="6"/>
  <c r="Z903" i="6"/>
  <c r="Z904" i="6"/>
  <c r="Z905" i="6"/>
  <c r="Z906" i="6"/>
  <c r="Z907" i="6"/>
  <c r="Z908" i="6"/>
  <c r="Z909" i="6"/>
  <c r="Z910" i="6"/>
  <c r="Z911" i="6"/>
  <c r="Z912" i="6"/>
  <c r="Z913" i="6"/>
  <c r="Z914" i="6"/>
  <c r="Z915" i="6"/>
  <c r="Z916" i="6"/>
  <c r="Z917" i="6"/>
  <c r="Z918" i="6"/>
  <c r="Z919" i="6"/>
  <c r="Z920" i="6"/>
  <c r="Z921" i="6"/>
  <c r="Z922" i="6"/>
  <c r="Z923" i="6"/>
  <c r="Z924" i="6"/>
  <c r="Z925" i="6"/>
  <c r="Z926" i="6"/>
  <c r="Z927" i="6"/>
  <c r="Z928" i="6"/>
  <c r="Z929" i="6"/>
  <c r="Z930" i="6"/>
  <c r="Z931" i="6"/>
  <c r="Z932" i="6"/>
  <c r="Z933" i="6"/>
  <c r="Z934" i="6"/>
  <c r="Z935" i="6"/>
  <c r="Z936" i="6"/>
  <c r="Z937" i="6"/>
  <c r="Z938" i="6"/>
  <c r="Z939" i="6"/>
  <c r="Z940" i="6"/>
  <c r="Z941" i="6"/>
  <c r="Z942" i="6"/>
  <c r="Z943" i="6"/>
  <c r="Z944" i="6"/>
  <c r="Z945" i="6"/>
  <c r="Z946" i="6"/>
  <c r="Z947" i="6"/>
  <c r="Z948" i="6"/>
  <c r="Z949" i="6"/>
  <c r="Z950" i="6"/>
  <c r="Z951" i="6"/>
  <c r="Z952" i="6"/>
  <c r="Z953" i="6"/>
  <c r="Z954" i="6"/>
  <c r="Z955" i="6"/>
  <c r="Z956" i="6"/>
  <c r="Z957" i="6"/>
  <c r="Z958" i="6"/>
  <c r="Z959" i="6"/>
  <c r="Z960" i="6"/>
  <c r="Z961" i="6"/>
  <c r="Z962" i="6"/>
  <c r="Z963" i="6"/>
  <c r="Z964" i="6"/>
  <c r="Z965" i="6"/>
  <c r="Z966" i="6"/>
  <c r="Z967" i="6"/>
  <c r="Z968" i="6"/>
  <c r="Z969" i="6"/>
  <c r="Z970" i="6"/>
  <c r="Z971" i="6"/>
  <c r="Z972" i="6"/>
  <c r="Z973" i="6"/>
  <c r="Z974" i="6"/>
  <c r="Z975" i="6"/>
  <c r="Z976" i="6"/>
  <c r="Z977" i="6"/>
  <c r="Z978" i="6"/>
  <c r="Z979" i="6"/>
  <c r="Z980" i="6"/>
  <c r="Z981" i="6"/>
  <c r="Z982" i="6"/>
  <c r="Z983" i="6"/>
  <c r="Z984" i="6"/>
  <c r="Z985" i="6"/>
  <c r="Z986" i="6"/>
  <c r="Z987" i="6"/>
  <c r="Z988" i="6"/>
  <c r="Z989" i="6"/>
  <c r="Z990" i="6"/>
  <c r="Z991" i="6"/>
  <c r="Z992" i="6"/>
  <c r="Z993" i="6"/>
  <c r="Z994" i="6"/>
  <c r="Z995" i="6"/>
  <c r="Z996" i="6"/>
  <c r="Z997" i="6"/>
  <c r="Z998" i="6"/>
  <c r="Z999" i="6"/>
  <c r="Z1000" i="6"/>
  <c r="Z1001" i="6"/>
  <c r="A3" i="6"/>
  <c r="AA3" i="6" s="1"/>
  <c r="A4" i="6"/>
  <c r="AA4" i="6" s="1"/>
  <c r="A5" i="6"/>
  <c r="AA5" i="6" s="1"/>
  <c r="A6" i="6"/>
  <c r="AA6" i="6" s="1"/>
  <c r="A7" i="6"/>
  <c r="AA7" i="6" s="1"/>
  <c r="A8" i="6"/>
  <c r="AA8" i="6" s="1"/>
  <c r="A9" i="6"/>
  <c r="AA9" i="6" s="1"/>
  <c r="A10" i="6"/>
  <c r="AA10" i="6" s="1"/>
  <c r="A11" i="6"/>
  <c r="AA11" i="6" s="1"/>
  <c r="A12" i="6"/>
  <c r="AA12" i="6" s="1"/>
  <c r="A13" i="6"/>
  <c r="AA13" i="6" s="1"/>
  <c r="A14" i="6"/>
  <c r="AA14" i="6" s="1"/>
  <c r="A15" i="6"/>
  <c r="AA15" i="6" s="1"/>
  <c r="A16" i="6"/>
  <c r="AA16" i="6" s="1"/>
  <c r="A17" i="6"/>
  <c r="AA17" i="6" s="1"/>
  <c r="A18" i="6"/>
  <c r="AA18" i="6" s="1"/>
  <c r="A19" i="6"/>
  <c r="AA19" i="6" s="1"/>
  <c r="A20" i="6"/>
  <c r="AA20" i="6" s="1"/>
  <c r="A21" i="6"/>
  <c r="AA21" i="6" s="1"/>
  <c r="A22" i="6"/>
  <c r="AA22" i="6" s="1"/>
  <c r="A23" i="6"/>
  <c r="AA23" i="6" s="1"/>
  <c r="A24" i="6"/>
  <c r="AA24" i="6" s="1"/>
  <c r="A25" i="6"/>
  <c r="AA25" i="6" s="1"/>
  <c r="A26" i="6"/>
  <c r="AA26" i="6" s="1"/>
  <c r="A27" i="6"/>
  <c r="AA27" i="6" s="1"/>
  <c r="A28" i="6"/>
  <c r="AA28" i="6" s="1"/>
  <c r="A29" i="6"/>
  <c r="AA29" i="6" s="1"/>
  <c r="A30" i="6"/>
  <c r="AA30" i="6" s="1"/>
  <c r="A31" i="6"/>
  <c r="AA31" i="6" s="1"/>
  <c r="A32" i="6"/>
  <c r="AA32" i="6" s="1"/>
  <c r="A33" i="6"/>
  <c r="AA33" i="6" s="1"/>
  <c r="A34" i="6"/>
  <c r="AA34" i="6" s="1"/>
  <c r="A35" i="6"/>
  <c r="AA35" i="6" s="1"/>
  <c r="A36" i="6"/>
  <c r="AA36" i="6" s="1"/>
  <c r="A37" i="6"/>
  <c r="AA37" i="6" s="1"/>
  <c r="A38" i="6"/>
  <c r="AA38" i="6" s="1"/>
  <c r="A39" i="6"/>
  <c r="AA39" i="6" s="1"/>
  <c r="A40" i="6"/>
  <c r="AA40" i="6" s="1"/>
  <c r="A41" i="6"/>
  <c r="AA41" i="6" s="1"/>
  <c r="A42" i="6"/>
  <c r="AA42" i="6" s="1"/>
  <c r="A43" i="6"/>
  <c r="AA43" i="6" s="1"/>
  <c r="A44" i="6"/>
  <c r="AA44" i="6" s="1"/>
  <c r="A45" i="6"/>
  <c r="AA45" i="6" s="1"/>
  <c r="A46" i="6"/>
  <c r="AA46" i="6" s="1"/>
  <c r="A47" i="6"/>
  <c r="AA47" i="6" s="1"/>
  <c r="A48" i="6"/>
  <c r="AA48" i="6" s="1"/>
  <c r="A49" i="6"/>
  <c r="AA49" i="6" s="1"/>
  <c r="A50" i="6"/>
  <c r="AA50" i="6" s="1"/>
  <c r="A51" i="6"/>
  <c r="AA51" i="6" s="1"/>
  <c r="A52" i="6"/>
  <c r="AA52" i="6" s="1"/>
  <c r="A53" i="6"/>
  <c r="AA53" i="6" s="1"/>
  <c r="A54" i="6"/>
  <c r="AA54" i="6" s="1"/>
  <c r="A55" i="6"/>
  <c r="AA55" i="6" s="1"/>
  <c r="A56" i="6"/>
  <c r="AA56" i="6" s="1"/>
  <c r="A57" i="6"/>
  <c r="AA57" i="6" s="1"/>
  <c r="A58" i="6"/>
  <c r="AA58" i="6" s="1"/>
  <c r="A59" i="6"/>
  <c r="AA59" i="6" s="1"/>
  <c r="A60" i="6"/>
  <c r="AA60" i="6" s="1"/>
  <c r="A61" i="6"/>
  <c r="AA61" i="6" s="1"/>
  <c r="A62" i="6"/>
  <c r="AA62" i="6" s="1"/>
  <c r="A63" i="6"/>
  <c r="AA63" i="6" s="1"/>
  <c r="A64" i="6"/>
  <c r="AA64" i="6" s="1"/>
  <c r="A65" i="6"/>
  <c r="AA65" i="6" s="1"/>
  <c r="A66" i="6"/>
  <c r="AA66" i="6" s="1"/>
  <c r="A67" i="6"/>
  <c r="AA67" i="6" s="1"/>
  <c r="A68" i="6"/>
  <c r="AA68" i="6" s="1"/>
  <c r="A69" i="6"/>
  <c r="AA69" i="6" s="1"/>
  <c r="A70" i="6"/>
  <c r="AA70" i="6" s="1"/>
  <c r="A71" i="6"/>
  <c r="AA71" i="6" s="1"/>
  <c r="A72" i="6"/>
  <c r="AA72" i="6" s="1"/>
  <c r="A73" i="6"/>
  <c r="AA73" i="6" s="1"/>
  <c r="A74" i="6"/>
  <c r="AA74" i="6" s="1"/>
  <c r="A75" i="6"/>
  <c r="AA75" i="6" s="1"/>
  <c r="A76" i="6"/>
  <c r="AA76" i="6" s="1"/>
  <c r="A77" i="6"/>
  <c r="AA77" i="6" s="1"/>
  <c r="A78" i="6"/>
  <c r="AA78" i="6" s="1"/>
  <c r="A79" i="6"/>
  <c r="AA79" i="6" s="1"/>
  <c r="A80" i="6"/>
  <c r="AA80" i="6" s="1"/>
  <c r="A81" i="6"/>
  <c r="AA81" i="6" s="1"/>
  <c r="A82" i="6"/>
  <c r="AA82" i="6" s="1"/>
  <c r="A83" i="6"/>
  <c r="AA83" i="6" s="1"/>
  <c r="A84" i="6"/>
  <c r="AA84" i="6" s="1"/>
  <c r="A85" i="6"/>
  <c r="AA85" i="6" s="1"/>
  <c r="A86" i="6"/>
  <c r="AA86" i="6" s="1"/>
  <c r="A87" i="6"/>
  <c r="AA87" i="6" s="1"/>
  <c r="A88" i="6"/>
  <c r="AA88" i="6" s="1"/>
  <c r="A89" i="6"/>
  <c r="AA89" i="6" s="1"/>
  <c r="A90" i="6"/>
  <c r="AA90" i="6" s="1"/>
  <c r="A91" i="6"/>
  <c r="AA91" i="6" s="1"/>
  <c r="A92" i="6"/>
  <c r="AA92" i="6" s="1"/>
  <c r="A93" i="6"/>
  <c r="AA93" i="6" s="1"/>
  <c r="A94" i="6"/>
  <c r="AA94" i="6" s="1"/>
  <c r="A95" i="6"/>
  <c r="AA95" i="6" s="1"/>
  <c r="A96" i="6"/>
  <c r="AA96" i="6" s="1"/>
  <c r="A97" i="6"/>
  <c r="AA97" i="6" s="1"/>
  <c r="A98" i="6"/>
  <c r="AA98" i="6" s="1"/>
  <c r="A99" i="6"/>
  <c r="AA99" i="6" s="1"/>
  <c r="A100" i="6"/>
  <c r="AA100" i="6" s="1"/>
  <c r="A101" i="6"/>
  <c r="AA101" i="6" s="1"/>
  <c r="A102" i="6"/>
  <c r="AA102" i="6" s="1"/>
  <c r="A103" i="6"/>
  <c r="AA103" i="6" s="1"/>
  <c r="A104" i="6"/>
  <c r="AA104" i="6" s="1"/>
  <c r="A105" i="6"/>
  <c r="AA105" i="6" s="1"/>
  <c r="A106" i="6"/>
  <c r="AA106" i="6" s="1"/>
  <c r="A107" i="6"/>
  <c r="AA107" i="6" s="1"/>
  <c r="A108" i="6"/>
  <c r="AA108" i="6" s="1"/>
  <c r="A109" i="6"/>
  <c r="AA109" i="6" s="1"/>
  <c r="A110" i="6"/>
  <c r="AA110" i="6" s="1"/>
  <c r="A111" i="6"/>
  <c r="AA111" i="6" s="1"/>
  <c r="A112" i="6"/>
  <c r="AA112" i="6" s="1"/>
  <c r="A113" i="6"/>
  <c r="AA113" i="6" s="1"/>
  <c r="A114" i="6"/>
  <c r="AA114" i="6" s="1"/>
  <c r="A115" i="6"/>
  <c r="AA115" i="6" s="1"/>
  <c r="A116" i="6"/>
  <c r="AA116" i="6" s="1"/>
  <c r="A117" i="6"/>
  <c r="AA117" i="6" s="1"/>
  <c r="A118" i="6"/>
  <c r="AA118" i="6" s="1"/>
  <c r="A119" i="6"/>
  <c r="AA119" i="6" s="1"/>
  <c r="A120" i="6"/>
  <c r="AA120" i="6" s="1"/>
  <c r="A121" i="6"/>
  <c r="AA121" i="6" s="1"/>
  <c r="A122" i="6"/>
  <c r="AA122" i="6" s="1"/>
  <c r="A123" i="6"/>
  <c r="AA123" i="6" s="1"/>
  <c r="A124" i="6"/>
  <c r="AA124" i="6" s="1"/>
  <c r="A125" i="6"/>
  <c r="AA125" i="6" s="1"/>
  <c r="A126" i="6"/>
  <c r="AA126" i="6" s="1"/>
  <c r="A127" i="6"/>
  <c r="AA127" i="6" s="1"/>
  <c r="A128" i="6"/>
  <c r="AA128" i="6" s="1"/>
  <c r="A129" i="6"/>
  <c r="AA129" i="6" s="1"/>
  <c r="A130" i="6"/>
  <c r="AA130" i="6" s="1"/>
  <c r="A131" i="6"/>
  <c r="AA131" i="6" s="1"/>
  <c r="A132" i="6"/>
  <c r="AA132" i="6" s="1"/>
  <c r="A133" i="6"/>
  <c r="AA133" i="6" s="1"/>
  <c r="A134" i="6"/>
  <c r="AA134" i="6" s="1"/>
  <c r="A135" i="6"/>
  <c r="AA135" i="6" s="1"/>
  <c r="A136" i="6"/>
  <c r="AA136" i="6" s="1"/>
  <c r="A137" i="6"/>
  <c r="AA137" i="6" s="1"/>
  <c r="A138" i="6"/>
  <c r="AA138" i="6" s="1"/>
  <c r="A139" i="6"/>
  <c r="AA139" i="6" s="1"/>
  <c r="A140" i="6"/>
  <c r="AA140" i="6" s="1"/>
  <c r="A141" i="6"/>
  <c r="AA141" i="6" s="1"/>
  <c r="A142" i="6"/>
  <c r="AA142" i="6" s="1"/>
  <c r="A143" i="6"/>
  <c r="AA143" i="6" s="1"/>
  <c r="A144" i="6"/>
  <c r="AA144" i="6" s="1"/>
  <c r="A145" i="6"/>
  <c r="AA145" i="6" s="1"/>
  <c r="A146" i="6"/>
  <c r="AA146" i="6" s="1"/>
  <c r="A147" i="6"/>
  <c r="AA147" i="6" s="1"/>
  <c r="A148" i="6"/>
  <c r="AA148" i="6" s="1"/>
  <c r="A149" i="6"/>
  <c r="AA149" i="6" s="1"/>
  <c r="A150" i="6"/>
  <c r="AA150" i="6" s="1"/>
  <c r="A151" i="6"/>
  <c r="AA151" i="6" s="1"/>
  <c r="A152" i="6"/>
  <c r="AA152" i="6" s="1"/>
  <c r="A153" i="6"/>
  <c r="AA153" i="6" s="1"/>
  <c r="A154" i="6"/>
  <c r="AA154" i="6" s="1"/>
  <c r="A155" i="6"/>
  <c r="AA155" i="6" s="1"/>
  <c r="A156" i="6"/>
  <c r="AA156" i="6" s="1"/>
  <c r="A157" i="6"/>
  <c r="AA157" i="6" s="1"/>
  <c r="A158" i="6"/>
  <c r="AA158" i="6" s="1"/>
  <c r="A159" i="6"/>
  <c r="AA159" i="6" s="1"/>
  <c r="A160" i="6"/>
  <c r="AA160" i="6" s="1"/>
  <c r="A161" i="6"/>
  <c r="AA161" i="6" s="1"/>
  <c r="A162" i="6"/>
  <c r="AA162" i="6" s="1"/>
  <c r="A163" i="6"/>
  <c r="AA163" i="6" s="1"/>
  <c r="A164" i="6"/>
  <c r="AA164" i="6" s="1"/>
  <c r="A165" i="6"/>
  <c r="AA165" i="6" s="1"/>
  <c r="A166" i="6"/>
  <c r="AA166" i="6" s="1"/>
  <c r="A167" i="6"/>
  <c r="AA167" i="6" s="1"/>
  <c r="A168" i="6"/>
  <c r="AA168" i="6" s="1"/>
  <c r="A169" i="6"/>
  <c r="AA169" i="6" s="1"/>
  <c r="A170" i="6"/>
  <c r="AA170" i="6" s="1"/>
  <c r="A171" i="6"/>
  <c r="AA171" i="6" s="1"/>
  <c r="A172" i="6"/>
  <c r="AA172" i="6" s="1"/>
  <c r="A173" i="6"/>
  <c r="AA173" i="6" s="1"/>
  <c r="A174" i="6"/>
  <c r="AA174" i="6" s="1"/>
  <c r="A175" i="6"/>
  <c r="AA175" i="6" s="1"/>
  <c r="A176" i="6"/>
  <c r="AA176" i="6" s="1"/>
  <c r="A177" i="6"/>
  <c r="AA177" i="6" s="1"/>
  <c r="A178" i="6"/>
  <c r="AA178" i="6" s="1"/>
  <c r="A179" i="6"/>
  <c r="AA179" i="6" s="1"/>
  <c r="A180" i="6"/>
  <c r="AA180" i="6" s="1"/>
  <c r="A181" i="6"/>
  <c r="AA181" i="6" s="1"/>
  <c r="A182" i="6"/>
  <c r="AA182" i="6" s="1"/>
  <c r="A183" i="6"/>
  <c r="AA183" i="6" s="1"/>
  <c r="A184" i="6"/>
  <c r="AA184" i="6" s="1"/>
  <c r="A185" i="6"/>
  <c r="AA185" i="6" s="1"/>
  <c r="A186" i="6"/>
  <c r="AA186" i="6" s="1"/>
  <c r="A187" i="6"/>
  <c r="AA187" i="6" s="1"/>
  <c r="A188" i="6"/>
  <c r="AA188" i="6" s="1"/>
  <c r="A189" i="6"/>
  <c r="AA189" i="6" s="1"/>
  <c r="A190" i="6"/>
  <c r="AA190" i="6" s="1"/>
  <c r="A191" i="6"/>
  <c r="AA191" i="6" s="1"/>
  <c r="A192" i="6"/>
  <c r="AA192" i="6" s="1"/>
  <c r="A193" i="6"/>
  <c r="AA193" i="6" s="1"/>
  <c r="A194" i="6"/>
  <c r="AA194" i="6" s="1"/>
  <c r="A195" i="6"/>
  <c r="AA195" i="6" s="1"/>
  <c r="A196" i="6"/>
  <c r="AA196" i="6" s="1"/>
  <c r="A197" i="6"/>
  <c r="AA197" i="6" s="1"/>
  <c r="A198" i="6"/>
  <c r="AA198" i="6" s="1"/>
  <c r="A199" i="6"/>
  <c r="AA199" i="6" s="1"/>
  <c r="A200" i="6"/>
  <c r="AA200" i="6" s="1"/>
  <c r="A201" i="6"/>
  <c r="AA201" i="6" s="1"/>
  <c r="A202" i="6"/>
  <c r="AA202" i="6" s="1"/>
  <c r="A203" i="6"/>
  <c r="AA203" i="6" s="1"/>
  <c r="A204" i="6"/>
  <c r="AA204" i="6" s="1"/>
  <c r="A205" i="6"/>
  <c r="AA205" i="6" s="1"/>
  <c r="A206" i="6"/>
  <c r="AA206" i="6" s="1"/>
  <c r="A207" i="6"/>
  <c r="AA207" i="6" s="1"/>
  <c r="A208" i="6"/>
  <c r="AA208" i="6" s="1"/>
  <c r="A209" i="6"/>
  <c r="AA209" i="6" s="1"/>
  <c r="A210" i="6"/>
  <c r="AA210" i="6" s="1"/>
  <c r="A211" i="6"/>
  <c r="AA211" i="6" s="1"/>
  <c r="A212" i="6"/>
  <c r="AA212" i="6" s="1"/>
  <c r="A213" i="6"/>
  <c r="AA213" i="6" s="1"/>
  <c r="A214" i="6"/>
  <c r="AA214" i="6" s="1"/>
  <c r="A215" i="6"/>
  <c r="AA215" i="6" s="1"/>
  <c r="A216" i="6"/>
  <c r="AA216" i="6" s="1"/>
  <c r="A217" i="6"/>
  <c r="AA217" i="6" s="1"/>
  <c r="A218" i="6"/>
  <c r="AA218" i="6" s="1"/>
  <c r="A219" i="6"/>
  <c r="AA219" i="6" s="1"/>
  <c r="A220" i="6"/>
  <c r="AA220" i="6" s="1"/>
  <c r="A221" i="6"/>
  <c r="AA221" i="6" s="1"/>
  <c r="A222" i="6"/>
  <c r="AA222" i="6" s="1"/>
  <c r="A223" i="6"/>
  <c r="AA223" i="6" s="1"/>
  <c r="A224" i="6"/>
  <c r="AA224" i="6" s="1"/>
  <c r="A225" i="6"/>
  <c r="AA225" i="6" s="1"/>
  <c r="A226" i="6"/>
  <c r="AA226" i="6" s="1"/>
  <c r="A227" i="6"/>
  <c r="AA227" i="6" s="1"/>
  <c r="A228" i="6"/>
  <c r="AA228" i="6" s="1"/>
  <c r="A229" i="6"/>
  <c r="AA229" i="6" s="1"/>
  <c r="A230" i="6"/>
  <c r="AA230" i="6" s="1"/>
  <c r="A231" i="6"/>
  <c r="AA231" i="6" s="1"/>
  <c r="A232" i="6"/>
  <c r="AA232" i="6" s="1"/>
  <c r="A233" i="6"/>
  <c r="AA233" i="6" s="1"/>
  <c r="A234" i="6"/>
  <c r="AA234" i="6" s="1"/>
  <c r="A235" i="6"/>
  <c r="AA235" i="6" s="1"/>
  <c r="A236" i="6"/>
  <c r="AA236" i="6" s="1"/>
  <c r="A237" i="6"/>
  <c r="AA237" i="6" s="1"/>
  <c r="A238" i="6"/>
  <c r="AA238" i="6" s="1"/>
  <c r="A239" i="6"/>
  <c r="AA239" i="6" s="1"/>
  <c r="A240" i="6"/>
  <c r="AA240" i="6" s="1"/>
  <c r="A241" i="6"/>
  <c r="AA241" i="6" s="1"/>
  <c r="A242" i="6"/>
  <c r="AA242" i="6" s="1"/>
  <c r="A243" i="6"/>
  <c r="AA243" i="6" s="1"/>
  <c r="A244" i="6"/>
  <c r="AA244" i="6" s="1"/>
  <c r="A245" i="6"/>
  <c r="AA245" i="6" s="1"/>
  <c r="A246" i="6"/>
  <c r="AA246" i="6" s="1"/>
  <c r="A247" i="6"/>
  <c r="AA247" i="6" s="1"/>
  <c r="A248" i="6"/>
  <c r="AA248" i="6" s="1"/>
  <c r="A249" i="6"/>
  <c r="AA249" i="6" s="1"/>
  <c r="A250" i="6"/>
  <c r="AA250" i="6" s="1"/>
  <c r="A251" i="6"/>
  <c r="AA251" i="6" s="1"/>
  <c r="A252" i="6"/>
  <c r="AA252" i="6" s="1"/>
  <c r="A253" i="6"/>
  <c r="AA253" i="6" s="1"/>
  <c r="A254" i="6"/>
  <c r="AA254" i="6" s="1"/>
  <c r="A255" i="6"/>
  <c r="AA255" i="6" s="1"/>
  <c r="A256" i="6"/>
  <c r="AA256" i="6" s="1"/>
  <c r="A257" i="6"/>
  <c r="AA257" i="6" s="1"/>
  <c r="A258" i="6"/>
  <c r="AA258" i="6" s="1"/>
  <c r="A259" i="6"/>
  <c r="AA259" i="6" s="1"/>
  <c r="A260" i="6"/>
  <c r="AA260" i="6" s="1"/>
  <c r="A261" i="6"/>
  <c r="AA261" i="6" s="1"/>
  <c r="A262" i="6"/>
  <c r="AA262" i="6" s="1"/>
  <c r="A263" i="6"/>
  <c r="AA263" i="6" s="1"/>
  <c r="A264" i="6"/>
  <c r="AA264" i="6" s="1"/>
  <c r="A265" i="6"/>
  <c r="AA265" i="6" s="1"/>
  <c r="A266" i="6"/>
  <c r="AA266" i="6" s="1"/>
  <c r="A267" i="6"/>
  <c r="AA267" i="6" s="1"/>
  <c r="A268" i="6"/>
  <c r="AA268" i="6" s="1"/>
  <c r="A269" i="6"/>
  <c r="AA269" i="6" s="1"/>
  <c r="A270" i="6"/>
  <c r="AA270" i="6" s="1"/>
  <c r="A271" i="6"/>
  <c r="AA271" i="6" s="1"/>
  <c r="A272" i="6"/>
  <c r="AA272" i="6" s="1"/>
  <c r="A273" i="6"/>
  <c r="AA273" i="6" s="1"/>
  <c r="A274" i="6"/>
  <c r="AA274" i="6" s="1"/>
  <c r="A275" i="6"/>
  <c r="AA275" i="6" s="1"/>
  <c r="A276" i="6"/>
  <c r="AA276" i="6" s="1"/>
  <c r="A277" i="6"/>
  <c r="AA277" i="6" s="1"/>
  <c r="A278" i="6"/>
  <c r="AA278" i="6" s="1"/>
  <c r="A279" i="6"/>
  <c r="AA279" i="6" s="1"/>
  <c r="A280" i="6"/>
  <c r="AA280" i="6" s="1"/>
  <c r="A281" i="6"/>
  <c r="AA281" i="6" s="1"/>
  <c r="A282" i="6"/>
  <c r="AA282" i="6" s="1"/>
  <c r="A283" i="6"/>
  <c r="AA283" i="6" s="1"/>
  <c r="A284" i="6"/>
  <c r="AA284" i="6" s="1"/>
  <c r="A285" i="6"/>
  <c r="AA285" i="6" s="1"/>
  <c r="A286" i="6"/>
  <c r="AA286" i="6" s="1"/>
  <c r="A287" i="6"/>
  <c r="AA287" i="6" s="1"/>
  <c r="A288" i="6"/>
  <c r="AA288" i="6" s="1"/>
  <c r="A289" i="6"/>
  <c r="AA289" i="6" s="1"/>
  <c r="A290" i="6"/>
  <c r="AA290" i="6" s="1"/>
  <c r="A291" i="6"/>
  <c r="AA291" i="6" s="1"/>
  <c r="A292" i="6"/>
  <c r="AA292" i="6" s="1"/>
  <c r="A293" i="6"/>
  <c r="AA293" i="6" s="1"/>
  <c r="A294" i="6"/>
  <c r="AA294" i="6" s="1"/>
  <c r="A295" i="6"/>
  <c r="AA295" i="6" s="1"/>
  <c r="A296" i="6"/>
  <c r="AA296" i="6" s="1"/>
  <c r="A297" i="6"/>
  <c r="AA297" i="6" s="1"/>
  <c r="A298" i="6"/>
  <c r="AA298" i="6" s="1"/>
  <c r="A299" i="6"/>
  <c r="AA299" i="6" s="1"/>
  <c r="A300" i="6"/>
  <c r="AA300" i="6" s="1"/>
  <c r="A301" i="6"/>
  <c r="AA301" i="6" s="1"/>
  <c r="A302" i="6"/>
  <c r="AA302" i="6" s="1"/>
  <c r="A303" i="6"/>
  <c r="AA303" i="6" s="1"/>
  <c r="A304" i="6"/>
  <c r="AA304" i="6" s="1"/>
  <c r="A305" i="6"/>
  <c r="AA305" i="6" s="1"/>
  <c r="A306" i="6"/>
  <c r="AA306" i="6" s="1"/>
  <c r="A307" i="6"/>
  <c r="AA307" i="6" s="1"/>
  <c r="A308" i="6"/>
  <c r="AA308" i="6" s="1"/>
  <c r="A309" i="6"/>
  <c r="AA309" i="6" s="1"/>
  <c r="A310" i="6"/>
  <c r="AA310" i="6" s="1"/>
  <c r="A311" i="6"/>
  <c r="AA311" i="6" s="1"/>
  <c r="A312" i="6"/>
  <c r="AA312" i="6" s="1"/>
  <c r="A313" i="6"/>
  <c r="AA313" i="6" s="1"/>
  <c r="A314" i="6"/>
  <c r="AA314" i="6" s="1"/>
  <c r="A315" i="6"/>
  <c r="AA315" i="6" s="1"/>
  <c r="A316" i="6"/>
  <c r="AA316" i="6" s="1"/>
  <c r="A317" i="6"/>
  <c r="AA317" i="6" s="1"/>
  <c r="A318" i="6"/>
  <c r="AA318" i="6" s="1"/>
  <c r="A319" i="6"/>
  <c r="AA319" i="6" s="1"/>
  <c r="A320" i="6"/>
  <c r="AA320" i="6" s="1"/>
  <c r="A321" i="6"/>
  <c r="AA321" i="6" s="1"/>
  <c r="A322" i="6"/>
  <c r="AA322" i="6" s="1"/>
  <c r="A323" i="6"/>
  <c r="AA323" i="6" s="1"/>
  <c r="A324" i="6"/>
  <c r="AA324" i="6" s="1"/>
  <c r="A325" i="6"/>
  <c r="AA325" i="6" s="1"/>
  <c r="A326" i="6"/>
  <c r="AA326" i="6" s="1"/>
  <c r="A327" i="6"/>
  <c r="AA327" i="6" s="1"/>
  <c r="A328" i="6"/>
  <c r="AA328" i="6" s="1"/>
  <c r="A329" i="6"/>
  <c r="AA329" i="6" s="1"/>
  <c r="A330" i="6"/>
  <c r="AA330" i="6" s="1"/>
  <c r="A331" i="6"/>
  <c r="AA331" i="6" s="1"/>
  <c r="A332" i="6"/>
  <c r="AA332" i="6" s="1"/>
  <c r="A333" i="6"/>
  <c r="AA333" i="6" s="1"/>
  <c r="A334" i="6"/>
  <c r="AA334" i="6" s="1"/>
  <c r="A335" i="6"/>
  <c r="AA335" i="6" s="1"/>
  <c r="A336" i="6"/>
  <c r="AA336" i="6" s="1"/>
  <c r="A337" i="6"/>
  <c r="AA337" i="6" s="1"/>
  <c r="A338" i="6"/>
  <c r="AA338" i="6" s="1"/>
  <c r="A339" i="6"/>
  <c r="AA339" i="6" s="1"/>
  <c r="A340" i="6"/>
  <c r="AA340" i="6" s="1"/>
  <c r="A341" i="6"/>
  <c r="AA341" i="6" s="1"/>
  <c r="A342" i="6"/>
  <c r="AA342" i="6" s="1"/>
  <c r="A343" i="6"/>
  <c r="AA343" i="6" s="1"/>
  <c r="A344" i="6"/>
  <c r="AA344" i="6" s="1"/>
  <c r="A345" i="6"/>
  <c r="AA345" i="6" s="1"/>
  <c r="A346" i="6"/>
  <c r="AA346" i="6" s="1"/>
  <c r="A347" i="6"/>
  <c r="AA347" i="6" s="1"/>
  <c r="A348" i="6"/>
  <c r="AA348" i="6" s="1"/>
  <c r="A349" i="6"/>
  <c r="AA349" i="6" s="1"/>
  <c r="A350" i="6"/>
  <c r="AA350" i="6" s="1"/>
  <c r="A351" i="6"/>
  <c r="AA351" i="6" s="1"/>
  <c r="A352" i="6"/>
  <c r="AA352" i="6" s="1"/>
  <c r="A353" i="6"/>
  <c r="AA353" i="6" s="1"/>
  <c r="A354" i="6"/>
  <c r="AA354" i="6" s="1"/>
  <c r="A355" i="6"/>
  <c r="AA355" i="6" s="1"/>
  <c r="A356" i="6"/>
  <c r="AA356" i="6" s="1"/>
  <c r="A357" i="6"/>
  <c r="AA357" i="6" s="1"/>
  <c r="A358" i="6"/>
  <c r="AA358" i="6" s="1"/>
  <c r="A359" i="6"/>
  <c r="AA359" i="6" s="1"/>
  <c r="A360" i="6"/>
  <c r="AA360" i="6" s="1"/>
  <c r="A361" i="6"/>
  <c r="AA361" i="6" s="1"/>
  <c r="A362" i="6"/>
  <c r="AA362" i="6" s="1"/>
  <c r="A363" i="6"/>
  <c r="AA363" i="6" s="1"/>
  <c r="A364" i="6"/>
  <c r="AA364" i="6" s="1"/>
  <c r="A365" i="6"/>
  <c r="AA365" i="6" s="1"/>
  <c r="A366" i="6"/>
  <c r="AA366" i="6" s="1"/>
  <c r="A367" i="6"/>
  <c r="AA367" i="6" s="1"/>
  <c r="A368" i="6"/>
  <c r="AA368" i="6" s="1"/>
  <c r="A369" i="6"/>
  <c r="AA369" i="6" s="1"/>
  <c r="A370" i="6"/>
  <c r="AA370" i="6" s="1"/>
  <c r="A371" i="6"/>
  <c r="AA371" i="6" s="1"/>
  <c r="A372" i="6"/>
  <c r="AA372" i="6" s="1"/>
  <c r="A373" i="6"/>
  <c r="AA373" i="6" s="1"/>
  <c r="A374" i="6"/>
  <c r="AA374" i="6" s="1"/>
  <c r="A375" i="6"/>
  <c r="AA375" i="6" s="1"/>
  <c r="A376" i="6"/>
  <c r="AA376" i="6" s="1"/>
  <c r="A377" i="6"/>
  <c r="AA377" i="6" s="1"/>
  <c r="A378" i="6"/>
  <c r="AA378" i="6" s="1"/>
  <c r="A379" i="6"/>
  <c r="AA379" i="6" s="1"/>
  <c r="A380" i="6"/>
  <c r="AA380" i="6" s="1"/>
  <c r="A381" i="6"/>
  <c r="AA381" i="6" s="1"/>
  <c r="A382" i="6"/>
  <c r="AA382" i="6" s="1"/>
  <c r="A383" i="6"/>
  <c r="AA383" i="6" s="1"/>
  <c r="A384" i="6"/>
  <c r="AA384" i="6" s="1"/>
  <c r="A385" i="6"/>
  <c r="AA385" i="6" s="1"/>
  <c r="A386" i="6"/>
  <c r="AA386" i="6" s="1"/>
  <c r="A387" i="6"/>
  <c r="AA387" i="6" s="1"/>
  <c r="A388" i="6"/>
  <c r="AA388" i="6" s="1"/>
  <c r="A389" i="6"/>
  <c r="AA389" i="6" s="1"/>
  <c r="A390" i="6"/>
  <c r="AA390" i="6" s="1"/>
  <c r="A391" i="6"/>
  <c r="AA391" i="6" s="1"/>
  <c r="A392" i="6"/>
  <c r="AA392" i="6" s="1"/>
  <c r="A393" i="6"/>
  <c r="AA393" i="6" s="1"/>
  <c r="A394" i="6"/>
  <c r="AA394" i="6" s="1"/>
  <c r="A395" i="6"/>
  <c r="AA395" i="6" s="1"/>
  <c r="A396" i="6"/>
  <c r="AA396" i="6" s="1"/>
  <c r="A397" i="6"/>
  <c r="AA397" i="6" s="1"/>
  <c r="A398" i="6"/>
  <c r="AA398" i="6" s="1"/>
  <c r="A399" i="6"/>
  <c r="AA399" i="6" s="1"/>
  <c r="A400" i="6"/>
  <c r="AA400" i="6" s="1"/>
  <c r="A401" i="6"/>
  <c r="AA401" i="6" s="1"/>
  <c r="A402" i="6"/>
  <c r="AA402" i="6" s="1"/>
  <c r="A403" i="6"/>
  <c r="AA403" i="6" s="1"/>
  <c r="A404" i="6"/>
  <c r="AA404" i="6" s="1"/>
  <c r="A405" i="6"/>
  <c r="AA405" i="6" s="1"/>
  <c r="A406" i="6"/>
  <c r="AA406" i="6" s="1"/>
  <c r="A407" i="6"/>
  <c r="AA407" i="6" s="1"/>
  <c r="A408" i="6"/>
  <c r="AA408" i="6" s="1"/>
  <c r="A409" i="6"/>
  <c r="AA409" i="6" s="1"/>
  <c r="A410" i="6"/>
  <c r="AA410" i="6" s="1"/>
  <c r="A411" i="6"/>
  <c r="AA411" i="6" s="1"/>
  <c r="A412" i="6"/>
  <c r="AA412" i="6" s="1"/>
  <c r="A413" i="6"/>
  <c r="AA413" i="6" s="1"/>
  <c r="A414" i="6"/>
  <c r="AA414" i="6" s="1"/>
  <c r="A415" i="6"/>
  <c r="AA415" i="6" s="1"/>
  <c r="A416" i="6"/>
  <c r="AA416" i="6" s="1"/>
  <c r="A417" i="6"/>
  <c r="AA417" i="6" s="1"/>
  <c r="A418" i="6"/>
  <c r="AA418" i="6" s="1"/>
  <c r="A419" i="6"/>
  <c r="AA419" i="6" s="1"/>
  <c r="A420" i="6"/>
  <c r="AA420" i="6" s="1"/>
  <c r="A421" i="6"/>
  <c r="AA421" i="6" s="1"/>
  <c r="A422" i="6"/>
  <c r="AA422" i="6" s="1"/>
  <c r="A423" i="6"/>
  <c r="AA423" i="6" s="1"/>
  <c r="A424" i="6"/>
  <c r="AA424" i="6" s="1"/>
  <c r="A425" i="6"/>
  <c r="AA425" i="6" s="1"/>
  <c r="A426" i="6"/>
  <c r="AA426" i="6" s="1"/>
  <c r="A427" i="6"/>
  <c r="AA427" i="6" s="1"/>
  <c r="A428" i="6"/>
  <c r="AA428" i="6" s="1"/>
  <c r="A429" i="6"/>
  <c r="AA429" i="6" s="1"/>
  <c r="A430" i="6"/>
  <c r="AA430" i="6" s="1"/>
  <c r="A431" i="6"/>
  <c r="AA431" i="6" s="1"/>
  <c r="A432" i="6"/>
  <c r="AA432" i="6" s="1"/>
  <c r="A433" i="6"/>
  <c r="AA433" i="6" s="1"/>
  <c r="A434" i="6"/>
  <c r="AA434" i="6" s="1"/>
  <c r="A435" i="6"/>
  <c r="AA435" i="6" s="1"/>
  <c r="A436" i="6"/>
  <c r="AA436" i="6" s="1"/>
  <c r="A437" i="6"/>
  <c r="AA437" i="6" s="1"/>
  <c r="A438" i="6"/>
  <c r="AA438" i="6" s="1"/>
  <c r="A439" i="6"/>
  <c r="AA439" i="6" s="1"/>
  <c r="A440" i="6"/>
  <c r="AA440" i="6" s="1"/>
  <c r="A441" i="6"/>
  <c r="AA441" i="6" s="1"/>
  <c r="A442" i="6"/>
  <c r="AA442" i="6" s="1"/>
  <c r="A443" i="6"/>
  <c r="AA443" i="6" s="1"/>
  <c r="A444" i="6"/>
  <c r="AA444" i="6" s="1"/>
  <c r="A445" i="6"/>
  <c r="AA445" i="6" s="1"/>
  <c r="A446" i="6"/>
  <c r="AA446" i="6" s="1"/>
  <c r="A447" i="6"/>
  <c r="AA447" i="6" s="1"/>
  <c r="A448" i="6"/>
  <c r="AA448" i="6" s="1"/>
  <c r="A449" i="6"/>
  <c r="AA449" i="6" s="1"/>
  <c r="A450" i="6"/>
  <c r="AA450" i="6" s="1"/>
  <c r="A451" i="6"/>
  <c r="AA451" i="6" s="1"/>
  <c r="A452" i="6"/>
  <c r="AA452" i="6" s="1"/>
  <c r="A453" i="6"/>
  <c r="AA453" i="6" s="1"/>
  <c r="A454" i="6"/>
  <c r="AA454" i="6" s="1"/>
  <c r="A455" i="6"/>
  <c r="AA455" i="6" s="1"/>
  <c r="A456" i="6"/>
  <c r="AA456" i="6" s="1"/>
  <c r="A457" i="6"/>
  <c r="AA457" i="6" s="1"/>
  <c r="A458" i="6"/>
  <c r="AA458" i="6" s="1"/>
  <c r="A459" i="6"/>
  <c r="AA459" i="6" s="1"/>
  <c r="A460" i="6"/>
  <c r="AA460" i="6" s="1"/>
  <c r="A461" i="6"/>
  <c r="AA461" i="6" s="1"/>
  <c r="A462" i="6"/>
  <c r="AA462" i="6" s="1"/>
  <c r="A463" i="6"/>
  <c r="AA463" i="6" s="1"/>
  <c r="A464" i="6"/>
  <c r="AA464" i="6" s="1"/>
  <c r="A465" i="6"/>
  <c r="AA465" i="6" s="1"/>
  <c r="A466" i="6"/>
  <c r="AA466" i="6" s="1"/>
  <c r="A467" i="6"/>
  <c r="AA467" i="6" s="1"/>
  <c r="A468" i="6"/>
  <c r="AA468" i="6" s="1"/>
  <c r="A469" i="6"/>
  <c r="AA469" i="6" s="1"/>
  <c r="A470" i="6"/>
  <c r="AA470" i="6" s="1"/>
  <c r="A471" i="6"/>
  <c r="AA471" i="6" s="1"/>
  <c r="A472" i="6"/>
  <c r="AA472" i="6" s="1"/>
  <c r="A473" i="6"/>
  <c r="AA473" i="6" s="1"/>
  <c r="A474" i="6"/>
  <c r="AA474" i="6" s="1"/>
  <c r="A475" i="6"/>
  <c r="AA475" i="6" s="1"/>
  <c r="A476" i="6"/>
  <c r="AA476" i="6" s="1"/>
  <c r="A477" i="6"/>
  <c r="AA477" i="6" s="1"/>
  <c r="A478" i="6"/>
  <c r="AA478" i="6" s="1"/>
  <c r="A479" i="6"/>
  <c r="AA479" i="6" s="1"/>
  <c r="A480" i="6"/>
  <c r="AA480" i="6" s="1"/>
  <c r="A481" i="6"/>
  <c r="AA481" i="6" s="1"/>
  <c r="A482" i="6"/>
  <c r="AA482" i="6" s="1"/>
  <c r="A483" i="6"/>
  <c r="AA483" i="6" s="1"/>
  <c r="A484" i="6"/>
  <c r="AA484" i="6" s="1"/>
  <c r="A485" i="6"/>
  <c r="AA485" i="6" s="1"/>
  <c r="A486" i="6"/>
  <c r="AA486" i="6" s="1"/>
  <c r="A487" i="6"/>
  <c r="AA487" i="6" s="1"/>
  <c r="A488" i="6"/>
  <c r="AA488" i="6" s="1"/>
  <c r="A489" i="6"/>
  <c r="AA489" i="6" s="1"/>
  <c r="A490" i="6"/>
  <c r="AA490" i="6" s="1"/>
  <c r="A491" i="6"/>
  <c r="AA491" i="6" s="1"/>
  <c r="A492" i="6"/>
  <c r="AA492" i="6" s="1"/>
  <c r="A493" i="6"/>
  <c r="AA493" i="6" s="1"/>
  <c r="A494" i="6"/>
  <c r="AA494" i="6" s="1"/>
  <c r="A495" i="6"/>
  <c r="AA495" i="6" s="1"/>
  <c r="A496" i="6"/>
  <c r="AA496" i="6" s="1"/>
  <c r="A497" i="6"/>
  <c r="AA497" i="6" s="1"/>
  <c r="A498" i="6"/>
  <c r="AA498" i="6" s="1"/>
  <c r="A499" i="6"/>
  <c r="AA499" i="6" s="1"/>
  <c r="A500" i="6"/>
  <c r="AA500" i="6" s="1"/>
  <c r="A501" i="6"/>
  <c r="AA501" i="6" s="1"/>
  <c r="A502" i="6"/>
  <c r="AA502" i="6" s="1"/>
  <c r="A503" i="6"/>
  <c r="AA503" i="6" s="1"/>
  <c r="A504" i="6"/>
  <c r="AA504" i="6" s="1"/>
  <c r="A505" i="6"/>
  <c r="AA505" i="6" s="1"/>
  <c r="A506" i="6"/>
  <c r="AA506" i="6" s="1"/>
  <c r="A507" i="6"/>
  <c r="AA507" i="6" s="1"/>
  <c r="A508" i="6"/>
  <c r="AA508" i="6" s="1"/>
  <c r="A509" i="6"/>
  <c r="AA509" i="6" s="1"/>
  <c r="A510" i="6"/>
  <c r="AA510" i="6" s="1"/>
  <c r="A511" i="6"/>
  <c r="AA511" i="6" s="1"/>
  <c r="A512" i="6"/>
  <c r="AA512" i="6" s="1"/>
  <c r="A513" i="6"/>
  <c r="AA513" i="6" s="1"/>
  <c r="A514" i="6"/>
  <c r="AA514" i="6" s="1"/>
  <c r="A515" i="6"/>
  <c r="AA515" i="6" s="1"/>
  <c r="A516" i="6"/>
  <c r="AA516" i="6" s="1"/>
  <c r="A517" i="6"/>
  <c r="AA517" i="6" s="1"/>
  <c r="A518" i="6"/>
  <c r="AA518" i="6" s="1"/>
  <c r="A519" i="6"/>
  <c r="AA519" i="6" s="1"/>
  <c r="A520" i="6"/>
  <c r="AA520" i="6" s="1"/>
  <c r="A521" i="6"/>
  <c r="AA521" i="6" s="1"/>
  <c r="A522" i="6"/>
  <c r="AA522" i="6" s="1"/>
  <c r="A523" i="6"/>
  <c r="AA523" i="6" s="1"/>
  <c r="A524" i="6"/>
  <c r="AA524" i="6" s="1"/>
  <c r="A525" i="6"/>
  <c r="AA525" i="6" s="1"/>
  <c r="A526" i="6"/>
  <c r="AA526" i="6" s="1"/>
  <c r="A527" i="6"/>
  <c r="AA527" i="6" s="1"/>
  <c r="A528" i="6"/>
  <c r="AA528" i="6" s="1"/>
  <c r="A529" i="6"/>
  <c r="AA529" i="6" s="1"/>
  <c r="A530" i="6"/>
  <c r="AA530" i="6" s="1"/>
  <c r="A531" i="6"/>
  <c r="AA531" i="6" s="1"/>
  <c r="A532" i="6"/>
  <c r="AA532" i="6" s="1"/>
  <c r="A533" i="6"/>
  <c r="AA533" i="6" s="1"/>
  <c r="A534" i="6"/>
  <c r="AA534" i="6" s="1"/>
  <c r="A535" i="6"/>
  <c r="AA535" i="6" s="1"/>
  <c r="A536" i="6"/>
  <c r="AA536" i="6" s="1"/>
  <c r="A537" i="6"/>
  <c r="AA537" i="6" s="1"/>
  <c r="A538" i="6"/>
  <c r="AA538" i="6" s="1"/>
  <c r="A539" i="6"/>
  <c r="AA539" i="6" s="1"/>
  <c r="A540" i="6"/>
  <c r="AA540" i="6" s="1"/>
  <c r="A541" i="6"/>
  <c r="AA541" i="6" s="1"/>
  <c r="A542" i="6"/>
  <c r="AA542" i="6" s="1"/>
  <c r="A543" i="6"/>
  <c r="AA543" i="6" s="1"/>
  <c r="A544" i="6"/>
  <c r="AA544" i="6" s="1"/>
  <c r="A545" i="6"/>
  <c r="AA545" i="6" s="1"/>
  <c r="A546" i="6"/>
  <c r="AA546" i="6" s="1"/>
  <c r="A547" i="6"/>
  <c r="AA547" i="6" s="1"/>
  <c r="A548" i="6"/>
  <c r="AA548" i="6" s="1"/>
  <c r="A549" i="6"/>
  <c r="AA549" i="6" s="1"/>
  <c r="A550" i="6"/>
  <c r="AA550" i="6" s="1"/>
  <c r="A551" i="6"/>
  <c r="AA551" i="6" s="1"/>
  <c r="A552" i="6"/>
  <c r="AA552" i="6" s="1"/>
  <c r="A553" i="6"/>
  <c r="AA553" i="6" s="1"/>
  <c r="A554" i="6"/>
  <c r="AA554" i="6" s="1"/>
  <c r="A555" i="6"/>
  <c r="AA555" i="6" s="1"/>
  <c r="A556" i="6"/>
  <c r="AA556" i="6" s="1"/>
  <c r="A557" i="6"/>
  <c r="AA557" i="6" s="1"/>
  <c r="A558" i="6"/>
  <c r="AA558" i="6" s="1"/>
  <c r="A559" i="6"/>
  <c r="AA559" i="6" s="1"/>
  <c r="A560" i="6"/>
  <c r="AA560" i="6" s="1"/>
  <c r="A561" i="6"/>
  <c r="AA561" i="6" s="1"/>
  <c r="A562" i="6"/>
  <c r="AA562" i="6" s="1"/>
  <c r="A563" i="6"/>
  <c r="AA563" i="6" s="1"/>
  <c r="A564" i="6"/>
  <c r="AA564" i="6" s="1"/>
  <c r="A565" i="6"/>
  <c r="AA565" i="6" s="1"/>
  <c r="A566" i="6"/>
  <c r="AA566" i="6" s="1"/>
  <c r="A567" i="6"/>
  <c r="AA567" i="6" s="1"/>
  <c r="A568" i="6"/>
  <c r="AA568" i="6" s="1"/>
  <c r="A569" i="6"/>
  <c r="AA569" i="6" s="1"/>
  <c r="A570" i="6"/>
  <c r="AA570" i="6" s="1"/>
  <c r="A571" i="6"/>
  <c r="AA571" i="6" s="1"/>
  <c r="A572" i="6"/>
  <c r="AA572" i="6" s="1"/>
  <c r="A573" i="6"/>
  <c r="AA573" i="6" s="1"/>
  <c r="A574" i="6"/>
  <c r="AA574" i="6" s="1"/>
  <c r="A575" i="6"/>
  <c r="AA575" i="6" s="1"/>
  <c r="A576" i="6"/>
  <c r="AA576" i="6" s="1"/>
  <c r="A577" i="6"/>
  <c r="AA577" i="6" s="1"/>
  <c r="A578" i="6"/>
  <c r="AA578" i="6" s="1"/>
  <c r="A579" i="6"/>
  <c r="AA579" i="6" s="1"/>
  <c r="A580" i="6"/>
  <c r="AA580" i="6" s="1"/>
  <c r="A581" i="6"/>
  <c r="AA581" i="6" s="1"/>
  <c r="A582" i="6"/>
  <c r="AA582" i="6" s="1"/>
  <c r="A583" i="6"/>
  <c r="AA583" i="6" s="1"/>
  <c r="A584" i="6"/>
  <c r="AA584" i="6" s="1"/>
  <c r="A585" i="6"/>
  <c r="AA585" i="6" s="1"/>
  <c r="A586" i="6"/>
  <c r="AA586" i="6" s="1"/>
  <c r="A587" i="6"/>
  <c r="AA587" i="6" s="1"/>
  <c r="A588" i="6"/>
  <c r="AA588" i="6" s="1"/>
  <c r="A589" i="6"/>
  <c r="AA589" i="6" s="1"/>
  <c r="A590" i="6"/>
  <c r="AA590" i="6" s="1"/>
  <c r="A591" i="6"/>
  <c r="AA591" i="6" s="1"/>
  <c r="A592" i="6"/>
  <c r="AA592" i="6" s="1"/>
  <c r="A593" i="6"/>
  <c r="AA593" i="6" s="1"/>
  <c r="A594" i="6"/>
  <c r="AA594" i="6" s="1"/>
  <c r="A595" i="6"/>
  <c r="AA595" i="6" s="1"/>
  <c r="A596" i="6"/>
  <c r="AA596" i="6" s="1"/>
  <c r="A597" i="6"/>
  <c r="AA597" i="6" s="1"/>
  <c r="A598" i="6"/>
  <c r="AA598" i="6" s="1"/>
  <c r="A599" i="6"/>
  <c r="AA599" i="6" s="1"/>
  <c r="A600" i="6"/>
  <c r="AA600" i="6" s="1"/>
  <c r="A601" i="6"/>
  <c r="AA601" i="6" s="1"/>
  <c r="A602" i="6"/>
  <c r="AA602" i="6" s="1"/>
  <c r="A603" i="6"/>
  <c r="AA603" i="6" s="1"/>
  <c r="A604" i="6"/>
  <c r="AA604" i="6" s="1"/>
  <c r="A605" i="6"/>
  <c r="AA605" i="6" s="1"/>
  <c r="A606" i="6"/>
  <c r="AA606" i="6" s="1"/>
  <c r="A607" i="6"/>
  <c r="AA607" i="6" s="1"/>
  <c r="A608" i="6"/>
  <c r="AA608" i="6" s="1"/>
  <c r="A609" i="6"/>
  <c r="AA609" i="6" s="1"/>
  <c r="A610" i="6"/>
  <c r="AA610" i="6" s="1"/>
  <c r="A611" i="6"/>
  <c r="AA611" i="6" s="1"/>
  <c r="A612" i="6"/>
  <c r="AA612" i="6" s="1"/>
  <c r="A613" i="6"/>
  <c r="AA613" i="6" s="1"/>
  <c r="A614" i="6"/>
  <c r="AA614" i="6" s="1"/>
  <c r="A615" i="6"/>
  <c r="AA615" i="6" s="1"/>
  <c r="A616" i="6"/>
  <c r="AA616" i="6" s="1"/>
  <c r="A617" i="6"/>
  <c r="AA617" i="6" s="1"/>
  <c r="A618" i="6"/>
  <c r="AA618" i="6" s="1"/>
  <c r="A619" i="6"/>
  <c r="AA619" i="6" s="1"/>
  <c r="A620" i="6"/>
  <c r="AA620" i="6" s="1"/>
  <c r="A621" i="6"/>
  <c r="AA621" i="6" s="1"/>
  <c r="A622" i="6"/>
  <c r="AA622" i="6" s="1"/>
  <c r="A623" i="6"/>
  <c r="AA623" i="6" s="1"/>
  <c r="A624" i="6"/>
  <c r="AA624" i="6" s="1"/>
  <c r="A625" i="6"/>
  <c r="AA625" i="6" s="1"/>
  <c r="A626" i="6"/>
  <c r="AA626" i="6" s="1"/>
  <c r="A627" i="6"/>
  <c r="AA627" i="6" s="1"/>
  <c r="A628" i="6"/>
  <c r="AA628" i="6" s="1"/>
  <c r="A629" i="6"/>
  <c r="AA629" i="6" s="1"/>
  <c r="A630" i="6"/>
  <c r="AA630" i="6" s="1"/>
  <c r="A631" i="6"/>
  <c r="AA631" i="6" s="1"/>
  <c r="A632" i="6"/>
  <c r="AA632" i="6" s="1"/>
  <c r="A633" i="6"/>
  <c r="AA633" i="6" s="1"/>
  <c r="A634" i="6"/>
  <c r="AA634" i="6" s="1"/>
  <c r="A635" i="6"/>
  <c r="AA635" i="6" s="1"/>
  <c r="A636" i="6"/>
  <c r="AA636" i="6" s="1"/>
  <c r="A637" i="6"/>
  <c r="AA637" i="6" s="1"/>
  <c r="A638" i="6"/>
  <c r="AA638" i="6" s="1"/>
  <c r="A639" i="6"/>
  <c r="AA639" i="6" s="1"/>
  <c r="A640" i="6"/>
  <c r="AA640" i="6" s="1"/>
  <c r="A641" i="6"/>
  <c r="AA641" i="6" s="1"/>
  <c r="A642" i="6"/>
  <c r="AA642" i="6" s="1"/>
  <c r="A643" i="6"/>
  <c r="AA643" i="6" s="1"/>
  <c r="A644" i="6"/>
  <c r="AA644" i="6" s="1"/>
  <c r="A645" i="6"/>
  <c r="AA645" i="6" s="1"/>
  <c r="A646" i="6"/>
  <c r="AA646" i="6" s="1"/>
  <c r="A647" i="6"/>
  <c r="AA647" i="6" s="1"/>
  <c r="A648" i="6"/>
  <c r="AA648" i="6" s="1"/>
  <c r="A649" i="6"/>
  <c r="AA649" i="6" s="1"/>
  <c r="A650" i="6"/>
  <c r="AA650" i="6" s="1"/>
  <c r="A651" i="6"/>
  <c r="AA651" i="6" s="1"/>
  <c r="A652" i="6"/>
  <c r="AA652" i="6" s="1"/>
  <c r="A653" i="6"/>
  <c r="AA653" i="6" s="1"/>
  <c r="A654" i="6"/>
  <c r="AA654" i="6" s="1"/>
  <c r="A655" i="6"/>
  <c r="AA655" i="6" s="1"/>
  <c r="A656" i="6"/>
  <c r="AA656" i="6" s="1"/>
  <c r="A657" i="6"/>
  <c r="AA657" i="6" s="1"/>
  <c r="A658" i="6"/>
  <c r="AA658" i="6" s="1"/>
  <c r="A659" i="6"/>
  <c r="AA659" i="6" s="1"/>
  <c r="A660" i="6"/>
  <c r="AA660" i="6" s="1"/>
  <c r="A661" i="6"/>
  <c r="AA661" i="6" s="1"/>
  <c r="A662" i="6"/>
  <c r="AA662" i="6" s="1"/>
  <c r="A663" i="6"/>
  <c r="AA663" i="6" s="1"/>
  <c r="A664" i="6"/>
  <c r="AA664" i="6" s="1"/>
  <c r="A665" i="6"/>
  <c r="AA665" i="6" s="1"/>
  <c r="A666" i="6"/>
  <c r="AA666" i="6" s="1"/>
  <c r="A667" i="6"/>
  <c r="AA667" i="6" s="1"/>
  <c r="A668" i="6"/>
  <c r="AA668" i="6" s="1"/>
  <c r="A669" i="6"/>
  <c r="AA669" i="6" s="1"/>
  <c r="A670" i="6"/>
  <c r="AA670" i="6" s="1"/>
  <c r="A671" i="6"/>
  <c r="AA671" i="6" s="1"/>
  <c r="A672" i="6"/>
  <c r="AA672" i="6" s="1"/>
  <c r="A673" i="6"/>
  <c r="AA673" i="6" s="1"/>
  <c r="A674" i="6"/>
  <c r="AA674" i="6" s="1"/>
  <c r="A675" i="6"/>
  <c r="AA675" i="6" s="1"/>
  <c r="A676" i="6"/>
  <c r="AA676" i="6" s="1"/>
  <c r="A677" i="6"/>
  <c r="AA677" i="6" s="1"/>
  <c r="A678" i="6"/>
  <c r="AA678" i="6" s="1"/>
  <c r="A679" i="6"/>
  <c r="AA679" i="6" s="1"/>
  <c r="A680" i="6"/>
  <c r="AA680" i="6" s="1"/>
  <c r="A681" i="6"/>
  <c r="AA681" i="6" s="1"/>
  <c r="A682" i="6"/>
  <c r="AA682" i="6" s="1"/>
  <c r="A683" i="6"/>
  <c r="AA683" i="6" s="1"/>
  <c r="A684" i="6"/>
  <c r="AA684" i="6" s="1"/>
  <c r="A685" i="6"/>
  <c r="AA685" i="6" s="1"/>
  <c r="A686" i="6"/>
  <c r="AA686" i="6" s="1"/>
  <c r="A687" i="6"/>
  <c r="AA687" i="6" s="1"/>
  <c r="A688" i="6"/>
  <c r="AA688" i="6" s="1"/>
  <c r="A689" i="6"/>
  <c r="AA689" i="6" s="1"/>
  <c r="A690" i="6"/>
  <c r="AA690" i="6" s="1"/>
  <c r="A691" i="6"/>
  <c r="AA691" i="6" s="1"/>
  <c r="A692" i="6"/>
  <c r="AA692" i="6" s="1"/>
  <c r="A693" i="6"/>
  <c r="AA693" i="6" s="1"/>
  <c r="A694" i="6"/>
  <c r="AA694" i="6" s="1"/>
  <c r="A695" i="6"/>
  <c r="AA695" i="6" s="1"/>
  <c r="A696" i="6"/>
  <c r="AA696" i="6" s="1"/>
  <c r="A697" i="6"/>
  <c r="AA697" i="6" s="1"/>
  <c r="A698" i="6"/>
  <c r="AA698" i="6" s="1"/>
  <c r="A699" i="6"/>
  <c r="AA699" i="6" s="1"/>
  <c r="A700" i="6"/>
  <c r="AA700" i="6" s="1"/>
  <c r="A701" i="6"/>
  <c r="AA701" i="6" s="1"/>
  <c r="A702" i="6"/>
  <c r="AA702" i="6" s="1"/>
  <c r="A703" i="6"/>
  <c r="AA703" i="6" s="1"/>
  <c r="A704" i="6"/>
  <c r="AA704" i="6" s="1"/>
  <c r="A705" i="6"/>
  <c r="AA705" i="6" s="1"/>
  <c r="A706" i="6"/>
  <c r="AA706" i="6" s="1"/>
  <c r="A707" i="6"/>
  <c r="AA707" i="6" s="1"/>
  <c r="A708" i="6"/>
  <c r="AA708" i="6" s="1"/>
  <c r="A709" i="6"/>
  <c r="AA709" i="6" s="1"/>
  <c r="A710" i="6"/>
  <c r="AA710" i="6" s="1"/>
  <c r="A711" i="6"/>
  <c r="AA711" i="6" s="1"/>
  <c r="A712" i="6"/>
  <c r="AA712" i="6" s="1"/>
  <c r="A713" i="6"/>
  <c r="AA713" i="6" s="1"/>
  <c r="A714" i="6"/>
  <c r="AA714" i="6" s="1"/>
  <c r="A715" i="6"/>
  <c r="AA715" i="6" s="1"/>
  <c r="A716" i="6"/>
  <c r="AA716" i="6" s="1"/>
  <c r="A717" i="6"/>
  <c r="AA717" i="6" s="1"/>
  <c r="A718" i="6"/>
  <c r="AA718" i="6" s="1"/>
  <c r="A719" i="6"/>
  <c r="AA719" i="6" s="1"/>
  <c r="A720" i="6"/>
  <c r="AA720" i="6" s="1"/>
  <c r="A721" i="6"/>
  <c r="AA721" i="6" s="1"/>
  <c r="A722" i="6"/>
  <c r="AA722" i="6" s="1"/>
  <c r="A723" i="6"/>
  <c r="AA723" i="6" s="1"/>
  <c r="A724" i="6"/>
  <c r="AA724" i="6" s="1"/>
  <c r="A725" i="6"/>
  <c r="AA725" i="6" s="1"/>
  <c r="A726" i="6"/>
  <c r="AA726" i="6" s="1"/>
  <c r="A727" i="6"/>
  <c r="AA727" i="6" s="1"/>
  <c r="A728" i="6"/>
  <c r="AA728" i="6" s="1"/>
  <c r="A729" i="6"/>
  <c r="AA729" i="6" s="1"/>
  <c r="A730" i="6"/>
  <c r="AA730" i="6" s="1"/>
  <c r="A731" i="6"/>
  <c r="AA731" i="6" s="1"/>
  <c r="A732" i="6"/>
  <c r="AA732" i="6" s="1"/>
  <c r="A733" i="6"/>
  <c r="AA733" i="6" s="1"/>
  <c r="A734" i="6"/>
  <c r="AA734" i="6" s="1"/>
  <c r="A735" i="6"/>
  <c r="AA735" i="6" s="1"/>
  <c r="A736" i="6"/>
  <c r="AA736" i="6" s="1"/>
  <c r="A737" i="6"/>
  <c r="AA737" i="6" s="1"/>
  <c r="A738" i="6"/>
  <c r="AA738" i="6" s="1"/>
  <c r="A739" i="6"/>
  <c r="AA739" i="6" s="1"/>
  <c r="A740" i="6"/>
  <c r="AA740" i="6" s="1"/>
  <c r="A741" i="6"/>
  <c r="AA741" i="6" s="1"/>
  <c r="A742" i="6"/>
  <c r="AA742" i="6" s="1"/>
  <c r="A743" i="6"/>
  <c r="AA743" i="6" s="1"/>
  <c r="A744" i="6"/>
  <c r="AA744" i="6" s="1"/>
  <c r="A745" i="6"/>
  <c r="AA745" i="6" s="1"/>
  <c r="A746" i="6"/>
  <c r="AA746" i="6" s="1"/>
  <c r="A747" i="6"/>
  <c r="AA747" i="6" s="1"/>
  <c r="A748" i="6"/>
  <c r="AA748" i="6" s="1"/>
  <c r="A749" i="6"/>
  <c r="AA749" i="6" s="1"/>
  <c r="A750" i="6"/>
  <c r="AA750" i="6" s="1"/>
  <c r="A751" i="6"/>
  <c r="AA751" i="6" s="1"/>
  <c r="A752" i="6"/>
  <c r="AA752" i="6" s="1"/>
  <c r="A753" i="6"/>
  <c r="AA753" i="6" s="1"/>
  <c r="A754" i="6"/>
  <c r="AA754" i="6" s="1"/>
  <c r="A755" i="6"/>
  <c r="AA755" i="6" s="1"/>
  <c r="A756" i="6"/>
  <c r="AA756" i="6" s="1"/>
  <c r="A757" i="6"/>
  <c r="AA757" i="6" s="1"/>
  <c r="A758" i="6"/>
  <c r="AA758" i="6" s="1"/>
  <c r="A759" i="6"/>
  <c r="AA759" i="6" s="1"/>
  <c r="A760" i="6"/>
  <c r="AA760" i="6" s="1"/>
  <c r="A761" i="6"/>
  <c r="AA761" i="6" s="1"/>
  <c r="A762" i="6"/>
  <c r="AA762" i="6" s="1"/>
  <c r="A763" i="6"/>
  <c r="AA763" i="6" s="1"/>
  <c r="A764" i="6"/>
  <c r="AA764" i="6" s="1"/>
  <c r="A765" i="6"/>
  <c r="AA765" i="6" s="1"/>
  <c r="A766" i="6"/>
  <c r="AA766" i="6" s="1"/>
  <c r="A767" i="6"/>
  <c r="AA767" i="6" s="1"/>
  <c r="A768" i="6"/>
  <c r="AA768" i="6" s="1"/>
  <c r="A769" i="6"/>
  <c r="AA769" i="6" s="1"/>
  <c r="A770" i="6"/>
  <c r="AA770" i="6" s="1"/>
  <c r="A771" i="6"/>
  <c r="AA771" i="6" s="1"/>
  <c r="A772" i="6"/>
  <c r="AA772" i="6" s="1"/>
  <c r="A773" i="6"/>
  <c r="AA773" i="6" s="1"/>
  <c r="A774" i="6"/>
  <c r="AA774" i="6" s="1"/>
  <c r="A775" i="6"/>
  <c r="AA775" i="6" s="1"/>
  <c r="A776" i="6"/>
  <c r="AA776" i="6" s="1"/>
  <c r="A777" i="6"/>
  <c r="AA777" i="6" s="1"/>
  <c r="A778" i="6"/>
  <c r="AA778" i="6" s="1"/>
  <c r="A779" i="6"/>
  <c r="AA779" i="6" s="1"/>
  <c r="A780" i="6"/>
  <c r="AA780" i="6" s="1"/>
  <c r="A781" i="6"/>
  <c r="AA781" i="6" s="1"/>
  <c r="A782" i="6"/>
  <c r="AA782" i="6" s="1"/>
  <c r="A783" i="6"/>
  <c r="AA783" i="6" s="1"/>
  <c r="A784" i="6"/>
  <c r="AA784" i="6" s="1"/>
  <c r="A785" i="6"/>
  <c r="AA785" i="6" s="1"/>
  <c r="A786" i="6"/>
  <c r="AA786" i="6" s="1"/>
  <c r="A787" i="6"/>
  <c r="AA787" i="6" s="1"/>
  <c r="A788" i="6"/>
  <c r="AA788" i="6" s="1"/>
  <c r="A789" i="6"/>
  <c r="AA789" i="6" s="1"/>
  <c r="A790" i="6"/>
  <c r="AA790" i="6" s="1"/>
  <c r="A791" i="6"/>
  <c r="AA791" i="6" s="1"/>
  <c r="A792" i="6"/>
  <c r="AA792" i="6" s="1"/>
  <c r="A793" i="6"/>
  <c r="AA793" i="6" s="1"/>
  <c r="A794" i="6"/>
  <c r="AA794" i="6" s="1"/>
  <c r="A795" i="6"/>
  <c r="AA795" i="6" s="1"/>
  <c r="A796" i="6"/>
  <c r="AA796" i="6" s="1"/>
  <c r="A797" i="6"/>
  <c r="AA797" i="6" s="1"/>
  <c r="A798" i="6"/>
  <c r="AA798" i="6" s="1"/>
  <c r="A799" i="6"/>
  <c r="AA799" i="6" s="1"/>
  <c r="A800" i="6"/>
  <c r="AA800" i="6" s="1"/>
  <c r="A801" i="6"/>
  <c r="AA801" i="6" s="1"/>
  <c r="A802" i="6"/>
  <c r="AA802" i="6" s="1"/>
  <c r="A803" i="6"/>
  <c r="AA803" i="6" s="1"/>
  <c r="A804" i="6"/>
  <c r="AA804" i="6" s="1"/>
  <c r="A805" i="6"/>
  <c r="AA805" i="6" s="1"/>
  <c r="A806" i="6"/>
  <c r="AA806" i="6" s="1"/>
  <c r="A807" i="6"/>
  <c r="AA807" i="6" s="1"/>
  <c r="A808" i="6"/>
  <c r="AA808" i="6" s="1"/>
  <c r="A809" i="6"/>
  <c r="AA809" i="6" s="1"/>
  <c r="A810" i="6"/>
  <c r="AA810" i="6" s="1"/>
  <c r="A811" i="6"/>
  <c r="AA811" i="6" s="1"/>
  <c r="A812" i="6"/>
  <c r="AA812" i="6" s="1"/>
  <c r="A813" i="6"/>
  <c r="AA813" i="6" s="1"/>
  <c r="A814" i="6"/>
  <c r="AA814" i="6" s="1"/>
  <c r="A815" i="6"/>
  <c r="AA815" i="6" s="1"/>
  <c r="A816" i="6"/>
  <c r="AA816" i="6" s="1"/>
  <c r="A817" i="6"/>
  <c r="AA817" i="6" s="1"/>
  <c r="A818" i="6"/>
  <c r="AA818" i="6" s="1"/>
  <c r="A819" i="6"/>
  <c r="AA819" i="6" s="1"/>
  <c r="A820" i="6"/>
  <c r="AA820" i="6" s="1"/>
  <c r="A821" i="6"/>
  <c r="AA821" i="6" s="1"/>
  <c r="A822" i="6"/>
  <c r="AA822" i="6" s="1"/>
  <c r="A823" i="6"/>
  <c r="AA823" i="6" s="1"/>
  <c r="A824" i="6"/>
  <c r="AA824" i="6" s="1"/>
  <c r="A825" i="6"/>
  <c r="AA825" i="6" s="1"/>
  <c r="A826" i="6"/>
  <c r="AA826" i="6" s="1"/>
  <c r="A827" i="6"/>
  <c r="AA827" i="6" s="1"/>
  <c r="A828" i="6"/>
  <c r="AA828" i="6" s="1"/>
  <c r="A829" i="6"/>
  <c r="AA829" i="6" s="1"/>
  <c r="A830" i="6"/>
  <c r="AA830" i="6" s="1"/>
  <c r="A831" i="6"/>
  <c r="AA831" i="6" s="1"/>
  <c r="A832" i="6"/>
  <c r="AA832" i="6" s="1"/>
  <c r="A833" i="6"/>
  <c r="AA833" i="6" s="1"/>
  <c r="A834" i="6"/>
  <c r="AA834" i="6" s="1"/>
  <c r="A835" i="6"/>
  <c r="AA835" i="6" s="1"/>
  <c r="A836" i="6"/>
  <c r="AA836" i="6" s="1"/>
  <c r="A837" i="6"/>
  <c r="AA837" i="6" s="1"/>
  <c r="A838" i="6"/>
  <c r="AA838" i="6" s="1"/>
  <c r="A839" i="6"/>
  <c r="AA839" i="6" s="1"/>
  <c r="A840" i="6"/>
  <c r="AA840" i="6" s="1"/>
  <c r="A841" i="6"/>
  <c r="AA841" i="6" s="1"/>
  <c r="A842" i="6"/>
  <c r="AA842" i="6" s="1"/>
  <c r="A843" i="6"/>
  <c r="AA843" i="6" s="1"/>
  <c r="A844" i="6"/>
  <c r="AA844" i="6" s="1"/>
  <c r="A845" i="6"/>
  <c r="AA845" i="6" s="1"/>
  <c r="A846" i="6"/>
  <c r="AA846" i="6" s="1"/>
  <c r="A847" i="6"/>
  <c r="AA847" i="6" s="1"/>
  <c r="A848" i="6"/>
  <c r="AA848" i="6" s="1"/>
  <c r="A849" i="6"/>
  <c r="AA849" i="6" s="1"/>
  <c r="A850" i="6"/>
  <c r="AA850" i="6" s="1"/>
  <c r="A851" i="6"/>
  <c r="AA851" i="6" s="1"/>
  <c r="A852" i="6"/>
  <c r="AA852" i="6" s="1"/>
  <c r="A853" i="6"/>
  <c r="AA853" i="6" s="1"/>
  <c r="A854" i="6"/>
  <c r="AA854" i="6" s="1"/>
  <c r="A855" i="6"/>
  <c r="AA855" i="6" s="1"/>
  <c r="A856" i="6"/>
  <c r="AA856" i="6" s="1"/>
  <c r="A857" i="6"/>
  <c r="AA857" i="6" s="1"/>
  <c r="A858" i="6"/>
  <c r="AA858" i="6" s="1"/>
  <c r="A859" i="6"/>
  <c r="AA859" i="6" s="1"/>
  <c r="A860" i="6"/>
  <c r="AA860" i="6" s="1"/>
  <c r="A861" i="6"/>
  <c r="AA861" i="6" s="1"/>
  <c r="A862" i="6"/>
  <c r="AA862" i="6" s="1"/>
  <c r="A863" i="6"/>
  <c r="AA863" i="6" s="1"/>
  <c r="A864" i="6"/>
  <c r="AA864" i="6" s="1"/>
  <c r="A865" i="6"/>
  <c r="AA865" i="6" s="1"/>
  <c r="A866" i="6"/>
  <c r="AA866" i="6" s="1"/>
  <c r="A867" i="6"/>
  <c r="AA867" i="6" s="1"/>
  <c r="A868" i="6"/>
  <c r="AA868" i="6" s="1"/>
  <c r="A869" i="6"/>
  <c r="AA869" i="6" s="1"/>
  <c r="A870" i="6"/>
  <c r="AA870" i="6" s="1"/>
  <c r="A871" i="6"/>
  <c r="AA871" i="6" s="1"/>
  <c r="A872" i="6"/>
  <c r="AA872" i="6" s="1"/>
  <c r="A873" i="6"/>
  <c r="AA873" i="6" s="1"/>
  <c r="A874" i="6"/>
  <c r="AA874" i="6" s="1"/>
  <c r="A875" i="6"/>
  <c r="AA875" i="6" s="1"/>
  <c r="A876" i="6"/>
  <c r="AA876" i="6" s="1"/>
  <c r="A877" i="6"/>
  <c r="AA877" i="6" s="1"/>
  <c r="A878" i="6"/>
  <c r="AA878" i="6" s="1"/>
  <c r="A879" i="6"/>
  <c r="AA879" i="6" s="1"/>
  <c r="A880" i="6"/>
  <c r="AA880" i="6" s="1"/>
  <c r="A881" i="6"/>
  <c r="AA881" i="6" s="1"/>
  <c r="A882" i="6"/>
  <c r="AA882" i="6" s="1"/>
  <c r="A883" i="6"/>
  <c r="AA883" i="6" s="1"/>
  <c r="A884" i="6"/>
  <c r="AA884" i="6" s="1"/>
  <c r="A885" i="6"/>
  <c r="AA885" i="6" s="1"/>
  <c r="A886" i="6"/>
  <c r="AA886" i="6" s="1"/>
  <c r="A887" i="6"/>
  <c r="AA887" i="6" s="1"/>
  <c r="A888" i="6"/>
  <c r="AA888" i="6" s="1"/>
  <c r="A889" i="6"/>
  <c r="AA889" i="6" s="1"/>
  <c r="A890" i="6"/>
  <c r="AA890" i="6" s="1"/>
  <c r="A891" i="6"/>
  <c r="AA891" i="6" s="1"/>
  <c r="A892" i="6"/>
  <c r="AA892" i="6" s="1"/>
  <c r="A893" i="6"/>
  <c r="AA893" i="6" s="1"/>
  <c r="A894" i="6"/>
  <c r="AA894" i="6" s="1"/>
  <c r="A895" i="6"/>
  <c r="AA895" i="6" s="1"/>
  <c r="A896" i="6"/>
  <c r="AA896" i="6" s="1"/>
  <c r="A897" i="6"/>
  <c r="AA897" i="6" s="1"/>
  <c r="A898" i="6"/>
  <c r="AA898" i="6" s="1"/>
  <c r="A899" i="6"/>
  <c r="AA899" i="6" s="1"/>
  <c r="A900" i="6"/>
  <c r="AA900" i="6" s="1"/>
  <c r="A901" i="6"/>
  <c r="AA901" i="6" s="1"/>
  <c r="A902" i="6"/>
  <c r="AA902" i="6" s="1"/>
  <c r="A903" i="6"/>
  <c r="AA903" i="6" s="1"/>
  <c r="A904" i="6"/>
  <c r="AA904" i="6" s="1"/>
  <c r="A905" i="6"/>
  <c r="AA905" i="6" s="1"/>
  <c r="A906" i="6"/>
  <c r="AA906" i="6" s="1"/>
  <c r="A907" i="6"/>
  <c r="AA907" i="6" s="1"/>
  <c r="A908" i="6"/>
  <c r="AA908" i="6" s="1"/>
  <c r="A909" i="6"/>
  <c r="AA909" i="6" s="1"/>
  <c r="A910" i="6"/>
  <c r="AA910" i="6" s="1"/>
  <c r="A911" i="6"/>
  <c r="AA911" i="6" s="1"/>
  <c r="A912" i="6"/>
  <c r="AA912" i="6" s="1"/>
  <c r="A913" i="6"/>
  <c r="AA913" i="6" s="1"/>
  <c r="A914" i="6"/>
  <c r="AA914" i="6" s="1"/>
  <c r="A915" i="6"/>
  <c r="AA915" i="6" s="1"/>
  <c r="A916" i="6"/>
  <c r="AA916" i="6" s="1"/>
  <c r="A917" i="6"/>
  <c r="AA917" i="6" s="1"/>
  <c r="A918" i="6"/>
  <c r="AA918" i="6" s="1"/>
  <c r="A919" i="6"/>
  <c r="AA919" i="6" s="1"/>
  <c r="A920" i="6"/>
  <c r="AA920" i="6" s="1"/>
  <c r="A921" i="6"/>
  <c r="AA921" i="6" s="1"/>
  <c r="A922" i="6"/>
  <c r="AA922" i="6" s="1"/>
  <c r="A923" i="6"/>
  <c r="AA923" i="6" s="1"/>
  <c r="A924" i="6"/>
  <c r="AA924" i="6" s="1"/>
  <c r="A925" i="6"/>
  <c r="AA925" i="6" s="1"/>
  <c r="A926" i="6"/>
  <c r="AA926" i="6" s="1"/>
  <c r="A927" i="6"/>
  <c r="AA927" i="6" s="1"/>
  <c r="A928" i="6"/>
  <c r="AA928" i="6" s="1"/>
  <c r="A929" i="6"/>
  <c r="AA929" i="6" s="1"/>
  <c r="A930" i="6"/>
  <c r="AA930" i="6" s="1"/>
  <c r="A931" i="6"/>
  <c r="AA931" i="6" s="1"/>
  <c r="A932" i="6"/>
  <c r="AA932" i="6" s="1"/>
  <c r="A933" i="6"/>
  <c r="AA933" i="6" s="1"/>
  <c r="A934" i="6"/>
  <c r="AA934" i="6" s="1"/>
  <c r="A935" i="6"/>
  <c r="AA935" i="6" s="1"/>
  <c r="A936" i="6"/>
  <c r="AA936" i="6" s="1"/>
  <c r="A937" i="6"/>
  <c r="AA937" i="6" s="1"/>
  <c r="A938" i="6"/>
  <c r="AA938" i="6" s="1"/>
  <c r="A939" i="6"/>
  <c r="AA939" i="6" s="1"/>
  <c r="A940" i="6"/>
  <c r="AA940" i="6" s="1"/>
  <c r="A941" i="6"/>
  <c r="AA941" i="6" s="1"/>
  <c r="A942" i="6"/>
  <c r="AA942" i="6" s="1"/>
  <c r="A943" i="6"/>
  <c r="AA943" i="6" s="1"/>
  <c r="A944" i="6"/>
  <c r="AA944" i="6" s="1"/>
  <c r="A945" i="6"/>
  <c r="AA945" i="6" s="1"/>
  <c r="A946" i="6"/>
  <c r="AA946" i="6" s="1"/>
  <c r="A947" i="6"/>
  <c r="AA947" i="6" s="1"/>
  <c r="A948" i="6"/>
  <c r="AA948" i="6" s="1"/>
  <c r="A949" i="6"/>
  <c r="AA949" i="6" s="1"/>
  <c r="A950" i="6"/>
  <c r="AA950" i="6" s="1"/>
  <c r="A951" i="6"/>
  <c r="AA951" i="6" s="1"/>
  <c r="A952" i="6"/>
  <c r="AA952" i="6" s="1"/>
  <c r="A953" i="6"/>
  <c r="AA953" i="6" s="1"/>
  <c r="A954" i="6"/>
  <c r="AA954" i="6" s="1"/>
  <c r="A955" i="6"/>
  <c r="AA955" i="6" s="1"/>
  <c r="A956" i="6"/>
  <c r="AA956" i="6" s="1"/>
  <c r="A957" i="6"/>
  <c r="AA957" i="6" s="1"/>
  <c r="A958" i="6"/>
  <c r="AA958" i="6" s="1"/>
  <c r="A959" i="6"/>
  <c r="AA959" i="6" s="1"/>
  <c r="A960" i="6"/>
  <c r="AA960" i="6" s="1"/>
  <c r="A961" i="6"/>
  <c r="AA961" i="6" s="1"/>
  <c r="A962" i="6"/>
  <c r="AA962" i="6" s="1"/>
  <c r="A963" i="6"/>
  <c r="AA963" i="6" s="1"/>
  <c r="A964" i="6"/>
  <c r="AA964" i="6" s="1"/>
  <c r="A965" i="6"/>
  <c r="AA965" i="6" s="1"/>
  <c r="A966" i="6"/>
  <c r="AA966" i="6" s="1"/>
  <c r="A967" i="6"/>
  <c r="AA967" i="6" s="1"/>
  <c r="A968" i="6"/>
  <c r="AA968" i="6" s="1"/>
  <c r="A969" i="6"/>
  <c r="AA969" i="6" s="1"/>
  <c r="A970" i="6"/>
  <c r="AA970" i="6" s="1"/>
  <c r="A971" i="6"/>
  <c r="AA971" i="6" s="1"/>
  <c r="A972" i="6"/>
  <c r="AA972" i="6" s="1"/>
  <c r="A973" i="6"/>
  <c r="AA973" i="6" s="1"/>
  <c r="A974" i="6"/>
  <c r="AA974" i="6" s="1"/>
  <c r="A975" i="6"/>
  <c r="AA975" i="6" s="1"/>
  <c r="A976" i="6"/>
  <c r="AA976" i="6" s="1"/>
  <c r="A977" i="6"/>
  <c r="AA977" i="6" s="1"/>
  <c r="A978" i="6"/>
  <c r="AA978" i="6" s="1"/>
  <c r="A979" i="6"/>
  <c r="AA979" i="6" s="1"/>
  <c r="A980" i="6"/>
  <c r="AA980" i="6" s="1"/>
  <c r="A981" i="6"/>
  <c r="AA981" i="6" s="1"/>
  <c r="A982" i="6"/>
  <c r="AA982" i="6" s="1"/>
  <c r="A983" i="6"/>
  <c r="AA983" i="6" s="1"/>
  <c r="A984" i="6"/>
  <c r="AA984" i="6" s="1"/>
  <c r="A985" i="6"/>
  <c r="AA985" i="6" s="1"/>
  <c r="A986" i="6"/>
  <c r="AA986" i="6" s="1"/>
  <c r="A987" i="6"/>
  <c r="AA987" i="6" s="1"/>
  <c r="A988" i="6"/>
  <c r="AA988" i="6" s="1"/>
  <c r="A989" i="6"/>
  <c r="AA989" i="6" s="1"/>
  <c r="A990" i="6"/>
  <c r="AA990" i="6" s="1"/>
  <c r="A991" i="6"/>
  <c r="AA991" i="6" s="1"/>
  <c r="A992" i="6"/>
  <c r="AA992" i="6" s="1"/>
  <c r="A993" i="6"/>
  <c r="AA993" i="6" s="1"/>
  <c r="A994" i="6"/>
  <c r="AA994" i="6" s="1"/>
  <c r="A995" i="6"/>
  <c r="AA995" i="6" s="1"/>
  <c r="A996" i="6"/>
  <c r="AA996" i="6" s="1"/>
  <c r="A997" i="6"/>
  <c r="AA997" i="6" s="1"/>
  <c r="A998" i="6"/>
  <c r="AA998" i="6" s="1"/>
  <c r="A999" i="6"/>
  <c r="AA999" i="6" s="1"/>
  <c r="A1000" i="6"/>
  <c r="AA1000" i="6" s="1"/>
  <c r="A1001" i="6"/>
  <c r="AA1001" i="6" s="1"/>
  <c r="A2" i="6"/>
  <c r="AA2" i="6" s="1"/>
  <c r="Z2" i="6"/>
  <c r="AB2" i="6" l="1"/>
  <c r="AB998" i="6"/>
  <c r="AB994" i="6"/>
  <c r="AB990" i="6"/>
  <c r="AB986" i="6"/>
  <c r="AB982" i="6"/>
  <c r="AB978" i="6"/>
  <c r="AB974" i="6"/>
  <c r="AB970" i="6"/>
  <c r="AB966" i="6"/>
  <c r="AB962" i="6"/>
  <c r="AB958" i="6"/>
  <c r="AB954" i="6"/>
  <c r="AB950" i="6"/>
  <c r="AB946" i="6"/>
  <c r="AB942" i="6"/>
  <c r="AB938" i="6"/>
  <c r="AB934" i="6"/>
  <c r="AB930" i="6"/>
  <c r="AB926" i="6"/>
  <c r="AB922" i="6"/>
  <c r="AB918" i="6"/>
  <c r="AB914" i="6"/>
  <c r="AB910" i="6"/>
  <c r="AB906" i="6"/>
  <c r="AB902" i="6"/>
  <c r="AB898" i="6"/>
  <c r="AB894" i="6"/>
  <c r="AB890" i="6"/>
  <c r="AB886" i="6"/>
  <c r="AB882" i="6"/>
  <c r="AB878" i="6"/>
  <c r="AB874" i="6"/>
  <c r="AB870" i="6"/>
  <c r="AB866" i="6"/>
  <c r="AB862" i="6"/>
  <c r="AB858" i="6"/>
  <c r="AB854" i="6"/>
  <c r="AB850" i="6"/>
  <c r="AB846" i="6"/>
  <c r="AB842" i="6"/>
  <c r="AB838" i="6"/>
  <c r="AB834" i="6"/>
  <c r="AB830" i="6"/>
  <c r="AB826" i="6"/>
  <c r="AB822" i="6"/>
  <c r="AB818" i="6"/>
  <c r="AB814" i="6"/>
  <c r="AB810" i="6"/>
  <c r="AB806" i="6"/>
  <c r="AB802" i="6"/>
  <c r="AB798" i="6"/>
  <c r="AB794" i="6"/>
  <c r="AB790" i="6"/>
  <c r="AB786" i="6"/>
  <c r="AB782" i="6"/>
  <c r="AB778" i="6"/>
  <c r="AB774" i="6"/>
  <c r="AB770" i="6"/>
  <c r="AB766" i="6"/>
  <c r="AB762" i="6"/>
  <c r="AB758" i="6"/>
  <c r="AB754" i="6"/>
  <c r="AB750" i="6"/>
  <c r="AB746" i="6"/>
  <c r="AB742" i="6"/>
  <c r="AB738" i="6"/>
  <c r="AB734" i="6"/>
  <c r="AB730" i="6"/>
  <c r="AB726" i="6"/>
  <c r="AB722" i="6"/>
  <c r="AB718" i="6"/>
  <c r="AB714" i="6"/>
  <c r="AB710" i="6"/>
  <c r="AB706" i="6"/>
  <c r="AB702" i="6"/>
  <c r="AB698" i="6"/>
  <c r="AB694" i="6"/>
  <c r="AB690" i="6"/>
  <c r="AB686" i="6"/>
  <c r="AB682" i="6"/>
  <c r="AB678" i="6"/>
  <c r="AB674" i="6"/>
  <c r="AB670" i="6"/>
  <c r="AB666" i="6"/>
  <c r="AB662" i="6"/>
  <c r="AB658" i="6"/>
  <c r="AB654" i="6"/>
  <c r="AB650" i="6"/>
  <c r="AB646" i="6"/>
  <c r="AB642" i="6"/>
  <c r="AB638" i="6"/>
  <c r="AB634" i="6"/>
  <c r="AB630" i="6"/>
  <c r="AB626" i="6"/>
  <c r="AB622" i="6"/>
  <c r="AB618" i="6"/>
  <c r="AB614" i="6"/>
  <c r="AB610" i="6"/>
  <c r="AB606" i="6"/>
  <c r="AB602" i="6"/>
  <c r="AB598" i="6"/>
  <c r="AB594" i="6"/>
  <c r="AB590" i="6"/>
  <c r="AB586" i="6"/>
  <c r="AB582" i="6"/>
  <c r="AB578" i="6"/>
  <c r="AB574" i="6"/>
  <c r="AB570" i="6"/>
  <c r="AB566" i="6"/>
  <c r="AB562" i="6"/>
  <c r="AB558" i="6"/>
  <c r="AB554" i="6"/>
  <c r="AB550" i="6"/>
  <c r="AB546" i="6"/>
  <c r="AB542" i="6"/>
  <c r="AB538" i="6"/>
  <c r="AB534" i="6"/>
  <c r="AB530" i="6"/>
  <c r="AB526" i="6"/>
  <c r="AB522" i="6"/>
  <c r="AB518" i="6"/>
  <c r="AB514" i="6"/>
  <c r="AB510" i="6"/>
  <c r="AB506" i="6"/>
  <c r="AB502" i="6"/>
  <c r="AB498" i="6"/>
  <c r="AB494" i="6"/>
  <c r="AB490" i="6"/>
  <c r="AB486" i="6"/>
  <c r="AB482" i="6"/>
  <c r="AB478" i="6"/>
  <c r="AB474" i="6"/>
  <c r="AB470" i="6"/>
  <c r="AB466" i="6"/>
  <c r="AB462" i="6"/>
  <c r="AB458" i="6"/>
  <c r="AB454" i="6"/>
  <c r="AB450" i="6"/>
  <c r="AB1001" i="6"/>
  <c r="AB997" i="6"/>
  <c r="AB993" i="6"/>
  <c r="AB989" i="6"/>
  <c r="AB985" i="6"/>
  <c r="AB981" i="6"/>
  <c r="AB977" i="6"/>
  <c r="AB973" i="6"/>
  <c r="AB969" i="6"/>
  <c r="AB965" i="6"/>
  <c r="AB961" i="6"/>
  <c r="AB957" i="6"/>
  <c r="AB953" i="6"/>
  <c r="AB949" i="6"/>
  <c r="AB945" i="6"/>
  <c r="AB941" i="6"/>
  <c r="AB937" i="6"/>
  <c r="AB933" i="6"/>
  <c r="AB929" i="6"/>
  <c r="AB925" i="6"/>
  <c r="AB921" i="6"/>
  <c r="AB917" i="6"/>
  <c r="AB913" i="6"/>
  <c r="AB909" i="6"/>
  <c r="AB905" i="6"/>
  <c r="AB901" i="6"/>
  <c r="AB897" i="6"/>
  <c r="AB893" i="6"/>
  <c r="AB889" i="6"/>
  <c r="AB885" i="6"/>
  <c r="AB881" i="6"/>
  <c r="AB877" i="6"/>
  <c r="AB873" i="6"/>
  <c r="AB869" i="6"/>
  <c r="AB865" i="6"/>
  <c r="AB861" i="6"/>
  <c r="AB857" i="6"/>
  <c r="AB853" i="6"/>
  <c r="AB849" i="6"/>
  <c r="AB845" i="6"/>
  <c r="AB841" i="6"/>
  <c r="AB837" i="6"/>
  <c r="AB833" i="6"/>
  <c r="AB829" i="6"/>
  <c r="AB825" i="6"/>
  <c r="AB821" i="6"/>
  <c r="AB817" i="6"/>
  <c r="AB813" i="6"/>
  <c r="AB809" i="6"/>
  <c r="AB805" i="6"/>
  <c r="AB801" i="6"/>
  <c r="AB797" i="6"/>
  <c r="AB793" i="6"/>
  <c r="AB789" i="6"/>
  <c r="AB785" i="6"/>
  <c r="AB781" i="6"/>
  <c r="AB777" i="6"/>
  <c r="AB773" i="6"/>
  <c r="AB769" i="6"/>
  <c r="AB765" i="6"/>
  <c r="AB761" i="6"/>
  <c r="AB757" i="6"/>
  <c r="AB753" i="6"/>
  <c r="AB749" i="6"/>
  <c r="AB745" i="6"/>
  <c r="AB741" i="6"/>
  <c r="AB737" i="6"/>
  <c r="AB733" i="6"/>
  <c r="AB729" i="6"/>
  <c r="AB725" i="6"/>
  <c r="AB721" i="6"/>
  <c r="AB717" i="6"/>
  <c r="AB713" i="6"/>
  <c r="AB709" i="6"/>
  <c r="AB705" i="6"/>
  <c r="AB701" i="6"/>
  <c r="AB697" i="6"/>
  <c r="AB693" i="6"/>
  <c r="AB689" i="6"/>
  <c r="AB685" i="6"/>
  <c r="AB681" i="6"/>
  <c r="AB677" i="6"/>
  <c r="AB673" i="6"/>
  <c r="AB669" i="6"/>
  <c r="AB665" i="6"/>
  <c r="AB661" i="6"/>
  <c r="AB657" i="6"/>
  <c r="AB653" i="6"/>
  <c r="AB649" i="6"/>
  <c r="AB645" i="6"/>
  <c r="AB641" i="6"/>
  <c r="AB637" i="6"/>
  <c r="AB633" i="6"/>
  <c r="AB629" i="6"/>
  <c r="AB625" i="6"/>
  <c r="AB621" i="6"/>
  <c r="AB617" i="6"/>
  <c r="AB613" i="6"/>
  <c r="AB609" i="6"/>
  <c r="AB605" i="6"/>
  <c r="AB601" i="6"/>
  <c r="AB597" i="6"/>
  <c r="AB593" i="6"/>
  <c r="AB589" i="6"/>
  <c r="AB585" i="6"/>
  <c r="AB581" i="6"/>
  <c r="AB577" i="6"/>
  <c r="AB573" i="6"/>
  <c r="AB569" i="6"/>
  <c r="AB565" i="6"/>
  <c r="AB561" i="6"/>
  <c r="AB557" i="6"/>
  <c r="AB553" i="6"/>
  <c r="AB549" i="6"/>
  <c r="AB545" i="6"/>
  <c r="AB541" i="6"/>
  <c r="AB537" i="6"/>
  <c r="AB533" i="6"/>
  <c r="AB529" i="6"/>
  <c r="AB525" i="6"/>
  <c r="AB521" i="6"/>
  <c r="AB517" i="6"/>
  <c r="AB513" i="6"/>
  <c r="AB509" i="6"/>
  <c r="AB505" i="6"/>
  <c r="AB501" i="6"/>
  <c r="AB497" i="6"/>
  <c r="AB493" i="6"/>
  <c r="AB489" i="6"/>
  <c r="AB485" i="6"/>
  <c r="AB481" i="6"/>
  <c r="AB477" i="6"/>
  <c r="AB473" i="6"/>
  <c r="AB469" i="6"/>
  <c r="AB465" i="6"/>
  <c r="AB461" i="6"/>
  <c r="AB457" i="6"/>
  <c r="AB453" i="6"/>
  <c r="AB449" i="6"/>
  <c r="AB445" i="6"/>
  <c r="AB441" i="6"/>
  <c r="AB437" i="6"/>
  <c r="AB433" i="6"/>
  <c r="AB429" i="6"/>
  <c r="AB425" i="6"/>
  <c r="AB421" i="6"/>
  <c r="AB417" i="6"/>
  <c r="AB413" i="6"/>
  <c r="AB409" i="6"/>
  <c r="AB405" i="6"/>
  <c r="AB401" i="6"/>
  <c r="AB397" i="6"/>
  <c r="AB393" i="6"/>
  <c r="AB389" i="6"/>
  <c r="AB385" i="6"/>
  <c r="AB381" i="6"/>
  <c r="AB377" i="6"/>
  <c r="AB373" i="6"/>
  <c r="AB369" i="6"/>
  <c r="AB365" i="6"/>
  <c r="AB361" i="6"/>
  <c r="AB357" i="6"/>
  <c r="AB353" i="6"/>
  <c r="AB349" i="6"/>
  <c r="AB345" i="6"/>
  <c r="AB341" i="6"/>
  <c r="AB337" i="6"/>
  <c r="AB333" i="6"/>
  <c r="AB329" i="6"/>
  <c r="AB325" i="6"/>
  <c r="AB321" i="6"/>
  <c r="AB317" i="6"/>
  <c r="AB313" i="6"/>
  <c r="AB309" i="6"/>
  <c r="AB305" i="6"/>
  <c r="AB301" i="6"/>
  <c r="AB297" i="6"/>
  <c r="AB293" i="6"/>
  <c r="AB289" i="6"/>
  <c r="AB285" i="6"/>
  <c r="AB281" i="6"/>
  <c r="AB277" i="6"/>
  <c r="AB273" i="6"/>
  <c r="AB269" i="6"/>
  <c r="AB265" i="6"/>
  <c r="AB261" i="6"/>
  <c r="AB257" i="6"/>
  <c r="AB253" i="6"/>
  <c r="AB249" i="6"/>
  <c r="AB245" i="6"/>
  <c r="AB241" i="6"/>
  <c r="AB237" i="6"/>
  <c r="AB233" i="6"/>
  <c r="AB229" i="6"/>
  <c r="AB225" i="6"/>
  <c r="AB221" i="6"/>
  <c r="AB217" i="6"/>
  <c r="AB213" i="6"/>
  <c r="AB209" i="6"/>
  <c r="AB205" i="6"/>
  <c r="AB201" i="6"/>
  <c r="AB197" i="6"/>
  <c r="AB193" i="6"/>
  <c r="AB189" i="6"/>
  <c r="AB185" i="6"/>
  <c r="AB181" i="6"/>
  <c r="AB177" i="6"/>
  <c r="AB173" i="6"/>
  <c r="AB169" i="6"/>
  <c r="AB165" i="6"/>
  <c r="AB161" i="6"/>
  <c r="AB157" i="6"/>
  <c r="AB153" i="6"/>
  <c r="AB149" i="6"/>
  <c r="AB145" i="6"/>
  <c r="AB141" i="6"/>
  <c r="AB137" i="6"/>
  <c r="AB133" i="6"/>
  <c r="AB129" i="6"/>
  <c r="AB125" i="6"/>
  <c r="AB121" i="6"/>
  <c r="AB117" i="6"/>
  <c r="AB113" i="6"/>
  <c r="AB109" i="6"/>
  <c r="AB105" i="6"/>
  <c r="AB101" i="6"/>
  <c r="AB97" i="6"/>
  <c r="AB93" i="6"/>
  <c r="AB89" i="6"/>
  <c r="AB85" i="6"/>
  <c r="AB81" i="6"/>
  <c r="AB77" i="6"/>
  <c r="AB73" i="6"/>
  <c r="AB69" i="6"/>
  <c r="AB65" i="6"/>
  <c r="AB61" i="6"/>
  <c r="AB57" i="6"/>
  <c r="AB53" i="6"/>
  <c r="AB49" i="6"/>
  <c r="AB1000" i="6"/>
  <c r="AB996" i="6"/>
  <c r="AB992" i="6"/>
  <c r="AB988" i="6"/>
  <c r="AB984" i="6"/>
  <c r="AB980" i="6"/>
  <c r="AB976" i="6"/>
  <c r="AB972" i="6"/>
  <c r="AB968" i="6"/>
  <c r="AB964" i="6"/>
  <c r="AB960" i="6"/>
  <c r="AB956" i="6"/>
  <c r="AB952" i="6"/>
  <c r="AB948" i="6"/>
  <c r="AB944" i="6"/>
  <c r="AB940" i="6"/>
  <c r="AB936" i="6"/>
  <c r="AB932" i="6"/>
  <c r="AB928" i="6"/>
  <c r="AB924" i="6"/>
  <c r="AB920" i="6"/>
  <c r="AB916" i="6"/>
  <c r="AB912" i="6"/>
  <c r="AB908" i="6"/>
  <c r="AB904" i="6"/>
  <c r="AB900" i="6"/>
  <c r="AB896" i="6"/>
  <c r="AB892" i="6"/>
  <c r="AB888" i="6"/>
  <c r="AB884" i="6"/>
  <c r="AB880" i="6"/>
  <c r="AB876" i="6"/>
  <c r="AB872" i="6"/>
  <c r="AB868" i="6"/>
  <c r="AB864" i="6"/>
  <c r="AB860" i="6"/>
  <c r="AB856" i="6"/>
  <c r="AB852" i="6"/>
  <c r="AB848" i="6"/>
  <c r="AB844" i="6"/>
  <c r="AB840" i="6"/>
  <c r="AB836" i="6"/>
  <c r="AB832" i="6"/>
  <c r="AB828" i="6"/>
  <c r="AB824" i="6"/>
  <c r="AB820" i="6"/>
  <c r="AB816" i="6"/>
  <c r="AB812" i="6"/>
  <c r="AB808" i="6"/>
  <c r="AB804" i="6"/>
  <c r="AB800" i="6"/>
  <c r="AB796" i="6"/>
  <c r="AB792" i="6"/>
  <c r="AB788" i="6"/>
  <c r="AB784" i="6"/>
  <c r="AB780" i="6"/>
  <c r="AB776" i="6"/>
  <c r="AB772" i="6"/>
  <c r="AB768" i="6"/>
  <c r="AB764" i="6"/>
  <c r="AB760" i="6"/>
  <c r="AB756" i="6"/>
  <c r="AB752" i="6"/>
  <c r="AB748" i="6"/>
  <c r="AB744" i="6"/>
  <c r="AB740" i="6"/>
  <c r="AB736" i="6"/>
  <c r="AB732" i="6"/>
  <c r="AB728" i="6"/>
  <c r="AB724" i="6"/>
  <c r="AB720" i="6"/>
  <c r="AB716" i="6"/>
  <c r="AB712" i="6"/>
  <c r="AB708" i="6"/>
  <c r="AB704" i="6"/>
  <c r="AB700" i="6"/>
  <c r="AB696" i="6"/>
  <c r="AB692" i="6"/>
  <c r="AB688" i="6"/>
  <c r="AB684" i="6"/>
  <c r="AB680" i="6"/>
  <c r="AB676" i="6"/>
  <c r="AB672" i="6"/>
  <c r="AB668" i="6"/>
  <c r="AB664" i="6"/>
  <c r="AB660" i="6"/>
  <c r="AB656" i="6"/>
  <c r="AB652" i="6"/>
  <c r="AB648" i="6"/>
  <c r="AB644" i="6"/>
  <c r="AB640" i="6"/>
  <c r="AB636" i="6"/>
  <c r="AB632" i="6"/>
  <c r="AB628" i="6"/>
  <c r="AB624" i="6"/>
  <c r="AB620" i="6"/>
  <c r="AB616" i="6"/>
  <c r="AB612" i="6"/>
  <c r="AB608" i="6"/>
  <c r="AB604" i="6"/>
  <c r="AB600" i="6"/>
  <c r="AB596" i="6"/>
  <c r="AB592" i="6"/>
  <c r="AB588" i="6"/>
  <c r="AB584" i="6"/>
  <c r="AB580" i="6"/>
  <c r="AB576" i="6"/>
  <c r="AB572" i="6"/>
  <c r="AB568" i="6"/>
  <c r="AB564" i="6"/>
  <c r="AB560" i="6"/>
  <c r="AB556" i="6"/>
  <c r="AB552" i="6"/>
  <c r="AB548" i="6"/>
  <c r="AB544" i="6"/>
  <c r="AB540" i="6"/>
  <c r="AB536" i="6"/>
  <c r="AB532" i="6"/>
  <c r="AB528" i="6"/>
  <c r="AB524" i="6"/>
  <c r="AB520" i="6"/>
  <c r="AB516" i="6"/>
  <c r="AB512" i="6"/>
  <c r="AB508" i="6"/>
  <c r="AB504" i="6"/>
  <c r="AB500" i="6"/>
  <c r="AB496" i="6"/>
  <c r="AB492" i="6"/>
  <c r="AB488" i="6"/>
  <c r="AB484" i="6"/>
  <c r="AB480" i="6"/>
  <c r="AB476" i="6"/>
  <c r="AB472" i="6"/>
  <c r="AB468" i="6"/>
  <c r="AB464" i="6"/>
  <c r="AB460" i="6"/>
  <c r="AB456" i="6"/>
  <c r="AB452" i="6"/>
  <c r="AB999" i="6"/>
  <c r="AB995" i="6"/>
  <c r="AB991" i="6"/>
  <c r="AB987" i="6"/>
  <c r="AB983" i="6"/>
  <c r="AB979" i="6"/>
  <c r="AB975" i="6"/>
  <c r="AB971" i="6"/>
  <c r="AB967" i="6"/>
  <c r="AB963" i="6"/>
  <c r="AB959" i="6"/>
  <c r="AB955" i="6"/>
  <c r="AB951" i="6"/>
  <c r="AB947" i="6"/>
  <c r="AB943" i="6"/>
  <c r="AB939" i="6"/>
  <c r="AB935" i="6"/>
  <c r="AB931" i="6"/>
  <c r="AB927" i="6"/>
  <c r="AB923" i="6"/>
  <c r="AB919" i="6"/>
  <c r="AB915" i="6"/>
  <c r="AB911" i="6"/>
  <c r="AB907" i="6"/>
  <c r="AB903" i="6"/>
  <c r="AB899" i="6"/>
  <c r="AB895" i="6"/>
  <c r="AB891" i="6"/>
  <c r="AB887" i="6"/>
  <c r="AB883" i="6"/>
  <c r="AB879" i="6"/>
  <c r="AB875" i="6"/>
  <c r="AB871" i="6"/>
  <c r="AB867" i="6"/>
  <c r="AB863" i="6"/>
  <c r="AB859" i="6"/>
  <c r="AB855" i="6"/>
  <c r="AB851" i="6"/>
  <c r="AB847" i="6"/>
  <c r="AB843" i="6"/>
  <c r="AB839" i="6"/>
  <c r="AB835" i="6"/>
  <c r="AB831" i="6"/>
  <c r="AB827" i="6"/>
  <c r="AB823" i="6"/>
  <c r="AB819" i="6"/>
  <c r="AB815" i="6"/>
  <c r="AB811" i="6"/>
  <c r="AB807" i="6"/>
  <c r="AB803" i="6"/>
  <c r="AB799" i="6"/>
  <c r="AB795" i="6"/>
  <c r="AB791" i="6"/>
  <c r="AB787" i="6"/>
  <c r="AB783" i="6"/>
  <c r="AB779" i="6"/>
  <c r="AB775" i="6"/>
  <c r="AB771" i="6"/>
  <c r="AB767" i="6"/>
  <c r="AB763" i="6"/>
  <c r="AB759" i="6"/>
  <c r="AB755" i="6"/>
  <c r="AB751" i="6"/>
  <c r="AB747" i="6"/>
  <c r="AB743" i="6"/>
  <c r="AB739" i="6"/>
  <c r="AB735" i="6"/>
  <c r="AB731" i="6"/>
  <c r="AB727" i="6"/>
  <c r="AB723" i="6"/>
  <c r="AB719" i="6"/>
  <c r="AB715" i="6"/>
  <c r="AB711" i="6"/>
  <c r="AB707" i="6"/>
  <c r="AB703" i="6"/>
  <c r="AB699" i="6"/>
  <c r="AB695" i="6"/>
  <c r="AB691" i="6"/>
  <c r="AB687" i="6"/>
  <c r="AB683" i="6"/>
  <c r="AB679" i="6"/>
  <c r="AB675" i="6"/>
  <c r="AB671" i="6"/>
  <c r="AB667" i="6"/>
  <c r="AB663" i="6"/>
  <c r="AB659" i="6"/>
  <c r="AB655" i="6"/>
  <c r="AB651" i="6"/>
  <c r="AB647" i="6"/>
  <c r="AB643" i="6"/>
  <c r="AB639" i="6"/>
  <c r="AB635" i="6"/>
  <c r="AB631" i="6"/>
  <c r="AB627" i="6"/>
  <c r="AB623" i="6"/>
  <c r="AB619" i="6"/>
  <c r="AB615" i="6"/>
  <c r="AB611" i="6"/>
  <c r="AB607" i="6"/>
  <c r="AB603" i="6"/>
  <c r="AB599" i="6"/>
  <c r="AB595" i="6"/>
  <c r="AB591" i="6"/>
  <c r="AB587" i="6"/>
  <c r="AB583" i="6"/>
  <c r="AB579" i="6"/>
  <c r="AB575" i="6"/>
  <c r="AB571" i="6"/>
  <c r="AB567" i="6"/>
  <c r="AB563" i="6"/>
  <c r="AB559" i="6"/>
  <c r="AB555" i="6"/>
  <c r="AB551" i="6"/>
  <c r="AB547" i="6"/>
  <c r="AB543" i="6"/>
  <c r="AB539" i="6"/>
  <c r="AB535" i="6"/>
  <c r="AB531" i="6"/>
  <c r="AB527" i="6"/>
  <c r="AB523" i="6"/>
  <c r="AB519" i="6"/>
  <c r="AB515" i="6"/>
  <c r="AB511" i="6"/>
  <c r="AB507" i="6"/>
  <c r="AB503" i="6"/>
  <c r="AB499" i="6"/>
  <c r="AB495" i="6"/>
  <c r="AB491" i="6"/>
  <c r="AB487" i="6"/>
  <c r="AB483" i="6"/>
  <c r="AB479" i="6"/>
  <c r="AB475" i="6"/>
  <c r="AB471" i="6"/>
  <c r="AB467" i="6"/>
  <c r="AB463" i="6"/>
  <c r="AB459" i="6"/>
  <c r="AB455" i="6"/>
  <c r="AB451" i="6"/>
  <c r="AB447" i="6"/>
  <c r="AB443" i="6"/>
  <c r="AB439" i="6"/>
  <c r="AB435" i="6"/>
  <c r="AB431" i="6"/>
  <c r="AB427" i="6"/>
  <c r="AB423" i="6"/>
  <c r="AB419" i="6"/>
  <c r="AB415" i="6"/>
  <c r="AB411" i="6"/>
  <c r="AB407" i="6"/>
  <c r="AB403" i="6"/>
  <c r="AB399" i="6"/>
  <c r="AB395" i="6"/>
  <c r="AB391" i="6"/>
  <c r="AB387" i="6"/>
  <c r="AB383" i="6"/>
  <c r="AB379" i="6"/>
  <c r="AB375" i="6"/>
  <c r="AB371" i="6"/>
  <c r="AB367" i="6"/>
  <c r="AB363" i="6"/>
  <c r="AB359" i="6"/>
  <c r="AB355" i="6"/>
  <c r="AB351" i="6"/>
  <c r="AB347" i="6"/>
  <c r="AB343" i="6"/>
  <c r="AB339" i="6"/>
  <c r="AB335" i="6"/>
  <c r="AB331" i="6"/>
  <c r="AB327" i="6"/>
  <c r="AB323" i="6"/>
  <c r="AB319" i="6"/>
  <c r="AB315" i="6"/>
  <c r="AB311" i="6"/>
  <c r="AB307" i="6"/>
  <c r="AB303" i="6"/>
  <c r="AB299" i="6"/>
  <c r="AB45" i="6"/>
  <c r="AB41" i="6"/>
  <c r="AB37" i="6"/>
  <c r="AB33" i="6"/>
  <c r="AB29" i="6"/>
  <c r="AB25" i="6"/>
  <c r="AB21" i="6"/>
  <c r="AB17" i="6"/>
  <c r="AB13" i="6"/>
  <c r="AB9" i="6"/>
  <c r="AB5" i="6"/>
  <c r="AB448" i="6"/>
  <c r="AB444" i="6"/>
  <c r="AB440" i="6"/>
  <c r="AB436" i="6"/>
  <c r="AB432" i="6"/>
  <c r="AB428" i="6"/>
  <c r="AB424" i="6"/>
  <c r="AB420" i="6"/>
  <c r="AB416" i="6"/>
  <c r="AB412" i="6"/>
  <c r="AB408" i="6"/>
  <c r="AB404" i="6"/>
  <c r="AB400" i="6"/>
  <c r="AB396" i="6"/>
  <c r="AB392" i="6"/>
  <c r="AB388" i="6"/>
  <c r="AB384" i="6"/>
  <c r="AB380" i="6"/>
  <c r="AB376" i="6"/>
  <c r="AB372" i="6"/>
  <c r="AB368" i="6"/>
  <c r="AB364" i="6"/>
  <c r="AB360" i="6"/>
  <c r="AB356" i="6"/>
  <c r="AB352" i="6"/>
  <c r="AB348" i="6"/>
  <c r="AB344" i="6"/>
  <c r="AB340" i="6"/>
  <c r="AB336" i="6"/>
  <c r="AB332" i="6"/>
  <c r="AB328" i="6"/>
  <c r="AB324" i="6"/>
  <c r="AB320" i="6"/>
  <c r="AB316" i="6"/>
  <c r="AB312" i="6"/>
  <c r="AB308" i="6"/>
  <c r="AB304" i="6"/>
  <c r="AB300" i="6"/>
  <c r="AB296" i="6"/>
  <c r="AB292" i="6"/>
  <c r="AB288" i="6"/>
  <c r="AB284" i="6"/>
  <c r="AB280" i="6"/>
  <c r="AB276" i="6"/>
  <c r="AB272" i="6"/>
  <c r="AB268" i="6"/>
  <c r="AB264" i="6"/>
  <c r="AB260" i="6"/>
  <c r="AB256" i="6"/>
  <c r="AB252" i="6"/>
  <c r="AB248" i="6"/>
  <c r="AB244" i="6"/>
  <c r="AB240" i="6"/>
  <c r="AB236" i="6"/>
  <c r="AB232" i="6"/>
  <c r="AB228" i="6"/>
  <c r="AB224" i="6"/>
  <c r="AB220" i="6"/>
  <c r="AB216" i="6"/>
  <c r="AB212" i="6"/>
  <c r="AB208" i="6"/>
  <c r="AB204" i="6"/>
  <c r="AB200" i="6"/>
  <c r="AB196" i="6"/>
  <c r="AB192" i="6"/>
  <c r="AB188" i="6"/>
  <c r="AB184" i="6"/>
  <c r="AB180" i="6"/>
  <c r="AB176" i="6"/>
  <c r="AB172" i="6"/>
  <c r="AB168" i="6"/>
  <c r="AB164" i="6"/>
  <c r="AB160" i="6"/>
  <c r="AB156" i="6"/>
  <c r="AB152" i="6"/>
  <c r="AB148" i="6"/>
  <c r="AB144" i="6"/>
  <c r="AB140" i="6"/>
  <c r="AB136" i="6"/>
  <c r="AB132" i="6"/>
  <c r="AB128" i="6"/>
  <c r="AB124" i="6"/>
  <c r="AB120" i="6"/>
  <c r="AB116" i="6"/>
  <c r="AB112" i="6"/>
  <c r="AB108" i="6"/>
  <c r="AB104" i="6"/>
  <c r="AB100" i="6"/>
  <c r="AB96" i="6"/>
  <c r="AB92" i="6"/>
  <c r="AB88" i="6"/>
  <c r="AB84" i="6"/>
  <c r="AB80" i="6"/>
  <c r="AB76" i="6"/>
  <c r="AB72" i="6"/>
  <c r="AB68" i="6"/>
  <c r="AB64" i="6"/>
  <c r="AB60" i="6"/>
  <c r="AB56" i="6"/>
  <c r="AB52" i="6"/>
  <c r="AB48" i="6"/>
  <c r="AB44" i="6"/>
  <c r="AB40" i="6"/>
  <c r="AB36" i="6"/>
  <c r="AB32" i="6"/>
  <c r="AB28" i="6"/>
  <c r="AB24" i="6"/>
  <c r="AB20" i="6"/>
  <c r="AB16" i="6"/>
  <c r="AB12" i="6"/>
  <c r="AB8" i="6"/>
  <c r="AB4" i="6"/>
  <c r="AB295" i="6"/>
  <c r="AB291" i="6"/>
  <c r="AB287" i="6"/>
  <c r="AB283" i="6"/>
  <c r="AB279" i="6"/>
  <c r="AB275" i="6"/>
  <c r="AB271" i="6"/>
  <c r="AB267" i="6"/>
  <c r="AB263" i="6"/>
  <c r="AB259" i="6"/>
  <c r="AB255" i="6"/>
  <c r="AB251" i="6"/>
  <c r="AB247" i="6"/>
  <c r="AB243" i="6"/>
  <c r="AB239" i="6"/>
  <c r="AB235" i="6"/>
  <c r="AB231" i="6"/>
  <c r="AB227" i="6"/>
  <c r="AB223" i="6"/>
  <c r="AB219" i="6"/>
  <c r="AB215" i="6"/>
  <c r="AB211" i="6"/>
  <c r="AB207" i="6"/>
  <c r="AB203" i="6"/>
  <c r="AB199" i="6"/>
  <c r="AB195" i="6"/>
  <c r="AB191" i="6"/>
  <c r="AB187" i="6"/>
  <c r="AB183" i="6"/>
  <c r="AB179" i="6"/>
  <c r="AB175" i="6"/>
  <c r="AB171" i="6"/>
  <c r="AB167" i="6"/>
  <c r="AB163" i="6"/>
  <c r="AB159" i="6"/>
  <c r="AB155" i="6"/>
  <c r="AB151" i="6"/>
  <c r="AB147" i="6"/>
  <c r="AB143" i="6"/>
  <c r="AB139" i="6"/>
  <c r="AB135" i="6"/>
  <c r="AB131" i="6"/>
  <c r="AB127" i="6"/>
  <c r="AB123" i="6"/>
  <c r="AB119" i="6"/>
  <c r="AB115" i="6"/>
  <c r="AB111" i="6"/>
  <c r="AB107" i="6"/>
  <c r="AB103" i="6"/>
  <c r="AB99" i="6"/>
  <c r="AB95" i="6"/>
  <c r="AB91" i="6"/>
  <c r="AB87" i="6"/>
  <c r="AB83" i="6"/>
  <c r="AB79" i="6"/>
  <c r="AB75" i="6"/>
  <c r="AB71" i="6"/>
  <c r="AB67" i="6"/>
  <c r="AB63" i="6"/>
  <c r="AB59" i="6"/>
  <c r="AB55" i="6"/>
  <c r="AB51" i="6"/>
  <c r="AB47" i="6"/>
  <c r="AB43" i="6"/>
  <c r="AB39" i="6"/>
  <c r="AB35" i="6"/>
  <c r="AB31" i="6"/>
  <c r="AB27" i="6"/>
  <c r="AB23" i="6"/>
  <c r="AB19" i="6"/>
  <c r="AB15" i="6"/>
  <c r="AB11" i="6"/>
  <c r="AB7" i="6"/>
  <c r="AB3" i="6"/>
  <c r="AB446" i="6"/>
  <c r="AB442" i="6"/>
  <c r="AB438" i="6"/>
  <c r="AB434" i="6"/>
  <c r="AB430" i="6"/>
  <c r="AB426" i="6"/>
  <c r="AB422" i="6"/>
  <c r="AB418" i="6"/>
  <c r="AB414" i="6"/>
  <c r="AB410" i="6"/>
  <c r="AB406" i="6"/>
  <c r="AB402" i="6"/>
  <c r="AB398" i="6"/>
  <c r="AB394" i="6"/>
  <c r="AB390" i="6"/>
  <c r="AB386" i="6"/>
  <c r="AB382" i="6"/>
  <c r="AB378" i="6"/>
  <c r="AB374" i="6"/>
  <c r="AB370" i="6"/>
  <c r="AB366" i="6"/>
  <c r="AB362" i="6"/>
  <c r="AB358" i="6"/>
  <c r="AB354" i="6"/>
  <c r="AB350" i="6"/>
  <c r="AB346" i="6"/>
  <c r="AB342" i="6"/>
  <c r="AB338" i="6"/>
  <c r="AB334" i="6"/>
  <c r="AB330" i="6"/>
  <c r="AB326" i="6"/>
  <c r="AB322" i="6"/>
  <c r="AB318" i="6"/>
  <c r="AB314" i="6"/>
  <c r="AB310" i="6"/>
  <c r="AB306" i="6"/>
  <c r="AB302" i="6"/>
  <c r="AB298" i="6"/>
  <c r="AB294" i="6"/>
  <c r="AB290" i="6"/>
  <c r="AB286" i="6"/>
  <c r="AB282" i="6"/>
  <c r="AB278" i="6"/>
  <c r="AB274" i="6"/>
  <c r="AB270" i="6"/>
  <c r="AB266" i="6"/>
  <c r="AB262" i="6"/>
  <c r="AB258" i="6"/>
  <c r="AB254" i="6"/>
  <c r="AB250" i="6"/>
  <c r="AB246" i="6"/>
  <c r="AB242" i="6"/>
  <c r="AB238" i="6"/>
  <c r="AB234" i="6"/>
  <c r="AB230" i="6"/>
  <c r="AB226" i="6"/>
  <c r="AB222" i="6"/>
  <c r="AB218" i="6"/>
  <c r="AB214" i="6"/>
  <c r="AB210" i="6"/>
  <c r="AB206" i="6"/>
  <c r="AB202" i="6"/>
  <c r="AB198" i="6"/>
  <c r="AB194" i="6"/>
  <c r="AB190" i="6"/>
  <c r="AB186" i="6"/>
  <c r="AB182" i="6"/>
  <c r="AB178" i="6"/>
  <c r="AB174" i="6"/>
  <c r="AB170" i="6"/>
  <c r="AB166" i="6"/>
  <c r="AB162" i="6"/>
  <c r="AB158" i="6"/>
  <c r="AB154" i="6"/>
  <c r="AB150" i="6"/>
  <c r="AB146" i="6"/>
  <c r="AB142" i="6"/>
  <c r="AB138" i="6"/>
  <c r="AB134" i="6"/>
  <c r="AB130" i="6"/>
  <c r="AB126" i="6"/>
  <c r="AB122" i="6"/>
  <c r="AB118" i="6"/>
  <c r="AB114" i="6"/>
  <c r="AB110" i="6"/>
  <c r="AB106" i="6"/>
  <c r="AB102" i="6"/>
  <c r="AB98" i="6"/>
  <c r="AB94" i="6"/>
  <c r="AB90" i="6"/>
  <c r="AB86" i="6"/>
  <c r="AB82" i="6"/>
  <c r="AB78" i="6"/>
  <c r="AB74" i="6"/>
  <c r="AB70" i="6"/>
  <c r="AB66" i="6"/>
  <c r="AB62" i="6"/>
  <c r="AB58" i="6"/>
  <c r="AB54" i="6"/>
  <c r="AB50" i="6"/>
  <c r="AB46" i="6"/>
  <c r="AB42" i="6"/>
  <c r="AB38" i="6"/>
  <c r="AB34" i="6"/>
  <c r="AB30" i="6"/>
  <c r="AB26" i="6"/>
  <c r="AB22" i="6"/>
  <c r="AB18" i="6"/>
  <c r="AB14" i="6"/>
  <c r="AB10" i="6"/>
  <c r="AB6" i="6"/>
  <c r="T971" i="6" l="1"/>
  <c r="AJ19" i="6" l="1"/>
  <c r="C3" i="14"/>
  <c r="C4" i="14"/>
  <c r="C5" i="14"/>
  <c r="C6" i="14"/>
  <c r="C7" i="14"/>
  <c r="C2" i="14"/>
  <c r="D2" i="14"/>
  <c r="B3" i="14"/>
  <c r="B4" i="14"/>
  <c r="B5" i="14"/>
  <c r="B6" i="14"/>
  <c r="B7" i="14"/>
  <c r="B2" i="14"/>
  <c r="D3" i="14"/>
  <c r="D4" i="14"/>
  <c r="D5" i="14"/>
  <c r="D6" i="14"/>
  <c r="D7" i="14"/>
  <c r="E3" i="14"/>
  <c r="E4" i="14"/>
  <c r="E5" i="14"/>
  <c r="E6" i="14"/>
  <c r="E7" i="14"/>
  <c r="E2" i="14"/>
  <c r="G7" i="14"/>
  <c r="G6" i="14"/>
  <c r="G5" i="14"/>
  <c r="G4" i="14"/>
  <c r="G3" i="14"/>
  <c r="G2" i="14"/>
  <c r="F3" i="14"/>
  <c r="F4" i="14"/>
  <c r="F5" i="14"/>
  <c r="F6" i="14"/>
  <c r="F7" i="14"/>
  <c r="F2" i="14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2" i="9"/>
  <c r="E234" i="6"/>
  <c r="E250" i="6"/>
  <c r="E266" i="6"/>
  <c r="E282" i="6"/>
  <c r="E298" i="6"/>
  <c r="E314" i="6"/>
  <c r="E330" i="6"/>
  <c r="E362" i="6"/>
  <c r="E378" i="6"/>
  <c r="E394" i="6"/>
  <c r="E426" i="6"/>
  <c r="E442" i="6"/>
  <c r="E458" i="6"/>
  <c r="E474" i="6"/>
  <c r="E490" i="6"/>
  <c r="E506" i="6"/>
  <c r="E522" i="6"/>
  <c r="E538" i="6"/>
  <c r="E554" i="6"/>
  <c r="E586" i="6"/>
  <c r="E602" i="6"/>
  <c r="E613" i="6"/>
  <c r="E621" i="6"/>
  <c r="E629" i="6"/>
  <c r="E645" i="6"/>
  <c r="E661" i="6"/>
  <c r="E669" i="6"/>
  <c r="E677" i="6"/>
  <c r="E685" i="6"/>
  <c r="E693" i="6"/>
  <c r="E717" i="6"/>
  <c r="E733" i="6"/>
  <c r="E741" i="6"/>
  <c r="E746" i="6"/>
  <c r="E750" i="6"/>
  <c r="E754" i="6"/>
  <c r="E758" i="6"/>
  <c r="E762" i="6"/>
  <c r="E770" i="6"/>
  <c r="E774" i="6"/>
  <c r="E778" i="6"/>
  <c r="E786" i="6"/>
  <c r="E790" i="6"/>
  <c r="E794" i="6"/>
  <c r="E798" i="6"/>
  <c r="E802" i="6"/>
  <c r="E806" i="6"/>
  <c r="E810" i="6"/>
  <c r="E814" i="6"/>
  <c r="E818" i="6"/>
  <c r="E822" i="6"/>
  <c r="E826" i="6"/>
  <c r="E830" i="6"/>
  <c r="E838" i="6"/>
  <c r="E842" i="6"/>
  <c r="E846" i="6"/>
  <c r="E850" i="6"/>
  <c r="E854" i="6"/>
  <c r="E858" i="6"/>
  <c r="E862" i="6"/>
  <c r="E866" i="6"/>
  <c r="E870" i="6"/>
  <c r="E874" i="6"/>
  <c r="E878" i="6"/>
  <c r="E882" i="6"/>
  <c r="E886" i="6"/>
  <c r="E890" i="6"/>
  <c r="E894" i="6"/>
  <c r="E898" i="6"/>
  <c r="E902" i="6"/>
  <c r="E906" i="6"/>
  <c r="E914" i="6"/>
  <c r="E918" i="6"/>
  <c r="E922" i="6"/>
  <c r="E926" i="6"/>
  <c r="E930" i="6"/>
  <c r="E938" i="6"/>
  <c r="E942" i="6"/>
  <c r="E946" i="6"/>
  <c r="E950" i="6"/>
  <c r="E954" i="6"/>
  <c r="E958" i="6"/>
  <c r="E966" i="6"/>
  <c r="E970" i="6"/>
  <c r="E974" i="6"/>
  <c r="E978" i="6"/>
  <c r="E986" i="6"/>
  <c r="E990" i="6"/>
  <c r="E994" i="6"/>
  <c r="E998" i="6"/>
  <c r="J3" i="14"/>
  <c r="E657" i="6" s="1"/>
  <c r="J4" i="14"/>
  <c r="E310" i="6" s="1"/>
  <c r="J5" i="14"/>
  <c r="J6" i="14"/>
  <c r="J7" i="14"/>
  <c r="E370" i="6" s="1"/>
  <c r="E374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E44" i="6" l="1"/>
  <c r="E60" i="6"/>
  <c r="D60" i="6" s="1"/>
  <c r="S60" i="6" s="1"/>
  <c r="E72" i="6"/>
  <c r="D72" i="6" s="1"/>
  <c r="S72" i="6" s="1"/>
  <c r="E76" i="6"/>
  <c r="D76" i="6" s="1"/>
  <c r="S76" i="6" s="1"/>
  <c r="E108" i="6"/>
  <c r="D108" i="6" s="1"/>
  <c r="S108" i="6" s="1"/>
  <c r="E116" i="6"/>
  <c r="E120" i="6"/>
  <c r="D120" i="6" s="1"/>
  <c r="S120" i="6" s="1"/>
  <c r="E124" i="6"/>
  <c r="D124" i="6" s="1"/>
  <c r="S124" i="6" s="1"/>
  <c r="E144" i="6"/>
  <c r="D144" i="6" s="1"/>
  <c r="S144" i="6" s="1"/>
  <c r="E160" i="6"/>
  <c r="D160" i="6" s="1"/>
  <c r="S160" i="6" s="1"/>
  <c r="E176" i="6"/>
  <c r="D176" i="6" s="1"/>
  <c r="S176" i="6" s="1"/>
  <c r="E184" i="6"/>
  <c r="D184" i="6" s="1"/>
  <c r="S184" i="6" s="1"/>
  <c r="E192" i="6"/>
  <c r="D192" i="6" s="1"/>
  <c r="S192" i="6" s="1"/>
  <c r="E29" i="6"/>
  <c r="D29" i="6" s="1"/>
  <c r="S29" i="6" s="1"/>
  <c r="E33" i="6"/>
  <c r="D33" i="6" s="1"/>
  <c r="S33" i="6" s="1"/>
  <c r="E61" i="6"/>
  <c r="D61" i="6" s="1"/>
  <c r="S61" i="6" s="1"/>
  <c r="E81" i="6"/>
  <c r="D81" i="6" s="1"/>
  <c r="S81" i="6" s="1"/>
  <c r="E105" i="6"/>
  <c r="D105" i="6" s="1"/>
  <c r="S105" i="6" s="1"/>
  <c r="E109" i="6"/>
  <c r="D109" i="6" s="1"/>
  <c r="S109" i="6" s="1"/>
  <c r="E153" i="6"/>
  <c r="D153" i="6" s="1"/>
  <c r="S153" i="6" s="1"/>
  <c r="E177" i="6"/>
  <c r="E201" i="6"/>
  <c r="D201" i="6" s="1"/>
  <c r="S201" i="6" s="1"/>
  <c r="E14" i="6"/>
  <c r="D14" i="6" s="1"/>
  <c r="S14" i="6" s="1"/>
  <c r="E22" i="6"/>
  <c r="D22" i="6" s="1"/>
  <c r="S22" i="6" s="1"/>
  <c r="E46" i="6"/>
  <c r="E74" i="6"/>
  <c r="D74" i="6" s="1"/>
  <c r="S74" i="6" s="1"/>
  <c r="E78" i="6"/>
  <c r="D78" i="6" s="1"/>
  <c r="S78" i="6" s="1"/>
  <c r="E82" i="6"/>
  <c r="D82" i="6" s="1"/>
  <c r="S82" i="6" s="1"/>
  <c r="E90" i="6"/>
  <c r="D90" i="6" s="1"/>
  <c r="S90" i="6" s="1"/>
  <c r="E94" i="6"/>
  <c r="D94" i="6" s="1"/>
  <c r="S94" i="6" s="1"/>
  <c r="E146" i="6"/>
  <c r="D146" i="6" s="1"/>
  <c r="S146" i="6" s="1"/>
  <c r="E162" i="6"/>
  <c r="D162" i="6" s="1"/>
  <c r="S162" i="6" s="1"/>
  <c r="E11" i="6"/>
  <c r="D11" i="6" s="1"/>
  <c r="S11" i="6" s="1"/>
  <c r="E59" i="6"/>
  <c r="E107" i="6"/>
  <c r="D107" i="6" s="1"/>
  <c r="S107" i="6" s="1"/>
  <c r="E203" i="6"/>
  <c r="D203" i="6" s="1"/>
  <c r="S203" i="6" s="1"/>
  <c r="E219" i="6"/>
  <c r="D219" i="6" s="1"/>
  <c r="S219" i="6" s="1"/>
  <c r="E228" i="6"/>
  <c r="D228" i="6" s="1"/>
  <c r="S228" i="6" s="1"/>
  <c r="E243" i="6"/>
  <c r="D243" i="6" s="1"/>
  <c r="S243" i="6" s="1"/>
  <c r="E255" i="6"/>
  <c r="D255" i="6" s="1"/>
  <c r="S255" i="6" s="1"/>
  <c r="E295" i="6"/>
  <c r="D295" i="6" s="1"/>
  <c r="S295" i="6" s="1"/>
  <c r="E311" i="6"/>
  <c r="D311" i="6" s="1"/>
  <c r="S311" i="6" s="1"/>
  <c r="E315" i="6"/>
  <c r="D315" i="6" s="1"/>
  <c r="S315" i="6" s="1"/>
  <c r="E323" i="6"/>
  <c r="D323" i="6" s="1"/>
  <c r="S323" i="6" s="1"/>
  <c r="E339" i="6"/>
  <c r="D339" i="6" s="1"/>
  <c r="S339" i="6" s="1"/>
  <c r="E351" i="6"/>
  <c r="E367" i="6"/>
  <c r="D367" i="6" s="1"/>
  <c r="S367" i="6" s="1"/>
  <c r="E387" i="6"/>
  <c r="D387" i="6" s="1"/>
  <c r="S387" i="6" s="1"/>
  <c r="E391" i="6"/>
  <c r="E403" i="6"/>
  <c r="D403" i="6" s="1"/>
  <c r="S403" i="6" s="1"/>
  <c r="E451" i="6"/>
  <c r="D451" i="6" s="1"/>
  <c r="S451" i="6" s="1"/>
  <c r="E463" i="6"/>
  <c r="D463" i="6" s="1"/>
  <c r="S463" i="6" s="1"/>
  <c r="E479" i="6"/>
  <c r="D479" i="6" s="1"/>
  <c r="S479" i="6" s="1"/>
  <c r="E523" i="6"/>
  <c r="D523" i="6" s="1"/>
  <c r="S523" i="6" s="1"/>
  <c r="E575" i="6"/>
  <c r="D575" i="6" s="1"/>
  <c r="S575" i="6" s="1"/>
  <c r="E579" i="6"/>
  <c r="D579" i="6" s="1"/>
  <c r="S579" i="6" s="1"/>
  <c r="E587" i="6"/>
  <c r="D587" i="6" s="1"/>
  <c r="S587" i="6" s="1"/>
  <c r="E623" i="6"/>
  <c r="D623" i="6" s="1"/>
  <c r="S623" i="6" s="1"/>
  <c r="E631" i="6"/>
  <c r="D631" i="6" s="1"/>
  <c r="S631" i="6" s="1"/>
  <c r="E735" i="6"/>
  <c r="D735" i="6" s="1"/>
  <c r="S735" i="6" s="1"/>
  <c r="E15" i="6"/>
  <c r="D15" i="6" s="1"/>
  <c r="S15" i="6" s="1"/>
  <c r="E47" i="6"/>
  <c r="D47" i="6" s="1"/>
  <c r="S47" i="6" s="1"/>
  <c r="E191" i="6"/>
  <c r="D191" i="6" s="1"/>
  <c r="S191" i="6" s="1"/>
  <c r="E268" i="6"/>
  <c r="D268" i="6" s="1"/>
  <c r="S268" i="6" s="1"/>
  <c r="E292" i="6"/>
  <c r="D292" i="6" s="1"/>
  <c r="S292" i="6" s="1"/>
  <c r="E328" i="6"/>
  <c r="D328" i="6" s="1"/>
  <c r="S328" i="6" s="1"/>
  <c r="E336" i="6"/>
  <c r="D336" i="6" s="1"/>
  <c r="S336" i="6" s="1"/>
  <c r="E368" i="6"/>
  <c r="D368" i="6" s="1"/>
  <c r="S368" i="6" s="1"/>
  <c r="E388" i="6"/>
  <c r="D388" i="6" s="1"/>
  <c r="S388" i="6" s="1"/>
  <c r="E396" i="6"/>
  <c r="D396" i="6" s="1"/>
  <c r="S396" i="6" s="1"/>
  <c r="E420" i="6"/>
  <c r="D420" i="6" s="1"/>
  <c r="S420" i="6" s="1"/>
  <c r="E460" i="6"/>
  <c r="D460" i="6" s="1"/>
  <c r="S460" i="6" s="1"/>
  <c r="E500" i="6"/>
  <c r="E520" i="6"/>
  <c r="D520" i="6" s="1"/>
  <c r="S520" i="6" s="1"/>
  <c r="E544" i="6"/>
  <c r="D544" i="6" s="1"/>
  <c r="S544" i="6" s="1"/>
  <c r="E568" i="6"/>
  <c r="D568" i="6" s="1"/>
  <c r="S568" i="6" s="1"/>
  <c r="E592" i="6"/>
  <c r="D592" i="6" s="1"/>
  <c r="S592" i="6" s="1"/>
  <c r="E596" i="6"/>
  <c r="D596" i="6" s="1"/>
  <c r="S596" i="6" s="1"/>
  <c r="E640" i="6"/>
  <c r="D640" i="6" s="1"/>
  <c r="S640" i="6" s="1"/>
  <c r="E644" i="6"/>
  <c r="D644" i="6" s="1"/>
  <c r="S644" i="6" s="1"/>
  <c r="E704" i="6"/>
  <c r="D704" i="6" s="1"/>
  <c r="S704" i="6" s="1"/>
  <c r="E19" i="6"/>
  <c r="E51" i="6"/>
  <c r="D51" i="6" s="1"/>
  <c r="S51" i="6" s="1"/>
  <c r="E147" i="6"/>
  <c r="D147" i="6" s="1"/>
  <c r="S147" i="6" s="1"/>
  <c r="E179" i="6"/>
  <c r="D179" i="6" s="1"/>
  <c r="S179" i="6" s="1"/>
  <c r="E224" i="6"/>
  <c r="D224" i="6" s="1"/>
  <c r="S224" i="6" s="1"/>
  <c r="E249" i="6"/>
  <c r="D249" i="6" s="1"/>
  <c r="S249" i="6" s="1"/>
  <c r="E265" i="6"/>
  <c r="D265" i="6" s="1"/>
  <c r="S265" i="6" s="1"/>
  <c r="E309" i="6"/>
  <c r="E317" i="6"/>
  <c r="D317" i="6" s="1"/>
  <c r="S317" i="6" s="1"/>
  <c r="E453" i="6"/>
  <c r="D453" i="6" s="1"/>
  <c r="S453" i="6" s="1"/>
  <c r="E465" i="6"/>
  <c r="D465" i="6" s="1"/>
  <c r="S465" i="6" s="1"/>
  <c r="E493" i="6"/>
  <c r="D493" i="6" s="1"/>
  <c r="S493" i="6" s="1"/>
  <c r="E505" i="6"/>
  <c r="D505" i="6" s="1"/>
  <c r="S505" i="6" s="1"/>
  <c r="E521" i="6"/>
  <c r="D521" i="6" s="1"/>
  <c r="S521" i="6" s="1"/>
  <c r="E541" i="6"/>
  <c r="D541" i="6" s="1"/>
  <c r="S541" i="6" s="1"/>
  <c r="E545" i="6"/>
  <c r="D545" i="6" s="1"/>
  <c r="S545" i="6" s="1"/>
  <c r="E557" i="6"/>
  <c r="E561" i="6"/>
  <c r="D561" i="6" s="1"/>
  <c r="S561" i="6" s="1"/>
  <c r="E573" i="6"/>
  <c r="D573" i="6" s="1"/>
  <c r="S573" i="6" s="1"/>
  <c r="E982" i="6"/>
  <c r="D982" i="6" s="1"/>
  <c r="S982" i="6" s="1"/>
  <c r="E962" i="6"/>
  <c r="D962" i="6" s="1"/>
  <c r="S962" i="6" s="1"/>
  <c r="E934" i="6"/>
  <c r="D934" i="6" s="1"/>
  <c r="S934" i="6" s="1"/>
  <c r="E910" i="6"/>
  <c r="D910" i="6" s="1"/>
  <c r="S910" i="6" s="1"/>
  <c r="E834" i="6"/>
  <c r="D834" i="6" s="1"/>
  <c r="S834" i="6" s="1"/>
  <c r="E782" i="6"/>
  <c r="D782" i="6" s="1"/>
  <c r="S782" i="6" s="1"/>
  <c r="E766" i="6"/>
  <c r="D766" i="6" s="1"/>
  <c r="S766" i="6" s="1"/>
  <c r="E725" i="6"/>
  <c r="D725" i="6" s="1"/>
  <c r="S725" i="6" s="1"/>
  <c r="E709" i="6"/>
  <c r="D709" i="6" s="1"/>
  <c r="S709" i="6" s="1"/>
  <c r="E701" i="6"/>
  <c r="D701" i="6" s="1"/>
  <c r="S701" i="6" s="1"/>
  <c r="E653" i="6"/>
  <c r="D653" i="6" s="1"/>
  <c r="S653" i="6" s="1"/>
  <c r="E637" i="6"/>
  <c r="D637" i="6" s="1"/>
  <c r="S637" i="6" s="1"/>
  <c r="E570" i="6"/>
  <c r="D570" i="6" s="1"/>
  <c r="S570" i="6" s="1"/>
  <c r="E410" i="6"/>
  <c r="D410" i="6" s="1"/>
  <c r="S410" i="6" s="1"/>
  <c r="E346" i="6"/>
  <c r="D346" i="6" s="1"/>
  <c r="S346" i="6" s="1"/>
  <c r="E4" i="6"/>
  <c r="D4" i="6" s="1"/>
  <c r="S4" i="6" s="1"/>
  <c r="E8" i="6"/>
  <c r="E28" i="6"/>
  <c r="D28" i="6" s="1"/>
  <c r="S28" i="6" s="1"/>
  <c r="E40" i="6"/>
  <c r="D40" i="6" s="1"/>
  <c r="S40" i="6" s="1"/>
  <c r="E104" i="6"/>
  <c r="D104" i="6" s="1"/>
  <c r="S104" i="6" s="1"/>
  <c r="E132" i="6"/>
  <c r="E136" i="6"/>
  <c r="D136" i="6" s="1"/>
  <c r="S136" i="6" s="1"/>
  <c r="E164" i="6"/>
  <c r="D164" i="6" s="1"/>
  <c r="S164" i="6" s="1"/>
  <c r="E168" i="6"/>
  <c r="D168" i="6" s="1"/>
  <c r="S168" i="6" s="1"/>
  <c r="E172" i="6"/>
  <c r="D172" i="6" s="1"/>
  <c r="S172" i="6" s="1"/>
  <c r="E200" i="6"/>
  <c r="D200" i="6" s="1"/>
  <c r="S200" i="6" s="1"/>
  <c r="E5" i="6"/>
  <c r="D5" i="6" s="1"/>
  <c r="S5" i="6" s="1"/>
  <c r="E25" i="6"/>
  <c r="D25" i="6" s="1"/>
  <c r="S25" i="6" s="1"/>
  <c r="E45" i="6"/>
  <c r="E53" i="6"/>
  <c r="D53" i="6" s="1"/>
  <c r="S53" i="6" s="1"/>
  <c r="E69" i="6"/>
  <c r="D69" i="6" s="1"/>
  <c r="S69" i="6" s="1"/>
  <c r="E73" i="6"/>
  <c r="D73" i="6" s="1"/>
  <c r="S73" i="6" s="1"/>
  <c r="E97" i="6"/>
  <c r="D97" i="6" s="1"/>
  <c r="S97" i="6" s="1"/>
  <c r="E137" i="6"/>
  <c r="D137" i="6" s="1"/>
  <c r="S137" i="6" s="1"/>
  <c r="E149" i="6"/>
  <c r="D149" i="6" s="1"/>
  <c r="S149" i="6" s="1"/>
  <c r="E161" i="6"/>
  <c r="D161" i="6" s="1"/>
  <c r="S161" i="6" s="1"/>
  <c r="E221" i="6"/>
  <c r="D221" i="6" s="1"/>
  <c r="S221" i="6" s="1"/>
  <c r="E225" i="6"/>
  <c r="D225" i="6" s="1"/>
  <c r="S225" i="6" s="1"/>
  <c r="E233" i="6"/>
  <c r="D233" i="6" s="1"/>
  <c r="S233" i="6" s="1"/>
  <c r="E6" i="6"/>
  <c r="D6" i="6" s="1"/>
  <c r="S6" i="6" s="1"/>
  <c r="E58" i="6"/>
  <c r="D58" i="6" s="1"/>
  <c r="S58" i="6" s="1"/>
  <c r="E62" i="6"/>
  <c r="D62" i="6" s="1"/>
  <c r="S62" i="6" s="1"/>
  <c r="E98" i="6"/>
  <c r="D98" i="6" s="1"/>
  <c r="S98" i="6" s="1"/>
  <c r="E106" i="6"/>
  <c r="D106" i="6" s="1"/>
  <c r="S106" i="6" s="1"/>
  <c r="E142" i="6"/>
  <c r="D142" i="6" s="1"/>
  <c r="S142" i="6" s="1"/>
  <c r="E154" i="6"/>
  <c r="D154" i="6" s="1"/>
  <c r="S154" i="6" s="1"/>
  <c r="E158" i="6"/>
  <c r="D158" i="6" s="1"/>
  <c r="S158" i="6" s="1"/>
  <c r="E166" i="6"/>
  <c r="D166" i="6" s="1"/>
  <c r="S166" i="6" s="1"/>
  <c r="E7" i="6"/>
  <c r="E71" i="6"/>
  <c r="D71" i="6" s="1"/>
  <c r="S71" i="6" s="1"/>
  <c r="E103" i="6"/>
  <c r="D103" i="6" s="1"/>
  <c r="S103" i="6" s="1"/>
  <c r="E91" i="6"/>
  <c r="D91" i="6" s="1"/>
  <c r="S91" i="6" s="1"/>
  <c r="E239" i="6"/>
  <c r="E263" i="6"/>
  <c r="D263" i="6" s="1"/>
  <c r="S263" i="6" s="1"/>
  <c r="E267" i="6"/>
  <c r="D267" i="6" s="1"/>
  <c r="S267" i="6" s="1"/>
  <c r="E271" i="6"/>
  <c r="D271" i="6" s="1"/>
  <c r="S271" i="6" s="1"/>
  <c r="E319" i="6"/>
  <c r="D319" i="6" s="1"/>
  <c r="S319" i="6" s="1"/>
  <c r="E335" i="6"/>
  <c r="D335" i="6" s="1"/>
  <c r="S335" i="6" s="1"/>
  <c r="E343" i="6"/>
  <c r="D343" i="6" s="1"/>
  <c r="S343" i="6" s="1"/>
  <c r="E363" i="6"/>
  <c r="D363" i="6" s="1"/>
  <c r="S363" i="6" s="1"/>
  <c r="E379" i="6"/>
  <c r="E383" i="6"/>
  <c r="D383" i="6" s="1"/>
  <c r="S383" i="6" s="1"/>
  <c r="E443" i="6"/>
  <c r="D443" i="6" s="1"/>
  <c r="S443" i="6" s="1"/>
  <c r="E455" i="6"/>
  <c r="D455" i="6" s="1"/>
  <c r="S455" i="6" s="1"/>
  <c r="E487" i="6"/>
  <c r="D487" i="6" s="1"/>
  <c r="S487" i="6" s="1"/>
  <c r="E511" i="6"/>
  <c r="D511" i="6" s="1"/>
  <c r="S511" i="6" s="1"/>
  <c r="E515" i="6"/>
  <c r="D515" i="6" s="1"/>
  <c r="S515" i="6" s="1"/>
  <c r="E547" i="6"/>
  <c r="D547" i="6" s="1"/>
  <c r="S547" i="6" s="1"/>
  <c r="E551" i="6"/>
  <c r="D551" i="6" s="1"/>
  <c r="S551" i="6" s="1"/>
  <c r="E559" i="6"/>
  <c r="D559" i="6" s="1"/>
  <c r="S559" i="6" s="1"/>
  <c r="E571" i="6"/>
  <c r="D571" i="6" s="1"/>
  <c r="S571" i="6" s="1"/>
  <c r="E635" i="6"/>
  <c r="D635" i="6" s="1"/>
  <c r="S635" i="6" s="1"/>
  <c r="E667" i="6"/>
  <c r="D667" i="6" s="1"/>
  <c r="S667" i="6" s="1"/>
  <c r="E687" i="6"/>
  <c r="D687" i="6" s="1"/>
  <c r="S687" i="6" s="1"/>
  <c r="E727" i="6"/>
  <c r="D727" i="6" s="1"/>
  <c r="S727" i="6" s="1"/>
  <c r="E731" i="6"/>
  <c r="D731" i="6" s="1"/>
  <c r="S731" i="6" s="1"/>
  <c r="E63" i="6"/>
  <c r="D63" i="6" s="1"/>
  <c r="S63" i="6" s="1"/>
  <c r="E159" i="6"/>
  <c r="D159" i="6" s="1"/>
  <c r="S159" i="6" s="1"/>
  <c r="E260" i="6"/>
  <c r="D260" i="6" s="1"/>
  <c r="S260" i="6" s="1"/>
  <c r="E272" i="6"/>
  <c r="D272" i="6" s="1"/>
  <c r="S272" i="6" s="1"/>
  <c r="E284" i="6"/>
  <c r="D284" i="6" s="1"/>
  <c r="S284" i="6" s="1"/>
  <c r="E288" i="6"/>
  <c r="D288" i="6" s="1"/>
  <c r="S288" i="6" s="1"/>
  <c r="E304" i="6"/>
  <c r="D304" i="6" s="1"/>
  <c r="S304" i="6" s="1"/>
  <c r="E316" i="6"/>
  <c r="D316" i="6" s="1"/>
  <c r="S316" i="6" s="1"/>
  <c r="E324" i="6"/>
  <c r="D324" i="6" s="1"/>
  <c r="S324" i="6" s="1"/>
  <c r="E348" i="6"/>
  <c r="D348" i="6" s="1"/>
  <c r="S348" i="6" s="1"/>
  <c r="E360" i="6"/>
  <c r="D360" i="6" s="1"/>
  <c r="S360" i="6" s="1"/>
  <c r="E376" i="6"/>
  <c r="D376" i="6" s="1"/>
  <c r="S376" i="6" s="1"/>
  <c r="E428" i="6"/>
  <c r="D428" i="6" s="1"/>
  <c r="S428" i="6" s="1"/>
  <c r="E448" i="6"/>
  <c r="D448" i="6" s="1"/>
  <c r="S448" i="6" s="1"/>
  <c r="E480" i="6"/>
  <c r="D480" i="6" s="1"/>
  <c r="S480" i="6" s="1"/>
  <c r="E492" i="6"/>
  <c r="D492" i="6" s="1"/>
  <c r="S492" i="6" s="1"/>
  <c r="E512" i="6"/>
  <c r="D512" i="6" s="1"/>
  <c r="S512" i="6" s="1"/>
  <c r="E532" i="6"/>
  <c r="D532" i="6" s="1"/>
  <c r="S532" i="6" s="1"/>
  <c r="E548" i="6"/>
  <c r="D548" i="6" s="1"/>
  <c r="S548" i="6" s="1"/>
  <c r="E556" i="6"/>
  <c r="D556" i="6" s="1"/>
  <c r="S556" i="6" s="1"/>
  <c r="E560" i="6"/>
  <c r="D560" i="6" s="1"/>
  <c r="S560" i="6" s="1"/>
  <c r="E572" i="6"/>
  <c r="D572" i="6" s="1"/>
  <c r="S572" i="6" s="1"/>
  <c r="E652" i="6"/>
  <c r="D652" i="6" s="1"/>
  <c r="S652" i="6" s="1"/>
  <c r="E668" i="6"/>
  <c r="D668" i="6" s="1"/>
  <c r="S668" i="6" s="1"/>
  <c r="E708" i="6"/>
  <c r="D708" i="6" s="1"/>
  <c r="S708" i="6" s="1"/>
  <c r="E732" i="6"/>
  <c r="D732" i="6" s="1"/>
  <c r="S732" i="6" s="1"/>
  <c r="E740" i="6"/>
  <c r="D740" i="6" s="1"/>
  <c r="S740" i="6" s="1"/>
  <c r="E3" i="6"/>
  <c r="D3" i="6" s="1"/>
  <c r="S3" i="6" s="1"/>
  <c r="E115" i="6"/>
  <c r="D115" i="6" s="1"/>
  <c r="S115" i="6" s="1"/>
  <c r="E195" i="6"/>
  <c r="D195" i="6" s="1"/>
  <c r="S195" i="6" s="1"/>
  <c r="E237" i="6"/>
  <c r="D237" i="6" s="1"/>
  <c r="S237" i="6" s="1"/>
  <c r="E293" i="6"/>
  <c r="D293" i="6" s="1"/>
  <c r="S293" i="6" s="1"/>
  <c r="E305" i="6"/>
  <c r="D305" i="6" s="1"/>
  <c r="S305" i="6" s="1"/>
  <c r="E313" i="6"/>
  <c r="D313" i="6" s="1"/>
  <c r="S313" i="6" s="1"/>
  <c r="E333" i="6"/>
  <c r="D333" i="6" s="1"/>
  <c r="S333" i="6" s="1"/>
  <c r="E345" i="6"/>
  <c r="D345" i="6" s="1"/>
  <c r="S345" i="6" s="1"/>
  <c r="E349" i="6"/>
  <c r="D349" i="6" s="1"/>
  <c r="S349" i="6" s="1"/>
  <c r="E381" i="6"/>
  <c r="D381" i="6" s="1"/>
  <c r="S381" i="6" s="1"/>
  <c r="E397" i="6"/>
  <c r="D397" i="6" s="1"/>
  <c r="S397" i="6" s="1"/>
  <c r="E401" i="6"/>
  <c r="D401" i="6" s="1"/>
  <c r="S401" i="6" s="1"/>
  <c r="E413" i="6"/>
  <c r="D413" i="6" s="1"/>
  <c r="S413" i="6" s="1"/>
  <c r="E425" i="6"/>
  <c r="D425" i="6" s="1"/>
  <c r="S425" i="6" s="1"/>
  <c r="E441" i="6"/>
  <c r="D441" i="6" s="1"/>
  <c r="S441" i="6" s="1"/>
  <c r="E469" i="6"/>
  <c r="D469" i="6" s="1"/>
  <c r="S469" i="6" s="1"/>
  <c r="E509" i="6"/>
  <c r="D509" i="6" s="1"/>
  <c r="S509" i="6" s="1"/>
  <c r="E553" i="6"/>
  <c r="D553" i="6" s="1"/>
  <c r="S553" i="6" s="1"/>
  <c r="E565" i="6"/>
  <c r="D565" i="6" s="1"/>
  <c r="S565" i="6" s="1"/>
  <c r="E577" i="6"/>
  <c r="D577" i="6" s="1"/>
  <c r="S577" i="6" s="1"/>
  <c r="E1001" i="6"/>
  <c r="D1001" i="6" s="1"/>
  <c r="S1001" i="6" s="1"/>
  <c r="E997" i="6"/>
  <c r="D997" i="6" s="1"/>
  <c r="S997" i="6" s="1"/>
  <c r="E993" i="6"/>
  <c r="D993" i="6" s="1"/>
  <c r="S993" i="6" s="1"/>
  <c r="E989" i="6"/>
  <c r="D989" i="6" s="1"/>
  <c r="S989" i="6" s="1"/>
  <c r="E985" i="6"/>
  <c r="D985" i="6" s="1"/>
  <c r="S985" i="6" s="1"/>
  <c r="E981" i="6"/>
  <c r="D981" i="6" s="1"/>
  <c r="S981" i="6" s="1"/>
  <c r="E977" i="6"/>
  <c r="D977" i="6" s="1"/>
  <c r="S977" i="6" s="1"/>
  <c r="E973" i="6"/>
  <c r="D973" i="6" s="1"/>
  <c r="S973" i="6" s="1"/>
  <c r="E969" i="6"/>
  <c r="D969" i="6" s="1"/>
  <c r="S969" i="6" s="1"/>
  <c r="E965" i="6"/>
  <c r="D965" i="6" s="1"/>
  <c r="S965" i="6" s="1"/>
  <c r="E961" i="6"/>
  <c r="D961" i="6" s="1"/>
  <c r="S961" i="6" s="1"/>
  <c r="E957" i="6"/>
  <c r="D957" i="6" s="1"/>
  <c r="S957" i="6" s="1"/>
  <c r="E953" i="6"/>
  <c r="D953" i="6" s="1"/>
  <c r="S953" i="6" s="1"/>
  <c r="E949" i="6"/>
  <c r="D949" i="6" s="1"/>
  <c r="S949" i="6" s="1"/>
  <c r="E945" i="6"/>
  <c r="D945" i="6" s="1"/>
  <c r="S945" i="6" s="1"/>
  <c r="E941" i="6"/>
  <c r="D941" i="6" s="1"/>
  <c r="S941" i="6" s="1"/>
  <c r="E937" i="6"/>
  <c r="D937" i="6" s="1"/>
  <c r="S937" i="6" s="1"/>
  <c r="E933" i="6"/>
  <c r="D933" i="6" s="1"/>
  <c r="S933" i="6" s="1"/>
  <c r="E929" i="6"/>
  <c r="D929" i="6" s="1"/>
  <c r="S929" i="6" s="1"/>
  <c r="E925" i="6"/>
  <c r="D925" i="6" s="1"/>
  <c r="S925" i="6" s="1"/>
  <c r="E921" i="6"/>
  <c r="D921" i="6" s="1"/>
  <c r="S921" i="6" s="1"/>
  <c r="E917" i="6"/>
  <c r="D917" i="6" s="1"/>
  <c r="S917" i="6" s="1"/>
  <c r="E913" i="6"/>
  <c r="D913" i="6" s="1"/>
  <c r="S913" i="6" s="1"/>
  <c r="E909" i="6"/>
  <c r="D909" i="6" s="1"/>
  <c r="S909" i="6" s="1"/>
  <c r="E905" i="6"/>
  <c r="D905" i="6" s="1"/>
  <c r="S905" i="6" s="1"/>
  <c r="E901" i="6"/>
  <c r="D901" i="6" s="1"/>
  <c r="S901" i="6" s="1"/>
  <c r="E897" i="6"/>
  <c r="D897" i="6" s="1"/>
  <c r="S897" i="6" s="1"/>
  <c r="E893" i="6"/>
  <c r="D893" i="6" s="1"/>
  <c r="S893" i="6" s="1"/>
  <c r="E889" i="6"/>
  <c r="D889" i="6" s="1"/>
  <c r="S889" i="6" s="1"/>
  <c r="E885" i="6"/>
  <c r="D885" i="6" s="1"/>
  <c r="S885" i="6" s="1"/>
  <c r="E881" i="6"/>
  <c r="D881" i="6" s="1"/>
  <c r="S881" i="6" s="1"/>
  <c r="E877" i="6"/>
  <c r="D877" i="6" s="1"/>
  <c r="S877" i="6" s="1"/>
  <c r="E873" i="6"/>
  <c r="D873" i="6" s="1"/>
  <c r="S873" i="6" s="1"/>
  <c r="E869" i="6"/>
  <c r="D869" i="6" s="1"/>
  <c r="S869" i="6" s="1"/>
  <c r="E865" i="6"/>
  <c r="D865" i="6" s="1"/>
  <c r="S865" i="6" s="1"/>
  <c r="E861" i="6"/>
  <c r="D861" i="6" s="1"/>
  <c r="S861" i="6" s="1"/>
  <c r="E857" i="6"/>
  <c r="D857" i="6" s="1"/>
  <c r="S857" i="6" s="1"/>
  <c r="E853" i="6"/>
  <c r="D853" i="6" s="1"/>
  <c r="S853" i="6" s="1"/>
  <c r="E849" i="6"/>
  <c r="D849" i="6" s="1"/>
  <c r="S849" i="6" s="1"/>
  <c r="E845" i="6"/>
  <c r="D845" i="6" s="1"/>
  <c r="S845" i="6" s="1"/>
  <c r="E841" i="6"/>
  <c r="D841" i="6" s="1"/>
  <c r="S841" i="6" s="1"/>
  <c r="E837" i="6"/>
  <c r="D837" i="6" s="1"/>
  <c r="S837" i="6" s="1"/>
  <c r="E833" i="6"/>
  <c r="D833" i="6" s="1"/>
  <c r="S833" i="6" s="1"/>
  <c r="E829" i="6"/>
  <c r="D829" i="6" s="1"/>
  <c r="S829" i="6" s="1"/>
  <c r="E825" i="6"/>
  <c r="D825" i="6" s="1"/>
  <c r="S825" i="6" s="1"/>
  <c r="E821" i="6"/>
  <c r="D821" i="6" s="1"/>
  <c r="S821" i="6" s="1"/>
  <c r="E817" i="6"/>
  <c r="D817" i="6" s="1"/>
  <c r="S817" i="6" s="1"/>
  <c r="E813" i="6"/>
  <c r="D813" i="6" s="1"/>
  <c r="S813" i="6" s="1"/>
  <c r="E809" i="6"/>
  <c r="E805" i="6"/>
  <c r="D805" i="6" s="1"/>
  <c r="S805" i="6" s="1"/>
  <c r="E801" i="6"/>
  <c r="D801" i="6" s="1"/>
  <c r="S801" i="6" s="1"/>
  <c r="E797" i="6"/>
  <c r="D797" i="6" s="1"/>
  <c r="S797" i="6" s="1"/>
  <c r="E793" i="6"/>
  <c r="D793" i="6" s="1"/>
  <c r="S793" i="6" s="1"/>
  <c r="E789" i="6"/>
  <c r="D789" i="6" s="1"/>
  <c r="S789" i="6" s="1"/>
  <c r="E785" i="6"/>
  <c r="D785" i="6" s="1"/>
  <c r="S785" i="6" s="1"/>
  <c r="E781" i="6"/>
  <c r="D781" i="6" s="1"/>
  <c r="S781" i="6" s="1"/>
  <c r="E777" i="6"/>
  <c r="D777" i="6" s="1"/>
  <c r="S777" i="6" s="1"/>
  <c r="E773" i="6"/>
  <c r="D773" i="6" s="1"/>
  <c r="S773" i="6" s="1"/>
  <c r="E769" i="6"/>
  <c r="D769" i="6" s="1"/>
  <c r="S769" i="6" s="1"/>
  <c r="E765" i="6"/>
  <c r="D765" i="6" s="1"/>
  <c r="S765" i="6" s="1"/>
  <c r="E761" i="6"/>
  <c r="D761" i="6" s="1"/>
  <c r="S761" i="6" s="1"/>
  <c r="E757" i="6"/>
  <c r="D757" i="6" s="1"/>
  <c r="S757" i="6" s="1"/>
  <c r="E753" i="6"/>
  <c r="D753" i="6" s="1"/>
  <c r="S753" i="6" s="1"/>
  <c r="E749" i="6"/>
  <c r="D749" i="6" s="1"/>
  <c r="S749" i="6" s="1"/>
  <c r="E745" i="6"/>
  <c r="D745" i="6" s="1"/>
  <c r="S745" i="6" s="1"/>
  <c r="E738" i="6"/>
  <c r="D738" i="6" s="1"/>
  <c r="S738" i="6" s="1"/>
  <c r="E730" i="6"/>
  <c r="D730" i="6" s="1"/>
  <c r="S730" i="6" s="1"/>
  <c r="E722" i="6"/>
  <c r="D722" i="6" s="1"/>
  <c r="S722" i="6" s="1"/>
  <c r="E714" i="6"/>
  <c r="D714" i="6" s="1"/>
  <c r="S714" i="6" s="1"/>
  <c r="E706" i="6"/>
  <c r="D706" i="6" s="1"/>
  <c r="S706" i="6" s="1"/>
  <c r="E698" i="6"/>
  <c r="D698" i="6" s="1"/>
  <c r="S698" i="6" s="1"/>
  <c r="E690" i="6"/>
  <c r="D690" i="6" s="1"/>
  <c r="S690" i="6" s="1"/>
  <c r="E682" i="6"/>
  <c r="D682" i="6" s="1"/>
  <c r="S682" i="6" s="1"/>
  <c r="E674" i="6"/>
  <c r="D674" i="6" s="1"/>
  <c r="S674" i="6" s="1"/>
  <c r="E666" i="6"/>
  <c r="D666" i="6" s="1"/>
  <c r="S666" i="6" s="1"/>
  <c r="E658" i="6"/>
  <c r="D658" i="6" s="1"/>
  <c r="S658" i="6" s="1"/>
  <c r="E650" i="6"/>
  <c r="D650" i="6" s="1"/>
  <c r="S650" i="6" s="1"/>
  <c r="E642" i="6"/>
  <c r="D642" i="6" s="1"/>
  <c r="S642" i="6" s="1"/>
  <c r="E634" i="6"/>
  <c r="D634" i="6" s="1"/>
  <c r="S634" i="6" s="1"/>
  <c r="E626" i="6"/>
  <c r="D626" i="6" s="1"/>
  <c r="S626" i="6" s="1"/>
  <c r="E618" i="6"/>
  <c r="D618" i="6" s="1"/>
  <c r="S618" i="6" s="1"/>
  <c r="E610" i="6"/>
  <c r="D610" i="6" s="1"/>
  <c r="S610" i="6" s="1"/>
  <c r="E598" i="6"/>
  <c r="D598" i="6" s="1"/>
  <c r="S598" i="6" s="1"/>
  <c r="E582" i="6"/>
  <c r="D582" i="6" s="1"/>
  <c r="S582" i="6" s="1"/>
  <c r="E566" i="6"/>
  <c r="D566" i="6" s="1"/>
  <c r="S566" i="6" s="1"/>
  <c r="E550" i="6"/>
  <c r="D550" i="6" s="1"/>
  <c r="S550" i="6" s="1"/>
  <c r="E534" i="6"/>
  <c r="D534" i="6" s="1"/>
  <c r="S534" i="6" s="1"/>
  <c r="E518" i="6"/>
  <c r="D518" i="6" s="1"/>
  <c r="S518" i="6" s="1"/>
  <c r="E502" i="6"/>
  <c r="D502" i="6" s="1"/>
  <c r="S502" i="6" s="1"/>
  <c r="E486" i="6"/>
  <c r="D486" i="6" s="1"/>
  <c r="S486" i="6" s="1"/>
  <c r="E470" i="6"/>
  <c r="D470" i="6" s="1"/>
  <c r="S470" i="6" s="1"/>
  <c r="E454" i="6"/>
  <c r="D454" i="6" s="1"/>
  <c r="S454" i="6" s="1"/>
  <c r="E438" i="6"/>
  <c r="D438" i="6" s="1"/>
  <c r="S438" i="6" s="1"/>
  <c r="E422" i="6"/>
  <c r="D422" i="6" s="1"/>
  <c r="S422" i="6" s="1"/>
  <c r="E406" i="6"/>
  <c r="D406" i="6" s="1"/>
  <c r="S406" i="6" s="1"/>
  <c r="E390" i="6"/>
  <c r="D390" i="6" s="1"/>
  <c r="S390" i="6" s="1"/>
  <c r="E358" i="6"/>
  <c r="D358" i="6" s="1"/>
  <c r="S358" i="6" s="1"/>
  <c r="E342" i="6"/>
  <c r="D342" i="6" s="1"/>
  <c r="S342" i="6" s="1"/>
  <c r="E326" i="6"/>
  <c r="D326" i="6" s="1"/>
  <c r="S326" i="6" s="1"/>
  <c r="E294" i="6"/>
  <c r="D294" i="6" s="1"/>
  <c r="S294" i="6" s="1"/>
  <c r="E278" i="6"/>
  <c r="D278" i="6" s="1"/>
  <c r="S278" i="6" s="1"/>
  <c r="E262" i="6"/>
  <c r="D262" i="6" s="1"/>
  <c r="S262" i="6" s="1"/>
  <c r="E246" i="6"/>
  <c r="D246" i="6" s="1"/>
  <c r="S246" i="6" s="1"/>
  <c r="E227" i="6"/>
  <c r="D227" i="6" s="1"/>
  <c r="S227" i="6" s="1"/>
  <c r="E32" i="6"/>
  <c r="D32" i="6" s="1"/>
  <c r="S32" i="6" s="1"/>
  <c r="E52" i="6"/>
  <c r="D52" i="6" s="1"/>
  <c r="S52" i="6" s="1"/>
  <c r="E64" i="6"/>
  <c r="D64" i="6" s="1"/>
  <c r="S64" i="6" s="1"/>
  <c r="E84" i="6"/>
  <c r="D84" i="6" s="1"/>
  <c r="S84" i="6" s="1"/>
  <c r="E112" i="6"/>
  <c r="D112" i="6" s="1"/>
  <c r="S112" i="6" s="1"/>
  <c r="E188" i="6"/>
  <c r="D188" i="6" s="1"/>
  <c r="S188" i="6" s="1"/>
  <c r="E208" i="6"/>
  <c r="D208" i="6" s="1"/>
  <c r="S208" i="6" s="1"/>
  <c r="E17" i="6"/>
  <c r="D17" i="6" s="1"/>
  <c r="S17" i="6" s="1"/>
  <c r="E21" i="6"/>
  <c r="D21" i="6" s="1"/>
  <c r="S21" i="6" s="1"/>
  <c r="E85" i="6"/>
  <c r="D85" i="6" s="1"/>
  <c r="S85" i="6" s="1"/>
  <c r="E101" i="6"/>
  <c r="D101" i="6" s="1"/>
  <c r="S101" i="6" s="1"/>
  <c r="E145" i="6"/>
  <c r="D145" i="6" s="1"/>
  <c r="S145" i="6" s="1"/>
  <c r="E157" i="6"/>
  <c r="D157" i="6" s="1"/>
  <c r="S157" i="6" s="1"/>
  <c r="E189" i="6"/>
  <c r="D189" i="6" s="1"/>
  <c r="S189" i="6" s="1"/>
  <c r="E193" i="6"/>
  <c r="D193" i="6" s="1"/>
  <c r="S193" i="6" s="1"/>
  <c r="E197" i="6"/>
  <c r="D197" i="6" s="1"/>
  <c r="S197" i="6" s="1"/>
  <c r="E34" i="6"/>
  <c r="D34" i="6" s="1"/>
  <c r="S34" i="6" s="1"/>
  <c r="E42" i="6"/>
  <c r="D42" i="6" s="1"/>
  <c r="S42" i="6" s="1"/>
  <c r="E66" i="6"/>
  <c r="D66" i="6" s="1"/>
  <c r="S66" i="6" s="1"/>
  <c r="E138" i="6"/>
  <c r="D138" i="6" s="1"/>
  <c r="S138" i="6" s="1"/>
  <c r="E170" i="6"/>
  <c r="D170" i="6" s="1"/>
  <c r="S170" i="6" s="1"/>
  <c r="E182" i="6"/>
  <c r="D182" i="6" s="1"/>
  <c r="S182" i="6" s="1"/>
  <c r="E186" i="6"/>
  <c r="D186" i="6" s="1"/>
  <c r="S186" i="6" s="1"/>
  <c r="E198" i="6"/>
  <c r="D198" i="6" s="1"/>
  <c r="S198" i="6" s="1"/>
  <c r="E202" i="6"/>
  <c r="D202" i="6" s="1"/>
  <c r="S202" i="6" s="1"/>
  <c r="E210" i="6"/>
  <c r="D210" i="6" s="1"/>
  <c r="S210" i="6" s="1"/>
  <c r="E214" i="6"/>
  <c r="D214" i="6" s="1"/>
  <c r="S214" i="6" s="1"/>
  <c r="E218" i="6"/>
  <c r="D218" i="6" s="1"/>
  <c r="S218" i="6" s="1"/>
  <c r="E23" i="6"/>
  <c r="D23" i="6" s="1"/>
  <c r="S23" i="6" s="1"/>
  <c r="E151" i="6"/>
  <c r="D151" i="6" s="1"/>
  <c r="S151" i="6" s="1"/>
  <c r="E27" i="6"/>
  <c r="D27" i="6" s="1"/>
  <c r="S27" i="6" s="1"/>
  <c r="E155" i="6"/>
  <c r="D155" i="6" s="1"/>
  <c r="S155" i="6" s="1"/>
  <c r="E359" i="6"/>
  <c r="D359" i="6" s="1"/>
  <c r="S359" i="6" s="1"/>
  <c r="E371" i="6"/>
  <c r="D371" i="6" s="1"/>
  <c r="S371" i="6" s="1"/>
  <c r="E395" i="6"/>
  <c r="D395" i="6" s="1"/>
  <c r="S395" i="6" s="1"/>
  <c r="E439" i="6"/>
  <c r="D439" i="6" s="1"/>
  <c r="S439" i="6" s="1"/>
  <c r="E471" i="6"/>
  <c r="D471" i="6" s="1"/>
  <c r="S471" i="6" s="1"/>
  <c r="E483" i="6"/>
  <c r="D483" i="6" s="1"/>
  <c r="S483" i="6" s="1"/>
  <c r="E527" i="6"/>
  <c r="D527" i="6" s="1"/>
  <c r="S527" i="6" s="1"/>
  <c r="E535" i="6"/>
  <c r="D535" i="6" s="1"/>
  <c r="S535" i="6" s="1"/>
  <c r="E567" i="6"/>
  <c r="D567" i="6" s="1"/>
  <c r="S567" i="6" s="1"/>
  <c r="E583" i="6"/>
  <c r="D583" i="6" s="1"/>
  <c r="S583" i="6" s="1"/>
  <c r="E639" i="6"/>
  <c r="D639" i="6" s="1"/>
  <c r="S639" i="6" s="1"/>
  <c r="E675" i="6"/>
  <c r="D675" i="6" s="1"/>
  <c r="S675" i="6" s="1"/>
  <c r="E679" i="6"/>
  <c r="D679" i="6" s="1"/>
  <c r="S679" i="6" s="1"/>
  <c r="E683" i="6"/>
  <c r="D683" i="6" s="1"/>
  <c r="S683" i="6" s="1"/>
  <c r="E695" i="6"/>
  <c r="D695" i="6" s="1"/>
  <c r="S695" i="6" s="1"/>
  <c r="E711" i="6"/>
  <c r="D711" i="6" s="1"/>
  <c r="S711" i="6" s="1"/>
  <c r="E723" i="6"/>
  <c r="D723" i="6" s="1"/>
  <c r="S723" i="6" s="1"/>
  <c r="E95" i="6"/>
  <c r="D95" i="6" s="1"/>
  <c r="S95" i="6" s="1"/>
  <c r="E111" i="6"/>
  <c r="D111" i="6" s="1"/>
  <c r="S111" i="6" s="1"/>
  <c r="E175" i="6"/>
  <c r="D175" i="6" s="1"/>
  <c r="S175" i="6" s="1"/>
  <c r="E240" i="6"/>
  <c r="D240" i="6" s="1"/>
  <c r="S240" i="6" s="1"/>
  <c r="E280" i="6"/>
  <c r="D280" i="6" s="1"/>
  <c r="S280" i="6" s="1"/>
  <c r="E300" i="6"/>
  <c r="D300" i="6" s="1"/>
  <c r="S300" i="6" s="1"/>
  <c r="E320" i="6"/>
  <c r="D320" i="6" s="1"/>
  <c r="S320" i="6" s="1"/>
  <c r="E356" i="6"/>
  <c r="D356" i="6" s="1"/>
  <c r="S356" i="6" s="1"/>
  <c r="E400" i="6"/>
  <c r="D400" i="6" s="1"/>
  <c r="S400" i="6" s="1"/>
  <c r="E408" i="6"/>
  <c r="D408" i="6" s="1"/>
  <c r="S408" i="6" s="1"/>
  <c r="E416" i="6"/>
  <c r="D416" i="6" s="1"/>
  <c r="S416" i="6" s="1"/>
  <c r="E476" i="6"/>
  <c r="D476" i="6" s="1"/>
  <c r="S476" i="6" s="1"/>
  <c r="E504" i="6"/>
  <c r="D504" i="6" s="1"/>
  <c r="S504" i="6" s="1"/>
  <c r="E564" i="6"/>
  <c r="D564" i="6" s="1"/>
  <c r="S564" i="6" s="1"/>
  <c r="E608" i="6"/>
  <c r="D608" i="6" s="1"/>
  <c r="S608" i="6" s="1"/>
  <c r="E660" i="6"/>
  <c r="D660" i="6" s="1"/>
  <c r="S660" i="6" s="1"/>
  <c r="E672" i="6"/>
  <c r="D672" i="6" s="1"/>
  <c r="S672" i="6" s="1"/>
  <c r="E692" i="6"/>
  <c r="D692" i="6" s="1"/>
  <c r="S692" i="6" s="1"/>
  <c r="E696" i="6"/>
  <c r="D696" i="6" s="1"/>
  <c r="S696" i="6" s="1"/>
  <c r="E35" i="6"/>
  <c r="D35" i="6" s="1"/>
  <c r="S35" i="6" s="1"/>
  <c r="E131" i="6"/>
  <c r="D131" i="6" s="1"/>
  <c r="S131" i="6" s="1"/>
  <c r="E273" i="6"/>
  <c r="D273" i="6" s="1"/>
  <c r="S273" i="6" s="1"/>
  <c r="E277" i="6"/>
  <c r="D277" i="6" s="1"/>
  <c r="S277" i="6" s="1"/>
  <c r="E285" i="6"/>
  <c r="D285" i="6" s="1"/>
  <c r="S285" i="6" s="1"/>
  <c r="E289" i="6"/>
  <c r="D289" i="6" s="1"/>
  <c r="S289" i="6" s="1"/>
  <c r="E365" i="6"/>
  <c r="D365" i="6" s="1"/>
  <c r="S365" i="6" s="1"/>
  <c r="E433" i="6"/>
  <c r="D433" i="6" s="1"/>
  <c r="S433" i="6" s="1"/>
  <c r="E489" i="6"/>
  <c r="D489" i="6" s="1"/>
  <c r="S489" i="6" s="1"/>
  <c r="E501" i="6"/>
  <c r="D501" i="6" s="1"/>
  <c r="S501" i="6" s="1"/>
  <c r="E537" i="6"/>
  <c r="D537" i="6" s="1"/>
  <c r="S537" i="6" s="1"/>
  <c r="E585" i="6"/>
  <c r="D585" i="6" s="1"/>
  <c r="S585" i="6" s="1"/>
  <c r="E589" i="6"/>
  <c r="D589" i="6" s="1"/>
  <c r="S589" i="6" s="1"/>
  <c r="E597" i="6"/>
  <c r="D597" i="6" s="1"/>
  <c r="S597" i="6" s="1"/>
  <c r="E605" i="6"/>
  <c r="D605" i="6" s="1"/>
  <c r="S605" i="6" s="1"/>
  <c r="E20" i="6"/>
  <c r="D20" i="6" s="1"/>
  <c r="S20" i="6" s="1"/>
  <c r="E56" i="6"/>
  <c r="D56" i="6" s="1"/>
  <c r="S56" i="6" s="1"/>
  <c r="E68" i="6"/>
  <c r="D68" i="6" s="1"/>
  <c r="S68" i="6" s="1"/>
  <c r="E140" i="6"/>
  <c r="D140" i="6" s="1"/>
  <c r="S140" i="6" s="1"/>
  <c r="E152" i="6"/>
  <c r="D152" i="6" s="1"/>
  <c r="S152" i="6" s="1"/>
  <c r="E180" i="6"/>
  <c r="D180" i="6" s="1"/>
  <c r="S180" i="6" s="1"/>
  <c r="E204" i="6"/>
  <c r="D204" i="6" s="1"/>
  <c r="S204" i="6" s="1"/>
  <c r="E65" i="6"/>
  <c r="D65" i="6" s="1"/>
  <c r="S65" i="6" s="1"/>
  <c r="E113" i="6"/>
  <c r="D113" i="6" s="1"/>
  <c r="S113" i="6" s="1"/>
  <c r="E129" i="6"/>
  <c r="D129" i="6" s="1"/>
  <c r="S129" i="6" s="1"/>
  <c r="E217" i="6"/>
  <c r="D217" i="6" s="1"/>
  <c r="S217" i="6" s="1"/>
  <c r="E30" i="6"/>
  <c r="D30" i="6" s="1"/>
  <c r="S30" i="6" s="1"/>
  <c r="E50" i="6"/>
  <c r="D50" i="6" s="1"/>
  <c r="S50" i="6" s="1"/>
  <c r="E70" i="6"/>
  <c r="D70" i="6" s="1"/>
  <c r="S70" i="6" s="1"/>
  <c r="E86" i="6"/>
  <c r="D86" i="6" s="1"/>
  <c r="S86" i="6" s="1"/>
  <c r="E102" i="6"/>
  <c r="D102" i="6" s="1"/>
  <c r="S102" i="6" s="1"/>
  <c r="E114" i="6"/>
  <c r="D114" i="6" s="1"/>
  <c r="S114" i="6" s="1"/>
  <c r="E122" i="6"/>
  <c r="D122" i="6" s="1"/>
  <c r="S122" i="6" s="1"/>
  <c r="E150" i="6"/>
  <c r="D150" i="6" s="1"/>
  <c r="S150" i="6" s="1"/>
  <c r="E174" i="6"/>
  <c r="D174" i="6" s="1"/>
  <c r="S174" i="6" s="1"/>
  <c r="E178" i="6"/>
  <c r="D178" i="6" s="1"/>
  <c r="S178" i="6" s="1"/>
  <c r="E206" i="6"/>
  <c r="D206" i="6" s="1"/>
  <c r="S206" i="6" s="1"/>
  <c r="E55" i="6"/>
  <c r="D55" i="6" s="1"/>
  <c r="S55" i="6" s="1"/>
  <c r="E87" i="6"/>
  <c r="D87" i="6" s="1"/>
  <c r="S87" i="6" s="1"/>
  <c r="E119" i="6"/>
  <c r="D119" i="6" s="1"/>
  <c r="S119" i="6" s="1"/>
  <c r="E123" i="6"/>
  <c r="D123" i="6" s="1"/>
  <c r="S123" i="6" s="1"/>
  <c r="E139" i="6"/>
  <c r="D139" i="6" s="1"/>
  <c r="S139" i="6" s="1"/>
  <c r="E171" i="6"/>
  <c r="D171" i="6" s="1"/>
  <c r="S171" i="6" s="1"/>
  <c r="E247" i="6"/>
  <c r="D247" i="6" s="1"/>
  <c r="S247" i="6" s="1"/>
  <c r="E251" i="6"/>
  <c r="D251" i="6" s="1"/>
  <c r="S251" i="6" s="1"/>
  <c r="E259" i="6"/>
  <c r="D259" i="6" s="1"/>
  <c r="S259" i="6" s="1"/>
  <c r="E275" i="6"/>
  <c r="D275" i="6" s="1"/>
  <c r="S275" i="6" s="1"/>
  <c r="E279" i="6"/>
  <c r="D279" i="6" s="1"/>
  <c r="S279" i="6" s="1"/>
  <c r="E287" i="6"/>
  <c r="D287" i="6" s="1"/>
  <c r="S287" i="6" s="1"/>
  <c r="E291" i="6"/>
  <c r="D291" i="6" s="1"/>
  <c r="S291" i="6" s="1"/>
  <c r="E299" i="6"/>
  <c r="D299" i="6" s="1"/>
  <c r="S299" i="6" s="1"/>
  <c r="E303" i="6"/>
  <c r="D303" i="6" s="1"/>
  <c r="S303" i="6" s="1"/>
  <c r="E331" i="6"/>
  <c r="D331" i="6" s="1"/>
  <c r="S331" i="6" s="1"/>
  <c r="E355" i="6"/>
  <c r="D355" i="6" s="1"/>
  <c r="S355" i="6" s="1"/>
  <c r="E399" i="6"/>
  <c r="D399" i="6" s="1"/>
  <c r="S399" i="6" s="1"/>
  <c r="E407" i="6"/>
  <c r="D407" i="6" s="1"/>
  <c r="S407" i="6" s="1"/>
  <c r="E415" i="6"/>
  <c r="D415" i="6" s="1"/>
  <c r="S415" i="6" s="1"/>
  <c r="E427" i="6"/>
  <c r="D427" i="6" s="1"/>
  <c r="S427" i="6" s="1"/>
  <c r="E431" i="6"/>
  <c r="D431" i="6" s="1"/>
  <c r="S431" i="6" s="1"/>
  <c r="E435" i="6"/>
  <c r="D435" i="6" s="1"/>
  <c r="S435" i="6" s="1"/>
  <c r="E475" i="6"/>
  <c r="D475" i="6" s="1"/>
  <c r="S475" i="6" s="1"/>
  <c r="E491" i="6"/>
  <c r="D491" i="6" s="1"/>
  <c r="S491" i="6" s="1"/>
  <c r="E495" i="6"/>
  <c r="D495" i="6" s="1"/>
  <c r="S495" i="6" s="1"/>
  <c r="E563" i="6"/>
  <c r="D563" i="6" s="1"/>
  <c r="S563" i="6" s="1"/>
  <c r="E591" i="6"/>
  <c r="D591" i="6" s="1"/>
  <c r="S591" i="6" s="1"/>
  <c r="E603" i="6"/>
  <c r="D603" i="6" s="1"/>
  <c r="S603" i="6" s="1"/>
  <c r="E615" i="6"/>
  <c r="D615" i="6" s="1"/>
  <c r="S615" i="6" s="1"/>
  <c r="E627" i="6"/>
  <c r="D627" i="6" s="1"/>
  <c r="S627" i="6" s="1"/>
  <c r="E647" i="6"/>
  <c r="D647" i="6" s="1"/>
  <c r="S647" i="6" s="1"/>
  <c r="E655" i="6"/>
  <c r="D655" i="6" s="1"/>
  <c r="S655" i="6" s="1"/>
  <c r="E659" i="6"/>
  <c r="D659" i="6" s="1"/>
  <c r="S659" i="6" s="1"/>
  <c r="E699" i="6"/>
  <c r="D699" i="6" s="1"/>
  <c r="S699" i="6" s="1"/>
  <c r="E707" i="6"/>
  <c r="D707" i="6" s="1"/>
  <c r="S707" i="6" s="1"/>
  <c r="E31" i="6"/>
  <c r="D31" i="6" s="1"/>
  <c r="S31" i="6" s="1"/>
  <c r="E231" i="6"/>
  <c r="D231" i="6" s="1"/>
  <c r="S231" i="6" s="1"/>
  <c r="E248" i="6"/>
  <c r="D248" i="6" s="1"/>
  <c r="S248" i="6" s="1"/>
  <c r="E276" i="6"/>
  <c r="D276" i="6" s="1"/>
  <c r="S276" i="6" s="1"/>
  <c r="E340" i="6"/>
  <c r="D340" i="6" s="1"/>
  <c r="S340" i="6" s="1"/>
  <c r="E364" i="6"/>
  <c r="D364" i="6" s="1"/>
  <c r="S364" i="6" s="1"/>
  <c r="E380" i="6"/>
  <c r="D380" i="6" s="1"/>
  <c r="S380" i="6" s="1"/>
  <c r="E384" i="6"/>
  <c r="D384" i="6" s="1"/>
  <c r="S384" i="6" s="1"/>
  <c r="E392" i="6"/>
  <c r="D392" i="6" s="1"/>
  <c r="S392" i="6" s="1"/>
  <c r="E424" i="6"/>
  <c r="D424" i="6" s="1"/>
  <c r="S424" i="6" s="1"/>
  <c r="E452" i="6"/>
  <c r="D452" i="6" s="1"/>
  <c r="S452" i="6" s="1"/>
  <c r="E456" i="6"/>
  <c r="D456" i="6" s="1"/>
  <c r="S456" i="6" s="1"/>
  <c r="E488" i="6"/>
  <c r="D488" i="6" s="1"/>
  <c r="S488" i="6" s="1"/>
  <c r="E536" i="6"/>
  <c r="D536" i="6" s="1"/>
  <c r="S536" i="6" s="1"/>
  <c r="E552" i="6"/>
  <c r="D552" i="6" s="1"/>
  <c r="S552" i="6" s="1"/>
  <c r="E576" i="6"/>
  <c r="D576" i="6" s="1"/>
  <c r="S576" i="6" s="1"/>
  <c r="E584" i="6"/>
  <c r="D584" i="6" s="1"/>
  <c r="S584" i="6" s="1"/>
  <c r="E588" i="6"/>
  <c r="D588" i="6" s="1"/>
  <c r="S588" i="6" s="1"/>
  <c r="E604" i="6"/>
  <c r="D604" i="6" s="1"/>
  <c r="S604" i="6" s="1"/>
  <c r="E624" i="6"/>
  <c r="D624" i="6" s="1"/>
  <c r="S624" i="6" s="1"/>
  <c r="E632" i="6"/>
  <c r="D632" i="6" s="1"/>
  <c r="S632" i="6" s="1"/>
  <c r="E648" i="6"/>
  <c r="D648" i="6" s="1"/>
  <c r="S648" i="6" s="1"/>
  <c r="E656" i="6"/>
  <c r="D656" i="6" s="1"/>
  <c r="S656" i="6" s="1"/>
  <c r="E664" i="6"/>
  <c r="D664" i="6" s="1"/>
  <c r="S664" i="6" s="1"/>
  <c r="E684" i="6"/>
  <c r="D684" i="6" s="1"/>
  <c r="S684" i="6" s="1"/>
  <c r="E688" i="6"/>
  <c r="D688" i="6" s="1"/>
  <c r="S688" i="6" s="1"/>
  <c r="E241" i="6"/>
  <c r="D241" i="6" s="1"/>
  <c r="S241" i="6" s="1"/>
  <c r="E261" i="6"/>
  <c r="D261" i="6" s="1"/>
  <c r="S261" i="6" s="1"/>
  <c r="E301" i="6"/>
  <c r="D301" i="6" s="1"/>
  <c r="S301" i="6" s="1"/>
  <c r="E321" i="6"/>
  <c r="D321" i="6" s="1"/>
  <c r="S321" i="6" s="1"/>
  <c r="E325" i="6"/>
  <c r="D325" i="6" s="1"/>
  <c r="S325" i="6" s="1"/>
  <c r="E329" i="6"/>
  <c r="D329" i="6" s="1"/>
  <c r="S329" i="6" s="1"/>
  <c r="E341" i="6"/>
  <c r="D341" i="6" s="1"/>
  <c r="S341" i="6" s="1"/>
  <c r="E373" i="6"/>
  <c r="D373" i="6" s="1"/>
  <c r="S373" i="6" s="1"/>
  <c r="E389" i="6"/>
  <c r="D389" i="6" s="1"/>
  <c r="S389" i="6" s="1"/>
  <c r="E405" i="6"/>
  <c r="D405" i="6" s="1"/>
  <c r="S405" i="6" s="1"/>
  <c r="E437" i="6"/>
  <c r="D437" i="6" s="1"/>
  <c r="S437" i="6" s="1"/>
  <c r="E449" i="6"/>
  <c r="D449" i="6" s="1"/>
  <c r="S449" i="6" s="1"/>
  <c r="E461" i="6"/>
  <c r="D461" i="6" s="1"/>
  <c r="S461" i="6" s="1"/>
  <c r="E517" i="6"/>
  <c r="D517" i="6" s="1"/>
  <c r="S517" i="6" s="1"/>
  <c r="E529" i="6"/>
  <c r="D529" i="6" s="1"/>
  <c r="S529" i="6" s="1"/>
  <c r="E549" i="6"/>
  <c r="D549" i="6" s="1"/>
  <c r="S549" i="6" s="1"/>
  <c r="E581" i="6"/>
  <c r="D581" i="6" s="1"/>
  <c r="S581" i="6" s="1"/>
  <c r="E1000" i="6"/>
  <c r="D1000" i="6" s="1"/>
  <c r="S1000" i="6" s="1"/>
  <c r="E996" i="6"/>
  <c r="D996" i="6" s="1"/>
  <c r="S996" i="6" s="1"/>
  <c r="E992" i="6"/>
  <c r="D992" i="6" s="1"/>
  <c r="S992" i="6" s="1"/>
  <c r="E988" i="6"/>
  <c r="D988" i="6" s="1"/>
  <c r="S988" i="6" s="1"/>
  <c r="E984" i="6"/>
  <c r="D984" i="6" s="1"/>
  <c r="S984" i="6" s="1"/>
  <c r="E980" i="6"/>
  <c r="D980" i="6" s="1"/>
  <c r="S980" i="6" s="1"/>
  <c r="E976" i="6"/>
  <c r="D976" i="6" s="1"/>
  <c r="S976" i="6" s="1"/>
  <c r="E972" i="6"/>
  <c r="D972" i="6" s="1"/>
  <c r="S972" i="6" s="1"/>
  <c r="E968" i="6"/>
  <c r="D968" i="6" s="1"/>
  <c r="S968" i="6" s="1"/>
  <c r="E964" i="6"/>
  <c r="D964" i="6" s="1"/>
  <c r="S964" i="6" s="1"/>
  <c r="E960" i="6"/>
  <c r="D960" i="6" s="1"/>
  <c r="S960" i="6" s="1"/>
  <c r="E956" i="6"/>
  <c r="D956" i="6" s="1"/>
  <c r="S956" i="6" s="1"/>
  <c r="E952" i="6"/>
  <c r="D952" i="6" s="1"/>
  <c r="S952" i="6" s="1"/>
  <c r="E948" i="6"/>
  <c r="D948" i="6" s="1"/>
  <c r="S948" i="6" s="1"/>
  <c r="E944" i="6"/>
  <c r="D944" i="6" s="1"/>
  <c r="S944" i="6" s="1"/>
  <c r="E940" i="6"/>
  <c r="D940" i="6" s="1"/>
  <c r="S940" i="6" s="1"/>
  <c r="E936" i="6"/>
  <c r="D936" i="6" s="1"/>
  <c r="S936" i="6" s="1"/>
  <c r="E932" i="6"/>
  <c r="D932" i="6" s="1"/>
  <c r="S932" i="6" s="1"/>
  <c r="E928" i="6"/>
  <c r="D928" i="6" s="1"/>
  <c r="S928" i="6" s="1"/>
  <c r="E924" i="6"/>
  <c r="D924" i="6" s="1"/>
  <c r="S924" i="6" s="1"/>
  <c r="E920" i="6"/>
  <c r="D920" i="6" s="1"/>
  <c r="S920" i="6" s="1"/>
  <c r="E916" i="6"/>
  <c r="D916" i="6" s="1"/>
  <c r="S916" i="6" s="1"/>
  <c r="E912" i="6"/>
  <c r="D912" i="6" s="1"/>
  <c r="S912" i="6" s="1"/>
  <c r="E908" i="6"/>
  <c r="D908" i="6" s="1"/>
  <c r="S908" i="6" s="1"/>
  <c r="E904" i="6"/>
  <c r="D904" i="6" s="1"/>
  <c r="S904" i="6" s="1"/>
  <c r="E900" i="6"/>
  <c r="D900" i="6" s="1"/>
  <c r="S900" i="6" s="1"/>
  <c r="E896" i="6"/>
  <c r="D896" i="6" s="1"/>
  <c r="S896" i="6" s="1"/>
  <c r="E892" i="6"/>
  <c r="D892" i="6" s="1"/>
  <c r="S892" i="6" s="1"/>
  <c r="E888" i="6"/>
  <c r="D888" i="6" s="1"/>
  <c r="S888" i="6" s="1"/>
  <c r="E884" i="6"/>
  <c r="D884" i="6" s="1"/>
  <c r="S884" i="6" s="1"/>
  <c r="E880" i="6"/>
  <c r="D880" i="6" s="1"/>
  <c r="S880" i="6" s="1"/>
  <c r="E876" i="6"/>
  <c r="D876" i="6" s="1"/>
  <c r="S876" i="6" s="1"/>
  <c r="E872" i="6"/>
  <c r="D872" i="6" s="1"/>
  <c r="S872" i="6" s="1"/>
  <c r="E868" i="6"/>
  <c r="D868" i="6" s="1"/>
  <c r="S868" i="6" s="1"/>
  <c r="E864" i="6"/>
  <c r="D864" i="6" s="1"/>
  <c r="S864" i="6" s="1"/>
  <c r="E860" i="6"/>
  <c r="D860" i="6" s="1"/>
  <c r="S860" i="6" s="1"/>
  <c r="E856" i="6"/>
  <c r="D856" i="6" s="1"/>
  <c r="S856" i="6" s="1"/>
  <c r="E852" i="6"/>
  <c r="D852" i="6" s="1"/>
  <c r="S852" i="6" s="1"/>
  <c r="E848" i="6"/>
  <c r="D848" i="6" s="1"/>
  <c r="S848" i="6" s="1"/>
  <c r="E844" i="6"/>
  <c r="D844" i="6" s="1"/>
  <c r="S844" i="6" s="1"/>
  <c r="E840" i="6"/>
  <c r="D840" i="6" s="1"/>
  <c r="S840" i="6" s="1"/>
  <c r="E836" i="6"/>
  <c r="D836" i="6" s="1"/>
  <c r="S836" i="6" s="1"/>
  <c r="E832" i="6"/>
  <c r="D832" i="6" s="1"/>
  <c r="S832" i="6" s="1"/>
  <c r="E828" i="6"/>
  <c r="D828" i="6" s="1"/>
  <c r="S828" i="6" s="1"/>
  <c r="E824" i="6"/>
  <c r="D824" i="6" s="1"/>
  <c r="S824" i="6" s="1"/>
  <c r="E820" i="6"/>
  <c r="D820" i="6" s="1"/>
  <c r="S820" i="6" s="1"/>
  <c r="E816" i="6"/>
  <c r="D816" i="6" s="1"/>
  <c r="S816" i="6" s="1"/>
  <c r="E812" i="6"/>
  <c r="D812" i="6" s="1"/>
  <c r="S812" i="6" s="1"/>
  <c r="E808" i="6"/>
  <c r="D808" i="6" s="1"/>
  <c r="S808" i="6" s="1"/>
  <c r="E804" i="6"/>
  <c r="D804" i="6" s="1"/>
  <c r="S804" i="6" s="1"/>
  <c r="E800" i="6"/>
  <c r="D800" i="6" s="1"/>
  <c r="S800" i="6" s="1"/>
  <c r="E796" i="6"/>
  <c r="D796" i="6" s="1"/>
  <c r="S796" i="6" s="1"/>
  <c r="E792" i="6"/>
  <c r="D792" i="6" s="1"/>
  <c r="S792" i="6" s="1"/>
  <c r="E788" i="6"/>
  <c r="D788" i="6" s="1"/>
  <c r="S788" i="6" s="1"/>
  <c r="E784" i="6"/>
  <c r="D784" i="6" s="1"/>
  <c r="S784" i="6" s="1"/>
  <c r="E780" i="6"/>
  <c r="D780" i="6" s="1"/>
  <c r="S780" i="6" s="1"/>
  <c r="E776" i="6"/>
  <c r="D776" i="6" s="1"/>
  <c r="S776" i="6" s="1"/>
  <c r="E772" i="6"/>
  <c r="D772" i="6" s="1"/>
  <c r="S772" i="6" s="1"/>
  <c r="E768" i="6"/>
  <c r="D768" i="6" s="1"/>
  <c r="S768" i="6" s="1"/>
  <c r="E764" i="6"/>
  <c r="D764" i="6" s="1"/>
  <c r="S764" i="6" s="1"/>
  <c r="E760" i="6"/>
  <c r="D760" i="6" s="1"/>
  <c r="S760" i="6" s="1"/>
  <c r="E756" i="6"/>
  <c r="D756" i="6" s="1"/>
  <c r="S756" i="6" s="1"/>
  <c r="E752" i="6"/>
  <c r="D752" i="6" s="1"/>
  <c r="S752" i="6" s="1"/>
  <c r="E748" i="6"/>
  <c r="D748" i="6" s="1"/>
  <c r="S748" i="6" s="1"/>
  <c r="E744" i="6"/>
  <c r="D744" i="6" s="1"/>
  <c r="S744" i="6" s="1"/>
  <c r="E737" i="6"/>
  <c r="D737" i="6" s="1"/>
  <c r="S737" i="6" s="1"/>
  <c r="E729" i="6"/>
  <c r="D729" i="6" s="1"/>
  <c r="S729" i="6" s="1"/>
  <c r="E721" i="6"/>
  <c r="D721" i="6" s="1"/>
  <c r="S721" i="6" s="1"/>
  <c r="E713" i="6"/>
  <c r="D713" i="6" s="1"/>
  <c r="S713" i="6" s="1"/>
  <c r="E705" i="6"/>
  <c r="D705" i="6" s="1"/>
  <c r="S705" i="6" s="1"/>
  <c r="E697" i="6"/>
  <c r="D697" i="6" s="1"/>
  <c r="S697" i="6" s="1"/>
  <c r="E689" i="6"/>
  <c r="D689" i="6" s="1"/>
  <c r="S689" i="6" s="1"/>
  <c r="E681" i="6"/>
  <c r="D681" i="6" s="1"/>
  <c r="S681" i="6" s="1"/>
  <c r="E673" i="6"/>
  <c r="D673" i="6" s="1"/>
  <c r="S673" i="6" s="1"/>
  <c r="E665" i="6"/>
  <c r="D665" i="6" s="1"/>
  <c r="S665" i="6" s="1"/>
  <c r="E649" i="6"/>
  <c r="D649" i="6" s="1"/>
  <c r="S649" i="6" s="1"/>
  <c r="E641" i="6"/>
  <c r="D641" i="6" s="1"/>
  <c r="S641" i="6" s="1"/>
  <c r="E633" i="6"/>
  <c r="D633" i="6" s="1"/>
  <c r="S633" i="6" s="1"/>
  <c r="E625" i="6"/>
  <c r="D625" i="6" s="1"/>
  <c r="S625" i="6" s="1"/>
  <c r="E617" i="6"/>
  <c r="D617" i="6" s="1"/>
  <c r="S617" i="6" s="1"/>
  <c r="E609" i="6"/>
  <c r="D609" i="6" s="1"/>
  <c r="S609" i="6" s="1"/>
  <c r="E594" i="6"/>
  <c r="D594" i="6" s="1"/>
  <c r="S594" i="6" s="1"/>
  <c r="E578" i="6"/>
  <c r="D578" i="6" s="1"/>
  <c r="S578" i="6" s="1"/>
  <c r="E562" i="6"/>
  <c r="D562" i="6" s="1"/>
  <c r="S562" i="6" s="1"/>
  <c r="E546" i="6"/>
  <c r="D546" i="6" s="1"/>
  <c r="S546" i="6" s="1"/>
  <c r="E530" i="6"/>
  <c r="D530" i="6" s="1"/>
  <c r="S530" i="6" s="1"/>
  <c r="E514" i="6"/>
  <c r="D514" i="6" s="1"/>
  <c r="S514" i="6" s="1"/>
  <c r="E498" i="6"/>
  <c r="D498" i="6" s="1"/>
  <c r="S498" i="6" s="1"/>
  <c r="E482" i="6"/>
  <c r="D482" i="6" s="1"/>
  <c r="S482" i="6" s="1"/>
  <c r="E466" i="6"/>
  <c r="D466" i="6" s="1"/>
  <c r="S466" i="6" s="1"/>
  <c r="E450" i="6"/>
  <c r="D450" i="6" s="1"/>
  <c r="S450" i="6" s="1"/>
  <c r="E434" i="6"/>
  <c r="D434" i="6" s="1"/>
  <c r="S434" i="6" s="1"/>
  <c r="E418" i="6"/>
  <c r="D418" i="6" s="1"/>
  <c r="S418" i="6" s="1"/>
  <c r="E402" i="6"/>
  <c r="D402" i="6" s="1"/>
  <c r="S402" i="6" s="1"/>
  <c r="E386" i="6"/>
  <c r="D386" i="6" s="1"/>
  <c r="S386" i="6" s="1"/>
  <c r="E354" i="6"/>
  <c r="D354" i="6" s="1"/>
  <c r="S354" i="6" s="1"/>
  <c r="E338" i="6"/>
  <c r="D338" i="6" s="1"/>
  <c r="S338" i="6" s="1"/>
  <c r="E322" i="6"/>
  <c r="D322" i="6" s="1"/>
  <c r="S322" i="6" s="1"/>
  <c r="E306" i="6"/>
  <c r="D306" i="6" s="1"/>
  <c r="S306" i="6" s="1"/>
  <c r="E290" i="6"/>
  <c r="D290" i="6" s="1"/>
  <c r="S290" i="6" s="1"/>
  <c r="E274" i="6"/>
  <c r="D274" i="6" s="1"/>
  <c r="S274" i="6" s="1"/>
  <c r="E258" i="6"/>
  <c r="D258" i="6" s="1"/>
  <c r="S258" i="6" s="1"/>
  <c r="E242" i="6"/>
  <c r="D242" i="6" s="1"/>
  <c r="S242" i="6" s="1"/>
  <c r="E215" i="6"/>
  <c r="D215" i="6" s="1"/>
  <c r="S215" i="6" s="1"/>
  <c r="E16" i="6"/>
  <c r="D16" i="6" s="1"/>
  <c r="S16" i="6" s="1"/>
  <c r="E48" i="6"/>
  <c r="D48" i="6" s="1"/>
  <c r="S48" i="6" s="1"/>
  <c r="E92" i="6"/>
  <c r="D92" i="6" s="1"/>
  <c r="S92" i="6" s="1"/>
  <c r="E96" i="6"/>
  <c r="D96" i="6" s="1"/>
  <c r="S96" i="6" s="1"/>
  <c r="E100" i="6"/>
  <c r="D100" i="6" s="1"/>
  <c r="S100" i="6" s="1"/>
  <c r="E128" i="6"/>
  <c r="D128" i="6" s="1"/>
  <c r="S128" i="6" s="1"/>
  <c r="E148" i="6"/>
  <c r="D148" i="6" s="1"/>
  <c r="S148" i="6" s="1"/>
  <c r="E196" i="6"/>
  <c r="D196" i="6" s="1"/>
  <c r="S196" i="6" s="1"/>
  <c r="E212" i="6"/>
  <c r="D212" i="6" s="1"/>
  <c r="S212" i="6" s="1"/>
  <c r="E216" i="6"/>
  <c r="D216" i="6" s="1"/>
  <c r="S216" i="6" s="1"/>
  <c r="E220" i="6"/>
  <c r="D220" i="6" s="1"/>
  <c r="S220" i="6" s="1"/>
  <c r="E9" i="6"/>
  <c r="D9" i="6" s="1"/>
  <c r="S9" i="6" s="1"/>
  <c r="E37" i="6"/>
  <c r="D37" i="6" s="1"/>
  <c r="S37" i="6" s="1"/>
  <c r="E41" i="6"/>
  <c r="D41" i="6" s="1"/>
  <c r="S41" i="6" s="1"/>
  <c r="E89" i="6"/>
  <c r="D89" i="6" s="1"/>
  <c r="S89" i="6" s="1"/>
  <c r="E117" i="6"/>
  <c r="D117" i="6" s="1"/>
  <c r="S117" i="6" s="1"/>
  <c r="E165" i="6"/>
  <c r="D165" i="6" s="1"/>
  <c r="S165" i="6" s="1"/>
  <c r="E169" i="6"/>
  <c r="D169" i="6" s="1"/>
  <c r="S169" i="6" s="1"/>
  <c r="E173" i="6"/>
  <c r="D173" i="6" s="1"/>
  <c r="S173" i="6" s="1"/>
  <c r="E181" i="6"/>
  <c r="D181" i="6" s="1"/>
  <c r="S181" i="6" s="1"/>
  <c r="E185" i="6"/>
  <c r="D185" i="6" s="1"/>
  <c r="S185" i="6" s="1"/>
  <c r="E205" i="6"/>
  <c r="D205" i="6" s="1"/>
  <c r="S205" i="6" s="1"/>
  <c r="E213" i="6"/>
  <c r="D213" i="6" s="1"/>
  <c r="S213" i="6" s="1"/>
  <c r="E229" i="6"/>
  <c r="D229" i="6" s="1"/>
  <c r="S229" i="6" s="1"/>
  <c r="E18" i="6"/>
  <c r="D18" i="6" s="1"/>
  <c r="S18" i="6" s="1"/>
  <c r="E26" i="6"/>
  <c r="D26" i="6" s="1"/>
  <c r="S26" i="6" s="1"/>
  <c r="E54" i="6"/>
  <c r="D54" i="6" s="1"/>
  <c r="S54" i="6" s="1"/>
  <c r="E110" i="6"/>
  <c r="D110" i="6" s="1"/>
  <c r="S110" i="6" s="1"/>
  <c r="E118" i="6"/>
  <c r="D118" i="6" s="1"/>
  <c r="S118" i="6" s="1"/>
  <c r="E190" i="6"/>
  <c r="D190" i="6" s="1"/>
  <c r="S190" i="6" s="1"/>
  <c r="E222" i="6"/>
  <c r="D222" i="6" s="1"/>
  <c r="S222" i="6" s="1"/>
  <c r="E226" i="6"/>
  <c r="D226" i="6" s="1"/>
  <c r="S226" i="6" s="1"/>
  <c r="E39" i="6"/>
  <c r="D39" i="6" s="1"/>
  <c r="S39" i="6" s="1"/>
  <c r="E135" i="6"/>
  <c r="D135" i="6" s="1"/>
  <c r="S135" i="6" s="1"/>
  <c r="E183" i="6"/>
  <c r="D183" i="6" s="1"/>
  <c r="S183" i="6" s="1"/>
  <c r="E75" i="6"/>
  <c r="D75" i="6" s="1"/>
  <c r="S75" i="6" s="1"/>
  <c r="E187" i="6"/>
  <c r="D187" i="6" s="1"/>
  <c r="S187" i="6" s="1"/>
  <c r="E235" i="6"/>
  <c r="D235" i="6" s="1"/>
  <c r="S235" i="6" s="1"/>
  <c r="E283" i="6"/>
  <c r="D283" i="6" s="1"/>
  <c r="S283" i="6" s="1"/>
  <c r="E307" i="6"/>
  <c r="D307" i="6" s="1"/>
  <c r="S307" i="6" s="1"/>
  <c r="E327" i="6"/>
  <c r="D327" i="6" s="1"/>
  <c r="S327" i="6" s="1"/>
  <c r="E347" i="6"/>
  <c r="D347" i="6" s="1"/>
  <c r="S347" i="6" s="1"/>
  <c r="E375" i="6"/>
  <c r="D375" i="6" s="1"/>
  <c r="S375" i="6" s="1"/>
  <c r="E411" i="6"/>
  <c r="D411" i="6" s="1"/>
  <c r="S411" i="6" s="1"/>
  <c r="E423" i="6"/>
  <c r="D423" i="6" s="1"/>
  <c r="S423" i="6" s="1"/>
  <c r="E447" i="6"/>
  <c r="D447" i="6" s="1"/>
  <c r="S447" i="6" s="1"/>
  <c r="E499" i="6"/>
  <c r="D499" i="6" s="1"/>
  <c r="S499" i="6" s="1"/>
  <c r="E507" i="6"/>
  <c r="D507" i="6" s="1"/>
  <c r="S507" i="6" s="1"/>
  <c r="E539" i="6"/>
  <c r="D539" i="6" s="1"/>
  <c r="S539" i="6" s="1"/>
  <c r="E599" i="6"/>
  <c r="D599" i="6" s="1"/>
  <c r="S599" i="6" s="1"/>
  <c r="E643" i="6"/>
  <c r="D643" i="6" s="1"/>
  <c r="S643" i="6" s="1"/>
  <c r="E671" i="6"/>
  <c r="D671" i="6" s="1"/>
  <c r="S671" i="6" s="1"/>
  <c r="E739" i="6"/>
  <c r="D739" i="6" s="1"/>
  <c r="S739" i="6" s="1"/>
  <c r="E743" i="6"/>
  <c r="D743" i="6" s="1"/>
  <c r="S743" i="6" s="1"/>
  <c r="E79" i="6"/>
  <c r="D79" i="6" s="1"/>
  <c r="S79" i="6" s="1"/>
  <c r="E127" i="6"/>
  <c r="D127" i="6" s="1"/>
  <c r="S127" i="6" s="1"/>
  <c r="E223" i="6"/>
  <c r="D223" i="6" s="1"/>
  <c r="S223" i="6" s="1"/>
  <c r="E236" i="6"/>
  <c r="D236" i="6" s="1"/>
  <c r="S236" i="6" s="1"/>
  <c r="E244" i="6"/>
  <c r="D244" i="6" s="1"/>
  <c r="S244" i="6" s="1"/>
  <c r="E252" i="6"/>
  <c r="D252" i="6" s="1"/>
  <c r="S252" i="6" s="1"/>
  <c r="E256" i="6"/>
  <c r="D256" i="6" s="1"/>
  <c r="S256" i="6" s="1"/>
  <c r="E264" i="6"/>
  <c r="D264" i="6" s="1"/>
  <c r="S264" i="6" s="1"/>
  <c r="E308" i="6"/>
  <c r="D308" i="6" s="1"/>
  <c r="S308" i="6" s="1"/>
  <c r="E404" i="6"/>
  <c r="D404" i="6" s="1"/>
  <c r="S404" i="6" s="1"/>
  <c r="E436" i="6"/>
  <c r="D436" i="6" s="1"/>
  <c r="S436" i="6" s="1"/>
  <c r="E444" i="6"/>
  <c r="D444" i="6" s="1"/>
  <c r="S444" i="6" s="1"/>
  <c r="E464" i="6"/>
  <c r="D464" i="6" s="1"/>
  <c r="S464" i="6" s="1"/>
  <c r="E472" i="6"/>
  <c r="D472" i="6" s="1"/>
  <c r="S472" i="6" s="1"/>
  <c r="E540" i="6"/>
  <c r="D540" i="6" s="1"/>
  <c r="S540" i="6" s="1"/>
  <c r="E580" i="6"/>
  <c r="D580" i="6" s="1"/>
  <c r="S580" i="6" s="1"/>
  <c r="E600" i="6"/>
  <c r="D600" i="6" s="1"/>
  <c r="S600" i="6" s="1"/>
  <c r="E612" i="6"/>
  <c r="D612" i="6" s="1"/>
  <c r="S612" i="6" s="1"/>
  <c r="E616" i="6"/>
  <c r="D616" i="6" s="1"/>
  <c r="S616" i="6" s="1"/>
  <c r="E628" i="6"/>
  <c r="D628" i="6" s="1"/>
  <c r="S628" i="6" s="1"/>
  <c r="E680" i="6"/>
  <c r="D680" i="6" s="1"/>
  <c r="S680" i="6" s="1"/>
  <c r="E700" i="6"/>
  <c r="D700" i="6" s="1"/>
  <c r="S700" i="6" s="1"/>
  <c r="E720" i="6"/>
  <c r="D720" i="6" s="1"/>
  <c r="S720" i="6" s="1"/>
  <c r="E724" i="6"/>
  <c r="D724" i="6" s="1"/>
  <c r="S724" i="6" s="1"/>
  <c r="E728" i="6"/>
  <c r="D728" i="6" s="1"/>
  <c r="S728" i="6" s="1"/>
  <c r="E736" i="6"/>
  <c r="D736" i="6" s="1"/>
  <c r="S736" i="6" s="1"/>
  <c r="E163" i="6"/>
  <c r="D163" i="6" s="1"/>
  <c r="S163" i="6" s="1"/>
  <c r="E211" i="6"/>
  <c r="D211" i="6" s="1"/>
  <c r="S211" i="6" s="1"/>
  <c r="E245" i="6"/>
  <c r="D245" i="6" s="1"/>
  <c r="S245" i="6" s="1"/>
  <c r="E257" i="6"/>
  <c r="D257" i="6" s="1"/>
  <c r="S257" i="6" s="1"/>
  <c r="E297" i="6"/>
  <c r="D297" i="6" s="1"/>
  <c r="S297" i="6" s="1"/>
  <c r="E357" i="6"/>
  <c r="D357" i="6" s="1"/>
  <c r="S357" i="6" s="1"/>
  <c r="E361" i="6"/>
  <c r="D361" i="6" s="1"/>
  <c r="S361" i="6" s="1"/>
  <c r="E369" i="6"/>
  <c r="D369" i="6" s="1"/>
  <c r="S369" i="6" s="1"/>
  <c r="E377" i="6"/>
  <c r="D377" i="6" s="1"/>
  <c r="S377" i="6" s="1"/>
  <c r="E385" i="6"/>
  <c r="D385" i="6" s="1"/>
  <c r="S385" i="6" s="1"/>
  <c r="E393" i="6"/>
  <c r="D393" i="6" s="1"/>
  <c r="S393" i="6" s="1"/>
  <c r="E409" i="6"/>
  <c r="D409" i="6" s="1"/>
  <c r="S409" i="6" s="1"/>
  <c r="E421" i="6"/>
  <c r="D421" i="6" s="1"/>
  <c r="S421" i="6" s="1"/>
  <c r="E429" i="6"/>
  <c r="D429" i="6" s="1"/>
  <c r="S429" i="6" s="1"/>
  <c r="E445" i="6"/>
  <c r="D445" i="6" s="1"/>
  <c r="S445" i="6" s="1"/>
  <c r="E485" i="6"/>
  <c r="D485" i="6" s="1"/>
  <c r="S485" i="6" s="1"/>
  <c r="E497" i="6"/>
  <c r="D497" i="6" s="1"/>
  <c r="S497" i="6" s="1"/>
  <c r="E525" i="6"/>
  <c r="D525" i="6" s="1"/>
  <c r="S525" i="6" s="1"/>
  <c r="E593" i="6"/>
  <c r="D593" i="6" s="1"/>
  <c r="S593" i="6" s="1"/>
  <c r="E12" i="6"/>
  <c r="D12" i="6" s="1"/>
  <c r="S12" i="6" s="1"/>
  <c r="E24" i="6"/>
  <c r="D24" i="6" s="1"/>
  <c r="S24" i="6" s="1"/>
  <c r="E36" i="6"/>
  <c r="D36" i="6" s="1"/>
  <c r="S36" i="6" s="1"/>
  <c r="E80" i="6"/>
  <c r="D80" i="6" s="1"/>
  <c r="S80" i="6" s="1"/>
  <c r="E88" i="6"/>
  <c r="D88" i="6" s="1"/>
  <c r="S88" i="6" s="1"/>
  <c r="E156" i="6"/>
  <c r="D156" i="6" s="1"/>
  <c r="S156" i="6" s="1"/>
  <c r="E13" i="6"/>
  <c r="D13" i="6" s="1"/>
  <c r="S13" i="6" s="1"/>
  <c r="E49" i="6"/>
  <c r="D49" i="6" s="1"/>
  <c r="S49" i="6" s="1"/>
  <c r="E57" i="6"/>
  <c r="D57" i="6" s="1"/>
  <c r="S57" i="6" s="1"/>
  <c r="E77" i="6"/>
  <c r="D77" i="6" s="1"/>
  <c r="S77" i="6" s="1"/>
  <c r="E93" i="6"/>
  <c r="D93" i="6" s="1"/>
  <c r="S93" i="6" s="1"/>
  <c r="E121" i="6"/>
  <c r="D121" i="6" s="1"/>
  <c r="S121" i="6" s="1"/>
  <c r="E125" i="6"/>
  <c r="D125" i="6" s="1"/>
  <c r="S125" i="6" s="1"/>
  <c r="E133" i="6"/>
  <c r="D133" i="6" s="1"/>
  <c r="S133" i="6" s="1"/>
  <c r="E141" i="6"/>
  <c r="D141" i="6" s="1"/>
  <c r="S141" i="6" s="1"/>
  <c r="E209" i="6"/>
  <c r="D209" i="6" s="1"/>
  <c r="S209" i="6" s="1"/>
  <c r="E10" i="6"/>
  <c r="D10" i="6" s="1"/>
  <c r="S10" i="6" s="1"/>
  <c r="E38" i="6"/>
  <c r="D38" i="6" s="1"/>
  <c r="S38" i="6" s="1"/>
  <c r="E126" i="6"/>
  <c r="D126" i="6" s="1"/>
  <c r="S126" i="6" s="1"/>
  <c r="E130" i="6"/>
  <c r="D130" i="6" s="1"/>
  <c r="S130" i="6" s="1"/>
  <c r="E134" i="6"/>
  <c r="D134" i="6" s="1"/>
  <c r="S134" i="6" s="1"/>
  <c r="E194" i="6"/>
  <c r="D194" i="6" s="1"/>
  <c r="S194" i="6" s="1"/>
  <c r="E230" i="6"/>
  <c r="D230" i="6" s="1"/>
  <c r="S230" i="6" s="1"/>
  <c r="E167" i="6"/>
  <c r="D167" i="6" s="1"/>
  <c r="S167" i="6" s="1"/>
  <c r="E43" i="6"/>
  <c r="D43" i="6" s="1"/>
  <c r="S43" i="6" s="1"/>
  <c r="E419" i="6"/>
  <c r="D419" i="6" s="1"/>
  <c r="S419" i="6" s="1"/>
  <c r="E459" i="6"/>
  <c r="D459" i="6" s="1"/>
  <c r="S459" i="6" s="1"/>
  <c r="E467" i="6"/>
  <c r="D467" i="6" s="1"/>
  <c r="S467" i="6" s="1"/>
  <c r="E503" i="6"/>
  <c r="D503" i="6" s="1"/>
  <c r="S503" i="6" s="1"/>
  <c r="E519" i="6"/>
  <c r="D519" i="6" s="1"/>
  <c r="S519" i="6" s="1"/>
  <c r="E531" i="6"/>
  <c r="D531" i="6" s="1"/>
  <c r="S531" i="6" s="1"/>
  <c r="E543" i="6"/>
  <c r="D543" i="6" s="1"/>
  <c r="S543" i="6" s="1"/>
  <c r="E555" i="6"/>
  <c r="D555" i="6" s="1"/>
  <c r="S555" i="6" s="1"/>
  <c r="E595" i="6"/>
  <c r="D595" i="6" s="1"/>
  <c r="S595" i="6" s="1"/>
  <c r="E607" i="6"/>
  <c r="D607" i="6" s="1"/>
  <c r="S607" i="6" s="1"/>
  <c r="E611" i="6"/>
  <c r="D611" i="6" s="1"/>
  <c r="S611" i="6" s="1"/>
  <c r="E619" i="6"/>
  <c r="D619" i="6" s="1"/>
  <c r="S619" i="6" s="1"/>
  <c r="E651" i="6"/>
  <c r="D651" i="6" s="1"/>
  <c r="S651" i="6" s="1"/>
  <c r="E663" i="6"/>
  <c r="D663" i="6" s="1"/>
  <c r="S663" i="6" s="1"/>
  <c r="E691" i="6"/>
  <c r="D691" i="6" s="1"/>
  <c r="S691" i="6" s="1"/>
  <c r="E703" i="6"/>
  <c r="D703" i="6" s="1"/>
  <c r="S703" i="6" s="1"/>
  <c r="E715" i="6"/>
  <c r="D715" i="6" s="1"/>
  <c r="S715" i="6" s="1"/>
  <c r="E719" i="6"/>
  <c r="D719" i="6" s="1"/>
  <c r="S719" i="6" s="1"/>
  <c r="E143" i="6"/>
  <c r="D143" i="6" s="1"/>
  <c r="S143" i="6" s="1"/>
  <c r="E207" i="6"/>
  <c r="D207" i="6" s="1"/>
  <c r="S207" i="6" s="1"/>
  <c r="E296" i="6"/>
  <c r="D296" i="6" s="1"/>
  <c r="S296" i="6" s="1"/>
  <c r="E312" i="6"/>
  <c r="D312" i="6" s="1"/>
  <c r="S312" i="6" s="1"/>
  <c r="E332" i="6"/>
  <c r="D332" i="6" s="1"/>
  <c r="S332" i="6" s="1"/>
  <c r="E344" i="6"/>
  <c r="D344" i="6" s="1"/>
  <c r="S344" i="6" s="1"/>
  <c r="E352" i="6"/>
  <c r="D352" i="6" s="1"/>
  <c r="S352" i="6" s="1"/>
  <c r="E372" i="6"/>
  <c r="D372" i="6" s="1"/>
  <c r="S372" i="6" s="1"/>
  <c r="E412" i="6"/>
  <c r="D412" i="6" s="1"/>
  <c r="S412" i="6" s="1"/>
  <c r="E432" i="6"/>
  <c r="D432" i="6" s="1"/>
  <c r="S432" i="6" s="1"/>
  <c r="E440" i="6"/>
  <c r="D440" i="6" s="1"/>
  <c r="S440" i="6" s="1"/>
  <c r="E468" i="6"/>
  <c r="D468" i="6" s="1"/>
  <c r="S468" i="6" s="1"/>
  <c r="E484" i="6"/>
  <c r="D484" i="6" s="1"/>
  <c r="S484" i="6" s="1"/>
  <c r="E496" i="6"/>
  <c r="D496" i="6" s="1"/>
  <c r="S496" i="6" s="1"/>
  <c r="E508" i="6"/>
  <c r="D508" i="6" s="1"/>
  <c r="S508" i="6" s="1"/>
  <c r="E516" i="6"/>
  <c r="D516" i="6" s="1"/>
  <c r="S516" i="6" s="1"/>
  <c r="E524" i="6"/>
  <c r="D524" i="6" s="1"/>
  <c r="S524" i="6" s="1"/>
  <c r="E528" i="6"/>
  <c r="D528" i="6" s="1"/>
  <c r="S528" i="6" s="1"/>
  <c r="E620" i="6"/>
  <c r="D620" i="6" s="1"/>
  <c r="S620" i="6" s="1"/>
  <c r="E636" i="6"/>
  <c r="D636" i="6" s="1"/>
  <c r="S636" i="6" s="1"/>
  <c r="E676" i="6"/>
  <c r="D676" i="6" s="1"/>
  <c r="S676" i="6" s="1"/>
  <c r="E712" i="6"/>
  <c r="D712" i="6" s="1"/>
  <c r="S712" i="6" s="1"/>
  <c r="E716" i="6"/>
  <c r="D716" i="6" s="1"/>
  <c r="S716" i="6" s="1"/>
  <c r="E67" i="6"/>
  <c r="D67" i="6" s="1"/>
  <c r="S67" i="6" s="1"/>
  <c r="E83" i="6"/>
  <c r="D83" i="6" s="1"/>
  <c r="S83" i="6" s="1"/>
  <c r="E99" i="6"/>
  <c r="D99" i="6" s="1"/>
  <c r="S99" i="6" s="1"/>
  <c r="E232" i="6"/>
  <c r="D232" i="6" s="1"/>
  <c r="S232" i="6" s="1"/>
  <c r="E253" i="6"/>
  <c r="D253" i="6" s="1"/>
  <c r="S253" i="6" s="1"/>
  <c r="E269" i="6"/>
  <c r="D269" i="6" s="1"/>
  <c r="S269" i="6" s="1"/>
  <c r="E281" i="6"/>
  <c r="D281" i="6" s="1"/>
  <c r="S281" i="6" s="1"/>
  <c r="E337" i="6"/>
  <c r="D337" i="6" s="1"/>
  <c r="S337" i="6" s="1"/>
  <c r="E353" i="6"/>
  <c r="D353" i="6" s="1"/>
  <c r="S353" i="6" s="1"/>
  <c r="E417" i="6"/>
  <c r="D417" i="6" s="1"/>
  <c r="S417" i="6" s="1"/>
  <c r="E457" i="6"/>
  <c r="D457" i="6" s="1"/>
  <c r="S457" i="6" s="1"/>
  <c r="E473" i="6"/>
  <c r="D473" i="6" s="1"/>
  <c r="S473" i="6" s="1"/>
  <c r="E477" i="6"/>
  <c r="D477" i="6" s="1"/>
  <c r="S477" i="6" s="1"/>
  <c r="E481" i="6"/>
  <c r="D481" i="6" s="1"/>
  <c r="S481" i="6" s="1"/>
  <c r="E513" i="6"/>
  <c r="D513" i="6" s="1"/>
  <c r="S513" i="6" s="1"/>
  <c r="E533" i="6"/>
  <c r="D533" i="6" s="1"/>
  <c r="S533" i="6" s="1"/>
  <c r="E569" i="6"/>
  <c r="D569" i="6" s="1"/>
  <c r="S569" i="6" s="1"/>
  <c r="E601" i="6"/>
  <c r="D601" i="6" s="1"/>
  <c r="S601" i="6" s="1"/>
  <c r="E999" i="6"/>
  <c r="D999" i="6" s="1"/>
  <c r="S999" i="6" s="1"/>
  <c r="E995" i="6"/>
  <c r="D995" i="6" s="1"/>
  <c r="S995" i="6" s="1"/>
  <c r="E991" i="6"/>
  <c r="D991" i="6" s="1"/>
  <c r="S991" i="6" s="1"/>
  <c r="E987" i="6"/>
  <c r="D987" i="6" s="1"/>
  <c r="S987" i="6" s="1"/>
  <c r="E983" i="6"/>
  <c r="D983" i="6" s="1"/>
  <c r="S983" i="6" s="1"/>
  <c r="E979" i="6"/>
  <c r="D979" i="6" s="1"/>
  <c r="S979" i="6" s="1"/>
  <c r="E975" i="6"/>
  <c r="D975" i="6" s="1"/>
  <c r="S975" i="6" s="1"/>
  <c r="E971" i="6"/>
  <c r="D971" i="6" s="1"/>
  <c r="S971" i="6" s="1"/>
  <c r="E967" i="6"/>
  <c r="D967" i="6" s="1"/>
  <c r="S967" i="6" s="1"/>
  <c r="E963" i="6"/>
  <c r="D963" i="6" s="1"/>
  <c r="S963" i="6" s="1"/>
  <c r="E959" i="6"/>
  <c r="D959" i="6" s="1"/>
  <c r="S959" i="6" s="1"/>
  <c r="E955" i="6"/>
  <c r="D955" i="6" s="1"/>
  <c r="S955" i="6" s="1"/>
  <c r="E951" i="6"/>
  <c r="D951" i="6" s="1"/>
  <c r="S951" i="6" s="1"/>
  <c r="E947" i="6"/>
  <c r="D947" i="6" s="1"/>
  <c r="S947" i="6" s="1"/>
  <c r="E943" i="6"/>
  <c r="D943" i="6" s="1"/>
  <c r="S943" i="6" s="1"/>
  <c r="E939" i="6"/>
  <c r="D939" i="6" s="1"/>
  <c r="S939" i="6" s="1"/>
  <c r="E935" i="6"/>
  <c r="D935" i="6" s="1"/>
  <c r="S935" i="6" s="1"/>
  <c r="E931" i="6"/>
  <c r="D931" i="6" s="1"/>
  <c r="S931" i="6" s="1"/>
  <c r="E927" i="6"/>
  <c r="D927" i="6" s="1"/>
  <c r="S927" i="6" s="1"/>
  <c r="E923" i="6"/>
  <c r="D923" i="6" s="1"/>
  <c r="S923" i="6" s="1"/>
  <c r="E919" i="6"/>
  <c r="D919" i="6" s="1"/>
  <c r="S919" i="6" s="1"/>
  <c r="E915" i="6"/>
  <c r="D915" i="6" s="1"/>
  <c r="S915" i="6" s="1"/>
  <c r="E911" i="6"/>
  <c r="D911" i="6" s="1"/>
  <c r="S911" i="6" s="1"/>
  <c r="E907" i="6"/>
  <c r="D907" i="6" s="1"/>
  <c r="S907" i="6" s="1"/>
  <c r="E903" i="6"/>
  <c r="D903" i="6" s="1"/>
  <c r="S903" i="6" s="1"/>
  <c r="E899" i="6"/>
  <c r="D899" i="6" s="1"/>
  <c r="S899" i="6" s="1"/>
  <c r="E895" i="6"/>
  <c r="D895" i="6" s="1"/>
  <c r="S895" i="6" s="1"/>
  <c r="E891" i="6"/>
  <c r="D891" i="6" s="1"/>
  <c r="S891" i="6" s="1"/>
  <c r="E887" i="6"/>
  <c r="D887" i="6" s="1"/>
  <c r="S887" i="6" s="1"/>
  <c r="E883" i="6"/>
  <c r="D883" i="6" s="1"/>
  <c r="S883" i="6" s="1"/>
  <c r="E879" i="6"/>
  <c r="D879" i="6" s="1"/>
  <c r="S879" i="6" s="1"/>
  <c r="E875" i="6"/>
  <c r="D875" i="6" s="1"/>
  <c r="S875" i="6" s="1"/>
  <c r="E871" i="6"/>
  <c r="D871" i="6" s="1"/>
  <c r="S871" i="6" s="1"/>
  <c r="E867" i="6"/>
  <c r="D867" i="6" s="1"/>
  <c r="S867" i="6" s="1"/>
  <c r="E863" i="6"/>
  <c r="D863" i="6" s="1"/>
  <c r="S863" i="6" s="1"/>
  <c r="E859" i="6"/>
  <c r="D859" i="6" s="1"/>
  <c r="S859" i="6" s="1"/>
  <c r="E855" i="6"/>
  <c r="D855" i="6" s="1"/>
  <c r="S855" i="6" s="1"/>
  <c r="E851" i="6"/>
  <c r="D851" i="6" s="1"/>
  <c r="S851" i="6" s="1"/>
  <c r="E847" i="6"/>
  <c r="D847" i="6" s="1"/>
  <c r="S847" i="6" s="1"/>
  <c r="E843" i="6"/>
  <c r="D843" i="6" s="1"/>
  <c r="S843" i="6" s="1"/>
  <c r="E839" i="6"/>
  <c r="D839" i="6" s="1"/>
  <c r="S839" i="6" s="1"/>
  <c r="E835" i="6"/>
  <c r="D835" i="6" s="1"/>
  <c r="S835" i="6" s="1"/>
  <c r="E831" i="6"/>
  <c r="D831" i="6" s="1"/>
  <c r="S831" i="6" s="1"/>
  <c r="E827" i="6"/>
  <c r="D827" i="6" s="1"/>
  <c r="S827" i="6" s="1"/>
  <c r="E823" i="6"/>
  <c r="D823" i="6" s="1"/>
  <c r="S823" i="6" s="1"/>
  <c r="E819" i="6"/>
  <c r="D819" i="6" s="1"/>
  <c r="S819" i="6" s="1"/>
  <c r="E815" i="6"/>
  <c r="D815" i="6" s="1"/>
  <c r="S815" i="6" s="1"/>
  <c r="E811" i="6"/>
  <c r="D811" i="6" s="1"/>
  <c r="S811" i="6" s="1"/>
  <c r="E807" i="6"/>
  <c r="D807" i="6" s="1"/>
  <c r="S807" i="6" s="1"/>
  <c r="E803" i="6"/>
  <c r="D803" i="6" s="1"/>
  <c r="S803" i="6" s="1"/>
  <c r="E799" i="6"/>
  <c r="D799" i="6" s="1"/>
  <c r="S799" i="6" s="1"/>
  <c r="E795" i="6"/>
  <c r="D795" i="6" s="1"/>
  <c r="S795" i="6" s="1"/>
  <c r="E791" i="6"/>
  <c r="D791" i="6" s="1"/>
  <c r="S791" i="6" s="1"/>
  <c r="E787" i="6"/>
  <c r="D787" i="6" s="1"/>
  <c r="S787" i="6" s="1"/>
  <c r="E783" i="6"/>
  <c r="D783" i="6" s="1"/>
  <c r="S783" i="6" s="1"/>
  <c r="E779" i="6"/>
  <c r="D779" i="6" s="1"/>
  <c r="S779" i="6" s="1"/>
  <c r="E775" i="6"/>
  <c r="D775" i="6" s="1"/>
  <c r="S775" i="6" s="1"/>
  <c r="E771" i="6"/>
  <c r="D771" i="6" s="1"/>
  <c r="S771" i="6" s="1"/>
  <c r="E767" i="6"/>
  <c r="D767" i="6" s="1"/>
  <c r="S767" i="6" s="1"/>
  <c r="E763" i="6"/>
  <c r="D763" i="6" s="1"/>
  <c r="S763" i="6" s="1"/>
  <c r="E759" i="6"/>
  <c r="D759" i="6" s="1"/>
  <c r="S759" i="6" s="1"/>
  <c r="E755" i="6"/>
  <c r="D755" i="6" s="1"/>
  <c r="S755" i="6" s="1"/>
  <c r="E751" i="6"/>
  <c r="D751" i="6" s="1"/>
  <c r="S751" i="6" s="1"/>
  <c r="E747" i="6"/>
  <c r="D747" i="6" s="1"/>
  <c r="S747" i="6" s="1"/>
  <c r="E742" i="6"/>
  <c r="D742" i="6" s="1"/>
  <c r="S742" i="6" s="1"/>
  <c r="E734" i="6"/>
  <c r="D734" i="6" s="1"/>
  <c r="S734" i="6" s="1"/>
  <c r="E726" i="6"/>
  <c r="D726" i="6" s="1"/>
  <c r="S726" i="6" s="1"/>
  <c r="E718" i="6"/>
  <c r="D718" i="6" s="1"/>
  <c r="S718" i="6" s="1"/>
  <c r="E710" i="6"/>
  <c r="D710" i="6" s="1"/>
  <c r="S710" i="6" s="1"/>
  <c r="E702" i="6"/>
  <c r="D702" i="6" s="1"/>
  <c r="S702" i="6" s="1"/>
  <c r="E694" i="6"/>
  <c r="D694" i="6" s="1"/>
  <c r="S694" i="6" s="1"/>
  <c r="E686" i="6"/>
  <c r="D686" i="6" s="1"/>
  <c r="S686" i="6" s="1"/>
  <c r="E678" i="6"/>
  <c r="D678" i="6" s="1"/>
  <c r="S678" i="6" s="1"/>
  <c r="E670" i="6"/>
  <c r="D670" i="6" s="1"/>
  <c r="S670" i="6" s="1"/>
  <c r="E662" i="6"/>
  <c r="D662" i="6" s="1"/>
  <c r="S662" i="6" s="1"/>
  <c r="E654" i="6"/>
  <c r="D654" i="6" s="1"/>
  <c r="S654" i="6" s="1"/>
  <c r="E646" i="6"/>
  <c r="D646" i="6" s="1"/>
  <c r="S646" i="6" s="1"/>
  <c r="E638" i="6"/>
  <c r="D638" i="6" s="1"/>
  <c r="S638" i="6" s="1"/>
  <c r="E630" i="6"/>
  <c r="D630" i="6" s="1"/>
  <c r="S630" i="6" s="1"/>
  <c r="E622" i="6"/>
  <c r="D622" i="6" s="1"/>
  <c r="S622" i="6" s="1"/>
  <c r="E614" i="6"/>
  <c r="D614" i="6" s="1"/>
  <c r="S614" i="6" s="1"/>
  <c r="E606" i="6"/>
  <c r="D606" i="6" s="1"/>
  <c r="S606" i="6" s="1"/>
  <c r="E590" i="6"/>
  <c r="D590" i="6" s="1"/>
  <c r="S590" i="6" s="1"/>
  <c r="E574" i="6"/>
  <c r="D574" i="6" s="1"/>
  <c r="S574" i="6" s="1"/>
  <c r="E558" i="6"/>
  <c r="D558" i="6" s="1"/>
  <c r="S558" i="6" s="1"/>
  <c r="E542" i="6"/>
  <c r="D542" i="6" s="1"/>
  <c r="S542" i="6" s="1"/>
  <c r="E526" i="6"/>
  <c r="D526" i="6" s="1"/>
  <c r="S526" i="6" s="1"/>
  <c r="E510" i="6"/>
  <c r="D510" i="6" s="1"/>
  <c r="S510" i="6" s="1"/>
  <c r="E494" i="6"/>
  <c r="D494" i="6" s="1"/>
  <c r="S494" i="6" s="1"/>
  <c r="E478" i="6"/>
  <c r="D478" i="6" s="1"/>
  <c r="S478" i="6" s="1"/>
  <c r="E462" i="6"/>
  <c r="D462" i="6" s="1"/>
  <c r="S462" i="6" s="1"/>
  <c r="E446" i="6"/>
  <c r="D446" i="6" s="1"/>
  <c r="S446" i="6" s="1"/>
  <c r="E430" i="6"/>
  <c r="D430" i="6" s="1"/>
  <c r="S430" i="6" s="1"/>
  <c r="E414" i="6"/>
  <c r="D414" i="6" s="1"/>
  <c r="S414" i="6" s="1"/>
  <c r="E398" i="6"/>
  <c r="D398" i="6" s="1"/>
  <c r="S398" i="6" s="1"/>
  <c r="E382" i="6"/>
  <c r="D382" i="6" s="1"/>
  <c r="S382" i="6" s="1"/>
  <c r="E366" i="6"/>
  <c r="D366" i="6" s="1"/>
  <c r="S366" i="6" s="1"/>
  <c r="E350" i="6"/>
  <c r="D350" i="6" s="1"/>
  <c r="S350" i="6" s="1"/>
  <c r="E334" i="6"/>
  <c r="D334" i="6" s="1"/>
  <c r="S334" i="6" s="1"/>
  <c r="E318" i="6"/>
  <c r="D318" i="6" s="1"/>
  <c r="S318" i="6" s="1"/>
  <c r="E302" i="6"/>
  <c r="D302" i="6" s="1"/>
  <c r="S302" i="6" s="1"/>
  <c r="E286" i="6"/>
  <c r="D286" i="6" s="1"/>
  <c r="S286" i="6" s="1"/>
  <c r="E270" i="6"/>
  <c r="D270" i="6" s="1"/>
  <c r="S270" i="6" s="1"/>
  <c r="E254" i="6"/>
  <c r="D254" i="6" s="1"/>
  <c r="S254" i="6" s="1"/>
  <c r="E238" i="6"/>
  <c r="D238" i="6" s="1"/>
  <c r="S238" i="6" s="1"/>
  <c r="E199" i="6"/>
  <c r="D199" i="6" s="1"/>
  <c r="S199" i="6" s="1"/>
  <c r="S2" i="6"/>
  <c r="D998" i="6"/>
  <c r="S998" i="6" s="1"/>
  <c r="D994" i="6"/>
  <c r="S994" i="6" s="1"/>
  <c r="D990" i="6"/>
  <c r="S990" i="6" s="1"/>
  <c r="D986" i="6"/>
  <c r="S986" i="6" s="1"/>
  <c r="D978" i="6"/>
  <c r="S978" i="6" s="1"/>
  <c r="D974" i="6"/>
  <c r="S974" i="6" s="1"/>
  <c r="D970" i="6"/>
  <c r="S970" i="6" s="1"/>
  <c r="D966" i="6"/>
  <c r="S966" i="6" s="1"/>
  <c r="D958" i="6"/>
  <c r="S958" i="6" s="1"/>
  <c r="D954" i="6"/>
  <c r="S954" i="6" s="1"/>
  <c r="D950" i="6"/>
  <c r="S950" i="6" s="1"/>
  <c r="D946" i="6"/>
  <c r="S946" i="6" s="1"/>
  <c r="D942" i="6"/>
  <c r="S942" i="6" s="1"/>
  <c r="D938" i="6"/>
  <c r="S938" i="6" s="1"/>
  <c r="D930" i="6"/>
  <c r="S930" i="6" s="1"/>
  <c r="D926" i="6"/>
  <c r="S926" i="6" s="1"/>
  <c r="D922" i="6"/>
  <c r="S922" i="6" s="1"/>
  <c r="D918" i="6"/>
  <c r="S918" i="6" s="1"/>
  <c r="D914" i="6"/>
  <c r="S914" i="6" s="1"/>
  <c r="D906" i="6"/>
  <c r="S906" i="6" s="1"/>
  <c r="D902" i="6"/>
  <c r="S902" i="6" s="1"/>
  <c r="D898" i="6"/>
  <c r="S898" i="6" s="1"/>
  <c r="D894" i="6"/>
  <c r="S894" i="6" s="1"/>
  <c r="D890" i="6"/>
  <c r="S890" i="6" s="1"/>
  <c r="D886" i="6"/>
  <c r="S886" i="6" s="1"/>
  <c r="D882" i="6"/>
  <c r="S882" i="6" s="1"/>
  <c r="D878" i="6"/>
  <c r="S878" i="6" s="1"/>
  <c r="D874" i="6"/>
  <c r="S874" i="6" s="1"/>
  <c r="D870" i="6"/>
  <c r="S870" i="6" s="1"/>
  <c r="D866" i="6"/>
  <c r="S866" i="6" s="1"/>
  <c r="D862" i="6"/>
  <c r="S862" i="6" s="1"/>
  <c r="D858" i="6"/>
  <c r="S858" i="6" s="1"/>
  <c r="D854" i="6"/>
  <c r="S854" i="6" s="1"/>
  <c r="D850" i="6"/>
  <c r="S850" i="6" s="1"/>
  <c r="D846" i="6"/>
  <c r="S846" i="6" s="1"/>
  <c r="D842" i="6"/>
  <c r="S842" i="6" s="1"/>
  <c r="D838" i="6"/>
  <c r="S838" i="6" s="1"/>
  <c r="D830" i="6"/>
  <c r="S830" i="6" s="1"/>
  <c r="D826" i="6"/>
  <c r="S826" i="6" s="1"/>
  <c r="D822" i="6"/>
  <c r="S822" i="6" s="1"/>
  <c r="D818" i="6"/>
  <c r="S818" i="6" s="1"/>
  <c r="D814" i="6"/>
  <c r="S814" i="6" s="1"/>
  <c r="D810" i="6"/>
  <c r="S810" i="6" s="1"/>
  <c r="D806" i="6"/>
  <c r="S806" i="6" s="1"/>
  <c r="D802" i="6"/>
  <c r="S802" i="6" s="1"/>
  <c r="D798" i="6"/>
  <c r="S798" i="6" s="1"/>
  <c r="D794" i="6"/>
  <c r="S794" i="6" s="1"/>
  <c r="D790" i="6"/>
  <c r="S790" i="6" s="1"/>
  <c r="D786" i="6"/>
  <c r="S786" i="6" s="1"/>
  <c r="D778" i="6"/>
  <c r="S778" i="6" s="1"/>
  <c r="D774" i="6"/>
  <c r="S774" i="6" s="1"/>
  <c r="D770" i="6"/>
  <c r="S770" i="6" s="1"/>
  <c r="D762" i="6"/>
  <c r="S762" i="6" s="1"/>
  <c r="D758" i="6"/>
  <c r="S758" i="6" s="1"/>
  <c r="D754" i="6"/>
  <c r="S754" i="6" s="1"/>
  <c r="D750" i="6"/>
  <c r="S750" i="6" s="1"/>
  <c r="D746" i="6"/>
  <c r="S746" i="6" s="1"/>
  <c r="D602" i="6"/>
  <c r="S602" i="6" s="1"/>
  <c r="D586" i="6"/>
  <c r="S586" i="6" s="1"/>
  <c r="D554" i="6"/>
  <c r="S554" i="6" s="1"/>
  <c r="D538" i="6"/>
  <c r="S538" i="6" s="1"/>
  <c r="D522" i="6"/>
  <c r="S522" i="6" s="1"/>
  <c r="D506" i="6"/>
  <c r="S506" i="6" s="1"/>
  <c r="D490" i="6"/>
  <c r="S490" i="6" s="1"/>
  <c r="D474" i="6"/>
  <c r="S474" i="6" s="1"/>
  <c r="D458" i="6"/>
  <c r="S458" i="6" s="1"/>
  <c r="D442" i="6"/>
  <c r="S442" i="6" s="1"/>
  <c r="D426" i="6"/>
  <c r="S426" i="6" s="1"/>
  <c r="D394" i="6"/>
  <c r="S394" i="6" s="1"/>
  <c r="D378" i="6"/>
  <c r="S378" i="6" s="1"/>
  <c r="D374" i="6"/>
  <c r="S374" i="6" s="1"/>
  <c r="D370" i="6"/>
  <c r="S370" i="6" s="1"/>
  <c r="D362" i="6"/>
  <c r="S362" i="6" s="1"/>
  <c r="D330" i="6"/>
  <c r="S330" i="6" s="1"/>
  <c r="D314" i="6"/>
  <c r="S314" i="6" s="1"/>
  <c r="D310" i="6"/>
  <c r="S310" i="6" s="1"/>
  <c r="D298" i="6"/>
  <c r="S298" i="6" s="1"/>
  <c r="D282" i="6"/>
  <c r="S282" i="6" s="1"/>
  <c r="D266" i="6"/>
  <c r="S266" i="6" s="1"/>
  <c r="D250" i="6"/>
  <c r="S250" i="6" s="1"/>
  <c r="D234" i="6"/>
  <c r="S234" i="6" s="1"/>
  <c r="D46" i="6"/>
  <c r="S46" i="6" s="1"/>
  <c r="D809" i="6"/>
  <c r="S809" i="6" s="1"/>
  <c r="D741" i="6"/>
  <c r="S741" i="6" s="1"/>
  <c r="D733" i="6"/>
  <c r="S733" i="6" s="1"/>
  <c r="D717" i="6"/>
  <c r="S717" i="6" s="1"/>
  <c r="D693" i="6"/>
  <c r="S693" i="6" s="1"/>
  <c r="D685" i="6"/>
  <c r="S685" i="6" s="1"/>
  <c r="D677" i="6"/>
  <c r="S677" i="6" s="1"/>
  <c r="D669" i="6"/>
  <c r="S669" i="6" s="1"/>
  <c r="D661" i="6"/>
  <c r="S661" i="6" s="1"/>
  <c r="D657" i="6"/>
  <c r="S657" i="6" s="1"/>
  <c r="D645" i="6"/>
  <c r="S645" i="6" s="1"/>
  <c r="D629" i="6"/>
  <c r="S629" i="6" s="1"/>
  <c r="D621" i="6"/>
  <c r="S621" i="6" s="1"/>
  <c r="D613" i="6"/>
  <c r="S613" i="6" s="1"/>
  <c r="D557" i="6"/>
  <c r="S557" i="6" s="1"/>
  <c r="D309" i="6"/>
  <c r="S309" i="6" s="1"/>
  <c r="D177" i="6"/>
  <c r="S177" i="6" s="1"/>
  <c r="D500" i="6"/>
  <c r="S500" i="6" s="1"/>
  <c r="D8" i="6"/>
  <c r="S8" i="6" s="1"/>
  <c r="D391" i="6"/>
  <c r="S391" i="6" s="1"/>
  <c r="D379" i="6"/>
  <c r="S379" i="6" s="1"/>
  <c r="D351" i="6"/>
  <c r="S351" i="6" s="1"/>
  <c r="D239" i="6"/>
  <c r="S239" i="6" s="1"/>
  <c r="D59" i="6"/>
  <c r="S59" i="6" s="1"/>
  <c r="D45" i="6"/>
  <c r="S45" i="6" s="1"/>
  <c r="D132" i="6"/>
  <c r="S132" i="6" s="1"/>
  <c r="D116" i="6"/>
  <c r="S116" i="6" s="1"/>
  <c r="D44" i="6"/>
  <c r="S44" i="6" s="1"/>
  <c r="D19" i="6"/>
  <c r="S19" i="6" s="1"/>
  <c r="D7" i="6"/>
  <c r="S7" i="6" s="1"/>
  <c r="X76" i="6" l="1"/>
  <c r="U76" i="6"/>
  <c r="W76" i="6"/>
  <c r="V76" i="6"/>
  <c r="W59" i="6"/>
  <c r="X59" i="6"/>
  <c r="V59" i="6"/>
  <c r="U59" i="6"/>
  <c r="X144" i="6"/>
  <c r="W144" i="6"/>
  <c r="U144" i="6"/>
  <c r="V144" i="6"/>
  <c r="X708" i="6"/>
  <c r="W708" i="6"/>
  <c r="V708" i="6"/>
  <c r="U708" i="6"/>
  <c r="V717" i="6"/>
  <c r="X717" i="6"/>
  <c r="W717" i="6"/>
  <c r="U717" i="6"/>
  <c r="X486" i="6"/>
  <c r="U486" i="6"/>
  <c r="W486" i="6"/>
  <c r="V486" i="6"/>
  <c r="X762" i="6"/>
  <c r="W762" i="6"/>
  <c r="U762" i="6"/>
  <c r="V762" i="6"/>
  <c r="X786" i="6"/>
  <c r="U786" i="6"/>
  <c r="W786" i="6"/>
  <c r="V786" i="6"/>
  <c r="X850" i="6"/>
  <c r="U850" i="6"/>
  <c r="W850" i="6"/>
  <c r="V850" i="6"/>
  <c r="X44" i="6"/>
  <c r="U44" i="6"/>
  <c r="W44" i="6"/>
  <c r="V44" i="6"/>
  <c r="W487" i="6"/>
  <c r="X487" i="6"/>
  <c r="U487" i="6"/>
  <c r="V487" i="6"/>
  <c r="X349" i="6"/>
  <c r="V349" i="6"/>
  <c r="W349" i="6"/>
  <c r="U349" i="6"/>
  <c r="X905" i="6"/>
  <c r="V905" i="6"/>
  <c r="W905" i="6"/>
  <c r="U905" i="6"/>
  <c r="X250" i="6"/>
  <c r="W250" i="6"/>
  <c r="U250" i="6"/>
  <c r="V250" i="6"/>
  <c r="X426" i="6"/>
  <c r="W426" i="6"/>
  <c r="U426" i="6"/>
  <c r="V426" i="6"/>
  <c r="X746" i="6"/>
  <c r="W746" i="6"/>
  <c r="U746" i="6"/>
  <c r="V746" i="6"/>
  <c r="X818" i="6"/>
  <c r="U818" i="6"/>
  <c r="W818" i="6"/>
  <c r="V818" i="6"/>
  <c r="X339" i="6"/>
  <c r="W339" i="6"/>
  <c r="V339" i="6"/>
  <c r="U339" i="6"/>
  <c r="W629" i="6"/>
  <c r="V629" i="6"/>
  <c r="U629" i="6"/>
  <c r="X629" i="6"/>
  <c r="V669" i="6"/>
  <c r="X669" i="6"/>
  <c r="W669" i="6"/>
  <c r="U669" i="6"/>
  <c r="X310" i="6"/>
  <c r="V310" i="6"/>
  <c r="W310" i="6"/>
  <c r="U310" i="6"/>
  <c r="W370" i="6"/>
  <c r="U370" i="6"/>
  <c r="X370" i="6"/>
  <c r="V370" i="6"/>
  <c r="X538" i="6"/>
  <c r="W538" i="6"/>
  <c r="U538" i="6"/>
  <c r="V538" i="6"/>
  <c r="X802" i="6"/>
  <c r="U802" i="6"/>
  <c r="V802" i="6"/>
  <c r="W802" i="6"/>
  <c r="X834" i="6"/>
  <c r="U834" i="6"/>
  <c r="W834" i="6"/>
  <c r="V834" i="6"/>
  <c r="W938" i="6"/>
  <c r="U938" i="6"/>
  <c r="X938" i="6"/>
  <c r="V938" i="6"/>
  <c r="Y974" i="6"/>
  <c r="X974" i="6"/>
  <c r="V974" i="6"/>
  <c r="U974" i="6"/>
  <c r="W974" i="6"/>
  <c r="Y994" i="6"/>
  <c r="U994" i="6"/>
  <c r="X994" i="6"/>
  <c r="V994" i="6"/>
  <c r="W994" i="6"/>
  <c r="V238" i="6"/>
  <c r="X238" i="6"/>
  <c r="W238" i="6"/>
  <c r="U238" i="6"/>
  <c r="X558" i="6"/>
  <c r="V558" i="6"/>
  <c r="U558" i="6"/>
  <c r="W558" i="6"/>
  <c r="X646" i="6"/>
  <c r="W646" i="6"/>
  <c r="U646" i="6"/>
  <c r="V646" i="6"/>
  <c r="X759" i="6"/>
  <c r="V759" i="6"/>
  <c r="W759" i="6"/>
  <c r="U759" i="6"/>
  <c r="X791" i="6"/>
  <c r="V791" i="6"/>
  <c r="W791" i="6"/>
  <c r="U791" i="6"/>
  <c r="W839" i="6"/>
  <c r="V839" i="6"/>
  <c r="X839" i="6"/>
  <c r="U839" i="6"/>
  <c r="X919" i="6"/>
  <c r="U919" i="6"/>
  <c r="W919" i="6"/>
  <c r="V919" i="6"/>
  <c r="W967" i="6"/>
  <c r="V967" i="6"/>
  <c r="X967" i="6"/>
  <c r="U967" i="6"/>
  <c r="Y983" i="6"/>
  <c r="W983" i="6"/>
  <c r="U983" i="6"/>
  <c r="X983" i="6"/>
  <c r="V983" i="6"/>
  <c r="X281" i="6"/>
  <c r="V281" i="6"/>
  <c r="U281" i="6"/>
  <c r="W281" i="6"/>
  <c r="W712" i="6"/>
  <c r="V712" i="6"/>
  <c r="X712" i="6"/>
  <c r="U712" i="6"/>
  <c r="X703" i="6"/>
  <c r="W703" i="6"/>
  <c r="V703" i="6"/>
  <c r="U703" i="6"/>
  <c r="X369" i="6"/>
  <c r="V369" i="6"/>
  <c r="W369" i="6"/>
  <c r="U369" i="6"/>
  <c r="X700" i="6"/>
  <c r="W700" i="6"/>
  <c r="U700" i="6"/>
  <c r="V700" i="6"/>
  <c r="X612" i="6"/>
  <c r="W612" i="6"/>
  <c r="V612" i="6"/>
  <c r="U612" i="6"/>
  <c r="X252" i="6"/>
  <c r="U252" i="6"/>
  <c r="V252" i="6"/>
  <c r="W252" i="6"/>
  <c r="X127" i="6"/>
  <c r="W127" i="6"/>
  <c r="U127" i="6"/>
  <c r="V127" i="6"/>
  <c r="X411" i="6"/>
  <c r="W411" i="6"/>
  <c r="U411" i="6"/>
  <c r="V411" i="6"/>
  <c r="W307" i="6"/>
  <c r="V307" i="6"/>
  <c r="U307" i="6"/>
  <c r="X307" i="6"/>
  <c r="X226" i="6"/>
  <c r="W226" i="6"/>
  <c r="U226" i="6"/>
  <c r="V226" i="6"/>
  <c r="X229" i="6"/>
  <c r="W229" i="6"/>
  <c r="V229" i="6"/>
  <c r="U229" i="6"/>
  <c r="X9" i="6"/>
  <c r="V9" i="6"/>
  <c r="W9" i="6"/>
  <c r="U9" i="6"/>
  <c r="X96" i="6"/>
  <c r="W96" i="6"/>
  <c r="U96" i="6"/>
  <c r="V96" i="6"/>
  <c r="X290" i="6"/>
  <c r="W290" i="6"/>
  <c r="U290" i="6"/>
  <c r="V290" i="6"/>
  <c r="X434" i="6"/>
  <c r="U434" i="6"/>
  <c r="W434" i="6"/>
  <c r="V434" i="6"/>
  <c r="X562" i="6"/>
  <c r="U562" i="6"/>
  <c r="W562" i="6"/>
  <c r="V562" i="6"/>
  <c r="V689" i="6"/>
  <c r="X689" i="6"/>
  <c r="W689" i="6"/>
  <c r="U689" i="6"/>
  <c r="V721" i="6"/>
  <c r="W721" i="6"/>
  <c r="X721" i="6"/>
  <c r="U721" i="6"/>
  <c r="W764" i="6"/>
  <c r="X764" i="6"/>
  <c r="U764" i="6"/>
  <c r="V764" i="6"/>
  <c r="W796" i="6"/>
  <c r="X796" i="6"/>
  <c r="V796" i="6"/>
  <c r="U796" i="6"/>
  <c r="W812" i="6"/>
  <c r="X812" i="6"/>
  <c r="U812" i="6"/>
  <c r="V812" i="6"/>
  <c r="W828" i="6"/>
  <c r="V828" i="6"/>
  <c r="X828" i="6"/>
  <c r="U828" i="6"/>
  <c r="X860" i="6"/>
  <c r="W860" i="6"/>
  <c r="U860" i="6"/>
  <c r="V860" i="6"/>
  <c r="X908" i="6"/>
  <c r="W908" i="6"/>
  <c r="V908" i="6"/>
  <c r="U908" i="6"/>
  <c r="Y972" i="6"/>
  <c r="X972" i="6"/>
  <c r="W972" i="6"/>
  <c r="V972" i="6"/>
  <c r="U972" i="6"/>
  <c r="X389" i="6"/>
  <c r="W389" i="6"/>
  <c r="V389" i="6"/>
  <c r="U389" i="6"/>
  <c r="X325" i="6"/>
  <c r="W325" i="6"/>
  <c r="V325" i="6"/>
  <c r="U325" i="6"/>
  <c r="W627" i="6"/>
  <c r="V627" i="6"/>
  <c r="X627" i="6"/>
  <c r="U627" i="6"/>
  <c r="X303" i="6"/>
  <c r="W303" i="6"/>
  <c r="U303" i="6"/>
  <c r="V303" i="6"/>
  <c r="X178" i="6"/>
  <c r="W178" i="6"/>
  <c r="U178" i="6"/>
  <c r="V178" i="6"/>
  <c r="X50" i="6"/>
  <c r="W50" i="6"/>
  <c r="U50" i="6"/>
  <c r="V50" i="6"/>
  <c r="X585" i="6"/>
  <c r="V585" i="6"/>
  <c r="W585" i="6"/>
  <c r="U585" i="6"/>
  <c r="X320" i="6"/>
  <c r="W320" i="6"/>
  <c r="U320" i="6"/>
  <c r="V320" i="6"/>
  <c r="X175" i="6"/>
  <c r="W175" i="6"/>
  <c r="U175" i="6"/>
  <c r="V175" i="6"/>
  <c r="X711" i="6"/>
  <c r="W711" i="6"/>
  <c r="V711" i="6"/>
  <c r="U711" i="6"/>
  <c r="W535" i="6"/>
  <c r="V535" i="6"/>
  <c r="U535" i="6"/>
  <c r="X535" i="6"/>
  <c r="X218" i="6"/>
  <c r="W218" i="6"/>
  <c r="U218" i="6"/>
  <c r="V218" i="6"/>
  <c r="X138" i="6"/>
  <c r="W138" i="6"/>
  <c r="U138" i="6"/>
  <c r="V138" i="6"/>
  <c r="X294" i="6"/>
  <c r="W294" i="6"/>
  <c r="V294" i="6"/>
  <c r="U294" i="6"/>
  <c r="X454" i="6"/>
  <c r="W454" i="6"/>
  <c r="U454" i="6"/>
  <c r="V454" i="6"/>
  <c r="X626" i="6"/>
  <c r="U626" i="6"/>
  <c r="W626" i="6"/>
  <c r="V626" i="6"/>
  <c r="X690" i="6"/>
  <c r="U690" i="6"/>
  <c r="W690" i="6"/>
  <c r="V690" i="6"/>
  <c r="X722" i="6"/>
  <c r="U722" i="6"/>
  <c r="W722" i="6"/>
  <c r="V722" i="6"/>
  <c r="X829" i="6"/>
  <c r="V829" i="6"/>
  <c r="W829" i="6"/>
  <c r="U829" i="6"/>
  <c r="V861" i="6"/>
  <c r="X861" i="6"/>
  <c r="W861" i="6"/>
  <c r="U861" i="6"/>
  <c r="V893" i="6"/>
  <c r="X893" i="6"/>
  <c r="W893" i="6"/>
  <c r="U893" i="6"/>
  <c r="V925" i="6"/>
  <c r="W925" i="6"/>
  <c r="X925" i="6"/>
  <c r="U925" i="6"/>
  <c r="Y973" i="6"/>
  <c r="V973" i="6"/>
  <c r="X973" i="6"/>
  <c r="W973" i="6"/>
  <c r="U973" i="6"/>
  <c r="Y989" i="6"/>
  <c r="V989" i="6"/>
  <c r="X989" i="6"/>
  <c r="W989" i="6"/>
  <c r="U989" i="6"/>
  <c r="V577" i="6"/>
  <c r="X577" i="6"/>
  <c r="W577" i="6"/>
  <c r="U577" i="6"/>
  <c r="X401" i="6"/>
  <c r="V401" i="6"/>
  <c r="W401" i="6"/>
  <c r="U401" i="6"/>
  <c r="W668" i="6"/>
  <c r="U668" i="6"/>
  <c r="X668" i="6"/>
  <c r="V668" i="6"/>
  <c r="W579" i="6"/>
  <c r="V579" i="6"/>
  <c r="X579" i="6"/>
  <c r="U579" i="6"/>
  <c r="W387" i="6"/>
  <c r="V387" i="6"/>
  <c r="X387" i="6"/>
  <c r="U387" i="6"/>
  <c r="X255" i="6"/>
  <c r="W255" i="6"/>
  <c r="U255" i="6"/>
  <c r="V255" i="6"/>
  <c r="X162" i="6"/>
  <c r="W162" i="6"/>
  <c r="U162" i="6"/>
  <c r="V162" i="6"/>
  <c r="X184" i="6"/>
  <c r="U184" i="6"/>
  <c r="W184" i="6"/>
  <c r="V184" i="6"/>
  <c r="X351" i="6"/>
  <c r="W351" i="6"/>
  <c r="U351" i="6"/>
  <c r="V351" i="6"/>
  <c r="X388" i="6"/>
  <c r="U388" i="6"/>
  <c r="V388" i="6"/>
  <c r="W388" i="6"/>
  <c r="X645" i="6"/>
  <c r="W645" i="6"/>
  <c r="V645" i="6"/>
  <c r="U645" i="6"/>
  <c r="X442" i="6"/>
  <c r="W442" i="6"/>
  <c r="U442" i="6"/>
  <c r="V442" i="6"/>
  <c r="X750" i="6"/>
  <c r="V750" i="6"/>
  <c r="U750" i="6"/>
  <c r="W750" i="6"/>
  <c r="X822" i="6"/>
  <c r="U822" i="6"/>
  <c r="W822" i="6"/>
  <c r="V822" i="6"/>
  <c r="X922" i="6"/>
  <c r="W922" i="6"/>
  <c r="U922" i="6"/>
  <c r="V922" i="6"/>
  <c r="Y978" i="6"/>
  <c r="X978" i="6"/>
  <c r="U978" i="6"/>
  <c r="W978" i="6"/>
  <c r="V978" i="6"/>
  <c r="X318" i="6"/>
  <c r="W318" i="6"/>
  <c r="V318" i="6"/>
  <c r="U318" i="6"/>
  <c r="X382" i="6"/>
  <c r="W382" i="6"/>
  <c r="V382" i="6"/>
  <c r="U382" i="6"/>
  <c r="X446" i="6"/>
  <c r="W446" i="6"/>
  <c r="V446" i="6"/>
  <c r="U446" i="6"/>
  <c r="X510" i="6"/>
  <c r="W510" i="6"/>
  <c r="V510" i="6"/>
  <c r="U510" i="6"/>
  <c r="X747" i="6"/>
  <c r="W747" i="6"/>
  <c r="V747" i="6"/>
  <c r="U747" i="6"/>
  <c r="W811" i="6"/>
  <c r="U811" i="6"/>
  <c r="X811" i="6"/>
  <c r="V811" i="6"/>
  <c r="X859" i="6"/>
  <c r="W859" i="6"/>
  <c r="U859" i="6"/>
  <c r="V859" i="6"/>
  <c r="W891" i="6"/>
  <c r="U891" i="6"/>
  <c r="X891" i="6"/>
  <c r="V891" i="6"/>
  <c r="W939" i="6"/>
  <c r="V939" i="6"/>
  <c r="X939" i="6"/>
  <c r="U939" i="6"/>
  <c r="Y971" i="6"/>
  <c r="X971" i="6"/>
  <c r="W971" i="6"/>
  <c r="V971" i="6"/>
  <c r="U971" i="6"/>
  <c r="X601" i="6"/>
  <c r="V601" i="6"/>
  <c r="W601" i="6"/>
  <c r="U601" i="6"/>
  <c r="X83" i="6"/>
  <c r="W83" i="6"/>
  <c r="V83" i="6"/>
  <c r="U83" i="6"/>
  <c r="X484" i="6"/>
  <c r="W484" i="6"/>
  <c r="V484" i="6"/>
  <c r="U484" i="6"/>
  <c r="W691" i="6"/>
  <c r="V691" i="6"/>
  <c r="X691" i="6"/>
  <c r="U691" i="6"/>
  <c r="X543" i="6"/>
  <c r="W543" i="6"/>
  <c r="V543" i="6"/>
  <c r="U543" i="6"/>
  <c r="W467" i="6"/>
  <c r="X467" i="6"/>
  <c r="V467" i="6"/>
  <c r="U467" i="6"/>
  <c r="X130" i="6"/>
  <c r="W130" i="6"/>
  <c r="V130" i="6"/>
  <c r="U130" i="6"/>
  <c r="V593" i="6"/>
  <c r="X593" i="6"/>
  <c r="U593" i="6"/>
  <c r="W593" i="6"/>
  <c r="X361" i="6"/>
  <c r="V361" i="6"/>
  <c r="W361" i="6"/>
  <c r="U361" i="6"/>
  <c r="X245" i="6"/>
  <c r="W245" i="6"/>
  <c r="V245" i="6"/>
  <c r="U245" i="6"/>
  <c r="W464" i="6"/>
  <c r="X464" i="6"/>
  <c r="U464" i="6"/>
  <c r="V464" i="6"/>
  <c r="X244" i="6"/>
  <c r="U244" i="6"/>
  <c r="V244" i="6"/>
  <c r="W244" i="6"/>
  <c r="X79" i="6"/>
  <c r="W79" i="6"/>
  <c r="U79" i="6"/>
  <c r="V79" i="6"/>
  <c r="W643" i="6"/>
  <c r="V643" i="6"/>
  <c r="X643" i="6"/>
  <c r="U643" i="6"/>
  <c r="X375" i="6"/>
  <c r="W375" i="6"/>
  <c r="U375" i="6"/>
  <c r="V375" i="6"/>
  <c r="X183" i="6"/>
  <c r="W183" i="6"/>
  <c r="U183" i="6"/>
  <c r="V183" i="6"/>
  <c r="X213" i="6"/>
  <c r="W213" i="6"/>
  <c r="V213" i="6"/>
  <c r="U213" i="6"/>
  <c r="X148" i="6"/>
  <c r="U148" i="6"/>
  <c r="W148" i="6"/>
  <c r="V148" i="6"/>
  <c r="W306" i="6"/>
  <c r="U306" i="6"/>
  <c r="X306" i="6"/>
  <c r="V306" i="6"/>
  <c r="X514" i="6"/>
  <c r="U514" i="6"/>
  <c r="W514" i="6"/>
  <c r="V514" i="6"/>
  <c r="X665" i="6"/>
  <c r="V665" i="6"/>
  <c r="W665" i="6"/>
  <c r="U665" i="6"/>
  <c r="X729" i="6"/>
  <c r="V729" i="6"/>
  <c r="U729" i="6"/>
  <c r="W729" i="6"/>
  <c r="X752" i="6"/>
  <c r="W752" i="6"/>
  <c r="U752" i="6"/>
  <c r="V752" i="6"/>
  <c r="W768" i="6"/>
  <c r="X768" i="6"/>
  <c r="V768" i="6"/>
  <c r="U768" i="6"/>
  <c r="W784" i="6"/>
  <c r="X784" i="6"/>
  <c r="U784" i="6"/>
  <c r="V784" i="6"/>
  <c r="W800" i="6"/>
  <c r="V800" i="6"/>
  <c r="U800" i="6"/>
  <c r="X800" i="6"/>
  <c r="X816" i="6"/>
  <c r="W816" i="6"/>
  <c r="U816" i="6"/>
  <c r="V816" i="6"/>
  <c r="W832" i="6"/>
  <c r="X832" i="6"/>
  <c r="U832" i="6"/>
  <c r="V832" i="6"/>
  <c r="W848" i="6"/>
  <c r="U848" i="6"/>
  <c r="X848" i="6"/>
  <c r="V848" i="6"/>
  <c r="X864" i="6"/>
  <c r="W864" i="6"/>
  <c r="V864" i="6"/>
  <c r="U864" i="6"/>
  <c r="X880" i="6"/>
  <c r="W880" i="6"/>
  <c r="U880" i="6"/>
  <c r="V880" i="6"/>
  <c r="X896" i="6"/>
  <c r="W896" i="6"/>
  <c r="U896" i="6"/>
  <c r="V896" i="6"/>
  <c r="X912" i="6"/>
  <c r="W912" i="6"/>
  <c r="U912" i="6"/>
  <c r="V912" i="6"/>
  <c r="X928" i="6"/>
  <c r="W928" i="6"/>
  <c r="V928" i="6"/>
  <c r="U928" i="6"/>
  <c r="X944" i="6"/>
  <c r="W944" i="6"/>
  <c r="V944" i="6"/>
  <c r="U944" i="6"/>
  <c r="X960" i="6"/>
  <c r="W960" i="6"/>
  <c r="U960" i="6"/>
  <c r="V960" i="6"/>
  <c r="Y976" i="6"/>
  <c r="X976" i="6"/>
  <c r="W976" i="6"/>
  <c r="U976" i="6"/>
  <c r="V976" i="6"/>
  <c r="Y992" i="6"/>
  <c r="X992" i="6"/>
  <c r="W992" i="6"/>
  <c r="V992" i="6"/>
  <c r="U992" i="6"/>
  <c r="W549" i="6"/>
  <c r="V549" i="6"/>
  <c r="X549" i="6"/>
  <c r="U549" i="6"/>
  <c r="V449" i="6"/>
  <c r="W449" i="6"/>
  <c r="X449" i="6"/>
  <c r="U449" i="6"/>
  <c r="X373" i="6"/>
  <c r="W373" i="6"/>
  <c r="V373" i="6"/>
  <c r="U373" i="6"/>
  <c r="X321" i="6"/>
  <c r="V321" i="6"/>
  <c r="W321" i="6"/>
  <c r="U321" i="6"/>
  <c r="X688" i="6"/>
  <c r="W688" i="6"/>
  <c r="U688" i="6"/>
  <c r="V688" i="6"/>
  <c r="V648" i="6"/>
  <c r="W648" i="6"/>
  <c r="X648" i="6"/>
  <c r="U648" i="6"/>
  <c r="X588" i="6"/>
  <c r="W588" i="6"/>
  <c r="V588" i="6"/>
  <c r="U588" i="6"/>
  <c r="X536" i="6"/>
  <c r="V536" i="6"/>
  <c r="U536" i="6"/>
  <c r="W536" i="6"/>
  <c r="X424" i="6"/>
  <c r="V424" i="6"/>
  <c r="U424" i="6"/>
  <c r="W424" i="6"/>
  <c r="U364" i="6"/>
  <c r="W364" i="6"/>
  <c r="V364" i="6"/>
  <c r="X364" i="6"/>
  <c r="W231" i="6"/>
  <c r="X231" i="6"/>
  <c r="U231" i="6"/>
  <c r="V231" i="6"/>
  <c r="W659" i="6"/>
  <c r="X659" i="6"/>
  <c r="V659" i="6"/>
  <c r="U659" i="6"/>
  <c r="W615" i="6"/>
  <c r="X615" i="6"/>
  <c r="U615" i="6"/>
  <c r="V615" i="6"/>
  <c r="X495" i="6"/>
  <c r="W495" i="6"/>
  <c r="V495" i="6"/>
  <c r="U495" i="6"/>
  <c r="X431" i="6"/>
  <c r="W431" i="6"/>
  <c r="V431" i="6"/>
  <c r="U431" i="6"/>
  <c r="X399" i="6"/>
  <c r="W399" i="6"/>
  <c r="U399" i="6"/>
  <c r="V399" i="6"/>
  <c r="W299" i="6"/>
  <c r="X299" i="6"/>
  <c r="V299" i="6"/>
  <c r="U299" i="6"/>
  <c r="X275" i="6"/>
  <c r="W275" i="6"/>
  <c r="V275" i="6"/>
  <c r="U275" i="6"/>
  <c r="W171" i="6"/>
  <c r="V171" i="6"/>
  <c r="U171" i="6"/>
  <c r="X171" i="6"/>
  <c r="W87" i="6"/>
  <c r="X87" i="6"/>
  <c r="V87" i="6"/>
  <c r="U87" i="6"/>
  <c r="V174" i="6"/>
  <c r="W174" i="6"/>
  <c r="U174" i="6"/>
  <c r="X174" i="6"/>
  <c r="X102" i="6"/>
  <c r="W102" i="6"/>
  <c r="V102" i="6"/>
  <c r="U102" i="6"/>
  <c r="V30" i="6"/>
  <c r="X30" i="6"/>
  <c r="W30" i="6"/>
  <c r="U30" i="6"/>
  <c r="X65" i="6"/>
  <c r="V65" i="6"/>
  <c r="W65" i="6"/>
  <c r="U65" i="6"/>
  <c r="X140" i="6"/>
  <c r="U140" i="6"/>
  <c r="V140" i="6"/>
  <c r="W140" i="6"/>
  <c r="V605" i="6"/>
  <c r="X605" i="6"/>
  <c r="W605" i="6"/>
  <c r="U605" i="6"/>
  <c r="X537" i="6"/>
  <c r="V537" i="6"/>
  <c r="U537" i="6"/>
  <c r="W537" i="6"/>
  <c r="X365" i="6"/>
  <c r="V365" i="6"/>
  <c r="U365" i="6"/>
  <c r="W365" i="6"/>
  <c r="X273" i="6"/>
  <c r="V273" i="6"/>
  <c r="W273" i="6"/>
  <c r="U273" i="6"/>
  <c r="X692" i="6"/>
  <c r="V692" i="6"/>
  <c r="W692" i="6"/>
  <c r="U692" i="6"/>
  <c r="X564" i="6"/>
  <c r="V564" i="6"/>
  <c r="W564" i="6"/>
  <c r="U564" i="6"/>
  <c r="U408" i="6"/>
  <c r="X408" i="6"/>
  <c r="V408" i="6"/>
  <c r="W408" i="6"/>
  <c r="X300" i="6"/>
  <c r="U300" i="6"/>
  <c r="W300" i="6"/>
  <c r="V300" i="6"/>
  <c r="X111" i="6"/>
  <c r="W111" i="6"/>
  <c r="U111" i="6"/>
  <c r="V111" i="6"/>
  <c r="W695" i="6"/>
  <c r="X695" i="6"/>
  <c r="V695" i="6"/>
  <c r="U695" i="6"/>
  <c r="X639" i="6"/>
  <c r="W639" i="6"/>
  <c r="V639" i="6"/>
  <c r="U639" i="6"/>
  <c r="X527" i="6"/>
  <c r="W527" i="6"/>
  <c r="V527" i="6"/>
  <c r="U527" i="6"/>
  <c r="W395" i="6"/>
  <c r="X395" i="6"/>
  <c r="V395" i="6"/>
  <c r="U395" i="6"/>
  <c r="X27" i="6"/>
  <c r="W27" i="6"/>
  <c r="U27" i="6"/>
  <c r="V27" i="6"/>
  <c r="X214" i="6"/>
  <c r="W214" i="6"/>
  <c r="V214" i="6"/>
  <c r="U214" i="6"/>
  <c r="X186" i="6"/>
  <c r="W186" i="6"/>
  <c r="U186" i="6"/>
  <c r="V186" i="6"/>
  <c r="X66" i="6"/>
  <c r="V66" i="6"/>
  <c r="W66" i="6"/>
  <c r="U66" i="6"/>
  <c r="V193" i="6"/>
  <c r="W193" i="6"/>
  <c r="X193" i="6"/>
  <c r="U193" i="6"/>
  <c r="X101" i="6"/>
  <c r="W101" i="6"/>
  <c r="V101" i="6"/>
  <c r="U101" i="6"/>
  <c r="X208" i="6"/>
  <c r="W208" i="6"/>
  <c r="U208" i="6"/>
  <c r="V208" i="6"/>
  <c r="X64" i="6"/>
  <c r="W64" i="6"/>
  <c r="U64" i="6"/>
  <c r="V64" i="6"/>
  <c r="X246" i="6"/>
  <c r="V246" i="6"/>
  <c r="W246" i="6"/>
  <c r="U246" i="6"/>
  <c r="X326" i="6"/>
  <c r="W326" i="6"/>
  <c r="U326" i="6"/>
  <c r="V326" i="6"/>
  <c r="X406" i="6"/>
  <c r="W406" i="6"/>
  <c r="V406" i="6"/>
  <c r="U406" i="6"/>
  <c r="X470" i="6"/>
  <c r="U470" i="6"/>
  <c r="W470" i="6"/>
  <c r="V470" i="6"/>
  <c r="X534" i="6"/>
  <c r="U534" i="6"/>
  <c r="W534" i="6"/>
  <c r="V534" i="6"/>
  <c r="X598" i="6"/>
  <c r="U598" i="6"/>
  <c r="W598" i="6"/>
  <c r="V598" i="6"/>
  <c r="X634" i="6"/>
  <c r="W634" i="6"/>
  <c r="U634" i="6"/>
  <c r="V634" i="6"/>
  <c r="X666" i="6"/>
  <c r="W666" i="6"/>
  <c r="U666" i="6"/>
  <c r="V666" i="6"/>
  <c r="X698" i="6"/>
  <c r="W698" i="6"/>
  <c r="U698" i="6"/>
  <c r="V698" i="6"/>
  <c r="X730" i="6"/>
  <c r="W730" i="6"/>
  <c r="U730" i="6"/>
  <c r="V730" i="6"/>
  <c r="V753" i="6"/>
  <c r="W753" i="6"/>
  <c r="X753" i="6"/>
  <c r="U753" i="6"/>
  <c r="V769" i="6"/>
  <c r="W769" i="6"/>
  <c r="X769" i="6"/>
  <c r="U769" i="6"/>
  <c r="V785" i="6"/>
  <c r="X785" i="6"/>
  <c r="W785" i="6"/>
  <c r="U785" i="6"/>
  <c r="X801" i="6"/>
  <c r="V801" i="6"/>
  <c r="W801" i="6"/>
  <c r="U801" i="6"/>
  <c r="V817" i="6"/>
  <c r="W817" i="6"/>
  <c r="X817" i="6"/>
  <c r="U817" i="6"/>
  <c r="V833" i="6"/>
  <c r="X833" i="6"/>
  <c r="W833" i="6"/>
  <c r="U833" i="6"/>
  <c r="V849" i="6"/>
  <c r="X849" i="6"/>
  <c r="W849" i="6"/>
  <c r="U849" i="6"/>
  <c r="V865" i="6"/>
  <c r="X865" i="6"/>
  <c r="W865" i="6"/>
  <c r="U865" i="6"/>
  <c r="V881" i="6"/>
  <c r="X881" i="6"/>
  <c r="W881" i="6"/>
  <c r="U881" i="6"/>
  <c r="V897" i="6"/>
  <c r="W897" i="6"/>
  <c r="X897" i="6"/>
  <c r="U897" i="6"/>
  <c r="V913" i="6"/>
  <c r="W913" i="6"/>
  <c r="U913" i="6"/>
  <c r="X913" i="6"/>
  <c r="V929" i="6"/>
  <c r="X929" i="6"/>
  <c r="W929" i="6"/>
  <c r="U929" i="6"/>
  <c r="V945" i="6"/>
  <c r="X945" i="6"/>
  <c r="W945" i="6"/>
  <c r="U945" i="6"/>
  <c r="V961" i="6"/>
  <c r="W961" i="6"/>
  <c r="X961" i="6"/>
  <c r="U961" i="6"/>
  <c r="Y977" i="6"/>
  <c r="V977" i="6"/>
  <c r="W977" i="6"/>
  <c r="X977" i="6"/>
  <c r="U977" i="6"/>
  <c r="Y993" i="6"/>
  <c r="V993" i="6"/>
  <c r="X993" i="6"/>
  <c r="W993" i="6"/>
  <c r="U993" i="6"/>
  <c r="W565" i="6"/>
  <c r="V565" i="6"/>
  <c r="X565" i="6"/>
  <c r="U565" i="6"/>
  <c r="X441" i="6"/>
  <c r="V441" i="6"/>
  <c r="W441" i="6"/>
  <c r="U441" i="6"/>
  <c r="X397" i="6"/>
  <c r="V397" i="6"/>
  <c r="W397" i="6"/>
  <c r="U397" i="6"/>
  <c r="X333" i="6"/>
  <c r="V333" i="6"/>
  <c r="W333" i="6"/>
  <c r="U333" i="6"/>
  <c r="X237" i="6"/>
  <c r="V237" i="6"/>
  <c r="W237" i="6"/>
  <c r="U237" i="6"/>
  <c r="X740" i="6"/>
  <c r="W740" i="6"/>
  <c r="V740" i="6"/>
  <c r="U740" i="6"/>
  <c r="X652" i="6"/>
  <c r="V652" i="6"/>
  <c r="U652" i="6"/>
  <c r="W652" i="6"/>
  <c r="X548" i="6"/>
  <c r="W548" i="6"/>
  <c r="V548" i="6"/>
  <c r="U548" i="6"/>
  <c r="W480" i="6"/>
  <c r="X480" i="6"/>
  <c r="V480" i="6"/>
  <c r="U480" i="6"/>
  <c r="X360" i="6"/>
  <c r="U360" i="6"/>
  <c r="V360" i="6"/>
  <c r="W360" i="6"/>
  <c r="X304" i="6"/>
  <c r="W304" i="6"/>
  <c r="U304" i="6"/>
  <c r="V304" i="6"/>
  <c r="X260" i="6"/>
  <c r="U260" i="6"/>
  <c r="V260" i="6"/>
  <c r="W260" i="6"/>
  <c r="X727" i="6"/>
  <c r="V727" i="6"/>
  <c r="W727" i="6"/>
  <c r="U727" i="6"/>
  <c r="W571" i="6"/>
  <c r="U571" i="6"/>
  <c r="X571" i="6"/>
  <c r="V571" i="6"/>
  <c r="W515" i="6"/>
  <c r="V515" i="6"/>
  <c r="U515" i="6"/>
  <c r="X515" i="6"/>
  <c r="W443" i="6"/>
  <c r="X443" i="6"/>
  <c r="U443" i="6"/>
  <c r="V443" i="6"/>
  <c r="W343" i="6"/>
  <c r="V343" i="6"/>
  <c r="U343" i="6"/>
  <c r="X343" i="6"/>
  <c r="W267" i="6"/>
  <c r="X267" i="6"/>
  <c r="V267" i="6"/>
  <c r="U267" i="6"/>
  <c r="W103" i="6"/>
  <c r="X103" i="6"/>
  <c r="V103" i="6"/>
  <c r="U103" i="6"/>
  <c r="X158" i="6"/>
  <c r="V158" i="6"/>
  <c r="W158" i="6"/>
  <c r="U158" i="6"/>
  <c r="X98" i="6"/>
  <c r="W98" i="6"/>
  <c r="U98" i="6"/>
  <c r="V98" i="6"/>
  <c r="X233" i="6"/>
  <c r="V233" i="6"/>
  <c r="W233" i="6"/>
  <c r="U233" i="6"/>
  <c r="X149" i="6"/>
  <c r="W149" i="6"/>
  <c r="V149" i="6"/>
  <c r="U149" i="6"/>
  <c r="X69" i="6"/>
  <c r="W69" i="6"/>
  <c r="V69" i="6"/>
  <c r="U69" i="6"/>
  <c r="X5" i="6"/>
  <c r="W5" i="6"/>
  <c r="V5" i="6"/>
  <c r="U5" i="6"/>
  <c r="X164" i="6"/>
  <c r="U164" i="6"/>
  <c r="W164" i="6"/>
  <c r="V164" i="6"/>
  <c r="X40" i="6"/>
  <c r="U40" i="6"/>
  <c r="V40" i="6"/>
  <c r="W40" i="6"/>
  <c r="X346" i="6"/>
  <c r="W346" i="6"/>
  <c r="U346" i="6"/>
  <c r="V346" i="6"/>
  <c r="V653" i="6"/>
  <c r="W653" i="6"/>
  <c r="X653" i="6"/>
  <c r="U653" i="6"/>
  <c r="X766" i="6"/>
  <c r="V766" i="6"/>
  <c r="U766" i="6"/>
  <c r="W766" i="6"/>
  <c r="U934" i="6"/>
  <c r="W934" i="6"/>
  <c r="X934" i="6"/>
  <c r="V934" i="6"/>
  <c r="V561" i="6"/>
  <c r="W561" i="6"/>
  <c r="X561" i="6"/>
  <c r="U561" i="6"/>
  <c r="X521" i="6"/>
  <c r="V521" i="6"/>
  <c r="W521" i="6"/>
  <c r="U521" i="6"/>
  <c r="X453" i="6"/>
  <c r="W453" i="6"/>
  <c r="V453" i="6"/>
  <c r="U453" i="6"/>
  <c r="X249" i="6"/>
  <c r="V249" i="6"/>
  <c r="W249" i="6"/>
  <c r="U249" i="6"/>
  <c r="W51" i="6"/>
  <c r="V51" i="6"/>
  <c r="X51" i="6"/>
  <c r="U51" i="6"/>
  <c r="W640" i="6"/>
  <c r="V640" i="6"/>
  <c r="U640" i="6"/>
  <c r="X640" i="6"/>
  <c r="W544" i="6"/>
  <c r="V544" i="6"/>
  <c r="U544" i="6"/>
  <c r="X544" i="6"/>
  <c r="X420" i="6"/>
  <c r="W420" i="6"/>
  <c r="V420" i="6"/>
  <c r="U420" i="6"/>
  <c r="X336" i="6"/>
  <c r="W336" i="6"/>
  <c r="U336" i="6"/>
  <c r="V336" i="6"/>
  <c r="X191" i="6"/>
  <c r="W191" i="6"/>
  <c r="U191" i="6"/>
  <c r="V191" i="6"/>
  <c r="W631" i="6"/>
  <c r="X631" i="6"/>
  <c r="V631" i="6"/>
  <c r="U631" i="6"/>
  <c r="X575" i="6"/>
  <c r="W575" i="6"/>
  <c r="V575" i="6"/>
  <c r="U575" i="6"/>
  <c r="W451" i="6"/>
  <c r="X451" i="6"/>
  <c r="V451" i="6"/>
  <c r="U451" i="6"/>
  <c r="X367" i="6"/>
  <c r="W367" i="6"/>
  <c r="U367" i="6"/>
  <c r="V367" i="6"/>
  <c r="W315" i="6"/>
  <c r="X315" i="6"/>
  <c r="V315" i="6"/>
  <c r="U315" i="6"/>
  <c r="X243" i="6"/>
  <c r="W243" i="6"/>
  <c r="V243" i="6"/>
  <c r="U243" i="6"/>
  <c r="W107" i="6"/>
  <c r="V107" i="6"/>
  <c r="U107" i="6"/>
  <c r="X107" i="6"/>
  <c r="X146" i="6"/>
  <c r="W146" i="6"/>
  <c r="U146" i="6"/>
  <c r="V146" i="6"/>
  <c r="X78" i="6"/>
  <c r="V78" i="6"/>
  <c r="W78" i="6"/>
  <c r="U78" i="6"/>
  <c r="V14" i="6"/>
  <c r="X14" i="6"/>
  <c r="W14" i="6"/>
  <c r="U14" i="6"/>
  <c r="X109" i="6"/>
  <c r="V109" i="6"/>
  <c r="U109" i="6"/>
  <c r="W109" i="6"/>
  <c r="X33" i="6"/>
  <c r="V33" i="6"/>
  <c r="W33" i="6"/>
  <c r="U33" i="6"/>
  <c r="X176" i="6"/>
  <c r="W176" i="6"/>
  <c r="U176" i="6"/>
  <c r="V176" i="6"/>
  <c r="X120" i="6"/>
  <c r="U120" i="6"/>
  <c r="W120" i="6"/>
  <c r="V120" i="6"/>
  <c r="X72" i="6"/>
  <c r="U72" i="6"/>
  <c r="V72" i="6"/>
  <c r="W72" i="6"/>
  <c r="U866" i="6"/>
  <c r="X866" i="6"/>
  <c r="V866" i="6"/>
  <c r="W866" i="6"/>
  <c r="U918" i="6"/>
  <c r="W918" i="6"/>
  <c r="X918" i="6"/>
  <c r="V918" i="6"/>
  <c r="X366" i="6"/>
  <c r="V366" i="6"/>
  <c r="U366" i="6"/>
  <c r="W366" i="6"/>
  <c r="X430" i="6"/>
  <c r="V430" i="6"/>
  <c r="U430" i="6"/>
  <c r="W430" i="6"/>
  <c r="X614" i="6"/>
  <c r="U614" i="6"/>
  <c r="W614" i="6"/>
  <c r="V614" i="6"/>
  <c r="X742" i="6"/>
  <c r="U742" i="6"/>
  <c r="W742" i="6"/>
  <c r="V742" i="6"/>
  <c r="X775" i="6"/>
  <c r="W775" i="6"/>
  <c r="U775" i="6"/>
  <c r="V775" i="6"/>
  <c r="X823" i="6"/>
  <c r="V823" i="6"/>
  <c r="W823" i="6"/>
  <c r="U823" i="6"/>
  <c r="X871" i="6"/>
  <c r="W871" i="6"/>
  <c r="V871" i="6"/>
  <c r="U871" i="6"/>
  <c r="X935" i="6"/>
  <c r="W935" i="6"/>
  <c r="V935" i="6"/>
  <c r="U935" i="6"/>
  <c r="Y999" i="6"/>
  <c r="X999" i="6"/>
  <c r="W999" i="6"/>
  <c r="V999" i="6"/>
  <c r="U999" i="6"/>
  <c r="X457" i="6"/>
  <c r="V457" i="6"/>
  <c r="W457" i="6"/>
  <c r="U457" i="6"/>
  <c r="W528" i="6"/>
  <c r="X528" i="6"/>
  <c r="U528" i="6"/>
  <c r="V528" i="6"/>
  <c r="X432" i="6"/>
  <c r="W432" i="6"/>
  <c r="U432" i="6"/>
  <c r="V432" i="6"/>
  <c r="X207" i="6"/>
  <c r="W207" i="6"/>
  <c r="U207" i="6"/>
  <c r="V207" i="6"/>
  <c r="W555" i="6"/>
  <c r="V555" i="6"/>
  <c r="U555" i="6"/>
  <c r="X555" i="6"/>
  <c r="X134" i="6"/>
  <c r="W134" i="6"/>
  <c r="U134" i="6"/>
  <c r="V134" i="6"/>
  <c r="V125" i="6"/>
  <c r="X125" i="6"/>
  <c r="W125" i="6"/>
  <c r="U125" i="6"/>
  <c r="V57" i="6"/>
  <c r="W57" i="6"/>
  <c r="X57" i="6"/>
  <c r="U57" i="6"/>
  <c r="X12" i="6"/>
  <c r="U12" i="6"/>
  <c r="V12" i="6"/>
  <c r="W12" i="6"/>
  <c r="X409" i="6"/>
  <c r="V409" i="6"/>
  <c r="W409" i="6"/>
  <c r="U409" i="6"/>
  <c r="X924" i="6"/>
  <c r="W924" i="6"/>
  <c r="V924" i="6"/>
  <c r="U924" i="6"/>
  <c r="Y988" i="6"/>
  <c r="X988" i="6"/>
  <c r="W988" i="6"/>
  <c r="V988" i="6"/>
  <c r="U988" i="6"/>
  <c r="X581" i="6"/>
  <c r="W581" i="6"/>
  <c r="V581" i="6"/>
  <c r="U581" i="6"/>
  <c r="X241" i="6"/>
  <c r="V241" i="6"/>
  <c r="W241" i="6"/>
  <c r="U241" i="6"/>
  <c r="X552" i="6"/>
  <c r="V552" i="6"/>
  <c r="U552" i="6"/>
  <c r="W552" i="6"/>
  <c r="X248" i="6"/>
  <c r="U248" i="6"/>
  <c r="W248" i="6"/>
  <c r="V248" i="6"/>
  <c r="W699" i="6"/>
  <c r="X699" i="6"/>
  <c r="U699" i="6"/>
  <c r="V699" i="6"/>
  <c r="W563" i="6"/>
  <c r="V563" i="6"/>
  <c r="X563" i="6"/>
  <c r="U563" i="6"/>
  <c r="X119" i="6"/>
  <c r="W119" i="6"/>
  <c r="U119" i="6"/>
  <c r="V119" i="6"/>
  <c r="X113" i="6"/>
  <c r="V113" i="6"/>
  <c r="W113" i="6"/>
  <c r="U113" i="6"/>
  <c r="X20" i="6"/>
  <c r="U20" i="6"/>
  <c r="W20" i="6"/>
  <c r="V20" i="6"/>
  <c r="W696" i="6"/>
  <c r="V696" i="6"/>
  <c r="X696" i="6"/>
  <c r="U696" i="6"/>
  <c r="X198" i="6"/>
  <c r="W198" i="6"/>
  <c r="U198" i="6"/>
  <c r="V198" i="6"/>
  <c r="X84" i="6"/>
  <c r="U84" i="6"/>
  <c r="W84" i="6"/>
  <c r="V84" i="6"/>
  <c r="X390" i="6"/>
  <c r="W390" i="6"/>
  <c r="U390" i="6"/>
  <c r="V390" i="6"/>
  <c r="X518" i="6"/>
  <c r="W518" i="6"/>
  <c r="U518" i="6"/>
  <c r="V518" i="6"/>
  <c r="X658" i="6"/>
  <c r="U658" i="6"/>
  <c r="W658" i="6"/>
  <c r="V658" i="6"/>
  <c r="X765" i="6"/>
  <c r="V765" i="6"/>
  <c r="W765" i="6"/>
  <c r="U765" i="6"/>
  <c r="X293" i="6"/>
  <c r="W293" i="6"/>
  <c r="V293" i="6"/>
  <c r="U293" i="6"/>
  <c r="X556" i="6"/>
  <c r="W556" i="6"/>
  <c r="V556" i="6"/>
  <c r="U556" i="6"/>
  <c r="X492" i="6"/>
  <c r="W492" i="6"/>
  <c r="V492" i="6"/>
  <c r="U492" i="6"/>
  <c r="X272" i="6"/>
  <c r="W272" i="6"/>
  <c r="U272" i="6"/>
  <c r="V272" i="6"/>
  <c r="W635" i="6"/>
  <c r="X635" i="6"/>
  <c r="U635" i="6"/>
  <c r="V635" i="6"/>
  <c r="W547" i="6"/>
  <c r="X547" i="6"/>
  <c r="V547" i="6"/>
  <c r="U547" i="6"/>
  <c r="W363" i="6"/>
  <c r="X363" i="6"/>
  <c r="V363" i="6"/>
  <c r="U363" i="6"/>
  <c r="X271" i="6"/>
  <c r="W271" i="6"/>
  <c r="U271" i="6"/>
  <c r="V271" i="6"/>
  <c r="X6" i="6"/>
  <c r="W6" i="6"/>
  <c r="U6" i="6"/>
  <c r="V6" i="6"/>
  <c r="X73" i="6"/>
  <c r="V73" i="6"/>
  <c r="W73" i="6"/>
  <c r="U73" i="6"/>
  <c r="X25" i="6"/>
  <c r="V25" i="6"/>
  <c r="U25" i="6"/>
  <c r="W25" i="6"/>
  <c r="X4" i="6"/>
  <c r="U4" i="6"/>
  <c r="V4" i="6"/>
  <c r="W4" i="6"/>
  <c r="V725" i="6"/>
  <c r="W725" i="6"/>
  <c r="U725" i="6"/>
  <c r="X725" i="6"/>
  <c r="X910" i="6"/>
  <c r="V910" i="6"/>
  <c r="U910" i="6"/>
  <c r="W910" i="6"/>
  <c r="X573" i="6"/>
  <c r="V573" i="6"/>
  <c r="W573" i="6"/>
  <c r="U573" i="6"/>
  <c r="V541" i="6"/>
  <c r="W541" i="6"/>
  <c r="X541" i="6"/>
  <c r="U541" i="6"/>
  <c r="X147" i="6"/>
  <c r="W147" i="6"/>
  <c r="V147" i="6"/>
  <c r="U147" i="6"/>
  <c r="W568" i="6"/>
  <c r="V568" i="6"/>
  <c r="X568" i="6"/>
  <c r="U568" i="6"/>
  <c r="X460" i="6"/>
  <c r="W460" i="6"/>
  <c r="V460" i="6"/>
  <c r="U460" i="6"/>
  <c r="X463" i="6"/>
  <c r="W463" i="6"/>
  <c r="V463" i="6"/>
  <c r="U463" i="6"/>
  <c r="W203" i="6"/>
  <c r="V203" i="6"/>
  <c r="X203" i="6"/>
  <c r="U203" i="6"/>
  <c r="X82" i="6"/>
  <c r="W82" i="6"/>
  <c r="V82" i="6"/>
  <c r="U82" i="6"/>
  <c r="V61" i="6"/>
  <c r="X61" i="6"/>
  <c r="W61" i="6"/>
  <c r="U61" i="6"/>
  <c r="W667" i="6"/>
  <c r="X667" i="6"/>
  <c r="U667" i="6"/>
  <c r="V667" i="6"/>
  <c r="V557" i="6"/>
  <c r="X557" i="6"/>
  <c r="W557" i="6"/>
  <c r="U557" i="6"/>
  <c r="V733" i="6"/>
  <c r="W733" i="6"/>
  <c r="X733" i="6"/>
  <c r="U733" i="6"/>
  <c r="X314" i="6"/>
  <c r="W314" i="6"/>
  <c r="U314" i="6"/>
  <c r="V314" i="6"/>
  <c r="X374" i="6"/>
  <c r="V374" i="6"/>
  <c r="W374" i="6"/>
  <c r="U374" i="6"/>
  <c r="X554" i="6"/>
  <c r="W554" i="6"/>
  <c r="U554" i="6"/>
  <c r="V554" i="6"/>
  <c r="X790" i="6"/>
  <c r="U790" i="6"/>
  <c r="W790" i="6"/>
  <c r="V790" i="6"/>
  <c r="X838" i="6"/>
  <c r="U838" i="6"/>
  <c r="W838" i="6"/>
  <c r="V838" i="6"/>
  <c r="U870" i="6"/>
  <c r="W870" i="6"/>
  <c r="X870" i="6"/>
  <c r="V870" i="6"/>
  <c r="U902" i="6"/>
  <c r="X902" i="6"/>
  <c r="W902" i="6"/>
  <c r="V902" i="6"/>
  <c r="X942" i="6"/>
  <c r="V942" i="6"/>
  <c r="U942" i="6"/>
  <c r="W942" i="6"/>
  <c r="X574" i="6"/>
  <c r="W574" i="6"/>
  <c r="V574" i="6"/>
  <c r="U574" i="6"/>
  <c r="X686" i="6"/>
  <c r="V686" i="6"/>
  <c r="U686" i="6"/>
  <c r="W686" i="6"/>
  <c r="W779" i="6"/>
  <c r="V779" i="6"/>
  <c r="U779" i="6"/>
  <c r="X779" i="6"/>
  <c r="X795" i="6"/>
  <c r="W795" i="6"/>
  <c r="U795" i="6"/>
  <c r="V795" i="6"/>
  <c r="W827" i="6"/>
  <c r="X827" i="6"/>
  <c r="U827" i="6"/>
  <c r="V827" i="6"/>
  <c r="W875" i="6"/>
  <c r="X875" i="6"/>
  <c r="U875" i="6"/>
  <c r="V875" i="6"/>
  <c r="X907" i="6"/>
  <c r="W907" i="6"/>
  <c r="V907" i="6"/>
  <c r="U907" i="6"/>
  <c r="W955" i="6"/>
  <c r="X955" i="6"/>
  <c r="V955" i="6"/>
  <c r="U955" i="6"/>
  <c r="X481" i="6"/>
  <c r="V481" i="6"/>
  <c r="U481" i="6"/>
  <c r="W481" i="6"/>
  <c r="X269" i="6"/>
  <c r="V269" i="6"/>
  <c r="W269" i="6"/>
  <c r="U269" i="6"/>
  <c r="X524" i="6"/>
  <c r="V524" i="6"/>
  <c r="U524" i="6"/>
  <c r="W524" i="6"/>
  <c r="X143" i="6"/>
  <c r="W143" i="6"/>
  <c r="U143" i="6"/>
  <c r="V143" i="6"/>
  <c r="X167" i="6"/>
  <c r="W167" i="6"/>
  <c r="V167" i="6"/>
  <c r="U167" i="6"/>
  <c r="X121" i="6"/>
  <c r="V121" i="6"/>
  <c r="W121" i="6"/>
  <c r="U121" i="6"/>
  <c r="X80" i="6"/>
  <c r="W80" i="6"/>
  <c r="U80" i="6"/>
  <c r="V80" i="6"/>
  <c r="X445" i="6"/>
  <c r="V445" i="6"/>
  <c r="W445" i="6"/>
  <c r="U445" i="6"/>
  <c r="X680" i="6"/>
  <c r="V680" i="6"/>
  <c r="U680" i="6"/>
  <c r="W680" i="6"/>
  <c r="V600" i="6"/>
  <c r="W600" i="6"/>
  <c r="X600" i="6"/>
  <c r="U600" i="6"/>
  <c r="X308" i="6"/>
  <c r="U308" i="6"/>
  <c r="V308" i="6"/>
  <c r="W308" i="6"/>
  <c r="W499" i="6"/>
  <c r="X499" i="6"/>
  <c r="V499" i="6"/>
  <c r="U499" i="6"/>
  <c r="X283" i="6"/>
  <c r="W283" i="6"/>
  <c r="U283" i="6"/>
  <c r="V283" i="6"/>
  <c r="X54" i="6"/>
  <c r="V54" i="6"/>
  <c r="W54" i="6"/>
  <c r="U54" i="6"/>
  <c r="V89" i="6"/>
  <c r="X89" i="6"/>
  <c r="W89" i="6"/>
  <c r="U89" i="6"/>
  <c r="X92" i="6"/>
  <c r="U92" i="6"/>
  <c r="W92" i="6"/>
  <c r="V92" i="6"/>
  <c r="X386" i="6"/>
  <c r="W386" i="6"/>
  <c r="V386" i="6"/>
  <c r="U386" i="6"/>
  <c r="X578" i="6"/>
  <c r="U578" i="6"/>
  <c r="V578" i="6"/>
  <c r="W578" i="6"/>
  <c r="X697" i="6"/>
  <c r="V697" i="6"/>
  <c r="W697" i="6"/>
  <c r="U697" i="6"/>
  <c r="X7" i="6"/>
  <c r="W7" i="6"/>
  <c r="U7" i="6"/>
  <c r="V7" i="6"/>
  <c r="X132" i="6"/>
  <c r="U132" i="6"/>
  <c r="V132" i="6"/>
  <c r="W132" i="6"/>
  <c r="X239" i="6"/>
  <c r="W239" i="6"/>
  <c r="U239" i="6"/>
  <c r="V239" i="6"/>
  <c r="W379" i="6"/>
  <c r="X379" i="6"/>
  <c r="V379" i="6"/>
  <c r="U379" i="6"/>
  <c r="X8" i="6"/>
  <c r="U8" i="6"/>
  <c r="V8" i="6"/>
  <c r="W8" i="6"/>
  <c r="X500" i="6"/>
  <c r="V500" i="6"/>
  <c r="W500" i="6"/>
  <c r="U500" i="6"/>
  <c r="X177" i="6"/>
  <c r="V177" i="6"/>
  <c r="W177" i="6"/>
  <c r="U177" i="6"/>
  <c r="W613" i="6"/>
  <c r="V613" i="6"/>
  <c r="X613" i="6"/>
  <c r="U613" i="6"/>
  <c r="V657" i="6"/>
  <c r="W657" i="6"/>
  <c r="X657" i="6"/>
  <c r="U657" i="6"/>
  <c r="V685" i="6"/>
  <c r="W685" i="6"/>
  <c r="U685" i="6"/>
  <c r="X685" i="6"/>
  <c r="V741" i="6"/>
  <c r="W741" i="6"/>
  <c r="U741" i="6"/>
  <c r="X741" i="6"/>
  <c r="X46" i="6"/>
  <c r="V46" i="6"/>
  <c r="W46" i="6"/>
  <c r="U46" i="6"/>
  <c r="X282" i="6"/>
  <c r="W282" i="6"/>
  <c r="U282" i="6"/>
  <c r="V282" i="6"/>
  <c r="X330" i="6"/>
  <c r="W330" i="6"/>
  <c r="U330" i="6"/>
  <c r="V330" i="6"/>
  <c r="X378" i="6"/>
  <c r="W378" i="6"/>
  <c r="U378" i="6"/>
  <c r="V378" i="6"/>
  <c r="X458" i="6"/>
  <c r="W458" i="6"/>
  <c r="U458" i="6"/>
  <c r="V458" i="6"/>
  <c r="X506" i="6"/>
  <c r="W506" i="6"/>
  <c r="U506" i="6"/>
  <c r="V506" i="6"/>
  <c r="X586" i="6"/>
  <c r="W586" i="6"/>
  <c r="U586" i="6"/>
  <c r="V586" i="6"/>
  <c r="X754" i="6"/>
  <c r="U754" i="6"/>
  <c r="W754" i="6"/>
  <c r="V754" i="6"/>
  <c r="X774" i="6"/>
  <c r="U774" i="6"/>
  <c r="W774" i="6"/>
  <c r="V774" i="6"/>
  <c r="X794" i="6"/>
  <c r="W794" i="6"/>
  <c r="U794" i="6"/>
  <c r="V794" i="6"/>
  <c r="X810" i="6"/>
  <c r="W810" i="6"/>
  <c r="U810" i="6"/>
  <c r="V810" i="6"/>
  <c r="X826" i="6"/>
  <c r="W826" i="6"/>
  <c r="U826" i="6"/>
  <c r="V826" i="6"/>
  <c r="X842" i="6"/>
  <c r="W842" i="6"/>
  <c r="U842" i="6"/>
  <c r="V842" i="6"/>
  <c r="X858" i="6"/>
  <c r="W858" i="6"/>
  <c r="U858" i="6"/>
  <c r="V858" i="6"/>
  <c r="W874" i="6"/>
  <c r="U874" i="6"/>
  <c r="X874" i="6"/>
  <c r="V874" i="6"/>
  <c r="W890" i="6"/>
  <c r="U890" i="6"/>
  <c r="X890" i="6"/>
  <c r="V890" i="6"/>
  <c r="W906" i="6"/>
  <c r="U906" i="6"/>
  <c r="X906" i="6"/>
  <c r="V906" i="6"/>
  <c r="X926" i="6"/>
  <c r="V926" i="6"/>
  <c r="U926" i="6"/>
  <c r="W926" i="6"/>
  <c r="U946" i="6"/>
  <c r="X946" i="6"/>
  <c r="W946" i="6"/>
  <c r="V946" i="6"/>
  <c r="U966" i="6"/>
  <c r="X966" i="6"/>
  <c r="W966" i="6"/>
  <c r="V966" i="6"/>
  <c r="Y986" i="6"/>
  <c r="X986" i="6"/>
  <c r="W986" i="6"/>
  <c r="U986" i="6"/>
  <c r="V986" i="6"/>
  <c r="Y2" i="6"/>
  <c r="X2" i="6"/>
  <c r="W2" i="6"/>
  <c r="V2" i="6"/>
  <c r="U2" i="6"/>
  <c r="V270" i="6"/>
  <c r="W270" i="6"/>
  <c r="U270" i="6"/>
  <c r="X270" i="6"/>
  <c r="V334" i="6"/>
  <c r="X334" i="6"/>
  <c r="W334" i="6"/>
  <c r="U334" i="6"/>
  <c r="X398" i="6"/>
  <c r="V398" i="6"/>
  <c r="W398" i="6"/>
  <c r="U398" i="6"/>
  <c r="X462" i="6"/>
  <c r="V462" i="6"/>
  <c r="U462" i="6"/>
  <c r="W462" i="6"/>
  <c r="X526" i="6"/>
  <c r="V526" i="6"/>
  <c r="U526" i="6"/>
  <c r="W526" i="6"/>
  <c r="X590" i="6"/>
  <c r="V590" i="6"/>
  <c r="U590" i="6"/>
  <c r="W590" i="6"/>
  <c r="X630" i="6"/>
  <c r="U630" i="6"/>
  <c r="V630" i="6"/>
  <c r="W630" i="6"/>
  <c r="X662" i="6"/>
  <c r="U662" i="6"/>
  <c r="W662" i="6"/>
  <c r="V662" i="6"/>
  <c r="X694" i="6"/>
  <c r="U694" i="6"/>
  <c r="V694" i="6"/>
  <c r="W694" i="6"/>
  <c r="X726" i="6"/>
  <c r="U726" i="6"/>
  <c r="W726" i="6"/>
  <c r="V726" i="6"/>
  <c r="X751" i="6"/>
  <c r="W751" i="6"/>
  <c r="V751" i="6"/>
  <c r="U751" i="6"/>
  <c r="X767" i="6"/>
  <c r="W767" i="6"/>
  <c r="V767" i="6"/>
  <c r="U767" i="6"/>
  <c r="X783" i="6"/>
  <c r="W783" i="6"/>
  <c r="V783" i="6"/>
  <c r="U783" i="6"/>
  <c r="X799" i="6"/>
  <c r="W799" i="6"/>
  <c r="U799" i="6"/>
  <c r="V799" i="6"/>
  <c r="X815" i="6"/>
  <c r="W815" i="6"/>
  <c r="V815" i="6"/>
  <c r="U815" i="6"/>
  <c r="X831" i="6"/>
  <c r="W831" i="6"/>
  <c r="V831" i="6"/>
  <c r="U831" i="6"/>
  <c r="X847" i="6"/>
  <c r="W847" i="6"/>
  <c r="V847" i="6"/>
  <c r="U847" i="6"/>
  <c r="W863" i="6"/>
  <c r="X863" i="6"/>
  <c r="U863" i="6"/>
  <c r="V863" i="6"/>
  <c r="X879" i="6"/>
  <c r="W879" i="6"/>
  <c r="V879" i="6"/>
  <c r="U879" i="6"/>
  <c r="W895" i="6"/>
  <c r="X895" i="6"/>
  <c r="V895" i="6"/>
  <c r="U895" i="6"/>
  <c r="W911" i="6"/>
  <c r="V911" i="6"/>
  <c r="U911" i="6"/>
  <c r="X911" i="6"/>
  <c r="W927" i="6"/>
  <c r="U927" i="6"/>
  <c r="X927" i="6"/>
  <c r="V927" i="6"/>
  <c r="X943" i="6"/>
  <c r="W943" i="6"/>
  <c r="V943" i="6"/>
  <c r="U943" i="6"/>
  <c r="W959" i="6"/>
  <c r="X959" i="6"/>
  <c r="V959" i="6"/>
  <c r="U959" i="6"/>
  <c r="Y975" i="6"/>
  <c r="W975" i="6"/>
  <c r="X975" i="6"/>
  <c r="U975" i="6"/>
  <c r="V975" i="6"/>
  <c r="Y991" i="6"/>
  <c r="W991" i="6"/>
  <c r="X991" i="6"/>
  <c r="U991" i="6"/>
  <c r="V991" i="6"/>
  <c r="X569" i="6"/>
  <c r="V569" i="6"/>
  <c r="W569" i="6"/>
  <c r="U569" i="6"/>
  <c r="V477" i="6"/>
  <c r="W477" i="6"/>
  <c r="U477" i="6"/>
  <c r="X477" i="6"/>
  <c r="X353" i="6"/>
  <c r="V353" i="6"/>
  <c r="W353" i="6"/>
  <c r="U353" i="6"/>
  <c r="X253" i="6"/>
  <c r="V253" i="6"/>
  <c r="W253" i="6"/>
  <c r="U253" i="6"/>
  <c r="W67" i="6"/>
  <c r="V67" i="6"/>
  <c r="X67" i="6"/>
  <c r="U67" i="6"/>
  <c r="X636" i="6"/>
  <c r="U636" i="6"/>
  <c r="W636" i="6"/>
  <c r="V636" i="6"/>
  <c r="X516" i="6"/>
  <c r="V516" i="6"/>
  <c r="W516" i="6"/>
  <c r="U516" i="6"/>
  <c r="X468" i="6"/>
  <c r="W468" i="6"/>
  <c r="V468" i="6"/>
  <c r="U468" i="6"/>
  <c r="X372" i="6"/>
  <c r="U372" i="6"/>
  <c r="V372" i="6"/>
  <c r="W372" i="6"/>
  <c r="X312" i="6"/>
  <c r="U312" i="6"/>
  <c r="W312" i="6"/>
  <c r="V312" i="6"/>
  <c r="X719" i="6"/>
  <c r="W719" i="6"/>
  <c r="V719" i="6"/>
  <c r="U719" i="6"/>
  <c r="W663" i="6"/>
  <c r="X663" i="6"/>
  <c r="V663" i="6"/>
  <c r="U663" i="6"/>
  <c r="X607" i="6"/>
  <c r="W607" i="6"/>
  <c r="V607" i="6"/>
  <c r="U607" i="6"/>
  <c r="W531" i="6"/>
  <c r="X531" i="6"/>
  <c r="V531" i="6"/>
  <c r="U531" i="6"/>
  <c r="W459" i="6"/>
  <c r="V459" i="6"/>
  <c r="U459" i="6"/>
  <c r="X459" i="6"/>
  <c r="X230" i="6"/>
  <c r="W230" i="6"/>
  <c r="V230" i="6"/>
  <c r="U230" i="6"/>
  <c r="X126" i="6"/>
  <c r="W126" i="6"/>
  <c r="V126" i="6"/>
  <c r="U126" i="6"/>
  <c r="X141" i="6"/>
  <c r="V141" i="6"/>
  <c r="W141" i="6"/>
  <c r="U141" i="6"/>
  <c r="X93" i="6"/>
  <c r="V93" i="6"/>
  <c r="W93" i="6"/>
  <c r="U93" i="6"/>
  <c r="X13" i="6"/>
  <c r="V13" i="6"/>
  <c r="W13" i="6"/>
  <c r="U13" i="6"/>
  <c r="X36" i="6"/>
  <c r="U36" i="6"/>
  <c r="W36" i="6"/>
  <c r="V36" i="6"/>
  <c r="V525" i="6"/>
  <c r="W525" i="6"/>
  <c r="X525" i="6"/>
  <c r="U525" i="6"/>
  <c r="V429" i="6"/>
  <c r="W429" i="6"/>
  <c r="X429" i="6"/>
  <c r="U429" i="6"/>
  <c r="X385" i="6"/>
  <c r="V385" i="6"/>
  <c r="W385" i="6"/>
  <c r="U385" i="6"/>
  <c r="X357" i="6"/>
  <c r="W357" i="6"/>
  <c r="V357" i="6"/>
  <c r="U357" i="6"/>
  <c r="X211" i="6"/>
  <c r="W211" i="6"/>
  <c r="V211" i="6"/>
  <c r="U211" i="6"/>
  <c r="X724" i="6"/>
  <c r="W724" i="6"/>
  <c r="V724" i="6"/>
  <c r="U724" i="6"/>
  <c r="X628" i="6"/>
  <c r="V628" i="6"/>
  <c r="W628" i="6"/>
  <c r="U628" i="6"/>
  <c r="X580" i="6"/>
  <c r="V580" i="6"/>
  <c r="W580" i="6"/>
  <c r="U580" i="6"/>
  <c r="X444" i="6"/>
  <c r="W444" i="6"/>
  <c r="U444" i="6"/>
  <c r="V444" i="6"/>
  <c r="X264" i="6"/>
  <c r="U264" i="6"/>
  <c r="V264" i="6"/>
  <c r="W264" i="6"/>
  <c r="X236" i="6"/>
  <c r="U236" i="6"/>
  <c r="W236" i="6"/>
  <c r="V236" i="6"/>
  <c r="W743" i="6"/>
  <c r="U743" i="6"/>
  <c r="X743" i="6"/>
  <c r="V743" i="6"/>
  <c r="W599" i="6"/>
  <c r="X599" i="6"/>
  <c r="V599" i="6"/>
  <c r="U599" i="6"/>
  <c r="X447" i="6"/>
  <c r="W447" i="6"/>
  <c r="V447" i="6"/>
  <c r="U447" i="6"/>
  <c r="X347" i="6"/>
  <c r="W347" i="6"/>
  <c r="U347" i="6"/>
  <c r="V347" i="6"/>
  <c r="X235" i="6"/>
  <c r="W235" i="6"/>
  <c r="V235" i="6"/>
  <c r="U235" i="6"/>
  <c r="W135" i="6"/>
  <c r="X135" i="6"/>
  <c r="U135" i="6"/>
  <c r="V135" i="6"/>
  <c r="X190" i="6"/>
  <c r="W190" i="6"/>
  <c r="V190" i="6"/>
  <c r="U190" i="6"/>
  <c r="X26" i="6"/>
  <c r="W26" i="6"/>
  <c r="U26" i="6"/>
  <c r="V26" i="6"/>
  <c r="X205" i="6"/>
  <c r="V205" i="6"/>
  <c r="W205" i="6"/>
  <c r="U205" i="6"/>
  <c r="X169" i="6"/>
  <c r="V169" i="6"/>
  <c r="W169" i="6"/>
  <c r="U169" i="6"/>
  <c r="X41" i="6"/>
  <c r="V41" i="6"/>
  <c r="W41" i="6"/>
  <c r="U41" i="6"/>
  <c r="X216" i="6"/>
  <c r="U216" i="6"/>
  <c r="V216" i="6"/>
  <c r="W216" i="6"/>
  <c r="X128" i="6"/>
  <c r="W128" i="6"/>
  <c r="U128" i="6"/>
  <c r="V128" i="6"/>
  <c r="X48" i="6"/>
  <c r="W48" i="6"/>
  <c r="U48" i="6"/>
  <c r="V48" i="6"/>
  <c r="W258" i="6"/>
  <c r="X258" i="6"/>
  <c r="V258" i="6"/>
  <c r="U258" i="6"/>
  <c r="X322" i="6"/>
  <c r="V322" i="6"/>
  <c r="W322" i="6"/>
  <c r="U322" i="6"/>
  <c r="X402" i="6"/>
  <c r="W402" i="6"/>
  <c r="U402" i="6"/>
  <c r="V402" i="6"/>
  <c r="X466" i="6"/>
  <c r="U466" i="6"/>
  <c r="W466" i="6"/>
  <c r="V466" i="6"/>
  <c r="X530" i="6"/>
  <c r="U530" i="6"/>
  <c r="W530" i="6"/>
  <c r="V530" i="6"/>
  <c r="X594" i="6"/>
  <c r="U594" i="6"/>
  <c r="V594" i="6"/>
  <c r="W594" i="6"/>
  <c r="X633" i="6"/>
  <c r="V633" i="6"/>
  <c r="W633" i="6"/>
  <c r="U633" i="6"/>
  <c r="X673" i="6"/>
  <c r="V673" i="6"/>
  <c r="W673" i="6"/>
  <c r="U673" i="6"/>
  <c r="V705" i="6"/>
  <c r="W705" i="6"/>
  <c r="U705" i="6"/>
  <c r="X705" i="6"/>
  <c r="X737" i="6"/>
  <c r="V737" i="6"/>
  <c r="W737" i="6"/>
  <c r="U737" i="6"/>
  <c r="X756" i="6"/>
  <c r="W756" i="6"/>
  <c r="V756" i="6"/>
  <c r="U756" i="6"/>
  <c r="X772" i="6"/>
  <c r="W772" i="6"/>
  <c r="V772" i="6"/>
  <c r="U772" i="6"/>
  <c r="X788" i="6"/>
  <c r="W788" i="6"/>
  <c r="V788" i="6"/>
  <c r="U788" i="6"/>
  <c r="X804" i="6"/>
  <c r="W804" i="6"/>
  <c r="V804" i="6"/>
  <c r="U804" i="6"/>
  <c r="X820" i="6"/>
  <c r="W820" i="6"/>
  <c r="U820" i="6"/>
  <c r="V820" i="6"/>
  <c r="X836" i="6"/>
  <c r="W836" i="6"/>
  <c r="V836" i="6"/>
  <c r="U836" i="6"/>
  <c r="X852" i="6"/>
  <c r="W852" i="6"/>
  <c r="V852" i="6"/>
  <c r="U852" i="6"/>
  <c r="X868" i="6"/>
  <c r="W868" i="6"/>
  <c r="V868" i="6"/>
  <c r="U868" i="6"/>
  <c r="X884" i="6"/>
  <c r="W884" i="6"/>
  <c r="U884" i="6"/>
  <c r="V884" i="6"/>
  <c r="X900" i="6"/>
  <c r="W900" i="6"/>
  <c r="V900" i="6"/>
  <c r="U900" i="6"/>
  <c r="X916" i="6"/>
  <c r="W916" i="6"/>
  <c r="V916" i="6"/>
  <c r="U916" i="6"/>
  <c r="X932" i="6"/>
  <c r="W932" i="6"/>
  <c r="U932" i="6"/>
  <c r="V932" i="6"/>
  <c r="X948" i="6"/>
  <c r="W948" i="6"/>
  <c r="U948" i="6"/>
  <c r="V948" i="6"/>
  <c r="X964" i="6"/>
  <c r="W964" i="6"/>
  <c r="V964" i="6"/>
  <c r="U964" i="6"/>
  <c r="Y980" i="6"/>
  <c r="X980" i="6"/>
  <c r="W980" i="6"/>
  <c r="V980" i="6"/>
  <c r="U980" i="6"/>
  <c r="Y996" i="6"/>
  <c r="X996" i="6"/>
  <c r="W996" i="6"/>
  <c r="V996" i="6"/>
  <c r="U996" i="6"/>
  <c r="V529" i="6"/>
  <c r="X529" i="6"/>
  <c r="W529" i="6"/>
  <c r="U529" i="6"/>
  <c r="W437" i="6"/>
  <c r="V437" i="6"/>
  <c r="U437" i="6"/>
  <c r="X437" i="6"/>
  <c r="X341" i="6"/>
  <c r="W341" i="6"/>
  <c r="V341" i="6"/>
  <c r="U341" i="6"/>
  <c r="X301" i="6"/>
  <c r="V301" i="6"/>
  <c r="W301" i="6"/>
  <c r="U301" i="6"/>
  <c r="W684" i="6"/>
  <c r="V684" i="6"/>
  <c r="U684" i="6"/>
  <c r="X684" i="6"/>
  <c r="X632" i="6"/>
  <c r="W632" i="6"/>
  <c r="V632" i="6"/>
  <c r="U632" i="6"/>
  <c r="X584" i="6"/>
  <c r="V584" i="6"/>
  <c r="W584" i="6"/>
  <c r="U584" i="6"/>
  <c r="X488" i="6"/>
  <c r="V488" i="6"/>
  <c r="W488" i="6"/>
  <c r="U488" i="6"/>
  <c r="U392" i="6"/>
  <c r="V392" i="6"/>
  <c r="W392" i="6"/>
  <c r="X392" i="6"/>
  <c r="X340" i="6"/>
  <c r="U340" i="6"/>
  <c r="W340" i="6"/>
  <c r="V340" i="6"/>
  <c r="X31" i="6"/>
  <c r="W31" i="6"/>
  <c r="U31" i="6"/>
  <c r="V31" i="6"/>
  <c r="X655" i="6"/>
  <c r="W655" i="6"/>
  <c r="V655" i="6"/>
  <c r="U655" i="6"/>
  <c r="W603" i="6"/>
  <c r="X603" i="6"/>
  <c r="U603" i="6"/>
  <c r="V603" i="6"/>
  <c r="W491" i="6"/>
  <c r="X491" i="6"/>
  <c r="V491" i="6"/>
  <c r="U491" i="6"/>
  <c r="W427" i="6"/>
  <c r="X427" i="6"/>
  <c r="V427" i="6"/>
  <c r="U427" i="6"/>
  <c r="W355" i="6"/>
  <c r="V355" i="6"/>
  <c r="X355" i="6"/>
  <c r="U355" i="6"/>
  <c r="X291" i="6"/>
  <c r="W291" i="6"/>
  <c r="V291" i="6"/>
  <c r="U291" i="6"/>
  <c r="W259" i="6"/>
  <c r="X259" i="6"/>
  <c r="V259" i="6"/>
  <c r="U259" i="6"/>
  <c r="X139" i="6"/>
  <c r="W139" i="6"/>
  <c r="V139" i="6"/>
  <c r="U139" i="6"/>
  <c r="X55" i="6"/>
  <c r="W55" i="6"/>
  <c r="U55" i="6"/>
  <c r="V55" i="6"/>
  <c r="X150" i="6"/>
  <c r="W150" i="6"/>
  <c r="V150" i="6"/>
  <c r="U150" i="6"/>
  <c r="X86" i="6"/>
  <c r="W86" i="6"/>
  <c r="V86" i="6"/>
  <c r="U86" i="6"/>
  <c r="V217" i="6"/>
  <c r="X217" i="6"/>
  <c r="W217" i="6"/>
  <c r="U217" i="6"/>
  <c r="X204" i="6"/>
  <c r="U204" i="6"/>
  <c r="W204" i="6"/>
  <c r="V204" i="6"/>
  <c r="X68" i="6"/>
  <c r="U68" i="6"/>
  <c r="V68" i="6"/>
  <c r="W68" i="6"/>
  <c r="W597" i="6"/>
  <c r="V597" i="6"/>
  <c r="X597" i="6"/>
  <c r="U597" i="6"/>
  <c r="W501" i="6"/>
  <c r="V501" i="6"/>
  <c r="X501" i="6"/>
  <c r="U501" i="6"/>
  <c r="V289" i="6"/>
  <c r="X289" i="6"/>
  <c r="W289" i="6"/>
  <c r="U289" i="6"/>
  <c r="W131" i="6"/>
  <c r="V131" i="6"/>
  <c r="X131" i="6"/>
  <c r="U131" i="6"/>
  <c r="W672" i="6"/>
  <c r="X672" i="6"/>
  <c r="V672" i="6"/>
  <c r="U672" i="6"/>
  <c r="W504" i="6"/>
  <c r="V504" i="6"/>
  <c r="X504" i="6"/>
  <c r="U504" i="6"/>
  <c r="W400" i="6"/>
  <c r="U400" i="6"/>
  <c r="X400" i="6"/>
  <c r="V400" i="6"/>
  <c r="X280" i="6"/>
  <c r="U280" i="6"/>
  <c r="V280" i="6"/>
  <c r="W280" i="6"/>
  <c r="X95" i="6"/>
  <c r="W95" i="6"/>
  <c r="U95" i="6"/>
  <c r="V95" i="6"/>
  <c r="W683" i="6"/>
  <c r="X683" i="6"/>
  <c r="V683" i="6"/>
  <c r="U683" i="6"/>
  <c r="W583" i="6"/>
  <c r="X583" i="6"/>
  <c r="U583" i="6"/>
  <c r="V583" i="6"/>
  <c r="W483" i="6"/>
  <c r="V483" i="6"/>
  <c r="X483" i="6"/>
  <c r="U483" i="6"/>
  <c r="W371" i="6"/>
  <c r="X371" i="6"/>
  <c r="V371" i="6"/>
  <c r="U371" i="6"/>
  <c r="W151" i="6"/>
  <c r="X151" i="6"/>
  <c r="V151" i="6"/>
  <c r="U151" i="6"/>
  <c r="X210" i="6"/>
  <c r="W210" i="6"/>
  <c r="V210" i="6"/>
  <c r="U210" i="6"/>
  <c r="X182" i="6"/>
  <c r="V182" i="6"/>
  <c r="W182" i="6"/>
  <c r="U182" i="6"/>
  <c r="X42" i="6"/>
  <c r="W42" i="6"/>
  <c r="U42" i="6"/>
  <c r="V42" i="6"/>
  <c r="V189" i="6"/>
  <c r="X189" i="6"/>
  <c r="W189" i="6"/>
  <c r="U189" i="6"/>
  <c r="X85" i="6"/>
  <c r="W85" i="6"/>
  <c r="V85" i="6"/>
  <c r="U85" i="6"/>
  <c r="X188" i="6"/>
  <c r="U188" i="6"/>
  <c r="W188" i="6"/>
  <c r="V188" i="6"/>
  <c r="X52" i="6"/>
  <c r="U52" i="6"/>
  <c r="V52" i="6"/>
  <c r="W52" i="6"/>
  <c r="X262" i="6"/>
  <c r="W262" i="6"/>
  <c r="U262" i="6"/>
  <c r="V262" i="6"/>
  <c r="W342" i="6"/>
  <c r="V342" i="6"/>
  <c r="U342" i="6"/>
  <c r="X342" i="6"/>
  <c r="X422" i="6"/>
  <c r="U422" i="6"/>
  <c r="V422" i="6"/>
  <c r="W422" i="6"/>
  <c r="X550" i="6"/>
  <c r="U550" i="6"/>
  <c r="W550" i="6"/>
  <c r="V550" i="6"/>
  <c r="X610" i="6"/>
  <c r="W610" i="6"/>
  <c r="U610" i="6"/>
  <c r="V610" i="6"/>
  <c r="X642" i="6"/>
  <c r="U642" i="6"/>
  <c r="W642" i="6"/>
  <c r="V642" i="6"/>
  <c r="X674" i="6"/>
  <c r="W674" i="6"/>
  <c r="U674" i="6"/>
  <c r="V674" i="6"/>
  <c r="X706" i="6"/>
  <c r="U706" i="6"/>
  <c r="V706" i="6"/>
  <c r="W706" i="6"/>
  <c r="X738" i="6"/>
  <c r="U738" i="6"/>
  <c r="V738" i="6"/>
  <c r="W738" i="6"/>
  <c r="V757" i="6"/>
  <c r="W757" i="6"/>
  <c r="X757" i="6"/>
  <c r="U757" i="6"/>
  <c r="X773" i="6"/>
  <c r="V773" i="6"/>
  <c r="W773" i="6"/>
  <c r="U773" i="6"/>
  <c r="V789" i="6"/>
  <c r="W789" i="6"/>
  <c r="X789" i="6"/>
  <c r="U789" i="6"/>
  <c r="V805" i="6"/>
  <c r="W805" i="6"/>
  <c r="X805" i="6"/>
  <c r="U805" i="6"/>
  <c r="V821" i="6"/>
  <c r="X821" i="6"/>
  <c r="W821" i="6"/>
  <c r="U821" i="6"/>
  <c r="X837" i="6"/>
  <c r="V837" i="6"/>
  <c r="W837" i="6"/>
  <c r="U837" i="6"/>
  <c r="V853" i="6"/>
  <c r="W853" i="6"/>
  <c r="X853" i="6"/>
  <c r="U853" i="6"/>
  <c r="V869" i="6"/>
  <c r="W869" i="6"/>
  <c r="U869" i="6"/>
  <c r="X869" i="6"/>
  <c r="V885" i="6"/>
  <c r="W885" i="6"/>
  <c r="U885" i="6"/>
  <c r="X885" i="6"/>
  <c r="V901" i="6"/>
  <c r="X901" i="6"/>
  <c r="W901" i="6"/>
  <c r="U901" i="6"/>
  <c r="V917" i="6"/>
  <c r="W917" i="6"/>
  <c r="X917" i="6"/>
  <c r="U917" i="6"/>
  <c r="V933" i="6"/>
  <c r="W933" i="6"/>
  <c r="X933" i="6"/>
  <c r="U933" i="6"/>
  <c r="V949" i="6"/>
  <c r="W949" i="6"/>
  <c r="X949" i="6"/>
  <c r="U949" i="6"/>
  <c r="V965" i="6"/>
  <c r="X965" i="6"/>
  <c r="W965" i="6"/>
  <c r="U965" i="6"/>
  <c r="Y981" i="6"/>
  <c r="V981" i="6"/>
  <c r="W981" i="6"/>
  <c r="X981" i="6"/>
  <c r="U981" i="6"/>
  <c r="Y997" i="6"/>
  <c r="V997" i="6"/>
  <c r="W997" i="6"/>
  <c r="U997" i="6"/>
  <c r="X997" i="6"/>
  <c r="X553" i="6"/>
  <c r="V553" i="6"/>
  <c r="W553" i="6"/>
  <c r="U553" i="6"/>
  <c r="X425" i="6"/>
  <c r="V425" i="6"/>
  <c r="W425" i="6"/>
  <c r="U425" i="6"/>
  <c r="X381" i="6"/>
  <c r="V381" i="6"/>
  <c r="W381" i="6"/>
  <c r="U381" i="6"/>
  <c r="X313" i="6"/>
  <c r="V313" i="6"/>
  <c r="W313" i="6"/>
  <c r="U313" i="6"/>
  <c r="X195" i="6"/>
  <c r="W195" i="6"/>
  <c r="V195" i="6"/>
  <c r="U195" i="6"/>
  <c r="W732" i="6"/>
  <c r="X732" i="6"/>
  <c r="U732" i="6"/>
  <c r="V732" i="6"/>
  <c r="W572" i="6"/>
  <c r="U572" i="6"/>
  <c r="X572" i="6"/>
  <c r="V572" i="6"/>
  <c r="W448" i="6"/>
  <c r="X448" i="6"/>
  <c r="V448" i="6"/>
  <c r="U448" i="6"/>
  <c r="X348" i="6"/>
  <c r="U348" i="6"/>
  <c r="W348" i="6"/>
  <c r="V348" i="6"/>
  <c r="X288" i="6"/>
  <c r="W288" i="6"/>
  <c r="U288" i="6"/>
  <c r="V288" i="6"/>
  <c r="X159" i="6"/>
  <c r="W159" i="6"/>
  <c r="U159" i="6"/>
  <c r="V159" i="6"/>
  <c r="X687" i="6"/>
  <c r="W687" i="6"/>
  <c r="V687" i="6"/>
  <c r="U687" i="6"/>
  <c r="X559" i="6"/>
  <c r="W559" i="6"/>
  <c r="V559" i="6"/>
  <c r="U559" i="6"/>
  <c r="X511" i="6"/>
  <c r="W511" i="6"/>
  <c r="V511" i="6"/>
  <c r="U511" i="6"/>
  <c r="X383" i="6"/>
  <c r="W383" i="6"/>
  <c r="U383" i="6"/>
  <c r="V383" i="6"/>
  <c r="X335" i="6"/>
  <c r="W335" i="6"/>
  <c r="U335" i="6"/>
  <c r="V335" i="6"/>
  <c r="X263" i="6"/>
  <c r="W263" i="6"/>
  <c r="U263" i="6"/>
  <c r="V263" i="6"/>
  <c r="W71" i="6"/>
  <c r="X71" i="6"/>
  <c r="U71" i="6"/>
  <c r="V71" i="6"/>
  <c r="X154" i="6"/>
  <c r="W154" i="6"/>
  <c r="U154" i="6"/>
  <c r="V154" i="6"/>
  <c r="X62" i="6"/>
  <c r="W62" i="6"/>
  <c r="V62" i="6"/>
  <c r="U62" i="6"/>
  <c r="X225" i="6"/>
  <c r="V225" i="6"/>
  <c r="U225" i="6"/>
  <c r="W225" i="6"/>
  <c r="V137" i="6"/>
  <c r="U137" i="6"/>
  <c r="W137" i="6"/>
  <c r="X137" i="6"/>
  <c r="X53" i="6"/>
  <c r="W53" i="6"/>
  <c r="V53" i="6"/>
  <c r="U53" i="6"/>
  <c r="X200" i="6"/>
  <c r="U200" i="6"/>
  <c r="V200" i="6"/>
  <c r="W200" i="6"/>
  <c r="X28" i="6"/>
  <c r="U28" i="6"/>
  <c r="W28" i="6"/>
  <c r="V28" i="6"/>
  <c r="X410" i="6"/>
  <c r="W410" i="6"/>
  <c r="U410" i="6"/>
  <c r="V410" i="6"/>
  <c r="X701" i="6"/>
  <c r="V701" i="6"/>
  <c r="W701" i="6"/>
  <c r="U701" i="6"/>
  <c r="X782" i="6"/>
  <c r="V782" i="6"/>
  <c r="U782" i="6"/>
  <c r="W782" i="6"/>
  <c r="U962" i="6"/>
  <c r="X962" i="6"/>
  <c r="V962" i="6"/>
  <c r="W962" i="6"/>
  <c r="X505" i="6"/>
  <c r="V505" i="6"/>
  <c r="W505" i="6"/>
  <c r="U505" i="6"/>
  <c r="V317" i="6"/>
  <c r="X317" i="6"/>
  <c r="W317" i="6"/>
  <c r="U317" i="6"/>
  <c r="X224" i="6"/>
  <c r="W224" i="6"/>
  <c r="U224" i="6"/>
  <c r="V224" i="6"/>
  <c r="X596" i="6"/>
  <c r="W596" i="6"/>
  <c r="V596" i="6"/>
  <c r="U596" i="6"/>
  <c r="V520" i="6"/>
  <c r="X520" i="6"/>
  <c r="W520" i="6"/>
  <c r="U520" i="6"/>
  <c r="X396" i="6"/>
  <c r="U396" i="6"/>
  <c r="V396" i="6"/>
  <c r="W396" i="6"/>
  <c r="X328" i="6"/>
  <c r="U328" i="6"/>
  <c r="V328" i="6"/>
  <c r="W328" i="6"/>
  <c r="X47" i="6"/>
  <c r="W47" i="6"/>
  <c r="U47" i="6"/>
  <c r="V47" i="6"/>
  <c r="X623" i="6"/>
  <c r="W623" i="6"/>
  <c r="V623" i="6"/>
  <c r="U623" i="6"/>
  <c r="W523" i="6"/>
  <c r="X523" i="6"/>
  <c r="V523" i="6"/>
  <c r="U523" i="6"/>
  <c r="X403" i="6"/>
  <c r="W403" i="6"/>
  <c r="V403" i="6"/>
  <c r="U403" i="6"/>
  <c r="X311" i="6"/>
  <c r="W311" i="6"/>
  <c r="U311" i="6"/>
  <c r="V311" i="6"/>
  <c r="X228" i="6"/>
  <c r="U228" i="6"/>
  <c r="W228" i="6"/>
  <c r="V228" i="6"/>
  <c r="X94" i="6"/>
  <c r="V94" i="6"/>
  <c r="W94" i="6"/>
  <c r="U94" i="6"/>
  <c r="X74" i="6"/>
  <c r="W74" i="6"/>
  <c r="U74" i="6"/>
  <c r="V74" i="6"/>
  <c r="V201" i="6"/>
  <c r="X201" i="6"/>
  <c r="W201" i="6"/>
  <c r="U201" i="6"/>
  <c r="X105" i="6"/>
  <c r="V105" i="6"/>
  <c r="W105" i="6"/>
  <c r="U105" i="6"/>
  <c r="V29" i="6"/>
  <c r="X29" i="6"/>
  <c r="W29" i="6"/>
  <c r="U29" i="6"/>
  <c r="X160" i="6"/>
  <c r="W160" i="6"/>
  <c r="U160" i="6"/>
  <c r="V160" i="6"/>
  <c r="X60" i="6"/>
  <c r="U60" i="6"/>
  <c r="W60" i="6"/>
  <c r="V60" i="6"/>
  <c r="U882" i="6"/>
  <c r="W882" i="6"/>
  <c r="V882" i="6"/>
  <c r="X882" i="6"/>
  <c r="U898" i="6"/>
  <c r="W898" i="6"/>
  <c r="X898" i="6"/>
  <c r="V898" i="6"/>
  <c r="W954" i="6"/>
  <c r="U954" i="6"/>
  <c r="X954" i="6"/>
  <c r="V954" i="6"/>
  <c r="V302" i="6"/>
  <c r="X302" i="6"/>
  <c r="W302" i="6"/>
  <c r="U302" i="6"/>
  <c r="X494" i="6"/>
  <c r="V494" i="6"/>
  <c r="U494" i="6"/>
  <c r="W494" i="6"/>
  <c r="X678" i="6"/>
  <c r="U678" i="6"/>
  <c r="V678" i="6"/>
  <c r="W678" i="6"/>
  <c r="X710" i="6"/>
  <c r="U710" i="6"/>
  <c r="W710" i="6"/>
  <c r="V710" i="6"/>
  <c r="X807" i="6"/>
  <c r="W807" i="6"/>
  <c r="V807" i="6"/>
  <c r="U807" i="6"/>
  <c r="W855" i="6"/>
  <c r="U855" i="6"/>
  <c r="V855" i="6"/>
  <c r="X855" i="6"/>
  <c r="X887" i="6"/>
  <c r="V887" i="6"/>
  <c r="W887" i="6"/>
  <c r="U887" i="6"/>
  <c r="X903" i="6"/>
  <c r="W903" i="6"/>
  <c r="V903" i="6"/>
  <c r="U903" i="6"/>
  <c r="X951" i="6"/>
  <c r="V951" i="6"/>
  <c r="W951" i="6"/>
  <c r="U951" i="6"/>
  <c r="V513" i="6"/>
  <c r="W513" i="6"/>
  <c r="U513" i="6"/>
  <c r="X513" i="6"/>
  <c r="W99" i="6"/>
  <c r="V99" i="6"/>
  <c r="X99" i="6"/>
  <c r="U99" i="6"/>
  <c r="X496" i="6"/>
  <c r="W496" i="6"/>
  <c r="U496" i="6"/>
  <c r="V496" i="6"/>
  <c r="U344" i="6"/>
  <c r="X344" i="6"/>
  <c r="V344" i="6"/>
  <c r="W344" i="6"/>
  <c r="W619" i="6"/>
  <c r="X619" i="6"/>
  <c r="V619" i="6"/>
  <c r="U619" i="6"/>
  <c r="W503" i="6"/>
  <c r="X503" i="6"/>
  <c r="V503" i="6"/>
  <c r="U503" i="6"/>
  <c r="W43" i="6"/>
  <c r="X43" i="6"/>
  <c r="V43" i="6"/>
  <c r="U43" i="6"/>
  <c r="X10" i="6"/>
  <c r="W10" i="6"/>
  <c r="U10" i="6"/>
  <c r="V10" i="6"/>
  <c r="X88" i="6"/>
  <c r="U88" i="6"/>
  <c r="V88" i="6"/>
  <c r="W88" i="6"/>
  <c r="W485" i="6"/>
  <c r="V485" i="6"/>
  <c r="X485" i="6"/>
  <c r="U485" i="6"/>
  <c r="V257" i="6"/>
  <c r="W257" i="6"/>
  <c r="X257" i="6"/>
  <c r="U257" i="6"/>
  <c r="W736" i="6"/>
  <c r="X736" i="6"/>
  <c r="V736" i="6"/>
  <c r="U736" i="6"/>
  <c r="V472" i="6"/>
  <c r="X472" i="6"/>
  <c r="W472" i="6"/>
  <c r="U472" i="6"/>
  <c r="X404" i="6"/>
  <c r="U404" i="6"/>
  <c r="W404" i="6"/>
  <c r="V404" i="6"/>
  <c r="X671" i="6"/>
  <c r="W671" i="6"/>
  <c r="V671" i="6"/>
  <c r="U671" i="6"/>
  <c r="W507" i="6"/>
  <c r="U507" i="6"/>
  <c r="X507" i="6"/>
  <c r="V507" i="6"/>
  <c r="W75" i="6"/>
  <c r="V75" i="6"/>
  <c r="X75" i="6"/>
  <c r="U75" i="6"/>
  <c r="X110" i="6"/>
  <c r="V110" i="6"/>
  <c r="U110" i="6"/>
  <c r="W110" i="6"/>
  <c r="X181" i="6"/>
  <c r="W181" i="6"/>
  <c r="V181" i="6"/>
  <c r="U181" i="6"/>
  <c r="X117" i="6"/>
  <c r="W117" i="6"/>
  <c r="V117" i="6"/>
  <c r="U117" i="6"/>
  <c r="X196" i="6"/>
  <c r="U196" i="6"/>
  <c r="V196" i="6"/>
  <c r="W196" i="6"/>
  <c r="X215" i="6"/>
  <c r="W215" i="6"/>
  <c r="V215" i="6"/>
  <c r="U215" i="6"/>
  <c r="X354" i="6"/>
  <c r="W354" i="6"/>
  <c r="U354" i="6"/>
  <c r="V354" i="6"/>
  <c r="X498" i="6"/>
  <c r="U498" i="6"/>
  <c r="W498" i="6"/>
  <c r="V498" i="6"/>
  <c r="X617" i="6"/>
  <c r="V617" i="6"/>
  <c r="W617" i="6"/>
  <c r="U617" i="6"/>
  <c r="X649" i="6"/>
  <c r="V649" i="6"/>
  <c r="W649" i="6"/>
  <c r="U649" i="6"/>
  <c r="W748" i="6"/>
  <c r="X748" i="6"/>
  <c r="V748" i="6"/>
  <c r="U748" i="6"/>
  <c r="X780" i="6"/>
  <c r="W780" i="6"/>
  <c r="V780" i="6"/>
  <c r="U780" i="6"/>
  <c r="X844" i="6"/>
  <c r="W844" i="6"/>
  <c r="V844" i="6"/>
  <c r="U844" i="6"/>
  <c r="X876" i="6"/>
  <c r="W876" i="6"/>
  <c r="V876" i="6"/>
  <c r="U876" i="6"/>
  <c r="X892" i="6"/>
  <c r="W892" i="6"/>
  <c r="V892" i="6"/>
  <c r="U892" i="6"/>
  <c r="X940" i="6"/>
  <c r="W940" i="6"/>
  <c r="U940" i="6"/>
  <c r="V940" i="6"/>
  <c r="X956" i="6"/>
  <c r="W956" i="6"/>
  <c r="V956" i="6"/>
  <c r="U956" i="6"/>
  <c r="V461" i="6"/>
  <c r="X461" i="6"/>
  <c r="W461" i="6"/>
  <c r="U461" i="6"/>
  <c r="W656" i="6"/>
  <c r="X656" i="6"/>
  <c r="U656" i="6"/>
  <c r="V656" i="6"/>
  <c r="X604" i="6"/>
  <c r="W604" i="6"/>
  <c r="U604" i="6"/>
  <c r="V604" i="6"/>
  <c r="X452" i="6"/>
  <c r="V452" i="6"/>
  <c r="W452" i="6"/>
  <c r="U452" i="6"/>
  <c r="U380" i="6"/>
  <c r="X380" i="6"/>
  <c r="W380" i="6"/>
  <c r="V380" i="6"/>
  <c r="W435" i="6"/>
  <c r="V435" i="6"/>
  <c r="X435" i="6"/>
  <c r="U435" i="6"/>
  <c r="W407" i="6"/>
  <c r="X407" i="6"/>
  <c r="V407" i="6"/>
  <c r="U407" i="6"/>
  <c r="W279" i="6"/>
  <c r="X279" i="6"/>
  <c r="V279" i="6"/>
  <c r="U279" i="6"/>
  <c r="X247" i="6"/>
  <c r="W247" i="6"/>
  <c r="U247" i="6"/>
  <c r="V247" i="6"/>
  <c r="X114" i="6"/>
  <c r="W114" i="6"/>
  <c r="U114" i="6"/>
  <c r="V114" i="6"/>
  <c r="X152" i="6"/>
  <c r="U152" i="6"/>
  <c r="V152" i="6"/>
  <c r="W152" i="6"/>
  <c r="V433" i="6"/>
  <c r="X433" i="6"/>
  <c r="W433" i="6"/>
  <c r="U433" i="6"/>
  <c r="X277" i="6"/>
  <c r="W277" i="6"/>
  <c r="V277" i="6"/>
  <c r="U277" i="6"/>
  <c r="W608" i="6"/>
  <c r="V608" i="6"/>
  <c r="U608" i="6"/>
  <c r="X608" i="6"/>
  <c r="W416" i="6"/>
  <c r="V416" i="6"/>
  <c r="U416" i="6"/>
  <c r="X416" i="6"/>
  <c r="W675" i="6"/>
  <c r="V675" i="6"/>
  <c r="X675" i="6"/>
  <c r="U675" i="6"/>
  <c r="W439" i="6"/>
  <c r="X439" i="6"/>
  <c r="V439" i="6"/>
  <c r="U439" i="6"/>
  <c r="X155" i="6"/>
  <c r="W155" i="6"/>
  <c r="U155" i="6"/>
  <c r="V155" i="6"/>
  <c r="X197" i="6"/>
  <c r="W197" i="6"/>
  <c r="V197" i="6"/>
  <c r="U197" i="6"/>
  <c r="V145" i="6"/>
  <c r="X145" i="6"/>
  <c r="W145" i="6"/>
  <c r="U145" i="6"/>
  <c r="X17" i="6"/>
  <c r="V17" i="6"/>
  <c r="W17" i="6"/>
  <c r="U17" i="6"/>
  <c r="W227" i="6"/>
  <c r="V227" i="6"/>
  <c r="X227" i="6"/>
  <c r="U227" i="6"/>
  <c r="X582" i="6"/>
  <c r="W582" i="6"/>
  <c r="U582" i="6"/>
  <c r="V582" i="6"/>
  <c r="V749" i="6"/>
  <c r="X749" i="6"/>
  <c r="U749" i="6"/>
  <c r="W749" i="6"/>
  <c r="V781" i="6"/>
  <c r="W781" i="6"/>
  <c r="U781" i="6"/>
  <c r="X781" i="6"/>
  <c r="V797" i="6"/>
  <c r="W797" i="6"/>
  <c r="X797" i="6"/>
  <c r="U797" i="6"/>
  <c r="V813" i="6"/>
  <c r="X813" i="6"/>
  <c r="U813" i="6"/>
  <c r="W813" i="6"/>
  <c r="V845" i="6"/>
  <c r="X845" i="6"/>
  <c r="W845" i="6"/>
  <c r="U845" i="6"/>
  <c r="V877" i="6"/>
  <c r="X877" i="6"/>
  <c r="U877" i="6"/>
  <c r="W877" i="6"/>
  <c r="V909" i="6"/>
  <c r="X909" i="6"/>
  <c r="W909" i="6"/>
  <c r="U909" i="6"/>
  <c r="V941" i="6"/>
  <c r="W941" i="6"/>
  <c r="X941" i="6"/>
  <c r="U941" i="6"/>
  <c r="V957" i="6"/>
  <c r="X957" i="6"/>
  <c r="W957" i="6"/>
  <c r="U957" i="6"/>
  <c r="W469" i="6"/>
  <c r="V469" i="6"/>
  <c r="U469" i="6"/>
  <c r="X469" i="6"/>
  <c r="X345" i="6"/>
  <c r="V345" i="6"/>
  <c r="W345" i="6"/>
  <c r="U345" i="6"/>
  <c r="X3" i="6"/>
  <c r="W3" i="6"/>
  <c r="V3" i="6"/>
  <c r="U3" i="6"/>
  <c r="X376" i="6"/>
  <c r="U376" i="6"/>
  <c r="W376" i="6"/>
  <c r="V376" i="6"/>
  <c r="X316" i="6"/>
  <c r="U316" i="6"/>
  <c r="W316" i="6"/>
  <c r="V316" i="6"/>
  <c r="X731" i="6"/>
  <c r="W731" i="6"/>
  <c r="U731" i="6"/>
  <c r="V731" i="6"/>
  <c r="W455" i="6"/>
  <c r="X455" i="6"/>
  <c r="U455" i="6"/>
  <c r="V455" i="6"/>
  <c r="X91" i="6"/>
  <c r="W91" i="6"/>
  <c r="U91" i="6"/>
  <c r="V91" i="6"/>
  <c r="X166" i="6"/>
  <c r="V166" i="6"/>
  <c r="U166" i="6"/>
  <c r="W166" i="6"/>
  <c r="X106" i="6"/>
  <c r="W106" i="6"/>
  <c r="U106" i="6"/>
  <c r="V106" i="6"/>
  <c r="X161" i="6"/>
  <c r="V161" i="6"/>
  <c r="W161" i="6"/>
  <c r="U161" i="6"/>
  <c r="X168" i="6"/>
  <c r="U168" i="6"/>
  <c r="V168" i="6"/>
  <c r="W168" i="6"/>
  <c r="X104" i="6"/>
  <c r="U104" i="6"/>
  <c r="V104" i="6"/>
  <c r="W104" i="6"/>
  <c r="X637" i="6"/>
  <c r="V637" i="6"/>
  <c r="U637" i="6"/>
  <c r="W637" i="6"/>
  <c r="V465" i="6"/>
  <c r="X465" i="6"/>
  <c r="U465" i="6"/>
  <c r="W465" i="6"/>
  <c r="V265" i="6"/>
  <c r="X265" i="6"/>
  <c r="W265" i="6"/>
  <c r="U265" i="6"/>
  <c r="X644" i="6"/>
  <c r="V644" i="6"/>
  <c r="W644" i="6"/>
  <c r="U644" i="6"/>
  <c r="X368" i="6"/>
  <c r="W368" i="6"/>
  <c r="U368" i="6"/>
  <c r="V368" i="6"/>
  <c r="X268" i="6"/>
  <c r="U268" i="6"/>
  <c r="V268" i="6"/>
  <c r="W268" i="6"/>
  <c r="X735" i="6"/>
  <c r="W735" i="6"/>
  <c r="V735" i="6"/>
  <c r="U735" i="6"/>
  <c r="W323" i="6"/>
  <c r="X323" i="6"/>
  <c r="V323" i="6"/>
  <c r="U323" i="6"/>
  <c r="X22" i="6"/>
  <c r="W22" i="6"/>
  <c r="V22" i="6"/>
  <c r="U22" i="6"/>
  <c r="V153" i="6"/>
  <c r="X153" i="6"/>
  <c r="W153" i="6"/>
  <c r="U153" i="6"/>
  <c r="X124" i="6"/>
  <c r="U124" i="6"/>
  <c r="W124" i="6"/>
  <c r="V124" i="6"/>
  <c r="X116" i="6"/>
  <c r="U116" i="6"/>
  <c r="V116" i="6"/>
  <c r="W116" i="6"/>
  <c r="X219" i="6"/>
  <c r="W219" i="6"/>
  <c r="U219" i="6"/>
  <c r="V219" i="6"/>
  <c r="V81" i="6"/>
  <c r="X81" i="6"/>
  <c r="U81" i="6"/>
  <c r="W81" i="6"/>
  <c r="W677" i="6"/>
  <c r="V677" i="6"/>
  <c r="U677" i="6"/>
  <c r="X677" i="6"/>
  <c r="X937" i="6"/>
  <c r="V937" i="6"/>
  <c r="W937" i="6"/>
  <c r="U937" i="6"/>
  <c r="X266" i="6"/>
  <c r="W266" i="6"/>
  <c r="U266" i="6"/>
  <c r="V266" i="6"/>
  <c r="X490" i="6"/>
  <c r="W490" i="6"/>
  <c r="U490" i="6"/>
  <c r="V490" i="6"/>
  <c r="X770" i="6"/>
  <c r="U770" i="6"/>
  <c r="V770" i="6"/>
  <c r="W770" i="6"/>
  <c r="X806" i="6"/>
  <c r="U806" i="6"/>
  <c r="W806" i="6"/>
  <c r="V806" i="6"/>
  <c r="U854" i="6"/>
  <c r="W854" i="6"/>
  <c r="V854" i="6"/>
  <c r="X854" i="6"/>
  <c r="X886" i="6"/>
  <c r="U886" i="6"/>
  <c r="W886" i="6"/>
  <c r="V886" i="6"/>
  <c r="X958" i="6"/>
  <c r="V958" i="6"/>
  <c r="U958" i="6"/>
  <c r="W958" i="6"/>
  <c r="Y998" i="6"/>
  <c r="U998" i="6"/>
  <c r="W998" i="6"/>
  <c r="X998" i="6"/>
  <c r="V998" i="6"/>
  <c r="X254" i="6"/>
  <c r="W254" i="6"/>
  <c r="V254" i="6"/>
  <c r="U254" i="6"/>
  <c r="X622" i="6"/>
  <c r="V622" i="6"/>
  <c r="U622" i="6"/>
  <c r="W622" i="6"/>
  <c r="X654" i="6"/>
  <c r="V654" i="6"/>
  <c r="U654" i="6"/>
  <c r="W654" i="6"/>
  <c r="X718" i="6"/>
  <c r="V718" i="6"/>
  <c r="U718" i="6"/>
  <c r="W718" i="6"/>
  <c r="W763" i="6"/>
  <c r="U763" i="6"/>
  <c r="V763" i="6"/>
  <c r="X763" i="6"/>
  <c r="X843" i="6"/>
  <c r="W843" i="6"/>
  <c r="V843" i="6"/>
  <c r="U843" i="6"/>
  <c r="X923" i="6"/>
  <c r="W923" i="6"/>
  <c r="U923" i="6"/>
  <c r="V923" i="6"/>
  <c r="Y987" i="6"/>
  <c r="X987" i="6"/>
  <c r="W987" i="6"/>
  <c r="V987" i="6"/>
  <c r="U987" i="6"/>
  <c r="X417" i="6"/>
  <c r="V417" i="6"/>
  <c r="W417" i="6"/>
  <c r="U417" i="6"/>
  <c r="X676" i="6"/>
  <c r="W676" i="6"/>
  <c r="V676" i="6"/>
  <c r="U676" i="6"/>
  <c r="W412" i="6"/>
  <c r="X412" i="6"/>
  <c r="U412" i="6"/>
  <c r="V412" i="6"/>
  <c r="X332" i="6"/>
  <c r="U332" i="6"/>
  <c r="W332" i="6"/>
  <c r="V332" i="6"/>
  <c r="W611" i="6"/>
  <c r="V611" i="6"/>
  <c r="U611" i="6"/>
  <c r="X611" i="6"/>
  <c r="V209" i="6"/>
  <c r="W209" i="6"/>
  <c r="U209" i="6"/>
  <c r="X209" i="6"/>
  <c r="X49" i="6"/>
  <c r="V49" i="6"/>
  <c r="W49" i="6"/>
  <c r="U49" i="6"/>
  <c r="X393" i="6"/>
  <c r="V393" i="6"/>
  <c r="U393" i="6"/>
  <c r="W393" i="6"/>
  <c r="W728" i="6"/>
  <c r="V728" i="6"/>
  <c r="X728" i="6"/>
  <c r="U728" i="6"/>
  <c r="X222" i="6"/>
  <c r="V222" i="6"/>
  <c r="U222" i="6"/>
  <c r="W222" i="6"/>
  <c r="X173" i="6"/>
  <c r="V173" i="6"/>
  <c r="W173" i="6"/>
  <c r="U173" i="6"/>
  <c r="X220" i="6"/>
  <c r="U220" i="6"/>
  <c r="W220" i="6"/>
  <c r="V220" i="6"/>
  <c r="W242" i="6"/>
  <c r="U242" i="6"/>
  <c r="X242" i="6"/>
  <c r="V242" i="6"/>
  <c r="X450" i="6"/>
  <c r="U450" i="6"/>
  <c r="V450" i="6"/>
  <c r="W450" i="6"/>
  <c r="V625" i="6"/>
  <c r="W625" i="6"/>
  <c r="X625" i="6"/>
  <c r="U625" i="6"/>
  <c r="X19" i="6"/>
  <c r="W19" i="6"/>
  <c r="V19" i="6"/>
  <c r="U19" i="6"/>
  <c r="X45" i="6"/>
  <c r="V45" i="6"/>
  <c r="W45" i="6"/>
  <c r="U45" i="6"/>
  <c r="W331" i="6"/>
  <c r="X331" i="6"/>
  <c r="V331" i="6"/>
  <c r="U331" i="6"/>
  <c r="W391" i="6"/>
  <c r="U391" i="6"/>
  <c r="X391" i="6"/>
  <c r="V391" i="6"/>
  <c r="X136" i="6"/>
  <c r="U136" i="6"/>
  <c r="V136" i="6"/>
  <c r="W136" i="6"/>
  <c r="X532" i="6"/>
  <c r="W532" i="6"/>
  <c r="V532" i="6"/>
  <c r="U532" i="6"/>
  <c r="X309" i="6"/>
  <c r="W309" i="6"/>
  <c r="V309" i="6"/>
  <c r="U309" i="6"/>
  <c r="V621" i="6"/>
  <c r="X621" i="6"/>
  <c r="U621" i="6"/>
  <c r="W621" i="6"/>
  <c r="W661" i="6"/>
  <c r="V661" i="6"/>
  <c r="X661" i="6"/>
  <c r="U661" i="6"/>
  <c r="W693" i="6"/>
  <c r="V693" i="6"/>
  <c r="X693" i="6"/>
  <c r="U693" i="6"/>
  <c r="X809" i="6"/>
  <c r="V809" i="6"/>
  <c r="W809" i="6"/>
  <c r="U809" i="6"/>
  <c r="X234" i="6"/>
  <c r="W234" i="6"/>
  <c r="U234" i="6"/>
  <c r="V234" i="6"/>
  <c r="X298" i="6"/>
  <c r="W298" i="6"/>
  <c r="U298" i="6"/>
  <c r="V298" i="6"/>
  <c r="X362" i="6"/>
  <c r="W362" i="6"/>
  <c r="U362" i="6"/>
  <c r="V362" i="6"/>
  <c r="X394" i="6"/>
  <c r="W394" i="6"/>
  <c r="U394" i="6"/>
  <c r="V394" i="6"/>
  <c r="X474" i="6"/>
  <c r="W474" i="6"/>
  <c r="U474" i="6"/>
  <c r="V474" i="6"/>
  <c r="X522" i="6"/>
  <c r="W522" i="6"/>
  <c r="U522" i="6"/>
  <c r="V522" i="6"/>
  <c r="X602" i="6"/>
  <c r="W602" i="6"/>
  <c r="U602" i="6"/>
  <c r="V602" i="6"/>
  <c r="X758" i="6"/>
  <c r="U758" i="6"/>
  <c r="W758" i="6"/>
  <c r="V758" i="6"/>
  <c r="X778" i="6"/>
  <c r="W778" i="6"/>
  <c r="U778" i="6"/>
  <c r="V778" i="6"/>
  <c r="X798" i="6"/>
  <c r="V798" i="6"/>
  <c r="U798" i="6"/>
  <c r="W798" i="6"/>
  <c r="X814" i="6"/>
  <c r="V814" i="6"/>
  <c r="U814" i="6"/>
  <c r="W814" i="6"/>
  <c r="X830" i="6"/>
  <c r="V830" i="6"/>
  <c r="U830" i="6"/>
  <c r="W830" i="6"/>
  <c r="X846" i="6"/>
  <c r="V846" i="6"/>
  <c r="U846" i="6"/>
  <c r="W846" i="6"/>
  <c r="X862" i="6"/>
  <c r="V862" i="6"/>
  <c r="U862" i="6"/>
  <c r="W862" i="6"/>
  <c r="X878" i="6"/>
  <c r="V878" i="6"/>
  <c r="U878" i="6"/>
  <c r="W878" i="6"/>
  <c r="X894" i="6"/>
  <c r="V894" i="6"/>
  <c r="U894" i="6"/>
  <c r="W894" i="6"/>
  <c r="X914" i="6"/>
  <c r="U914" i="6"/>
  <c r="W914" i="6"/>
  <c r="V914" i="6"/>
  <c r="U930" i="6"/>
  <c r="X930" i="6"/>
  <c r="V930" i="6"/>
  <c r="W930" i="6"/>
  <c r="X950" i="6"/>
  <c r="U950" i="6"/>
  <c r="W950" i="6"/>
  <c r="V950" i="6"/>
  <c r="W970" i="6"/>
  <c r="U970" i="6"/>
  <c r="V970" i="6"/>
  <c r="X970" i="6"/>
  <c r="Y990" i="6"/>
  <c r="X990" i="6"/>
  <c r="V990" i="6"/>
  <c r="U990" i="6"/>
  <c r="W990" i="6"/>
  <c r="W199" i="6"/>
  <c r="X199" i="6"/>
  <c r="U199" i="6"/>
  <c r="V199" i="6"/>
  <c r="X286" i="6"/>
  <c r="V286" i="6"/>
  <c r="W286" i="6"/>
  <c r="U286" i="6"/>
  <c r="V350" i="6"/>
  <c r="X350" i="6"/>
  <c r="W350" i="6"/>
  <c r="U350" i="6"/>
  <c r="X414" i="6"/>
  <c r="V414" i="6"/>
  <c r="U414" i="6"/>
  <c r="W414" i="6"/>
  <c r="X478" i="6"/>
  <c r="V478" i="6"/>
  <c r="U478" i="6"/>
  <c r="W478" i="6"/>
  <c r="X542" i="6"/>
  <c r="V542" i="6"/>
  <c r="U542" i="6"/>
  <c r="W542" i="6"/>
  <c r="X606" i="6"/>
  <c r="V606" i="6"/>
  <c r="U606" i="6"/>
  <c r="W606" i="6"/>
  <c r="X638" i="6"/>
  <c r="W638" i="6"/>
  <c r="V638" i="6"/>
  <c r="U638" i="6"/>
  <c r="X670" i="6"/>
  <c r="V670" i="6"/>
  <c r="U670" i="6"/>
  <c r="W670" i="6"/>
  <c r="X702" i="6"/>
  <c r="W702" i="6"/>
  <c r="V702" i="6"/>
  <c r="U702" i="6"/>
  <c r="X734" i="6"/>
  <c r="V734" i="6"/>
  <c r="U734" i="6"/>
  <c r="W734" i="6"/>
  <c r="X755" i="6"/>
  <c r="V755" i="6"/>
  <c r="W755" i="6"/>
  <c r="U755" i="6"/>
  <c r="V771" i="6"/>
  <c r="X771" i="6"/>
  <c r="U771" i="6"/>
  <c r="W771" i="6"/>
  <c r="X787" i="6"/>
  <c r="V787" i="6"/>
  <c r="W787" i="6"/>
  <c r="U787" i="6"/>
  <c r="X803" i="6"/>
  <c r="V803" i="6"/>
  <c r="U803" i="6"/>
  <c r="W803" i="6"/>
  <c r="V819" i="6"/>
  <c r="W819" i="6"/>
  <c r="X819" i="6"/>
  <c r="U819" i="6"/>
  <c r="V835" i="6"/>
  <c r="X835" i="6"/>
  <c r="U835" i="6"/>
  <c r="W835" i="6"/>
  <c r="X851" i="6"/>
  <c r="V851" i="6"/>
  <c r="W851" i="6"/>
  <c r="U851" i="6"/>
  <c r="X867" i="6"/>
  <c r="V867" i="6"/>
  <c r="W867" i="6"/>
  <c r="U867" i="6"/>
  <c r="X883" i="6"/>
  <c r="V883" i="6"/>
  <c r="W883" i="6"/>
  <c r="U883" i="6"/>
  <c r="X899" i="6"/>
  <c r="V899" i="6"/>
  <c r="U899" i="6"/>
  <c r="W899" i="6"/>
  <c r="X915" i="6"/>
  <c r="V915" i="6"/>
  <c r="W915" i="6"/>
  <c r="U915" i="6"/>
  <c r="X931" i="6"/>
  <c r="V931" i="6"/>
  <c r="U931" i="6"/>
  <c r="W931" i="6"/>
  <c r="X947" i="6"/>
  <c r="V947" i="6"/>
  <c r="W947" i="6"/>
  <c r="U947" i="6"/>
  <c r="X963" i="6"/>
  <c r="V963" i="6"/>
  <c r="W963" i="6"/>
  <c r="U963" i="6"/>
  <c r="Y979" i="6"/>
  <c r="X979" i="6"/>
  <c r="V979" i="6"/>
  <c r="W979" i="6"/>
  <c r="U979" i="6"/>
  <c r="Y995" i="6"/>
  <c r="X995" i="6"/>
  <c r="V995" i="6"/>
  <c r="W995" i="6"/>
  <c r="U995" i="6"/>
  <c r="W533" i="6"/>
  <c r="V533" i="6"/>
  <c r="U533" i="6"/>
  <c r="X533" i="6"/>
  <c r="X473" i="6"/>
  <c r="V473" i="6"/>
  <c r="W473" i="6"/>
  <c r="U473" i="6"/>
  <c r="X337" i="6"/>
  <c r="V337" i="6"/>
  <c r="U337" i="6"/>
  <c r="W337" i="6"/>
  <c r="X232" i="6"/>
  <c r="U232" i="6"/>
  <c r="V232" i="6"/>
  <c r="W232" i="6"/>
  <c r="X716" i="6"/>
  <c r="W716" i="6"/>
  <c r="V716" i="6"/>
  <c r="U716" i="6"/>
  <c r="W620" i="6"/>
  <c r="X620" i="6"/>
  <c r="V620" i="6"/>
  <c r="U620" i="6"/>
  <c r="X508" i="6"/>
  <c r="U508" i="6"/>
  <c r="W508" i="6"/>
  <c r="V508" i="6"/>
  <c r="W440" i="6"/>
  <c r="V440" i="6"/>
  <c r="U440" i="6"/>
  <c r="X440" i="6"/>
  <c r="W352" i="6"/>
  <c r="U352" i="6"/>
  <c r="X352" i="6"/>
  <c r="V352" i="6"/>
  <c r="X296" i="6"/>
  <c r="U296" i="6"/>
  <c r="V296" i="6"/>
  <c r="W296" i="6"/>
  <c r="W715" i="6"/>
  <c r="V715" i="6"/>
  <c r="U715" i="6"/>
  <c r="X715" i="6"/>
  <c r="W651" i="6"/>
  <c r="X651" i="6"/>
  <c r="V651" i="6"/>
  <c r="U651" i="6"/>
  <c r="W595" i="6"/>
  <c r="X595" i="6"/>
  <c r="V595" i="6"/>
  <c r="U595" i="6"/>
  <c r="W519" i="6"/>
  <c r="X519" i="6"/>
  <c r="U519" i="6"/>
  <c r="V519" i="6"/>
  <c r="W419" i="6"/>
  <c r="V419" i="6"/>
  <c r="U419" i="6"/>
  <c r="X419" i="6"/>
  <c r="X194" i="6"/>
  <c r="V194" i="6"/>
  <c r="U194" i="6"/>
  <c r="W194" i="6"/>
  <c r="X38" i="6"/>
  <c r="W38" i="6"/>
  <c r="V38" i="6"/>
  <c r="U38" i="6"/>
  <c r="X133" i="6"/>
  <c r="W133" i="6"/>
  <c r="V133" i="6"/>
  <c r="U133" i="6"/>
  <c r="X77" i="6"/>
  <c r="V77" i="6"/>
  <c r="W77" i="6"/>
  <c r="U77" i="6"/>
  <c r="X156" i="6"/>
  <c r="U156" i="6"/>
  <c r="W156" i="6"/>
  <c r="V156" i="6"/>
  <c r="X24" i="6"/>
  <c r="U24" i="6"/>
  <c r="V24" i="6"/>
  <c r="W24" i="6"/>
  <c r="V497" i="6"/>
  <c r="W497" i="6"/>
  <c r="U497" i="6"/>
  <c r="X497" i="6"/>
  <c r="X421" i="6"/>
  <c r="W421" i="6"/>
  <c r="V421" i="6"/>
  <c r="U421" i="6"/>
  <c r="X377" i="6"/>
  <c r="V377" i="6"/>
  <c r="W377" i="6"/>
  <c r="U377" i="6"/>
  <c r="X297" i="6"/>
  <c r="V297" i="6"/>
  <c r="W297" i="6"/>
  <c r="U297" i="6"/>
  <c r="W163" i="6"/>
  <c r="X163" i="6"/>
  <c r="V163" i="6"/>
  <c r="U163" i="6"/>
  <c r="W720" i="6"/>
  <c r="X720" i="6"/>
  <c r="U720" i="6"/>
  <c r="V720" i="6"/>
  <c r="X616" i="6"/>
  <c r="V616" i="6"/>
  <c r="W616" i="6"/>
  <c r="U616" i="6"/>
  <c r="W540" i="6"/>
  <c r="X540" i="6"/>
  <c r="U540" i="6"/>
  <c r="V540" i="6"/>
  <c r="X436" i="6"/>
  <c r="V436" i="6"/>
  <c r="W436" i="6"/>
  <c r="U436" i="6"/>
  <c r="X256" i="6"/>
  <c r="W256" i="6"/>
  <c r="U256" i="6"/>
  <c r="V256" i="6"/>
  <c r="X223" i="6"/>
  <c r="W223" i="6"/>
  <c r="U223" i="6"/>
  <c r="V223" i="6"/>
  <c r="V739" i="6"/>
  <c r="X739" i="6"/>
  <c r="W739" i="6"/>
  <c r="U739" i="6"/>
  <c r="W539" i="6"/>
  <c r="X539" i="6"/>
  <c r="U539" i="6"/>
  <c r="V539" i="6"/>
  <c r="W423" i="6"/>
  <c r="X423" i="6"/>
  <c r="U423" i="6"/>
  <c r="V423" i="6"/>
  <c r="W327" i="6"/>
  <c r="X327" i="6"/>
  <c r="U327" i="6"/>
  <c r="V327" i="6"/>
  <c r="X187" i="6"/>
  <c r="W187" i="6"/>
  <c r="V187" i="6"/>
  <c r="U187" i="6"/>
  <c r="W39" i="6"/>
  <c r="X39" i="6"/>
  <c r="V39" i="6"/>
  <c r="U39" i="6"/>
  <c r="X118" i="6"/>
  <c r="V118" i="6"/>
  <c r="W118" i="6"/>
  <c r="U118" i="6"/>
  <c r="X18" i="6"/>
  <c r="W18" i="6"/>
  <c r="U18" i="6"/>
  <c r="V18" i="6"/>
  <c r="X185" i="6"/>
  <c r="V185" i="6"/>
  <c r="W185" i="6"/>
  <c r="U185" i="6"/>
  <c r="X165" i="6"/>
  <c r="W165" i="6"/>
  <c r="V165" i="6"/>
  <c r="U165" i="6"/>
  <c r="X37" i="6"/>
  <c r="W37" i="6"/>
  <c r="V37" i="6"/>
  <c r="U37" i="6"/>
  <c r="X212" i="6"/>
  <c r="U212" i="6"/>
  <c r="W212" i="6"/>
  <c r="V212" i="6"/>
  <c r="X100" i="6"/>
  <c r="U100" i="6"/>
  <c r="W100" i="6"/>
  <c r="V100" i="6"/>
  <c r="X16" i="6"/>
  <c r="W16" i="6"/>
  <c r="U16" i="6"/>
  <c r="V16" i="6"/>
  <c r="X274" i="6"/>
  <c r="W274" i="6"/>
  <c r="V274" i="6"/>
  <c r="U274" i="6"/>
  <c r="X338" i="6"/>
  <c r="V338" i="6"/>
  <c r="U338" i="6"/>
  <c r="W338" i="6"/>
  <c r="X418" i="6"/>
  <c r="W418" i="6"/>
  <c r="U418" i="6"/>
  <c r="V418" i="6"/>
  <c r="X482" i="6"/>
  <c r="W482" i="6"/>
  <c r="U482" i="6"/>
  <c r="V482" i="6"/>
  <c r="X546" i="6"/>
  <c r="W546" i="6"/>
  <c r="U546" i="6"/>
  <c r="V546" i="6"/>
  <c r="X609" i="6"/>
  <c r="V609" i="6"/>
  <c r="U609" i="6"/>
  <c r="W609" i="6"/>
  <c r="V641" i="6"/>
  <c r="X641" i="6"/>
  <c r="W641" i="6"/>
  <c r="U641" i="6"/>
  <c r="X681" i="6"/>
  <c r="V681" i="6"/>
  <c r="W681" i="6"/>
  <c r="U681" i="6"/>
  <c r="X713" i="6"/>
  <c r="V713" i="6"/>
  <c r="W713" i="6"/>
  <c r="U713" i="6"/>
  <c r="X744" i="6"/>
  <c r="W744" i="6"/>
  <c r="V744" i="6"/>
  <c r="U744" i="6"/>
  <c r="W760" i="6"/>
  <c r="V760" i="6"/>
  <c r="X760" i="6"/>
  <c r="U760" i="6"/>
  <c r="W776" i="6"/>
  <c r="V776" i="6"/>
  <c r="X776" i="6"/>
  <c r="U776" i="6"/>
  <c r="W792" i="6"/>
  <c r="X792" i="6"/>
  <c r="V792" i="6"/>
  <c r="U792" i="6"/>
  <c r="X808" i="6"/>
  <c r="W808" i="6"/>
  <c r="V808" i="6"/>
  <c r="U808" i="6"/>
  <c r="W824" i="6"/>
  <c r="V824" i="6"/>
  <c r="X824" i="6"/>
  <c r="U824" i="6"/>
  <c r="W840" i="6"/>
  <c r="X840" i="6"/>
  <c r="V840" i="6"/>
  <c r="U840" i="6"/>
  <c r="X856" i="6"/>
  <c r="W856" i="6"/>
  <c r="V856" i="6"/>
  <c r="U856" i="6"/>
  <c r="X872" i="6"/>
  <c r="W872" i="6"/>
  <c r="V872" i="6"/>
  <c r="U872" i="6"/>
  <c r="X888" i="6"/>
  <c r="W888" i="6"/>
  <c r="V888" i="6"/>
  <c r="U888" i="6"/>
  <c r="X904" i="6"/>
  <c r="W904" i="6"/>
  <c r="V904" i="6"/>
  <c r="U904" i="6"/>
  <c r="X920" i="6"/>
  <c r="W920" i="6"/>
  <c r="V920" i="6"/>
  <c r="U920" i="6"/>
  <c r="X936" i="6"/>
  <c r="W936" i="6"/>
  <c r="V936" i="6"/>
  <c r="U936" i="6"/>
  <c r="X952" i="6"/>
  <c r="W952" i="6"/>
  <c r="V952" i="6"/>
  <c r="U952" i="6"/>
  <c r="X968" i="6"/>
  <c r="W968" i="6"/>
  <c r="V968" i="6"/>
  <c r="U968" i="6"/>
  <c r="Y984" i="6"/>
  <c r="X984" i="6"/>
  <c r="W984" i="6"/>
  <c r="V984" i="6"/>
  <c r="U984" i="6"/>
  <c r="Y1000" i="6"/>
  <c r="X1000" i="6"/>
  <c r="W1000" i="6"/>
  <c r="V1000" i="6"/>
  <c r="U1000" i="6"/>
  <c r="X517" i="6"/>
  <c r="W517" i="6"/>
  <c r="V517" i="6"/>
  <c r="U517" i="6"/>
  <c r="X405" i="6"/>
  <c r="W405" i="6"/>
  <c r="V405" i="6"/>
  <c r="U405" i="6"/>
  <c r="X329" i="6"/>
  <c r="V329" i="6"/>
  <c r="W329" i="6"/>
  <c r="U329" i="6"/>
  <c r="X261" i="6"/>
  <c r="W261" i="6"/>
  <c r="V261" i="6"/>
  <c r="U261" i="6"/>
  <c r="V664" i="6"/>
  <c r="W664" i="6"/>
  <c r="U664" i="6"/>
  <c r="X664" i="6"/>
  <c r="X624" i="6"/>
  <c r="W624" i="6"/>
  <c r="U624" i="6"/>
  <c r="V624" i="6"/>
  <c r="W576" i="6"/>
  <c r="X576" i="6"/>
  <c r="V576" i="6"/>
  <c r="U576" i="6"/>
  <c r="V456" i="6"/>
  <c r="W456" i="6"/>
  <c r="X456" i="6"/>
  <c r="U456" i="6"/>
  <c r="W384" i="6"/>
  <c r="U384" i="6"/>
  <c r="X384" i="6"/>
  <c r="V384" i="6"/>
  <c r="X276" i="6"/>
  <c r="U276" i="6"/>
  <c r="W276" i="6"/>
  <c r="V276" i="6"/>
  <c r="X707" i="6"/>
  <c r="V707" i="6"/>
  <c r="U707" i="6"/>
  <c r="W707" i="6"/>
  <c r="W647" i="6"/>
  <c r="U647" i="6"/>
  <c r="X647" i="6"/>
  <c r="V647" i="6"/>
  <c r="X591" i="6"/>
  <c r="W591" i="6"/>
  <c r="V591" i="6"/>
  <c r="U591" i="6"/>
  <c r="W475" i="6"/>
  <c r="X475" i="6"/>
  <c r="U475" i="6"/>
  <c r="V475" i="6"/>
  <c r="X415" i="6"/>
  <c r="W415" i="6"/>
  <c r="V415" i="6"/>
  <c r="U415" i="6"/>
  <c r="X287" i="6"/>
  <c r="W287" i="6"/>
  <c r="U287" i="6"/>
  <c r="V287" i="6"/>
  <c r="W251" i="6"/>
  <c r="X251" i="6"/>
  <c r="V251" i="6"/>
  <c r="U251" i="6"/>
  <c r="W123" i="6"/>
  <c r="X123" i="6"/>
  <c r="V123" i="6"/>
  <c r="U123" i="6"/>
  <c r="X206" i="6"/>
  <c r="V206" i="6"/>
  <c r="W206" i="6"/>
  <c r="U206" i="6"/>
  <c r="X122" i="6"/>
  <c r="W122" i="6"/>
  <c r="U122" i="6"/>
  <c r="V122" i="6"/>
  <c r="X70" i="6"/>
  <c r="W70" i="6"/>
  <c r="U70" i="6"/>
  <c r="V70" i="6"/>
  <c r="V129" i="6"/>
  <c r="X129" i="6"/>
  <c r="W129" i="6"/>
  <c r="U129" i="6"/>
  <c r="X180" i="6"/>
  <c r="U180" i="6"/>
  <c r="V180" i="6"/>
  <c r="W180" i="6"/>
  <c r="X56" i="6"/>
  <c r="U56" i="6"/>
  <c r="W56" i="6"/>
  <c r="V56" i="6"/>
  <c r="V589" i="6"/>
  <c r="W589" i="6"/>
  <c r="U589" i="6"/>
  <c r="X589" i="6"/>
  <c r="X489" i="6"/>
  <c r="V489" i="6"/>
  <c r="W489" i="6"/>
  <c r="U489" i="6"/>
  <c r="V285" i="6"/>
  <c r="X285" i="6"/>
  <c r="W285" i="6"/>
  <c r="U285" i="6"/>
  <c r="X35" i="6"/>
  <c r="W35" i="6"/>
  <c r="V35" i="6"/>
  <c r="U35" i="6"/>
  <c r="X660" i="6"/>
  <c r="W660" i="6"/>
  <c r="V660" i="6"/>
  <c r="U660" i="6"/>
  <c r="W476" i="6"/>
  <c r="U476" i="6"/>
  <c r="X476" i="6"/>
  <c r="V476" i="6"/>
  <c r="X356" i="6"/>
  <c r="U356" i="6"/>
  <c r="W356" i="6"/>
  <c r="V356" i="6"/>
  <c r="X240" i="6"/>
  <c r="W240" i="6"/>
  <c r="U240" i="6"/>
  <c r="V240" i="6"/>
  <c r="X723" i="6"/>
  <c r="V723" i="6"/>
  <c r="W723" i="6"/>
  <c r="U723" i="6"/>
  <c r="W679" i="6"/>
  <c r="X679" i="6"/>
  <c r="U679" i="6"/>
  <c r="V679" i="6"/>
  <c r="W567" i="6"/>
  <c r="X567" i="6"/>
  <c r="V567" i="6"/>
  <c r="U567" i="6"/>
  <c r="W471" i="6"/>
  <c r="X471" i="6"/>
  <c r="V471" i="6"/>
  <c r="U471" i="6"/>
  <c r="W359" i="6"/>
  <c r="X359" i="6"/>
  <c r="V359" i="6"/>
  <c r="U359" i="6"/>
  <c r="W23" i="6"/>
  <c r="X23" i="6"/>
  <c r="V23" i="6"/>
  <c r="U23" i="6"/>
  <c r="X202" i="6"/>
  <c r="W202" i="6"/>
  <c r="U202" i="6"/>
  <c r="V202" i="6"/>
  <c r="X170" i="6"/>
  <c r="W170" i="6"/>
  <c r="U170" i="6"/>
  <c r="V170" i="6"/>
  <c r="X34" i="6"/>
  <c r="W34" i="6"/>
  <c r="U34" i="6"/>
  <c r="V34" i="6"/>
  <c r="V157" i="6"/>
  <c r="W157" i="6"/>
  <c r="X157" i="6"/>
  <c r="U157" i="6"/>
  <c r="X21" i="6"/>
  <c r="W21" i="6"/>
  <c r="V21" i="6"/>
  <c r="U21" i="6"/>
  <c r="X112" i="6"/>
  <c r="W112" i="6"/>
  <c r="U112" i="6"/>
  <c r="V112" i="6"/>
  <c r="X32" i="6"/>
  <c r="W32" i="6"/>
  <c r="U32" i="6"/>
  <c r="V32" i="6"/>
  <c r="W278" i="6"/>
  <c r="V278" i="6"/>
  <c r="U278" i="6"/>
  <c r="X278" i="6"/>
  <c r="X358" i="6"/>
  <c r="W358" i="6"/>
  <c r="V358" i="6"/>
  <c r="U358" i="6"/>
  <c r="X438" i="6"/>
  <c r="U438" i="6"/>
  <c r="V438" i="6"/>
  <c r="W438" i="6"/>
  <c r="X502" i="6"/>
  <c r="U502" i="6"/>
  <c r="V502" i="6"/>
  <c r="W502" i="6"/>
  <c r="X566" i="6"/>
  <c r="U566" i="6"/>
  <c r="V566" i="6"/>
  <c r="W566" i="6"/>
  <c r="X618" i="6"/>
  <c r="W618" i="6"/>
  <c r="U618" i="6"/>
  <c r="V618" i="6"/>
  <c r="X650" i="6"/>
  <c r="W650" i="6"/>
  <c r="U650" i="6"/>
  <c r="V650" i="6"/>
  <c r="X682" i="6"/>
  <c r="W682" i="6"/>
  <c r="U682" i="6"/>
  <c r="V682" i="6"/>
  <c r="X714" i="6"/>
  <c r="W714" i="6"/>
  <c r="U714" i="6"/>
  <c r="V714" i="6"/>
  <c r="X745" i="6"/>
  <c r="V745" i="6"/>
  <c r="W745" i="6"/>
  <c r="U745" i="6"/>
  <c r="X761" i="6"/>
  <c r="V761" i="6"/>
  <c r="U761" i="6"/>
  <c r="W761" i="6"/>
  <c r="X777" i="6"/>
  <c r="V777" i="6"/>
  <c r="W777" i="6"/>
  <c r="U777" i="6"/>
  <c r="X793" i="6"/>
  <c r="V793" i="6"/>
  <c r="W793" i="6"/>
  <c r="U793" i="6"/>
  <c r="X825" i="6"/>
  <c r="V825" i="6"/>
  <c r="U825" i="6"/>
  <c r="W825" i="6"/>
  <c r="X841" i="6"/>
  <c r="V841" i="6"/>
  <c r="W841" i="6"/>
  <c r="U841" i="6"/>
  <c r="X857" i="6"/>
  <c r="V857" i="6"/>
  <c r="W857" i="6"/>
  <c r="U857" i="6"/>
  <c r="X873" i="6"/>
  <c r="V873" i="6"/>
  <c r="W873" i="6"/>
  <c r="U873" i="6"/>
  <c r="X889" i="6"/>
  <c r="V889" i="6"/>
  <c r="W889" i="6"/>
  <c r="U889" i="6"/>
  <c r="X921" i="6"/>
  <c r="V921" i="6"/>
  <c r="W921" i="6"/>
  <c r="U921" i="6"/>
  <c r="X953" i="6"/>
  <c r="V953" i="6"/>
  <c r="U953" i="6"/>
  <c r="W953" i="6"/>
  <c r="X969" i="6"/>
  <c r="V969" i="6"/>
  <c r="W969" i="6"/>
  <c r="U969" i="6"/>
  <c r="Y985" i="6"/>
  <c r="X985" i="6"/>
  <c r="V985" i="6"/>
  <c r="U985" i="6"/>
  <c r="W985" i="6"/>
  <c r="Y1001" i="6"/>
  <c r="X1001" i="6"/>
  <c r="V1001" i="6"/>
  <c r="W1001" i="6"/>
  <c r="U1001" i="6"/>
  <c r="X509" i="6"/>
  <c r="V509" i="6"/>
  <c r="U509" i="6"/>
  <c r="W509" i="6"/>
  <c r="X413" i="6"/>
  <c r="V413" i="6"/>
  <c r="W413" i="6"/>
  <c r="U413" i="6"/>
  <c r="X305" i="6"/>
  <c r="V305" i="6"/>
  <c r="W305" i="6"/>
  <c r="U305" i="6"/>
  <c r="W115" i="6"/>
  <c r="V115" i="6"/>
  <c r="X115" i="6"/>
  <c r="U115" i="6"/>
  <c r="X560" i="6"/>
  <c r="W560" i="6"/>
  <c r="U560" i="6"/>
  <c r="V560" i="6"/>
  <c r="W512" i="6"/>
  <c r="X512" i="6"/>
  <c r="V512" i="6"/>
  <c r="U512" i="6"/>
  <c r="W428" i="6"/>
  <c r="X428" i="6"/>
  <c r="V428" i="6"/>
  <c r="U428" i="6"/>
  <c r="X324" i="6"/>
  <c r="U324" i="6"/>
  <c r="V324" i="6"/>
  <c r="W324" i="6"/>
  <c r="X284" i="6"/>
  <c r="U284" i="6"/>
  <c r="W284" i="6"/>
  <c r="V284" i="6"/>
  <c r="X63" i="6"/>
  <c r="W63" i="6"/>
  <c r="U63" i="6"/>
  <c r="V63" i="6"/>
  <c r="W551" i="6"/>
  <c r="U551" i="6"/>
  <c r="X551" i="6"/>
  <c r="V551" i="6"/>
  <c r="X319" i="6"/>
  <c r="W319" i="6"/>
  <c r="U319" i="6"/>
  <c r="V319" i="6"/>
  <c r="V142" i="6"/>
  <c r="W142" i="6"/>
  <c r="U142" i="6"/>
  <c r="X142" i="6"/>
  <c r="X58" i="6"/>
  <c r="W58" i="6"/>
  <c r="U58" i="6"/>
  <c r="V58" i="6"/>
  <c r="V221" i="6"/>
  <c r="W221" i="6"/>
  <c r="X221" i="6"/>
  <c r="U221" i="6"/>
  <c r="X97" i="6"/>
  <c r="V97" i="6"/>
  <c r="W97" i="6"/>
  <c r="U97" i="6"/>
  <c r="X172" i="6"/>
  <c r="U172" i="6"/>
  <c r="W172" i="6"/>
  <c r="V172" i="6"/>
  <c r="X570" i="6"/>
  <c r="W570" i="6"/>
  <c r="U570" i="6"/>
  <c r="V570" i="6"/>
  <c r="X709" i="6"/>
  <c r="V709" i="6"/>
  <c r="W709" i="6"/>
  <c r="U709" i="6"/>
  <c r="Y982" i="6"/>
  <c r="U982" i="6"/>
  <c r="W982" i="6"/>
  <c r="X982" i="6"/>
  <c r="V982" i="6"/>
  <c r="X545" i="6"/>
  <c r="V545" i="6"/>
  <c r="W545" i="6"/>
  <c r="U545" i="6"/>
  <c r="V493" i="6"/>
  <c r="X493" i="6"/>
  <c r="W493" i="6"/>
  <c r="U493" i="6"/>
  <c r="W179" i="6"/>
  <c r="X179" i="6"/>
  <c r="V179" i="6"/>
  <c r="U179" i="6"/>
  <c r="W704" i="6"/>
  <c r="V704" i="6"/>
  <c r="U704" i="6"/>
  <c r="X704" i="6"/>
  <c r="W592" i="6"/>
  <c r="U592" i="6"/>
  <c r="V592" i="6"/>
  <c r="X592" i="6"/>
  <c r="X292" i="6"/>
  <c r="U292" i="6"/>
  <c r="W292" i="6"/>
  <c r="V292" i="6"/>
  <c r="X15" i="6"/>
  <c r="W15" i="6"/>
  <c r="U15" i="6"/>
  <c r="V15" i="6"/>
  <c r="W587" i="6"/>
  <c r="X587" i="6"/>
  <c r="V587" i="6"/>
  <c r="U587" i="6"/>
  <c r="X479" i="6"/>
  <c r="W479" i="6"/>
  <c r="V479" i="6"/>
  <c r="U479" i="6"/>
  <c r="W295" i="6"/>
  <c r="X295" i="6"/>
  <c r="V295" i="6"/>
  <c r="U295" i="6"/>
  <c r="W11" i="6"/>
  <c r="X11" i="6"/>
  <c r="V11" i="6"/>
  <c r="U11" i="6"/>
  <c r="X90" i="6"/>
  <c r="W90" i="6"/>
  <c r="U90" i="6"/>
  <c r="V90" i="6"/>
  <c r="X192" i="6"/>
  <c r="W192" i="6"/>
  <c r="U192" i="6"/>
  <c r="V192" i="6"/>
  <c r="X108" i="6"/>
  <c r="U108" i="6"/>
  <c r="W108" i="6"/>
  <c r="V108" i="6"/>
  <c r="Y59" i="6"/>
  <c r="T59" i="6"/>
  <c r="Y349" i="6"/>
  <c r="T349" i="6"/>
  <c r="Y905" i="6"/>
  <c r="T905" i="6"/>
  <c r="Y370" i="6"/>
  <c r="T370" i="6"/>
  <c r="Y426" i="6"/>
  <c r="T426" i="6"/>
  <c r="Y486" i="6"/>
  <c r="T486" i="6"/>
  <c r="Y538" i="6"/>
  <c r="T538" i="6"/>
  <c r="Y746" i="6"/>
  <c r="T746" i="6"/>
  <c r="Y762" i="6"/>
  <c r="T762" i="6"/>
  <c r="Y786" i="6"/>
  <c r="T786" i="6"/>
  <c r="Y802" i="6"/>
  <c r="T802" i="6"/>
  <c r="Y818" i="6"/>
  <c r="T818" i="6"/>
  <c r="Y834" i="6"/>
  <c r="T834" i="6"/>
  <c r="Y850" i="6"/>
  <c r="T850" i="6"/>
  <c r="Y866" i="6"/>
  <c r="T866" i="6"/>
  <c r="Y882" i="6"/>
  <c r="T882" i="6"/>
  <c r="Y898" i="6"/>
  <c r="T898" i="6"/>
  <c r="T918" i="6"/>
  <c r="Y918" i="6"/>
  <c r="Y938" i="6"/>
  <c r="T938" i="6"/>
  <c r="T954" i="6"/>
  <c r="Y954" i="6"/>
  <c r="Y238" i="6"/>
  <c r="T238" i="6"/>
  <c r="Y302" i="6"/>
  <c r="T302" i="6"/>
  <c r="Y366" i="6"/>
  <c r="T366" i="6"/>
  <c r="Y430" i="6"/>
  <c r="T430" i="6"/>
  <c r="Y494" i="6"/>
  <c r="T494" i="6"/>
  <c r="Y558" i="6"/>
  <c r="T558" i="6"/>
  <c r="Y614" i="6"/>
  <c r="T614" i="6"/>
  <c r="Y646" i="6"/>
  <c r="T646" i="6"/>
  <c r="Y678" i="6"/>
  <c r="T678" i="6"/>
  <c r="Y710" i="6"/>
  <c r="T710" i="6"/>
  <c r="Y742" i="6"/>
  <c r="T742" i="6"/>
  <c r="Y759" i="6"/>
  <c r="T759" i="6"/>
  <c r="Y775" i="6"/>
  <c r="T775" i="6"/>
  <c r="Y791" i="6"/>
  <c r="T791" i="6"/>
  <c r="Y807" i="6"/>
  <c r="T807" i="6"/>
  <c r="Y823" i="6"/>
  <c r="T823" i="6"/>
  <c r="Y839" i="6"/>
  <c r="T839" i="6"/>
  <c r="Y855" i="6"/>
  <c r="T855" i="6"/>
  <c r="Y871" i="6"/>
  <c r="T871" i="6"/>
  <c r="Y887" i="6"/>
  <c r="T887" i="6"/>
  <c r="T903" i="6"/>
  <c r="Y903" i="6"/>
  <c r="Y919" i="6"/>
  <c r="T919" i="6"/>
  <c r="Y935" i="6"/>
  <c r="T935" i="6"/>
  <c r="Y951" i="6"/>
  <c r="T951" i="6"/>
  <c r="Y967" i="6"/>
  <c r="T967" i="6"/>
  <c r="Y513" i="6"/>
  <c r="T513" i="6"/>
  <c r="Y457" i="6"/>
  <c r="T457" i="6"/>
  <c r="Y281" i="6"/>
  <c r="T281" i="6"/>
  <c r="Y99" i="6"/>
  <c r="T99" i="6"/>
  <c r="T712" i="6"/>
  <c r="Y712" i="6"/>
  <c r="Y528" i="6"/>
  <c r="T528" i="6"/>
  <c r="Y496" i="6"/>
  <c r="T496" i="6"/>
  <c r="Y432" i="6"/>
  <c r="T432" i="6"/>
  <c r="T344" i="6"/>
  <c r="Y344" i="6"/>
  <c r="Y207" i="6"/>
  <c r="T207" i="6"/>
  <c r="Y703" i="6"/>
  <c r="T703" i="6"/>
  <c r="Y619" i="6"/>
  <c r="T619" i="6"/>
  <c r="Y555" i="6"/>
  <c r="T555" i="6"/>
  <c r="Y503" i="6"/>
  <c r="T503" i="6"/>
  <c r="Y43" i="6"/>
  <c r="T43" i="6"/>
  <c r="Y134" i="6"/>
  <c r="T134" i="6"/>
  <c r="Y10" i="6"/>
  <c r="T10" i="6"/>
  <c r="Y125" i="6"/>
  <c r="T125" i="6"/>
  <c r="Y57" i="6"/>
  <c r="T57" i="6"/>
  <c r="T88" i="6"/>
  <c r="Y88" i="6"/>
  <c r="T12" i="6"/>
  <c r="Y12" i="6"/>
  <c r="Y485" i="6"/>
  <c r="T485" i="6"/>
  <c r="T409" i="6"/>
  <c r="Y409" i="6"/>
  <c r="Y369" i="6"/>
  <c r="T369" i="6"/>
  <c r="Y257" i="6"/>
  <c r="T257" i="6"/>
  <c r="Y736" i="6"/>
  <c r="T736" i="6"/>
  <c r="T700" i="6"/>
  <c r="Y700" i="6"/>
  <c r="T612" i="6"/>
  <c r="Y612" i="6"/>
  <c r="T472" i="6"/>
  <c r="Y472" i="6"/>
  <c r="Y404" i="6"/>
  <c r="T404" i="6"/>
  <c r="T252" i="6"/>
  <c r="Y252" i="6"/>
  <c r="Y127" i="6"/>
  <c r="T127" i="6"/>
  <c r="Y671" i="6"/>
  <c r="T671" i="6"/>
  <c r="Y507" i="6"/>
  <c r="T507" i="6"/>
  <c r="Y411" i="6"/>
  <c r="T411" i="6"/>
  <c r="Y307" i="6"/>
  <c r="T307" i="6"/>
  <c r="Y75" i="6"/>
  <c r="T75" i="6"/>
  <c r="Y226" i="6"/>
  <c r="T226" i="6"/>
  <c r="Y110" i="6"/>
  <c r="T110" i="6"/>
  <c r="Y229" i="6"/>
  <c r="T229" i="6"/>
  <c r="Y181" i="6"/>
  <c r="T181" i="6"/>
  <c r="Y117" i="6"/>
  <c r="T117" i="6"/>
  <c r="Y9" i="6"/>
  <c r="T9" i="6"/>
  <c r="Y196" i="6"/>
  <c r="T196" i="6"/>
  <c r="Y96" i="6"/>
  <c r="T96" i="6"/>
  <c r="Y215" i="6"/>
  <c r="T215" i="6"/>
  <c r="Y290" i="6"/>
  <c r="T290" i="6"/>
  <c r="Y354" i="6"/>
  <c r="T354" i="6"/>
  <c r="Y434" i="6"/>
  <c r="T434" i="6"/>
  <c r="Y498" i="6"/>
  <c r="T498" i="6"/>
  <c r="Y562" i="6"/>
  <c r="T562" i="6"/>
  <c r="Y617" i="6"/>
  <c r="T617" i="6"/>
  <c r="Y649" i="6"/>
  <c r="T649" i="6"/>
  <c r="Y689" i="6"/>
  <c r="T689" i="6"/>
  <c r="Y721" i="6"/>
  <c r="T721" i="6"/>
  <c r="T748" i="6"/>
  <c r="Y748" i="6"/>
  <c r="T764" i="6"/>
  <c r="Y764" i="6"/>
  <c r="Y780" i="6"/>
  <c r="T780" i="6"/>
  <c r="T796" i="6"/>
  <c r="Y796" i="6"/>
  <c r="T812" i="6"/>
  <c r="Y812" i="6"/>
  <c r="T828" i="6"/>
  <c r="Y828" i="6"/>
  <c r="Y844" i="6"/>
  <c r="T844" i="6"/>
  <c r="T860" i="6"/>
  <c r="Y860" i="6"/>
  <c r="T876" i="6"/>
  <c r="Y876" i="6"/>
  <c r="T892" i="6"/>
  <c r="Y892" i="6"/>
  <c r="T908" i="6"/>
  <c r="Y908" i="6"/>
  <c r="T924" i="6"/>
  <c r="Y924" i="6"/>
  <c r="T940" i="6"/>
  <c r="Y940" i="6"/>
  <c r="T956" i="6"/>
  <c r="Y956" i="6"/>
  <c r="Y581" i="6"/>
  <c r="T581" i="6"/>
  <c r="Y461" i="6"/>
  <c r="T461" i="6"/>
  <c r="Y389" i="6"/>
  <c r="T389" i="6"/>
  <c r="Y325" i="6"/>
  <c r="T325" i="6"/>
  <c r="Y241" i="6"/>
  <c r="T241" i="6"/>
  <c r="Y656" i="6"/>
  <c r="T656" i="6"/>
  <c r="T604" i="6"/>
  <c r="Y604" i="6"/>
  <c r="T552" i="6"/>
  <c r="Y552" i="6"/>
  <c r="T452" i="6"/>
  <c r="Y452" i="6"/>
  <c r="T380" i="6"/>
  <c r="Y380" i="6"/>
  <c r="Y248" i="6"/>
  <c r="T248" i="6"/>
  <c r="Y699" i="6"/>
  <c r="T699" i="6"/>
  <c r="Y627" i="6"/>
  <c r="T627" i="6"/>
  <c r="Y563" i="6"/>
  <c r="T563" i="6"/>
  <c r="Y435" i="6"/>
  <c r="T435" i="6"/>
  <c r="Y407" i="6"/>
  <c r="T407" i="6"/>
  <c r="T303" i="6"/>
  <c r="Y303" i="6"/>
  <c r="T279" i="6"/>
  <c r="Y279" i="6"/>
  <c r="Y247" i="6"/>
  <c r="T247" i="6"/>
  <c r="Y119" i="6"/>
  <c r="T119" i="6"/>
  <c r="Y178" i="6"/>
  <c r="T178" i="6"/>
  <c r="Y114" i="6"/>
  <c r="T114" i="6"/>
  <c r="Y50" i="6"/>
  <c r="T50" i="6"/>
  <c r="Y113" i="6"/>
  <c r="T113" i="6"/>
  <c r="T152" i="6"/>
  <c r="Y152" i="6"/>
  <c r="Y20" i="6"/>
  <c r="T20" i="6"/>
  <c r="Y585" i="6"/>
  <c r="T585" i="6"/>
  <c r="Y433" i="6"/>
  <c r="T433" i="6"/>
  <c r="Y277" i="6"/>
  <c r="T277" i="6"/>
  <c r="T696" i="6"/>
  <c r="Y696" i="6"/>
  <c r="Y608" i="6"/>
  <c r="T608" i="6"/>
  <c r="Y416" i="6"/>
  <c r="T416" i="6"/>
  <c r="Y320" i="6"/>
  <c r="T320" i="6"/>
  <c r="T175" i="6"/>
  <c r="Y175" i="6"/>
  <c r="Y711" i="6"/>
  <c r="T711" i="6"/>
  <c r="Y675" i="6"/>
  <c r="T675" i="6"/>
  <c r="Y535" i="6"/>
  <c r="T535" i="6"/>
  <c r="Y439" i="6"/>
  <c r="T439" i="6"/>
  <c r="Y155" i="6"/>
  <c r="T155" i="6"/>
  <c r="T218" i="6"/>
  <c r="Y218" i="6"/>
  <c r="Y198" i="6"/>
  <c r="T198" i="6"/>
  <c r="T138" i="6"/>
  <c r="Y138" i="6"/>
  <c r="Y197" i="6"/>
  <c r="T197" i="6"/>
  <c r="Y145" i="6"/>
  <c r="T145" i="6"/>
  <c r="Y17" i="6"/>
  <c r="T17" i="6"/>
  <c r="Y84" i="6"/>
  <c r="T84" i="6"/>
  <c r="Y227" i="6"/>
  <c r="T227" i="6"/>
  <c r="Y294" i="6"/>
  <c r="T294" i="6"/>
  <c r="Y390" i="6"/>
  <c r="T390" i="6"/>
  <c r="Y454" i="6"/>
  <c r="T454" i="6"/>
  <c r="Y518" i="6"/>
  <c r="T518" i="6"/>
  <c r="Y582" i="6"/>
  <c r="T582" i="6"/>
  <c r="Y626" i="6"/>
  <c r="T626" i="6"/>
  <c r="Y658" i="6"/>
  <c r="T658" i="6"/>
  <c r="Y690" i="6"/>
  <c r="T690" i="6"/>
  <c r="Y722" i="6"/>
  <c r="T722" i="6"/>
  <c r="Y749" i="6"/>
  <c r="T749" i="6"/>
  <c r="Y765" i="6"/>
  <c r="T765" i="6"/>
  <c r="Y781" i="6"/>
  <c r="T781" i="6"/>
  <c r="Y797" i="6"/>
  <c r="T797" i="6"/>
  <c r="Y813" i="6"/>
  <c r="T813" i="6"/>
  <c r="Y829" i="6"/>
  <c r="T829" i="6"/>
  <c r="T845" i="6"/>
  <c r="Y845" i="6"/>
  <c r="Y861" i="6"/>
  <c r="T861" i="6"/>
  <c r="Y877" i="6"/>
  <c r="T877" i="6"/>
  <c r="Y893" i="6"/>
  <c r="T893" i="6"/>
  <c r="Y909" i="6"/>
  <c r="T909" i="6"/>
  <c r="Y925" i="6"/>
  <c r="T925" i="6"/>
  <c r="Y941" i="6"/>
  <c r="T941" i="6"/>
  <c r="Y957" i="6"/>
  <c r="T957" i="6"/>
  <c r="Y577" i="6"/>
  <c r="T577" i="6"/>
  <c r="Y469" i="6"/>
  <c r="T469" i="6"/>
  <c r="Y401" i="6"/>
  <c r="T401" i="6"/>
  <c r="Y345" i="6"/>
  <c r="T345" i="6"/>
  <c r="Y293" i="6"/>
  <c r="T293" i="6"/>
  <c r="Y3" i="6"/>
  <c r="T3" i="6"/>
  <c r="T668" i="6"/>
  <c r="Y668" i="6"/>
  <c r="T556" i="6"/>
  <c r="Y556" i="6"/>
  <c r="T492" i="6"/>
  <c r="Y492" i="6"/>
  <c r="Y376" i="6"/>
  <c r="T376" i="6"/>
  <c r="T316" i="6"/>
  <c r="Y316" i="6"/>
  <c r="Y272" i="6"/>
  <c r="T272" i="6"/>
  <c r="Y731" i="6"/>
  <c r="T731" i="6"/>
  <c r="Y635" i="6"/>
  <c r="T635" i="6"/>
  <c r="Y547" i="6"/>
  <c r="T547" i="6"/>
  <c r="Y455" i="6"/>
  <c r="T455" i="6"/>
  <c r="Y363" i="6"/>
  <c r="T363" i="6"/>
  <c r="Y271" i="6"/>
  <c r="T271" i="6"/>
  <c r="Y91" i="6"/>
  <c r="T91" i="6"/>
  <c r="Y166" i="6"/>
  <c r="T166" i="6"/>
  <c r="Y106" i="6"/>
  <c r="T106" i="6"/>
  <c r="Y6" i="6"/>
  <c r="T6" i="6"/>
  <c r="Y161" i="6"/>
  <c r="T161" i="6"/>
  <c r="Y73" i="6"/>
  <c r="T73" i="6"/>
  <c r="Y25" i="6"/>
  <c r="T25" i="6"/>
  <c r="Y168" i="6"/>
  <c r="T168" i="6"/>
  <c r="T104" i="6"/>
  <c r="Y104" i="6"/>
  <c r="Y4" i="6"/>
  <c r="T4" i="6"/>
  <c r="Y637" i="6"/>
  <c r="T637" i="6"/>
  <c r="Y725" i="6"/>
  <c r="T725" i="6"/>
  <c r="Y910" i="6"/>
  <c r="T910" i="6"/>
  <c r="Y573" i="6"/>
  <c r="T573" i="6"/>
  <c r="Y541" i="6"/>
  <c r="T541" i="6"/>
  <c r="Y465" i="6"/>
  <c r="T465" i="6"/>
  <c r="Y265" i="6"/>
  <c r="T265" i="6"/>
  <c r="Y147" i="6"/>
  <c r="T147" i="6"/>
  <c r="T644" i="6"/>
  <c r="Y644" i="6"/>
  <c r="T568" i="6"/>
  <c r="Y568" i="6"/>
  <c r="T460" i="6"/>
  <c r="Y460" i="6"/>
  <c r="Y368" i="6"/>
  <c r="T368" i="6"/>
  <c r="T268" i="6"/>
  <c r="Y268" i="6"/>
  <c r="Y735" i="6"/>
  <c r="T735" i="6"/>
  <c r="Y579" i="6"/>
  <c r="T579" i="6"/>
  <c r="Y463" i="6"/>
  <c r="T463" i="6"/>
  <c r="Y387" i="6"/>
  <c r="T387" i="6"/>
  <c r="Y323" i="6"/>
  <c r="T323" i="6"/>
  <c r="Y255" i="6"/>
  <c r="T255" i="6"/>
  <c r="Y203" i="6"/>
  <c r="T203" i="6"/>
  <c r="Y162" i="6"/>
  <c r="T162" i="6"/>
  <c r="Y82" i="6"/>
  <c r="T82" i="6"/>
  <c r="Y22" i="6"/>
  <c r="T22" i="6"/>
  <c r="Y153" i="6"/>
  <c r="T153" i="6"/>
  <c r="Y61" i="6"/>
  <c r="T61" i="6"/>
  <c r="Y184" i="6"/>
  <c r="T184" i="6"/>
  <c r="T124" i="6"/>
  <c r="Y124" i="6"/>
  <c r="T76" i="6"/>
  <c r="Y76" i="6"/>
  <c r="Y339" i="6"/>
  <c r="T339" i="6"/>
  <c r="Y629" i="6"/>
  <c r="T629" i="6"/>
  <c r="Y310" i="6"/>
  <c r="T310" i="6"/>
  <c r="T116" i="6"/>
  <c r="Y116" i="6"/>
  <c r="Y219" i="6"/>
  <c r="T219" i="6"/>
  <c r="T351" i="6"/>
  <c r="Y351" i="6"/>
  <c r="Y667" i="6"/>
  <c r="T667" i="6"/>
  <c r="T388" i="6"/>
  <c r="Y388" i="6"/>
  <c r="Y81" i="6"/>
  <c r="T81" i="6"/>
  <c r="Y557" i="6"/>
  <c r="T557" i="6"/>
  <c r="Y645" i="6"/>
  <c r="T645" i="6"/>
  <c r="Y677" i="6"/>
  <c r="T677" i="6"/>
  <c r="Y733" i="6"/>
  <c r="T733" i="6"/>
  <c r="Y937" i="6"/>
  <c r="T937" i="6"/>
  <c r="T266" i="6"/>
  <c r="Y266" i="6"/>
  <c r="T314" i="6"/>
  <c r="Y314" i="6"/>
  <c r="Y374" i="6"/>
  <c r="T374" i="6"/>
  <c r="Y442" i="6"/>
  <c r="T442" i="6"/>
  <c r="Y490" i="6"/>
  <c r="T490" i="6"/>
  <c r="Y554" i="6"/>
  <c r="T554" i="6"/>
  <c r="Y750" i="6"/>
  <c r="T750" i="6"/>
  <c r="Y770" i="6"/>
  <c r="T770" i="6"/>
  <c r="Y790" i="6"/>
  <c r="T790" i="6"/>
  <c r="T806" i="6"/>
  <c r="Y806" i="6"/>
  <c r="Y822" i="6"/>
  <c r="T822" i="6"/>
  <c r="Y838" i="6"/>
  <c r="T838" i="6"/>
  <c r="Y854" i="6"/>
  <c r="T854" i="6"/>
  <c r="Y870" i="6"/>
  <c r="T870" i="6"/>
  <c r="Y886" i="6"/>
  <c r="T886" i="6"/>
  <c r="T902" i="6"/>
  <c r="Y902" i="6"/>
  <c r="Y922" i="6"/>
  <c r="T922" i="6"/>
  <c r="Y942" i="6"/>
  <c r="T942" i="6"/>
  <c r="Y958" i="6"/>
  <c r="T958" i="6"/>
  <c r="Y254" i="6"/>
  <c r="T254" i="6"/>
  <c r="Y318" i="6"/>
  <c r="T318" i="6"/>
  <c r="Y382" i="6"/>
  <c r="T382" i="6"/>
  <c r="Y446" i="6"/>
  <c r="T446" i="6"/>
  <c r="Y510" i="6"/>
  <c r="T510" i="6"/>
  <c r="Y574" i="6"/>
  <c r="T574" i="6"/>
  <c r="Y622" i="6"/>
  <c r="T622" i="6"/>
  <c r="Y654" i="6"/>
  <c r="T654" i="6"/>
  <c r="Y686" i="6"/>
  <c r="T686" i="6"/>
  <c r="Y718" i="6"/>
  <c r="T718" i="6"/>
  <c r="Y747" i="6"/>
  <c r="T747" i="6"/>
  <c r="Y763" i="6"/>
  <c r="T763" i="6"/>
  <c r="Y779" i="6"/>
  <c r="T779" i="6"/>
  <c r="Y795" i="6"/>
  <c r="T795" i="6"/>
  <c r="Y811" i="6"/>
  <c r="T811" i="6"/>
  <c r="Y827" i="6"/>
  <c r="T827" i="6"/>
  <c r="Y843" i="6"/>
  <c r="T843" i="6"/>
  <c r="T859" i="6"/>
  <c r="Y859" i="6"/>
  <c r="T875" i="6"/>
  <c r="Y875" i="6"/>
  <c r="Y891" i="6"/>
  <c r="T891" i="6"/>
  <c r="Y907" i="6"/>
  <c r="T907" i="6"/>
  <c r="Y923" i="6"/>
  <c r="T923" i="6"/>
  <c r="Y939" i="6"/>
  <c r="T939" i="6"/>
  <c r="Y955" i="6"/>
  <c r="T955" i="6"/>
  <c r="Y601" i="6"/>
  <c r="T601" i="6"/>
  <c r="Y481" i="6"/>
  <c r="T481" i="6"/>
  <c r="Y417" i="6"/>
  <c r="T417" i="6"/>
  <c r="Y269" i="6"/>
  <c r="T269" i="6"/>
  <c r="Y83" i="6"/>
  <c r="T83" i="6"/>
  <c r="T676" i="6"/>
  <c r="Y676" i="6"/>
  <c r="T524" i="6"/>
  <c r="Y524" i="6"/>
  <c r="T484" i="6"/>
  <c r="Y484" i="6"/>
  <c r="Y412" i="6"/>
  <c r="T412" i="6"/>
  <c r="T332" i="6"/>
  <c r="Y332" i="6"/>
  <c r="T143" i="6"/>
  <c r="Y143" i="6"/>
  <c r="Y691" i="6"/>
  <c r="T691" i="6"/>
  <c r="Y611" i="6"/>
  <c r="T611" i="6"/>
  <c r="Y543" i="6"/>
  <c r="T543" i="6"/>
  <c r="Y467" i="6"/>
  <c r="T467" i="6"/>
  <c r="T167" i="6"/>
  <c r="Y167" i="6"/>
  <c r="Y130" i="6"/>
  <c r="T130" i="6"/>
  <c r="Y209" i="6"/>
  <c r="T209" i="6"/>
  <c r="Y121" i="6"/>
  <c r="T121" i="6"/>
  <c r="Y49" i="6"/>
  <c r="T49" i="6"/>
  <c r="Y80" i="6"/>
  <c r="T80" i="6"/>
  <c r="Y593" i="6"/>
  <c r="T593" i="6"/>
  <c r="Y445" i="6"/>
  <c r="T445" i="6"/>
  <c r="Y393" i="6"/>
  <c r="T393" i="6"/>
  <c r="Y361" i="6"/>
  <c r="T361" i="6"/>
  <c r="Y245" i="6"/>
  <c r="T245" i="6"/>
  <c r="T728" i="6"/>
  <c r="Y728" i="6"/>
  <c r="T680" i="6"/>
  <c r="Y680" i="6"/>
  <c r="T600" i="6"/>
  <c r="Y600" i="6"/>
  <c r="Y464" i="6"/>
  <c r="T464" i="6"/>
  <c r="T308" i="6"/>
  <c r="Y308" i="6"/>
  <c r="Y244" i="6"/>
  <c r="T244" i="6"/>
  <c r="T79" i="6"/>
  <c r="Y79" i="6"/>
  <c r="Y643" i="6"/>
  <c r="T643" i="6"/>
  <c r="Y499" i="6"/>
  <c r="T499" i="6"/>
  <c r="Y375" i="6"/>
  <c r="T375" i="6"/>
  <c r="Y283" i="6"/>
  <c r="T283" i="6"/>
  <c r="Y183" i="6"/>
  <c r="T183" i="6"/>
  <c r="Y222" i="6"/>
  <c r="T222" i="6"/>
  <c r="Y54" i="6"/>
  <c r="T54" i="6"/>
  <c r="Y213" i="6"/>
  <c r="T213" i="6"/>
  <c r="Y173" i="6"/>
  <c r="T173" i="6"/>
  <c r="Y89" i="6"/>
  <c r="T89" i="6"/>
  <c r="Y220" i="6"/>
  <c r="T220" i="6"/>
  <c r="Y148" i="6"/>
  <c r="T148" i="6"/>
  <c r="Y92" i="6"/>
  <c r="T92" i="6"/>
  <c r="Y242" i="6"/>
  <c r="T242" i="6"/>
  <c r="Y306" i="6"/>
  <c r="T306" i="6"/>
  <c r="Y386" i="6"/>
  <c r="T386" i="6"/>
  <c r="Y450" i="6"/>
  <c r="T450" i="6"/>
  <c r="Y514" i="6"/>
  <c r="T514" i="6"/>
  <c r="Y578" i="6"/>
  <c r="T578" i="6"/>
  <c r="Y625" i="6"/>
  <c r="T625" i="6"/>
  <c r="Y665" i="6"/>
  <c r="T665" i="6"/>
  <c r="Y697" i="6"/>
  <c r="T697" i="6"/>
  <c r="Y729" i="6"/>
  <c r="T729" i="6"/>
  <c r="Y752" i="6"/>
  <c r="T752" i="6"/>
  <c r="Y768" i="6"/>
  <c r="T768" i="6"/>
  <c r="Y784" i="6"/>
  <c r="T784" i="6"/>
  <c r="Y800" i="6"/>
  <c r="T800" i="6"/>
  <c r="Y816" i="6"/>
  <c r="T816" i="6"/>
  <c r="Y832" i="6"/>
  <c r="T832" i="6"/>
  <c r="Y848" i="6"/>
  <c r="T848" i="6"/>
  <c r="T864" i="6"/>
  <c r="Y864" i="6"/>
  <c r="T880" i="6"/>
  <c r="Y880" i="6"/>
  <c r="T896" i="6"/>
  <c r="Y896" i="6"/>
  <c r="T912" i="6"/>
  <c r="Y912" i="6"/>
  <c r="T928" i="6"/>
  <c r="Y928" i="6"/>
  <c r="T944" i="6"/>
  <c r="Y944" i="6"/>
  <c r="T960" i="6"/>
  <c r="Y960" i="6"/>
  <c r="Y549" i="6"/>
  <c r="T549" i="6"/>
  <c r="Y449" i="6"/>
  <c r="T449" i="6"/>
  <c r="Y373" i="6"/>
  <c r="T373" i="6"/>
  <c r="Y321" i="6"/>
  <c r="T321" i="6"/>
  <c r="Y688" i="6"/>
  <c r="T688" i="6"/>
  <c r="T648" i="6"/>
  <c r="Y648" i="6"/>
  <c r="T588" i="6"/>
  <c r="Y588" i="6"/>
  <c r="T536" i="6"/>
  <c r="Y536" i="6"/>
  <c r="T424" i="6"/>
  <c r="Y424" i="6"/>
  <c r="T364" i="6"/>
  <c r="Y364" i="6"/>
  <c r="T231" i="6"/>
  <c r="Y231" i="6"/>
  <c r="Y659" i="6"/>
  <c r="T659" i="6"/>
  <c r="Y615" i="6"/>
  <c r="T615" i="6"/>
  <c r="Y495" i="6"/>
  <c r="T495" i="6"/>
  <c r="Y431" i="6"/>
  <c r="T431" i="6"/>
  <c r="T399" i="6"/>
  <c r="Y399" i="6"/>
  <c r="Y299" i="6"/>
  <c r="T299" i="6"/>
  <c r="Y275" i="6"/>
  <c r="T275" i="6"/>
  <c r="Y171" i="6"/>
  <c r="T171" i="6"/>
  <c r="Y87" i="6"/>
  <c r="T87" i="6"/>
  <c r="Y174" i="6"/>
  <c r="T174" i="6"/>
  <c r="Y102" i="6"/>
  <c r="T102" i="6"/>
  <c r="Y30" i="6"/>
  <c r="T30" i="6"/>
  <c r="Y65" i="6"/>
  <c r="T65" i="6"/>
  <c r="Y140" i="6"/>
  <c r="T140" i="6"/>
  <c r="Y605" i="6"/>
  <c r="T605" i="6"/>
  <c r="Y537" i="6"/>
  <c r="T537" i="6"/>
  <c r="Y365" i="6"/>
  <c r="T365" i="6"/>
  <c r="Y273" i="6"/>
  <c r="T273" i="6"/>
  <c r="T692" i="6"/>
  <c r="Y692" i="6"/>
  <c r="T564" i="6"/>
  <c r="Y564" i="6"/>
  <c r="T408" i="6"/>
  <c r="Y408" i="6"/>
  <c r="T300" i="6"/>
  <c r="Y300" i="6"/>
  <c r="Y111" i="6"/>
  <c r="T111" i="6"/>
  <c r="Y695" i="6"/>
  <c r="T695" i="6"/>
  <c r="Y639" i="6"/>
  <c r="T639" i="6"/>
  <c r="Y527" i="6"/>
  <c r="T527" i="6"/>
  <c r="Y395" i="6"/>
  <c r="T395" i="6"/>
  <c r="Y27" i="6"/>
  <c r="T27" i="6"/>
  <c r="Y214" i="6"/>
  <c r="T214" i="6"/>
  <c r="T186" i="6"/>
  <c r="Y186" i="6"/>
  <c r="Y66" i="6"/>
  <c r="T66" i="6"/>
  <c r="Y193" i="6"/>
  <c r="T193" i="6"/>
  <c r="Y101" i="6"/>
  <c r="T101" i="6"/>
  <c r="Y208" i="6"/>
  <c r="T208" i="6"/>
  <c r="Y64" i="6"/>
  <c r="T64" i="6"/>
  <c r="Y246" i="6"/>
  <c r="T246" i="6"/>
  <c r="Y326" i="6"/>
  <c r="T326" i="6"/>
  <c r="Y406" i="6"/>
  <c r="T406" i="6"/>
  <c r="Y470" i="6"/>
  <c r="T470" i="6"/>
  <c r="Y534" i="6"/>
  <c r="T534" i="6"/>
  <c r="Y598" i="6"/>
  <c r="T598" i="6"/>
  <c r="Y634" i="6"/>
  <c r="T634" i="6"/>
  <c r="Y666" i="6"/>
  <c r="T666" i="6"/>
  <c r="Y698" i="6"/>
  <c r="T698" i="6"/>
  <c r="Y730" i="6"/>
  <c r="T730" i="6"/>
  <c r="Y753" i="6"/>
  <c r="T753" i="6"/>
  <c r="Y769" i="6"/>
  <c r="T769" i="6"/>
  <c r="T785" i="6"/>
  <c r="Y785" i="6"/>
  <c r="Y801" i="6"/>
  <c r="T801" i="6"/>
  <c r="Y817" i="6"/>
  <c r="T817" i="6"/>
  <c r="Y833" i="6"/>
  <c r="T833" i="6"/>
  <c r="Y849" i="6"/>
  <c r="T849" i="6"/>
  <c r="Y865" i="6"/>
  <c r="T865" i="6"/>
  <c r="Y881" i="6"/>
  <c r="T881" i="6"/>
  <c r="Y897" i="6"/>
  <c r="T897" i="6"/>
  <c r="Y913" i="6"/>
  <c r="T913" i="6"/>
  <c r="Y929" i="6"/>
  <c r="T929" i="6"/>
  <c r="Y945" i="6"/>
  <c r="T945" i="6"/>
  <c r="Y961" i="6"/>
  <c r="T961" i="6"/>
  <c r="Y565" i="6"/>
  <c r="T565" i="6"/>
  <c r="Y441" i="6"/>
  <c r="T441" i="6"/>
  <c r="Y397" i="6"/>
  <c r="T397" i="6"/>
  <c r="Y333" i="6"/>
  <c r="T333" i="6"/>
  <c r="Y237" i="6"/>
  <c r="T237" i="6"/>
  <c r="T740" i="6"/>
  <c r="Y740" i="6"/>
  <c r="T652" i="6"/>
  <c r="Y652" i="6"/>
  <c r="T548" i="6"/>
  <c r="Y548" i="6"/>
  <c r="Y480" i="6"/>
  <c r="T480" i="6"/>
  <c r="T360" i="6"/>
  <c r="Y360" i="6"/>
  <c r="Y304" i="6"/>
  <c r="T304" i="6"/>
  <c r="T260" i="6"/>
  <c r="Y260" i="6"/>
  <c r="Y727" i="6"/>
  <c r="T727" i="6"/>
  <c r="Y571" i="6"/>
  <c r="T571" i="6"/>
  <c r="Y515" i="6"/>
  <c r="T515" i="6"/>
  <c r="Y443" i="6"/>
  <c r="T443" i="6"/>
  <c r="Y343" i="6"/>
  <c r="T343" i="6"/>
  <c r="Y267" i="6"/>
  <c r="T267" i="6"/>
  <c r="Y103" i="6"/>
  <c r="T103" i="6"/>
  <c r="Y158" i="6"/>
  <c r="T158" i="6"/>
  <c r="Y98" i="6"/>
  <c r="T98" i="6"/>
  <c r="Y233" i="6"/>
  <c r="T233" i="6"/>
  <c r="Y149" i="6"/>
  <c r="T149" i="6"/>
  <c r="Y69" i="6"/>
  <c r="T69" i="6"/>
  <c r="Y5" i="6"/>
  <c r="T5" i="6"/>
  <c r="T164" i="6"/>
  <c r="Y164" i="6"/>
  <c r="T40" i="6"/>
  <c r="Y40" i="6"/>
  <c r="Y346" i="6"/>
  <c r="T346" i="6"/>
  <c r="Y653" i="6"/>
  <c r="T653" i="6"/>
  <c r="Y766" i="6"/>
  <c r="T766" i="6"/>
  <c r="Y934" i="6"/>
  <c r="T934" i="6"/>
  <c r="Y561" i="6"/>
  <c r="T561" i="6"/>
  <c r="Y521" i="6"/>
  <c r="T521" i="6"/>
  <c r="Y453" i="6"/>
  <c r="T453" i="6"/>
  <c r="Y249" i="6"/>
  <c r="T249" i="6"/>
  <c r="Y51" i="6"/>
  <c r="T51" i="6"/>
  <c r="Y640" i="6"/>
  <c r="T640" i="6"/>
  <c r="Y544" i="6"/>
  <c r="T544" i="6"/>
  <c r="T420" i="6"/>
  <c r="Y420" i="6"/>
  <c r="Y336" i="6"/>
  <c r="T336" i="6"/>
  <c r="Y191" i="6"/>
  <c r="T191" i="6"/>
  <c r="Y631" i="6"/>
  <c r="T631" i="6"/>
  <c r="Y575" i="6"/>
  <c r="T575" i="6"/>
  <c r="Y451" i="6"/>
  <c r="T451" i="6"/>
  <c r="T367" i="6"/>
  <c r="Y367" i="6"/>
  <c r="Y315" i="6"/>
  <c r="T315" i="6"/>
  <c r="Y243" i="6"/>
  <c r="T243" i="6"/>
  <c r="Y107" i="6"/>
  <c r="T107" i="6"/>
  <c r="Y146" i="6"/>
  <c r="T146" i="6"/>
  <c r="Y78" i="6"/>
  <c r="T78" i="6"/>
  <c r="Y14" i="6"/>
  <c r="T14" i="6"/>
  <c r="Y109" i="6"/>
  <c r="T109" i="6"/>
  <c r="Y33" i="6"/>
  <c r="T33" i="6"/>
  <c r="Y176" i="6"/>
  <c r="T176" i="6"/>
  <c r="Y120" i="6"/>
  <c r="T120" i="6"/>
  <c r="T72" i="6"/>
  <c r="Y72" i="6"/>
  <c r="Y487" i="6"/>
  <c r="T487" i="6"/>
  <c r="Y717" i="6"/>
  <c r="T717" i="6"/>
  <c r="Y7" i="6"/>
  <c r="T7" i="6"/>
  <c r="T239" i="6"/>
  <c r="Y239" i="6"/>
  <c r="Y379" i="6"/>
  <c r="T379" i="6"/>
  <c r="T500" i="6"/>
  <c r="Y500" i="6"/>
  <c r="Y741" i="6"/>
  <c r="T741" i="6"/>
  <c r="Y46" i="6"/>
  <c r="T46" i="6"/>
  <c r="Y378" i="6"/>
  <c r="T378" i="6"/>
  <c r="Y458" i="6"/>
  <c r="T458" i="6"/>
  <c r="Y586" i="6"/>
  <c r="T586" i="6"/>
  <c r="Y754" i="6"/>
  <c r="T754" i="6"/>
  <c r="Y774" i="6"/>
  <c r="T774" i="6"/>
  <c r="Y794" i="6"/>
  <c r="T794" i="6"/>
  <c r="Y810" i="6"/>
  <c r="T810" i="6"/>
  <c r="Y826" i="6"/>
  <c r="T826" i="6"/>
  <c r="Y842" i="6"/>
  <c r="T842" i="6"/>
  <c r="Y858" i="6"/>
  <c r="T858" i="6"/>
  <c r="T874" i="6"/>
  <c r="Y874" i="6"/>
  <c r="T890" i="6"/>
  <c r="Y890" i="6"/>
  <c r="Y906" i="6"/>
  <c r="T906" i="6"/>
  <c r="Y926" i="6"/>
  <c r="T926" i="6"/>
  <c r="T946" i="6"/>
  <c r="Y946" i="6"/>
  <c r="Y966" i="6"/>
  <c r="T966" i="6"/>
  <c r="T2" i="6"/>
  <c r="Y270" i="6"/>
  <c r="T270" i="6"/>
  <c r="Y334" i="6"/>
  <c r="T334" i="6"/>
  <c r="Y398" i="6"/>
  <c r="T398" i="6"/>
  <c r="Y462" i="6"/>
  <c r="T462" i="6"/>
  <c r="Y526" i="6"/>
  <c r="T526" i="6"/>
  <c r="Y590" i="6"/>
  <c r="T590" i="6"/>
  <c r="Y630" i="6"/>
  <c r="T630" i="6"/>
  <c r="Y662" i="6"/>
  <c r="T662" i="6"/>
  <c r="Y694" i="6"/>
  <c r="T694" i="6"/>
  <c r="T726" i="6"/>
  <c r="Y726" i="6"/>
  <c r="Y751" i="6"/>
  <c r="T751" i="6"/>
  <c r="Y767" i="6"/>
  <c r="T767" i="6"/>
  <c r="Y783" i="6"/>
  <c r="T783" i="6"/>
  <c r="Y799" i="6"/>
  <c r="T799" i="6"/>
  <c r="Y815" i="6"/>
  <c r="T815" i="6"/>
  <c r="Y831" i="6"/>
  <c r="T831" i="6"/>
  <c r="Y847" i="6"/>
  <c r="T847" i="6"/>
  <c r="Y863" i="6"/>
  <c r="T863" i="6"/>
  <c r="Y879" i="6"/>
  <c r="T879" i="6"/>
  <c r="Y895" i="6"/>
  <c r="T895" i="6"/>
  <c r="T911" i="6"/>
  <c r="Y911" i="6"/>
  <c r="Y927" i="6"/>
  <c r="T927" i="6"/>
  <c r="Y943" i="6"/>
  <c r="T943" i="6"/>
  <c r="T959" i="6"/>
  <c r="Y959" i="6"/>
  <c r="Y569" i="6"/>
  <c r="T569" i="6"/>
  <c r="Y477" i="6"/>
  <c r="T477" i="6"/>
  <c r="T353" i="6"/>
  <c r="Y353" i="6"/>
  <c r="Y253" i="6"/>
  <c r="T253" i="6"/>
  <c r="Y67" i="6"/>
  <c r="T67" i="6"/>
  <c r="T636" i="6"/>
  <c r="Y636" i="6"/>
  <c r="T516" i="6"/>
  <c r="Y516" i="6"/>
  <c r="T468" i="6"/>
  <c r="Y468" i="6"/>
  <c r="T372" i="6"/>
  <c r="Y372" i="6"/>
  <c r="Y312" i="6"/>
  <c r="T312" i="6"/>
  <c r="Y719" i="6"/>
  <c r="T719" i="6"/>
  <c r="Y663" i="6"/>
  <c r="T663" i="6"/>
  <c r="Y607" i="6"/>
  <c r="T607" i="6"/>
  <c r="Y531" i="6"/>
  <c r="T531" i="6"/>
  <c r="Y459" i="6"/>
  <c r="T459" i="6"/>
  <c r="Y230" i="6"/>
  <c r="T230" i="6"/>
  <c r="T126" i="6"/>
  <c r="Y126" i="6"/>
  <c r="Y141" i="6"/>
  <c r="T141" i="6"/>
  <c r="Y93" i="6"/>
  <c r="T93" i="6"/>
  <c r="Y13" i="6"/>
  <c r="T13" i="6"/>
  <c r="Y36" i="6"/>
  <c r="T36" i="6"/>
  <c r="Y525" i="6"/>
  <c r="T525" i="6"/>
  <c r="Y429" i="6"/>
  <c r="T429" i="6"/>
  <c r="Y385" i="6"/>
  <c r="T385" i="6"/>
  <c r="Y357" i="6"/>
  <c r="T357" i="6"/>
  <c r="Y211" i="6"/>
  <c r="T211" i="6"/>
  <c r="T724" i="6"/>
  <c r="Y724" i="6"/>
  <c r="T628" i="6"/>
  <c r="Y628" i="6"/>
  <c r="T580" i="6"/>
  <c r="Y580" i="6"/>
  <c r="T444" i="6"/>
  <c r="Y444" i="6"/>
  <c r="Y264" i="6"/>
  <c r="T264" i="6"/>
  <c r="Y236" i="6"/>
  <c r="T236" i="6"/>
  <c r="Y743" i="6"/>
  <c r="T743" i="6"/>
  <c r="Y599" i="6"/>
  <c r="T599" i="6"/>
  <c r="Y447" i="6"/>
  <c r="T447" i="6"/>
  <c r="Y347" i="6"/>
  <c r="T347" i="6"/>
  <c r="Y235" i="6"/>
  <c r="T235" i="6"/>
  <c r="Y135" i="6"/>
  <c r="T135" i="6"/>
  <c r="Y190" i="6"/>
  <c r="T190" i="6"/>
  <c r="Y26" i="6"/>
  <c r="T26" i="6"/>
  <c r="Y205" i="6"/>
  <c r="T205" i="6"/>
  <c r="Y169" i="6"/>
  <c r="T169" i="6"/>
  <c r="Y41" i="6"/>
  <c r="T41" i="6"/>
  <c r="Y216" i="6"/>
  <c r="T216" i="6"/>
  <c r="Y128" i="6"/>
  <c r="T128" i="6"/>
  <c r="Y48" i="6"/>
  <c r="T48" i="6"/>
  <c r="Y258" i="6"/>
  <c r="T258" i="6"/>
  <c r="Y322" i="6"/>
  <c r="T322" i="6"/>
  <c r="Y402" i="6"/>
  <c r="T402" i="6"/>
  <c r="Y466" i="6"/>
  <c r="T466" i="6"/>
  <c r="Y530" i="6"/>
  <c r="T530" i="6"/>
  <c r="Y594" i="6"/>
  <c r="T594" i="6"/>
  <c r="Y633" i="6"/>
  <c r="T633" i="6"/>
  <c r="Y673" i="6"/>
  <c r="T673" i="6"/>
  <c r="Y705" i="6"/>
  <c r="T705" i="6"/>
  <c r="Y737" i="6"/>
  <c r="T737" i="6"/>
  <c r="T756" i="6"/>
  <c r="Y756" i="6"/>
  <c r="Y772" i="6"/>
  <c r="T772" i="6"/>
  <c r="T788" i="6"/>
  <c r="Y788" i="6"/>
  <c r="T804" i="6"/>
  <c r="Y804" i="6"/>
  <c r="T820" i="6"/>
  <c r="Y820" i="6"/>
  <c r="Y836" i="6"/>
  <c r="T836" i="6"/>
  <c r="T852" i="6"/>
  <c r="Y852" i="6"/>
  <c r="T868" i="6"/>
  <c r="Y868" i="6"/>
  <c r="T884" i="6"/>
  <c r="Y884" i="6"/>
  <c r="T900" i="6"/>
  <c r="Y900" i="6"/>
  <c r="T916" i="6"/>
  <c r="Y916" i="6"/>
  <c r="T932" i="6"/>
  <c r="Y932" i="6"/>
  <c r="T948" i="6"/>
  <c r="Y948" i="6"/>
  <c r="T964" i="6"/>
  <c r="Y964" i="6"/>
  <c r="Y529" i="6"/>
  <c r="T529" i="6"/>
  <c r="Y437" i="6"/>
  <c r="T437" i="6"/>
  <c r="Y341" i="6"/>
  <c r="T341" i="6"/>
  <c r="Y301" i="6"/>
  <c r="T301" i="6"/>
  <c r="T684" i="6"/>
  <c r="Y684" i="6"/>
  <c r="T632" i="6"/>
  <c r="Y632" i="6"/>
  <c r="T584" i="6"/>
  <c r="Y584" i="6"/>
  <c r="T488" i="6"/>
  <c r="Y488" i="6"/>
  <c r="T392" i="6"/>
  <c r="Y392" i="6"/>
  <c r="Y340" i="6"/>
  <c r="T340" i="6"/>
  <c r="Y31" i="6"/>
  <c r="T31" i="6"/>
  <c r="Y655" i="6"/>
  <c r="T655" i="6"/>
  <c r="Y603" i="6"/>
  <c r="T603" i="6"/>
  <c r="Y491" i="6"/>
  <c r="T491" i="6"/>
  <c r="Y427" i="6"/>
  <c r="T427" i="6"/>
  <c r="Y355" i="6"/>
  <c r="T355" i="6"/>
  <c r="Y291" i="6"/>
  <c r="T291" i="6"/>
  <c r="Y259" i="6"/>
  <c r="T259" i="6"/>
  <c r="Y139" i="6"/>
  <c r="T139" i="6"/>
  <c r="Y55" i="6"/>
  <c r="T55" i="6"/>
  <c r="Y150" i="6"/>
  <c r="T150" i="6"/>
  <c r="Y86" i="6"/>
  <c r="T86" i="6"/>
  <c r="Y217" i="6"/>
  <c r="T217" i="6"/>
  <c r="T204" i="6"/>
  <c r="Y204" i="6"/>
  <c r="T68" i="6"/>
  <c r="Y68" i="6"/>
  <c r="Y597" i="6"/>
  <c r="T597" i="6"/>
  <c r="Y501" i="6"/>
  <c r="T501" i="6"/>
  <c r="Y289" i="6"/>
  <c r="T289" i="6"/>
  <c r="Y131" i="6"/>
  <c r="T131" i="6"/>
  <c r="Y672" i="6"/>
  <c r="T672" i="6"/>
  <c r="T504" i="6"/>
  <c r="Y504" i="6"/>
  <c r="Y400" i="6"/>
  <c r="T400" i="6"/>
  <c r="T280" i="6"/>
  <c r="Y280" i="6"/>
  <c r="Y95" i="6"/>
  <c r="T95" i="6"/>
  <c r="Y683" i="6"/>
  <c r="T683" i="6"/>
  <c r="Y583" i="6"/>
  <c r="T583" i="6"/>
  <c r="Y483" i="6"/>
  <c r="T483" i="6"/>
  <c r="Y371" i="6"/>
  <c r="T371" i="6"/>
  <c r="Y151" i="6"/>
  <c r="T151" i="6"/>
  <c r="Y210" i="6"/>
  <c r="T210" i="6"/>
  <c r="Y182" i="6"/>
  <c r="T182" i="6"/>
  <c r="Y42" i="6"/>
  <c r="T42" i="6"/>
  <c r="Y189" i="6"/>
  <c r="T189" i="6"/>
  <c r="Y85" i="6"/>
  <c r="T85" i="6"/>
  <c r="Y188" i="6"/>
  <c r="T188" i="6"/>
  <c r="T52" i="6"/>
  <c r="Y52" i="6"/>
  <c r="Y262" i="6"/>
  <c r="T262" i="6"/>
  <c r="Y342" i="6"/>
  <c r="T342" i="6"/>
  <c r="Y422" i="6"/>
  <c r="T422" i="6"/>
  <c r="Y550" i="6"/>
  <c r="T550" i="6"/>
  <c r="Y610" i="6"/>
  <c r="T610" i="6"/>
  <c r="Y642" i="6"/>
  <c r="T642" i="6"/>
  <c r="Y674" i="6"/>
  <c r="T674" i="6"/>
  <c r="Y706" i="6"/>
  <c r="T706" i="6"/>
  <c r="Y738" i="6"/>
  <c r="T738" i="6"/>
  <c r="Y757" i="6"/>
  <c r="T757" i="6"/>
  <c r="Y773" i="6"/>
  <c r="T773" i="6"/>
  <c r="Y789" i="6"/>
  <c r="T789" i="6"/>
  <c r="Y805" i="6"/>
  <c r="T805" i="6"/>
  <c r="Y821" i="6"/>
  <c r="T821" i="6"/>
  <c r="Y837" i="6"/>
  <c r="T837" i="6"/>
  <c r="Y853" i="6"/>
  <c r="T853" i="6"/>
  <c r="Y869" i="6"/>
  <c r="T869" i="6"/>
  <c r="Y885" i="6"/>
  <c r="T885" i="6"/>
  <c r="Y901" i="6"/>
  <c r="T901" i="6"/>
  <c r="Y917" i="6"/>
  <c r="T917" i="6"/>
  <c r="Y933" i="6"/>
  <c r="T933" i="6"/>
  <c r="Y949" i="6"/>
  <c r="T949" i="6"/>
  <c r="Y965" i="6"/>
  <c r="T965" i="6"/>
  <c r="Y553" i="6"/>
  <c r="T553" i="6"/>
  <c r="Y425" i="6"/>
  <c r="T425" i="6"/>
  <c r="T381" i="6"/>
  <c r="Y381" i="6"/>
  <c r="Y313" i="6"/>
  <c r="T313" i="6"/>
  <c r="Y195" i="6"/>
  <c r="T195" i="6"/>
  <c r="T732" i="6"/>
  <c r="Y732" i="6"/>
  <c r="T572" i="6"/>
  <c r="Y572" i="6"/>
  <c r="Y448" i="6"/>
  <c r="T448" i="6"/>
  <c r="Y348" i="6"/>
  <c r="T348" i="6"/>
  <c r="Y288" i="6"/>
  <c r="T288" i="6"/>
  <c r="Y159" i="6"/>
  <c r="T159" i="6"/>
  <c r="Y687" i="6"/>
  <c r="T687" i="6"/>
  <c r="Y559" i="6"/>
  <c r="T559" i="6"/>
  <c r="Y511" i="6"/>
  <c r="T511" i="6"/>
  <c r="Y383" i="6"/>
  <c r="T383" i="6"/>
  <c r="Y335" i="6"/>
  <c r="T335" i="6"/>
  <c r="Y263" i="6"/>
  <c r="T263" i="6"/>
  <c r="Y71" i="6"/>
  <c r="T71" i="6"/>
  <c r="T154" i="6"/>
  <c r="Y154" i="6"/>
  <c r="Y62" i="6"/>
  <c r="T62" i="6"/>
  <c r="Y225" i="6"/>
  <c r="T225" i="6"/>
  <c r="Y137" i="6"/>
  <c r="T137" i="6"/>
  <c r="Y53" i="6"/>
  <c r="T53" i="6"/>
  <c r="T200" i="6"/>
  <c r="Y200" i="6"/>
  <c r="Y28" i="6"/>
  <c r="T28" i="6"/>
  <c r="Y410" i="6"/>
  <c r="T410" i="6"/>
  <c r="Y701" i="6"/>
  <c r="T701" i="6"/>
  <c r="Y782" i="6"/>
  <c r="T782" i="6"/>
  <c r="Y962" i="6"/>
  <c r="T962" i="6"/>
  <c r="Y505" i="6"/>
  <c r="T505" i="6"/>
  <c r="Y317" i="6"/>
  <c r="T317" i="6"/>
  <c r="Y224" i="6"/>
  <c r="T224" i="6"/>
  <c r="T596" i="6"/>
  <c r="Y596" i="6"/>
  <c r="T520" i="6"/>
  <c r="Y520" i="6"/>
  <c r="T396" i="6"/>
  <c r="Y396" i="6"/>
  <c r="T328" i="6"/>
  <c r="Y328" i="6"/>
  <c r="Y47" i="6"/>
  <c r="T47" i="6"/>
  <c r="Y623" i="6"/>
  <c r="T623" i="6"/>
  <c r="Y523" i="6"/>
  <c r="T523" i="6"/>
  <c r="Y403" i="6"/>
  <c r="T403" i="6"/>
  <c r="Y311" i="6"/>
  <c r="T311" i="6"/>
  <c r="T228" i="6"/>
  <c r="Y228" i="6"/>
  <c r="Y94" i="6"/>
  <c r="T94" i="6"/>
  <c r="Y74" i="6"/>
  <c r="T74" i="6"/>
  <c r="Y201" i="6"/>
  <c r="T201" i="6"/>
  <c r="Y105" i="6"/>
  <c r="T105" i="6"/>
  <c r="Y29" i="6"/>
  <c r="T29" i="6"/>
  <c r="Y160" i="6"/>
  <c r="T160" i="6"/>
  <c r="T60" i="6"/>
  <c r="Y60" i="6"/>
  <c r="T44" i="6"/>
  <c r="Y44" i="6"/>
  <c r="Y144" i="6"/>
  <c r="T144" i="6"/>
  <c r="Y708" i="6"/>
  <c r="T708" i="6"/>
  <c r="Y669" i="6"/>
  <c r="T669" i="6"/>
  <c r="T250" i="6"/>
  <c r="Y250" i="6"/>
  <c r="T132" i="6"/>
  <c r="Y132" i="6"/>
  <c r="Y8" i="6"/>
  <c r="T8" i="6"/>
  <c r="Y177" i="6"/>
  <c r="T177" i="6"/>
  <c r="Y613" i="6"/>
  <c r="T613" i="6"/>
  <c r="Y657" i="6"/>
  <c r="T657" i="6"/>
  <c r="Y685" i="6"/>
  <c r="T685" i="6"/>
  <c r="Y282" i="6"/>
  <c r="T282" i="6"/>
  <c r="Y330" i="6"/>
  <c r="T330" i="6"/>
  <c r="Y506" i="6"/>
  <c r="T506" i="6"/>
  <c r="Y19" i="6"/>
  <c r="T19" i="6"/>
  <c r="Y45" i="6"/>
  <c r="T45" i="6"/>
  <c r="Y331" i="6"/>
  <c r="T331" i="6"/>
  <c r="Y391" i="6"/>
  <c r="T391" i="6"/>
  <c r="T136" i="6"/>
  <c r="Y136" i="6"/>
  <c r="T532" i="6"/>
  <c r="Y532" i="6"/>
  <c r="Y309" i="6"/>
  <c r="T309" i="6"/>
  <c r="Y621" i="6"/>
  <c r="T621" i="6"/>
  <c r="Y661" i="6"/>
  <c r="T661" i="6"/>
  <c r="Y693" i="6"/>
  <c r="T693" i="6"/>
  <c r="Y809" i="6"/>
  <c r="T809" i="6"/>
  <c r="Y234" i="6"/>
  <c r="T234" i="6"/>
  <c r="Y298" i="6"/>
  <c r="T298" i="6"/>
  <c r="Y362" i="6"/>
  <c r="T362" i="6"/>
  <c r="Y394" i="6"/>
  <c r="T394" i="6"/>
  <c r="Y474" i="6"/>
  <c r="T474" i="6"/>
  <c r="Y522" i="6"/>
  <c r="T522" i="6"/>
  <c r="Y602" i="6"/>
  <c r="T602" i="6"/>
  <c r="Y758" i="6"/>
  <c r="T758" i="6"/>
  <c r="Y778" i="6"/>
  <c r="T778" i="6"/>
  <c r="Y798" i="6"/>
  <c r="T798" i="6"/>
  <c r="Y814" i="6"/>
  <c r="T814" i="6"/>
  <c r="Y830" i="6"/>
  <c r="T830" i="6"/>
  <c r="Y846" i="6"/>
  <c r="T846" i="6"/>
  <c r="Y862" i="6"/>
  <c r="T862" i="6"/>
  <c r="Y878" i="6"/>
  <c r="T878" i="6"/>
  <c r="Y894" i="6"/>
  <c r="T894" i="6"/>
  <c r="Y914" i="6"/>
  <c r="T914" i="6"/>
  <c r="Y930" i="6"/>
  <c r="T930" i="6"/>
  <c r="Y950" i="6"/>
  <c r="T950" i="6"/>
  <c r="Y970" i="6"/>
  <c r="T970" i="6"/>
  <c r="Y199" i="6"/>
  <c r="T199" i="6"/>
  <c r="Y286" i="6"/>
  <c r="T286" i="6"/>
  <c r="Y350" i="6"/>
  <c r="T350" i="6"/>
  <c r="Y414" i="6"/>
  <c r="T414" i="6"/>
  <c r="Y478" i="6"/>
  <c r="T478" i="6"/>
  <c r="Y542" i="6"/>
  <c r="T542" i="6"/>
  <c r="Y606" i="6"/>
  <c r="T606" i="6"/>
  <c r="Y638" i="6"/>
  <c r="T638" i="6"/>
  <c r="Y670" i="6"/>
  <c r="T670" i="6"/>
  <c r="Y702" i="6"/>
  <c r="T702" i="6"/>
  <c r="Y734" i="6"/>
  <c r="T734" i="6"/>
  <c r="Y755" i="6"/>
  <c r="T755" i="6"/>
  <c r="Y771" i="6"/>
  <c r="T771" i="6"/>
  <c r="Y787" i="6"/>
  <c r="T787" i="6"/>
  <c r="Y803" i="6"/>
  <c r="T803" i="6"/>
  <c r="Y819" i="6"/>
  <c r="T819" i="6"/>
  <c r="Y835" i="6"/>
  <c r="T835" i="6"/>
  <c r="Y851" i="6"/>
  <c r="T851" i="6"/>
  <c r="Y867" i="6"/>
  <c r="T867" i="6"/>
  <c r="Y883" i="6"/>
  <c r="T883" i="6"/>
  <c r="Y899" i="6"/>
  <c r="T899" i="6"/>
  <c r="Y915" i="6"/>
  <c r="T915" i="6"/>
  <c r="Y931" i="6"/>
  <c r="T931" i="6"/>
  <c r="Y947" i="6"/>
  <c r="T947" i="6"/>
  <c r="Y963" i="6"/>
  <c r="T963" i="6"/>
  <c r="Y533" i="6"/>
  <c r="T533" i="6"/>
  <c r="Y473" i="6"/>
  <c r="T473" i="6"/>
  <c r="Y337" i="6"/>
  <c r="T337" i="6"/>
  <c r="T232" i="6"/>
  <c r="Y232" i="6"/>
  <c r="Y716" i="6"/>
  <c r="T716" i="6"/>
  <c r="T620" i="6"/>
  <c r="Y620" i="6"/>
  <c r="T508" i="6"/>
  <c r="Y508" i="6"/>
  <c r="T440" i="6"/>
  <c r="Y440" i="6"/>
  <c r="Y352" i="6"/>
  <c r="T352" i="6"/>
  <c r="T296" i="6"/>
  <c r="Y296" i="6"/>
  <c r="Y715" i="6"/>
  <c r="T715" i="6"/>
  <c r="Y651" i="6"/>
  <c r="T651" i="6"/>
  <c r="Y595" i="6"/>
  <c r="T595" i="6"/>
  <c r="Y519" i="6"/>
  <c r="T519" i="6"/>
  <c r="Y419" i="6"/>
  <c r="T419" i="6"/>
  <c r="Y194" i="6"/>
  <c r="T194" i="6"/>
  <c r="Y38" i="6"/>
  <c r="T38" i="6"/>
  <c r="Y133" i="6"/>
  <c r="T133" i="6"/>
  <c r="Y77" i="6"/>
  <c r="T77" i="6"/>
  <c r="Y156" i="6"/>
  <c r="T156" i="6"/>
  <c r="T24" i="6"/>
  <c r="Y24" i="6"/>
  <c r="Y497" i="6"/>
  <c r="T497" i="6"/>
  <c r="Y421" i="6"/>
  <c r="T421" i="6"/>
  <c r="Y377" i="6"/>
  <c r="T377" i="6"/>
  <c r="Y297" i="6"/>
  <c r="T297" i="6"/>
  <c r="Y163" i="6"/>
  <c r="T163" i="6"/>
  <c r="Y720" i="6"/>
  <c r="T720" i="6"/>
  <c r="T616" i="6"/>
  <c r="Y616" i="6"/>
  <c r="T540" i="6"/>
  <c r="Y540" i="6"/>
  <c r="T436" i="6"/>
  <c r="Y436" i="6"/>
  <c r="Y256" i="6"/>
  <c r="T256" i="6"/>
  <c r="T223" i="6"/>
  <c r="Y223" i="6"/>
  <c r="Y739" i="6"/>
  <c r="T739" i="6"/>
  <c r="Y539" i="6"/>
  <c r="T539" i="6"/>
  <c r="Y423" i="6"/>
  <c r="T423" i="6"/>
  <c r="Y327" i="6"/>
  <c r="T327" i="6"/>
  <c r="Y187" i="6"/>
  <c r="T187" i="6"/>
  <c r="Y39" i="6"/>
  <c r="T39" i="6"/>
  <c r="Y118" i="6"/>
  <c r="T118" i="6"/>
  <c r="Y18" i="6"/>
  <c r="T18" i="6"/>
  <c r="Y185" i="6"/>
  <c r="T185" i="6"/>
  <c r="Y165" i="6"/>
  <c r="T165" i="6"/>
  <c r="Y37" i="6"/>
  <c r="T37" i="6"/>
  <c r="Y212" i="6"/>
  <c r="T212" i="6"/>
  <c r="T100" i="6"/>
  <c r="Y100" i="6"/>
  <c r="Y16" i="6"/>
  <c r="T16" i="6"/>
  <c r="Y274" i="6"/>
  <c r="T274" i="6"/>
  <c r="Y338" i="6"/>
  <c r="T338" i="6"/>
  <c r="Y418" i="6"/>
  <c r="T418" i="6"/>
  <c r="Y482" i="6"/>
  <c r="T482" i="6"/>
  <c r="Y546" i="6"/>
  <c r="T546" i="6"/>
  <c r="Y609" i="6"/>
  <c r="T609" i="6"/>
  <c r="Y641" i="6"/>
  <c r="T641" i="6"/>
  <c r="Y681" i="6"/>
  <c r="T681" i="6"/>
  <c r="T713" i="6"/>
  <c r="Y713" i="6"/>
  <c r="Y744" i="6"/>
  <c r="T744" i="6"/>
  <c r="T760" i="6"/>
  <c r="Y760" i="6"/>
  <c r="T776" i="6"/>
  <c r="Y776" i="6"/>
  <c r="T792" i="6"/>
  <c r="Y792" i="6"/>
  <c r="Y808" i="6"/>
  <c r="T808" i="6"/>
  <c r="T824" i="6"/>
  <c r="Y824" i="6"/>
  <c r="T840" i="6"/>
  <c r="Y840" i="6"/>
  <c r="Y856" i="6"/>
  <c r="T856" i="6"/>
  <c r="Y872" i="6"/>
  <c r="T872" i="6"/>
  <c r="Y888" i="6"/>
  <c r="T888" i="6"/>
  <c r="Y904" i="6"/>
  <c r="T904" i="6"/>
  <c r="Y920" i="6"/>
  <c r="T920" i="6"/>
  <c r="Y936" i="6"/>
  <c r="T936" i="6"/>
  <c r="Y952" i="6"/>
  <c r="T952" i="6"/>
  <c r="Y968" i="6"/>
  <c r="T968" i="6"/>
  <c r="Y517" i="6"/>
  <c r="T517" i="6"/>
  <c r="Y405" i="6"/>
  <c r="T405" i="6"/>
  <c r="Y329" i="6"/>
  <c r="T329" i="6"/>
  <c r="Y261" i="6"/>
  <c r="T261" i="6"/>
  <c r="T664" i="6"/>
  <c r="Y664" i="6"/>
  <c r="Y624" i="6"/>
  <c r="T624" i="6"/>
  <c r="Y576" i="6"/>
  <c r="T576" i="6"/>
  <c r="T456" i="6"/>
  <c r="Y456" i="6"/>
  <c r="Y384" i="6"/>
  <c r="T384" i="6"/>
  <c r="Y276" i="6"/>
  <c r="T276" i="6"/>
  <c r="Y707" i="6"/>
  <c r="T707" i="6"/>
  <c r="Y647" i="6"/>
  <c r="T647" i="6"/>
  <c r="Y591" i="6"/>
  <c r="T591" i="6"/>
  <c r="Y475" i="6"/>
  <c r="T475" i="6"/>
  <c r="T415" i="6"/>
  <c r="Y415" i="6"/>
  <c r="T287" i="6"/>
  <c r="Y287" i="6"/>
  <c r="Y251" i="6"/>
  <c r="T251" i="6"/>
  <c r="Y123" i="6"/>
  <c r="T123" i="6"/>
  <c r="Y206" i="6"/>
  <c r="T206" i="6"/>
  <c r="Y122" i="6"/>
  <c r="T122" i="6"/>
  <c r="Y70" i="6"/>
  <c r="T70" i="6"/>
  <c r="Y129" i="6"/>
  <c r="T129" i="6"/>
  <c r="T180" i="6"/>
  <c r="Y180" i="6"/>
  <c r="Y56" i="6"/>
  <c r="T56" i="6"/>
  <c r="Y589" i="6"/>
  <c r="T589" i="6"/>
  <c r="Y489" i="6"/>
  <c r="T489" i="6"/>
  <c r="Y285" i="6"/>
  <c r="T285" i="6"/>
  <c r="Y35" i="6"/>
  <c r="T35" i="6"/>
  <c r="T660" i="6"/>
  <c r="Y660" i="6"/>
  <c r="T476" i="6"/>
  <c r="Y476" i="6"/>
  <c r="T356" i="6"/>
  <c r="Y356" i="6"/>
  <c r="Y240" i="6"/>
  <c r="T240" i="6"/>
  <c r="Y723" i="6"/>
  <c r="T723" i="6"/>
  <c r="Y679" i="6"/>
  <c r="T679" i="6"/>
  <c r="Y567" i="6"/>
  <c r="T567" i="6"/>
  <c r="Y471" i="6"/>
  <c r="T471" i="6"/>
  <c r="Y359" i="6"/>
  <c r="T359" i="6"/>
  <c r="Y23" i="6"/>
  <c r="T23" i="6"/>
  <c r="T202" i="6"/>
  <c r="Y202" i="6"/>
  <c r="Y170" i="6"/>
  <c r="T170" i="6"/>
  <c r="Y34" i="6"/>
  <c r="T34" i="6"/>
  <c r="Y157" i="6"/>
  <c r="T157" i="6"/>
  <c r="Y21" i="6"/>
  <c r="T21" i="6"/>
  <c r="Y112" i="6"/>
  <c r="T112" i="6"/>
  <c r="Y32" i="6"/>
  <c r="T32" i="6"/>
  <c r="Y278" i="6"/>
  <c r="T278" i="6"/>
  <c r="Y358" i="6"/>
  <c r="T358" i="6"/>
  <c r="Y438" i="6"/>
  <c r="T438" i="6"/>
  <c r="Y502" i="6"/>
  <c r="T502" i="6"/>
  <c r="Y566" i="6"/>
  <c r="T566" i="6"/>
  <c r="Y618" i="6"/>
  <c r="T618" i="6"/>
  <c r="Y650" i="6"/>
  <c r="T650" i="6"/>
  <c r="Y682" i="6"/>
  <c r="T682" i="6"/>
  <c r="Y714" i="6"/>
  <c r="T714" i="6"/>
  <c r="Y745" i="6"/>
  <c r="T745" i="6"/>
  <c r="Y761" i="6"/>
  <c r="T761" i="6"/>
  <c r="Y777" i="6"/>
  <c r="T777" i="6"/>
  <c r="Y793" i="6"/>
  <c r="T793" i="6"/>
  <c r="Y825" i="6"/>
  <c r="T825" i="6"/>
  <c r="Y841" i="6"/>
  <c r="T841" i="6"/>
  <c r="Y857" i="6"/>
  <c r="T857" i="6"/>
  <c r="Y873" i="6"/>
  <c r="T873" i="6"/>
  <c r="Y889" i="6"/>
  <c r="T889" i="6"/>
  <c r="Y921" i="6"/>
  <c r="T921" i="6"/>
  <c r="Y953" i="6"/>
  <c r="T953" i="6"/>
  <c r="Y969" i="6"/>
  <c r="T969" i="6"/>
  <c r="Y509" i="6"/>
  <c r="T509" i="6"/>
  <c r="Y413" i="6"/>
  <c r="T413" i="6"/>
  <c r="Y305" i="6"/>
  <c r="T305" i="6"/>
  <c r="Y115" i="6"/>
  <c r="T115" i="6"/>
  <c r="Y560" i="6"/>
  <c r="T560" i="6"/>
  <c r="Y512" i="6"/>
  <c r="T512" i="6"/>
  <c r="T428" i="6"/>
  <c r="Y428" i="6"/>
  <c r="T324" i="6"/>
  <c r="Y324" i="6"/>
  <c r="Y284" i="6"/>
  <c r="T284" i="6"/>
  <c r="Y63" i="6"/>
  <c r="T63" i="6"/>
  <c r="Y551" i="6"/>
  <c r="T551" i="6"/>
  <c r="Y319" i="6"/>
  <c r="T319" i="6"/>
  <c r="Y142" i="6"/>
  <c r="T142" i="6"/>
  <c r="Y58" i="6"/>
  <c r="T58" i="6"/>
  <c r="Y221" i="6"/>
  <c r="T221" i="6"/>
  <c r="Y97" i="6"/>
  <c r="T97" i="6"/>
  <c r="T172" i="6"/>
  <c r="Y172" i="6"/>
  <c r="Y570" i="6"/>
  <c r="T570" i="6"/>
  <c r="Y709" i="6"/>
  <c r="T709" i="6"/>
  <c r="Y545" i="6"/>
  <c r="T545" i="6"/>
  <c r="Y493" i="6"/>
  <c r="T493" i="6"/>
  <c r="Y179" i="6"/>
  <c r="T179" i="6"/>
  <c r="Y704" i="6"/>
  <c r="T704" i="6"/>
  <c r="Y592" i="6"/>
  <c r="T592" i="6"/>
  <c r="Y292" i="6"/>
  <c r="T292" i="6"/>
  <c r="T15" i="6"/>
  <c r="Y15" i="6"/>
  <c r="Y587" i="6"/>
  <c r="T587" i="6"/>
  <c r="Y479" i="6"/>
  <c r="T479" i="6"/>
  <c r="T295" i="6"/>
  <c r="Y295" i="6"/>
  <c r="Y11" i="6"/>
  <c r="T11" i="6"/>
  <c r="T90" i="6"/>
  <c r="Y90" i="6"/>
  <c r="Y192" i="6"/>
  <c r="T192" i="6"/>
  <c r="T108" i="6"/>
  <c r="Y108" i="6"/>
  <c r="O19" i="6"/>
  <c r="P19" i="6" s="1"/>
  <c r="Q19" i="6" s="1"/>
  <c r="G19" i="6"/>
  <c r="O124" i="6"/>
  <c r="P124" i="6" s="1"/>
  <c r="Q124" i="6" s="1"/>
  <c r="G124" i="6"/>
  <c r="O109" i="6"/>
  <c r="P109" i="6" s="1"/>
  <c r="Q109" i="6" s="1"/>
  <c r="G109" i="6"/>
  <c r="O39" i="6"/>
  <c r="P39" i="6" s="1"/>
  <c r="Q39" i="6" s="1"/>
  <c r="G39" i="6"/>
  <c r="O87" i="6"/>
  <c r="P87" i="6" s="1"/>
  <c r="Q87" i="6" s="1"/>
  <c r="G87" i="6"/>
  <c r="O151" i="6"/>
  <c r="P151" i="6" s="1"/>
  <c r="Q151" i="6" s="1"/>
  <c r="G151" i="6"/>
  <c r="O215" i="6"/>
  <c r="P215" i="6" s="1"/>
  <c r="Q215" i="6" s="1"/>
  <c r="G215" i="6"/>
  <c r="O279" i="6"/>
  <c r="P279" i="6" s="1"/>
  <c r="Q279" i="6" s="1"/>
  <c r="G279" i="6"/>
  <c r="O343" i="6"/>
  <c r="P343" i="6" s="1"/>
  <c r="Q343" i="6" s="1"/>
  <c r="G343" i="6"/>
  <c r="O407" i="6"/>
  <c r="P407" i="6" s="1"/>
  <c r="Q407" i="6" s="1"/>
  <c r="G407" i="6"/>
  <c r="O455" i="6"/>
  <c r="P455" i="6" s="1"/>
  <c r="Q455" i="6" s="1"/>
  <c r="G455" i="6"/>
  <c r="O519" i="6"/>
  <c r="P519" i="6" s="1"/>
  <c r="Q519" i="6" s="1"/>
  <c r="G519" i="6"/>
  <c r="O583" i="6"/>
  <c r="P583" i="6" s="1"/>
  <c r="Q583" i="6" s="1"/>
  <c r="G583" i="6"/>
  <c r="O647" i="6"/>
  <c r="P647" i="6" s="1"/>
  <c r="Q647" i="6" s="1"/>
  <c r="G647" i="6"/>
  <c r="O711" i="6"/>
  <c r="P711" i="6" s="1"/>
  <c r="Q711" i="6" s="1"/>
  <c r="G711" i="6"/>
  <c r="O791" i="6"/>
  <c r="P791" i="6" s="1"/>
  <c r="Q791" i="6" s="1"/>
  <c r="G791" i="6"/>
  <c r="O839" i="6"/>
  <c r="P839" i="6" s="1"/>
  <c r="Q839" i="6" s="1"/>
  <c r="G839" i="6"/>
  <c r="O919" i="6"/>
  <c r="P919" i="6" s="1"/>
  <c r="Q919" i="6" s="1"/>
  <c r="G919" i="6"/>
  <c r="O983" i="6"/>
  <c r="P983" i="6" s="1"/>
  <c r="Q983" i="6" s="1"/>
  <c r="G983" i="6"/>
  <c r="O96" i="6"/>
  <c r="P96" i="6" s="1"/>
  <c r="Q96" i="6" s="1"/>
  <c r="G96" i="6"/>
  <c r="O184" i="6"/>
  <c r="P184" i="6" s="1"/>
  <c r="Q184" i="6" s="1"/>
  <c r="G184" i="6"/>
  <c r="O248" i="6"/>
  <c r="P248" i="6" s="1"/>
  <c r="Q248" i="6" s="1"/>
  <c r="G248" i="6"/>
  <c r="O312" i="6"/>
  <c r="P312" i="6" s="1"/>
  <c r="Q312" i="6" s="1"/>
  <c r="G312" i="6"/>
  <c r="O360" i="6"/>
  <c r="P360" i="6" s="1"/>
  <c r="Q360" i="6" s="1"/>
  <c r="G360" i="6"/>
  <c r="O424" i="6"/>
  <c r="P424" i="6" s="1"/>
  <c r="Q424" i="6" s="1"/>
  <c r="G424" i="6"/>
  <c r="O488" i="6"/>
  <c r="P488" i="6" s="1"/>
  <c r="Q488" i="6" s="1"/>
  <c r="G488" i="6"/>
  <c r="O552" i="6"/>
  <c r="P552" i="6" s="1"/>
  <c r="Q552" i="6" s="1"/>
  <c r="G552" i="6"/>
  <c r="O616" i="6"/>
  <c r="P616" i="6" s="1"/>
  <c r="Q616" i="6" s="1"/>
  <c r="G616" i="6"/>
  <c r="O680" i="6"/>
  <c r="P680" i="6" s="1"/>
  <c r="Q680" i="6" s="1"/>
  <c r="G680" i="6"/>
  <c r="O744" i="6"/>
  <c r="P744" i="6" s="1"/>
  <c r="Q744" i="6" s="1"/>
  <c r="G744" i="6"/>
  <c r="O808" i="6"/>
  <c r="P808" i="6" s="1"/>
  <c r="Q808" i="6" s="1"/>
  <c r="G808" i="6"/>
  <c r="O872" i="6"/>
  <c r="P872" i="6" s="1"/>
  <c r="Q872" i="6" s="1"/>
  <c r="G872" i="6"/>
  <c r="O936" i="6"/>
  <c r="P936" i="6" s="1"/>
  <c r="Q936" i="6" s="1"/>
  <c r="G936" i="6"/>
  <c r="O984" i="6"/>
  <c r="P984" i="6" s="1"/>
  <c r="Q984" i="6" s="1"/>
  <c r="G984" i="6"/>
  <c r="O97" i="6"/>
  <c r="P97" i="6" s="1"/>
  <c r="Q97" i="6" s="1"/>
  <c r="G97" i="6"/>
  <c r="O185" i="6"/>
  <c r="P185" i="6" s="1"/>
  <c r="Q185" i="6" s="1"/>
  <c r="G185" i="6"/>
  <c r="O249" i="6"/>
  <c r="P249" i="6" s="1"/>
  <c r="Q249" i="6" s="1"/>
  <c r="G249" i="6"/>
  <c r="O281" i="6"/>
  <c r="P281" i="6" s="1"/>
  <c r="Q281" i="6" s="1"/>
  <c r="G281" i="6"/>
  <c r="O329" i="6"/>
  <c r="P329" i="6" s="1"/>
  <c r="Q329" i="6" s="1"/>
  <c r="G329" i="6"/>
  <c r="O393" i="6"/>
  <c r="P393" i="6" s="1"/>
  <c r="Q393" i="6" s="1"/>
  <c r="G393" i="6"/>
  <c r="O425" i="6"/>
  <c r="P425" i="6" s="1"/>
  <c r="Q425" i="6" s="1"/>
  <c r="G425" i="6"/>
  <c r="O473" i="6"/>
  <c r="P473" i="6" s="1"/>
  <c r="Q473" i="6" s="1"/>
  <c r="G473" i="6"/>
  <c r="O505" i="6"/>
  <c r="P505" i="6" s="1"/>
  <c r="Q505" i="6" s="1"/>
  <c r="G505" i="6"/>
  <c r="O553" i="6"/>
  <c r="P553" i="6" s="1"/>
  <c r="Q553" i="6" s="1"/>
  <c r="G553" i="6"/>
  <c r="O585" i="6"/>
  <c r="P585" i="6" s="1"/>
  <c r="Q585" i="6" s="1"/>
  <c r="G585" i="6"/>
  <c r="O617" i="6"/>
  <c r="P617" i="6" s="1"/>
  <c r="Q617" i="6" s="1"/>
  <c r="G617" i="6"/>
  <c r="O649" i="6"/>
  <c r="P649" i="6" s="1"/>
  <c r="Q649" i="6" s="1"/>
  <c r="G649" i="6"/>
  <c r="O665" i="6"/>
  <c r="P665" i="6" s="1"/>
  <c r="Q665" i="6" s="1"/>
  <c r="G665" i="6"/>
  <c r="O713" i="6"/>
  <c r="P713" i="6" s="1"/>
  <c r="Q713" i="6" s="1"/>
  <c r="G713" i="6"/>
  <c r="O761" i="6"/>
  <c r="P761" i="6" s="1"/>
  <c r="Q761" i="6" s="1"/>
  <c r="G761" i="6"/>
  <c r="O793" i="6"/>
  <c r="P793" i="6" s="1"/>
  <c r="Q793" i="6" s="1"/>
  <c r="G793" i="6"/>
  <c r="O841" i="6"/>
  <c r="P841" i="6" s="1"/>
  <c r="Q841" i="6" s="1"/>
  <c r="G841" i="6"/>
  <c r="O873" i="6"/>
  <c r="P873" i="6" s="1"/>
  <c r="Q873" i="6" s="1"/>
  <c r="G873" i="6"/>
  <c r="O905" i="6"/>
  <c r="P905" i="6" s="1"/>
  <c r="Q905" i="6" s="1"/>
  <c r="G905" i="6"/>
  <c r="O937" i="6"/>
  <c r="P937" i="6" s="1"/>
  <c r="Q937" i="6" s="1"/>
  <c r="G937" i="6"/>
  <c r="O969" i="6"/>
  <c r="P969" i="6" s="1"/>
  <c r="Q969" i="6" s="1"/>
  <c r="G969" i="6"/>
  <c r="O1001" i="6"/>
  <c r="P1001" i="6" s="1"/>
  <c r="Q1001" i="6" s="1"/>
  <c r="G1001" i="6"/>
  <c r="O46" i="6"/>
  <c r="P46" i="6" s="1"/>
  <c r="Q46" i="6" s="1"/>
  <c r="G46" i="6"/>
  <c r="O78" i="6"/>
  <c r="P78" i="6" s="1"/>
  <c r="Q78" i="6" s="1"/>
  <c r="G78" i="6"/>
  <c r="O110" i="6"/>
  <c r="P110" i="6" s="1"/>
  <c r="Q110" i="6" s="1"/>
  <c r="G110" i="6"/>
  <c r="O142" i="6"/>
  <c r="P142" i="6" s="1"/>
  <c r="Q142" i="6" s="1"/>
  <c r="G142" i="6"/>
  <c r="O174" i="6"/>
  <c r="P174" i="6" s="1"/>
  <c r="Q174" i="6" s="1"/>
  <c r="G174" i="6"/>
  <c r="O206" i="6"/>
  <c r="P206" i="6" s="1"/>
  <c r="Q206" i="6" s="1"/>
  <c r="G206" i="6"/>
  <c r="O254" i="6"/>
  <c r="P254" i="6" s="1"/>
  <c r="Q254" i="6" s="1"/>
  <c r="G254" i="6"/>
  <c r="O270" i="6"/>
  <c r="P270" i="6" s="1"/>
  <c r="Q270" i="6" s="1"/>
  <c r="G270" i="6"/>
  <c r="O302" i="6"/>
  <c r="P302" i="6" s="1"/>
  <c r="Q302" i="6" s="1"/>
  <c r="G302" i="6"/>
  <c r="O334" i="6"/>
  <c r="P334" i="6" s="1"/>
  <c r="Q334" i="6" s="1"/>
  <c r="G334" i="6"/>
  <c r="O382" i="6"/>
  <c r="P382" i="6" s="1"/>
  <c r="Q382" i="6" s="1"/>
  <c r="G382" i="6"/>
  <c r="O28" i="6"/>
  <c r="P28" i="6" s="1"/>
  <c r="Q28" i="6" s="1"/>
  <c r="G28" i="6"/>
  <c r="O13" i="6"/>
  <c r="P13" i="6" s="1"/>
  <c r="Q13" i="6" s="1"/>
  <c r="G13" i="6"/>
  <c r="O141" i="6"/>
  <c r="P141" i="6" s="1"/>
  <c r="Q141" i="6" s="1"/>
  <c r="G141" i="6"/>
  <c r="O55" i="6"/>
  <c r="P55" i="6" s="1"/>
  <c r="Q55" i="6" s="1"/>
  <c r="G55" i="6"/>
  <c r="O135" i="6"/>
  <c r="P135" i="6" s="1"/>
  <c r="Q135" i="6" s="1"/>
  <c r="G135" i="6"/>
  <c r="O199" i="6"/>
  <c r="P199" i="6" s="1"/>
  <c r="Q199" i="6" s="1"/>
  <c r="G199" i="6"/>
  <c r="O263" i="6"/>
  <c r="P263" i="6" s="1"/>
  <c r="Q263" i="6" s="1"/>
  <c r="G263" i="6"/>
  <c r="O327" i="6"/>
  <c r="P327" i="6" s="1"/>
  <c r="Q327" i="6" s="1"/>
  <c r="G327" i="6"/>
  <c r="O391" i="6"/>
  <c r="P391" i="6" s="1"/>
  <c r="Q391" i="6" s="1"/>
  <c r="G391" i="6"/>
  <c r="O471" i="6"/>
  <c r="P471" i="6" s="1"/>
  <c r="Q471" i="6" s="1"/>
  <c r="G471" i="6"/>
  <c r="O551" i="6"/>
  <c r="P551" i="6" s="1"/>
  <c r="Q551" i="6" s="1"/>
  <c r="G551" i="6"/>
  <c r="O615" i="6"/>
  <c r="P615" i="6" s="1"/>
  <c r="Q615" i="6" s="1"/>
  <c r="G615" i="6"/>
  <c r="O679" i="6"/>
  <c r="P679" i="6" s="1"/>
  <c r="Q679" i="6" s="1"/>
  <c r="G679" i="6"/>
  <c r="O743" i="6"/>
  <c r="P743" i="6" s="1"/>
  <c r="Q743" i="6" s="1"/>
  <c r="G743" i="6"/>
  <c r="O823" i="6"/>
  <c r="P823" i="6" s="1"/>
  <c r="Q823" i="6" s="1"/>
  <c r="G823" i="6"/>
  <c r="O887" i="6"/>
  <c r="P887" i="6" s="1"/>
  <c r="Q887" i="6" s="1"/>
  <c r="G887" i="6"/>
  <c r="O951" i="6"/>
  <c r="P951" i="6" s="1"/>
  <c r="Q951" i="6" s="1"/>
  <c r="G951" i="6"/>
  <c r="O32" i="6"/>
  <c r="P32" i="6" s="1"/>
  <c r="Q32" i="6" s="1"/>
  <c r="G32" i="6"/>
  <c r="O152" i="6"/>
  <c r="P152" i="6" s="1"/>
  <c r="Q152" i="6" s="1"/>
  <c r="G152" i="6"/>
  <c r="O216" i="6"/>
  <c r="P216" i="6" s="1"/>
  <c r="Q216" i="6" s="1"/>
  <c r="G216" i="6"/>
  <c r="O280" i="6"/>
  <c r="P280" i="6" s="1"/>
  <c r="Q280" i="6" s="1"/>
  <c r="G280" i="6"/>
  <c r="O344" i="6"/>
  <c r="P344" i="6" s="1"/>
  <c r="Q344" i="6" s="1"/>
  <c r="G344" i="6"/>
  <c r="O408" i="6"/>
  <c r="P408" i="6" s="1"/>
  <c r="Q408" i="6" s="1"/>
  <c r="G408" i="6"/>
  <c r="O472" i="6"/>
  <c r="P472" i="6" s="1"/>
  <c r="Q472" i="6" s="1"/>
  <c r="G472" i="6"/>
  <c r="O520" i="6"/>
  <c r="P520" i="6" s="1"/>
  <c r="Q520" i="6" s="1"/>
  <c r="G520" i="6"/>
  <c r="O584" i="6"/>
  <c r="P584" i="6" s="1"/>
  <c r="Q584" i="6" s="1"/>
  <c r="G584" i="6"/>
  <c r="O664" i="6"/>
  <c r="P664" i="6" s="1"/>
  <c r="Q664" i="6" s="1"/>
  <c r="G664" i="6"/>
  <c r="O712" i="6"/>
  <c r="P712" i="6" s="1"/>
  <c r="Q712" i="6" s="1"/>
  <c r="G712" i="6"/>
  <c r="O792" i="6"/>
  <c r="P792" i="6" s="1"/>
  <c r="Q792" i="6" s="1"/>
  <c r="G792" i="6"/>
  <c r="O856" i="6"/>
  <c r="P856" i="6" s="1"/>
  <c r="Q856" i="6" s="1"/>
  <c r="G856" i="6"/>
  <c r="O920" i="6"/>
  <c r="P920" i="6" s="1"/>
  <c r="Q920" i="6" s="1"/>
  <c r="G920" i="6"/>
  <c r="O968" i="6"/>
  <c r="P968" i="6" s="1"/>
  <c r="Q968" i="6" s="1"/>
  <c r="G968" i="6"/>
  <c r="O65" i="6"/>
  <c r="P65" i="6" s="1"/>
  <c r="Q65" i="6" s="1"/>
  <c r="G65" i="6"/>
  <c r="O169" i="6"/>
  <c r="P169" i="6" s="1"/>
  <c r="Q169" i="6" s="1"/>
  <c r="G169" i="6"/>
  <c r="O233" i="6"/>
  <c r="P233" i="6" s="1"/>
  <c r="Q233" i="6" s="1"/>
  <c r="G233" i="6"/>
  <c r="O297" i="6"/>
  <c r="P297" i="6" s="1"/>
  <c r="Q297" i="6" s="1"/>
  <c r="G297" i="6"/>
  <c r="O345" i="6"/>
  <c r="P345" i="6" s="1"/>
  <c r="Q345" i="6" s="1"/>
  <c r="G345" i="6"/>
  <c r="O377" i="6"/>
  <c r="P377" i="6" s="1"/>
  <c r="Q377" i="6" s="1"/>
  <c r="G377" i="6"/>
  <c r="O457" i="6"/>
  <c r="P457" i="6" s="1"/>
  <c r="Q457" i="6" s="1"/>
  <c r="G457" i="6"/>
  <c r="O521" i="6"/>
  <c r="P521" i="6" s="1"/>
  <c r="Q521" i="6" s="1"/>
  <c r="G521" i="6"/>
  <c r="O697" i="6"/>
  <c r="P697" i="6" s="1"/>
  <c r="Q697" i="6" s="1"/>
  <c r="G697" i="6"/>
  <c r="O398" i="6"/>
  <c r="P398" i="6" s="1"/>
  <c r="Q398" i="6" s="1"/>
  <c r="G398" i="6"/>
  <c r="O414" i="6"/>
  <c r="P414" i="6" s="1"/>
  <c r="Q414" i="6" s="1"/>
  <c r="G414" i="6"/>
  <c r="O446" i="6"/>
  <c r="P446" i="6" s="1"/>
  <c r="Q446" i="6" s="1"/>
  <c r="G446" i="6"/>
  <c r="O478" i="6"/>
  <c r="P478" i="6" s="1"/>
  <c r="Q478" i="6" s="1"/>
  <c r="G478" i="6"/>
  <c r="O510" i="6"/>
  <c r="P510" i="6" s="1"/>
  <c r="Q510" i="6" s="1"/>
  <c r="G510" i="6"/>
  <c r="O542" i="6"/>
  <c r="P542" i="6" s="1"/>
  <c r="Q542" i="6" s="1"/>
  <c r="G542" i="6"/>
  <c r="O574" i="6"/>
  <c r="P574" i="6" s="1"/>
  <c r="Q574" i="6" s="1"/>
  <c r="G574" i="6"/>
  <c r="O606" i="6"/>
  <c r="P606" i="6" s="1"/>
  <c r="Q606" i="6" s="1"/>
  <c r="G606" i="6"/>
  <c r="O654" i="6"/>
  <c r="P654" i="6" s="1"/>
  <c r="Q654" i="6" s="1"/>
  <c r="G654" i="6"/>
  <c r="O686" i="6"/>
  <c r="P686" i="6" s="1"/>
  <c r="Q686" i="6" s="1"/>
  <c r="G686" i="6"/>
  <c r="O718" i="6"/>
  <c r="P718" i="6" s="1"/>
  <c r="Q718" i="6" s="1"/>
  <c r="G718" i="6"/>
  <c r="O750" i="6"/>
  <c r="P750" i="6" s="1"/>
  <c r="Q750" i="6" s="1"/>
  <c r="G750" i="6"/>
  <c r="O766" i="6"/>
  <c r="P766" i="6" s="1"/>
  <c r="Q766" i="6" s="1"/>
  <c r="G766" i="6"/>
  <c r="O798" i="6"/>
  <c r="P798" i="6" s="1"/>
  <c r="Q798" i="6" s="1"/>
  <c r="G798" i="6"/>
  <c r="O830" i="6"/>
  <c r="P830" i="6" s="1"/>
  <c r="Q830" i="6" s="1"/>
  <c r="G830" i="6"/>
  <c r="O862" i="6"/>
  <c r="P862" i="6" s="1"/>
  <c r="Q862" i="6" s="1"/>
  <c r="G862" i="6"/>
  <c r="O910" i="6"/>
  <c r="P910" i="6" s="1"/>
  <c r="Q910" i="6" s="1"/>
  <c r="G910" i="6"/>
  <c r="O990" i="6"/>
  <c r="P990" i="6" s="1"/>
  <c r="Q990" i="6" s="1"/>
  <c r="G990" i="6"/>
  <c r="O4" i="6"/>
  <c r="P4" i="6" s="1"/>
  <c r="Q4" i="6" s="1"/>
  <c r="G4" i="6"/>
  <c r="O68" i="6"/>
  <c r="P68" i="6" s="1"/>
  <c r="Q68" i="6" s="1"/>
  <c r="G68" i="6"/>
  <c r="O132" i="6"/>
  <c r="P132" i="6" s="1"/>
  <c r="Q132" i="6" s="1"/>
  <c r="G132" i="6"/>
  <c r="O53" i="6"/>
  <c r="P53" i="6" s="1"/>
  <c r="Q53" i="6" s="1"/>
  <c r="G53" i="6"/>
  <c r="O117" i="6"/>
  <c r="P117" i="6" s="1"/>
  <c r="Q117" i="6" s="1"/>
  <c r="G117" i="6"/>
  <c r="O22" i="6"/>
  <c r="P22" i="6" s="1"/>
  <c r="Q22" i="6" s="1"/>
  <c r="G22" i="6"/>
  <c r="O59" i="6"/>
  <c r="P59" i="6" s="1"/>
  <c r="Q59" i="6" s="1"/>
  <c r="G59" i="6"/>
  <c r="O283" i="6"/>
  <c r="P283" i="6" s="1"/>
  <c r="Q283" i="6" s="1"/>
  <c r="G283" i="6"/>
  <c r="O3" i="6"/>
  <c r="P3" i="6" s="1"/>
  <c r="Q3" i="6" s="1"/>
  <c r="G3" i="6"/>
  <c r="O92" i="6"/>
  <c r="P92" i="6" s="1"/>
  <c r="Q92" i="6" s="1"/>
  <c r="G92" i="6"/>
  <c r="O77" i="6"/>
  <c r="P77" i="6" s="1"/>
  <c r="Q77" i="6" s="1"/>
  <c r="G77" i="6"/>
  <c r="O23" i="6"/>
  <c r="P23" i="6" s="1"/>
  <c r="Q23" i="6" s="1"/>
  <c r="G23" i="6"/>
  <c r="O103" i="6"/>
  <c r="P103" i="6" s="1"/>
  <c r="Q103" i="6" s="1"/>
  <c r="G103" i="6"/>
  <c r="O167" i="6"/>
  <c r="P167" i="6" s="1"/>
  <c r="Q167" i="6" s="1"/>
  <c r="G167" i="6"/>
  <c r="O231" i="6"/>
  <c r="P231" i="6" s="1"/>
  <c r="Q231" i="6" s="1"/>
  <c r="G231" i="6"/>
  <c r="O295" i="6"/>
  <c r="P295" i="6" s="1"/>
  <c r="Q295" i="6" s="1"/>
  <c r="G295" i="6"/>
  <c r="O359" i="6"/>
  <c r="P359" i="6" s="1"/>
  <c r="Q359" i="6" s="1"/>
  <c r="G359" i="6"/>
  <c r="O423" i="6"/>
  <c r="P423" i="6" s="1"/>
  <c r="Q423" i="6" s="1"/>
  <c r="G423" i="6"/>
  <c r="O487" i="6"/>
  <c r="P487" i="6" s="1"/>
  <c r="Q487" i="6" s="1"/>
  <c r="G487" i="6"/>
  <c r="O535" i="6"/>
  <c r="P535" i="6" s="1"/>
  <c r="Q535" i="6" s="1"/>
  <c r="G535" i="6"/>
  <c r="O599" i="6"/>
  <c r="P599" i="6" s="1"/>
  <c r="Q599" i="6" s="1"/>
  <c r="G599" i="6"/>
  <c r="O663" i="6"/>
  <c r="P663" i="6" s="1"/>
  <c r="Q663" i="6" s="1"/>
  <c r="G663" i="6"/>
  <c r="O727" i="6"/>
  <c r="P727" i="6" s="1"/>
  <c r="Q727" i="6" s="1"/>
  <c r="G727" i="6"/>
  <c r="O775" i="6"/>
  <c r="P775" i="6" s="1"/>
  <c r="Q775" i="6" s="1"/>
  <c r="G775" i="6"/>
  <c r="O855" i="6"/>
  <c r="P855" i="6" s="1"/>
  <c r="Q855" i="6" s="1"/>
  <c r="G855" i="6"/>
  <c r="O903" i="6"/>
  <c r="P903" i="6" s="1"/>
  <c r="Q903" i="6" s="1"/>
  <c r="G903" i="6"/>
  <c r="O967" i="6"/>
  <c r="P967" i="6" s="1"/>
  <c r="Q967" i="6" s="1"/>
  <c r="G967" i="6"/>
  <c r="O64" i="6"/>
  <c r="P64" i="6" s="1"/>
  <c r="Q64" i="6" s="1"/>
  <c r="G64" i="6"/>
  <c r="O168" i="6"/>
  <c r="P168" i="6" s="1"/>
  <c r="Q168" i="6" s="1"/>
  <c r="G168" i="6"/>
  <c r="O232" i="6"/>
  <c r="P232" i="6" s="1"/>
  <c r="Q232" i="6" s="1"/>
  <c r="G232" i="6"/>
  <c r="O296" i="6"/>
  <c r="P296" i="6" s="1"/>
  <c r="Q296" i="6" s="1"/>
  <c r="G296" i="6"/>
  <c r="O392" i="6"/>
  <c r="P392" i="6" s="1"/>
  <c r="Q392" i="6" s="1"/>
  <c r="G392" i="6"/>
  <c r="O456" i="6"/>
  <c r="P456" i="6" s="1"/>
  <c r="Q456" i="6" s="1"/>
  <c r="G456" i="6"/>
  <c r="O504" i="6"/>
  <c r="P504" i="6" s="1"/>
  <c r="Q504" i="6" s="1"/>
  <c r="G504" i="6"/>
  <c r="O568" i="6"/>
  <c r="P568" i="6" s="1"/>
  <c r="Q568" i="6" s="1"/>
  <c r="G568" i="6"/>
  <c r="O632" i="6"/>
  <c r="P632" i="6" s="1"/>
  <c r="Q632" i="6" s="1"/>
  <c r="G632" i="6"/>
  <c r="O696" i="6"/>
  <c r="P696" i="6" s="1"/>
  <c r="Q696" i="6" s="1"/>
  <c r="G696" i="6"/>
  <c r="O760" i="6"/>
  <c r="P760" i="6" s="1"/>
  <c r="Q760" i="6" s="1"/>
  <c r="G760" i="6"/>
  <c r="O824" i="6"/>
  <c r="P824" i="6" s="1"/>
  <c r="Q824" i="6" s="1"/>
  <c r="G824" i="6"/>
  <c r="O888" i="6"/>
  <c r="P888" i="6" s="1"/>
  <c r="Q888" i="6" s="1"/>
  <c r="G888" i="6"/>
  <c r="O952" i="6"/>
  <c r="P952" i="6" s="1"/>
  <c r="Q952" i="6" s="1"/>
  <c r="G952" i="6"/>
  <c r="O33" i="6"/>
  <c r="P33" i="6" s="1"/>
  <c r="Q33" i="6" s="1"/>
  <c r="G33" i="6"/>
  <c r="O129" i="6"/>
  <c r="P129" i="6" s="1"/>
  <c r="Q129" i="6" s="1"/>
  <c r="G129" i="6"/>
  <c r="O201" i="6"/>
  <c r="P201" i="6" s="1"/>
  <c r="Q201" i="6" s="1"/>
  <c r="G201" i="6"/>
  <c r="O265" i="6"/>
  <c r="P265" i="6" s="1"/>
  <c r="Q265" i="6" s="1"/>
  <c r="G265" i="6"/>
  <c r="O313" i="6"/>
  <c r="P313" i="6" s="1"/>
  <c r="Q313" i="6" s="1"/>
  <c r="G313" i="6"/>
  <c r="O361" i="6"/>
  <c r="P361" i="6" s="1"/>
  <c r="Q361" i="6" s="1"/>
  <c r="G361" i="6"/>
  <c r="O409" i="6"/>
  <c r="P409" i="6" s="1"/>
  <c r="Q409" i="6" s="1"/>
  <c r="G409" i="6"/>
  <c r="O441" i="6"/>
  <c r="P441" i="6" s="1"/>
  <c r="Q441" i="6" s="1"/>
  <c r="G441" i="6"/>
  <c r="O489" i="6"/>
  <c r="P489" i="6" s="1"/>
  <c r="Q489" i="6" s="1"/>
  <c r="G489" i="6"/>
  <c r="O537" i="6"/>
  <c r="P537" i="6" s="1"/>
  <c r="Q537" i="6" s="1"/>
  <c r="G537" i="6"/>
  <c r="O569" i="6"/>
  <c r="P569" i="6" s="1"/>
  <c r="Q569" i="6" s="1"/>
  <c r="G569" i="6"/>
  <c r="O601" i="6"/>
  <c r="P601" i="6" s="1"/>
  <c r="Q601" i="6" s="1"/>
  <c r="G601" i="6"/>
  <c r="O633" i="6"/>
  <c r="P633" i="6" s="1"/>
  <c r="Q633" i="6" s="1"/>
  <c r="G633" i="6"/>
  <c r="O681" i="6"/>
  <c r="P681" i="6" s="1"/>
  <c r="Q681" i="6" s="1"/>
  <c r="G681" i="6"/>
  <c r="O729" i="6"/>
  <c r="P729" i="6" s="1"/>
  <c r="Q729" i="6" s="1"/>
  <c r="G729" i="6"/>
  <c r="O745" i="6"/>
  <c r="P745" i="6" s="1"/>
  <c r="Q745" i="6" s="1"/>
  <c r="G745" i="6"/>
  <c r="O777" i="6"/>
  <c r="P777" i="6" s="1"/>
  <c r="Q777" i="6" s="1"/>
  <c r="G777" i="6"/>
  <c r="O825" i="6"/>
  <c r="P825" i="6" s="1"/>
  <c r="Q825" i="6" s="1"/>
  <c r="G825" i="6"/>
  <c r="O857" i="6"/>
  <c r="P857" i="6" s="1"/>
  <c r="Q857" i="6" s="1"/>
  <c r="G857" i="6"/>
  <c r="O889" i="6"/>
  <c r="P889" i="6" s="1"/>
  <c r="Q889" i="6" s="1"/>
  <c r="G889" i="6"/>
  <c r="O921" i="6"/>
  <c r="P921" i="6" s="1"/>
  <c r="Q921" i="6" s="1"/>
  <c r="G921" i="6"/>
  <c r="O953" i="6"/>
  <c r="P953" i="6" s="1"/>
  <c r="Q953" i="6" s="1"/>
  <c r="G953" i="6"/>
  <c r="O985" i="6"/>
  <c r="P985" i="6" s="1"/>
  <c r="Q985" i="6" s="1"/>
  <c r="G985" i="6"/>
  <c r="O62" i="6"/>
  <c r="P62" i="6" s="1"/>
  <c r="Q62" i="6" s="1"/>
  <c r="G62" i="6"/>
  <c r="O94" i="6"/>
  <c r="P94" i="6" s="1"/>
  <c r="Q94" i="6" s="1"/>
  <c r="G94" i="6"/>
  <c r="O126" i="6"/>
  <c r="P126" i="6" s="1"/>
  <c r="Q126" i="6" s="1"/>
  <c r="G126" i="6"/>
  <c r="O158" i="6"/>
  <c r="P158" i="6" s="1"/>
  <c r="Q158" i="6" s="1"/>
  <c r="G158" i="6"/>
  <c r="O190" i="6"/>
  <c r="P190" i="6" s="1"/>
  <c r="Q190" i="6" s="1"/>
  <c r="G190" i="6"/>
  <c r="O222" i="6"/>
  <c r="P222" i="6" s="1"/>
  <c r="Q222" i="6" s="1"/>
  <c r="G222" i="6"/>
  <c r="O238" i="6"/>
  <c r="P238" i="6" s="1"/>
  <c r="Q238" i="6" s="1"/>
  <c r="G238" i="6"/>
  <c r="O286" i="6"/>
  <c r="P286" i="6" s="1"/>
  <c r="Q286" i="6" s="1"/>
  <c r="G286" i="6"/>
  <c r="O318" i="6"/>
  <c r="P318" i="6" s="1"/>
  <c r="Q318" i="6" s="1"/>
  <c r="G318" i="6"/>
  <c r="O350" i="6"/>
  <c r="P350" i="6" s="1"/>
  <c r="Q350" i="6" s="1"/>
  <c r="G350" i="6"/>
  <c r="O366" i="6"/>
  <c r="P366" i="6" s="1"/>
  <c r="Q366" i="6" s="1"/>
  <c r="G366" i="6"/>
  <c r="O430" i="6"/>
  <c r="P430" i="6" s="1"/>
  <c r="Q430" i="6" s="1"/>
  <c r="G430" i="6"/>
  <c r="O462" i="6"/>
  <c r="P462" i="6" s="1"/>
  <c r="Q462" i="6" s="1"/>
  <c r="G462" i="6"/>
  <c r="O494" i="6"/>
  <c r="P494" i="6" s="1"/>
  <c r="Q494" i="6" s="1"/>
  <c r="G494" i="6"/>
  <c r="O526" i="6"/>
  <c r="P526" i="6" s="1"/>
  <c r="Q526" i="6" s="1"/>
  <c r="G526" i="6"/>
  <c r="O558" i="6"/>
  <c r="P558" i="6" s="1"/>
  <c r="Q558" i="6" s="1"/>
  <c r="G558" i="6"/>
  <c r="O590" i="6"/>
  <c r="P590" i="6" s="1"/>
  <c r="Q590" i="6" s="1"/>
  <c r="G590" i="6"/>
  <c r="O622" i="6"/>
  <c r="P622" i="6" s="1"/>
  <c r="Q622" i="6" s="1"/>
  <c r="G622" i="6"/>
  <c r="O638" i="6"/>
  <c r="P638" i="6" s="1"/>
  <c r="Q638" i="6" s="1"/>
  <c r="G638" i="6"/>
  <c r="O670" i="6"/>
  <c r="P670" i="6" s="1"/>
  <c r="Q670" i="6" s="1"/>
  <c r="G670" i="6"/>
  <c r="O702" i="6"/>
  <c r="P702" i="6" s="1"/>
  <c r="Q702" i="6" s="1"/>
  <c r="G702" i="6"/>
  <c r="O734" i="6"/>
  <c r="P734" i="6" s="1"/>
  <c r="Q734" i="6" s="1"/>
  <c r="G734" i="6"/>
  <c r="O782" i="6"/>
  <c r="P782" i="6" s="1"/>
  <c r="Q782" i="6" s="1"/>
  <c r="G782" i="6"/>
  <c r="O814" i="6"/>
  <c r="P814" i="6" s="1"/>
  <c r="Q814" i="6" s="1"/>
  <c r="G814" i="6"/>
  <c r="O846" i="6"/>
  <c r="P846" i="6" s="1"/>
  <c r="Q846" i="6" s="1"/>
  <c r="G846" i="6"/>
  <c r="O878" i="6"/>
  <c r="P878" i="6" s="1"/>
  <c r="Q878" i="6" s="1"/>
  <c r="G878" i="6"/>
  <c r="O894" i="6"/>
  <c r="P894" i="6" s="1"/>
  <c r="Q894" i="6" s="1"/>
  <c r="G894" i="6"/>
  <c r="O926" i="6"/>
  <c r="P926" i="6" s="1"/>
  <c r="Q926" i="6" s="1"/>
  <c r="G926" i="6"/>
  <c r="O942" i="6"/>
  <c r="P942" i="6" s="1"/>
  <c r="Q942" i="6" s="1"/>
  <c r="G942" i="6"/>
  <c r="O958" i="6"/>
  <c r="P958" i="6" s="1"/>
  <c r="Q958" i="6" s="1"/>
  <c r="G958" i="6"/>
  <c r="O974" i="6"/>
  <c r="P974" i="6" s="1"/>
  <c r="Q974" i="6" s="1"/>
  <c r="G974" i="6"/>
  <c r="O7" i="6"/>
  <c r="P7" i="6" s="1"/>
  <c r="Q7" i="6" s="1"/>
  <c r="G7" i="6"/>
  <c r="O36" i="6"/>
  <c r="P36" i="6" s="1"/>
  <c r="Q36" i="6" s="1"/>
  <c r="G36" i="6"/>
  <c r="O100" i="6"/>
  <c r="P100" i="6" s="1"/>
  <c r="Q100" i="6" s="1"/>
  <c r="G100" i="6"/>
  <c r="O21" i="6"/>
  <c r="P21" i="6" s="1"/>
  <c r="Q21" i="6" s="1"/>
  <c r="G21" i="6"/>
  <c r="O85" i="6"/>
  <c r="P85" i="6" s="1"/>
  <c r="Q85" i="6" s="1"/>
  <c r="G85" i="6"/>
  <c r="O6" i="6"/>
  <c r="P6" i="6" s="1"/>
  <c r="Q6" i="6" s="1"/>
  <c r="G6" i="6"/>
  <c r="O27" i="6"/>
  <c r="P27" i="6" s="1"/>
  <c r="Q27" i="6" s="1"/>
  <c r="G27" i="6"/>
  <c r="O43" i="6"/>
  <c r="P43" i="6" s="1"/>
  <c r="Q43" i="6" s="1"/>
  <c r="G43" i="6"/>
  <c r="O75" i="6"/>
  <c r="P75" i="6" s="1"/>
  <c r="Q75" i="6" s="1"/>
  <c r="G75" i="6"/>
  <c r="O91" i="6"/>
  <c r="P91" i="6" s="1"/>
  <c r="Q91" i="6" s="1"/>
  <c r="G91" i="6"/>
  <c r="O107" i="6"/>
  <c r="P107" i="6" s="1"/>
  <c r="Q107" i="6" s="1"/>
  <c r="G107" i="6"/>
  <c r="O123" i="6"/>
  <c r="P123" i="6" s="1"/>
  <c r="Q123" i="6" s="1"/>
  <c r="G123" i="6"/>
  <c r="O139" i="6"/>
  <c r="P139" i="6" s="1"/>
  <c r="Q139" i="6" s="1"/>
  <c r="G139" i="6"/>
  <c r="O155" i="6"/>
  <c r="P155" i="6" s="1"/>
  <c r="Q155" i="6" s="1"/>
  <c r="G155" i="6"/>
  <c r="O171" i="6"/>
  <c r="P171" i="6" s="1"/>
  <c r="Q171" i="6" s="1"/>
  <c r="G171" i="6"/>
  <c r="O187" i="6"/>
  <c r="P187" i="6" s="1"/>
  <c r="Q187" i="6" s="1"/>
  <c r="G187" i="6"/>
  <c r="O203" i="6"/>
  <c r="P203" i="6" s="1"/>
  <c r="Q203" i="6" s="1"/>
  <c r="G203" i="6"/>
  <c r="O219" i="6"/>
  <c r="P219" i="6" s="1"/>
  <c r="Q219" i="6" s="1"/>
  <c r="G219" i="6"/>
  <c r="O235" i="6"/>
  <c r="P235" i="6" s="1"/>
  <c r="Q235" i="6" s="1"/>
  <c r="G235" i="6"/>
  <c r="O251" i="6"/>
  <c r="P251" i="6" s="1"/>
  <c r="Q251" i="6" s="1"/>
  <c r="G251" i="6"/>
  <c r="O267" i="6"/>
  <c r="P267" i="6" s="1"/>
  <c r="Q267" i="6" s="1"/>
  <c r="G267" i="6"/>
  <c r="O299" i="6"/>
  <c r="P299" i="6" s="1"/>
  <c r="Q299" i="6" s="1"/>
  <c r="G299" i="6"/>
  <c r="O315" i="6"/>
  <c r="P315" i="6" s="1"/>
  <c r="Q315" i="6" s="1"/>
  <c r="G315" i="6"/>
  <c r="O331" i="6"/>
  <c r="P331" i="6" s="1"/>
  <c r="Q331" i="6" s="1"/>
  <c r="G331" i="6"/>
  <c r="O347" i="6"/>
  <c r="P347" i="6" s="1"/>
  <c r="Q347" i="6" s="1"/>
  <c r="G347" i="6"/>
  <c r="O363" i="6"/>
  <c r="P363" i="6" s="1"/>
  <c r="Q363" i="6" s="1"/>
  <c r="G363" i="6"/>
  <c r="O379" i="6"/>
  <c r="P379" i="6" s="1"/>
  <c r="Q379" i="6" s="1"/>
  <c r="G379" i="6"/>
  <c r="O395" i="6"/>
  <c r="P395" i="6" s="1"/>
  <c r="Q395" i="6" s="1"/>
  <c r="G395" i="6"/>
  <c r="O411" i="6"/>
  <c r="P411" i="6" s="1"/>
  <c r="Q411" i="6" s="1"/>
  <c r="G411" i="6"/>
  <c r="O427" i="6"/>
  <c r="P427" i="6" s="1"/>
  <c r="Q427" i="6" s="1"/>
  <c r="G427" i="6"/>
  <c r="O443" i="6"/>
  <c r="P443" i="6" s="1"/>
  <c r="Q443" i="6" s="1"/>
  <c r="G443" i="6"/>
  <c r="O459" i="6"/>
  <c r="P459" i="6" s="1"/>
  <c r="Q459" i="6" s="1"/>
  <c r="G459" i="6"/>
  <c r="O475" i="6"/>
  <c r="P475" i="6" s="1"/>
  <c r="Q475" i="6" s="1"/>
  <c r="G475" i="6"/>
  <c r="O491" i="6"/>
  <c r="P491" i="6" s="1"/>
  <c r="Q491" i="6" s="1"/>
  <c r="G491" i="6"/>
  <c r="O507" i="6"/>
  <c r="P507" i="6" s="1"/>
  <c r="Q507" i="6" s="1"/>
  <c r="G507" i="6"/>
  <c r="O523" i="6"/>
  <c r="P523" i="6" s="1"/>
  <c r="Q523" i="6" s="1"/>
  <c r="G523" i="6"/>
  <c r="O539" i="6"/>
  <c r="P539" i="6" s="1"/>
  <c r="Q539" i="6" s="1"/>
  <c r="G539" i="6"/>
  <c r="O555" i="6"/>
  <c r="P555" i="6" s="1"/>
  <c r="Q555" i="6" s="1"/>
  <c r="G555" i="6"/>
  <c r="O571" i="6"/>
  <c r="P571" i="6" s="1"/>
  <c r="Q571" i="6" s="1"/>
  <c r="G571" i="6"/>
  <c r="O587" i="6"/>
  <c r="P587" i="6" s="1"/>
  <c r="Q587" i="6" s="1"/>
  <c r="G587" i="6"/>
  <c r="O603" i="6"/>
  <c r="P603" i="6" s="1"/>
  <c r="Q603" i="6" s="1"/>
  <c r="G603" i="6"/>
  <c r="O619" i="6"/>
  <c r="P619" i="6" s="1"/>
  <c r="Q619" i="6" s="1"/>
  <c r="G619" i="6"/>
  <c r="O635" i="6"/>
  <c r="P635" i="6" s="1"/>
  <c r="Q635" i="6" s="1"/>
  <c r="G635" i="6"/>
  <c r="O651" i="6"/>
  <c r="P651" i="6" s="1"/>
  <c r="Q651" i="6" s="1"/>
  <c r="G651" i="6"/>
  <c r="O667" i="6"/>
  <c r="P667" i="6" s="1"/>
  <c r="Q667" i="6" s="1"/>
  <c r="G667" i="6"/>
  <c r="O683" i="6"/>
  <c r="P683" i="6" s="1"/>
  <c r="Q683" i="6" s="1"/>
  <c r="G683" i="6"/>
  <c r="O699" i="6"/>
  <c r="P699" i="6" s="1"/>
  <c r="Q699" i="6" s="1"/>
  <c r="G699" i="6"/>
  <c r="O715" i="6"/>
  <c r="P715" i="6" s="1"/>
  <c r="Q715" i="6" s="1"/>
  <c r="G715" i="6"/>
  <c r="O731" i="6"/>
  <c r="P731" i="6" s="1"/>
  <c r="Q731" i="6" s="1"/>
  <c r="G731" i="6"/>
  <c r="O747" i="6"/>
  <c r="P747" i="6" s="1"/>
  <c r="Q747" i="6" s="1"/>
  <c r="G747" i="6"/>
  <c r="O763" i="6"/>
  <c r="P763" i="6" s="1"/>
  <c r="Q763" i="6" s="1"/>
  <c r="G763" i="6"/>
  <c r="O779" i="6"/>
  <c r="P779" i="6" s="1"/>
  <c r="Q779" i="6" s="1"/>
  <c r="G779" i="6"/>
  <c r="O795" i="6"/>
  <c r="P795" i="6" s="1"/>
  <c r="Q795" i="6" s="1"/>
  <c r="G795" i="6"/>
  <c r="O811" i="6"/>
  <c r="P811" i="6" s="1"/>
  <c r="Q811" i="6" s="1"/>
  <c r="G811" i="6"/>
  <c r="O827" i="6"/>
  <c r="P827" i="6" s="1"/>
  <c r="Q827" i="6" s="1"/>
  <c r="G827" i="6"/>
  <c r="O843" i="6"/>
  <c r="P843" i="6" s="1"/>
  <c r="Q843" i="6" s="1"/>
  <c r="G843" i="6"/>
  <c r="O859" i="6"/>
  <c r="P859" i="6" s="1"/>
  <c r="Q859" i="6" s="1"/>
  <c r="G859" i="6"/>
  <c r="O875" i="6"/>
  <c r="P875" i="6" s="1"/>
  <c r="Q875" i="6" s="1"/>
  <c r="G875" i="6"/>
  <c r="O891" i="6"/>
  <c r="P891" i="6" s="1"/>
  <c r="Q891" i="6" s="1"/>
  <c r="G891" i="6"/>
  <c r="O907" i="6"/>
  <c r="P907" i="6" s="1"/>
  <c r="Q907" i="6" s="1"/>
  <c r="G907" i="6"/>
  <c r="O923" i="6"/>
  <c r="P923" i="6" s="1"/>
  <c r="Q923" i="6" s="1"/>
  <c r="G923" i="6"/>
  <c r="O939" i="6"/>
  <c r="P939" i="6" s="1"/>
  <c r="Q939" i="6" s="1"/>
  <c r="G939" i="6"/>
  <c r="O955" i="6"/>
  <c r="P955" i="6" s="1"/>
  <c r="Q955" i="6" s="1"/>
  <c r="G955" i="6"/>
  <c r="O971" i="6"/>
  <c r="P971" i="6" s="1"/>
  <c r="Q971" i="6" s="1"/>
  <c r="G971" i="6"/>
  <c r="O987" i="6"/>
  <c r="P987" i="6" s="1"/>
  <c r="Q987" i="6" s="1"/>
  <c r="G987" i="6"/>
  <c r="O8" i="6"/>
  <c r="P8" i="6" s="1"/>
  <c r="Q8" i="6" s="1"/>
  <c r="G8" i="6"/>
  <c r="O40" i="6"/>
  <c r="P40" i="6" s="1"/>
  <c r="Q40" i="6" s="1"/>
  <c r="G40" i="6"/>
  <c r="O72" i="6"/>
  <c r="P72" i="6" s="1"/>
  <c r="Q72" i="6" s="1"/>
  <c r="G72" i="6"/>
  <c r="O104" i="6"/>
  <c r="P104" i="6" s="1"/>
  <c r="Q104" i="6" s="1"/>
  <c r="G104" i="6"/>
  <c r="O136" i="6"/>
  <c r="P136" i="6" s="1"/>
  <c r="Q136" i="6" s="1"/>
  <c r="G136" i="6"/>
  <c r="O156" i="6"/>
  <c r="P156" i="6" s="1"/>
  <c r="Q156" i="6" s="1"/>
  <c r="G156" i="6"/>
  <c r="O172" i="6"/>
  <c r="P172" i="6" s="1"/>
  <c r="Q172" i="6" s="1"/>
  <c r="G172" i="6"/>
  <c r="O188" i="6"/>
  <c r="P188" i="6" s="1"/>
  <c r="Q188" i="6" s="1"/>
  <c r="G188" i="6"/>
  <c r="O204" i="6"/>
  <c r="P204" i="6" s="1"/>
  <c r="Q204" i="6" s="1"/>
  <c r="G204" i="6"/>
  <c r="O220" i="6"/>
  <c r="P220" i="6" s="1"/>
  <c r="Q220" i="6" s="1"/>
  <c r="G220" i="6"/>
  <c r="O236" i="6"/>
  <c r="P236" i="6" s="1"/>
  <c r="Q236" i="6" s="1"/>
  <c r="G236" i="6"/>
  <c r="O252" i="6"/>
  <c r="P252" i="6" s="1"/>
  <c r="Q252" i="6" s="1"/>
  <c r="G252" i="6"/>
  <c r="O268" i="6"/>
  <c r="P268" i="6" s="1"/>
  <c r="Q268" i="6" s="1"/>
  <c r="G268" i="6"/>
  <c r="O284" i="6"/>
  <c r="P284" i="6" s="1"/>
  <c r="Q284" i="6" s="1"/>
  <c r="G284" i="6"/>
  <c r="O300" i="6"/>
  <c r="P300" i="6" s="1"/>
  <c r="Q300" i="6" s="1"/>
  <c r="G300" i="6"/>
  <c r="O316" i="6"/>
  <c r="P316" i="6" s="1"/>
  <c r="Q316" i="6" s="1"/>
  <c r="G316" i="6"/>
  <c r="O332" i="6"/>
  <c r="P332" i="6" s="1"/>
  <c r="Q332" i="6" s="1"/>
  <c r="G332" i="6"/>
  <c r="O348" i="6"/>
  <c r="P348" i="6" s="1"/>
  <c r="Q348" i="6" s="1"/>
  <c r="G348" i="6"/>
  <c r="O364" i="6"/>
  <c r="P364" i="6" s="1"/>
  <c r="Q364" i="6" s="1"/>
  <c r="G364" i="6"/>
  <c r="O380" i="6"/>
  <c r="P380" i="6" s="1"/>
  <c r="Q380" i="6" s="1"/>
  <c r="G380" i="6"/>
  <c r="O396" i="6"/>
  <c r="P396" i="6" s="1"/>
  <c r="Q396" i="6" s="1"/>
  <c r="G396" i="6"/>
  <c r="O412" i="6"/>
  <c r="P412" i="6" s="1"/>
  <c r="Q412" i="6" s="1"/>
  <c r="G412" i="6"/>
  <c r="O428" i="6"/>
  <c r="P428" i="6" s="1"/>
  <c r="Q428" i="6" s="1"/>
  <c r="G428" i="6"/>
  <c r="O444" i="6"/>
  <c r="P444" i="6" s="1"/>
  <c r="Q444" i="6" s="1"/>
  <c r="G444" i="6"/>
  <c r="O460" i="6"/>
  <c r="P460" i="6" s="1"/>
  <c r="Q460" i="6" s="1"/>
  <c r="G460" i="6"/>
  <c r="O476" i="6"/>
  <c r="P476" i="6" s="1"/>
  <c r="Q476" i="6" s="1"/>
  <c r="G476" i="6"/>
  <c r="O492" i="6"/>
  <c r="P492" i="6" s="1"/>
  <c r="Q492" i="6" s="1"/>
  <c r="G492" i="6"/>
  <c r="O508" i="6"/>
  <c r="P508" i="6" s="1"/>
  <c r="Q508" i="6" s="1"/>
  <c r="G508" i="6"/>
  <c r="O524" i="6"/>
  <c r="P524" i="6" s="1"/>
  <c r="Q524" i="6" s="1"/>
  <c r="G524" i="6"/>
  <c r="O540" i="6"/>
  <c r="P540" i="6" s="1"/>
  <c r="Q540" i="6" s="1"/>
  <c r="G540" i="6"/>
  <c r="O556" i="6"/>
  <c r="P556" i="6" s="1"/>
  <c r="Q556" i="6" s="1"/>
  <c r="G556" i="6"/>
  <c r="O572" i="6"/>
  <c r="P572" i="6" s="1"/>
  <c r="Q572" i="6" s="1"/>
  <c r="G572" i="6"/>
  <c r="O588" i="6"/>
  <c r="P588" i="6" s="1"/>
  <c r="Q588" i="6" s="1"/>
  <c r="G588" i="6"/>
  <c r="O604" i="6"/>
  <c r="P604" i="6" s="1"/>
  <c r="Q604" i="6" s="1"/>
  <c r="G604" i="6"/>
  <c r="O620" i="6"/>
  <c r="P620" i="6" s="1"/>
  <c r="Q620" i="6" s="1"/>
  <c r="G620" i="6"/>
  <c r="O636" i="6"/>
  <c r="P636" i="6" s="1"/>
  <c r="Q636" i="6" s="1"/>
  <c r="G636" i="6"/>
  <c r="O652" i="6"/>
  <c r="P652" i="6" s="1"/>
  <c r="Q652" i="6" s="1"/>
  <c r="G652" i="6"/>
  <c r="O668" i="6"/>
  <c r="P668" i="6" s="1"/>
  <c r="Q668" i="6" s="1"/>
  <c r="G668" i="6"/>
  <c r="O684" i="6"/>
  <c r="P684" i="6" s="1"/>
  <c r="Q684" i="6" s="1"/>
  <c r="G684" i="6"/>
  <c r="O700" i="6"/>
  <c r="P700" i="6" s="1"/>
  <c r="Q700" i="6" s="1"/>
  <c r="G700" i="6"/>
  <c r="O716" i="6"/>
  <c r="P716" i="6" s="1"/>
  <c r="Q716" i="6" s="1"/>
  <c r="G716" i="6"/>
  <c r="O732" i="6"/>
  <c r="P732" i="6" s="1"/>
  <c r="Q732" i="6" s="1"/>
  <c r="G732" i="6"/>
  <c r="O748" i="6"/>
  <c r="P748" i="6" s="1"/>
  <c r="Q748" i="6" s="1"/>
  <c r="G748" i="6"/>
  <c r="O764" i="6"/>
  <c r="P764" i="6" s="1"/>
  <c r="Q764" i="6" s="1"/>
  <c r="G764" i="6"/>
  <c r="O780" i="6"/>
  <c r="P780" i="6" s="1"/>
  <c r="Q780" i="6" s="1"/>
  <c r="G780" i="6"/>
  <c r="O796" i="6"/>
  <c r="P796" i="6" s="1"/>
  <c r="Q796" i="6" s="1"/>
  <c r="G796" i="6"/>
  <c r="O812" i="6"/>
  <c r="P812" i="6" s="1"/>
  <c r="Q812" i="6" s="1"/>
  <c r="G812" i="6"/>
  <c r="O828" i="6"/>
  <c r="P828" i="6" s="1"/>
  <c r="Q828" i="6" s="1"/>
  <c r="G828" i="6"/>
  <c r="O844" i="6"/>
  <c r="P844" i="6" s="1"/>
  <c r="Q844" i="6" s="1"/>
  <c r="G844" i="6"/>
  <c r="O860" i="6"/>
  <c r="P860" i="6" s="1"/>
  <c r="Q860" i="6" s="1"/>
  <c r="G860" i="6"/>
  <c r="O876" i="6"/>
  <c r="P876" i="6" s="1"/>
  <c r="Q876" i="6" s="1"/>
  <c r="G876" i="6"/>
  <c r="O892" i="6"/>
  <c r="P892" i="6" s="1"/>
  <c r="Q892" i="6" s="1"/>
  <c r="G892" i="6"/>
  <c r="O908" i="6"/>
  <c r="P908" i="6" s="1"/>
  <c r="Q908" i="6" s="1"/>
  <c r="G908" i="6"/>
  <c r="O924" i="6"/>
  <c r="P924" i="6" s="1"/>
  <c r="Q924" i="6" s="1"/>
  <c r="G924" i="6"/>
  <c r="O940" i="6"/>
  <c r="P940" i="6" s="1"/>
  <c r="Q940" i="6" s="1"/>
  <c r="G940" i="6"/>
  <c r="O956" i="6"/>
  <c r="P956" i="6" s="1"/>
  <c r="Q956" i="6" s="1"/>
  <c r="G956" i="6"/>
  <c r="O972" i="6"/>
  <c r="P972" i="6" s="1"/>
  <c r="Q972" i="6" s="1"/>
  <c r="G972" i="6"/>
  <c r="O988" i="6"/>
  <c r="P988" i="6" s="1"/>
  <c r="Q988" i="6" s="1"/>
  <c r="G988" i="6"/>
  <c r="O9" i="6"/>
  <c r="P9" i="6" s="1"/>
  <c r="Q9" i="6" s="1"/>
  <c r="G9" i="6"/>
  <c r="O41" i="6"/>
  <c r="P41" i="6" s="1"/>
  <c r="Q41" i="6" s="1"/>
  <c r="G41" i="6"/>
  <c r="O73" i="6"/>
  <c r="P73" i="6" s="1"/>
  <c r="Q73" i="6" s="1"/>
  <c r="G73" i="6"/>
  <c r="O105" i="6"/>
  <c r="P105" i="6" s="1"/>
  <c r="Q105" i="6" s="1"/>
  <c r="G105" i="6"/>
  <c r="O137" i="6"/>
  <c r="P137" i="6" s="1"/>
  <c r="Q137" i="6" s="1"/>
  <c r="G137" i="6"/>
  <c r="O157" i="6"/>
  <c r="P157" i="6" s="1"/>
  <c r="Q157" i="6" s="1"/>
  <c r="G157" i="6"/>
  <c r="O173" i="6"/>
  <c r="P173" i="6" s="1"/>
  <c r="Q173" i="6" s="1"/>
  <c r="G173" i="6"/>
  <c r="O189" i="6"/>
  <c r="P189" i="6" s="1"/>
  <c r="Q189" i="6" s="1"/>
  <c r="G189" i="6"/>
  <c r="O205" i="6"/>
  <c r="P205" i="6" s="1"/>
  <c r="Q205" i="6" s="1"/>
  <c r="G205" i="6"/>
  <c r="O221" i="6"/>
  <c r="P221" i="6" s="1"/>
  <c r="Q221" i="6" s="1"/>
  <c r="G221" i="6"/>
  <c r="O237" i="6"/>
  <c r="P237" i="6" s="1"/>
  <c r="Q237" i="6" s="1"/>
  <c r="G237" i="6"/>
  <c r="O253" i="6"/>
  <c r="P253" i="6" s="1"/>
  <c r="Q253" i="6" s="1"/>
  <c r="G253" i="6"/>
  <c r="O269" i="6"/>
  <c r="P269" i="6" s="1"/>
  <c r="Q269" i="6" s="1"/>
  <c r="G269" i="6"/>
  <c r="O285" i="6"/>
  <c r="P285" i="6" s="1"/>
  <c r="Q285" i="6" s="1"/>
  <c r="G285" i="6"/>
  <c r="O301" i="6"/>
  <c r="P301" i="6" s="1"/>
  <c r="Q301" i="6" s="1"/>
  <c r="G301" i="6"/>
  <c r="O317" i="6"/>
  <c r="P317" i="6" s="1"/>
  <c r="Q317" i="6" s="1"/>
  <c r="G317" i="6"/>
  <c r="O333" i="6"/>
  <c r="P333" i="6" s="1"/>
  <c r="Q333" i="6" s="1"/>
  <c r="G333" i="6"/>
  <c r="O349" i="6"/>
  <c r="P349" i="6" s="1"/>
  <c r="Q349" i="6" s="1"/>
  <c r="G349" i="6"/>
  <c r="O365" i="6"/>
  <c r="P365" i="6" s="1"/>
  <c r="Q365" i="6" s="1"/>
  <c r="G365" i="6"/>
  <c r="O381" i="6"/>
  <c r="P381" i="6" s="1"/>
  <c r="Q381" i="6" s="1"/>
  <c r="G381" i="6"/>
  <c r="O397" i="6"/>
  <c r="P397" i="6" s="1"/>
  <c r="Q397" i="6" s="1"/>
  <c r="G397" i="6"/>
  <c r="O413" i="6"/>
  <c r="P413" i="6" s="1"/>
  <c r="Q413" i="6" s="1"/>
  <c r="G413" i="6"/>
  <c r="O429" i="6"/>
  <c r="P429" i="6" s="1"/>
  <c r="Q429" i="6" s="1"/>
  <c r="G429" i="6"/>
  <c r="O445" i="6"/>
  <c r="P445" i="6" s="1"/>
  <c r="Q445" i="6" s="1"/>
  <c r="G445" i="6"/>
  <c r="O461" i="6"/>
  <c r="P461" i="6" s="1"/>
  <c r="Q461" i="6" s="1"/>
  <c r="G461" i="6"/>
  <c r="O477" i="6"/>
  <c r="P477" i="6" s="1"/>
  <c r="Q477" i="6" s="1"/>
  <c r="G477" i="6"/>
  <c r="O493" i="6"/>
  <c r="P493" i="6" s="1"/>
  <c r="Q493" i="6" s="1"/>
  <c r="G493" i="6"/>
  <c r="O509" i="6"/>
  <c r="P509" i="6" s="1"/>
  <c r="Q509" i="6" s="1"/>
  <c r="G509" i="6"/>
  <c r="O525" i="6"/>
  <c r="P525" i="6" s="1"/>
  <c r="Q525" i="6" s="1"/>
  <c r="G525" i="6"/>
  <c r="O541" i="6"/>
  <c r="P541" i="6" s="1"/>
  <c r="Q541" i="6" s="1"/>
  <c r="G541" i="6"/>
  <c r="O557" i="6"/>
  <c r="P557" i="6" s="1"/>
  <c r="Q557" i="6" s="1"/>
  <c r="G557" i="6"/>
  <c r="O573" i="6"/>
  <c r="P573" i="6" s="1"/>
  <c r="Q573" i="6" s="1"/>
  <c r="G573" i="6"/>
  <c r="O589" i="6"/>
  <c r="P589" i="6" s="1"/>
  <c r="Q589" i="6" s="1"/>
  <c r="G589" i="6"/>
  <c r="O605" i="6"/>
  <c r="P605" i="6" s="1"/>
  <c r="Q605" i="6" s="1"/>
  <c r="G605" i="6"/>
  <c r="O621" i="6"/>
  <c r="P621" i="6" s="1"/>
  <c r="Q621" i="6" s="1"/>
  <c r="G621" i="6"/>
  <c r="O637" i="6"/>
  <c r="P637" i="6" s="1"/>
  <c r="Q637" i="6" s="1"/>
  <c r="G637" i="6"/>
  <c r="O653" i="6"/>
  <c r="P653" i="6" s="1"/>
  <c r="Q653" i="6" s="1"/>
  <c r="G653" i="6"/>
  <c r="O669" i="6"/>
  <c r="P669" i="6" s="1"/>
  <c r="Q669" i="6" s="1"/>
  <c r="G669" i="6"/>
  <c r="O685" i="6"/>
  <c r="P685" i="6" s="1"/>
  <c r="Q685" i="6" s="1"/>
  <c r="G685" i="6"/>
  <c r="O701" i="6"/>
  <c r="P701" i="6" s="1"/>
  <c r="Q701" i="6" s="1"/>
  <c r="G701" i="6"/>
  <c r="O717" i="6"/>
  <c r="P717" i="6" s="1"/>
  <c r="Q717" i="6" s="1"/>
  <c r="G717" i="6"/>
  <c r="O733" i="6"/>
  <c r="P733" i="6" s="1"/>
  <c r="Q733" i="6" s="1"/>
  <c r="G733" i="6"/>
  <c r="O749" i="6"/>
  <c r="P749" i="6" s="1"/>
  <c r="Q749" i="6" s="1"/>
  <c r="G749" i="6"/>
  <c r="O765" i="6"/>
  <c r="P765" i="6" s="1"/>
  <c r="Q765" i="6" s="1"/>
  <c r="G765" i="6"/>
  <c r="O781" i="6"/>
  <c r="P781" i="6" s="1"/>
  <c r="Q781" i="6" s="1"/>
  <c r="G781" i="6"/>
  <c r="O797" i="6"/>
  <c r="P797" i="6" s="1"/>
  <c r="Q797" i="6" s="1"/>
  <c r="G797" i="6"/>
  <c r="O813" i="6"/>
  <c r="P813" i="6" s="1"/>
  <c r="Q813" i="6" s="1"/>
  <c r="G813" i="6"/>
  <c r="O829" i="6"/>
  <c r="P829" i="6" s="1"/>
  <c r="Q829" i="6" s="1"/>
  <c r="G829" i="6"/>
  <c r="O845" i="6"/>
  <c r="P845" i="6" s="1"/>
  <c r="Q845" i="6" s="1"/>
  <c r="G845" i="6"/>
  <c r="O861" i="6"/>
  <c r="P861" i="6" s="1"/>
  <c r="Q861" i="6" s="1"/>
  <c r="G861" i="6"/>
  <c r="O877" i="6"/>
  <c r="P877" i="6" s="1"/>
  <c r="Q877" i="6" s="1"/>
  <c r="G877" i="6"/>
  <c r="O893" i="6"/>
  <c r="P893" i="6" s="1"/>
  <c r="Q893" i="6" s="1"/>
  <c r="G893" i="6"/>
  <c r="O909" i="6"/>
  <c r="P909" i="6" s="1"/>
  <c r="Q909" i="6" s="1"/>
  <c r="G909" i="6"/>
  <c r="O925" i="6"/>
  <c r="P925" i="6" s="1"/>
  <c r="Q925" i="6" s="1"/>
  <c r="G925" i="6"/>
  <c r="O941" i="6"/>
  <c r="P941" i="6" s="1"/>
  <c r="Q941" i="6" s="1"/>
  <c r="G941" i="6"/>
  <c r="O957" i="6"/>
  <c r="P957" i="6" s="1"/>
  <c r="Q957" i="6" s="1"/>
  <c r="G957" i="6"/>
  <c r="O973" i="6"/>
  <c r="P973" i="6" s="1"/>
  <c r="Q973" i="6" s="1"/>
  <c r="G973" i="6"/>
  <c r="O989" i="6"/>
  <c r="P989" i="6" s="1"/>
  <c r="Q989" i="6" s="1"/>
  <c r="G989" i="6"/>
  <c r="O34" i="6"/>
  <c r="P34" i="6" s="1"/>
  <c r="Q34" i="6" s="1"/>
  <c r="G34" i="6"/>
  <c r="O50" i="6"/>
  <c r="P50" i="6" s="1"/>
  <c r="Q50" i="6" s="1"/>
  <c r="G50" i="6"/>
  <c r="O66" i="6"/>
  <c r="P66" i="6" s="1"/>
  <c r="Q66" i="6" s="1"/>
  <c r="G66" i="6"/>
  <c r="O82" i="6"/>
  <c r="P82" i="6" s="1"/>
  <c r="Q82" i="6" s="1"/>
  <c r="G82" i="6"/>
  <c r="O98" i="6"/>
  <c r="P98" i="6" s="1"/>
  <c r="Q98" i="6" s="1"/>
  <c r="G98" i="6"/>
  <c r="O114" i="6"/>
  <c r="P114" i="6" s="1"/>
  <c r="Q114" i="6" s="1"/>
  <c r="G114" i="6"/>
  <c r="O130" i="6"/>
  <c r="P130" i="6" s="1"/>
  <c r="Q130" i="6" s="1"/>
  <c r="G130" i="6"/>
  <c r="O146" i="6"/>
  <c r="P146" i="6" s="1"/>
  <c r="Q146" i="6" s="1"/>
  <c r="G146" i="6"/>
  <c r="O162" i="6"/>
  <c r="P162" i="6" s="1"/>
  <c r="Q162" i="6" s="1"/>
  <c r="G162" i="6"/>
  <c r="O178" i="6"/>
  <c r="P178" i="6" s="1"/>
  <c r="Q178" i="6" s="1"/>
  <c r="G178" i="6"/>
  <c r="O194" i="6"/>
  <c r="P194" i="6" s="1"/>
  <c r="Q194" i="6" s="1"/>
  <c r="G194" i="6"/>
  <c r="O210" i="6"/>
  <c r="P210" i="6" s="1"/>
  <c r="Q210" i="6" s="1"/>
  <c r="G210" i="6"/>
  <c r="O226" i="6"/>
  <c r="P226" i="6" s="1"/>
  <c r="Q226" i="6" s="1"/>
  <c r="G226" i="6"/>
  <c r="O242" i="6"/>
  <c r="P242" i="6" s="1"/>
  <c r="Q242" i="6" s="1"/>
  <c r="G242" i="6"/>
  <c r="O258" i="6"/>
  <c r="P258" i="6" s="1"/>
  <c r="Q258" i="6" s="1"/>
  <c r="G258" i="6"/>
  <c r="O274" i="6"/>
  <c r="P274" i="6" s="1"/>
  <c r="Q274" i="6" s="1"/>
  <c r="G274" i="6"/>
  <c r="O290" i="6"/>
  <c r="P290" i="6" s="1"/>
  <c r="Q290" i="6" s="1"/>
  <c r="G290" i="6"/>
  <c r="O306" i="6"/>
  <c r="P306" i="6" s="1"/>
  <c r="Q306" i="6" s="1"/>
  <c r="G306" i="6"/>
  <c r="O322" i="6"/>
  <c r="P322" i="6" s="1"/>
  <c r="Q322" i="6" s="1"/>
  <c r="G322" i="6"/>
  <c r="O338" i="6"/>
  <c r="P338" i="6" s="1"/>
  <c r="Q338" i="6" s="1"/>
  <c r="G338" i="6"/>
  <c r="O354" i="6"/>
  <c r="P354" i="6" s="1"/>
  <c r="Q354" i="6" s="1"/>
  <c r="G354" i="6"/>
  <c r="O370" i="6"/>
  <c r="P370" i="6" s="1"/>
  <c r="Q370" i="6" s="1"/>
  <c r="G370" i="6"/>
  <c r="O386" i="6"/>
  <c r="P386" i="6" s="1"/>
  <c r="Q386" i="6" s="1"/>
  <c r="G386" i="6"/>
  <c r="O402" i="6"/>
  <c r="P402" i="6" s="1"/>
  <c r="Q402" i="6" s="1"/>
  <c r="G402" i="6"/>
  <c r="O418" i="6"/>
  <c r="P418" i="6" s="1"/>
  <c r="Q418" i="6" s="1"/>
  <c r="G418" i="6"/>
  <c r="O434" i="6"/>
  <c r="P434" i="6" s="1"/>
  <c r="Q434" i="6" s="1"/>
  <c r="G434" i="6"/>
  <c r="O450" i="6"/>
  <c r="P450" i="6" s="1"/>
  <c r="Q450" i="6" s="1"/>
  <c r="G450" i="6"/>
  <c r="O466" i="6"/>
  <c r="P466" i="6" s="1"/>
  <c r="Q466" i="6" s="1"/>
  <c r="G466" i="6"/>
  <c r="O482" i="6"/>
  <c r="P482" i="6" s="1"/>
  <c r="Q482" i="6" s="1"/>
  <c r="G482" i="6"/>
  <c r="O498" i="6"/>
  <c r="P498" i="6" s="1"/>
  <c r="Q498" i="6" s="1"/>
  <c r="G498" i="6"/>
  <c r="O514" i="6"/>
  <c r="P514" i="6" s="1"/>
  <c r="Q514" i="6" s="1"/>
  <c r="G514" i="6"/>
  <c r="O530" i="6"/>
  <c r="P530" i="6" s="1"/>
  <c r="Q530" i="6" s="1"/>
  <c r="G530" i="6"/>
  <c r="O546" i="6"/>
  <c r="P546" i="6" s="1"/>
  <c r="Q546" i="6" s="1"/>
  <c r="G546" i="6"/>
  <c r="O562" i="6"/>
  <c r="P562" i="6" s="1"/>
  <c r="Q562" i="6" s="1"/>
  <c r="G562" i="6"/>
  <c r="O578" i="6"/>
  <c r="P578" i="6" s="1"/>
  <c r="Q578" i="6" s="1"/>
  <c r="G578" i="6"/>
  <c r="O594" i="6"/>
  <c r="P594" i="6" s="1"/>
  <c r="Q594" i="6" s="1"/>
  <c r="G594" i="6"/>
  <c r="O610" i="6"/>
  <c r="P610" i="6" s="1"/>
  <c r="Q610" i="6" s="1"/>
  <c r="G610" i="6"/>
  <c r="O626" i="6"/>
  <c r="P626" i="6" s="1"/>
  <c r="Q626" i="6" s="1"/>
  <c r="G626" i="6"/>
  <c r="O642" i="6"/>
  <c r="P642" i="6" s="1"/>
  <c r="Q642" i="6" s="1"/>
  <c r="G642" i="6"/>
  <c r="O658" i="6"/>
  <c r="P658" i="6" s="1"/>
  <c r="Q658" i="6" s="1"/>
  <c r="G658" i="6"/>
  <c r="O674" i="6"/>
  <c r="P674" i="6" s="1"/>
  <c r="Q674" i="6" s="1"/>
  <c r="G674" i="6"/>
  <c r="O690" i="6"/>
  <c r="P690" i="6" s="1"/>
  <c r="Q690" i="6" s="1"/>
  <c r="G690" i="6"/>
  <c r="O706" i="6"/>
  <c r="P706" i="6" s="1"/>
  <c r="Q706" i="6" s="1"/>
  <c r="G706" i="6"/>
  <c r="O722" i="6"/>
  <c r="P722" i="6" s="1"/>
  <c r="Q722" i="6" s="1"/>
  <c r="G722" i="6"/>
  <c r="O738" i="6"/>
  <c r="P738" i="6" s="1"/>
  <c r="Q738" i="6" s="1"/>
  <c r="G738" i="6"/>
  <c r="O754" i="6"/>
  <c r="P754" i="6" s="1"/>
  <c r="Q754" i="6" s="1"/>
  <c r="G754" i="6"/>
  <c r="O770" i="6"/>
  <c r="P770" i="6" s="1"/>
  <c r="Q770" i="6" s="1"/>
  <c r="G770" i="6"/>
  <c r="O786" i="6"/>
  <c r="P786" i="6" s="1"/>
  <c r="Q786" i="6" s="1"/>
  <c r="G786" i="6"/>
  <c r="O802" i="6"/>
  <c r="P802" i="6" s="1"/>
  <c r="Q802" i="6" s="1"/>
  <c r="G802" i="6"/>
  <c r="O818" i="6"/>
  <c r="P818" i="6" s="1"/>
  <c r="Q818" i="6" s="1"/>
  <c r="G818" i="6"/>
  <c r="O834" i="6"/>
  <c r="P834" i="6" s="1"/>
  <c r="Q834" i="6" s="1"/>
  <c r="G834" i="6"/>
  <c r="O850" i="6"/>
  <c r="P850" i="6" s="1"/>
  <c r="Q850" i="6" s="1"/>
  <c r="G850" i="6"/>
  <c r="O866" i="6"/>
  <c r="P866" i="6" s="1"/>
  <c r="Q866" i="6" s="1"/>
  <c r="G866" i="6"/>
  <c r="O882" i="6"/>
  <c r="P882" i="6" s="1"/>
  <c r="Q882" i="6" s="1"/>
  <c r="G882" i="6"/>
  <c r="O898" i="6"/>
  <c r="P898" i="6" s="1"/>
  <c r="Q898" i="6" s="1"/>
  <c r="G898" i="6"/>
  <c r="O914" i="6"/>
  <c r="P914" i="6" s="1"/>
  <c r="Q914" i="6" s="1"/>
  <c r="G914" i="6"/>
  <c r="O930" i="6"/>
  <c r="P930" i="6" s="1"/>
  <c r="Q930" i="6" s="1"/>
  <c r="G930" i="6"/>
  <c r="O946" i="6"/>
  <c r="P946" i="6" s="1"/>
  <c r="Q946" i="6" s="1"/>
  <c r="G946" i="6"/>
  <c r="O962" i="6"/>
  <c r="P962" i="6" s="1"/>
  <c r="Q962" i="6" s="1"/>
  <c r="G962" i="6"/>
  <c r="O978" i="6"/>
  <c r="P978" i="6" s="1"/>
  <c r="Q978" i="6" s="1"/>
  <c r="G978" i="6"/>
  <c r="O994" i="6"/>
  <c r="P994" i="6" s="1"/>
  <c r="Q994" i="6" s="1"/>
  <c r="G994" i="6"/>
  <c r="O11" i="6"/>
  <c r="G11" i="6"/>
  <c r="O12" i="6"/>
  <c r="P12" i="6" s="1"/>
  <c r="Q12" i="6" s="1"/>
  <c r="G12" i="6"/>
  <c r="O44" i="6"/>
  <c r="P44" i="6" s="1"/>
  <c r="Q44" i="6" s="1"/>
  <c r="G44" i="6"/>
  <c r="O76" i="6"/>
  <c r="P76" i="6" s="1"/>
  <c r="Q76" i="6" s="1"/>
  <c r="G76" i="6"/>
  <c r="O108" i="6"/>
  <c r="P108" i="6" s="1"/>
  <c r="Q108" i="6" s="1"/>
  <c r="G108" i="6"/>
  <c r="O140" i="6"/>
  <c r="P140" i="6" s="1"/>
  <c r="Q140" i="6" s="1"/>
  <c r="G140" i="6"/>
  <c r="O29" i="6"/>
  <c r="P29" i="6" s="1"/>
  <c r="Q29" i="6" s="1"/>
  <c r="G29" i="6"/>
  <c r="O61" i="6"/>
  <c r="P61" i="6" s="1"/>
  <c r="Q61" i="6" s="1"/>
  <c r="G61" i="6"/>
  <c r="O93" i="6"/>
  <c r="P93" i="6" s="1"/>
  <c r="Q93" i="6" s="1"/>
  <c r="G93" i="6"/>
  <c r="O125" i="6"/>
  <c r="P125" i="6" s="1"/>
  <c r="Q125" i="6" s="1"/>
  <c r="G125" i="6"/>
  <c r="O10" i="6"/>
  <c r="P10" i="6" s="1"/>
  <c r="Q10" i="6" s="1"/>
  <c r="G10" i="6"/>
  <c r="O26" i="6"/>
  <c r="P26" i="6" s="1"/>
  <c r="Q26" i="6" s="1"/>
  <c r="G26" i="6"/>
  <c r="O31" i="6"/>
  <c r="P31" i="6" s="1"/>
  <c r="Q31" i="6" s="1"/>
  <c r="G31" i="6"/>
  <c r="O47" i="6"/>
  <c r="P47" i="6" s="1"/>
  <c r="Q47" i="6" s="1"/>
  <c r="G47" i="6"/>
  <c r="O63" i="6"/>
  <c r="P63" i="6" s="1"/>
  <c r="Q63" i="6" s="1"/>
  <c r="G63" i="6"/>
  <c r="O79" i="6"/>
  <c r="P79" i="6" s="1"/>
  <c r="Q79" i="6" s="1"/>
  <c r="G79" i="6"/>
  <c r="O95" i="6"/>
  <c r="P95" i="6" s="1"/>
  <c r="Q95" i="6" s="1"/>
  <c r="G95" i="6"/>
  <c r="O111" i="6"/>
  <c r="P111" i="6" s="1"/>
  <c r="Q111" i="6" s="1"/>
  <c r="G111" i="6"/>
  <c r="O127" i="6"/>
  <c r="P127" i="6" s="1"/>
  <c r="Q127" i="6" s="1"/>
  <c r="G127" i="6"/>
  <c r="O143" i="6"/>
  <c r="P143" i="6" s="1"/>
  <c r="Q143" i="6" s="1"/>
  <c r="G143" i="6"/>
  <c r="O159" i="6"/>
  <c r="P159" i="6" s="1"/>
  <c r="Q159" i="6" s="1"/>
  <c r="G159" i="6"/>
  <c r="O175" i="6"/>
  <c r="P175" i="6" s="1"/>
  <c r="Q175" i="6" s="1"/>
  <c r="G175" i="6"/>
  <c r="O191" i="6"/>
  <c r="P191" i="6" s="1"/>
  <c r="Q191" i="6" s="1"/>
  <c r="G191" i="6"/>
  <c r="O207" i="6"/>
  <c r="P207" i="6" s="1"/>
  <c r="Q207" i="6" s="1"/>
  <c r="G207" i="6"/>
  <c r="O223" i="6"/>
  <c r="P223" i="6" s="1"/>
  <c r="Q223" i="6" s="1"/>
  <c r="G223" i="6"/>
  <c r="O239" i="6"/>
  <c r="P239" i="6" s="1"/>
  <c r="Q239" i="6" s="1"/>
  <c r="G239" i="6"/>
  <c r="O255" i="6"/>
  <c r="P255" i="6" s="1"/>
  <c r="Q255" i="6" s="1"/>
  <c r="G255" i="6"/>
  <c r="O271" i="6"/>
  <c r="P271" i="6" s="1"/>
  <c r="Q271" i="6" s="1"/>
  <c r="G271" i="6"/>
  <c r="O287" i="6"/>
  <c r="P287" i="6" s="1"/>
  <c r="Q287" i="6" s="1"/>
  <c r="G287" i="6"/>
  <c r="O303" i="6"/>
  <c r="P303" i="6" s="1"/>
  <c r="Q303" i="6" s="1"/>
  <c r="G303" i="6"/>
  <c r="O319" i="6"/>
  <c r="P319" i="6" s="1"/>
  <c r="Q319" i="6" s="1"/>
  <c r="G319" i="6"/>
  <c r="O335" i="6"/>
  <c r="P335" i="6" s="1"/>
  <c r="Q335" i="6" s="1"/>
  <c r="G335" i="6"/>
  <c r="O351" i="6"/>
  <c r="P351" i="6" s="1"/>
  <c r="Q351" i="6" s="1"/>
  <c r="G351" i="6"/>
  <c r="O367" i="6"/>
  <c r="P367" i="6" s="1"/>
  <c r="Q367" i="6" s="1"/>
  <c r="G367" i="6"/>
  <c r="O383" i="6"/>
  <c r="P383" i="6" s="1"/>
  <c r="Q383" i="6" s="1"/>
  <c r="G383" i="6"/>
  <c r="O399" i="6"/>
  <c r="P399" i="6" s="1"/>
  <c r="Q399" i="6" s="1"/>
  <c r="G399" i="6"/>
  <c r="O415" i="6"/>
  <c r="P415" i="6" s="1"/>
  <c r="Q415" i="6" s="1"/>
  <c r="G415" i="6"/>
  <c r="O431" i="6"/>
  <c r="P431" i="6" s="1"/>
  <c r="Q431" i="6" s="1"/>
  <c r="G431" i="6"/>
  <c r="O447" i="6"/>
  <c r="P447" i="6" s="1"/>
  <c r="Q447" i="6" s="1"/>
  <c r="G447" i="6"/>
  <c r="O463" i="6"/>
  <c r="P463" i="6" s="1"/>
  <c r="Q463" i="6" s="1"/>
  <c r="G463" i="6"/>
  <c r="O479" i="6"/>
  <c r="P479" i="6" s="1"/>
  <c r="Q479" i="6" s="1"/>
  <c r="G479" i="6"/>
  <c r="O495" i="6"/>
  <c r="P495" i="6" s="1"/>
  <c r="Q495" i="6" s="1"/>
  <c r="G495" i="6"/>
  <c r="O511" i="6"/>
  <c r="P511" i="6" s="1"/>
  <c r="Q511" i="6" s="1"/>
  <c r="G511" i="6"/>
  <c r="O527" i="6"/>
  <c r="P527" i="6" s="1"/>
  <c r="Q527" i="6" s="1"/>
  <c r="G527" i="6"/>
  <c r="O543" i="6"/>
  <c r="P543" i="6" s="1"/>
  <c r="Q543" i="6" s="1"/>
  <c r="G543" i="6"/>
  <c r="O559" i="6"/>
  <c r="P559" i="6" s="1"/>
  <c r="Q559" i="6" s="1"/>
  <c r="G559" i="6"/>
  <c r="O575" i="6"/>
  <c r="P575" i="6" s="1"/>
  <c r="Q575" i="6" s="1"/>
  <c r="G575" i="6"/>
  <c r="O591" i="6"/>
  <c r="P591" i="6" s="1"/>
  <c r="Q591" i="6" s="1"/>
  <c r="G591" i="6"/>
  <c r="O607" i="6"/>
  <c r="P607" i="6" s="1"/>
  <c r="Q607" i="6" s="1"/>
  <c r="G607" i="6"/>
  <c r="O623" i="6"/>
  <c r="P623" i="6" s="1"/>
  <c r="Q623" i="6" s="1"/>
  <c r="G623" i="6"/>
  <c r="O639" i="6"/>
  <c r="P639" i="6" s="1"/>
  <c r="Q639" i="6" s="1"/>
  <c r="G639" i="6"/>
  <c r="O655" i="6"/>
  <c r="P655" i="6" s="1"/>
  <c r="Q655" i="6" s="1"/>
  <c r="G655" i="6"/>
  <c r="O671" i="6"/>
  <c r="P671" i="6" s="1"/>
  <c r="Q671" i="6" s="1"/>
  <c r="G671" i="6"/>
  <c r="O687" i="6"/>
  <c r="P687" i="6" s="1"/>
  <c r="Q687" i="6" s="1"/>
  <c r="G687" i="6"/>
  <c r="O703" i="6"/>
  <c r="P703" i="6" s="1"/>
  <c r="Q703" i="6" s="1"/>
  <c r="G703" i="6"/>
  <c r="O719" i="6"/>
  <c r="P719" i="6" s="1"/>
  <c r="Q719" i="6" s="1"/>
  <c r="G719" i="6"/>
  <c r="O735" i="6"/>
  <c r="P735" i="6" s="1"/>
  <c r="Q735" i="6" s="1"/>
  <c r="G735" i="6"/>
  <c r="O751" i="6"/>
  <c r="P751" i="6" s="1"/>
  <c r="Q751" i="6" s="1"/>
  <c r="G751" i="6"/>
  <c r="O767" i="6"/>
  <c r="P767" i="6" s="1"/>
  <c r="Q767" i="6" s="1"/>
  <c r="G767" i="6"/>
  <c r="O783" i="6"/>
  <c r="P783" i="6" s="1"/>
  <c r="Q783" i="6" s="1"/>
  <c r="G783" i="6"/>
  <c r="O799" i="6"/>
  <c r="P799" i="6" s="1"/>
  <c r="Q799" i="6" s="1"/>
  <c r="G799" i="6"/>
  <c r="O815" i="6"/>
  <c r="P815" i="6" s="1"/>
  <c r="Q815" i="6" s="1"/>
  <c r="G815" i="6"/>
  <c r="O831" i="6"/>
  <c r="P831" i="6" s="1"/>
  <c r="Q831" i="6" s="1"/>
  <c r="G831" i="6"/>
  <c r="O847" i="6"/>
  <c r="P847" i="6" s="1"/>
  <c r="Q847" i="6" s="1"/>
  <c r="G847" i="6"/>
  <c r="O863" i="6"/>
  <c r="P863" i="6" s="1"/>
  <c r="Q863" i="6" s="1"/>
  <c r="G863" i="6"/>
  <c r="O879" i="6"/>
  <c r="P879" i="6" s="1"/>
  <c r="Q879" i="6" s="1"/>
  <c r="G879" i="6"/>
  <c r="O895" i="6"/>
  <c r="P895" i="6" s="1"/>
  <c r="Q895" i="6" s="1"/>
  <c r="G895" i="6"/>
  <c r="O911" i="6"/>
  <c r="P911" i="6" s="1"/>
  <c r="Q911" i="6" s="1"/>
  <c r="G911" i="6"/>
  <c r="O927" i="6"/>
  <c r="P927" i="6" s="1"/>
  <c r="Q927" i="6" s="1"/>
  <c r="G927" i="6"/>
  <c r="O943" i="6"/>
  <c r="P943" i="6" s="1"/>
  <c r="Q943" i="6" s="1"/>
  <c r="G943" i="6"/>
  <c r="O959" i="6"/>
  <c r="P959" i="6" s="1"/>
  <c r="Q959" i="6" s="1"/>
  <c r="G959" i="6"/>
  <c r="O975" i="6"/>
  <c r="P975" i="6" s="1"/>
  <c r="Q975" i="6" s="1"/>
  <c r="G975" i="6"/>
  <c r="O991" i="6"/>
  <c r="P991" i="6" s="1"/>
  <c r="Q991" i="6" s="1"/>
  <c r="G991" i="6"/>
  <c r="O16" i="6"/>
  <c r="P16" i="6" s="1"/>
  <c r="Q16" i="6" s="1"/>
  <c r="G16" i="6"/>
  <c r="O48" i="6"/>
  <c r="P48" i="6" s="1"/>
  <c r="Q48" i="6" s="1"/>
  <c r="G48" i="6"/>
  <c r="O80" i="6"/>
  <c r="P80" i="6" s="1"/>
  <c r="Q80" i="6" s="1"/>
  <c r="G80" i="6"/>
  <c r="O112" i="6"/>
  <c r="P112" i="6" s="1"/>
  <c r="Q112" i="6" s="1"/>
  <c r="G112" i="6"/>
  <c r="O144" i="6"/>
  <c r="P144" i="6" s="1"/>
  <c r="Q144" i="6" s="1"/>
  <c r="G144" i="6"/>
  <c r="O160" i="6"/>
  <c r="P160" i="6" s="1"/>
  <c r="Q160" i="6" s="1"/>
  <c r="G160" i="6"/>
  <c r="O176" i="6"/>
  <c r="P176" i="6" s="1"/>
  <c r="Q176" i="6" s="1"/>
  <c r="G176" i="6"/>
  <c r="O192" i="6"/>
  <c r="P192" i="6" s="1"/>
  <c r="Q192" i="6" s="1"/>
  <c r="G192" i="6"/>
  <c r="O208" i="6"/>
  <c r="P208" i="6" s="1"/>
  <c r="Q208" i="6" s="1"/>
  <c r="G208" i="6"/>
  <c r="O224" i="6"/>
  <c r="P224" i="6" s="1"/>
  <c r="Q224" i="6" s="1"/>
  <c r="G224" i="6"/>
  <c r="O240" i="6"/>
  <c r="P240" i="6" s="1"/>
  <c r="Q240" i="6" s="1"/>
  <c r="G240" i="6"/>
  <c r="O256" i="6"/>
  <c r="P256" i="6" s="1"/>
  <c r="Q256" i="6" s="1"/>
  <c r="G256" i="6"/>
  <c r="O272" i="6"/>
  <c r="P272" i="6" s="1"/>
  <c r="Q272" i="6" s="1"/>
  <c r="G272" i="6"/>
  <c r="O288" i="6"/>
  <c r="P288" i="6" s="1"/>
  <c r="Q288" i="6" s="1"/>
  <c r="G288" i="6"/>
  <c r="O304" i="6"/>
  <c r="P304" i="6" s="1"/>
  <c r="Q304" i="6" s="1"/>
  <c r="G304" i="6"/>
  <c r="O320" i="6"/>
  <c r="P320" i="6" s="1"/>
  <c r="Q320" i="6" s="1"/>
  <c r="G320" i="6"/>
  <c r="O336" i="6"/>
  <c r="P336" i="6" s="1"/>
  <c r="Q336" i="6" s="1"/>
  <c r="G336" i="6"/>
  <c r="O352" i="6"/>
  <c r="P352" i="6" s="1"/>
  <c r="Q352" i="6" s="1"/>
  <c r="G352" i="6"/>
  <c r="O368" i="6"/>
  <c r="P368" i="6" s="1"/>
  <c r="Q368" i="6" s="1"/>
  <c r="G368" i="6"/>
  <c r="O384" i="6"/>
  <c r="P384" i="6" s="1"/>
  <c r="Q384" i="6" s="1"/>
  <c r="G384" i="6"/>
  <c r="O400" i="6"/>
  <c r="P400" i="6" s="1"/>
  <c r="Q400" i="6" s="1"/>
  <c r="G400" i="6"/>
  <c r="O416" i="6"/>
  <c r="P416" i="6" s="1"/>
  <c r="Q416" i="6" s="1"/>
  <c r="G416" i="6"/>
  <c r="O432" i="6"/>
  <c r="P432" i="6" s="1"/>
  <c r="Q432" i="6" s="1"/>
  <c r="G432" i="6"/>
  <c r="O448" i="6"/>
  <c r="P448" i="6" s="1"/>
  <c r="Q448" i="6" s="1"/>
  <c r="G448" i="6"/>
  <c r="O464" i="6"/>
  <c r="P464" i="6" s="1"/>
  <c r="Q464" i="6" s="1"/>
  <c r="G464" i="6"/>
  <c r="O480" i="6"/>
  <c r="P480" i="6" s="1"/>
  <c r="Q480" i="6" s="1"/>
  <c r="G480" i="6"/>
  <c r="O496" i="6"/>
  <c r="P496" i="6" s="1"/>
  <c r="Q496" i="6" s="1"/>
  <c r="G496" i="6"/>
  <c r="O512" i="6"/>
  <c r="P512" i="6" s="1"/>
  <c r="Q512" i="6" s="1"/>
  <c r="G512" i="6"/>
  <c r="O528" i="6"/>
  <c r="P528" i="6" s="1"/>
  <c r="Q528" i="6" s="1"/>
  <c r="G528" i="6"/>
  <c r="O544" i="6"/>
  <c r="P544" i="6" s="1"/>
  <c r="Q544" i="6" s="1"/>
  <c r="G544" i="6"/>
  <c r="O560" i="6"/>
  <c r="P560" i="6" s="1"/>
  <c r="Q560" i="6" s="1"/>
  <c r="G560" i="6"/>
  <c r="O576" i="6"/>
  <c r="P576" i="6" s="1"/>
  <c r="Q576" i="6" s="1"/>
  <c r="G576" i="6"/>
  <c r="O592" i="6"/>
  <c r="P592" i="6" s="1"/>
  <c r="Q592" i="6" s="1"/>
  <c r="G592" i="6"/>
  <c r="O608" i="6"/>
  <c r="P608" i="6" s="1"/>
  <c r="Q608" i="6" s="1"/>
  <c r="G608" i="6"/>
  <c r="O624" i="6"/>
  <c r="P624" i="6" s="1"/>
  <c r="Q624" i="6" s="1"/>
  <c r="G624" i="6"/>
  <c r="O640" i="6"/>
  <c r="P640" i="6" s="1"/>
  <c r="Q640" i="6" s="1"/>
  <c r="G640" i="6"/>
  <c r="O656" i="6"/>
  <c r="P656" i="6" s="1"/>
  <c r="Q656" i="6" s="1"/>
  <c r="G656" i="6"/>
  <c r="O672" i="6"/>
  <c r="P672" i="6" s="1"/>
  <c r="Q672" i="6" s="1"/>
  <c r="G672" i="6"/>
  <c r="O688" i="6"/>
  <c r="P688" i="6" s="1"/>
  <c r="Q688" i="6" s="1"/>
  <c r="G688" i="6"/>
  <c r="O704" i="6"/>
  <c r="P704" i="6" s="1"/>
  <c r="Q704" i="6" s="1"/>
  <c r="G704" i="6"/>
  <c r="O720" i="6"/>
  <c r="P720" i="6" s="1"/>
  <c r="Q720" i="6" s="1"/>
  <c r="G720" i="6"/>
  <c r="O736" i="6"/>
  <c r="P736" i="6" s="1"/>
  <c r="Q736" i="6" s="1"/>
  <c r="G736" i="6"/>
  <c r="O752" i="6"/>
  <c r="P752" i="6" s="1"/>
  <c r="Q752" i="6" s="1"/>
  <c r="G752" i="6"/>
  <c r="O768" i="6"/>
  <c r="P768" i="6" s="1"/>
  <c r="Q768" i="6" s="1"/>
  <c r="G768" i="6"/>
  <c r="O784" i="6"/>
  <c r="P784" i="6" s="1"/>
  <c r="Q784" i="6" s="1"/>
  <c r="G784" i="6"/>
  <c r="O800" i="6"/>
  <c r="P800" i="6" s="1"/>
  <c r="Q800" i="6" s="1"/>
  <c r="G800" i="6"/>
  <c r="O816" i="6"/>
  <c r="P816" i="6" s="1"/>
  <c r="Q816" i="6" s="1"/>
  <c r="G816" i="6"/>
  <c r="O832" i="6"/>
  <c r="P832" i="6" s="1"/>
  <c r="Q832" i="6" s="1"/>
  <c r="G832" i="6"/>
  <c r="O848" i="6"/>
  <c r="P848" i="6" s="1"/>
  <c r="Q848" i="6" s="1"/>
  <c r="G848" i="6"/>
  <c r="O864" i="6"/>
  <c r="P864" i="6" s="1"/>
  <c r="Q864" i="6" s="1"/>
  <c r="G864" i="6"/>
  <c r="O880" i="6"/>
  <c r="P880" i="6" s="1"/>
  <c r="Q880" i="6" s="1"/>
  <c r="G880" i="6"/>
  <c r="O896" i="6"/>
  <c r="P896" i="6" s="1"/>
  <c r="Q896" i="6" s="1"/>
  <c r="G896" i="6"/>
  <c r="O912" i="6"/>
  <c r="P912" i="6" s="1"/>
  <c r="Q912" i="6" s="1"/>
  <c r="G912" i="6"/>
  <c r="O928" i="6"/>
  <c r="P928" i="6" s="1"/>
  <c r="Q928" i="6" s="1"/>
  <c r="G928" i="6"/>
  <c r="O944" i="6"/>
  <c r="P944" i="6" s="1"/>
  <c r="Q944" i="6" s="1"/>
  <c r="G944" i="6"/>
  <c r="O960" i="6"/>
  <c r="P960" i="6" s="1"/>
  <c r="Q960" i="6" s="1"/>
  <c r="G960" i="6"/>
  <c r="O976" i="6"/>
  <c r="P976" i="6" s="1"/>
  <c r="Q976" i="6" s="1"/>
  <c r="G976" i="6"/>
  <c r="O992" i="6"/>
  <c r="P992" i="6" s="1"/>
  <c r="Q992" i="6" s="1"/>
  <c r="G992" i="6"/>
  <c r="O17" i="6"/>
  <c r="G17" i="6"/>
  <c r="O49" i="6"/>
  <c r="P49" i="6" s="1"/>
  <c r="Q49" i="6" s="1"/>
  <c r="G49" i="6"/>
  <c r="O81" i="6"/>
  <c r="P81" i="6" s="1"/>
  <c r="Q81" i="6" s="1"/>
  <c r="G81" i="6"/>
  <c r="O113" i="6"/>
  <c r="P113" i="6" s="1"/>
  <c r="Q113" i="6" s="1"/>
  <c r="G113" i="6"/>
  <c r="O145" i="6"/>
  <c r="P145" i="6" s="1"/>
  <c r="Q145" i="6" s="1"/>
  <c r="G145" i="6"/>
  <c r="O161" i="6"/>
  <c r="P161" i="6" s="1"/>
  <c r="Q161" i="6" s="1"/>
  <c r="G161" i="6"/>
  <c r="O177" i="6"/>
  <c r="P177" i="6" s="1"/>
  <c r="Q177" i="6" s="1"/>
  <c r="G177" i="6"/>
  <c r="O193" i="6"/>
  <c r="P193" i="6" s="1"/>
  <c r="Q193" i="6" s="1"/>
  <c r="G193" i="6"/>
  <c r="O209" i="6"/>
  <c r="P209" i="6" s="1"/>
  <c r="Q209" i="6" s="1"/>
  <c r="G209" i="6"/>
  <c r="O225" i="6"/>
  <c r="P225" i="6" s="1"/>
  <c r="Q225" i="6" s="1"/>
  <c r="G225" i="6"/>
  <c r="O241" i="6"/>
  <c r="P241" i="6" s="1"/>
  <c r="Q241" i="6" s="1"/>
  <c r="G241" i="6"/>
  <c r="O257" i="6"/>
  <c r="P257" i="6" s="1"/>
  <c r="Q257" i="6" s="1"/>
  <c r="G257" i="6"/>
  <c r="O273" i="6"/>
  <c r="P273" i="6" s="1"/>
  <c r="Q273" i="6" s="1"/>
  <c r="G273" i="6"/>
  <c r="O289" i="6"/>
  <c r="P289" i="6" s="1"/>
  <c r="Q289" i="6" s="1"/>
  <c r="G289" i="6"/>
  <c r="O305" i="6"/>
  <c r="P305" i="6" s="1"/>
  <c r="Q305" i="6" s="1"/>
  <c r="G305" i="6"/>
  <c r="O321" i="6"/>
  <c r="P321" i="6" s="1"/>
  <c r="Q321" i="6" s="1"/>
  <c r="G321" i="6"/>
  <c r="O337" i="6"/>
  <c r="P337" i="6" s="1"/>
  <c r="Q337" i="6" s="1"/>
  <c r="G337" i="6"/>
  <c r="O353" i="6"/>
  <c r="P353" i="6" s="1"/>
  <c r="Q353" i="6" s="1"/>
  <c r="G353" i="6"/>
  <c r="O369" i="6"/>
  <c r="P369" i="6" s="1"/>
  <c r="Q369" i="6" s="1"/>
  <c r="G369" i="6"/>
  <c r="O385" i="6"/>
  <c r="P385" i="6" s="1"/>
  <c r="Q385" i="6" s="1"/>
  <c r="G385" i="6"/>
  <c r="O401" i="6"/>
  <c r="P401" i="6" s="1"/>
  <c r="Q401" i="6" s="1"/>
  <c r="G401" i="6"/>
  <c r="O417" i="6"/>
  <c r="P417" i="6" s="1"/>
  <c r="Q417" i="6" s="1"/>
  <c r="G417" i="6"/>
  <c r="O433" i="6"/>
  <c r="P433" i="6" s="1"/>
  <c r="Q433" i="6" s="1"/>
  <c r="G433" i="6"/>
  <c r="O449" i="6"/>
  <c r="P449" i="6" s="1"/>
  <c r="Q449" i="6" s="1"/>
  <c r="G449" i="6"/>
  <c r="O465" i="6"/>
  <c r="P465" i="6" s="1"/>
  <c r="Q465" i="6" s="1"/>
  <c r="G465" i="6"/>
  <c r="O481" i="6"/>
  <c r="P481" i="6" s="1"/>
  <c r="Q481" i="6" s="1"/>
  <c r="G481" i="6"/>
  <c r="O497" i="6"/>
  <c r="P497" i="6" s="1"/>
  <c r="Q497" i="6" s="1"/>
  <c r="G497" i="6"/>
  <c r="O513" i="6"/>
  <c r="P513" i="6" s="1"/>
  <c r="Q513" i="6" s="1"/>
  <c r="G513" i="6"/>
  <c r="O529" i="6"/>
  <c r="P529" i="6" s="1"/>
  <c r="Q529" i="6" s="1"/>
  <c r="G529" i="6"/>
  <c r="O545" i="6"/>
  <c r="P545" i="6" s="1"/>
  <c r="Q545" i="6" s="1"/>
  <c r="G545" i="6"/>
  <c r="O561" i="6"/>
  <c r="P561" i="6" s="1"/>
  <c r="Q561" i="6" s="1"/>
  <c r="G561" i="6"/>
  <c r="O577" i="6"/>
  <c r="P577" i="6" s="1"/>
  <c r="Q577" i="6" s="1"/>
  <c r="G577" i="6"/>
  <c r="O593" i="6"/>
  <c r="P593" i="6" s="1"/>
  <c r="Q593" i="6" s="1"/>
  <c r="G593" i="6"/>
  <c r="O609" i="6"/>
  <c r="P609" i="6" s="1"/>
  <c r="Q609" i="6" s="1"/>
  <c r="G609" i="6"/>
  <c r="O625" i="6"/>
  <c r="P625" i="6" s="1"/>
  <c r="Q625" i="6" s="1"/>
  <c r="G625" i="6"/>
  <c r="O641" i="6"/>
  <c r="P641" i="6" s="1"/>
  <c r="Q641" i="6" s="1"/>
  <c r="G641" i="6"/>
  <c r="O657" i="6"/>
  <c r="P657" i="6" s="1"/>
  <c r="Q657" i="6" s="1"/>
  <c r="G657" i="6"/>
  <c r="O673" i="6"/>
  <c r="P673" i="6" s="1"/>
  <c r="Q673" i="6" s="1"/>
  <c r="G673" i="6"/>
  <c r="O689" i="6"/>
  <c r="P689" i="6" s="1"/>
  <c r="Q689" i="6" s="1"/>
  <c r="G689" i="6"/>
  <c r="O705" i="6"/>
  <c r="P705" i="6" s="1"/>
  <c r="Q705" i="6" s="1"/>
  <c r="G705" i="6"/>
  <c r="O721" i="6"/>
  <c r="P721" i="6" s="1"/>
  <c r="Q721" i="6" s="1"/>
  <c r="G721" i="6"/>
  <c r="O737" i="6"/>
  <c r="P737" i="6" s="1"/>
  <c r="Q737" i="6" s="1"/>
  <c r="G737" i="6"/>
  <c r="O753" i="6"/>
  <c r="P753" i="6" s="1"/>
  <c r="Q753" i="6" s="1"/>
  <c r="G753" i="6"/>
  <c r="O769" i="6"/>
  <c r="P769" i="6" s="1"/>
  <c r="Q769" i="6" s="1"/>
  <c r="G769" i="6"/>
  <c r="O785" i="6"/>
  <c r="P785" i="6" s="1"/>
  <c r="Q785" i="6" s="1"/>
  <c r="G785" i="6"/>
  <c r="O801" i="6"/>
  <c r="P801" i="6" s="1"/>
  <c r="Q801" i="6" s="1"/>
  <c r="G801" i="6"/>
  <c r="O817" i="6"/>
  <c r="P817" i="6" s="1"/>
  <c r="Q817" i="6" s="1"/>
  <c r="G817" i="6"/>
  <c r="O833" i="6"/>
  <c r="P833" i="6" s="1"/>
  <c r="Q833" i="6" s="1"/>
  <c r="G833" i="6"/>
  <c r="O849" i="6"/>
  <c r="P849" i="6" s="1"/>
  <c r="Q849" i="6" s="1"/>
  <c r="G849" i="6"/>
  <c r="O865" i="6"/>
  <c r="P865" i="6" s="1"/>
  <c r="Q865" i="6" s="1"/>
  <c r="G865" i="6"/>
  <c r="O881" i="6"/>
  <c r="P881" i="6" s="1"/>
  <c r="Q881" i="6" s="1"/>
  <c r="G881" i="6"/>
  <c r="O897" i="6"/>
  <c r="P897" i="6" s="1"/>
  <c r="Q897" i="6" s="1"/>
  <c r="G897" i="6"/>
  <c r="O913" i="6"/>
  <c r="P913" i="6" s="1"/>
  <c r="Q913" i="6" s="1"/>
  <c r="G913" i="6"/>
  <c r="O929" i="6"/>
  <c r="P929" i="6" s="1"/>
  <c r="Q929" i="6" s="1"/>
  <c r="G929" i="6"/>
  <c r="O945" i="6"/>
  <c r="P945" i="6" s="1"/>
  <c r="Q945" i="6" s="1"/>
  <c r="G945" i="6"/>
  <c r="O961" i="6"/>
  <c r="P961" i="6" s="1"/>
  <c r="Q961" i="6" s="1"/>
  <c r="G961" i="6"/>
  <c r="O977" i="6"/>
  <c r="P977" i="6" s="1"/>
  <c r="Q977" i="6" s="1"/>
  <c r="G977" i="6"/>
  <c r="O993" i="6"/>
  <c r="P993" i="6" s="1"/>
  <c r="Q993" i="6" s="1"/>
  <c r="G993" i="6"/>
  <c r="O38" i="6"/>
  <c r="P38" i="6" s="1"/>
  <c r="Q38" i="6" s="1"/>
  <c r="G38" i="6"/>
  <c r="O54" i="6"/>
  <c r="P54" i="6" s="1"/>
  <c r="Q54" i="6" s="1"/>
  <c r="G54" i="6"/>
  <c r="O70" i="6"/>
  <c r="P70" i="6" s="1"/>
  <c r="Q70" i="6" s="1"/>
  <c r="G70" i="6"/>
  <c r="O86" i="6"/>
  <c r="P86" i="6" s="1"/>
  <c r="Q86" i="6" s="1"/>
  <c r="G86" i="6"/>
  <c r="O102" i="6"/>
  <c r="P102" i="6" s="1"/>
  <c r="Q102" i="6" s="1"/>
  <c r="G102" i="6"/>
  <c r="O118" i="6"/>
  <c r="P118" i="6" s="1"/>
  <c r="Q118" i="6" s="1"/>
  <c r="G118" i="6"/>
  <c r="O134" i="6"/>
  <c r="P134" i="6" s="1"/>
  <c r="Q134" i="6" s="1"/>
  <c r="G134" i="6"/>
  <c r="O150" i="6"/>
  <c r="P150" i="6" s="1"/>
  <c r="Q150" i="6" s="1"/>
  <c r="G150" i="6"/>
  <c r="O166" i="6"/>
  <c r="P166" i="6" s="1"/>
  <c r="Q166" i="6" s="1"/>
  <c r="G166" i="6"/>
  <c r="O182" i="6"/>
  <c r="P182" i="6" s="1"/>
  <c r="Q182" i="6" s="1"/>
  <c r="G182" i="6"/>
  <c r="O198" i="6"/>
  <c r="P198" i="6" s="1"/>
  <c r="Q198" i="6" s="1"/>
  <c r="G198" i="6"/>
  <c r="O214" i="6"/>
  <c r="P214" i="6" s="1"/>
  <c r="Q214" i="6" s="1"/>
  <c r="G214" i="6"/>
  <c r="O230" i="6"/>
  <c r="P230" i="6" s="1"/>
  <c r="Q230" i="6" s="1"/>
  <c r="G230" i="6"/>
  <c r="O246" i="6"/>
  <c r="P246" i="6" s="1"/>
  <c r="Q246" i="6" s="1"/>
  <c r="G246" i="6"/>
  <c r="O262" i="6"/>
  <c r="P262" i="6" s="1"/>
  <c r="Q262" i="6" s="1"/>
  <c r="G262" i="6"/>
  <c r="O278" i="6"/>
  <c r="P278" i="6" s="1"/>
  <c r="Q278" i="6" s="1"/>
  <c r="G278" i="6"/>
  <c r="O294" i="6"/>
  <c r="P294" i="6" s="1"/>
  <c r="Q294" i="6" s="1"/>
  <c r="G294" i="6"/>
  <c r="O310" i="6"/>
  <c r="P310" i="6" s="1"/>
  <c r="Q310" i="6" s="1"/>
  <c r="G310" i="6"/>
  <c r="O326" i="6"/>
  <c r="P326" i="6" s="1"/>
  <c r="Q326" i="6" s="1"/>
  <c r="G326" i="6"/>
  <c r="O342" i="6"/>
  <c r="P342" i="6" s="1"/>
  <c r="Q342" i="6" s="1"/>
  <c r="G342" i="6"/>
  <c r="O358" i="6"/>
  <c r="P358" i="6" s="1"/>
  <c r="Q358" i="6" s="1"/>
  <c r="G358" i="6"/>
  <c r="O374" i="6"/>
  <c r="P374" i="6" s="1"/>
  <c r="Q374" i="6" s="1"/>
  <c r="G374" i="6"/>
  <c r="O390" i="6"/>
  <c r="P390" i="6" s="1"/>
  <c r="Q390" i="6" s="1"/>
  <c r="G390" i="6"/>
  <c r="O406" i="6"/>
  <c r="P406" i="6" s="1"/>
  <c r="Q406" i="6" s="1"/>
  <c r="G406" i="6"/>
  <c r="O422" i="6"/>
  <c r="P422" i="6" s="1"/>
  <c r="Q422" i="6" s="1"/>
  <c r="G422" i="6"/>
  <c r="O438" i="6"/>
  <c r="P438" i="6" s="1"/>
  <c r="Q438" i="6" s="1"/>
  <c r="G438" i="6"/>
  <c r="O454" i="6"/>
  <c r="P454" i="6" s="1"/>
  <c r="Q454" i="6" s="1"/>
  <c r="G454" i="6"/>
  <c r="O470" i="6"/>
  <c r="P470" i="6" s="1"/>
  <c r="Q470" i="6" s="1"/>
  <c r="G470" i="6"/>
  <c r="O486" i="6"/>
  <c r="P486" i="6" s="1"/>
  <c r="Q486" i="6" s="1"/>
  <c r="G486" i="6"/>
  <c r="O502" i="6"/>
  <c r="P502" i="6" s="1"/>
  <c r="Q502" i="6" s="1"/>
  <c r="G502" i="6"/>
  <c r="O518" i="6"/>
  <c r="P518" i="6" s="1"/>
  <c r="Q518" i="6" s="1"/>
  <c r="G518" i="6"/>
  <c r="O534" i="6"/>
  <c r="P534" i="6" s="1"/>
  <c r="Q534" i="6" s="1"/>
  <c r="G534" i="6"/>
  <c r="O550" i="6"/>
  <c r="P550" i="6" s="1"/>
  <c r="Q550" i="6" s="1"/>
  <c r="G550" i="6"/>
  <c r="O566" i="6"/>
  <c r="P566" i="6" s="1"/>
  <c r="Q566" i="6" s="1"/>
  <c r="G566" i="6"/>
  <c r="O582" i="6"/>
  <c r="P582" i="6" s="1"/>
  <c r="Q582" i="6" s="1"/>
  <c r="G582" i="6"/>
  <c r="O598" i="6"/>
  <c r="P598" i="6" s="1"/>
  <c r="Q598" i="6" s="1"/>
  <c r="G598" i="6"/>
  <c r="O614" i="6"/>
  <c r="P614" i="6" s="1"/>
  <c r="Q614" i="6" s="1"/>
  <c r="G614" i="6"/>
  <c r="O630" i="6"/>
  <c r="P630" i="6" s="1"/>
  <c r="Q630" i="6" s="1"/>
  <c r="G630" i="6"/>
  <c r="O646" i="6"/>
  <c r="P646" i="6" s="1"/>
  <c r="Q646" i="6" s="1"/>
  <c r="G646" i="6"/>
  <c r="O662" i="6"/>
  <c r="P662" i="6" s="1"/>
  <c r="Q662" i="6" s="1"/>
  <c r="G662" i="6"/>
  <c r="O678" i="6"/>
  <c r="P678" i="6" s="1"/>
  <c r="Q678" i="6" s="1"/>
  <c r="G678" i="6"/>
  <c r="O694" i="6"/>
  <c r="P694" i="6" s="1"/>
  <c r="Q694" i="6" s="1"/>
  <c r="G694" i="6"/>
  <c r="O710" i="6"/>
  <c r="P710" i="6" s="1"/>
  <c r="Q710" i="6" s="1"/>
  <c r="G710" i="6"/>
  <c r="O726" i="6"/>
  <c r="P726" i="6" s="1"/>
  <c r="Q726" i="6" s="1"/>
  <c r="G726" i="6"/>
  <c r="O742" i="6"/>
  <c r="P742" i="6" s="1"/>
  <c r="Q742" i="6" s="1"/>
  <c r="G742" i="6"/>
  <c r="O758" i="6"/>
  <c r="P758" i="6" s="1"/>
  <c r="Q758" i="6" s="1"/>
  <c r="G758" i="6"/>
  <c r="O774" i="6"/>
  <c r="P774" i="6" s="1"/>
  <c r="Q774" i="6" s="1"/>
  <c r="G774" i="6"/>
  <c r="O790" i="6"/>
  <c r="P790" i="6" s="1"/>
  <c r="Q790" i="6" s="1"/>
  <c r="G790" i="6"/>
  <c r="O806" i="6"/>
  <c r="P806" i="6" s="1"/>
  <c r="Q806" i="6" s="1"/>
  <c r="G806" i="6"/>
  <c r="O822" i="6"/>
  <c r="P822" i="6" s="1"/>
  <c r="Q822" i="6" s="1"/>
  <c r="G822" i="6"/>
  <c r="O838" i="6"/>
  <c r="P838" i="6" s="1"/>
  <c r="Q838" i="6" s="1"/>
  <c r="G838" i="6"/>
  <c r="O854" i="6"/>
  <c r="P854" i="6" s="1"/>
  <c r="Q854" i="6" s="1"/>
  <c r="G854" i="6"/>
  <c r="O870" i="6"/>
  <c r="P870" i="6" s="1"/>
  <c r="Q870" i="6" s="1"/>
  <c r="G870" i="6"/>
  <c r="O886" i="6"/>
  <c r="P886" i="6" s="1"/>
  <c r="Q886" i="6" s="1"/>
  <c r="G886" i="6"/>
  <c r="O902" i="6"/>
  <c r="P902" i="6" s="1"/>
  <c r="Q902" i="6" s="1"/>
  <c r="G902" i="6"/>
  <c r="O918" i="6"/>
  <c r="P918" i="6" s="1"/>
  <c r="Q918" i="6" s="1"/>
  <c r="G918" i="6"/>
  <c r="O934" i="6"/>
  <c r="P934" i="6" s="1"/>
  <c r="Q934" i="6" s="1"/>
  <c r="G934" i="6"/>
  <c r="O950" i="6"/>
  <c r="P950" i="6" s="1"/>
  <c r="Q950" i="6" s="1"/>
  <c r="G950" i="6"/>
  <c r="O966" i="6"/>
  <c r="P966" i="6" s="1"/>
  <c r="Q966" i="6" s="1"/>
  <c r="G966" i="6"/>
  <c r="O982" i="6"/>
  <c r="P982" i="6" s="1"/>
  <c r="Q982" i="6" s="1"/>
  <c r="G982" i="6"/>
  <c r="O998" i="6"/>
  <c r="P998" i="6" s="1"/>
  <c r="Q998" i="6" s="1"/>
  <c r="G998" i="6"/>
  <c r="O60" i="6"/>
  <c r="P60" i="6" s="1"/>
  <c r="Q60" i="6" s="1"/>
  <c r="G60" i="6"/>
  <c r="O45" i="6"/>
  <c r="P45" i="6" s="1"/>
  <c r="Q45" i="6" s="1"/>
  <c r="G45" i="6"/>
  <c r="O18" i="6"/>
  <c r="P18" i="6" s="1"/>
  <c r="Q18" i="6" s="1"/>
  <c r="G18" i="6"/>
  <c r="O71" i="6"/>
  <c r="P71" i="6" s="1"/>
  <c r="Q71" i="6" s="1"/>
  <c r="G71" i="6"/>
  <c r="O119" i="6"/>
  <c r="P119" i="6" s="1"/>
  <c r="Q119" i="6" s="1"/>
  <c r="G119" i="6"/>
  <c r="O183" i="6"/>
  <c r="P183" i="6" s="1"/>
  <c r="Q183" i="6" s="1"/>
  <c r="G183" i="6"/>
  <c r="O247" i="6"/>
  <c r="P247" i="6" s="1"/>
  <c r="Q247" i="6" s="1"/>
  <c r="G247" i="6"/>
  <c r="O311" i="6"/>
  <c r="P311" i="6" s="1"/>
  <c r="Q311" i="6" s="1"/>
  <c r="G311" i="6"/>
  <c r="O375" i="6"/>
  <c r="P375" i="6" s="1"/>
  <c r="Q375" i="6" s="1"/>
  <c r="G375" i="6"/>
  <c r="O439" i="6"/>
  <c r="P439" i="6" s="1"/>
  <c r="Q439" i="6" s="1"/>
  <c r="G439" i="6"/>
  <c r="O503" i="6"/>
  <c r="P503" i="6" s="1"/>
  <c r="Q503" i="6" s="1"/>
  <c r="G503" i="6"/>
  <c r="O567" i="6"/>
  <c r="P567" i="6" s="1"/>
  <c r="Q567" i="6" s="1"/>
  <c r="G567" i="6"/>
  <c r="O631" i="6"/>
  <c r="P631" i="6" s="1"/>
  <c r="Q631" i="6" s="1"/>
  <c r="G631" i="6"/>
  <c r="O695" i="6"/>
  <c r="P695" i="6" s="1"/>
  <c r="Q695" i="6" s="1"/>
  <c r="G695" i="6"/>
  <c r="O759" i="6"/>
  <c r="P759" i="6" s="1"/>
  <c r="Q759" i="6" s="1"/>
  <c r="G759" i="6"/>
  <c r="O807" i="6"/>
  <c r="P807" i="6" s="1"/>
  <c r="Q807" i="6" s="1"/>
  <c r="G807" i="6"/>
  <c r="O871" i="6"/>
  <c r="P871" i="6" s="1"/>
  <c r="Q871" i="6" s="1"/>
  <c r="G871" i="6"/>
  <c r="O935" i="6"/>
  <c r="P935" i="6" s="1"/>
  <c r="Q935" i="6" s="1"/>
  <c r="G935" i="6"/>
  <c r="O999" i="6"/>
  <c r="P999" i="6" s="1"/>
  <c r="Q999" i="6" s="1"/>
  <c r="G999" i="6"/>
  <c r="O128" i="6"/>
  <c r="P128" i="6" s="1"/>
  <c r="Q128" i="6" s="1"/>
  <c r="G128" i="6"/>
  <c r="O200" i="6"/>
  <c r="P200" i="6" s="1"/>
  <c r="Q200" i="6" s="1"/>
  <c r="G200" i="6"/>
  <c r="O264" i="6"/>
  <c r="P264" i="6" s="1"/>
  <c r="Q264" i="6" s="1"/>
  <c r="G264" i="6"/>
  <c r="O328" i="6"/>
  <c r="P328" i="6" s="1"/>
  <c r="Q328" i="6" s="1"/>
  <c r="G328" i="6"/>
  <c r="O376" i="6"/>
  <c r="P376" i="6" s="1"/>
  <c r="Q376" i="6" s="1"/>
  <c r="G376" i="6"/>
  <c r="O440" i="6"/>
  <c r="P440" i="6" s="1"/>
  <c r="Q440" i="6" s="1"/>
  <c r="G440" i="6"/>
  <c r="O536" i="6"/>
  <c r="P536" i="6" s="1"/>
  <c r="Q536" i="6" s="1"/>
  <c r="G536" i="6"/>
  <c r="O600" i="6"/>
  <c r="P600" i="6" s="1"/>
  <c r="Q600" i="6" s="1"/>
  <c r="G600" i="6"/>
  <c r="O648" i="6"/>
  <c r="P648" i="6" s="1"/>
  <c r="Q648" i="6" s="1"/>
  <c r="G648" i="6"/>
  <c r="O728" i="6"/>
  <c r="P728" i="6" s="1"/>
  <c r="Q728" i="6" s="1"/>
  <c r="G728" i="6"/>
  <c r="O776" i="6"/>
  <c r="P776" i="6" s="1"/>
  <c r="Q776" i="6" s="1"/>
  <c r="G776" i="6"/>
  <c r="O840" i="6"/>
  <c r="P840" i="6" s="1"/>
  <c r="Q840" i="6" s="1"/>
  <c r="G840" i="6"/>
  <c r="O904" i="6"/>
  <c r="P904" i="6" s="1"/>
  <c r="Q904" i="6" s="1"/>
  <c r="G904" i="6"/>
  <c r="O1000" i="6"/>
  <c r="P1000" i="6" s="1"/>
  <c r="Q1000" i="6" s="1"/>
  <c r="G1000" i="6"/>
  <c r="O153" i="6"/>
  <c r="P153" i="6" s="1"/>
  <c r="Q153" i="6" s="1"/>
  <c r="G153" i="6"/>
  <c r="O217" i="6"/>
  <c r="P217" i="6" s="1"/>
  <c r="Q217" i="6" s="1"/>
  <c r="G217" i="6"/>
  <c r="O809" i="6"/>
  <c r="P809" i="6" s="1"/>
  <c r="Q809" i="6" s="1"/>
  <c r="G809" i="6"/>
  <c r="O15" i="6"/>
  <c r="P15" i="6" s="1"/>
  <c r="Q15" i="6" s="1"/>
  <c r="G15" i="6"/>
  <c r="O20" i="6"/>
  <c r="P20" i="6" s="1"/>
  <c r="Q20" i="6" s="1"/>
  <c r="G20" i="6"/>
  <c r="O52" i="6"/>
  <c r="P52" i="6" s="1"/>
  <c r="Q52" i="6" s="1"/>
  <c r="G52" i="6"/>
  <c r="O84" i="6"/>
  <c r="P84" i="6" s="1"/>
  <c r="Q84" i="6" s="1"/>
  <c r="G84" i="6"/>
  <c r="O116" i="6"/>
  <c r="P116" i="6" s="1"/>
  <c r="Q116" i="6" s="1"/>
  <c r="G116" i="6"/>
  <c r="O5" i="6"/>
  <c r="P5" i="6" s="1"/>
  <c r="Q5" i="6" s="1"/>
  <c r="G5" i="6"/>
  <c r="O37" i="6"/>
  <c r="P37" i="6" s="1"/>
  <c r="Q37" i="6" s="1"/>
  <c r="G37" i="6"/>
  <c r="O69" i="6"/>
  <c r="P69" i="6" s="1"/>
  <c r="Q69" i="6" s="1"/>
  <c r="G69" i="6"/>
  <c r="O101" i="6"/>
  <c r="P101" i="6" s="1"/>
  <c r="Q101" i="6" s="1"/>
  <c r="G101" i="6"/>
  <c r="O133" i="6"/>
  <c r="P133" i="6" s="1"/>
  <c r="Q133" i="6" s="1"/>
  <c r="G133" i="6"/>
  <c r="O14" i="6"/>
  <c r="P14" i="6" s="1"/>
  <c r="Q14" i="6" s="1"/>
  <c r="G14" i="6"/>
  <c r="O30" i="6"/>
  <c r="P30" i="6" s="1"/>
  <c r="Q30" i="6" s="1"/>
  <c r="G30" i="6"/>
  <c r="O35" i="6"/>
  <c r="P35" i="6" s="1"/>
  <c r="Q35" i="6" s="1"/>
  <c r="G35" i="6"/>
  <c r="O51" i="6"/>
  <c r="P51" i="6" s="1"/>
  <c r="Q51" i="6" s="1"/>
  <c r="G51" i="6"/>
  <c r="O67" i="6"/>
  <c r="P67" i="6" s="1"/>
  <c r="Q67" i="6" s="1"/>
  <c r="G67" i="6"/>
  <c r="O83" i="6"/>
  <c r="P83" i="6" s="1"/>
  <c r="Q83" i="6" s="1"/>
  <c r="G83" i="6"/>
  <c r="O99" i="6"/>
  <c r="P99" i="6" s="1"/>
  <c r="Q99" i="6" s="1"/>
  <c r="G99" i="6"/>
  <c r="O115" i="6"/>
  <c r="P115" i="6" s="1"/>
  <c r="Q115" i="6" s="1"/>
  <c r="G115" i="6"/>
  <c r="O131" i="6"/>
  <c r="P131" i="6" s="1"/>
  <c r="Q131" i="6" s="1"/>
  <c r="G131" i="6"/>
  <c r="O147" i="6"/>
  <c r="P147" i="6" s="1"/>
  <c r="Q147" i="6" s="1"/>
  <c r="G147" i="6"/>
  <c r="O163" i="6"/>
  <c r="P163" i="6" s="1"/>
  <c r="Q163" i="6" s="1"/>
  <c r="G163" i="6"/>
  <c r="O179" i="6"/>
  <c r="P179" i="6" s="1"/>
  <c r="Q179" i="6" s="1"/>
  <c r="G179" i="6"/>
  <c r="O195" i="6"/>
  <c r="P195" i="6" s="1"/>
  <c r="Q195" i="6" s="1"/>
  <c r="G195" i="6"/>
  <c r="O211" i="6"/>
  <c r="P211" i="6" s="1"/>
  <c r="Q211" i="6" s="1"/>
  <c r="G211" i="6"/>
  <c r="O227" i="6"/>
  <c r="P227" i="6" s="1"/>
  <c r="Q227" i="6" s="1"/>
  <c r="G227" i="6"/>
  <c r="O243" i="6"/>
  <c r="P243" i="6" s="1"/>
  <c r="Q243" i="6" s="1"/>
  <c r="G243" i="6"/>
  <c r="O259" i="6"/>
  <c r="P259" i="6" s="1"/>
  <c r="Q259" i="6" s="1"/>
  <c r="G259" i="6"/>
  <c r="O275" i="6"/>
  <c r="P275" i="6" s="1"/>
  <c r="Q275" i="6" s="1"/>
  <c r="G275" i="6"/>
  <c r="O291" i="6"/>
  <c r="P291" i="6" s="1"/>
  <c r="Q291" i="6" s="1"/>
  <c r="G291" i="6"/>
  <c r="O307" i="6"/>
  <c r="P307" i="6" s="1"/>
  <c r="Q307" i="6" s="1"/>
  <c r="G307" i="6"/>
  <c r="O323" i="6"/>
  <c r="P323" i="6" s="1"/>
  <c r="Q323" i="6" s="1"/>
  <c r="G323" i="6"/>
  <c r="O339" i="6"/>
  <c r="P339" i="6" s="1"/>
  <c r="Q339" i="6" s="1"/>
  <c r="G339" i="6"/>
  <c r="O355" i="6"/>
  <c r="P355" i="6" s="1"/>
  <c r="Q355" i="6" s="1"/>
  <c r="G355" i="6"/>
  <c r="O371" i="6"/>
  <c r="P371" i="6" s="1"/>
  <c r="Q371" i="6" s="1"/>
  <c r="G371" i="6"/>
  <c r="O387" i="6"/>
  <c r="P387" i="6" s="1"/>
  <c r="Q387" i="6" s="1"/>
  <c r="G387" i="6"/>
  <c r="O403" i="6"/>
  <c r="P403" i="6" s="1"/>
  <c r="Q403" i="6" s="1"/>
  <c r="G403" i="6"/>
  <c r="O419" i="6"/>
  <c r="P419" i="6" s="1"/>
  <c r="Q419" i="6" s="1"/>
  <c r="G419" i="6"/>
  <c r="O435" i="6"/>
  <c r="P435" i="6" s="1"/>
  <c r="Q435" i="6" s="1"/>
  <c r="G435" i="6"/>
  <c r="O451" i="6"/>
  <c r="P451" i="6" s="1"/>
  <c r="Q451" i="6" s="1"/>
  <c r="G451" i="6"/>
  <c r="O467" i="6"/>
  <c r="P467" i="6" s="1"/>
  <c r="Q467" i="6" s="1"/>
  <c r="G467" i="6"/>
  <c r="O483" i="6"/>
  <c r="P483" i="6" s="1"/>
  <c r="Q483" i="6" s="1"/>
  <c r="G483" i="6"/>
  <c r="O499" i="6"/>
  <c r="P499" i="6" s="1"/>
  <c r="Q499" i="6" s="1"/>
  <c r="G499" i="6"/>
  <c r="O515" i="6"/>
  <c r="P515" i="6" s="1"/>
  <c r="Q515" i="6" s="1"/>
  <c r="G515" i="6"/>
  <c r="O531" i="6"/>
  <c r="P531" i="6" s="1"/>
  <c r="Q531" i="6" s="1"/>
  <c r="G531" i="6"/>
  <c r="O547" i="6"/>
  <c r="P547" i="6" s="1"/>
  <c r="Q547" i="6" s="1"/>
  <c r="G547" i="6"/>
  <c r="O563" i="6"/>
  <c r="P563" i="6" s="1"/>
  <c r="Q563" i="6" s="1"/>
  <c r="G563" i="6"/>
  <c r="O579" i="6"/>
  <c r="P579" i="6" s="1"/>
  <c r="Q579" i="6" s="1"/>
  <c r="G579" i="6"/>
  <c r="O595" i="6"/>
  <c r="P595" i="6" s="1"/>
  <c r="Q595" i="6" s="1"/>
  <c r="G595" i="6"/>
  <c r="O611" i="6"/>
  <c r="P611" i="6" s="1"/>
  <c r="Q611" i="6" s="1"/>
  <c r="G611" i="6"/>
  <c r="O627" i="6"/>
  <c r="P627" i="6" s="1"/>
  <c r="Q627" i="6" s="1"/>
  <c r="G627" i="6"/>
  <c r="O643" i="6"/>
  <c r="P643" i="6" s="1"/>
  <c r="Q643" i="6" s="1"/>
  <c r="G643" i="6"/>
  <c r="O659" i="6"/>
  <c r="P659" i="6" s="1"/>
  <c r="Q659" i="6" s="1"/>
  <c r="G659" i="6"/>
  <c r="O675" i="6"/>
  <c r="P675" i="6" s="1"/>
  <c r="Q675" i="6" s="1"/>
  <c r="G675" i="6"/>
  <c r="O691" i="6"/>
  <c r="P691" i="6" s="1"/>
  <c r="Q691" i="6" s="1"/>
  <c r="G691" i="6"/>
  <c r="O707" i="6"/>
  <c r="P707" i="6" s="1"/>
  <c r="Q707" i="6" s="1"/>
  <c r="G707" i="6"/>
  <c r="O723" i="6"/>
  <c r="P723" i="6" s="1"/>
  <c r="Q723" i="6" s="1"/>
  <c r="G723" i="6"/>
  <c r="O739" i="6"/>
  <c r="P739" i="6" s="1"/>
  <c r="Q739" i="6" s="1"/>
  <c r="G739" i="6"/>
  <c r="O755" i="6"/>
  <c r="P755" i="6" s="1"/>
  <c r="Q755" i="6" s="1"/>
  <c r="G755" i="6"/>
  <c r="O771" i="6"/>
  <c r="P771" i="6" s="1"/>
  <c r="Q771" i="6" s="1"/>
  <c r="G771" i="6"/>
  <c r="O787" i="6"/>
  <c r="P787" i="6" s="1"/>
  <c r="Q787" i="6" s="1"/>
  <c r="G787" i="6"/>
  <c r="O803" i="6"/>
  <c r="P803" i="6" s="1"/>
  <c r="Q803" i="6" s="1"/>
  <c r="G803" i="6"/>
  <c r="O819" i="6"/>
  <c r="P819" i="6" s="1"/>
  <c r="Q819" i="6" s="1"/>
  <c r="G819" i="6"/>
  <c r="O835" i="6"/>
  <c r="P835" i="6" s="1"/>
  <c r="Q835" i="6" s="1"/>
  <c r="G835" i="6"/>
  <c r="O851" i="6"/>
  <c r="P851" i="6" s="1"/>
  <c r="Q851" i="6" s="1"/>
  <c r="G851" i="6"/>
  <c r="O867" i="6"/>
  <c r="P867" i="6" s="1"/>
  <c r="Q867" i="6" s="1"/>
  <c r="G867" i="6"/>
  <c r="O883" i="6"/>
  <c r="P883" i="6" s="1"/>
  <c r="Q883" i="6" s="1"/>
  <c r="G883" i="6"/>
  <c r="O899" i="6"/>
  <c r="P899" i="6" s="1"/>
  <c r="Q899" i="6" s="1"/>
  <c r="G899" i="6"/>
  <c r="O915" i="6"/>
  <c r="P915" i="6" s="1"/>
  <c r="Q915" i="6" s="1"/>
  <c r="G915" i="6"/>
  <c r="O931" i="6"/>
  <c r="P931" i="6" s="1"/>
  <c r="Q931" i="6" s="1"/>
  <c r="G931" i="6"/>
  <c r="O947" i="6"/>
  <c r="P947" i="6" s="1"/>
  <c r="Q947" i="6" s="1"/>
  <c r="G947" i="6"/>
  <c r="O963" i="6"/>
  <c r="P963" i="6" s="1"/>
  <c r="Q963" i="6" s="1"/>
  <c r="G963" i="6"/>
  <c r="O979" i="6"/>
  <c r="P979" i="6" s="1"/>
  <c r="Q979" i="6" s="1"/>
  <c r="G979" i="6"/>
  <c r="O995" i="6"/>
  <c r="P995" i="6" s="1"/>
  <c r="Q995" i="6" s="1"/>
  <c r="G995" i="6"/>
  <c r="O24" i="6"/>
  <c r="P24" i="6" s="1"/>
  <c r="Q24" i="6" s="1"/>
  <c r="G24" i="6"/>
  <c r="O56" i="6"/>
  <c r="P56" i="6" s="1"/>
  <c r="Q56" i="6" s="1"/>
  <c r="G56" i="6"/>
  <c r="O88" i="6"/>
  <c r="P88" i="6" s="1"/>
  <c r="Q88" i="6" s="1"/>
  <c r="G88" i="6"/>
  <c r="O120" i="6"/>
  <c r="P120" i="6" s="1"/>
  <c r="Q120" i="6" s="1"/>
  <c r="G120" i="6"/>
  <c r="O148" i="6"/>
  <c r="P148" i="6" s="1"/>
  <c r="Q148" i="6" s="1"/>
  <c r="G148" i="6"/>
  <c r="O164" i="6"/>
  <c r="P164" i="6" s="1"/>
  <c r="Q164" i="6" s="1"/>
  <c r="G164" i="6"/>
  <c r="O180" i="6"/>
  <c r="P180" i="6" s="1"/>
  <c r="Q180" i="6" s="1"/>
  <c r="G180" i="6"/>
  <c r="O196" i="6"/>
  <c r="P196" i="6" s="1"/>
  <c r="Q196" i="6" s="1"/>
  <c r="G196" i="6"/>
  <c r="O212" i="6"/>
  <c r="P212" i="6" s="1"/>
  <c r="Q212" i="6" s="1"/>
  <c r="G212" i="6"/>
  <c r="O228" i="6"/>
  <c r="P228" i="6" s="1"/>
  <c r="Q228" i="6" s="1"/>
  <c r="G228" i="6"/>
  <c r="O244" i="6"/>
  <c r="P244" i="6" s="1"/>
  <c r="Q244" i="6" s="1"/>
  <c r="G244" i="6"/>
  <c r="O260" i="6"/>
  <c r="P260" i="6" s="1"/>
  <c r="Q260" i="6" s="1"/>
  <c r="G260" i="6"/>
  <c r="O276" i="6"/>
  <c r="P276" i="6" s="1"/>
  <c r="Q276" i="6" s="1"/>
  <c r="G276" i="6"/>
  <c r="O292" i="6"/>
  <c r="P292" i="6" s="1"/>
  <c r="Q292" i="6" s="1"/>
  <c r="G292" i="6"/>
  <c r="O308" i="6"/>
  <c r="P308" i="6" s="1"/>
  <c r="Q308" i="6" s="1"/>
  <c r="G308" i="6"/>
  <c r="O324" i="6"/>
  <c r="P324" i="6" s="1"/>
  <c r="Q324" i="6" s="1"/>
  <c r="G324" i="6"/>
  <c r="O340" i="6"/>
  <c r="P340" i="6" s="1"/>
  <c r="Q340" i="6" s="1"/>
  <c r="G340" i="6"/>
  <c r="O356" i="6"/>
  <c r="P356" i="6" s="1"/>
  <c r="Q356" i="6" s="1"/>
  <c r="G356" i="6"/>
  <c r="O372" i="6"/>
  <c r="P372" i="6" s="1"/>
  <c r="Q372" i="6" s="1"/>
  <c r="G372" i="6"/>
  <c r="O388" i="6"/>
  <c r="P388" i="6" s="1"/>
  <c r="Q388" i="6" s="1"/>
  <c r="G388" i="6"/>
  <c r="O404" i="6"/>
  <c r="P404" i="6" s="1"/>
  <c r="Q404" i="6" s="1"/>
  <c r="G404" i="6"/>
  <c r="O420" i="6"/>
  <c r="P420" i="6" s="1"/>
  <c r="Q420" i="6" s="1"/>
  <c r="G420" i="6"/>
  <c r="O436" i="6"/>
  <c r="P436" i="6" s="1"/>
  <c r="Q436" i="6" s="1"/>
  <c r="G436" i="6"/>
  <c r="O452" i="6"/>
  <c r="P452" i="6" s="1"/>
  <c r="Q452" i="6" s="1"/>
  <c r="G452" i="6"/>
  <c r="O468" i="6"/>
  <c r="P468" i="6" s="1"/>
  <c r="Q468" i="6" s="1"/>
  <c r="G468" i="6"/>
  <c r="O484" i="6"/>
  <c r="P484" i="6" s="1"/>
  <c r="Q484" i="6" s="1"/>
  <c r="G484" i="6"/>
  <c r="O500" i="6"/>
  <c r="P500" i="6" s="1"/>
  <c r="Q500" i="6" s="1"/>
  <c r="G500" i="6"/>
  <c r="O516" i="6"/>
  <c r="P516" i="6" s="1"/>
  <c r="Q516" i="6" s="1"/>
  <c r="G516" i="6"/>
  <c r="O532" i="6"/>
  <c r="P532" i="6" s="1"/>
  <c r="Q532" i="6" s="1"/>
  <c r="G532" i="6"/>
  <c r="O548" i="6"/>
  <c r="P548" i="6" s="1"/>
  <c r="Q548" i="6" s="1"/>
  <c r="G548" i="6"/>
  <c r="O564" i="6"/>
  <c r="P564" i="6" s="1"/>
  <c r="Q564" i="6" s="1"/>
  <c r="G564" i="6"/>
  <c r="O580" i="6"/>
  <c r="P580" i="6" s="1"/>
  <c r="Q580" i="6" s="1"/>
  <c r="G580" i="6"/>
  <c r="O596" i="6"/>
  <c r="P596" i="6" s="1"/>
  <c r="Q596" i="6" s="1"/>
  <c r="G596" i="6"/>
  <c r="O612" i="6"/>
  <c r="P612" i="6" s="1"/>
  <c r="Q612" i="6" s="1"/>
  <c r="G612" i="6"/>
  <c r="O628" i="6"/>
  <c r="P628" i="6" s="1"/>
  <c r="Q628" i="6" s="1"/>
  <c r="G628" i="6"/>
  <c r="O644" i="6"/>
  <c r="P644" i="6" s="1"/>
  <c r="Q644" i="6" s="1"/>
  <c r="G644" i="6"/>
  <c r="O660" i="6"/>
  <c r="P660" i="6" s="1"/>
  <c r="Q660" i="6" s="1"/>
  <c r="G660" i="6"/>
  <c r="O676" i="6"/>
  <c r="P676" i="6" s="1"/>
  <c r="Q676" i="6" s="1"/>
  <c r="G676" i="6"/>
  <c r="O692" i="6"/>
  <c r="P692" i="6" s="1"/>
  <c r="Q692" i="6" s="1"/>
  <c r="G692" i="6"/>
  <c r="O708" i="6"/>
  <c r="P708" i="6" s="1"/>
  <c r="Q708" i="6" s="1"/>
  <c r="G708" i="6"/>
  <c r="O724" i="6"/>
  <c r="P724" i="6" s="1"/>
  <c r="Q724" i="6" s="1"/>
  <c r="G724" i="6"/>
  <c r="O740" i="6"/>
  <c r="P740" i="6" s="1"/>
  <c r="Q740" i="6" s="1"/>
  <c r="G740" i="6"/>
  <c r="O756" i="6"/>
  <c r="P756" i="6" s="1"/>
  <c r="Q756" i="6" s="1"/>
  <c r="G756" i="6"/>
  <c r="O772" i="6"/>
  <c r="P772" i="6" s="1"/>
  <c r="Q772" i="6" s="1"/>
  <c r="G772" i="6"/>
  <c r="O788" i="6"/>
  <c r="P788" i="6" s="1"/>
  <c r="Q788" i="6" s="1"/>
  <c r="G788" i="6"/>
  <c r="O804" i="6"/>
  <c r="P804" i="6" s="1"/>
  <c r="Q804" i="6" s="1"/>
  <c r="G804" i="6"/>
  <c r="O820" i="6"/>
  <c r="P820" i="6" s="1"/>
  <c r="Q820" i="6" s="1"/>
  <c r="G820" i="6"/>
  <c r="O836" i="6"/>
  <c r="P836" i="6" s="1"/>
  <c r="Q836" i="6" s="1"/>
  <c r="G836" i="6"/>
  <c r="O852" i="6"/>
  <c r="P852" i="6" s="1"/>
  <c r="Q852" i="6" s="1"/>
  <c r="G852" i="6"/>
  <c r="O868" i="6"/>
  <c r="P868" i="6" s="1"/>
  <c r="Q868" i="6" s="1"/>
  <c r="G868" i="6"/>
  <c r="O884" i="6"/>
  <c r="P884" i="6" s="1"/>
  <c r="Q884" i="6" s="1"/>
  <c r="G884" i="6"/>
  <c r="O900" i="6"/>
  <c r="P900" i="6" s="1"/>
  <c r="Q900" i="6" s="1"/>
  <c r="G900" i="6"/>
  <c r="O916" i="6"/>
  <c r="P916" i="6" s="1"/>
  <c r="Q916" i="6" s="1"/>
  <c r="G916" i="6"/>
  <c r="O932" i="6"/>
  <c r="P932" i="6" s="1"/>
  <c r="Q932" i="6" s="1"/>
  <c r="G932" i="6"/>
  <c r="O948" i="6"/>
  <c r="P948" i="6" s="1"/>
  <c r="Q948" i="6" s="1"/>
  <c r="G948" i="6"/>
  <c r="O964" i="6"/>
  <c r="P964" i="6" s="1"/>
  <c r="Q964" i="6" s="1"/>
  <c r="G964" i="6"/>
  <c r="O980" i="6"/>
  <c r="P980" i="6" s="1"/>
  <c r="Q980" i="6" s="1"/>
  <c r="G980" i="6"/>
  <c r="O996" i="6"/>
  <c r="P996" i="6" s="1"/>
  <c r="Q996" i="6" s="1"/>
  <c r="G996" i="6"/>
  <c r="O25" i="6"/>
  <c r="P25" i="6" s="1"/>
  <c r="Q25" i="6" s="1"/>
  <c r="G25" i="6"/>
  <c r="O57" i="6"/>
  <c r="P57" i="6" s="1"/>
  <c r="Q57" i="6" s="1"/>
  <c r="G57" i="6"/>
  <c r="O89" i="6"/>
  <c r="P89" i="6" s="1"/>
  <c r="Q89" i="6" s="1"/>
  <c r="G89" i="6"/>
  <c r="O121" i="6"/>
  <c r="P121" i="6" s="1"/>
  <c r="Q121" i="6" s="1"/>
  <c r="G121" i="6"/>
  <c r="O149" i="6"/>
  <c r="P149" i="6" s="1"/>
  <c r="Q149" i="6" s="1"/>
  <c r="G149" i="6"/>
  <c r="O165" i="6"/>
  <c r="P165" i="6" s="1"/>
  <c r="Q165" i="6" s="1"/>
  <c r="G165" i="6"/>
  <c r="O181" i="6"/>
  <c r="P181" i="6" s="1"/>
  <c r="Q181" i="6" s="1"/>
  <c r="G181" i="6"/>
  <c r="O197" i="6"/>
  <c r="P197" i="6" s="1"/>
  <c r="Q197" i="6" s="1"/>
  <c r="G197" i="6"/>
  <c r="O213" i="6"/>
  <c r="P213" i="6" s="1"/>
  <c r="Q213" i="6" s="1"/>
  <c r="G213" i="6"/>
  <c r="O229" i="6"/>
  <c r="P229" i="6" s="1"/>
  <c r="Q229" i="6" s="1"/>
  <c r="G229" i="6"/>
  <c r="O245" i="6"/>
  <c r="P245" i="6" s="1"/>
  <c r="Q245" i="6" s="1"/>
  <c r="G245" i="6"/>
  <c r="O261" i="6"/>
  <c r="P261" i="6" s="1"/>
  <c r="Q261" i="6" s="1"/>
  <c r="G261" i="6"/>
  <c r="O277" i="6"/>
  <c r="P277" i="6" s="1"/>
  <c r="Q277" i="6" s="1"/>
  <c r="G277" i="6"/>
  <c r="O293" i="6"/>
  <c r="P293" i="6" s="1"/>
  <c r="Q293" i="6" s="1"/>
  <c r="G293" i="6"/>
  <c r="O309" i="6"/>
  <c r="P309" i="6" s="1"/>
  <c r="Q309" i="6" s="1"/>
  <c r="G309" i="6"/>
  <c r="O325" i="6"/>
  <c r="P325" i="6" s="1"/>
  <c r="Q325" i="6" s="1"/>
  <c r="G325" i="6"/>
  <c r="O341" i="6"/>
  <c r="P341" i="6" s="1"/>
  <c r="Q341" i="6" s="1"/>
  <c r="G341" i="6"/>
  <c r="O357" i="6"/>
  <c r="P357" i="6" s="1"/>
  <c r="Q357" i="6" s="1"/>
  <c r="G357" i="6"/>
  <c r="O373" i="6"/>
  <c r="P373" i="6" s="1"/>
  <c r="Q373" i="6" s="1"/>
  <c r="G373" i="6"/>
  <c r="O389" i="6"/>
  <c r="P389" i="6" s="1"/>
  <c r="Q389" i="6" s="1"/>
  <c r="G389" i="6"/>
  <c r="O405" i="6"/>
  <c r="P405" i="6" s="1"/>
  <c r="Q405" i="6" s="1"/>
  <c r="G405" i="6"/>
  <c r="O421" i="6"/>
  <c r="P421" i="6" s="1"/>
  <c r="Q421" i="6" s="1"/>
  <c r="G421" i="6"/>
  <c r="O437" i="6"/>
  <c r="P437" i="6" s="1"/>
  <c r="Q437" i="6" s="1"/>
  <c r="G437" i="6"/>
  <c r="O453" i="6"/>
  <c r="P453" i="6" s="1"/>
  <c r="Q453" i="6" s="1"/>
  <c r="G453" i="6"/>
  <c r="O469" i="6"/>
  <c r="P469" i="6" s="1"/>
  <c r="Q469" i="6" s="1"/>
  <c r="G469" i="6"/>
  <c r="O485" i="6"/>
  <c r="P485" i="6" s="1"/>
  <c r="Q485" i="6" s="1"/>
  <c r="G485" i="6"/>
  <c r="O501" i="6"/>
  <c r="P501" i="6" s="1"/>
  <c r="Q501" i="6" s="1"/>
  <c r="G501" i="6"/>
  <c r="O517" i="6"/>
  <c r="P517" i="6" s="1"/>
  <c r="Q517" i="6" s="1"/>
  <c r="G517" i="6"/>
  <c r="O533" i="6"/>
  <c r="P533" i="6" s="1"/>
  <c r="Q533" i="6" s="1"/>
  <c r="G533" i="6"/>
  <c r="O549" i="6"/>
  <c r="P549" i="6" s="1"/>
  <c r="Q549" i="6" s="1"/>
  <c r="G549" i="6"/>
  <c r="O565" i="6"/>
  <c r="P565" i="6" s="1"/>
  <c r="Q565" i="6" s="1"/>
  <c r="G565" i="6"/>
  <c r="O581" i="6"/>
  <c r="P581" i="6" s="1"/>
  <c r="Q581" i="6" s="1"/>
  <c r="G581" i="6"/>
  <c r="O597" i="6"/>
  <c r="P597" i="6" s="1"/>
  <c r="Q597" i="6" s="1"/>
  <c r="G597" i="6"/>
  <c r="O613" i="6"/>
  <c r="P613" i="6" s="1"/>
  <c r="Q613" i="6" s="1"/>
  <c r="G613" i="6"/>
  <c r="O629" i="6"/>
  <c r="P629" i="6" s="1"/>
  <c r="Q629" i="6" s="1"/>
  <c r="G629" i="6"/>
  <c r="O645" i="6"/>
  <c r="P645" i="6" s="1"/>
  <c r="Q645" i="6" s="1"/>
  <c r="G645" i="6"/>
  <c r="O661" i="6"/>
  <c r="P661" i="6" s="1"/>
  <c r="Q661" i="6" s="1"/>
  <c r="G661" i="6"/>
  <c r="O677" i="6"/>
  <c r="P677" i="6" s="1"/>
  <c r="Q677" i="6" s="1"/>
  <c r="G677" i="6"/>
  <c r="O693" i="6"/>
  <c r="P693" i="6" s="1"/>
  <c r="Q693" i="6" s="1"/>
  <c r="G693" i="6"/>
  <c r="O709" i="6"/>
  <c r="P709" i="6" s="1"/>
  <c r="Q709" i="6" s="1"/>
  <c r="G709" i="6"/>
  <c r="O725" i="6"/>
  <c r="P725" i="6" s="1"/>
  <c r="Q725" i="6" s="1"/>
  <c r="G725" i="6"/>
  <c r="O741" i="6"/>
  <c r="P741" i="6" s="1"/>
  <c r="Q741" i="6" s="1"/>
  <c r="G741" i="6"/>
  <c r="O757" i="6"/>
  <c r="P757" i="6" s="1"/>
  <c r="Q757" i="6" s="1"/>
  <c r="G757" i="6"/>
  <c r="O773" i="6"/>
  <c r="P773" i="6" s="1"/>
  <c r="Q773" i="6" s="1"/>
  <c r="G773" i="6"/>
  <c r="O789" i="6"/>
  <c r="P789" i="6" s="1"/>
  <c r="Q789" i="6" s="1"/>
  <c r="G789" i="6"/>
  <c r="O805" i="6"/>
  <c r="P805" i="6" s="1"/>
  <c r="Q805" i="6" s="1"/>
  <c r="G805" i="6"/>
  <c r="O821" i="6"/>
  <c r="P821" i="6" s="1"/>
  <c r="Q821" i="6" s="1"/>
  <c r="G821" i="6"/>
  <c r="O837" i="6"/>
  <c r="P837" i="6" s="1"/>
  <c r="Q837" i="6" s="1"/>
  <c r="G837" i="6"/>
  <c r="O853" i="6"/>
  <c r="P853" i="6" s="1"/>
  <c r="Q853" i="6" s="1"/>
  <c r="G853" i="6"/>
  <c r="O869" i="6"/>
  <c r="P869" i="6" s="1"/>
  <c r="Q869" i="6" s="1"/>
  <c r="G869" i="6"/>
  <c r="O885" i="6"/>
  <c r="P885" i="6" s="1"/>
  <c r="Q885" i="6" s="1"/>
  <c r="G885" i="6"/>
  <c r="O901" i="6"/>
  <c r="P901" i="6" s="1"/>
  <c r="Q901" i="6" s="1"/>
  <c r="G901" i="6"/>
  <c r="O917" i="6"/>
  <c r="P917" i="6" s="1"/>
  <c r="Q917" i="6" s="1"/>
  <c r="G917" i="6"/>
  <c r="O933" i="6"/>
  <c r="P933" i="6" s="1"/>
  <c r="Q933" i="6" s="1"/>
  <c r="G933" i="6"/>
  <c r="O949" i="6"/>
  <c r="P949" i="6" s="1"/>
  <c r="Q949" i="6" s="1"/>
  <c r="G949" i="6"/>
  <c r="O965" i="6"/>
  <c r="P965" i="6" s="1"/>
  <c r="Q965" i="6" s="1"/>
  <c r="G965" i="6"/>
  <c r="O981" i="6"/>
  <c r="P981" i="6" s="1"/>
  <c r="Q981" i="6" s="1"/>
  <c r="G981" i="6"/>
  <c r="O997" i="6"/>
  <c r="P997" i="6" s="1"/>
  <c r="Q997" i="6" s="1"/>
  <c r="G997" i="6"/>
  <c r="O42" i="6"/>
  <c r="P42" i="6" s="1"/>
  <c r="Q42" i="6" s="1"/>
  <c r="G42" i="6"/>
  <c r="O58" i="6"/>
  <c r="P58" i="6" s="1"/>
  <c r="Q58" i="6" s="1"/>
  <c r="G58" i="6"/>
  <c r="O74" i="6"/>
  <c r="P74" i="6" s="1"/>
  <c r="Q74" i="6" s="1"/>
  <c r="G74" i="6"/>
  <c r="O90" i="6"/>
  <c r="P90" i="6" s="1"/>
  <c r="Q90" i="6" s="1"/>
  <c r="G90" i="6"/>
  <c r="O106" i="6"/>
  <c r="P106" i="6" s="1"/>
  <c r="Q106" i="6" s="1"/>
  <c r="G106" i="6"/>
  <c r="O122" i="6"/>
  <c r="P122" i="6" s="1"/>
  <c r="Q122" i="6" s="1"/>
  <c r="G122" i="6"/>
  <c r="O138" i="6"/>
  <c r="P138" i="6" s="1"/>
  <c r="Q138" i="6" s="1"/>
  <c r="G138" i="6"/>
  <c r="O154" i="6"/>
  <c r="P154" i="6" s="1"/>
  <c r="Q154" i="6" s="1"/>
  <c r="G154" i="6"/>
  <c r="O170" i="6"/>
  <c r="P170" i="6" s="1"/>
  <c r="Q170" i="6" s="1"/>
  <c r="G170" i="6"/>
  <c r="O186" i="6"/>
  <c r="P186" i="6" s="1"/>
  <c r="Q186" i="6" s="1"/>
  <c r="G186" i="6"/>
  <c r="O202" i="6"/>
  <c r="P202" i="6" s="1"/>
  <c r="Q202" i="6" s="1"/>
  <c r="G202" i="6"/>
  <c r="O218" i="6"/>
  <c r="P218" i="6" s="1"/>
  <c r="Q218" i="6" s="1"/>
  <c r="G218" i="6"/>
  <c r="O234" i="6"/>
  <c r="P234" i="6" s="1"/>
  <c r="Q234" i="6" s="1"/>
  <c r="G234" i="6"/>
  <c r="O250" i="6"/>
  <c r="P250" i="6" s="1"/>
  <c r="Q250" i="6" s="1"/>
  <c r="G250" i="6"/>
  <c r="O266" i="6"/>
  <c r="P266" i="6" s="1"/>
  <c r="Q266" i="6" s="1"/>
  <c r="G266" i="6"/>
  <c r="O282" i="6"/>
  <c r="P282" i="6" s="1"/>
  <c r="Q282" i="6" s="1"/>
  <c r="G282" i="6"/>
  <c r="O298" i="6"/>
  <c r="P298" i="6" s="1"/>
  <c r="Q298" i="6" s="1"/>
  <c r="G298" i="6"/>
  <c r="O314" i="6"/>
  <c r="P314" i="6" s="1"/>
  <c r="Q314" i="6" s="1"/>
  <c r="G314" i="6"/>
  <c r="O330" i="6"/>
  <c r="P330" i="6" s="1"/>
  <c r="Q330" i="6" s="1"/>
  <c r="G330" i="6"/>
  <c r="O346" i="6"/>
  <c r="P346" i="6" s="1"/>
  <c r="Q346" i="6" s="1"/>
  <c r="G346" i="6"/>
  <c r="O362" i="6"/>
  <c r="P362" i="6" s="1"/>
  <c r="Q362" i="6" s="1"/>
  <c r="G362" i="6"/>
  <c r="O378" i="6"/>
  <c r="P378" i="6" s="1"/>
  <c r="Q378" i="6" s="1"/>
  <c r="G378" i="6"/>
  <c r="O394" i="6"/>
  <c r="P394" i="6" s="1"/>
  <c r="Q394" i="6" s="1"/>
  <c r="G394" i="6"/>
  <c r="O410" i="6"/>
  <c r="P410" i="6" s="1"/>
  <c r="Q410" i="6" s="1"/>
  <c r="G410" i="6"/>
  <c r="O426" i="6"/>
  <c r="P426" i="6" s="1"/>
  <c r="Q426" i="6" s="1"/>
  <c r="G426" i="6"/>
  <c r="O442" i="6"/>
  <c r="P442" i="6" s="1"/>
  <c r="Q442" i="6" s="1"/>
  <c r="G442" i="6"/>
  <c r="O458" i="6"/>
  <c r="P458" i="6" s="1"/>
  <c r="Q458" i="6" s="1"/>
  <c r="G458" i="6"/>
  <c r="O474" i="6"/>
  <c r="P474" i="6" s="1"/>
  <c r="Q474" i="6" s="1"/>
  <c r="G474" i="6"/>
  <c r="O490" i="6"/>
  <c r="P490" i="6" s="1"/>
  <c r="Q490" i="6" s="1"/>
  <c r="G490" i="6"/>
  <c r="O506" i="6"/>
  <c r="P506" i="6" s="1"/>
  <c r="Q506" i="6" s="1"/>
  <c r="G506" i="6"/>
  <c r="O522" i="6"/>
  <c r="P522" i="6" s="1"/>
  <c r="Q522" i="6" s="1"/>
  <c r="G522" i="6"/>
  <c r="O538" i="6"/>
  <c r="P538" i="6" s="1"/>
  <c r="Q538" i="6" s="1"/>
  <c r="G538" i="6"/>
  <c r="O554" i="6"/>
  <c r="P554" i="6" s="1"/>
  <c r="Q554" i="6" s="1"/>
  <c r="G554" i="6"/>
  <c r="O570" i="6"/>
  <c r="P570" i="6" s="1"/>
  <c r="Q570" i="6" s="1"/>
  <c r="G570" i="6"/>
  <c r="O586" i="6"/>
  <c r="P586" i="6" s="1"/>
  <c r="Q586" i="6" s="1"/>
  <c r="G586" i="6"/>
  <c r="O602" i="6"/>
  <c r="P602" i="6" s="1"/>
  <c r="Q602" i="6" s="1"/>
  <c r="G602" i="6"/>
  <c r="O618" i="6"/>
  <c r="P618" i="6" s="1"/>
  <c r="Q618" i="6" s="1"/>
  <c r="G618" i="6"/>
  <c r="O634" i="6"/>
  <c r="P634" i="6" s="1"/>
  <c r="Q634" i="6" s="1"/>
  <c r="G634" i="6"/>
  <c r="O650" i="6"/>
  <c r="P650" i="6" s="1"/>
  <c r="Q650" i="6" s="1"/>
  <c r="G650" i="6"/>
  <c r="O666" i="6"/>
  <c r="P666" i="6" s="1"/>
  <c r="Q666" i="6" s="1"/>
  <c r="G666" i="6"/>
  <c r="O682" i="6"/>
  <c r="P682" i="6" s="1"/>
  <c r="Q682" i="6" s="1"/>
  <c r="G682" i="6"/>
  <c r="O698" i="6"/>
  <c r="P698" i="6" s="1"/>
  <c r="Q698" i="6" s="1"/>
  <c r="G698" i="6"/>
  <c r="O714" i="6"/>
  <c r="P714" i="6" s="1"/>
  <c r="Q714" i="6" s="1"/>
  <c r="G714" i="6"/>
  <c r="O730" i="6"/>
  <c r="P730" i="6" s="1"/>
  <c r="Q730" i="6" s="1"/>
  <c r="G730" i="6"/>
  <c r="O746" i="6"/>
  <c r="P746" i="6" s="1"/>
  <c r="Q746" i="6" s="1"/>
  <c r="G746" i="6"/>
  <c r="O762" i="6"/>
  <c r="P762" i="6" s="1"/>
  <c r="Q762" i="6" s="1"/>
  <c r="G762" i="6"/>
  <c r="O778" i="6"/>
  <c r="P778" i="6" s="1"/>
  <c r="Q778" i="6" s="1"/>
  <c r="G778" i="6"/>
  <c r="O794" i="6"/>
  <c r="P794" i="6" s="1"/>
  <c r="Q794" i="6" s="1"/>
  <c r="G794" i="6"/>
  <c r="O810" i="6"/>
  <c r="P810" i="6" s="1"/>
  <c r="Q810" i="6" s="1"/>
  <c r="G810" i="6"/>
  <c r="O826" i="6"/>
  <c r="P826" i="6" s="1"/>
  <c r="Q826" i="6" s="1"/>
  <c r="G826" i="6"/>
  <c r="O842" i="6"/>
  <c r="P842" i="6" s="1"/>
  <c r="Q842" i="6" s="1"/>
  <c r="G842" i="6"/>
  <c r="O858" i="6"/>
  <c r="P858" i="6" s="1"/>
  <c r="Q858" i="6" s="1"/>
  <c r="G858" i="6"/>
  <c r="O874" i="6"/>
  <c r="P874" i="6" s="1"/>
  <c r="Q874" i="6" s="1"/>
  <c r="G874" i="6"/>
  <c r="O890" i="6"/>
  <c r="P890" i="6" s="1"/>
  <c r="Q890" i="6" s="1"/>
  <c r="G890" i="6"/>
  <c r="O906" i="6"/>
  <c r="P906" i="6" s="1"/>
  <c r="Q906" i="6" s="1"/>
  <c r="G906" i="6"/>
  <c r="O922" i="6"/>
  <c r="P922" i="6" s="1"/>
  <c r="Q922" i="6" s="1"/>
  <c r="G922" i="6"/>
  <c r="O938" i="6"/>
  <c r="P938" i="6" s="1"/>
  <c r="Q938" i="6" s="1"/>
  <c r="G938" i="6"/>
  <c r="O954" i="6"/>
  <c r="P954" i="6" s="1"/>
  <c r="Q954" i="6" s="1"/>
  <c r="G954" i="6"/>
  <c r="O970" i="6"/>
  <c r="P970" i="6" s="1"/>
  <c r="Q970" i="6" s="1"/>
  <c r="G970" i="6"/>
  <c r="O986" i="6"/>
  <c r="P986" i="6" s="1"/>
  <c r="Q986" i="6" s="1"/>
  <c r="G986" i="6"/>
  <c r="O2" i="6"/>
  <c r="AI21" i="6" l="1"/>
  <c r="R970" i="6"/>
  <c r="R938" i="6"/>
  <c r="R906" i="6"/>
  <c r="R874" i="6"/>
  <c r="R842" i="6"/>
  <c r="R810" i="6"/>
  <c r="R778" i="6"/>
  <c r="R746" i="6"/>
  <c r="R714" i="6"/>
  <c r="R682" i="6"/>
  <c r="R650" i="6"/>
  <c r="R618" i="6"/>
  <c r="R586" i="6"/>
  <c r="R554" i="6"/>
  <c r="R522" i="6"/>
  <c r="R490" i="6"/>
  <c r="R458" i="6"/>
  <c r="R426" i="6"/>
  <c r="R394" i="6"/>
  <c r="R362" i="6"/>
  <c r="R330" i="6"/>
  <c r="R298" i="6"/>
  <c r="R266" i="6"/>
  <c r="R234" i="6"/>
  <c r="R202" i="6"/>
  <c r="R170" i="6"/>
  <c r="R138" i="6"/>
  <c r="R106" i="6"/>
  <c r="R74" i="6"/>
  <c r="R42" i="6"/>
  <c r="R981" i="6"/>
  <c r="R949" i="6"/>
  <c r="R917" i="6"/>
  <c r="R885" i="6"/>
  <c r="R853" i="6"/>
  <c r="R821" i="6"/>
  <c r="R789" i="6"/>
  <c r="R757" i="6"/>
  <c r="R725" i="6"/>
  <c r="R693" i="6"/>
  <c r="R661" i="6"/>
  <c r="R629" i="6"/>
  <c r="R597" i="6"/>
  <c r="R565" i="6"/>
  <c r="R533" i="6"/>
  <c r="R501" i="6"/>
  <c r="R469" i="6"/>
  <c r="R437" i="6"/>
  <c r="R405" i="6"/>
  <c r="R373" i="6"/>
  <c r="R341" i="6"/>
  <c r="R309" i="6"/>
  <c r="R277" i="6"/>
  <c r="R245" i="6"/>
  <c r="R213" i="6"/>
  <c r="R181" i="6"/>
  <c r="R149" i="6"/>
  <c r="R89" i="6"/>
  <c r="R25" i="6"/>
  <c r="R980" i="6"/>
  <c r="R948" i="6"/>
  <c r="R916" i="6"/>
  <c r="R884" i="6"/>
  <c r="R852" i="6"/>
  <c r="R820" i="6"/>
  <c r="R788" i="6"/>
  <c r="R756" i="6"/>
  <c r="R724" i="6"/>
  <c r="R692" i="6"/>
  <c r="R660" i="6"/>
  <c r="R628" i="6"/>
  <c r="R596" i="6"/>
  <c r="R564" i="6"/>
  <c r="R532" i="6"/>
  <c r="R500" i="6"/>
  <c r="R468" i="6"/>
  <c r="R436" i="6"/>
  <c r="R404" i="6"/>
  <c r="R372" i="6"/>
  <c r="R340" i="6"/>
  <c r="R308" i="6"/>
  <c r="R276" i="6"/>
  <c r="R244" i="6"/>
  <c r="R212" i="6"/>
  <c r="R180" i="6"/>
  <c r="R148" i="6"/>
  <c r="R88" i="6"/>
  <c r="R24" i="6"/>
  <c r="R979" i="6"/>
  <c r="R947" i="6"/>
  <c r="R915" i="6"/>
  <c r="R883" i="6"/>
  <c r="R851" i="6"/>
  <c r="R819" i="6"/>
  <c r="R787" i="6"/>
  <c r="R755" i="6"/>
  <c r="R723" i="6"/>
  <c r="R691" i="6"/>
  <c r="R659" i="6"/>
  <c r="R627" i="6"/>
  <c r="R595" i="6"/>
  <c r="R563" i="6"/>
  <c r="R531" i="6"/>
  <c r="R499" i="6"/>
  <c r="R467" i="6"/>
  <c r="R435" i="6"/>
  <c r="R403" i="6"/>
  <c r="R371" i="6"/>
  <c r="R339" i="6"/>
  <c r="R307" i="6"/>
  <c r="R275" i="6"/>
  <c r="R243" i="6"/>
  <c r="R211" i="6"/>
  <c r="R179" i="6"/>
  <c r="R147" i="6"/>
  <c r="R115" i="6"/>
  <c r="R83" i="6"/>
  <c r="R51" i="6"/>
  <c r="R30" i="6"/>
  <c r="R133" i="6"/>
  <c r="R69" i="6"/>
  <c r="R5" i="6"/>
  <c r="R84" i="6"/>
  <c r="R20" i="6"/>
  <c r="R809" i="6"/>
  <c r="R153" i="6"/>
  <c r="R904" i="6"/>
  <c r="R776" i="6"/>
  <c r="R648" i="6"/>
  <c r="R536" i="6"/>
  <c r="R376" i="6"/>
  <c r="R264" i="6"/>
  <c r="R128" i="6"/>
  <c r="R935" i="6"/>
  <c r="R807" i="6"/>
  <c r="R695" i="6"/>
  <c r="R567" i="6"/>
  <c r="R439" i="6"/>
  <c r="R311" i="6"/>
  <c r="R183" i="6"/>
  <c r="R71" i="6"/>
  <c r="R45" i="6"/>
  <c r="R998" i="6"/>
  <c r="R966" i="6"/>
  <c r="R934" i="6"/>
  <c r="R902" i="6"/>
  <c r="R870" i="6"/>
  <c r="R838" i="6"/>
  <c r="R806" i="6"/>
  <c r="R774" i="6"/>
  <c r="R742" i="6"/>
  <c r="R710" i="6"/>
  <c r="R678" i="6"/>
  <c r="R646" i="6"/>
  <c r="R614" i="6"/>
  <c r="R582" i="6"/>
  <c r="R550" i="6"/>
  <c r="R518" i="6"/>
  <c r="R486" i="6"/>
  <c r="R454" i="6"/>
  <c r="R422" i="6"/>
  <c r="R390" i="6"/>
  <c r="R358" i="6"/>
  <c r="R326" i="6"/>
  <c r="R294" i="6"/>
  <c r="R262" i="6"/>
  <c r="R230" i="6"/>
  <c r="R198" i="6"/>
  <c r="R166" i="6"/>
  <c r="R134" i="6"/>
  <c r="R102" i="6"/>
  <c r="R70" i="6"/>
  <c r="R38" i="6"/>
  <c r="R977" i="6"/>
  <c r="R945" i="6"/>
  <c r="R913" i="6"/>
  <c r="R881" i="6"/>
  <c r="R849" i="6"/>
  <c r="R817" i="6"/>
  <c r="R785" i="6"/>
  <c r="R753" i="6"/>
  <c r="R721" i="6"/>
  <c r="R689" i="6"/>
  <c r="R657" i="6"/>
  <c r="R625" i="6"/>
  <c r="R593" i="6"/>
  <c r="R561" i="6"/>
  <c r="R529" i="6"/>
  <c r="R497" i="6"/>
  <c r="R465" i="6"/>
  <c r="R433" i="6"/>
  <c r="R401" i="6"/>
  <c r="R369" i="6"/>
  <c r="R337" i="6"/>
  <c r="R305" i="6"/>
  <c r="R273" i="6"/>
  <c r="R241" i="6"/>
  <c r="R209" i="6"/>
  <c r="R177" i="6"/>
  <c r="R145" i="6"/>
  <c r="R81" i="6"/>
  <c r="R976" i="6"/>
  <c r="R944" i="6"/>
  <c r="R912" i="6"/>
  <c r="R880" i="6"/>
  <c r="R848" i="6"/>
  <c r="R816" i="6"/>
  <c r="R784" i="6"/>
  <c r="R752" i="6"/>
  <c r="R720" i="6"/>
  <c r="R688" i="6"/>
  <c r="R656" i="6"/>
  <c r="R624" i="6"/>
  <c r="R592" i="6"/>
  <c r="R560" i="6"/>
  <c r="R528" i="6"/>
  <c r="R496" i="6"/>
  <c r="R464" i="6"/>
  <c r="R432" i="6"/>
  <c r="R400" i="6"/>
  <c r="R368" i="6"/>
  <c r="R336" i="6"/>
  <c r="R304" i="6"/>
  <c r="R272" i="6"/>
  <c r="R240" i="6"/>
  <c r="R208" i="6"/>
  <c r="R176" i="6"/>
  <c r="R144" i="6"/>
  <c r="R80" i="6"/>
  <c r="R16" i="6"/>
  <c r="R975" i="6"/>
  <c r="R943" i="6"/>
  <c r="R911" i="6"/>
  <c r="R879" i="6"/>
  <c r="R847" i="6"/>
  <c r="R815" i="6"/>
  <c r="R783" i="6"/>
  <c r="R751" i="6"/>
  <c r="R719" i="6"/>
  <c r="R687" i="6"/>
  <c r="R655" i="6"/>
  <c r="R623" i="6"/>
  <c r="R591" i="6"/>
  <c r="R559" i="6"/>
  <c r="R527" i="6"/>
  <c r="R495" i="6"/>
  <c r="R463" i="6"/>
  <c r="R431" i="6"/>
  <c r="R399" i="6"/>
  <c r="R367" i="6"/>
  <c r="R335" i="6"/>
  <c r="R303" i="6"/>
  <c r="R271" i="6"/>
  <c r="R239" i="6"/>
  <c r="R207" i="6"/>
  <c r="R175" i="6"/>
  <c r="R143" i="6"/>
  <c r="R111" i="6"/>
  <c r="R79" i="6"/>
  <c r="R47" i="6"/>
  <c r="R26" i="6"/>
  <c r="R125" i="6"/>
  <c r="R61" i="6"/>
  <c r="R140" i="6"/>
  <c r="R76" i="6"/>
  <c r="R12" i="6"/>
  <c r="R994" i="6"/>
  <c r="R962" i="6"/>
  <c r="R930" i="6"/>
  <c r="R898" i="6"/>
  <c r="R866" i="6"/>
  <c r="R834" i="6"/>
  <c r="R802" i="6"/>
  <c r="R770" i="6"/>
  <c r="R738" i="6"/>
  <c r="R706" i="6"/>
  <c r="R674" i="6"/>
  <c r="R642" i="6"/>
  <c r="R610" i="6"/>
  <c r="R578" i="6"/>
  <c r="R546" i="6"/>
  <c r="R514" i="6"/>
  <c r="R482" i="6"/>
  <c r="R450" i="6"/>
  <c r="R418" i="6"/>
  <c r="R386" i="6"/>
  <c r="R354" i="6"/>
  <c r="R322" i="6"/>
  <c r="R290" i="6"/>
  <c r="R258" i="6"/>
  <c r="R226" i="6"/>
  <c r="R194" i="6"/>
  <c r="R162" i="6"/>
  <c r="R130" i="6"/>
  <c r="R98" i="6"/>
  <c r="R66" i="6"/>
  <c r="R34" i="6"/>
  <c r="R973" i="6"/>
  <c r="R941" i="6"/>
  <c r="R909" i="6"/>
  <c r="R877" i="6"/>
  <c r="R845" i="6"/>
  <c r="R813" i="6"/>
  <c r="R781" i="6"/>
  <c r="R749" i="6"/>
  <c r="R717" i="6"/>
  <c r="R685" i="6"/>
  <c r="R653" i="6"/>
  <c r="R621" i="6"/>
  <c r="R589" i="6"/>
  <c r="R557" i="6"/>
  <c r="R525" i="6"/>
  <c r="R493" i="6"/>
  <c r="R461" i="6"/>
  <c r="R429" i="6"/>
  <c r="R397" i="6"/>
  <c r="R365" i="6"/>
  <c r="R333" i="6"/>
  <c r="R301" i="6"/>
  <c r="R269" i="6"/>
  <c r="R237" i="6"/>
  <c r="R205" i="6"/>
  <c r="R173" i="6"/>
  <c r="R137" i="6"/>
  <c r="R73" i="6"/>
  <c r="R9" i="6"/>
  <c r="R972" i="6"/>
  <c r="R940" i="6"/>
  <c r="R908" i="6"/>
  <c r="R876" i="6"/>
  <c r="R844" i="6"/>
  <c r="R812" i="6"/>
  <c r="R780" i="6"/>
  <c r="R748" i="6"/>
  <c r="R716" i="6"/>
  <c r="R684" i="6"/>
  <c r="R652" i="6"/>
  <c r="R620" i="6"/>
  <c r="R588" i="6"/>
  <c r="R556" i="6"/>
  <c r="R524" i="6"/>
  <c r="R492" i="6"/>
  <c r="R460" i="6"/>
  <c r="R428" i="6"/>
  <c r="R396" i="6"/>
  <c r="R364" i="6"/>
  <c r="R332" i="6"/>
  <c r="R300" i="6"/>
  <c r="R268" i="6"/>
  <c r="R236" i="6"/>
  <c r="R204" i="6"/>
  <c r="R172" i="6"/>
  <c r="R136" i="6"/>
  <c r="R72" i="6"/>
  <c r="R8" i="6"/>
  <c r="R971" i="6"/>
  <c r="R939" i="6"/>
  <c r="R907" i="6"/>
  <c r="R875" i="6"/>
  <c r="R843" i="6"/>
  <c r="R811" i="6"/>
  <c r="R779" i="6"/>
  <c r="R747" i="6"/>
  <c r="R715" i="6"/>
  <c r="R683" i="6"/>
  <c r="R651" i="6"/>
  <c r="R619" i="6"/>
  <c r="R587" i="6"/>
  <c r="R555" i="6"/>
  <c r="R523" i="6"/>
  <c r="R491" i="6"/>
  <c r="R459" i="6"/>
  <c r="R427" i="6"/>
  <c r="R395" i="6"/>
  <c r="R363" i="6"/>
  <c r="R331" i="6"/>
  <c r="R299" i="6"/>
  <c r="R251" i="6"/>
  <c r="R219" i="6"/>
  <c r="R187" i="6"/>
  <c r="R155" i="6"/>
  <c r="R123" i="6"/>
  <c r="R91" i="6"/>
  <c r="R43" i="6"/>
  <c r="R6" i="6"/>
  <c r="R21" i="6"/>
  <c r="R36" i="6"/>
  <c r="R974" i="6"/>
  <c r="R942" i="6"/>
  <c r="R894" i="6"/>
  <c r="R846" i="6"/>
  <c r="R782" i="6"/>
  <c r="R702" i="6"/>
  <c r="R638" i="6"/>
  <c r="R590" i="6"/>
  <c r="R526" i="6"/>
  <c r="R462" i="6"/>
  <c r="R366" i="6"/>
  <c r="R318" i="6"/>
  <c r="R238" i="6"/>
  <c r="R190" i="6"/>
  <c r="R126" i="6"/>
  <c r="R62" i="6"/>
  <c r="R953" i="6"/>
  <c r="R889" i="6"/>
  <c r="R825" i="6"/>
  <c r="R745" i="6"/>
  <c r="R681" i="6"/>
  <c r="R601" i="6"/>
  <c r="R537" i="6"/>
  <c r="R441" i="6"/>
  <c r="R361" i="6"/>
  <c r="R265" i="6"/>
  <c r="R129" i="6"/>
  <c r="R952" i="6"/>
  <c r="R824" i="6"/>
  <c r="R696" i="6"/>
  <c r="R568" i="6"/>
  <c r="R456" i="6"/>
  <c r="R296" i="6"/>
  <c r="R168" i="6"/>
  <c r="R967" i="6"/>
  <c r="R855" i="6"/>
  <c r="R727" i="6"/>
  <c r="R599" i="6"/>
  <c r="R487" i="6"/>
  <c r="R359" i="6"/>
  <c r="R231" i="6"/>
  <c r="R103" i="6"/>
  <c r="R77" i="6"/>
  <c r="R3" i="6"/>
  <c r="R59" i="6"/>
  <c r="R117" i="6"/>
  <c r="R132" i="6"/>
  <c r="R4" i="6"/>
  <c r="R910" i="6"/>
  <c r="R830" i="6"/>
  <c r="R766" i="6"/>
  <c r="R718" i="6"/>
  <c r="R654" i="6"/>
  <c r="R574" i="6"/>
  <c r="R510" i="6"/>
  <c r="R446" i="6"/>
  <c r="R398" i="6"/>
  <c r="R521" i="6"/>
  <c r="R377" i="6"/>
  <c r="R297" i="6"/>
  <c r="R169" i="6"/>
  <c r="R968" i="6"/>
  <c r="R856" i="6"/>
  <c r="R712" i="6"/>
  <c r="R584" i="6"/>
  <c r="R472" i="6"/>
  <c r="R344" i="6"/>
  <c r="R216" i="6"/>
  <c r="R32" i="6"/>
  <c r="R887" i="6"/>
  <c r="R743" i="6"/>
  <c r="R615" i="6"/>
  <c r="R471" i="6"/>
  <c r="R327" i="6"/>
  <c r="R199" i="6"/>
  <c r="R55" i="6"/>
  <c r="R13" i="6"/>
  <c r="R382" i="6"/>
  <c r="R302" i="6"/>
  <c r="R254" i="6"/>
  <c r="R174" i="6"/>
  <c r="R110" i="6"/>
  <c r="R46" i="6"/>
  <c r="R969" i="6"/>
  <c r="R905" i="6"/>
  <c r="R841" i="6"/>
  <c r="R761" i="6"/>
  <c r="R665" i="6"/>
  <c r="R617" i="6"/>
  <c r="R553" i="6"/>
  <c r="R473" i="6"/>
  <c r="R393" i="6"/>
  <c r="R281" i="6"/>
  <c r="R185" i="6"/>
  <c r="R984" i="6"/>
  <c r="R872" i="6"/>
  <c r="R744" i="6"/>
  <c r="R616" i="6"/>
  <c r="R488" i="6"/>
  <c r="R360" i="6"/>
  <c r="R248" i="6"/>
  <c r="R96" i="6"/>
  <c r="R919" i="6"/>
  <c r="R791" i="6"/>
  <c r="R647" i="6"/>
  <c r="R519" i="6"/>
  <c r="R407" i="6"/>
  <c r="R279" i="6"/>
  <c r="R151" i="6"/>
  <c r="R39" i="6"/>
  <c r="R124" i="6"/>
  <c r="R986" i="6"/>
  <c r="R954" i="6"/>
  <c r="R922" i="6"/>
  <c r="R890" i="6"/>
  <c r="R858" i="6"/>
  <c r="R826" i="6"/>
  <c r="R794" i="6"/>
  <c r="R762" i="6"/>
  <c r="R730" i="6"/>
  <c r="R698" i="6"/>
  <c r="R666" i="6"/>
  <c r="R634" i="6"/>
  <c r="R602" i="6"/>
  <c r="R570" i="6"/>
  <c r="R538" i="6"/>
  <c r="R506" i="6"/>
  <c r="R474" i="6"/>
  <c r="R442" i="6"/>
  <c r="R410" i="6"/>
  <c r="R378" i="6"/>
  <c r="R346" i="6"/>
  <c r="R314" i="6"/>
  <c r="R282" i="6"/>
  <c r="R250" i="6"/>
  <c r="R218" i="6"/>
  <c r="R186" i="6"/>
  <c r="R154" i="6"/>
  <c r="R122" i="6"/>
  <c r="R90" i="6"/>
  <c r="R58" i="6"/>
  <c r="R997" i="6"/>
  <c r="R965" i="6"/>
  <c r="R933" i="6"/>
  <c r="R901" i="6"/>
  <c r="R869" i="6"/>
  <c r="R837" i="6"/>
  <c r="R805" i="6"/>
  <c r="R773" i="6"/>
  <c r="R741" i="6"/>
  <c r="R709" i="6"/>
  <c r="R677" i="6"/>
  <c r="R645" i="6"/>
  <c r="R613" i="6"/>
  <c r="R581" i="6"/>
  <c r="R549" i="6"/>
  <c r="R517" i="6"/>
  <c r="R485" i="6"/>
  <c r="R453" i="6"/>
  <c r="R421" i="6"/>
  <c r="R389" i="6"/>
  <c r="R357" i="6"/>
  <c r="R325" i="6"/>
  <c r="R293" i="6"/>
  <c r="R261" i="6"/>
  <c r="R229" i="6"/>
  <c r="R197" i="6"/>
  <c r="R165" i="6"/>
  <c r="R121" i="6"/>
  <c r="R57" i="6"/>
  <c r="R996" i="6"/>
  <c r="R964" i="6"/>
  <c r="R932" i="6"/>
  <c r="R900" i="6"/>
  <c r="R868" i="6"/>
  <c r="R836" i="6"/>
  <c r="R804" i="6"/>
  <c r="R772" i="6"/>
  <c r="R740" i="6"/>
  <c r="R708" i="6"/>
  <c r="R676" i="6"/>
  <c r="R644" i="6"/>
  <c r="R612" i="6"/>
  <c r="R580" i="6"/>
  <c r="R548" i="6"/>
  <c r="R516" i="6"/>
  <c r="R484" i="6"/>
  <c r="R452" i="6"/>
  <c r="R420" i="6"/>
  <c r="R388" i="6"/>
  <c r="R356" i="6"/>
  <c r="R324" i="6"/>
  <c r="R292" i="6"/>
  <c r="R260" i="6"/>
  <c r="R228" i="6"/>
  <c r="R196" i="6"/>
  <c r="R164" i="6"/>
  <c r="R120" i="6"/>
  <c r="R56" i="6"/>
  <c r="R995" i="6"/>
  <c r="R963" i="6"/>
  <c r="R931" i="6"/>
  <c r="R899" i="6"/>
  <c r="R867" i="6"/>
  <c r="R835" i="6"/>
  <c r="R803" i="6"/>
  <c r="R771" i="6"/>
  <c r="R739" i="6"/>
  <c r="R707" i="6"/>
  <c r="R675" i="6"/>
  <c r="R643" i="6"/>
  <c r="R611" i="6"/>
  <c r="R579" i="6"/>
  <c r="R547" i="6"/>
  <c r="R515" i="6"/>
  <c r="R483" i="6"/>
  <c r="R451" i="6"/>
  <c r="R419" i="6"/>
  <c r="R387" i="6"/>
  <c r="R355" i="6"/>
  <c r="R323" i="6"/>
  <c r="R291" i="6"/>
  <c r="R259" i="6"/>
  <c r="R227" i="6"/>
  <c r="R195" i="6"/>
  <c r="R163" i="6"/>
  <c r="R131" i="6"/>
  <c r="R99" i="6"/>
  <c r="R67" i="6"/>
  <c r="R35" i="6"/>
  <c r="R14" i="6"/>
  <c r="R101" i="6"/>
  <c r="R37" i="6"/>
  <c r="R116" i="6"/>
  <c r="R52" i="6"/>
  <c r="R15" i="6"/>
  <c r="R217" i="6"/>
  <c r="R1000" i="6"/>
  <c r="R840" i="6"/>
  <c r="R728" i="6"/>
  <c r="R600" i="6"/>
  <c r="R440" i="6"/>
  <c r="R328" i="6"/>
  <c r="R200" i="6"/>
  <c r="R999" i="6"/>
  <c r="R871" i="6"/>
  <c r="R759" i="6"/>
  <c r="R631" i="6"/>
  <c r="R503" i="6"/>
  <c r="R375" i="6"/>
  <c r="R247" i="6"/>
  <c r="R119" i="6"/>
  <c r="R60" i="6"/>
  <c r="R982" i="6"/>
  <c r="R950" i="6"/>
  <c r="R918" i="6"/>
  <c r="R886" i="6"/>
  <c r="R854" i="6"/>
  <c r="R822" i="6"/>
  <c r="R790" i="6"/>
  <c r="R758" i="6"/>
  <c r="R726" i="6"/>
  <c r="R694" i="6"/>
  <c r="R662" i="6"/>
  <c r="R630" i="6"/>
  <c r="R598" i="6"/>
  <c r="R566" i="6"/>
  <c r="R534" i="6"/>
  <c r="R502" i="6"/>
  <c r="R470" i="6"/>
  <c r="R438" i="6"/>
  <c r="R406" i="6"/>
  <c r="R374" i="6"/>
  <c r="R342" i="6"/>
  <c r="R310" i="6"/>
  <c r="R278" i="6"/>
  <c r="R246" i="6"/>
  <c r="R214" i="6"/>
  <c r="R182" i="6"/>
  <c r="R150" i="6"/>
  <c r="R118" i="6"/>
  <c r="R86" i="6"/>
  <c r="R54" i="6"/>
  <c r="R993" i="6"/>
  <c r="R961" i="6"/>
  <c r="R929" i="6"/>
  <c r="R897" i="6"/>
  <c r="R865" i="6"/>
  <c r="R833" i="6"/>
  <c r="R801" i="6"/>
  <c r="R769" i="6"/>
  <c r="R737" i="6"/>
  <c r="R705" i="6"/>
  <c r="R673" i="6"/>
  <c r="R641" i="6"/>
  <c r="R609" i="6"/>
  <c r="R577" i="6"/>
  <c r="R545" i="6"/>
  <c r="R513" i="6"/>
  <c r="R481" i="6"/>
  <c r="R449" i="6"/>
  <c r="R417" i="6"/>
  <c r="R385" i="6"/>
  <c r="R353" i="6"/>
  <c r="R321" i="6"/>
  <c r="R289" i="6"/>
  <c r="R257" i="6"/>
  <c r="R225" i="6"/>
  <c r="R193" i="6"/>
  <c r="R161" i="6"/>
  <c r="R113" i="6"/>
  <c r="R49" i="6"/>
  <c r="R992" i="6"/>
  <c r="R960" i="6"/>
  <c r="R928" i="6"/>
  <c r="R896" i="6"/>
  <c r="R864" i="6"/>
  <c r="R832" i="6"/>
  <c r="R800" i="6"/>
  <c r="R768" i="6"/>
  <c r="R736" i="6"/>
  <c r="R704" i="6"/>
  <c r="R672" i="6"/>
  <c r="R640" i="6"/>
  <c r="R608" i="6"/>
  <c r="R576" i="6"/>
  <c r="R544" i="6"/>
  <c r="R512" i="6"/>
  <c r="R480" i="6"/>
  <c r="R448" i="6"/>
  <c r="R416" i="6"/>
  <c r="R384" i="6"/>
  <c r="R352" i="6"/>
  <c r="R320" i="6"/>
  <c r="R288" i="6"/>
  <c r="R256" i="6"/>
  <c r="R224" i="6"/>
  <c r="R192" i="6"/>
  <c r="R160" i="6"/>
  <c r="R112" i="6"/>
  <c r="R48" i="6"/>
  <c r="R991" i="6"/>
  <c r="R959" i="6"/>
  <c r="R927" i="6"/>
  <c r="R895" i="6"/>
  <c r="R863" i="6"/>
  <c r="R831" i="6"/>
  <c r="R799" i="6"/>
  <c r="R767" i="6"/>
  <c r="R735" i="6"/>
  <c r="R703" i="6"/>
  <c r="R671" i="6"/>
  <c r="R639" i="6"/>
  <c r="R607" i="6"/>
  <c r="R575" i="6"/>
  <c r="R543" i="6"/>
  <c r="R511" i="6"/>
  <c r="R479" i="6"/>
  <c r="R447" i="6"/>
  <c r="R415" i="6"/>
  <c r="R383" i="6"/>
  <c r="R351" i="6"/>
  <c r="R319" i="6"/>
  <c r="R287" i="6"/>
  <c r="R255" i="6"/>
  <c r="R223" i="6"/>
  <c r="R191" i="6"/>
  <c r="R159" i="6"/>
  <c r="R127" i="6"/>
  <c r="R95" i="6"/>
  <c r="R63" i="6"/>
  <c r="R31" i="6"/>
  <c r="R10" i="6"/>
  <c r="R93" i="6"/>
  <c r="R29" i="6"/>
  <c r="R108" i="6"/>
  <c r="R44" i="6"/>
  <c r="R978" i="6"/>
  <c r="R946" i="6"/>
  <c r="R914" i="6"/>
  <c r="R882" i="6"/>
  <c r="R850" i="6"/>
  <c r="R818" i="6"/>
  <c r="R786" i="6"/>
  <c r="R754" i="6"/>
  <c r="R722" i="6"/>
  <c r="R690" i="6"/>
  <c r="R658" i="6"/>
  <c r="R626" i="6"/>
  <c r="R594" i="6"/>
  <c r="R562" i="6"/>
  <c r="R530" i="6"/>
  <c r="R498" i="6"/>
  <c r="R466" i="6"/>
  <c r="R434" i="6"/>
  <c r="R402" i="6"/>
  <c r="R370" i="6"/>
  <c r="R338" i="6"/>
  <c r="R306" i="6"/>
  <c r="R274" i="6"/>
  <c r="R242" i="6"/>
  <c r="R210" i="6"/>
  <c r="R178" i="6"/>
  <c r="R146" i="6"/>
  <c r="R114" i="6"/>
  <c r="R82" i="6"/>
  <c r="R50" i="6"/>
  <c r="R989" i="6"/>
  <c r="R957" i="6"/>
  <c r="R925" i="6"/>
  <c r="R893" i="6"/>
  <c r="R861" i="6"/>
  <c r="R829" i="6"/>
  <c r="R797" i="6"/>
  <c r="R765" i="6"/>
  <c r="R733" i="6"/>
  <c r="R701" i="6"/>
  <c r="R669" i="6"/>
  <c r="R637" i="6"/>
  <c r="R605" i="6"/>
  <c r="R573" i="6"/>
  <c r="R541" i="6"/>
  <c r="R509" i="6"/>
  <c r="R477" i="6"/>
  <c r="R445" i="6"/>
  <c r="R413" i="6"/>
  <c r="R381" i="6"/>
  <c r="R349" i="6"/>
  <c r="R317" i="6"/>
  <c r="R285" i="6"/>
  <c r="R253" i="6"/>
  <c r="R221" i="6"/>
  <c r="R189" i="6"/>
  <c r="R157" i="6"/>
  <c r="R105" i="6"/>
  <c r="R41" i="6"/>
  <c r="R988" i="6"/>
  <c r="R956" i="6"/>
  <c r="R924" i="6"/>
  <c r="R892" i="6"/>
  <c r="R860" i="6"/>
  <c r="R828" i="6"/>
  <c r="R796" i="6"/>
  <c r="R764" i="6"/>
  <c r="R732" i="6"/>
  <c r="R700" i="6"/>
  <c r="R668" i="6"/>
  <c r="R636" i="6"/>
  <c r="R604" i="6"/>
  <c r="R572" i="6"/>
  <c r="R540" i="6"/>
  <c r="R508" i="6"/>
  <c r="R476" i="6"/>
  <c r="R444" i="6"/>
  <c r="R412" i="6"/>
  <c r="R380" i="6"/>
  <c r="R348" i="6"/>
  <c r="R316" i="6"/>
  <c r="R284" i="6"/>
  <c r="R252" i="6"/>
  <c r="R220" i="6"/>
  <c r="R188" i="6"/>
  <c r="R156" i="6"/>
  <c r="R104" i="6"/>
  <c r="R40" i="6"/>
  <c r="R987" i="6"/>
  <c r="R955" i="6"/>
  <c r="R923" i="6"/>
  <c r="R891" i="6"/>
  <c r="R859" i="6"/>
  <c r="R827" i="6"/>
  <c r="R795" i="6"/>
  <c r="R763" i="6"/>
  <c r="R731" i="6"/>
  <c r="R699" i="6"/>
  <c r="R667" i="6"/>
  <c r="R635" i="6"/>
  <c r="R603" i="6"/>
  <c r="R571" i="6"/>
  <c r="R539" i="6"/>
  <c r="R507" i="6"/>
  <c r="R475" i="6"/>
  <c r="R443" i="6"/>
  <c r="R411" i="6"/>
  <c r="R379" i="6"/>
  <c r="R347" i="6"/>
  <c r="R315" i="6"/>
  <c r="R267" i="6"/>
  <c r="R235" i="6"/>
  <c r="R203" i="6"/>
  <c r="R171" i="6"/>
  <c r="R139" i="6"/>
  <c r="R107" i="6"/>
  <c r="R75" i="6"/>
  <c r="R27" i="6"/>
  <c r="R85" i="6"/>
  <c r="R100" i="6"/>
  <c r="R7" i="6"/>
  <c r="R958" i="6"/>
  <c r="R926" i="6"/>
  <c r="R878" i="6"/>
  <c r="R814" i="6"/>
  <c r="R734" i="6"/>
  <c r="R670" i="6"/>
  <c r="R622" i="6"/>
  <c r="R558" i="6"/>
  <c r="R494" i="6"/>
  <c r="R430" i="6"/>
  <c r="R350" i="6"/>
  <c r="R286" i="6"/>
  <c r="R222" i="6"/>
  <c r="R158" i="6"/>
  <c r="R94" i="6"/>
  <c r="R985" i="6"/>
  <c r="R921" i="6"/>
  <c r="R857" i="6"/>
  <c r="R777" i="6"/>
  <c r="R729" i="6"/>
  <c r="R633" i="6"/>
  <c r="R569" i="6"/>
  <c r="R489" i="6"/>
  <c r="R409" i="6"/>
  <c r="R313" i="6"/>
  <c r="R201" i="6"/>
  <c r="R33" i="6"/>
  <c r="R888" i="6"/>
  <c r="R760" i="6"/>
  <c r="R632" i="6"/>
  <c r="R504" i="6"/>
  <c r="R392" i="6"/>
  <c r="R232" i="6"/>
  <c r="R64" i="6"/>
  <c r="R903" i="6"/>
  <c r="R775" i="6"/>
  <c r="R663" i="6"/>
  <c r="R535" i="6"/>
  <c r="R423" i="6"/>
  <c r="R295" i="6"/>
  <c r="R167" i="6"/>
  <c r="R23" i="6"/>
  <c r="R92" i="6"/>
  <c r="R283" i="6"/>
  <c r="R22" i="6"/>
  <c r="R53" i="6"/>
  <c r="R68" i="6"/>
  <c r="R990" i="6"/>
  <c r="R862" i="6"/>
  <c r="R798" i="6"/>
  <c r="R750" i="6"/>
  <c r="R686" i="6"/>
  <c r="R606" i="6"/>
  <c r="R542" i="6"/>
  <c r="R478" i="6"/>
  <c r="R414" i="6"/>
  <c r="R697" i="6"/>
  <c r="R457" i="6"/>
  <c r="R345" i="6"/>
  <c r="R233" i="6"/>
  <c r="R65" i="6"/>
  <c r="R920" i="6"/>
  <c r="R792" i="6"/>
  <c r="R664" i="6"/>
  <c r="R520" i="6"/>
  <c r="R408" i="6"/>
  <c r="R280" i="6"/>
  <c r="R152" i="6"/>
  <c r="R951" i="6"/>
  <c r="R823" i="6"/>
  <c r="R679" i="6"/>
  <c r="R551" i="6"/>
  <c r="R391" i="6"/>
  <c r="R263" i="6"/>
  <c r="R135" i="6"/>
  <c r="R141" i="6"/>
  <c r="R28" i="6"/>
  <c r="R334" i="6"/>
  <c r="R270" i="6"/>
  <c r="R206" i="6"/>
  <c r="R142" i="6"/>
  <c r="R78" i="6"/>
  <c r="R1001" i="6"/>
  <c r="R937" i="6"/>
  <c r="R873" i="6"/>
  <c r="R793" i="6"/>
  <c r="R713" i="6"/>
  <c r="R649" i="6"/>
  <c r="R585" i="6"/>
  <c r="R505" i="6"/>
  <c r="R425" i="6"/>
  <c r="R329" i="6"/>
  <c r="R249" i="6"/>
  <c r="R97" i="6"/>
  <c r="R936" i="6"/>
  <c r="R808" i="6"/>
  <c r="R680" i="6"/>
  <c r="R552" i="6"/>
  <c r="R424" i="6"/>
  <c r="R312" i="6"/>
  <c r="R184" i="6"/>
  <c r="R983" i="6"/>
  <c r="R839" i="6"/>
  <c r="R711" i="6"/>
  <c r="R583" i="6"/>
  <c r="R455" i="6"/>
  <c r="R343" i="6"/>
  <c r="R215" i="6"/>
  <c r="R87" i="6"/>
  <c r="R109" i="6"/>
  <c r="R19" i="6"/>
  <c r="AI15" i="6"/>
  <c r="AI17" i="6" s="1"/>
  <c r="P11" i="6"/>
  <c r="Q11" i="6" s="1"/>
  <c r="AI19" i="6"/>
  <c r="P17" i="6"/>
  <c r="Q17" i="6" s="1"/>
  <c r="P2" i="6"/>
  <c r="Q2" i="6" s="1"/>
  <c r="AI2" i="6"/>
  <c r="AI10" i="6" l="1"/>
  <c r="AI6" i="6"/>
  <c r="AI9" i="6"/>
  <c r="R18" i="6"/>
  <c r="AI13" i="6" s="1"/>
  <c r="AI7" i="6"/>
  <c r="R17" i="6"/>
  <c r="AI8" i="6"/>
  <c r="R2" i="6" l="1"/>
  <c r="AI5" i="6"/>
  <c r="R11" i="6"/>
  <c r="D10" i="7" l="1"/>
  <c r="D6" i="7"/>
  <c r="D5" i="7"/>
  <c r="D16" i="7" l="1"/>
  <c r="D15" i="7"/>
  <c r="D14" i="7"/>
  <c r="D13" i="7"/>
  <c r="D11" i="7"/>
  <c r="D8" i="7"/>
  <c r="D7" i="7"/>
  <c r="D3" i="7" l="1"/>
  <c r="D12" i="7"/>
  <c r="D9" i="7"/>
  <c r="D4" i="7"/>
  <c r="D2" i="7"/>
</calcChain>
</file>

<file path=xl/sharedStrings.xml><?xml version="1.0" encoding="utf-8"?>
<sst xmlns="http://schemas.openxmlformats.org/spreadsheetml/2006/main" count="6715" uniqueCount="3223">
  <si>
    <t>O+</t>
  </si>
  <si>
    <t>A+</t>
  </si>
  <si>
    <t>AB+</t>
  </si>
  <si>
    <t>AB-</t>
  </si>
  <si>
    <t>B-</t>
  </si>
  <si>
    <t>A-</t>
  </si>
  <si>
    <t>O-</t>
  </si>
  <si>
    <t>B+</t>
  </si>
  <si>
    <t>Ratna Mulyani</t>
  </si>
  <si>
    <t>Ilsa Hakim</t>
  </si>
  <si>
    <t>Gandi Wibisono</t>
  </si>
  <si>
    <t>Salwa Wasita</t>
  </si>
  <si>
    <t>Humaira Marpaung</t>
  </si>
  <si>
    <t>Tina Rahimah</t>
  </si>
  <si>
    <t>Lanjar Napitupulu</t>
  </si>
  <si>
    <t>Salsabila Utama</t>
  </si>
  <si>
    <t>Salimah Wijaya</t>
  </si>
  <si>
    <t>Gandi Nugroho</t>
  </si>
  <si>
    <t>Abyasa Hastuti</t>
  </si>
  <si>
    <t>Ade Astuti</t>
  </si>
  <si>
    <t>Ade Mustofa</t>
  </si>
  <si>
    <t>Ade Rajasa</t>
  </si>
  <si>
    <t>Ade Simbolon</t>
  </si>
  <si>
    <t>Adhiarja Hartati</t>
  </si>
  <si>
    <t>Adhiarja Prasasta</t>
  </si>
  <si>
    <t>Adiarja Nasyiah</t>
  </si>
  <si>
    <t>Adiarja Sihotang</t>
  </si>
  <si>
    <t>Adiarja Zulaika</t>
  </si>
  <si>
    <t>Adika Prastuti</t>
  </si>
  <si>
    <t>Adikara Wahyudin</t>
  </si>
  <si>
    <t>Adinata Permata</t>
  </si>
  <si>
    <t>Adinata Saefullah</t>
  </si>
  <si>
    <t>Adinata Samosir</t>
  </si>
  <si>
    <t>Aditya Nugroho</t>
  </si>
  <si>
    <t>Aditya Pangestu</t>
  </si>
  <si>
    <t>Agnes Siregar</t>
  </si>
  <si>
    <t>Agus Halim</t>
  </si>
  <si>
    <t>Agus Jailani</t>
  </si>
  <si>
    <t>Aisyah Nashiruddin</t>
  </si>
  <si>
    <t>Ajeng Setiawan</t>
  </si>
  <si>
    <t>Ajiman Ardianto</t>
  </si>
  <si>
    <t>Ajiman Hakim</t>
  </si>
  <si>
    <t>Ajiman Mulyani</t>
  </si>
  <si>
    <t>Ajiman Puspasari</t>
  </si>
  <si>
    <t>Ajimat Dabukke</t>
  </si>
  <si>
    <t>Akarsana Firgantoro</t>
  </si>
  <si>
    <t>Akarsana Lestari</t>
  </si>
  <si>
    <t>Akarsana Nasyidah</t>
  </si>
  <si>
    <t>Akarsana Permata</t>
  </si>
  <si>
    <t>Alambana Purwanti</t>
  </si>
  <si>
    <t>Alambana Uyainah</t>
  </si>
  <si>
    <t>Almira Hassanah</t>
  </si>
  <si>
    <t>Almira Wahyuni</t>
  </si>
  <si>
    <t>Amalia Pratiwi</t>
  </si>
  <si>
    <t>Amalia Putra</t>
  </si>
  <si>
    <t>Amelia Lailasari</t>
  </si>
  <si>
    <t>Amelia Manullang</t>
  </si>
  <si>
    <t>Amelia Nasyiah</t>
  </si>
  <si>
    <t>Ami Prasetya</t>
  </si>
  <si>
    <t>Among Padmasari</t>
  </si>
  <si>
    <t>Ana Nugroho</t>
  </si>
  <si>
    <t>Anita Suryatmi</t>
  </si>
  <si>
    <t>Anita Tamba</t>
  </si>
  <si>
    <t>Anom Pratama</t>
  </si>
  <si>
    <t>Argono Padmasari</t>
  </si>
  <si>
    <t>Argono Wastuti</t>
  </si>
  <si>
    <t>Aris Anggraini</t>
  </si>
  <si>
    <t>Aris Purnawati</t>
  </si>
  <si>
    <t>Aris Sinaga</t>
  </si>
  <si>
    <t>Arsipatra Lailasari</t>
  </si>
  <si>
    <t>Arsipatra Prasetya</t>
  </si>
  <si>
    <t>Arta Ardianto</t>
  </si>
  <si>
    <t>Artanto Sitorus</t>
  </si>
  <si>
    <t>Artawan Lazuardi</t>
  </si>
  <si>
    <t>Artawan Sitorus</t>
  </si>
  <si>
    <t>Artawan Zulaika</t>
  </si>
  <si>
    <t>Asirwada Suartini</t>
  </si>
  <si>
    <t>Asirwanda Natsir</t>
  </si>
  <si>
    <t>Asmadi Prabowo</t>
  </si>
  <si>
    <t>Asmianto Farida</t>
  </si>
  <si>
    <t>Asmianto Winarsih</t>
  </si>
  <si>
    <t>Asmuni Anggriawan</t>
  </si>
  <si>
    <t>Asmuni Nainggolan</t>
  </si>
  <si>
    <t>Aswani Maryati</t>
  </si>
  <si>
    <t>Atmaja Nainggolan</t>
  </si>
  <si>
    <t>Aurora Siregar</t>
  </si>
  <si>
    <t>Azalea Mardhiyah</t>
  </si>
  <si>
    <t>Bagas Laksmiwati</t>
  </si>
  <si>
    <t>Bagiya Damanik</t>
  </si>
  <si>
    <t>Bagus Namaga</t>
  </si>
  <si>
    <t>Bahuraksa Nuraini</t>
  </si>
  <si>
    <t>Bahuwirya Halim</t>
  </si>
  <si>
    <t>Bahuwirya Novitasari</t>
  </si>
  <si>
    <t>Bahuwirya Rajasa</t>
  </si>
  <si>
    <t>Bajragin Aryani</t>
  </si>
  <si>
    <t>Bajragin Halimah</t>
  </si>
  <si>
    <t>Bajragin Najmudin</t>
  </si>
  <si>
    <t>Bajragin Pudjiastuti</t>
  </si>
  <si>
    <t>Bajragin Riyanti</t>
  </si>
  <si>
    <t>Bakda Handayani</t>
  </si>
  <si>
    <t>Bakda Kusmawati</t>
  </si>
  <si>
    <t>Bakda Sihotang</t>
  </si>
  <si>
    <t>Bakianto Marpaung</t>
  </si>
  <si>
    <t>Bakianto Tarihoran</t>
  </si>
  <si>
    <t>Bakidin Hasanah</t>
  </si>
  <si>
    <t>Bakidin Maryadi</t>
  </si>
  <si>
    <t>Bakiman Lailasari</t>
  </si>
  <si>
    <t>Bakiman Rahimah</t>
  </si>
  <si>
    <t>Bakiman Uwais</t>
  </si>
  <si>
    <t>Bakiono Mustofa</t>
  </si>
  <si>
    <t>Bakiono Suartini</t>
  </si>
  <si>
    <t>Bakti Sirait</t>
  </si>
  <si>
    <t>Bakti Winarno</t>
  </si>
  <si>
    <t>Baktiadi Purnawati</t>
  </si>
  <si>
    <t>Baktiono Firgantoro</t>
  </si>
  <si>
    <t>Baktiono Kurniawan</t>
  </si>
  <si>
    <t>Baktiono Mandasari</t>
  </si>
  <si>
    <t>Bala Sihotang</t>
  </si>
  <si>
    <t>Bala Sitorus</t>
  </si>
  <si>
    <t>Bala Wibowo</t>
  </si>
  <si>
    <t>Balamantri Kuswandari</t>
  </si>
  <si>
    <t>Balamantri Usamah</t>
  </si>
  <si>
    <t>Balangga Prasetyo</t>
  </si>
  <si>
    <t>Balapati Tamba</t>
  </si>
  <si>
    <t>Balijan Winarsih</t>
  </si>
  <si>
    <t>Bambang Gunarto</t>
  </si>
  <si>
    <t>Bambang Haryanto</t>
  </si>
  <si>
    <t>Bambang Nasyiah</t>
  </si>
  <si>
    <t>Bambang Yuniar</t>
  </si>
  <si>
    <t>Banara Ardianto</t>
  </si>
  <si>
    <t>Banara Suartini</t>
  </si>
  <si>
    <t>Banara Utama</t>
  </si>
  <si>
    <t>Banara Wijayanti</t>
  </si>
  <si>
    <t>Banawa Prasetyo</t>
  </si>
  <si>
    <t>Banawa Saputra</t>
  </si>
  <si>
    <t>Banawi Laksita</t>
  </si>
  <si>
    <t>Bancar Siregar</t>
  </si>
  <si>
    <t>Belinda Widiastuti</t>
  </si>
  <si>
    <t>Betania Fujiati</t>
  </si>
  <si>
    <t>Betania Namaga</t>
  </si>
  <si>
    <t>Budi Sihotang</t>
  </si>
  <si>
    <t>Cagak Hassanah</t>
  </si>
  <si>
    <t>Cahya Halimah</t>
  </si>
  <si>
    <t>Cahyadi Pradana</t>
  </si>
  <si>
    <t>Cahyo Mustofa</t>
  </si>
  <si>
    <t>Cahyono Hartati</t>
  </si>
  <si>
    <t>Cakrabirawa Sitompul</t>
  </si>
  <si>
    <t>Cakrabuana Pranowo</t>
  </si>
  <si>
    <t>Cakrawala Namaga</t>
  </si>
  <si>
    <t>Cakrawangsa Adriansyah</t>
  </si>
  <si>
    <t>Calista Hutasoit</t>
  </si>
  <si>
    <t>Candrakanta Wijayanti</t>
  </si>
  <si>
    <t>Capa Prakasa</t>
  </si>
  <si>
    <t>Capa Usada</t>
  </si>
  <si>
    <t>Carla Hasanah</t>
  </si>
  <si>
    <t>Carla Padmasari</t>
  </si>
  <si>
    <t>Carub Mansur</t>
  </si>
  <si>
    <t>Carub Rahmawati</t>
  </si>
  <si>
    <t>Carub Ramadan</t>
  </si>
  <si>
    <t>Cawisadi Laksita</t>
  </si>
  <si>
    <t>Cawisadi Suartini</t>
  </si>
  <si>
    <t>Cawuk Sihotang</t>
  </si>
  <si>
    <t>Cayadi Aryani</t>
  </si>
  <si>
    <t>Cayadi Halimah</t>
  </si>
  <si>
    <t>Cayadi Hidayanto</t>
  </si>
  <si>
    <t>Cayadi Maryati</t>
  </si>
  <si>
    <t>Cecep Mansur</t>
  </si>
  <si>
    <t>Cemplunk Maryadi</t>
  </si>
  <si>
    <t>Cemplunk Rajata</t>
  </si>
  <si>
    <t>Cengkal Anggraini</t>
  </si>
  <si>
    <t>Cengkal Rahayu</t>
  </si>
  <si>
    <t>Cengkal Wastuti</t>
  </si>
  <si>
    <t>Cengkir Dongoran</t>
  </si>
  <si>
    <t>Cengkir Hutapea</t>
  </si>
  <si>
    <t>Chandra Latupono</t>
  </si>
  <si>
    <t>Chandra Mangunsong</t>
  </si>
  <si>
    <t>Chelsea Adriansyah</t>
  </si>
  <si>
    <t>Chelsea Kusumo</t>
  </si>
  <si>
    <t>Chelsea Purnawati</t>
  </si>
  <si>
    <t>Ciaobella Wibisono</t>
  </si>
  <si>
    <t>Cindy Anggriawan</t>
  </si>
  <si>
    <t>Cindy Januar</t>
  </si>
  <si>
    <t>Cindy Simanjuntak</t>
  </si>
  <si>
    <t>Cindy Sitompul</t>
  </si>
  <si>
    <t>Cinthia Zulkarnain</t>
  </si>
  <si>
    <t>Citra Sitorus</t>
  </si>
  <si>
    <t>Citra Sudiati</t>
  </si>
  <si>
    <t>Citra Zulkarnain</t>
  </si>
  <si>
    <t>Clara Kusmawati</t>
  </si>
  <si>
    <t>Cornelia Andriani</t>
  </si>
  <si>
    <t>Dacin Sinaga</t>
  </si>
  <si>
    <t>Dacin Yulianti</t>
  </si>
  <si>
    <t>Dadap Farida</t>
  </si>
  <si>
    <t>Dadap Manullang</t>
  </si>
  <si>
    <t>Dadap Winarsih</t>
  </si>
  <si>
    <t>Dadi Manullang</t>
  </si>
  <si>
    <t>Dalima Widodo</t>
  </si>
  <si>
    <t>Daliman Sitorus</t>
  </si>
  <si>
    <t>Daliman Thamrin</t>
  </si>
  <si>
    <t>Dalimin Natsir</t>
  </si>
  <si>
    <t>Dalimin Padmasari</t>
  </si>
  <si>
    <t>Dalimin Pranowo</t>
  </si>
  <si>
    <t>Dalimin Situmorang</t>
  </si>
  <si>
    <t>Daliono Sudiati</t>
  </si>
  <si>
    <t>Daliono Wasita</t>
  </si>
  <si>
    <t>Damu Pradana</t>
  </si>
  <si>
    <t>Damu Suwarno</t>
  </si>
  <si>
    <t>Danang Pratiwi</t>
  </si>
  <si>
    <t>Daniswara Damanik</t>
  </si>
  <si>
    <t>Daniswara Manullang</t>
  </si>
  <si>
    <t>Danu Maulana</t>
  </si>
  <si>
    <t>Danu Mulyani</t>
  </si>
  <si>
    <t>Danu Nasyiah</t>
  </si>
  <si>
    <t>Danu Prastuti</t>
  </si>
  <si>
    <t>Danuja Utama</t>
  </si>
  <si>
    <t>Dariati Samosir</t>
  </si>
  <si>
    <t>Dariati Wastuti</t>
  </si>
  <si>
    <t>Darijan Permata</t>
  </si>
  <si>
    <t>Darijan Wacana</t>
  </si>
  <si>
    <t>Darijan Zulkarnain</t>
  </si>
  <si>
    <t>Darimin Adriansyah</t>
  </si>
  <si>
    <t>Darimin Suryatmi</t>
  </si>
  <si>
    <t>Darimin Yuliarti</t>
  </si>
  <si>
    <t>Darmaji Budiman</t>
  </si>
  <si>
    <t>Darmaji Manullang</t>
  </si>
  <si>
    <t>Darmaji Zulaika</t>
  </si>
  <si>
    <t>Darman Anggriawan</t>
  </si>
  <si>
    <t>Darman Permata</t>
  </si>
  <si>
    <t>Darmanto Damanik</t>
  </si>
  <si>
    <t>Darsirah Gunarto</t>
  </si>
  <si>
    <t>Darsirah Habibi</t>
  </si>
  <si>
    <t>Darsirah Wacana</t>
  </si>
  <si>
    <t>Darsirah Wahyuni</t>
  </si>
  <si>
    <t>Dartono Lestari</t>
  </si>
  <si>
    <t>Dartono Purnawati</t>
  </si>
  <si>
    <t>Dartono Thamrin</t>
  </si>
  <si>
    <t>Daryani Adriansyah</t>
  </si>
  <si>
    <t>Dasa Purwanti</t>
  </si>
  <si>
    <t>Devi Lailasari</t>
  </si>
  <si>
    <t>Devi Maryadi</t>
  </si>
  <si>
    <t>Devi Wibowo</t>
  </si>
  <si>
    <t>Dewi Budiman</t>
  </si>
  <si>
    <t>Diah Saptono</t>
  </si>
  <si>
    <t>Diah Simbolon</t>
  </si>
  <si>
    <t>Diah Wahyudin</t>
  </si>
  <si>
    <t>Dian Hidayanto</t>
  </si>
  <si>
    <t>Dian Wulandari</t>
  </si>
  <si>
    <t>Diana Handayani</t>
  </si>
  <si>
    <t>Diana Mangunsong</t>
  </si>
  <si>
    <t>Diana Rajasa</t>
  </si>
  <si>
    <t>Diana Zulaika</t>
  </si>
  <si>
    <t>Digdaya Mustofa</t>
  </si>
  <si>
    <t>Digdaya Saptono</t>
  </si>
  <si>
    <t>Dimas Megantara</t>
  </si>
  <si>
    <t>Dimas Rajasa</t>
  </si>
  <si>
    <t>Dimaz Prasetyo</t>
  </si>
  <si>
    <t>Dina Marbun</t>
  </si>
  <si>
    <t>Dina Wahyudin</t>
  </si>
  <si>
    <t>Dinda Pranowo</t>
  </si>
  <si>
    <t>Dipa Setiawan</t>
  </si>
  <si>
    <t>Dirja Nashiruddin</t>
  </si>
  <si>
    <t>Dodo Hassanah</t>
  </si>
  <si>
    <t>Dono Dabukke</t>
  </si>
  <si>
    <t>Dono Mansur</t>
  </si>
  <si>
    <t>Drajat Suwarno</t>
  </si>
  <si>
    <t>Dwi Latupono</t>
  </si>
  <si>
    <t>Dwi Permadi</t>
  </si>
  <si>
    <t>Dwi Sihotang</t>
  </si>
  <si>
    <t>Dwi Wibowo</t>
  </si>
  <si>
    <t>Edi Hariyah</t>
  </si>
  <si>
    <t>Edi Narpati</t>
  </si>
  <si>
    <t>Edi Nashiruddin</t>
  </si>
  <si>
    <t>Edi Prasetya</t>
  </si>
  <si>
    <t>Edison Maheswara</t>
  </si>
  <si>
    <t>Edward Natsir</t>
  </si>
  <si>
    <t>Edward Prasetya</t>
  </si>
  <si>
    <t>Edward Wasita</t>
  </si>
  <si>
    <t>Eja Yulianti</t>
  </si>
  <si>
    <t>Eka Gunawan</t>
  </si>
  <si>
    <t>Eka Permadi</t>
  </si>
  <si>
    <t>Elisa Habibi</t>
  </si>
  <si>
    <t>Elisa Irawan</t>
  </si>
  <si>
    <t>Elisa Mahendra</t>
  </si>
  <si>
    <t>Ellis Pratiwi</t>
  </si>
  <si>
    <t>Ellis Prayoga</t>
  </si>
  <si>
    <t>Ellis Rajata</t>
  </si>
  <si>
    <t>Elma Hartati</t>
  </si>
  <si>
    <t>Elma Maheswara</t>
  </si>
  <si>
    <t>Elma Mayasari</t>
  </si>
  <si>
    <t>Elma Prastuti</t>
  </si>
  <si>
    <t>Elon Irawan</t>
  </si>
  <si>
    <t>Eluh Siregar</t>
  </si>
  <si>
    <t>Elvin Saragih</t>
  </si>
  <si>
    <t>Elvin Tarihoran</t>
  </si>
  <si>
    <t>Elvin Wijayanti</t>
  </si>
  <si>
    <t>Elvina Kuswandari</t>
  </si>
  <si>
    <t>Elvina Saefullah</t>
  </si>
  <si>
    <t>Elvina Siregar</t>
  </si>
  <si>
    <t>Elvina Usamah</t>
  </si>
  <si>
    <t>Elvina Wulandari</t>
  </si>
  <si>
    <t>Emas Purwanti</t>
  </si>
  <si>
    <t>Emas Tampubolon</t>
  </si>
  <si>
    <t>Embuh Adriansyah</t>
  </si>
  <si>
    <t>Embuh Prayoga</t>
  </si>
  <si>
    <t>Emil Jailani</t>
  </si>
  <si>
    <t>Emong Siregar</t>
  </si>
  <si>
    <t>Empluk Waskita</t>
  </si>
  <si>
    <t>Endah Purwanti</t>
  </si>
  <si>
    <t>Endah Simbolon</t>
  </si>
  <si>
    <t>Endah Utama</t>
  </si>
  <si>
    <t>Endah Yuniar</t>
  </si>
  <si>
    <t>Endra Waskita</t>
  </si>
  <si>
    <t>Endra Yulianti</t>
  </si>
  <si>
    <t>Enteng Hariyah</t>
  </si>
  <si>
    <t>Enteng Wacana</t>
  </si>
  <si>
    <t>Eva Puspita</t>
  </si>
  <si>
    <t>Eva Waluyo</t>
  </si>
  <si>
    <t>Faizah Suwarno</t>
  </si>
  <si>
    <t>Faizah Uwais</t>
  </si>
  <si>
    <t>Farah Pertiwi</t>
  </si>
  <si>
    <t>Farah Rahmawati</t>
  </si>
  <si>
    <t>Farhunnisa Wahyuni</t>
  </si>
  <si>
    <t>Farhunnisa Wijaya</t>
  </si>
  <si>
    <t>Fitria Gunawan</t>
  </si>
  <si>
    <t>Fitriani Mulyani</t>
  </si>
  <si>
    <t>Fitriani Nuraini</t>
  </si>
  <si>
    <t>Gabriella Damanik</t>
  </si>
  <si>
    <t>Gabriella Pratiwi</t>
  </si>
  <si>
    <t>Gada Mardhiyah</t>
  </si>
  <si>
    <t>Gadang Thamrin</t>
  </si>
  <si>
    <t>Gading Hakim</t>
  </si>
  <si>
    <t>Gaduh Gunawan</t>
  </si>
  <si>
    <t>Gaiman Irawan</t>
  </si>
  <si>
    <t>Galak Halimah</t>
  </si>
  <si>
    <t>Galak Oktaviani</t>
  </si>
  <si>
    <t>Galak Saefullah</t>
  </si>
  <si>
    <t>Galak Salahudin</t>
  </si>
  <si>
    <t>Galang Firgantoro</t>
  </si>
  <si>
    <t>Galih Prastuti</t>
  </si>
  <si>
    <t>Galiono Waluyo</t>
  </si>
  <si>
    <t>Gaman Damanik</t>
  </si>
  <si>
    <t>Gaman Simbolon</t>
  </si>
  <si>
    <t>Gamani Susanti</t>
  </si>
  <si>
    <t>Gamani Wibisono</t>
  </si>
  <si>
    <t>Gamanto Suryatmi</t>
  </si>
  <si>
    <t>Gambira Melani</t>
  </si>
  <si>
    <t>Gamblang Mayasari</t>
  </si>
  <si>
    <t>Gamblang Permata</t>
  </si>
  <si>
    <t>Ganda Setiawan</t>
  </si>
  <si>
    <t>Gandewa Sihombing</t>
  </si>
  <si>
    <t>Gandi Purnawati</t>
  </si>
  <si>
    <t>Ganep Puspita</t>
  </si>
  <si>
    <t>Gangsa Iswahyudi</t>
  </si>
  <si>
    <t>Gangsa Mulyani</t>
  </si>
  <si>
    <t>Gangsa Riyanti</t>
  </si>
  <si>
    <t>Gangsa Tampubolon</t>
  </si>
  <si>
    <t>Gangsa Yuniar</t>
  </si>
  <si>
    <t>Gangsar Widiastuti</t>
  </si>
  <si>
    <t>Ganjaran Hartati</t>
  </si>
  <si>
    <t>Gantar Iswahyudi</t>
  </si>
  <si>
    <t>Gantar Prayoga</t>
  </si>
  <si>
    <t>Gantar Sihombing</t>
  </si>
  <si>
    <t>Gantar Winarsih</t>
  </si>
  <si>
    <t>Gara Puspita</t>
  </si>
  <si>
    <t>Garang Mulyani</t>
  </si>
  <si>
    <t>Gasti Mahendra</t>
  </si>
  <si>
    <t>Gawati Melani</t>
  </si>
  <si>
    <t>Gawati Purwanti</t>
  </si>
  <si>
    <t>Ghaliyati Kurniawan</t>
  </si>
  <si>
    <t>Ghaliyati Rajasa</t>
  </si>
  <si>
    <t>Ghaliyati Yulianti</t>
  </si>
  <si>
    <t>Ghani Hariyah</t>
  </si>
  <si>
    <t>Gilda Napitupulu</t>
  </si>
  <si>
    <t>Gina Irawan</t>
  </si>
  <si>
    <t>Hadi Pudjiastuti</t>
  </si>
  <si>
    <t>Hadi Yuliarti</t>
  </si>
  <si>
    <t>Hafshah Haryanti</t>
  </si>
  <si>
    <t>Hafshah Hastuti</t>
  </si>
  <si>
    <t>Hafshah Padmasari</t>
  </si>
  <si>
    <t>Hafshah Utama</t>
  </si>
  <si>
    <t>Halim Hakim</t>
  </si>
  <si>
    <t>Halim Halimah</t>
  </si>
  <si>
    <t>Halima Marbun</t>
  </si>
  <si>
    <t>Hana Hutagalung</t>
  </si>
  <si>
    <t>Hana Prasetya</t>
  </si>
  <si>
    <t>Hana Usamah</t>
  </si>
  <si>
    <t>Hana Winarsih</t>
  </si>
  <si>
    <t>Hardi Latupono</t>
  </si>
  <si>
    <t>Hardi Usada</t>
  </si>
  <si>
    <t>Hari Aryani</t>
  </si>
  <si>
    <t>Harimurti Iswahyudi</t>
  </si>
  <si>
    <t>Harimurti Permadi</t>
  </si>
  <si>
    <t>Harja Suryatmi</t>
  </si>
  <si>
    <t>Harjasa Wibowo</t>
  </si>
  <si>
    <t>Harjaya Firmansyah</t>
  </si>
  <si>
    <t>Harjo Permata</t>
  </si>
  <si>
    <t>Harjo Pertiwi</t>
  </si>
  <si>
    <t>Harjo Yulianti</t>
  </si>
  <si>
    <t>Harsana Mandasari</t>
  </si>
  <si>
    <t>Harsaya Tamba</t>
  </si>
  <si>
    <t>Hartaka Rahimah</t>
  </si>
  <si>
    <t>Hartaka Utami</t>
  </si>
  <si>
    <t>Hartana Astuti</t>
  </si>
  <si>
    <t>Hartana Dongoran</t>
  </si>
  <si>
    <t>Hartana Hassanah</t>
  </si>
  <si>
    <t>Harto Tarihoran</t>
  </si>
  <si>
    <t>Hasan Laksmiwati</t>
  </si>
  <si>
    <t>Hasim Nurdiyanti</t>
  </si>
  <si>
    <t>Hasim Purwanti</t>
  </si>
  <si>
    <t>Hasta Suwarno</t>
  </si>
  <si>
    <t>Hasta Usada</t>
  </si>
  <si>
    <t>Hasta Utami</t>
  </si>
  <si>
    <t>Hendra Halimah</t>
  </si>
  <si>
    <t>Hendra Pratama</t>
  </si>
  <si>
    <t>Hendri Marpaung</t>
  </si>
  <si>
    <t>Hesti Agustina</t>
  </si>
  <si>
    <t>Hesti Saptono</t>
  </si>
  <si>
    <t>Hesti Tamba</t>
  </si>
  <si>
    <t>Hilda Permadi</t>
  </si>
  <si>
    <t>Himawan Ardianto</t>
  </si>
  <si>
    <t>Ian Prasetya</t>
  </si>
  <si>
    <t>Ibrahim Wijaya</t>
  </si>
  <si>
    <t>Ibrani Hidayanto</t>
  </si>
  <si>
    <t>Ibrani Purnawati</t>
  </si>
  <si>
    <t>Ibrani Thamrin</t>
  </si>
  <si>
    <t>Ibun Hutapea</t>
  </si>
  <si>
    <t>Ibun Kusmawati</t>
  </si>
  <si>
    <t>Ibun Setiawan</t>
  </si>
  <si>
    <t>Icha Utami</t>
  </si>
  <si>
    <t>Ida Budiman</t>
  </si>
  <si>
    <t>Ifa Kusmawati</t>
  </si>
  <si>
    <t>Ifa Namaga</t>
  </si>
  <si>
    <t>Ifa Setiawan</t>
  </si>
  <si>
    <t>Ifa Yolanda</t>
  </si>
  <si>
    <t>Ihsan Sudiati</t>
  </si>
  <si>
    <t>Ika Haryanto</t>
  </si>
  <si>
    <t>Ika Maheswara</t>
  </si>
  <si>
    <t>Ikhsan Maheswara</t>
  </si>
  <si>
    <t>Ikin Purnawati</t>
  </si>
  <si>
    <t>Imam Palastri</t>
  </si>
  <si>
    <t>Indah Kurniawan</t>
  </si>
  <si>
    <t>Indah Salahudin</t>
  </si>
  <si>
    <t>Indra Nasyiah</t>
  </si>
  <si>
    <t>Intan Namaga</t>
  </si>
  <si>
    <t>Ira Firgantoro</t>
  </si>
  <si>
    <t>Irfan Handayani</t>
  </si>
  <si>
    <t>Irfan Melani</t>
  </si>
  <si>
    <t>Irfan Nababan</t>
  </si>
  <si>
    <t>Irfan Pranowo</t>
  </si>
  <si>
    <t>Irfan Usamah</t>
  </si>
  <si>
    <t>Iriana Maulana</t>
  </si>
  <si>
    <t>Irnanto Fujiati</t>
  </si>
  <si>
    <t>Irnanto Irawan</t>
  </si>
  <si>
    <t>Irsad Kusmawati</t>
  </si>
  <si>
    <t>Ismail Nugroho</t>
  </si>
  <si>
    <t>Ivan Manullang</t>
  </si>
  <si>
    <t>Ivan Wibisono</t>
  </si>
  <si>
    <t>Jabal Manullang</t>
  </si>
  <si>
    <t>Jaeman Halimah</t>
  </si>
  <si>
    <t>Jaeman Safitri</t>
  </si>
  <si>
    <t>Jaeman Sinaga</t>
  </si>
  <si>
    <t>Jaga Maulana</t>
  </si>
  <si>
    <t>Jagapati Situmorang</t>
  </si>
  <si>
    <t>Jagaraga Aryani</t>
  </si>
  <si>
    <t>Jagaraga Wahyuni</t>
  </si>
  <si>
    <t>Jail Budiman</t>
  </si>
  <si>
    <t>Jail Mulyani</t>
  </si>
  <si>
    <t>Jail Usada</t>
  </si>
  <si>
    <t>Jaiman Megantara</t>
  </si>
  <si>
    <t>Jais Iswahyudi</t>
  </si>
  <si>
    <t>Jamalia Waluyo</t>
  </si>
  <si>
    <t>Jamalia Wastuti</t>
  </si>
  <si>
    <t>Jamalia Zulaika</t>
  </si>
  <si>
    <t>Jamil Handayani</t>
  </si>
  <si>
    <t>Jamil Hardiansyah</t>
  </si>
  <si>
    <t>Janet Gunawan</t>
  </si>
  <si>
    <t>Janet Pradana</t>
  </si>
  <si>
    <t>Jarwa Maulana</t>
  </si>
  <si>
    <t>Jarwadi Lailasari</t>
  </si>
  <si>
    <t>Jarwadi Puspasari</t>
  </si>
  <si>
    <t>Jasmani Mustofa</t>
  </si>
  <si>
    <t>Jasmani Nurdiyanti</t>
  </si>
  <si>
    <t>Jasmani Wahyudin</t>
  </si>
  <si>
    <t>Jasmin Narpati</t>
  </si>
  <si>
    <t>Jasmin Padmasari</t>
  </si>
  <si>
    <t>Jasmin Prasetya</t>
  </si>
  <si>
    <t>Jasmin Wijayanti</t>
  </si>
  <si>
    <t>Jaswadi Dabukke</t>
  </si>
  <si>
    <t>Jaswadi Jailani</t>
  </si>
  <si>
    <t>Jaswadi Permata</t>
  </si>
  <si>
    <t>Jaswadi Rahayu</t>
  </si>
  <si>
    <t>Jaswadi Waskita</t>
  </si>
  <si>
    <t>Jati Suwarno</t>
  </si>
  <si>
    <t>Jati Yulianti</t>
  </si>
  <si>
    <t>Jatmiko Halimah</t>
  </si>
  <si>
    <t>Jatmiko Nasyidah</t>
  </si>
  <si>
    <t>Jatmiko Pangestu</t>
  </si>
  <si>
    <t>Jatmiko Uwais</t>
  </si>
  <si>
    <t>Jaya Mayasari</t>
  </si>
  <si>
    <t>Jayadi Tampubolon</t>
  </si>
  <si>
    <t>Jayeng Mandasari</t>
  </si>
  <si>
    <t>Jayeng Putra</t>
  </si>
  <si>
    <t>Jefri Hutapea</t>
  </si>
  <si>
    <t>Jefri Kusumo</t>
  </si>
  <si>
    <t>Jelita Suwarno</t>
  </si>
  <si>
    <t>Jessica Hakim</t>
  </si>
  <si>
    <t>Jessica Pradipta</t>
  </si>
  <si>
    <t>Jessica Zulaika</t>
  </si>
  <si>
    <t>Jinawi Hardiansyah</t>
  </si>
  <si>
    <t>Jindra Purwanti</t>
  </si>
  <si>
    <t>Jindra Wibowo</t>
  </si>
  <si>
    <t>Joko Prayoga</t>
  </si>
  <si>
    <t>Jono Lazuardi</t>
  </si>
  <si>
    <t>Julia Kusmawati</t>
  </si>
  <si>
    <t>Julia Kuswandari</t>
  </si>
  <si>
    <t>Julia Salahudin</t>
  </si>
  <si>
    <t>Jumadi Saragih</t>
  </si>
  <si>
    <t>Jumadi Wahyuni</t>
  </si>
  <si>
    <t>Jumari Hakim</t>
  </si>
  <si>
    <t>Jumari Namaga</t>
  </si>
  <si>
    <t>Kadir Anggriawan</t>
  </si>
  <si>
    <t>Kajen Budiman</t>
  </si>
  <si>
    <t>Kajen Narpati</t>
  </si>
  <si>
    <t>Kajen Prabowo</t>
  </si>
  <si>
    <t>Kajen Pudjiastuti</t>
  </si>
  <si>
    <t>Kala Hassanah</t>
  </si>
  <si>
    <t>Kala Uwais</t>
  </si>
  <si>
    <t>Kamal Saefullah</t>
  </si>
  <si>
    <t>Kamaria Wijayanti</t>
  </si>
  <si>
    <t>Kamidin Handayani</t>
  </si>
  <si>
    <t>Kamidin Tamba</t>
  </si>
  <si>
    <t>Kamidin Wacana</t>
  </si>
  <si>
    <t>Kamila Megantara</t>
  </si>
  <si>
    <t>Kamila Prayoga</t>
  </si>
  <si>
    <t>Kanda Nugroho</t>
  </si>
  <si>
    <t>Kanda Pratiwi</t>
  </si>
  <si>
    <t>Kania Irawan</t>
  </si>
  <si>
    <t>Kania Mandasari</t>
  </si>
  <si>
    <t>Kania Tarihoran</t>
  </si>
  <si>
    <t>Kardi Mardhiyah</t>
  </si>
  <si>
    <t>Karen Budiyanto</t>
  </si>
  <si>
    <t>Kariman Usamah</t>
  </si>
  <si>
    <t>Karja Winarsih</t>
  </si>
  <si>
    <t>Karma Marpaung</t>
  </si>
  <si>
    <t>Karma Oktaviani</t>
  </si>
  <si>
    <t>Karman Hidayat</t>
  </si>
  <si>
    <t>Karna Winarsih</t>
  </si>
  <si>
    <t>Karsa Padmasari</t>
  </si>
  <si>
    <t>Karsana Wijaya</t>
  </si>
  <si>
    <t>Karta Wahyudin</t>
  </si>
  <si>
    <t>Kartika Hutapea</t>
  </si>
  <si>
    <t>Kartika Napitupulu</t>
  </si>
  <si>
    <t>Kasim Nasyidah</t>
  </si>
  <si>
    <t>Kasim Natsir</t>
  </si>
  <si>
    <t>Kasiran Nugroho</t>
  </si>
  <si>
    <t>Kasiyah Mangunsong</t>
  </si>
  <si>
    <t>Kasusra Nurdiyanti</t>
  </si>
  <si>
    <t>Kasusra Rahimah</t>
  </si>
  <si>
    <t>Kasusra Riyanti</t>
  </si>
  <si>
    <t>Kasusra Sudiati</t>
  </si>
  <si>
    <t>Kawaca Hutagalung</t>
  </si>
  <si>
    <t>Kawaya Firgantoro</t>
  </si>
  <si>
    <t>Kawaya Pradana</t>
  </si>
  <si>
    <t>Kayla Hartati</t>
  </si>
  <si>
    <t>Kayla Nuraini</t>
  </si>
  <si>
    <t>Kayla Rajata</t>
  </si>
  <si>
    <t>Kayun Dongoran</t>
  </si>
  <si>
    <t>Keisha Firgantoro</t>
  </si>
  <si>
    <t>Keisha Suryatmi</t>
  </si>
  <si>
    <t>Kemal Laksita</t>
  </si>
  <si>
    <t>Kemal Napitupulu</t>
  </si>
  <si>
    <t>Kemal Prabowo</t>
  </si>
  <si>
    <t>Kemba Napitupulu</t>
  </si>
  <si>
    <t>Kenari Saefullah</t>
  </si>
  <si>
    <t>Kenari Waluyo</t>
  </si>
  <si>
    <t>Kenzie Pratama</t>
  </si>
  <si>
    <t>Kenzie Wibowo</t>
  </si>
  <si>
    <t>Kenzie Widodo</t>
  </si>
  <si>
    <t>Kiandra Agustina</t>
  </si>
  <si>
    <t>Kiandra Megantara</t>
  </si>
  <si>
    <t>Kiandra Prayoga</t>
  </si>
  <si>
    <t>Koko Suartini</t>
  </si>
  <si>
    <t>Kuncara Kurniawan</t>
  </si>
  <si>
    <t>Kuncara Mulyani</t>
  </si>
  <si>
    <t>Kuncara Uwais</t>
  </si>
  <si>
    <t>Kunthara Halimah</t>
  </si>
  <si>
    <t>Kusuma Andriani</t>
  </si>
  <si>
    <t>Kusuma Mayasari</t>
  </si>
  <si>
    <t>Kusuma Uwais</t>
  </si>
  <si>
    <t>Labuh Permadi</t>
  </si>
  <si>
    <t>Labuh Purnawati</t>
  </si>
  <si>
    <t>Labuh Puspasari</t>
  </si>
  <si>
    <t>Labuh Sudiati</t>
  </si>
  <si>
    <t>Laila Maryadi</t>
  </si>
  <si>
    <t>Laila Mustofa</t>
  </si>
  <si>
    <t>Laksana Ardianto</t>
  </si>
  <si>
    <t>Laksana Irawan</t>
  </si>
  <si>
    <t>Laksana Maheswara</t>
  </si>
  <si>
    <t>Laksana Purwanti</t>
  </si>
  <si>
    <t>Lala Gunarto</t>
  </si>
  <si>
    <t>Lala Yolanda</t>
  </si>
  <si>
    <t>Lalita Sihombing</t>
  </si>
  <si>
    <t>Lalita Wibisono</t>
  </si>
  <si>
    <t>Lanjar Hakim</t>
  </si>
  <si>
    <t>Lanjar Hidayanto</t>
  </si>
  <si>
    <t>Lanjar Utami</t>
  </si>
  <si>
    <t>Lantar Haryanti</t>
  </si>
  <si>
    <t>Lantar Melani</t>
  </si>
  <si>
    <t>Lantar Prakasa</t>
  </si>
  <si>
    <t>Lantar Puspita</t>
  </si>
  <si>
    <t>Lantar Susanti</t>
  </si>
  <si>
    <t>Laras Nainggolan</t>
  </si>
  <si>
    <t>Laswi Hastuti</t>
  </si>
  <si>
    <t>Lega Habibi</t>
  </si>
  <si>
    <t>Lega Nababan</t>
  </si>
  <si>
    <t>Legawa Riyanti</t>
  </si>
  <si>
    <t>Lembah Nababan</t>
  </si>
  <si>
    <t>Lembah Waskita</t>
  </si>
  <si>
    <t>Leo Halim</t>
  </si>
  <si>
    <t>Leo Tarihoran</t>
  </si>
  <si>
    <t>Lidya Hutagalung</t>
  </si>
  <si>
    <t>Lidya Prasetya</t>
  </si>
  <si>
    <t>Lili Hastuti</t>
  </si>
  <si>
    <t>Lili Nainggolan</t>
  </si>
  <si>
    <t>Lili Widiastuti</t>
  </si>
  <si>
    <t>Liman Hartati</t>
  </si>
  <si>
    <t>Liman Pradipta</t>
  </si>
  <si>
    <t>Limar Mangunsong</t>
  </si>
  <si>
    <t>Luis Sirait</t>
  </si>
  <si>
    <t>Lukita Anggriawan</t>
  </si>
  <si>
    <t>Luluh Putra</t>
  </si>
  <si>
    <t>Lutfan Permata</t>
  </si>
  <si>
    <t>Luthfi Laksmiwati</t>
  </si>
  <si>
    <t>Mahdi Kuswandari</t>
  </si>
  <si>
    <t>Mahdi Mangunsong</t>
  </si>
  <si>
    <t>Mahdi Permadi</t>
  </si>
  <si>
    <t>Mahdi Prasetyo</t>
  </si>
  <si>
    <t>Mahesa Kurniawan</t>
  </si>
  <si>
    <t>Mahesa Maulana</t>
  </si>
  <si>
    <t>Mahfud Melani</t>
  </si>
  <si>
    <t>Mahfud Pertiwi</t>
  </si>
  <si>
    <t>Makara Mulyani</t>
  </si>
  <si>
    <t>Mala Padmasari</t>
  </si>
  <si>
    <t>Malik Mustofa</t>
  </si>
  <si>
    <t>Malik Tampubolon</t>
  </si>
  <si>
    <t>Malika Tamba</t>
  </si>
  <si>
    <t>Maman Hutasoit</t>
  </si>
  <si>
    <t>Maman Winarsih</t>
  </si>
  <si>
    <t>Manah Siregar</t>
  </si>
  <si>
    <t>Maras Salahudin</t>
  </si>
  <si>
    <t>Margana Nasyiah</t>
  </si>
  <si>
    <t>Maria Palastri</t>
  </si>
  <si>
    <t>Mariadi Hasanah</t>
  </si>
  <si>
    <t>Mariadi Wulandari</t>
  </si>
  <si>
    <t>Marsito Ardianto</t>
  </si>
  <si>
    <t>Marsito Nasyiah</t>
  </si>
  <si>
    <t>Marsudi Haryanti</t>
  </si>
  <si>
    <t>Marsudi Rajata</t>
  </si>
  <si>
    <t>Marsudi Uyainah</t>
  </si>
  <si>
    <t>Marsudi Yuniar</t>
  </si>
  <si>
    <t>Martaka Pangestu</t>
  </si>
  <si>
    <t>Martaka Pudjiastuti</t>
  </si>
  <si>
    <t>Martaka Siregar</t>
  </si>
  <si>
    <t>Martana Dongoran</t>
  </si>
  <si>
    <t>Martana Rajasa</t>
  </si>
  <si>
    <t>Martani Lailasari</t>
  </si>
  <si>
    <t>Martani Mulyani</t>
  </si>
  <si>
    <t>Martani Pudjiastuti</t>
  </si>
  <si>
    <t>Martani Puspita</t>
  </si>
  <si>
    <t>Marwata Sudiati</t>
  </si>
  <si>
    <t>Marwata Susanti</t>
  </si>
  <si>
    <t>Maryadi Hakim</t>
  </si>
  <si>
    <t>Maryadi Nainggolan</t>
  </si>
  <si>
    <t>Maryadi Natsir</t>
  </si>
  <si>
    <t>Maryanto Nugroho</t>
  </si>
  <si>
    <t>Maya Simanjuntak</t>
  </si>
  <si>
    <t>Melinda Mayasari</t>
  </si>
  <si>
    <t>Melinda Megantara</t>
  </si>
  <si>
    <t>Melinda Utama</t>
  </si>
  <si>
    <t>Michelle Nuraini</t>
  </si>
  <si>
    <t>Michelle Permata</t>
  </si>
  <si>
    <t>Mila Mahendra</t>
  </si>
  <si>
    <t>Muhammad Suryatmi</t>
  </si>
  <si>
    <t>Muhammad Suryono</t>
  </si>
  <si>
    <t>Muhammad Thamrin</t>
  </si>
  <si>
    <t>Muhammad Wijaya</t>
  </si>
  <si>
    <t>Mujur Halimah</t>
  </si>
  <si>
    <t>Mujur Wibisono</t>
  </si>
  <si>
    <t>Mulya Waluyo</t>
  </si>
  <si>
    <t>Mumpuni Napitupulu</t>
  </si>
  <si>
    <t>Muni Aryani</t>
  </si>
  <si>
    <t>Muni Mangunsong</t>
  </si>
  <si>
    <t>Mursinin Dabukke</t>
  </si>
  <si>
    <t>Mursita Palastri</t>
  </si>
  <si>
    <t>Mursita Puspasari</t>
  </si>
  <si>
    <t>Mursita Safitri</t>
  </si>
  <si>
    <t>Mursita Sirait</t>
  </si>
  <si>
    <t>Mustika Budiman</t>
  </si>
  <si>
    <t>Mustofa Narpati</t>
  </si>
  <si>
    <t>Mutia Hidayat</t>
  </si>
  <si>
    <t>Mutia Suartini</t>
  </si>
  <si>
    <t>Nabila Hidayat</t>
  </si>
  <si>
    <t>Nadia Puspasari</t>
  </si>
  <si>
    <t>Nadine Salahudin</t>
  </si>
  <si>
    <t>Najam Prayoga</t>
  </si>
  <si>
    <t>Najwa Palastri</t>
  </si>
  <si>
    <t>Nalar Andriani</t>
  </si>
  <si>
    <t>Nalar Permadi</t>
  </si>
  <si>
    <t>Nardi Maryadi</t>
  </si>
  <si>
    <t>Narji Haryanto</t>
  </si>
  <si>
    <t>Narji Januar</t>
  </si>
  <si>
    <t>Narji Nugroho</t>
  </si>
  <si>
    <t>Narji Suryono</t>
  </si>
  <si>
    <t>Natalia Hasanah</t>
  </si>
  <si>
    <t>Natalia Rahimah</t>
  </si>
  <si>
    <t>Nilam Hakim</t>
  </si>
  <si>
    <t>Nilam Widodo</t>
  </si>
  <si>
    <t>Niyaga Pradipta</t>
  </si>
  <si>
    <t>Nova Nurdiyanti</t>
  </si>
  <si>
    <t>Nova Rahmawati</t>
  </si>
  <si>
    <t>Nova Sirait</t>
  </si>
  <si>
    <t>Novi Prabowo</t>
  </si>
  <si>
    <t>Nrima Novitasari</t>
  </si>
  <si>
    <t>Nrima Prabowo</t>
  </si>
  <si>
    <t>Nrima Pudjiastuti</t>
  </si>
  <si>
    <t>Nugraha Natsir</t>
  </si>
  <si>
    <t>Nugraha Suryono</t>
  </si>
  <si>
    <t>Nyana Lestari</t>
  </si>
  <si>
    <t>Nyoman Mahendra</t>
  </si>
  <si>
    <t>Nyoman Nuraini</t>
  </si>
  <si>
    <t>Okta Sitorus</t>
  </si>
  <si>
    <t>Okto Hastuti</t>
  </si>
  <si>
    <t>Okto Lestari</t>
  </si>
  <si>
    <t>Olga Handayani</t>
  </si>
  <si>
    <t>Oliva Lailasari</t>
  </si>
  <si>
    <t>Olivia Anggraini</t>
  </si>
  <si>
    <t>Oman Mardhiyah</t>
  </si>
  <si>
    <t>Omar Sihombing</t>
  </si>
  <si>
    <t>Omar Wibowo</t>
  </si>
  <si>
    <t>Opung Maulana</t>
  </si>
  <si>
    <t>Ozy Salahudin</t>
  </si>
  <si>
    <t>Padma Melani</t>
  </si>
  <si>
    <t>Padma Namaga</t>
  </si>
  <si>
    <t>Padmi Anggraini</t>
  </si>
  <si>
    <t>Paiman Hasanah</t>
  </si>
  <si>
    <t>Paiman Santoso</t>
  </si>
  <si>
    <t>Paiman Waskita</t>
  </si>
  <si>
    <t>Pandu Laksmiwati</t>
  </si>
  <si>
    <t>Pandu Sihotang</t>
  </si>
  <si>
    <t>Pangeran Samosir</t>
  </si>
  <si>
    <t>Pangestu Manullang</t>
  </si>
  <si>
    <t>Pardi Yulianti</t>
  </si>
  <si>
    <t>Parman Gunawan</t>
  </si>
  <si>
    <t>Parman Kurniawan</t>
  </si>
  <si>
    <t>Paulin Hariyah</t>
  </si>
  <si>
    <t>Paulin Januar</t>
  </si>
  <si>
    <t>Paulin Nainggolan</t>
  </si>
  <si>
    <t>Perkasa Handayani</t>
  </si>
  <si>
    <t>Perkasa Lailasari</t>
  </si>
  <si>
    <t>Perkasa Wahyuni</t>
  </si>
  <si>
    <t>Praba Tarihoran</t>
  </si>
  <si>
    <t>Prabawa Hutasoit</t>
  </si>
  <si>
    <t>Prabawa Pratiwi</t>
  </si>
  <si>
    <t>Prabu Halim</t>
  </si>
  <si>
    <t>Prabu Natsir</t>
  </si>
  <si>
    <t>Prakosa Halim</t>
  </si>
  <si>
    <t>Pranata Hastuti</t>
  </si>
  <si>
    <t>Pranawa Melani</t>
  </si>
  <si>
    <t>Pranawa Prayoga</t>
  </si>
  <si>
    <t>Prasetyo Nashiruddin</t>
  </si>
  <si>
    <t>Prasetyo Situmorang</t>
  </si>
  <si>
    <t>Prayitna Habibi</t>
  </si>
  <si>
    <t>Prayoga Nurdiyanti</t>
  </si>
  <si>
    <t>Prayogo Sihombing</t>
  </si>
  <si>
    <t>Prima Saefullah</t>
  </si>
  <si>
    <t>Purwa Uyainah</t>
  </si>
  <si>
    <t>Purwadi Natsir</t>
  </si>
  <si>
    <t>Purwadi Palastri</t>
  </si>
  <si>
    <t>Purwadi Sinaga</t>
  </si>
  <si>
    <t>Puspa Fujiati</t>
  </si>
  <si>
    <t>Puspa Laksita</t>
  </si>
  <si>
    <t>Puti Zulaika</t>
  </si>
  <si>
    <t>Putri Nuraini</t>
  </si>
  <si>
    <t>Putri Pertiwi</t>
  </si>
  <si>
    <t>Putri Simanjuntak</t>
  </si>
  <si>
    <t>Putri Thamrin</t>
  </si>
  <si>
    <t>Putu Manullang</t>
  </si>
  <si>
    <t>Qori Hidayat</t>
  </si>
  <si>
    <t>Rachel Salahudin</t>
  </si>
  <si>
    <t>Raden Halim</t>
  </si>
  <si>
    <t>Raden Kusmawati</t>
  </si>
  <si>
    <t>Raden Oktaviani</t>
  </si>
  <si>
    <t>Raden Rahayu</t>
  </si>
  <si>
    <t>Raden Simbolon</t>
  </si>
  <si>
    <t>Radika Aryani</t>
  </si>
  <si>
    <t>Radit Kuswandari</t>
  </si>
  <si>
    <t>Radit Lestari</t>
  </si>
  <si>
    <t>Raditya Mangunsong</t>
  </si>
  <si>
    <t>Raditya Marpaung</t>
  </si>
  <si>
    <t>Rafi Halimah</t>
  </si>
  <si>
    <t>Rafi Lazuardi</t>
  </si>
  <si>
    <t>Rafi Namaga</t>
  </si>
  <si>
    <t>Rafi Uwais</t>
  </si>
  <si>
    <t>Rafid Latupono</t>
  </si>
  <si>
    <t>Rahmat Hutasoit</t>
  </si>
  <si>
    <t>Rahmat Nasyidah</t>
  </si>
  <si>
    <t>Rahmat Purwanti</t>
  </si>
  <si>
    <t>Rahmat Saputra</t>
  </si>
  <si>
    <t>Rahmi Pratiwi</t>
  </si>
  <si>
    <t>Raihan Lailasari</t>
  </si>
  <si>
    <t>Raihan Laksita</t>
  </si>
  <si>
    <t>Raihan Nasyiah</t>
  </si>
  <si>
    <t>Raihan Susanti</t>
  </si>
  <si>
    <t>Raina Yuliarti</t>
  </si>
  <si>
    <t>Raisa Pradana</t>
  </si>
  <si>
    <t>Raisa Situmorang</t>
  </si>
  <si>
    <t>Ratih Palastri</t>
  </si>
  <si>
    <t>Ratih Santoso</t>
  </si>
  <si>
    <t>Ratih Setiawan</t>
  </si>
  <si>
    <t>Reksa Januar</t>
  </si>
  <si>
    <t>Reksa Prastuti</t>
  </si>
  <si>
    <t>Reksa Wulandari</t>
  </si>
  <si>
    <t>Rendy Utama</t>
  </si>
  <si>
    <t>Respati Saptono</t>
  </si>
  <si>
    <t>Restu Wibisono</t>
  </si>
  <si>
    <t>Ridwan Puspasari</t>
  </si>
  <si>
    <t>Ridwan Wijayanti</t>
  </si>
  <si>
    <t>Rika Firmansyah</t>
  </si>
  <si>
    <t>Rina Samosir</t>
  </si>
  <si>
    <t>Rina Yuniar</t>
  </si>
  <si>
    <t>Rizki Puspita</t>
  </si>
  <si>
    <t>Rizki Saputra</t>
  </si>
  <si>
    <t>Rizki Suartini</t>
  </si>
  <si>
    <t>Rosman Maryadi</t>
  </si>
  <si>
    <t>Rosman Susanti</t>
  </si>
  <si>
    <t>Rudi Zulkarnain</t>
  </si>
  <si>
    <t>Rusman Hakim</t>
  </si>
  <si>
    <t>Rusman Nugroho</t>
  </si>
  <si>
    <t>Saadat Iswahyudi</t>
  </si>
  <si>
    <t>Saadat Pratiwi</t>
  </si>
  <si>
    <t>Saadat Salahudin</t>
  </si>
  <si>
    <t>Sabar Pratiwi</t>
  </si>
  <si>
    <t>Sabar Tamba</t>
  </si>
  <si>
    <t>Sadina Hasanah</t>
  </si>
  <si>
    <t>Sadina Prabowo</t>
  </si>
  <si>
    <t>Safina Tamba</t>
  </si>
  <si>
    <t>Saiful Kusumo</t>
  </si>
  <si>
    <t>Saiful Safitri</t>
  </si>
  <si>
    <t>Saka Hidayat</t>
  </si>
  <si>
    <t>Sakti Prasetya</t>
  </si>
  <si>
    <t>Sakura Dabukke</t>
  </si>
  <si>
    <t>Salimah Wastuti</t>
  </si>
  <si>
    <t>Salman Irawan</t>
  </si>
  <si>
    <t>Salman Widiastuti</t>
  </si>
  <si>
    <t>Salwa Utama</t>
  </si>
  <si>
    <t>Samsul Firmansyah</t>
  </si>
  <si>
    <t>Samsul Kusmawati</t>
  </si>
  <si>
    <t>Samsul Widodo</t>
  </si>
  <si>
    <t>Sarah Nuraini</t>
  </si>
  <si>
    <t>Sari Wulandari</t>
  </si>
  <si>
    <t>Satya Budiman</t>
  </si>
  <si>
    <t>Septi Prasetya</t>
  </si>
  <si>
    <t>Setya Kuswoyo</t>
  </si>
  <si>
    <t>Setya Permadi</t>
  </si>
  <si>
    <t>Setya Prayoga</t>
  </si>
  <si>
    <t>Setya Suryatmi</t>
  </si>
  <si>
    <t>Setya Uyainah</t>
  </si>
  <si>
    <t>Shania Anggriawan</t>
  </si>
  <si>
    <t>Shania Maheswara</t>
  </si>
  <si>
    <t>Shania Pertiwi</t>
  </si>
  <si>
    <t>Sidiq Damanik</t>
  </si>
  <si>
    <t>Simon Widiastuti</t>
  </si>
  <si>
    <t>Siti Manullang</t>
  </si>
  <si>
    <t>Siti Prabowo</t>
  </si>
  <si>
    <t>Slamet Marpaung</t>
  </si>
  <si>
    <t>Soleh Uyainah</t>
  </si>
  <si>
    <t>Soleh Wasita</t>
  </si>
  <si>
    <t>Suci Oktaviani</t>
  </si>
  <si>
    <t>Talia Nainggolan</t>
  </si>
  <si>
    <t>Talia Purnawati</t>
  </si>
  <si>
    <t>Talia Saefullah</t>
  </si>
  <si>
    <t>Talia Yuliarti</t>
  </si>
  <si>
    <t>Tania Andriani</t>
  </si>
  <si>
    <t>Tantri Nasyiah</t>
  </si>
  <si>
    <t>Tari Waskita</t>
  </si>
  <si>
    <t>Tasdik Rajasa</t>
  </si>
  <si>
    <t>Tasdik Riyanti</t>
  </si>
  <si>
    <t>Taswir Nababan</t>
  </si>
  <si>
    <t>Taufan Mandala</t>
  </si>
  <si>
    <t>Taufan Permata</t>
  </si>
  <si>
    <t>Taufan Widiastuti</t>
  </si>
  <si>
    <t>Taufik Lailasari</t>
  </si>
  <si>
    <t>Taufik Oktaviani</t>
  </si>
  <si>
    <t>Taufik Uwais</t>
  </si>
  <si>
    <t>Taufik Wasita</t>
  </si>
  <si>
    <t>Teddy Aryani</t>
  </si>
  <si>
    <t>Tedi Aryani</t>
  </si>
  <si>
    <t>Tedi Suryatmi</t>
  </si>
  <si>
    <t>Teguh Astuti</t>
  </si>
  <si>
    <t>Teguh Hardiansyah</t>
  </si>
  <si>
    <t>Teguh Uyainah</t>
  </si>
  <si>
    <t>Tiara Halimah</t>
  </si>
  <si>
    <t>Tiara Palastri</t>
  </si>
  <si>
    <t>Tiara Wijayanti</t>
  </si>
  <si>
    <t>Timbul Hassanah</t>
  </si>
  <si>
    <t>Timbul Riyanti</t>
  </si>
  <si>
    <t>Tina Hidayanto</t>
  </si>
  <si>
    <t>Tina Pradipta</t>
  </si>
  <si>
    <t>Tina Puspasari</t>
  </si>
  <si>
    <t>Tina Saputra</t>
  </si>
  <si>
    <t>Tira Mulyani</t>
  </si>
  <si>
    <t>Tira Natsir</t>
  </si>
  <si>
    <t>Tira Sihombing</t>
  </si>
  <si>
    <t>Tirta Puspasari</t>
  </si>
  <si>
    <t>Tirta Saputra</t>
  </si>
  <si>
    <t>Tirtayasa Nuraini</t>
  </si>
  <si>
    <t>Tomi Pangestu</t>
  </si>
  <si>
    <t>Tomi Riyanti</t>
  </si>
  <si>
    <t>Tri Prasetyo</t>
  </si>
  <si>
    <t>Tri Sihombing</t>
  </si>
  <si>
    <t>Tugiman Hassanah</t>
  </si>
  <si>
    <t>Uchita Haryanto</t>
  </si>
  <si>
    <t>Uchita Hutasoit</t>
  </si>
  <si>
    <t>Umar Prastuti</t>
  </si>
  <si>
    <t>Umay Habibi</t>
  </si>
  <si>
    <t>Umay Siregar</t>
  </si>
  <si>
    <t>Umay Sitompul</t>
  </si>
  <si>
    <t>Umay Suryono</t>
  </si>
  <si>
    <t>Umi Nainggolan</t>
  </si>
  <si>
    <t>Umi Padmasari</t>
  </si>
  <si>
    <t>Upik Nababan</t>
  </si>
  <si>
    <t>Vanesa Agustina</t>
  </si>
  <si>
    <t>Vanya Pradipta</t>
  </si>
  <si>
    <t>Vera Suryatmi</t>
  </si>
  <si>
    <t>Vicky Novitasari</t>
  </si>
  <si>
    <t>Vicky Pratama</t>
  </si>
  <si>
    <t>Vicky Widiastuti</t>
  </si>
  <si>
    <t>Victoria Handayani</t>
  </si>
  <si>
    <t>Victoria Mustofa</t>
  </si>
  <si>
    <t>Viktor Novitasari</t>
  </si>
  <si>
    <t>Viman Latupono</t>
  </si>
  <si>
    <t>Viman Uyainah</t>
  </si>
  <si>
    <t>Vino Nashiruddin</t>
  </si>
  <si>
    <t>Virman Irawan</t>
  </si>
  <si>
    <t>Vivi Nuraini</t>
  </si>
  <si>
    <t>Vivi Suwarno</t>
  </si>
  <si>
    <t>Wadi Wijaya</t>
  </si>
  <si>
    <t>Wahyu Firmansyah</t>
  </si>
  <si>
    <t>Wakiman Prastuti</t>
  </si>
  <si>
    <t>Waluyo Riyanti</t>
  </si>
  <si>
    <t>Wani Kuswandari</t>
  </si>
  <si>
    <t>Wani Wahyudin</t>
  </si>
  <si>
    <t>Wardaya Kusumo</t>
  </si>
  <si>
    <t>Wardi Hasanah</t>
  </si>
  <si>
    <t>Warji Permadi</t>
  </si>
  <si>
    <t>Warji Tampubolon</t>
  </si>
  <si>
    <t>Warji Wahyudin</t>
  </si>
  <si>
    <t>Warji Yuniar</t>
  </si>
  <si>
    <t>Warsa Sudiati</t>
  </si>
  <si>
    <t>Warsita Pudjiastuti</t>
  </si>
  <si>
    <t>Warsita Putra</t>
  </si>
  <si>
    <t>Warta Astuti</t>
  </si>
  <si>
    <t>Wasis Melani</t>
  </si>
  <si>
    <t>Wira Firmansyah</t>
  </si>
  <si>
    <t>Wira Haryanto</t>
  </si>
  <si>
    <t>Wira Novitasari</t>
  </si>
  <si>
    <t>Wirda Sirait</t>
  </si>
  <si>
    <t>Wisnu Nashiruddin</t>
  </si>
  <si>
    <t>Wisnu Pangestu</t>
  </si>
  <si>
    <t>Wulan Lailasari</t>
  </si>
  <si>
    <t>Xanana Lailasari</t>
  </si>
  <si>
    <t>Xanana Nababan</t>
  </si>
  <si>
    <t>Yahya Kusumo</t>
  </si>
  <si>
    <t>Yance Palastri</t>
  </si>
  <si>
    <t>Yance Pranowo</t>
  </si>
  <si>
    <t>Yance Tamba</t>
  </si>
  <si>
    <t>Yance Winarno</t>
  </si>
  <si>
    <t>Yani Santoso</t>
  </si>
  <si>
    <t>Yoga Hakim</t>
  </si>
  <si>
    <t>Yoga Hartati</t>
  </si>
  <si>
    <t>Yoga Suryono</t>
  </si>
  <si>
    <t>Yono Wastuti</t>
  </si>
  <si>
    <t>Yulia Puspita</t>
  </si>
  <si>
    <t>Yuliana Mahendra</t>
  </si>
  <si>
    <t>Yuliana Sihombing</t>
  </si>
  <si>
    <t>Yuni Marpaung</t>
  </si>
  <si>
    <t>Yunita Namaga</t>
  </si>
  <si>
    <t>Yunita Oktaviani</t>
  </si>
  <si>
    <t>Yunita Siregar</t>
  </si>
  <si>
    <t>Zalindra Ramadan</t>
  </si>
  <si>
    <t>Zalindra Widodo</t>
  </si>
  <si>
    <t>Zamira Hutapea</t>
  </si>
  <si>
    <t>Zamira Nurdiyanti</t>
  </si>
  <si>
    <t>Zamira Simanjuntak</t>
  </si>
  <si>
    <t>Zelaya Suartini</t>
  </si>
  <si>
    <t>Zelda Fujiati</t>
  </si>
  <si>
    <t>Zizi Simanjuntak</t>
  </si>
  <si>
    <t>Zulaikha Hasanah</t>
  </si>
  <si>
    <t>Zulaikha Kusumo</t>
  </si>
  <si>
    <t>Zulaikha Kuswoyo</t>
  </si>
  <si>
    <t>Zulaikha Lestari</t>
  </si>
  <si>
    <t>Zulaikha Permadi</t>
  </si>
  <si>
    <t>Zulfa Utami</t>
  </si>
  <si>
    <t>Adinata Gunawan</t>
  </si>
  <si>
    <t>Okta Sitohang</t>
  </si>
  <si>
    <t>Farhunnisa Putri</t>
  </si>
  <si>
    <t>Balangga Kusuma</t>
  </si>
  <si>
    <t>Kusuma Tari</t>
  </si>
  <si>
    <t>Tanggal Lahir</t>
  </si>
  <si>
    <t>Jurusan</t>
  </si>
  <si>
    <t>Statistika</t>
  </si>
  <si>
    <t>Aktuaria</t>
  </si>
  <si>
    <t>Kimia</t>
  </si>
  <si>
    <t>Biologi</t>
  </si>
  <si>
    <t>Fisika</t>
  </si>
  <si>
    <t>Matematika</t>
  </si>
  <si>
    <t>Pertanyaan</t>
  </si>
  <si>
    <t>Berapa data dari kolom Jurusan yang Invalid (Tidak Valid)?</t>
  </si>
  <si>
    <t>Jurusan apa yang paling banyak memiliki data invalid?</t>
  </si>
  <si>
    <t>Ujian 1</t>
  </si>
  <si>
    <t>Ujian 2</t>
  </si>
  <si>
    <t>UTS</t>
  </si>
  <si>
    <t>Ujian 3</t>
  </si>
  <si>
    <t>Ujian 4</t>
  </si>
  <si>
    <t>UAS</t>
  </si>
  <si>
    <t>Tugas</t>
  </si>
  <si>
    <t>Nilai Akhir</t>
  </si>
  <si>
    <t>Contoh</t>
  </si>
  <si>
    <t>ID</t>
  </si>
  <si>
    <t>A0001</t>
  </si>
  <si>
    <t>B0010</t>
  </si>
  <si>
    <t>C0100</t>
  </si>
  <si>
    <t>D1000</t>
  </si>
  <si>
    <t>E0098</t>
  </si>
  <si>
    <t>F0908</t>
  </si>
  <si>
    <t>Grade</t>
  </si>
  <si>
    <t>Ujian 1 hingga Ujian 4</t>
  </si>
  <si>
    <t>UTS dan UAS</t>
  </si>
  <si>
    <t>Masing-masing 20%</t>
  </si>
  <si>
    <t>Masing-masing 12.5%</t>
  </si>
  <si>
    <t>Misal</t>
  </si>
  <si>
    <t xml:space="preserve">Absen </t>
  </si>
  <si>
    <t>Siapa yang mendapatkan Nilai Akhir paling tinggi?</t>
  </si>
  <si>
    <t>90 keatas</t>
  </si>
  <si>
    <t>A</t>
  </si>
  <si>
    <t>B</t>
  </si>
  <si>
    <t>C</t>
  </si>
  <si>
    <t>80,01 sampai 90</t>
  </si>
  <si>
    <t>70,01 sampai 80</t>
  </si>
  <si>
    <t>60,01 sampai 70</t>
  </si>
  <si>
    <t>D</t>
  </si>
  <si>
    <t>40,01 sampai 60</t>
  </si>
  <si>
    <t>E</t>
  </si>
  <si>
    <t>40 dan bawah bawahnya</t>
  </si>
  <si>
    <t>ID Mahasiswa</t>
  </si>
  <si>
    <t>Golongan Darah</t>
  </si>
  <si>
    <t>Tinggi Badan</t>
  </si>
  <si>
    <t>Berat Badan</t>
  </si>
  <si>
    <t>Alamat</t>
  </si>
  <si>
    <t>Kota</t>
  </si>
  <si>
    <t>Code</t>
  </si>
  <si>
    <t>Gg. Erlangga No. 43</t>
  </si>
  <si>
    <t>Tarakan</t>
  </si>
  <si>
    <t>F0699</t>
  </si>
  <si>
    <t>Jalan Pasteur No. 97</t>
  </si>
  <si>
    <t>Padang</t>
  </si>
  <si>
    <t>E0998</t>
  </si>
  <si>
    <t>Gang Kiaracondong No. 44</t>
  </si>
  <si>
    <t>Pangkalpinang</t>
  </si>
  <si>
    <t>F0204</t>
  </si>
  <si>
    <t>Jalan Soekarno Hatta No. 45</t>
  </si>
  <si>
    <t>Sorong</t>
  </si>
  <si>
    <t>D0552</t>
  </si>
  <si>
    <t>Gg. Rawamangun No. 87</t>
  </si>
  <si>
    <t>Batam</t>
  </si>
  <si>
    <t>D0362</t>
  </si>
  <si>
    <t>Gg. Gedebage Selatan No. 16</t>
  </si>
  <si>
    <t>Samarinda</t>
  </si>
  <si>
    <t>B0955</t>
  </si>
  <si>
    <t>Jalan Ciwastra No. 05</t>
  </si>
  <si>
    <t>Banjar</t>
  </si>
  <si>
    <t>D0393</t>
  </si>
  <si>
    <t xml:space="preserve">Gang Laswi No. 9
</t>
  </si>
  <si>
    <t>Ternate</t>
  </si>
  <si>
    <t>E0799</t>
  </si>
  <si>
    <t>Jl. Rungkut Industri No. 10</t>
  </si>
  <si>
    <t>Denpasar</t>
  </si>
  <si>
    <t>E0806</t>
  </si>
  <si>
    <t xml:space="preserve">Gg. Pasirkoja No. 5
</t>
  </si>
  <si>
    <t>Cimahi</t>
  </si>
  <si>
    <t>E0549</t>
  </si>
  <si>
    <t>Gang Rajawali Timur No. 36</t>
  </si>
  <si>
    <t>F0901</t>
  </si>
  <si>
    <t>Gg. Pasirkoja No. 93</t>
  </si>
  <si>
    <t>Payakumbuh</t>
  </si>
  <si>
    <t>C0297</t>
  </si>
  <si>
    <t xml:space="preserve">Jl. Sentot Alibasa No. 0
</t>
  </si>
  <si>
    <t>C0573</t>
  </si>
  <si>
    <t xml:space="preserve">Jl. Rungkut Industri No. 5
</t>
  </si>
  <si>
    <t>Pontianak</t>
  </si>
  <si>
    <t>F0015</t>
  </si>
  <si>
    <t>Gang Gegerkalong Hilir No. 08</t>
  </si>
  <si>
    <t>E0743</t>
  </si>
  <si>
    <t>Jl. Yos Sudarso No. 91</t>
  </si>
  <si>
    <t>Bandar Lampung</t>
  </si>
  <si>
    <t>D0090</t>
  </si>
  <si>
    <t>Gg. Ir. H. Djuanda No. 33</t>
  </si>
  <si>
    <t>Mojokerto</t>
  </si>
  <si>
    <t>E0327</t>
  </si>
  <si>
    <t>Jl. Sadang Serang No. 14</t>
  </si>
  <si>
    <t>Salatiga</t>
  </si>
  <si>
    <t>F0867</t>
  </si>
  <si>
    <t>Gang Pasirkoja No. 48</t>
  </si>
  <si>
    <t>Tebingtinggi</t>
  </si>
  <si>
    <t>B0672</t>
  </si>
  <si>
    <t>Jalan Cikutra Timur No. 62</t>
  </si>
  <si>
    <t>Magelang</t>
  </si>
  <si>
    <t>D0417</t>
  </si>
  <si>
    <t>Jl. Cikutra Barat No. 38</t>
  </si>
  <si>
    <t>Meulaboh</t>
  </si>
  <si>
    <t>A0289</t>
  </si>
  <si>
    <t>Gang Medokan Ayu No. 80</t>
  </si>
  <si>
    <t>Bekasi</t>
  </si>
  <si>
    <t>A0405</t>
  </si>
  <si>
    <t xml:space="preserve">Gang Joyoboyo No. 8
</t>
  </si>
  <si>
    <t>Kota Administrasi Jakarta Selatan</t>
  </si>
  <si>
    <t>A0276</t>
  </si>
  <si>
    <t xml:space="preserve">Gg. M.T Haryono No. 2
</t>
  </si>
  <si>
    <t>Balikpapan</t>
  </si>
  <si>
    <t>C0583</t>
  </si>
  <si>
    <t xml:space="preserve">Gg. Sentot Alibasa No. 8
</t>
  </si>
  <si>
    <t>D0486</t>
  </si>
  <si>
    <t xml:space="preserve">Jalan M.T Haryono No. 8
</t>
  </si>
  <si>
    <t>A0065</t>
  </si>
  <si>
    <t>Jl. Ciwastra No. 68</t>
  </si>
  <si>
    <t>Dumai</t>
  </si>
  <si>
    <t>C0260</t>
  </si>
  <si>
    <t xml:space="preserve">Gang Cikutra Timur No. 8
</t>
  </si>
  <si>
    <t>Sibolga</t>
  </si>
  <si>
    <t>B0129</t>
  </si>
  <si>
    <t>Jl. Wonoayu No. 78</t>
  </si>
  <si>
    <t>D0292</t>
  </si>
  <si>
    <t>Jalan M.H Thamrin No. 47</t>
  </si>
  <si>
    <t>Tangerang</t>
  </si>
  <si>
    <t>A0301</t>
  </si>
  <si>
    <t>Gg. Ir. H. Djuanda No. 55</t>
  </si>
  <si>
    <t>Lubuklinggau</t>
  </si>
  <si>
    <t>C0989</t>
  </si>
  <si>
    <t>Gang Kebonjati No. 85</t>
  </si>
  <si>
    <t>Blitar</t>
  </si>
  <si>
    <t>D0491</t>
  </si>
  <si>
    <t>Jl. Sadang Serang No. 28</t>
  </si>
  <si>
    <t>B0963</t>
  </si>
  <si>
    <t>Gang Gardujati No. 90</t>
  </si>
  <si>
    <t>Tidore Kepulauan</t>
  </si>
  <si>
    <t>B0612</t>
  </si>
  <si>
    <t xml:space="preserve">Gg. Peta No. 3
</t>
  </si>
  <si>
    <t>E0591</t>
  </si>
  <si>
    <t>Gg. Kebonjati No. 65</t>
  </si>
  <si>
    <t>C0320</t>
  </si>
  <si>
    <t>Jalan Kutisari Selatan No. 49</t>
  </si>
  <si>
    <t>Tasikmalaya</t>
  </si>
  <si>
    <t>A0130</t>
  </si>
  <si>
    <t xml:space="preserve">Jl. Kendalsari No. 6
</t>
  </si>
  <si>
    <t>B0660</t>
  </si>
  <si>
    <t xml:space="preserve">Jl. Ahmad Yani No. 4
</t>
  </si>
  <si>
    <t>Mataram</t>
  </si>
  <si>
    <t>E0242</t>
  </si>
  <si>
    <t>Gg. Gegerkalong Hilir No. 12</t>
  </si>
  <si>
    <t>Solok</t>
  </si>
  <si>
    <t>E0981</t>
  </si>
  <si>
    <t>Gang Ronggowarsito No. 18</t>
  </si>
  <si>
    <t>Singkawang</t>
  </si>
  <si>
    <t>F0760</t>
  </si>
  <si>
    <t>Jalan Pacuan Kuda No. 45</t>
  </si>
  <si>
    <t>Langsa</t>
  </si>
  <si>
    <t>D0396</t>
  </si>
  <si>
    <t>Jl. Rajawali Barat No. 63</t>
  </si>
  <si>
    <t>Pekanbaru</t>
  </si>
  <si>
    <t>D0984</t>
  </si>
  <si>
    <t>Gg. Kapten Muslihat No. 53</t>
  </si>
  <si>
    <t>C0776</t>
  </si>
  <si>
    <t>Jalan Sentot Alibasa No. 39</t>
  </si>
  <si>
    <t>Cilegon</t>
  </si>
  <si>
    <t>B0467</t>
  </si>
  <si>
    <t>Gang K.H. Wahid Hasyim No. 25</t>
  </si>
  <si>
    <t>Depok</t>
  </si>
  <si>
    <t>A0394</t>
  </si>
  <si>
    <t>Gg. Erlangga No. 67</t>
  </si>
  <si>
    <t>F0422</t>
  </si>
  <si>
    <t>Gg. Ahmad Yani No. 79</t>
  </si>
  <si>
    <t>A0762</t>
  </si>
  <si>
    <t xml:space="preserve">Jl. Astana Anyar No. 2
</t>
  </si>
  <si>
    <t>Pagaralam</t>
  </si>
  <si>
    <t>E0366</t>
  </si>
  <si>
    <t xml:space="preserve">Jalan Wonoayu No. 2
</t>
  </si>
  <si>
    <t>Surakarta</t>
  </si>
  <si>
    <t>F0732</t>
  </si>
  <si>
    <t>Gang HOS. Cokroaminoto No. 41</t>
  </si>
  <si>
    <t>Prabumulih</t>
  </si>
  <si>
    <t>B0960</t>
  </si>
  <si>
    <t xml:space="preserve">Jl. Kutisari Selatan No. 0
</t>
  </si>
  <si>
    <t>D0747</t>
  </si>
  <si>
    <t>Jl. Kutisari Selatan No. 43</t>
  </si>
  <si>
    <t>B0066</t>
  </si>
  <si>
    <t>Jl. Wonoayu No. 03</t>
  </si>
  <si>
    <t>Surabaya</t>
  </si>
  <si>
    <t>A0500</t>
  </si>
  <si>
    <t>Jalan Suniaraja No. 30</t>
  </si>
  <si>
    <t>Gorontalo</t>
  </si>
  <si>
    <t>A0862</t>
  </si>
  <si>
    <t>Jl. M.T Haryono No. 56</t>
  </si>
  <si>
    <t>Kota Administrasi Jakarta Timur</t>
  </si>
  <si>
    <t>E0018</t>
  </si>
  <si>
    <t xml:space="preserve">Jalan Wonoayu No. 5
</t>
  </si>
  <si>
    <t>D0006</t>
  </si>
  <si>
    <t>Jl. Bangka Raya No. 31</t>
  </si>
  <si>
    <t>Kota Administrasi Jakarta Barat</t>
  </si>
  <si>
    <t>E0183</t>
  </si>
  <si>
    <t xml:space="preserve">Gang W.R. Supratman No. 6
</t>
  </si>
  <si>
    <t>B0891</t>
  </si>
  <si>
    <t>Gang Cikapayang No. 65</t>
  </si>
  <si>
    <t>Pematangsiantar</t>
  </si>
  <si>
    <t>C0648</t>
  </si>
  <si>
    <t>Jl. Rawamangun No. 56</t>
  </si>
  <si>
    <t>Makassar</t>
  </si>
  <si>
    <t>C0404</t>
  </si>
  <si>
    <t>Gang Raya Setiabudhi No. 60</t>
  </si>
  <si>
    <t>F0890</t>
  </si>
  <si>
    <t xml:space="preserve">Gg. Rajiman No. 2
</t>
  </si>
  <si>
    <t>Banjarbaru</t>
  </si>
  <si>
    <t>F0657</t>
  </si>
  <si>
    <t>Gg. Cihampelas No. 70</t>
  </si>
  <si>
    <t>Bengkulu</t>
  </si>
  <si>
    <t>E0073</t>
  </si>
  <si>
    <t>Gang Moch. Ramdan No. 56</t>
  </si>
  <si>
    <t>Sungai Penuh</t>
  </si>
  <si>
    <t>A0265</t>
  </si>
  <si>
    <t xml:space="preserve">Jl. Asia Afrika No. 4
</t>
  </si>
  <si>
    <t>Cirebon</t>
  </si>
  <si>
    <t>E0021</t>
  </si>
  <si>
    <t xml:space="preserve">Gg. Raya Setiabudhi No. 7
</t>
  </si>
  <si>
    <t>C0860</t>
  </si>
  <si>
    <t>Gang Rumah Sakit No. 08</t>
  </si>
  <si>
    <t>A0154</t>
  </si>
  <si>
    <t xml:space="preserve">Jl. Sukabumi No. 2
</t>
  </si>
  <si>
    <t>Bandung</t>
  </si>
  <si>
    <t>F0116</t>
  </si>
  <si>
    <t>Gg. Sukajadi No. 86</t>
  </si>
  <si>
    <t>B0589</t>
  </si>
  <si>
    <t xml:space="preserve">Gang Otto Iskandardinata No. 9
</t>
  </si>
  <si>
    <t>Yogyakarta</t>
  </si>
  <si>
    <t>F0640</t>
  </si>
  <si>
    <t>Gang Medokan Ayu No. 10</t>
  </si>
  <si>
    <t>F0095</t>
  </si>
  <si>
    <t xml:space="preserve">Jl. Kutai No. 6
</t>
  </si>
  <si>
    <t>Lhokseumawe</t>
  </si>
  <si>
    <t>B0351</t>
  </si>
  <si>
    <t>Jalan Merdeka No. 78</t>
  </si>
  <si>
    <t>Jayapura</t>
  </si>
  <si>
    <t>D0375</t>
  </si>
  <si>
    <t>Jalan Veteran No. 11</t>
  </si>
  <si>
    <t>Madiun</t>
  </si>
  <si>
    <t>F0189</t>
  </si>
  <si>
    <t>Gang Cikutra Barat No. 03</t>
  </si>
  <si>
    <t>B0956</t>
  </si>
  <si>
    <t>Jalan Cihampelas No. 01</t>
  </si>
  <si>
    <t>Kota Administrasi Jakarta Utara</t>
  </si>
  <si>
    <t>A0789</t>
  </si>
  <si>
    <t>Gg. Pasir Koja No. 72</t>
  </si>
  <si>
    <t>F0180</t>
  </si>
  <si>
    <t>Gg. Jend. A. Yani No. 47</t>
  </si>
  <si>
    <t>B0245</t>
  </si>
  <si>
    <t>Gang Rungkut Industri No. 01</t>
  </si>
  <si>
    <t>Palu</t>
  </si>
  <si>
    <t>D0668</t>
  </si>
  <si>
    <t xml:space="preserve">Gg. Jakarta No. 0
</t>
  </si>
  <si>
    <t>F0127</t>
  </si>
  <si>
    <t xml:space="preserve">Jalan Cikutra Timur No. 9
</t>
  </si>
  <si>
    <t>D0270</t>
  </si>
  <si>
    <t>Gg. W.R. Supratman No. 89</t>
  </si>
  <si>
    <t>B0677</t>
  </si>
  <si>
    <t xml:space="preserve">Gang Pacuan Kuda No. 7
</t>
  </si>
  <si>
    <t>Tual</t>
  </si>
  <si>
    <t>B0233</t>
  </si>
  <si>
    <t xml:space="preserve">Gang Indragiri No. 8
</t>
  </si>
  <si>
    <t>Bitung</t>
  </si>
  <si>
    <t>C0663</t>
  </si>
  <si>
    <t>Gang Kutai No. 21</t>
  </si>
  <si>
    <t>Bontang</t>
  </si>
  <si>
    <t>F0974</t>
  </si>
  <si>
    <t>Jl. Sadang Serang No. 60</t>
  </si>
  <si>
    <t>Palangkaraya</t>
  </si>
  <si>
    <t>E0032</t>
  </si>
  <si>
    <t xml:space="preserve">Gg. Kutisari Selatan No. 8
</t>
  </si>
  <si>
    <t>D0312</t>
  </si>
  <si>
    <t xml:space="preserve">Jl. Merdeka No. 1
</t>
  </si>
  <si>
    <t>Manado</t>
  </si>
  <si>
    <t>D0773</t>
  </si>
  <si>
    <t>Jalan Peta No. 14</t>
  </si>
  <si>
    <t>D0442</t>
  </si>
  <si>
    <t>Jalan Stasiun Wonokromo No. 03</t>
  </si>
  <si>
    <t>F0505</t>
  </si>
  <si>
    <t>Gang Gedebage Selatan No. 22</t>
  </si>
  <si>
    <t>D0105</t>
  </si>
  <si>
    <t>Gg. Pasirkoja No. 98</t>
  </si>
  <si>
    <t>F0282</t>
  </si>
  <si>
    <t>Jl. Rajawali Barat No. 96</t>
  </si>
  <si>
    <t>Pekalongan</t>
  </si>
  <si>
    <t>D0424</t>
  </si>
  <si>
    <t>Jalan Gedebage Selatan No. 07</t>
  </si>
  <si>
    <t>Kediri</t>
  </si>
  <si>
    <t>D0061</t>
  </si>
  <si>
    <t>Jalan Ciwastra No. 63</t>
  </si>
  <si>
    <t>Palopo</t>
  </si>
  <si>
    <t>B0431</t>
  </si>
  <si>
    <t>Jalan Rawamangun No. 49</t>
  </si>
  <si>
    <t>A0775</t>
  </si>
  <si>
    <t>Jl. Moch. Ramdan No. 35</t>
  </si>
  <si>
    <t>E0450</t>
  </si>
  <si>
    <t>Gang Ahmad Dahlan No. 37</t>
  </si>
  <si>
    <t>Padangpanjang</t>
  </si>
  <si>
    <t>A0016</t>
  </si>
  <si>
    <t>Gang Kapten Muslihat No. 86</t>
  </si>
  <si>
    <t>F0368</t>
  </si>
  <si>
    <t>Gg. Dipatiukur No. 07</t>
  </si>
  <si>
    <t>F0349</t>
  </si>
  <si>
    <t xml:space="preserve">Jl. Ahmad Yani No. 7
</t>
  </si>
  <si>
    <t>C0683</t>
  </si>
  <si>
    <t xml:space="preserve">Gg. Pasirkoja No. 8
</t>
  </si>
  <si>
    <t>C0453</t>
  </si>
  <si>
    <t>Jalan Rajiman No. 79</t>
  </si>
  <si>
    <t>E0639</t>
  </si>
  <si>
    <t>Jl. Monginsidi No. 91</t>
  </si>
  <si>
    <t>Jambi</t>
  </si>
  <si>
    <t>B0778</t>
  </si>
  <si>
    <t>Jl. Waringin No. 03</t>
  </si>
  <si>
    <t>C0616</t>
  </si>
  <si>
    <t>Jl. Laswi No. 62</t>
  </si>
  <si>
    <t>B0675</t>
  </si>
  <si>
    <t>Jl. Jamika No. 09</t>
  </si>
  <si>
    <t>Bau-Bau</t>
  </si>
  <si>
    <t>C0873</t>
  </si>
  <si>
    <t>Gang Laswi No. 60</t>
  </si>
  <si>
    <t>C0474</t>
  </si>
  <si>
    <t xml:space="preserve">Gang Kiaracondong No. 8
</t>
  </si>
  <si>
    <t>Palembang</t>
  </si>
  <si>
    <t>A0966</t>
  </si>
  <si>
    <t>Gg. Astana Anyar No. 64</t>
  </si>
  <si>
    <t>E0852</t>
  </si>
  <si>
    <t>Gang Jend. Sudirman No. 95</t>
  </si>
  <si>
    <t>E0395</t>
  </si>
  <si>
    <t>Gg. Tubagus Ismail No. 99</t>
  </si>
  <si>
    <t>A0905</t>
  </si>
  <si>
    <t>Jl. Jayawijaya No. 73</t>
  </si>
  <si>
    <t>D0704</t>
  </si>
  <si>
    <t>Gg. Monginsidi No. 16</t>
  </si>
  <si>
    <t>Bukittinggi</t>
  </si>
  <si>
    <t>A0816</t>
  </si>
  <si>
    <t>Jalan Kapten Muslihat No. 61</t>
  </si>
  <si>
    <t>D0844</t>
  </si>
  <si>
    <t xml:space="preserve">Gang Pasteur No. 4
</t>
  </si>
  <si>
    <t>E0071</t>
  </si>
  <si>
    <t xml:space="preserve">Gang Ahmad Yani No. 1
</t>
  </si>
  <si>
    <t>D0959</t>
  </si>
  <si>
    <t>Jl. Dipatiukur No. 38</t>
  </si>
  <si>
    <t>D0918</t>
  </si>
  <si>
    <t xml:space="preserve">Gang Rajawali Timur No. 4
</t>
  </si>
  <si>
    <t>C0029</t>
  </si>
  <si>
    <t>Jalan Pasteur No. 62</t>
  </si>
  <si>
    <t>Subulussalam</t>
  </si>
  <si>
    <t>E0556</t>
  </si>
  <si>
    <t>Jalan Raya Setiabudhi No. 92</t>
  </si>
  <si>
    <t>A0529</t>
  </si>
  <si>
    <t xml:space="preserve">Jalan Waringin No. 6
</t>
  </si>
  <si>
    <t>Padang Sidempuan</t>
  </si>
  <si>
    <t>B0515</t>
  </si>
  <si>
    <t>Gg. Cikutra Barat No. 82</t>
  </si>
  <si>
    <t>B0745</t>
  </si>
  <si>
    <t xml:space="preserve">Jl. Cikutra Barat No. 9
</t>
  </si>
  <si>
    <t>A0819</t>
  </si>
  <si>
    <t xml:space="preserve">Jalan S. Parman No. 7
</t>
  </si>
  <si>
    <t>F0251</t>
  </si>
  <si>
    <t>Jl. Setiabudhi No. 18</t>
  </si>
  <si>
    <t>Medan</t>
  </si>
  <si>
    <t>D0447</t>
  </si>
  <si>
    <t>Jalan PHH. Mustofa No. 42</t>
  </si>
  <si>
    <t>D0224</t>
  </si>
  <si>
    <t xml:space="preserve">Gg. Suryakencana No. 0
</t>
  </si>
  <si>
    <t>D0238</t>
  </si>
  <si>
    <t>Gang Jend. Sudirman No. 69</t>
  </si>
  <si>
    <t>A0370</t>
  </si>
  <si>
    <t xml:space="preserve">Jalan Pasir Koja No. 1
</t>
  </si>
  <si>
    <t>Tanjungbalai</t>
  </si>
  <si>
    <t>F0244</t>
  </si>
  <si>
    <t xml:space="preserve">Gang Asia Afrika No. 8
</t>
  </si>
  <si>
    <t>E0509</t>
  </si>
  <si>
    <t xml:space="preserve">Jalan Sentot Alibasa No. 4
</t>
  </si>
  <si>
    <t>B0650</t>
  </si>
  <si>
    <t xml:space="preserve">Jl. Jayawijaya No. 7
</t>
  </si>
  <si>
    <t>Malang</t>
  </si>
  <si>
    <t>D0003</t>
  </si>
  <si>
    <t xml:space="preserve">Gang Medokan Ayu No. 6
</t>
  </si>
  <si>
    <t>E0227</t>
  </si>
  <si>
    <t xml:space="preserve">Jl. Pasirkoja No. 3
</t>
  </si>
  <si>
    <t>E0322</t>
  </si>
  <si>
    <t>Jalan Abdul Muis No. 50</t>
  </si>
  <si>
    <t>F0360</t>
  </si>
  <si>
    <t>Jalan Waringin No. 50</t>
  </si>
  <si>
    <t>Parepare</t>
  </si>
  <si>
    <t>E0043</t>
  </si>
  <si>
    <t>Jalan Asia Afrika No. 15</t>
  </si>
  <si>
    <t>B0744</t>
  </si>
  <si>
    <t>Jl. Ahmad Yani No. 72</t>
  </si>
  <si>
    <t>C0907</t>
  </si>
  <si>
    <t>Jl. BKR No. 67</t>
  </si>
  <si>
    <t>B0193</t>
  </si>
  <si>
    <t>Jl. Jayawijaya No. 33</t>
  </si>
  <si>
    <t>D0550</t>
  </si>
  <si>
    <t>Jalan Moch. Ramdan No. 63</t>
  </si>
  <si>
    <t>A0820</t>
  </si>
  <si>
    <t>Jalan Stasiun Wonokromo No. 12</t>
  </si>
  <si>
    <t>D0846</t>
  </si>
  <si>
    <t xml:space="preserve">Gang Ciwastra No. 6
</t>
  </si>
  <si>
    <t>A0373</t>
  </si>
  <si>
    <t xml:space="preserve">Gang Moch. Ramdan No. 3
</t>
  </si>
  <si>
    <t>C0882</t>
  </si>
  <si>
    <t>Gg. Tubagus Ismail No. 22</t>
  </si>
  <si>
    <t>Kotamobagu</t>
  </si>
  <si>
    <t>E0385</t>
  </si>
  <si>
    <t>Jl. M.H Thamrin No. 98</t>
  </si>
  <si>
    <t>B0770</t>
  </si>
  <si>
    <t xml:space="preserve">Gg. Otto Iskandardinata No. 8
</t>
  </si>
  <si>
    <t>Bogor</t>
  </si>
  <si>
    <t>C0551</t>
  </si>
  <si>
    <t xml:space="preserve">Jl. Monginsidi No. 3
</t>
  </si>
  <si>
    <t>B0702</t>
  </si>
  <si>
    <t>Jl. Indragiri No. 50</t>
  </si>
  <si>
    <t>C0049</t>
  </si>
  <si>
    <t xml:space="preserve">Gang Kiaracondong No. 5
</t>
  </si>
  <si>
    <t>C0205</t>
  </si>
  <si>
    <t>Jalan Ronggowarsito No. 42</t>
  </si>
  <si>
    <t>B0887</t>
  </si>
  <si>
    <t>Gang Peta No. 79</t>
  </si>
  <si>
    <t>B0720</t>
  </si>
  <si>
    <t>Jl. Rumah Sakit No. 08</t>
  </si>
  <si>
    <t>B0082</t>
  </si>
  <si>
    <t>Gang Bangka Raya No. 72</t>
  </si>
  <si>
    <t>Pariaman</t>
  </si>
  <si>
    <t>C0658</t>
  </si>
  <si>
    <t>Gang Sukabumi No. 57</t>
  </si>
  <si>
    <t>D0068</t>
  </si>
  <si>
    <t>Gang Gedebage Selatan No. 09</t>
  </si>
  <si>
    <t>F0374</t>
  </si>
  <si>
    <t>Gg. Sukabumi No. 67</t>
  </si>
  <si>
    <t>E0790</t>
  </si>
  <si>
    <t xml:space="preserve">Jl. Ir. H. Djuanda No. 0
</t>
  </si>
  <si>
    <t>D0153</t>
  </si>
  <si>
    <t xml:space="preserve">Gg. Kutisari Selatan No. 0
</t>
  </si>
  <si>
    <t>A0601</t>
  </si>
  <si>
    <t>Jalan Rajiman No. 35</t>
  </si>
  <si>
    <t>D0157</t>
  </si>
  <si>
    <t>Jl. Otto Iskandardinata No. 55</t>
  </si>
  <si>
    <t>A0284</t>
  </si>
  <si>
    <t>Gang Wonoayu No. 62</t>
  </si>
  <si>
    <t>F0738</t>
  </si>
  <si>
    <t xml:space="preserve">Jl. Jakarta No. 3
</t>
  </si>
  <si>
    <t>B0269</t>
  </si>
  <si>
    <t xml:space="preserve">Gang Cempaka No. 2
</t>
  </si>
  <si>
    <t>B0924</t>
  </si>
  <si>
    <t>Gg. Veteran No. 86</t>
  </si>
  <si>
    <t>B0124</t>
  </si>
  <si>
    <t>Jl. Asia Afrika No. 30</t>
  </si>
  <si>
    <t>E0724</t>
  </si>
  <si>
    <t>Gg. Surapati No. 82</t>
  </si>
  <si>
    <t>E0050</t>
  </si>
  <si>
    <t xml:space="preserve">Gang Rawamangun No. 3
</t>
  </si>
  <si>
    <t>A0876</t>
  </si>
  <si>
    <t>Jl. Soekarno Hatta No. 42</t>
  </si>
  <si>
    <t>Tomohon</t>
  </si>
  <si>
    <t>A0746</t>
  </si>
  <si>
    <t xml:space="preserve">Gang Soekarno Hatta No. 7
</t>
  </si>
  <si>
    <t>Kupang</t>
  </si>
  <si>
    <t>C0173</t>
  </si>
  <si>
    <t>Jl. H.J Maemunah No. 72</t>
  </si>
  <si>
    <t>D0841</t>
  </si>
  <si>
    <t xml:space="preserve">Jl. Pasteur No. 0
</t>
  </si>
  <si>
    <t>Batu</t>
  </si>
  <si>
    <t>B0818</t>
  </si>
  <si>
    <t xml:space="preserve">Gg. Rumah Sakit No. 4
</t>
  </si>
  <si>
    <t>D0869</t>
  </si>
  <si>
    <t xml:space="preserve">Gg. Moch. Ramdan No. 8
</t>
  </si>
  <si>
    <t>E0499</t>
  </si>
  <si>
    <t xml:space="preserve">Jalan Ronggowarsito No. 2
</t>
  </si>
  <si>
    <t>C0793</t>
  </si>
  <si>
    <t>Jalan Jend. A. Yani No. 73</t>
  </si>
  <si>
    <t>C0451</t>
  </si>
  <si>
    <t>F0008</t>
  </si>
  <si>
    <t>Gang Moch. Toha No. 86</t>
  </si>
  <si>
    <t>F0689</t>
  </si>
  <si>
    <t xml:space="preserve">Jl. Jend. Sudirman No. 9
</t>
  </si>
  <si>
    <t>Probolinggo</t>
  </si>
  <si>
    <t>F0473</t>
  </si>
  <si>
    <t>Jl. Jend. A. Yani No. 08</t>
  </si>
  <si>
    <t>C0655</t>
  </si>
  <si>
    <t xml:space="preserve">Gang Gardujati No. 1
</t>
  </si>
  <si>
    <t>F0047</t>
  </si>
  <si>
    <t>Jalan Jayawijaya No. 91</t>
  </si>
  <si>
    <t>A0033</t>
  </si>
  <si>
    <t>Jl. Suniaraja No. 25</t>
  </si>
  <si>
    <t>F0099</t>
  </si>
  <si>
    <t>Gg. Moch. Toha No. 99</t>
  </si>
  <si>
    <t>A0710</t>
  </si>
  <si>
    <t xml:space="preserve">Gang Tubagus Ismail No. 4
</t>
  </si>
  <si>
    <t>E0308</t>
  </si>
  <si>
    <t xml:space="preserve">Gang Ahmad Dahlan No. 7
</t>
  </si>
  <si>
    <t>D0004</t>
  </si>
  <si>
    <t xml:space="preserve">Gang Cihampelas No. 1
</t>
  </si>
  <si>
    <t>D0559</t>
  </si>
  <si>
    <t xml:space="preserve">Jl. M.T Haryono No. 0
</t>
  </si>
  <si>
    <t>B0962</t>
  </si>
  <si>
    <t>Gg. Ciumbuleuit No. 29</t>
  </si>
  <si>
    <t>B0982</t>
  </si>
  <si>
    <t>Gang Pelajar Pejuang No. 49</t>
  </si>
  <si>
    <t>D0027</t>
  </si>
  <si>
    <t>Gg. Soekarno Hatta No. 12</t>
  </si>
  <si>
    <t>Banjarmasin</t>
  </si>
  <si>
    <t>A0438</t>
  </si>
  <si>
    <t>Jalan Dipenogoro No. 70</t>
  </si>
  <si>
    <t>Banda Aceh</t>
  </si>
  <si>
    <t>C0019</t>
  </si>
  <si>
    <t xml:space="preserve">Jl. Indragiri No. 8
</t>
  </si>
  <si>
    <t>E0314</t>
  </si>
  <si>
    <t>Jalan Ronggowarsito No. 39</t>
  </si>
  <si>
    <t>E0874</t>
  </si>
  <si>
    <t>Jl. W.R. Supratman No. 86</t>
  </si>
  <si>
    <t>Semarang</t>
  </si>
  <si>
    <t>D0783</t>
  </si>
  <si>
    <t xml:space="preserve">Jl. Suryakencana No. 7
</t>
  </si>
  <si>
    <t>F0296</t>
  </si>
  <si>
    <t>Jl. Tubagus Ismail No. 73</t>
  </si>
  <si>
    <t>D0287</t>
  </si>
  <si>
    <t xml:space="preserve">Gang Sukajadi No. 1
</t>
  </si>
  <si>
    <t>E0909</t>
  </si>
  <si>
    <t xml:space="preserve">Jalan Rawamangun No. 7
</t>
  </si>
  <si>
    <t>A0766</t>
  </si>
  <si>
    <t>Jalan BKR No. 03</t>
  </si>
  <si>
    <t>D0825</t>
  </si>
  <si>
    <t>Jl. Jamika No. 21</t>
  </si>
  <si>
    <t>B0761</t>
  </si>
  <si>
    <t>Gang Surapati No. 95</t>
  </si>
  <si>
    <t>B0042</t>
  </si>
  <si>
    <t>Jl. Gardujati No. 57</t>
  </si>
  <si>
    <t>B0676</t>
  </si>
  <si>
    <t xml:space="preserve">Gg. Joyoboyo No. 1
</t>
  </si>
  <si>
    <t>F0471</t>
  </si>
  <si>
    <t>Jl. Kebonjati No. 12</t>
  </si>
  <si>
    <t>B0829</t>
  </si>
  <si>
    <t>Gg. Joyoboyo No. 46</t>
  </si>
  <si>
    <t>E0851</t>
  </si>
  <si>
    <t>Gang PHH. Mustofa No. 91</t>
  </si>
  <si>
    <t>D0337</t>
  </si>
  <si>
    <t>Gang Monginsidi No. 08</t>
  </si>
  <si>
    <t>E0175</t>
  </si>
  <si>
    <t>Jl. Monginsidi No. 60</t>
  </si>
  <si>
    <t>B0166</t>
  </si>
  <si>
    <t xml:space="preserve">Gg. Stasiun Wonokromo No. 1
</t>
  </si>
  <si>
    <t>D0934</t>
  </si>
  <si>
    <t>Jalan Otto Iskandardinata No. 30</t>
  </si>
  <si>
    <t>E0452</t>
  </si>
  <si>
    <t xml:space="preserve">Gang Jamika No. 2
</t>
  </si>
  <si>
    <t>A0678</t>
  </si>
  <si>
    <t xml:space="preserve">Gang Yos Sudarso No. 9
</t>
  </si>
  <si>
    <t>Metro</t>
  </si>
  <si>
    <t>D0965</t>
  </si>
  <si>
    <t>Gang Kutisari Selatan No. 72</t>
  </si>
  <si>
    <t>D0437</t>
  </si>
  <si>
    <t>Jl. Ciwastra No. 69</t>
  </si>
  <si>
    <t>B0610</t>
  </si>
  <si>
    <t>Jalan M.H Thamrin No. 08</t>
  </si>
  <si>
    <t>D0359</t>
  </si>
  <si>
    <t xml:space="preserve">Jalan Pacuan Kuda No. 5
</t>
  </si>
  <si>
    <t>Purwokerto</t>
  </si>
  <si>
    <t>D0347</t>
  </si>
  <si>
    <t>Gang Siliwangi No. 07</t>
  </si>
  <si>
    <t>C0794</t>
  </si>
  <si>
    <t xml:space="preserve">Jalan W.R. Supratman No. 2
</t>
  </si>
  <si>
    <t>C0460</t>
  </si>
  <si>
    <t>Gang Raya Ujungberung No. 29</t>
  </si>
  <si>
    <t>D0457</t>
  </si>
  <si>
    <t>Jl. Pasir Koja No. 36</t>
  </si>
  <si>
    <t>A0843</t>
  </si>
  <si>
    <t>Gg. Dipenogoro No. 50</t>
  </si>
  <si>
    <t>Binjai</t>
  </si>
  <si>
    <t>C0631</t>
  </si>
  <si>
    <t xml:space="preserve">Gang Astana Anyar No. 3
</t>
  </si>
  <si>
    <t>D0645</t>
  </si>
  <si>
    <t>Jl. Medokan Ayu No. 73</t>
  </si>
  <si>
    <t>C0030</t>
  </si>
  <si>
    <t>Gg. Veteran No. 48</t>
  </si>
  <si>
    <t>A0854</t>
  </si>
  <si>
    <t xml:space="preserve">Gang Kebonjati No. 8
</t>
  </si>
  <si>
    <t>F0078</t>
  </si>
  <si>
    <t xml:space="preserve">Jalan Suryakencana No. 7
</t>
  </si>
  <si>
    <t>F0215</t>
  </si>
  <si>
    <t>Jalan Soekarno Hatta No. 91</t>
  </si>
  <si>
    <t>F0484</t>
  </si>
  <si>
    <t xml:space="preserve">Jalan PHH. Mustofa No. 6
</t>
  </si>
  <si>
    <t>C0300</t>
  </si>
  <si>
    <t>Jalan S. Parman No. 45</t>
  </si>
  <si>
    <t>B0553</t>
  </si>
  <si>
    <t>Gg. M.T Haryono No. 96</t>
  </si>
  <si>
    <t>C0804</t>
  </si>
  <si>
    <t xml:space="preserve">Jl. Rajawali Barat No. 3
</t>
  </si>
  <si>
    <t>C0548</t>
  </si>
  <si>
    <t>Gang Otto Iskandardinata No. 69</t>
  </si>
  <si>
    <t>A0604</t>
  </si>
  <si>
    <t xml:space="preserve">Gang Gardujati No. 4
</t>
  </si>
  <si>
    <t>E0765</t>
  </si>
  <si>
    <t>Jl. Yos Sudarso No. 38</t>
  </si>
  <si>
    <t>D0171</t>
  </si>
  <si>
    <t>Jalan Kendalsari No. 20</t>
  </si>
  <si>
    <t>C0620</t>
  </si>
  <si>
    <t>Jl. Peta No. 76</t>
  </si>
  <si>
    <t>F0971</t>
  </si>
  <si>
    <t xml:space="preserve">Gg. Pacuan Kuda No. 6
</t>
  </si>
  <si>
    <t>D0911</t>
  </si>
  <si>
    <t xml:space="preserve">Gg. Kiaracondong No. 6
</t>
  </si>
  <si>
    <t>A0485</t>
  </si>
  <si>
    <t>Gg. Cempaka No. 58</t>
  </si>
  <si>
    <t>B0009</t>
  </si>
  <si>
    <t>Gg. Dipatiukur No. 10</t>
  </si>
  <si>
    <t>D0039</t>
  </si>
  <si>
    <t>Jl. Sukabumi No. 07</t>
  </si>
  <si>
    <t>F0598</t>
  </si>
  <si>
    <t>Gang K.H. Wahid Hasyim No. 54</t>
  </si>
  <si>
    <t>C0246</t>
  </si>
  <si>
    <t xml:space="preserve">Jalan Medokan Ayu No. 3
</t>
  </si>
  <si>
    <t>C0101</t>
  </si>
  <si>
    <t>Gg. HOS. Cokroaminoto No. 02</t>
  </si>
  <si>
    <t>A0279</t>
  </si>
  <si>
    <t xml:space="preserve">Gg. Pasirkoja No. 2
</t>
  </si>
  <si>
    <t>A0774</t>
  </si>
  <si>
    <t>Jalan Indragiri No. 47</t>
  </si>
  <si>
    <t>F0126</t>
  </si>
  <si>
    <t xml:space="preserve">Jl. Jend. A. Yani No. 1
</t>
  </si>
  <si>
    <t>A0780</t>
  </si>
  <si>
    <t xml:space="preserve">Gg. Ciumbuleuit No. 1
</t>
  </si>
  <si>
    <t>C0278</t>
  </si>
  <si>
    <t>Gang Ir. H. Djuanda No. 36</t>
  </si>
  <si>
    <t>E0433</t>
  </si>
  <si>
    <t xml:space="preserve">Gg. Kutai No. 0
</t>
  </si>
  <si>
    <t>C0623</t>
  </si>
  <si>
    <t>Jl. Suryakencana No. 68</t>
  </si>
  <si>
    <t>F0134</t>
  </si>
  <si>
    <t>Jl. Medokan Ayu No. 74</t>
  </si>
  <si>
    <t>F0446</t>
  </si>
  <si>
    <t xml:space="preserve">Jalan Dr. Djunjunan No. 3
</t>
  </si>
  <si>
    <t>B0079</t>
  </si>
  <si>
    <t>Gg. Pelajar Pejuang No. 62</t>
  </si>
  <si>
    <t>F0403</t>
  </si>
  <si>
    <t xml:space="preserve">Jl. Asia Afrika No. 1
</t>
  </si>
  <si>
    <t>E0353</t>
  </si>
  <si>
    <t>Gg. Ahmad Dahlan No. 89</t>
  </si>
  <si>
    <t>D0840</t>
  </si>
  <si>
    <t xml:space="preserve">Gg. H.J Maemunah No. 3
</t>
  </si>
  <si>
    <t>F0234</t>
  </si>
  <si>
    <t xml:space="preserve">Jalan Gegerkalong Hilir No. 0
</t>
  </si>
  <si>
    <t>D0102</t>
  </si>
  <si>
    <t>Gg. K.H. Wahid Hasyim No. 78</t>
  </si>
  <si>
    <t>F0914</t>
  </si>
  <si>
    <t>Gg. HOS. Cokroaminoto No. 95</t>
  </si>
  <si>
    <t>B0662</t>
  </si>
  <si>
    <t xml:space="preserve">Jl. Pasteur No. 4
</t>
  </si>
  <si>
    <t>F0172</t>
  </si>
  <si>
    <t>Jl. Cikapayang No. 52</t>
  </si>
  <si>
    <t>D0382</t>
  </si>
  <si>
    <t>Gg. Erlangga No. 85</t>
  </si>
  <si>
    <t>F0410</t>
  </si>
  <si>
    <t>Jl. Rajawali Barat No. 19</t>
  </si>
  <si>
    <t>B0784</t>
  </si>
  <si>
    <t>Jalan Monginsidi No. 21</t>
  </si>
  <si>
    <t>Tangerang Selatan</t>
  </si>
  <si>
    <t>D0163</t>
  </si>
  <si>
    <t xml:space="preserve">Gg. Tebet Barat Dalam No. 6
</t>
  </si>
  <si>
    <t>D0983</t>
  </si>
  <si>
    <t>Gg. Astana Anyar No. 05</t>
  </si>
  <si>
    <t>F0611</t>
  </si>
  <si>
    <t xml:space="preserve">Jl. Monginsidi No. 4
</t>
  </si>
  <si>
    <t>E0560</t>
  </si>
  <si>
    <t>Gang Soekarno Hatta No. 47</t>
  </si>
  <si>
    <t>E0254</t>
  </si>
  <si>
    <t>Jalan Otto Iskandardinata No. 85</t>
  </si>
  <si>
    <t>E0145</t>
  </si>
  <si>
    <t xml:space="preserve">Jl. Rumah Sakit No. 8
</t>
  </si>
  <si>
    <t>C0602</t>
  </si>
  <si>
    <t>Gang Moch. Ramdan No. 25</t>
  </si>
  <si>
    <t>C0406</t>
  </si>
  <si>
    <t>Jalan Setiabudhi No. 75</t>
  </si>
  <si>
    <t>D0114</t>
  </si>
  <si>
    <t>Gang Dr. Djunjunan No. 37</t>
  </si>
  <si>
    <t>B0705</t>
  </si>
  <si>
    <t>Gg. Monginsidi No. 76</t>
  </si>
  <si>
    <t>C0086</t>
  </si>
  <si>
    <t xml:space="preserve">Gang Peta No. 5
</t>
  </si>
  <si>
    <t>B0542</t>
  </si>
  <si>
    <t xml:space="preserve">Gg. Tebet Barat Dalam No. 8
</t>
  </si>
  <si>
    <t>D0558</t>
  </si>
  <si>
    <t xml:space="preserve">Jalan Gedebage Selatan No. 5
</t>
  </si>
  <si>
    <t>Sukabumi</t>
  </si>
  <si>
    <t>D0555</t>
  </si>
  <si>
    <t>Jl. Surapati No. 98</t>
  </si>
  <si>
    <t>A0239</t>
  </si>
  <si>
    <t>Gg. Rajawali Barat No. 45</t>
  </si>
  <si>
    <t>A0861</t>
  </si>
  <si>
    <t>Jl. Sukajadi No. 80</t>
  </si>
  <si>
    <t>Kendari</t>
  </si>
  <si>
    <t>D0421</t>
  </si>
  <si>
    <t xml:space="preserve">Jalan Cikutra Barat No. 0
</t>
  </si>
  <si>
    <t>B0523</t>
  </si>
  <si>
    <t xml:space="preserve">Gang Sentot Alibasa No. 4
</t>
  </si>
  <si>
    <t>F0701</t>
  </si>
  <si>
    <t>Gang Otto Iskandardinata No. 06</t>
  </si>
  <si>
    <t>B0035</t>
  </si>
  <si>
    <t>Gang Antapani Lama No. 00</t>
  </si>
  <si>
    <t>C0626</t>
  </si>
  <si>
    <t xml:space="preserve">Jalan Surapati No. 6
</t>
  </si>
  <si>
    <t>D0266</t>
  </si>
  <si>
    <t>Gg. Otto Iskandardinata No. 43</t>
  </si>
  <si>
    <t>A0978</t>
  </si>
  <si>
    <t>Jalan KH Amin Jasuta No. 27</t>
  </si>
  <si>
    <t>B0621</t>
  </si>
  <si>
    <t>Jalan Pelajar Pejuang No. 01</t>
  </si>
  <si>
    <t>B0847</t>
  </si>
  <si>
    <t>Jl. Pasir Koja No. 51</t>
  </si>
  <si>
    <t>B0530</t>
  </si>
  <si>
    <t>Jl. Soekarno Hatta No. 82</t>
  </si>
  <si>
    <t>E0080</t>
  </si>
  <si>
    <t>Gang Astana Anyar No. 20</t>
  </si>
  <si>
    <t>E0569</t>
  </si>
  <si>
    <t>Gg. Stasiun Wonokromo No. 34</t>
  </si>
  <si>
    <t>C0985</t>
  </si>
  <si>
    <t>Gg. Jend. A. Yani No. 66</t>
  </si>
  <si>
    <t>E0176</t>
  </si>
  <si>
    <t xml:space="preserve">Gang Lembong No. 8
</t>
  </si>
  <si>
    <t>C0800</t>
  </si>
  <si>
    <t>Gang Rajawali Barat No. 56</t>
  </si>
  <si>
    <t>C0494</t>
  </si>
  <si>
    <t>Jl. Ir. H. Djuanda No. 77</t>
  </si>
  <si>
    <t>E0968</t>
  </si>
  <si>
    <t xml:space="preserve">Jl. Jakarta No. 2
</t>
  </si>
  <si>
    <t>C0646</t>
  </si>
  <si>
    <t xml:space="preserve">Gg. Stasiun Wonokromo No. 5
</t>
  </si>
  <si>
    <t>B0625</t>
  </si>
  <si>
    <t>Jl. Ahmad Yani No. 43</t>
  </si>
  <si>
    <t>B0637</t>
  </si>
  <si>
    <t>Gg. BKR No. 13</t>
  </si>
  <si>
    <t>E0574</t>
  </si>
  <si>
    <t xml:space="preserve">Jalan Jakarta No. 9
</t>
  </si>
  <si>
    <t>Kota Administrasi Jakarta Pusat</t>
  </si>
  <si>
    <t>B0456</t>
  </si>
  <si>
    <t>Jalan Cikapayang No. 41</t>
  </si>
  <si>
    <t>C0397</t>
  </si>
  <si>
    <t xml:space="preserve">Jl. Moch. Ramdan No. 5
</t>
  </si>
  <si>
    <t>B0439</t>
  </si>
  <si>
    <t>Gang Jend. Sudirman No. 63</t>
  </si>
  <si>
    <t>B0518</t>
  </si>
  <si>
    <t xml:space="preserve">Jl. Kebonjati No. 5
</t>
  </si>
  <si>
    <t>E0605</t>
  </si>
  <si>
    <t>Jl. Laswi No. 87</t>
  </si>
  <si>
    <t>A0969</t>
  </si>
  <si>
    <t>B0480</t>
  </si>
  <si>
    <t>Jl. Otto Iskandardinata No. 70</t>
  </si>
  <si>
    <t>B0568</t>
  </si>
  <si>
    <t>Jl. Soekarno Hatta No. 88</t>
  </si>
  <si>
    <t>A0536</t>
  </si>
  <si>
    <t>Jalan Gardujati No. 82</t>
  </si>
  <si>
    <t>A0596</t>
  </si>
  <si>
    <t>Gg. Astana Anyar No. 49</t>
  </si>
  <si>
    <t>Ambon</t>
  </si>
  <si>
    <t>C0357</t>
  </si>
  <si>
    <t>Gang Cikapayang No. 76</t>
  </si>
  <si>
    <t>D0165</t>
  </si>
  <si>
    <t>Jl. Yos Sudarso No. 26</t>
  </si>
  <si>
    <t>E0285</t>
  </si>
  <si>
    <t>C0842</t>
  </si>
  <si>
    <t>Gg. Rumah Sakit No. 60</t>
  </si>
  <si>
    <t>D0571</t>
  </si>
  <si>
    <t>Jl. Abdul Muis No. 96</t>
  </si>
  <si>
    <t>B0619</t>
  </si>
  <si>
    <t>Gang Siliwangi No. 32</t>
  </si>
  <si>
    <t>C0121</t>
  </si>
  <si>
    <t xml:space="preserve">Gg. Rajawali Barat No. 7
</t>
  </si>
  <si>
    <t>F0162</t>
  </si>
  <si>
    <t>Gang Cihampelas No. 05</t>
  </si>
  <si>
    <t>C0752</t>
  </si>
  <si>
    <t xml:space="preserve">Gang W.R. Supratman No. 0
</t>
  </si>
  <si>
    <t>C0481</t>
  </si>
  <si>
    <t>Gg. Asia Afrika No. 12</t>
  </si>
  <si>
    <t>E0669</t>
  </si>
  <si>
    <t xml:space="preserve">Gg. Setiabudhi No. 3
</t>
  </si>
  <si>
    <t>D0991</t>
  </si>
  <si>
    <t xml:space="preserve">Gang Kutai No. 1
</t>
  </si>
  <si>
    <t>A0964</t>
  </si>
  <si>
    <t>Jalan Surapati No. 19</t>
  </si>
  <si>
    <t>C0085</t>
  </si>
  <si>
    <t xml:space="preserve">Gg. Kiaracondong No. 9
</t>
  </si>
  <si>
    <t>E0826</t>
  </si>
  <si>
    <t>Gang Jamika No. 82</t>
  </si>
  <si>
    <t>B0495</t>
  </si>
  <si>
    <t>Jalan Suryakencana No. 20</t>
  </si>
  <si>
    <t>F0356</t>
  </si>
  <si>
    <t>Jalan Pacuan Kuda No. 81</t>
  </si>
  <si>
    <t>C0398</t>
  </si>
  <si>
    <t>Jl. Suniaraja No. 37</t>
  </si>
  <si>
    <t>C0151</t>
  </si>
  <si>
    <t>Jalan Bangka Raya No. 36</t>
  </si>
  <si>
    <t>A0609</t>
  </si>
  <si>
    <t xml:space="preserve">Gg. Ahmad Yani No. 8
</t>
  </si>
  <si>
    <t>F0946</t>
  </si>
  <si>
    <t xml:space="preserve">Jl. PHH. Mustofa No. 9
</t>
  </si>
  <si>
    <t>Bima</t>
  </si>
  <si>
    <t>C0647</t>
  </si>
  <si>
    <t>Gang Dipatiukur No. 95</t>
  </si>
  <si>
    <t>B0684</t>
  </si>
  <si>
    <t xml:space="preserve">Gang W.R. Supratman No. 9
</t>
  </si>
  <si>
    <t>D0400</t>
  </si>
  <si>
    <t xml:space="preserve">Jalan Yos Sudarso No. 5
</t>
  </si>
  <si>
    <t>E0089</t>
  </si>
  <si>
    <t>Gang M.T Haryono No. 25</t>
  </si>
  <si>
    <t>A0970</t>
  </si>
  <si>
    <t xml:space="preserve">Gg. Ahmad Yani No. 0
</t>
  </si>
  <si>
    <t>C0788</t>
  </si>
  <si>
    <t xml:space="preserve">Gg. M.H Thamrin No. 5
</t>
  </si>
  <si>
    <t>A0041</t>
  </si>
  <si>
    <t>Jl. Otto Iskandardinata No. 19</t>
  </si>
  <si>
    <t>B0810</t>
  </si>
  <si>
    <t>Gang Gegerkalong Hilir No. 40</t>
  </si>
  <si>
    <t>F0785</t>
  </si>
  <si>
    <t>Jl. Rajiman No. 51</t>
  </si>
  <si>
    <t>A0680</t>
  </si>
  <si>
    <t>Gang Raya Setiabudhi No. 20</t>
  </si>
  <si>
    <t>C0298</t>
  </si>
  <si>
    <t xml:space="preserve">Gang Jend. Sudirman No. 8
</t>
  </si>
  <si>
    <t>B0629</t>
  </si>
  <si>
    <t xml:space="preserve">Jl. Abdul Muis No. 6
</t>
  </si>
  <si>
    <t>E0961</t>
  </si>
  <si>
    <t xml:space="preserve">Gang Waringin No. 6
</t>
  </si>
  <si>
    <t>Pasuruan</t>
  </si>
  <si>
    <t>C0064</t>
  </si>
  <si>
    <t>Gg. Antapani Lama No. 19</t>
  </si>
  <si>
    <t>C0952</t>
  </si>
  <si>
    <t xml:space="preserve">Jl. Rajawali Timur No. 4
</t>
  </si>
  <si>
    <t>C0535</t>
  </si>
  <si>
    <t>Jl. Moch. Toha No. 79</t>
  </si>
  <si>
    <t>D0531</t>
  </si>
  <si>
    <t xml:space="preserve">Gang Antapani Lama No. 7
</t>
  </si>
  <si>
    <t>E0335</t>
  </si>
  <si>
    <t>Gang R.E Martadinata No. 17</t>
  </si>
  <si>
    <t>C0997</t>
  </si>
  <si>
    <t>Gg. Monginsidi No. 39</t>
  </si>
  <si>
    <t>Tegal</t>
  </si>
  <si>
    <t>B0943</t>
  </si>
  <si>
    <t xml:space="preserve">Gg. Asia Afrika No. 3
</t>
  </si>
  <si>
    <t>F0025</t>
  </si>
  <si>
    <t>Jl. Joyoboyo No. 21</t>
  </si>
  <si>
    <t>A0797</t>
  </si>
  <si>
    <t>Jl. Tebet Barat Dalam No. 01</t>
  </si>
  <si>
    <t>C0835</t>
  </si>
  <si>
    <t>Jl. Abdul Muis No. 10</t>
  </si>
  <si>
    <t>C0258</t>
  </si>
  <si>
    <t>Gang Lembong No. 72</t>
  </si>
  <si>
    <t>D0514</t>
  </si>
  <si>
    <t>Jalan Rajawali Timur No. 33</t>
  </si>
  <si>
    <t>C0863</t>
  </si>
  <si>
    <t>Jl. Raya Ujungberung No. 00</t>
  </si>
  <si>
    <t>A0399</t>
  </si>
  <si>
    <t xml:space="preserve">Gang Pasir Koja No. 1
</t>
  </si>
  <si>
    <t>E0703</t>
  </si>
  <si>
    <t>Gang Tebet Barat Dalam No. 83</t>
  </si>
  <si>
    <t>D0318</t>
  </si>
  <si>
    <t>Gang Stasiun Wonokromo No. 16</t>
  </si>
  <si>
    <t>D0786</t>
  </si>
  <si>
    <t>Gang Rawamangun No. 44</t>
  </si>
  <si>
    <t>A0197</t>
  </si>
  <si>
    <t>Jl. Rajawali Timur No. 25</t>
  </si>
  <si>
    <t>A0561</t>
  </si>
  <si>
    <t>Jl. Sukajadi No. 74</t>
  </si>
  <si>
    <t>E0492</t>
  </si>
  <si>
    <t>Gang Sadang Serang No. 63</t>
  </si>
  <si>
    <t>E0161</t>
  </si>
  <si>
    <t xml:space="preserve">Jl. Gedebage Selatan No. 4
</t>
  </si>
  <si>
    <t>A0020</t>
  </si>
  <si>
    <t xml:space="preserve">Gg. Stasiun Wonokromo No. 6
</t>
  </si>
  <si>
    <t>C0896</t>
  </si>
  <si>
    <t xml:space="preserve">Gg. Bangka Raya No. 9
</t>
  </si>
  <si>
    <t>E0967</t>
  </si>
  <si>
    <t>Gang Soekarno Hatta No. 75</t>
  </si>
  <si>
    <t>E0081</t>
  </si>
  <si>
    <t>Jl. KH Amin Jasuta No. 87</t>
  </si>
  <si>
    <t>D0972</t>
  </si>
  <si>
    <t>C0324</t>
  </si>
  <si>
    <t>Jalan Sentot Alibasa No. 17</t>
  </si>
  <si>
    <t>D0779</t>
  </si>
  <si>
    <t xml:space="preserve">Gg. Raya Ujungberung No. 7
</t>
  </si>
  <si>
    <t>D0057</t>
  </si>
  <si>
    <t xml:space="preserve">Gg. Kebonjati No. 4
</t>
  </si>
  <si>
    <t>E0894</t>
  </si>
  <si>
    <t>Gg. Dipatiukur No. 58</t>
  </si>
  <si>
    <t>D0546</t>
  </si>
  <si>
    <t>Gg. Laswi No. 86</t>
  </si>
  <si>
    <t>B0751</t>
  </si>
  <si>
    <t>Jl. Kiaracondong No. 99</t>
  </si>
  <si>
    <t>B0472</t>
  </si>
  <si>
    <t>Gang KH Amin Jasuta No. 44</t>
  </si>
  <si>
    <t>B0125</t>
  </si>
  <si>
    <t xml:space="preserve">Jalan Kebonjati No. 7
</t>
  </si>
  <si>
    <t>D0425</t>
  </si>
  <si>
    <t>Gg. Cempaka No. 15</t>
  </si>
  <si>
    <t>Tanjungpinang</t>
  </si>
  <si>
    <t>A0525</t>
  </si>
  <si>
    <t>Gang Ciwastra No. 42</t>
  </si>
  <si>
    <t>E0267</t>
  </si>
  <si>
    <t>Jalan Yos Sudarso No. 57</t>
  </si>
  <si>
    <t>F0376</t>
  </si>
  <si>
    <t>Gg. Moch. Ramdan No. 55</t>
  </si>
  <si>
    <t>B0521</t>
  </si>
  <si>
    <t>Gang Veteran No. 39</t>
  </si>
  <si>
    <t>Sawahlunto</t>
  </si>
  <si>
    <t>A0358</t>
  </si>
  <si>
    <t>Jalan Monginsidi No. 10</t>
  </si>
  <si>
    <t>F0888</t>
  </si>
  <si>
    <t>Gang Ronggowarsito No. 37</t>
  </si>
  <si>
    <t>B0056</t>
  </si>
  <si>
    <t xml:space="preserve">Gg. Joyoboyo No. 5
</t>
  </si>
  <si>
    <t>A0671</t>
  </si>
  <si>
    <t>Gg. Pasir Koja No. 65</t>
  </si>
  <si>
    <t>A0526</t>
  </si>
  <si>
    <t xml:space="preserve">Jalan K.H. Wahid Hasyim No. 4
</t>
  </si>
  <si>
    <t>A0482</t>
  </si>
  <si>
    <t>Jl. Tubagus Ismail No. 55</t>
  </si>
  <si>
    <t>F0937</t>
  </si>
  <si>
    <t xml:space="preserve">Gg. Cihampelas No. 5
</t>
  </si>
  <si>
    <t>C0379</t>
  </si>
  <si>
    <t>Jl. Cikapayang No. 43</t>
  </si>
  <si>
    <t>F0117</t>
  </si>
  <si>
    <t xml:space="preserve">Gang Rajawali Timur No. 3
</t>
  </si>
  <si>
    <t>F0211</t>
  </si>
  <si>
    <t xml:space="preserve">Jalan Astana Anyar No. 5
</t>
  </si>
  <si>
    <t>F0986</t>
  </si>
  <si>
    <t>Gg. Suniaraja No. 09</t>
  </si>
  <si>
    <t>C0247</t>
  </si>
  <si>
    <t>Gg. Pacuan Kuda No. 56</t>
  </si>
  <si>
    <t>D0903</t>
  </si>
  <si>
    <t>Gg. Ahmad Dahlan No. 15</t>
  </si>
  <si>
    <t>B0037</t>
  </si>
  <si>
    <t xml:space="preserve">Gang M.T Haryono No. 0
</t>
  </si>
  <si>
    <t>C0372</t>
  </si>
  <si>
    <t>Gg. PHH. Mustofa No. 87</t>
  </si>
  <si>
    <t>E0159</t>
  </si>
  <si>
    <t>Jalan Ahmad Dahlan No. 26</t>
  </si>
  <si>
    <t>F0866</t>
  </si>
  <si>
    <t xml:space="preserve">Jalan Peta No. 8
</t>
  </si>
  <si>
    <t>E0248</t>
  </si>
  <si>
    <t>Gang Merdeka No. 60</t>
  </si>
  <si>
    <t>F0524</t>
  </si>
  <si>
    <t xml:space="preserve">Gang Medokan Ayu No. 4
</t>
  </si>
  <si>
    <t>A0737</t>
  </si>
  <si>
    <t xml:space="preserve">Gang K.H. Wahid Hasyim No. 1
</t>
  </si>
  <si>
    <t>B0935</t>
  </si>
  <si>
    <t>Gg. Kiaracondong No. 32</t>
  </si>
  <si>
    <t>F0895</t>
  </si>
  <si>
    <t>Gg. Pasteur No. 57</t>
  </si>
  <si>
    <t>Sabang</t>
  </si>
  <si>
    <t>E0106</t>
  </si>
  <si>
    <t xml:space="preserve">Gg. Ciumbuleuit No. 9
</t>
  </si>
  <si>
    <t>E0200</t>
  </si>
  <si>
    <t xml:space="preserve">Jalan Surapati No. 2
</t>
  </si>
  <si>
    <t>B0231</t>
  </si>
  <si>
    <t>Jl. Ahmad Dahlan No. 75</t>
  </si>
  <si>
    <t>B0628</t>
  </si>
  <si>
    <t>Jl. Medokan Ayu No. 42</t>
  </si>
  <si>
    <t>A0497</t>
  </si>
  <si>
    <t>Jl. Merdeka No. 68</t>
  </si>
  <si>
    <t>F0040</t>
  </si>
  <si>
    <t>Jl. Kiaracondong No. 29</t>
  </si>
  <si>
    <t>E0107</t>
  </si>
  <si>
    <t xml:space="preserve">Jl. PHH. Mustofa No. 3
</t>
  </si>
  <si>
    <t>F0255</t>
  </si>
  <si>
    <t>Jl. Jakarta No. 19</t>
  </si>
  <si>
    <t>C0363</t>
  </si>
  <si>
    <t>Jalan Rajiman No. 44</t>
  </si>
  <si>
    <t>D0832</t>
  </si>
  <si>
    <t>Gg. Kiaracondong No. 19</t>
  </si>
  <si>
    <t>F0811</t>
  </si>
  <si>
    <t xml:space="preserve">Jl. W.R. Supratman No. 0
</t>
  </si>
  <si>
    <t>E0462</t>
  </si>
  <si>
    <t xml:space="preserve">Jl. Astana Anyar No. 9
</t>
  </si>
  <si>
    <t>E0544</t>
  </si>
  <si>
    <t>B0767</t>
  </si>
  <si>
    <t>Gg. Rungkut Industri No. 31</t>
  </si>
  <si>
    <t>C0354</t>
  </si>
  <si>
    <t>Jl. Pasteur No. 87</t>
  </si>
  <si>
    <t>F0186</t>
  </si>
  <si>
    <t xml:space="preserve">Jalan H.J Maemunah No. 5
</t>
  </si>
  <si>
    <t>E0944</t>
  </si>
  <si>
    <t>Jalan Cikapayang No. 13</t>
  </si>
  <si>
    <t>D0987</t>
  </si>
  <si>
    <t>Gg. Pasteur No. 47</t>
  </si>
  <si>
    <t>D0005</t>
  </si>
  <si>
    <t>Gg. Rungkut Industri No. 00</t>
  </si>
  <si>
    <t>F0845</t>
  </si>
  <si>
    <t>Gang Cikapayang No. 22</t>
  </si>
  <si>
    <t>B0711</t>
  </si>
  <si>
    <t>Gg. Lembong No. 31</t>
  </si>
  <si>
    <t>D0220</t>
  </si>
  <si>
    <t>Gg. Pacuan Kuda No. 19</t>
  </si>
  <si>
    <t>C0908</t>
  </si>
  <si>
    <t xml:space="preserve">Jl. Pelajar Pejuang No. 7
</t>
  </si>
  <si>
    <t>F0198</t>
  </si>
  <si>
    <t>Gg. Kutai No. 02</t>
  </si>
  <si>
    <t>A0022</t>
  </si>
  <si>
    <t>Gg. Surapati No. 68</t>
  </si>
  <si>
    <t>A0759</t>
  </si>
  <si>
    <t>Gg. Indragiri No. 23</t>
  </si>
  <si>
    <t>C0423</t>
  </si>
  <si>
    <t>Gang S. Parman No. 64</t>
  </si>
  <si>
    <t>A0992</t>
  </si>
  <si>
    <t xml:space="preserve">Gg. Gegerkalong Hilir No. 4
</t>
  </si>
  <si>
    <t>A0299</t>
  </si>
  <si>
    <t xml:space="preserve">Gg. Rajawali Barat No. 5
</t>
  </si>
  <si>
    <t>F0930</t>
  </si>
  <si>
    <t>Jalan Dr. Djunjunan No. 96</t>
  </si>
  <si>
    <t>D0236</t>
  </si>
  <si>
    <t>Jalan Ciwastra No. 53</t>
  </si>
  <si>
    <t>B0311</t>
  </si>
  <si>
    <t xml:space="preserve">Jl. Sukajadi No. 6
</t>
  </si>
  <si>
    <t>F0670</t>
  </si>
  <si>
    <t xml:space="preserve">Gang Jend. A. Yani No. 5
</t>
  </si>
  <si>
    <t>A0879</t>
  </si>
  <si>
    <t xml:space="preserve">Gang Moch. Toha No. 6
</t>
  </si>
  <si>
    <t>A0980</t>
  </si>
  <si>
    <t>Gg. BKR No. 46</t>
  </si>
  <si>
    <t>A0432</t>
  </si>
  <si>
    <t>Gg. Dipatiukur No. 86</t>
  </si>
  <si>
    <t>D0988</t>
  </si>
  <si>
    <t xml:space="preserve">Gang Pacuan Kuda No. 9
</t>
  </si>
  <si>
    <t>B0476</t>
  </si>
  <si>
    <t>Gang Sukabumi No. 16</t>
  </si>
  <si>
    <t>C0302</t>
  </si>
  <si>
    <t>Gang Medokan Ayu No. 60</t>
  </si>
  <si>
    <t>F0642</t>
  </si>
  <si>
    <t>B0945</t>
  </si>
  <si>
    <t xml:space="preserve">Jl. Rajawali Barat No. 7
</t>
  </si>
  <si>
    <t>E0581</t>
  </si>
  <si>
    <t>Gang H.J Maemunah No. 15</t>
  </si>
  <si>
    <t>C0230</t>
  </si>
  <si>
    <t xml:space="preserve">Jalan Pacuan Kuda No. 0
</t>
  </si>
  <si>
    <t>B0132</t>
  </si>
  <si>
    <t>Gang Moch. Ramdan No. 09</t>
  </si>
  <si>
    <t>E0622</t>
  </si>
  <si>
    <t>Gang Rajawali Barat No. 01</t>
  </si>
  <si>
    <t>D0884</t>
  </si>
  <si>
    <t>Jalan Jakarta No. 90</t>
  </si>
  <si>
    <t>A0196</t>
  </si>
  <si>
    <t>Gang Ahmad Dahlan No. 96</t>
  </si>
  <si>
    <t>C0877</t>
  </si>
  <si>
    <t>Gang Jayawijaya No. 49</t>
  </si>
  <si>
    <t>E0305</t>
  </si>
  <si>
    <t xml:space="preserve">Gg. Sukabumi No. 4
</t>
  </si>
  <si>
    <t>A0693</t>
  </si>
  <si>
    <t>Jalan Erlangga No. 58</t>
  </si>
  <si>
    <t>F0579</t>
  </si>
  <si>
    <t>Jalan Dipenogoro No. 63</t>
  </si>
  <si>
    <t>A0695</t>
  </si>
  <si>
    <t>Gang Surapati No. 48</t>
  </si>
  <si>
    <t>A0051</t>
  </si>
  <si>
    <t>Jl. Gedebage Selatan No. 60</t>
  </si>
  <si>
    <t>D0898</t>
  </si>
  <si>
    <t xml:space="preserve">Jalan Jend. A. Yani No. 9
</t>
  </si>
  <si>
    <t>F0329</t>
  </si>
  <si>
    <t xml:space="preserve">Gang Joyoboyo No. 6
</t>
  </si>
  <si>
    <t>E0115</t>
  </si>
  <si>
    <t>Gang Merdeka No. 47</t>
  </si>
  <si>
    <t>A0407</t>
  </si>
  <si>
    <t xml:space="preserve">Gang Sukabumi No. 7
</t>
  </si>
  <si>
    <t>A0100</t>
  </si>
  <si>
    <t>Gang H.J Maemunah No. 43</t>
  </si>
  <si>
    <t>A0659</t>
  </si>
  <si>
    <t>Jl. Surapati No. 17</t>
  </si>
  <si>
    <t>D0815</t>
  </si>
  <si>
    <t xml:space="preserve">Gg. PHH. Mustofa No. 6
</t>
  </si>
  <si>
    <t>D0427</t>
  </si>
  <si>
    <t>Jl. Erlangga No. 49</t>
  </si>
  <si>
    <t>E0798</t>
  </si>
  <si>
    <t xml:space="preserve">Jalan Wonoayu No. 1
</t>
  </si>
  <si>
    <t>F0369</t>
  </si>
  <si>
    <t xml:space="preserve">Gang Suryakencana No. 9
</t>
  </si>
  <si>
    <t>A0812</t>
  </si>
  <si>
    <t>Jl. Peta No. 41</t>
  </si>
  <si>
    <t>C0687</t>
  </si>
  <si>
    <t xml:space="preserve">Gg. Antapani Lama No. 4
</t>
  </si>
  <si>
    <t>C0541</t>
  </si>
  <si>
    <t>Jl. H.J Maemunah No. 90</t>
  </si>
  <si>
    <t>F0277</t>
  </si>
  <si>
    <t xml:space="preserve">Jalan Cempaka No. 8
</t>
  </si>
  <si>
    <t>B0920</t>
  </si>
  <si>
    <t xml:space="preserve">Jl. Pasir Koja No. 6
</t>
  </si>
  <si>
    <t>F0627</t>
  </si>
  <si>
    <t xml:space="preserve">Jalan HOS. Cokroaminoto No. 2
</t>
  </si>
  <si>
    <t>A0156</t>
  </si>
  <si>
    <t>Jalan Raya Ujungberung No. 34</t>
  </si>
  <si>
    <t>E0469</t>
  </si>
  <si>
    <t>Jl. Laswi No. 24</t>
  </si>
  <si>
    <t>E0386</t>
  </si>
  <si>
    <t>Gang Dipatiukur No. 63</t>
  </si>
  <si>
    <t>F0017</t>
  </si>
  <si>
    <t>Jl. Gedebage Selatan No. 18</t>
  </si>
  <si>
    <t>E0060</t>
  </si>
  <si>
    <t>Jl. Kutai No. 34</t>
  </si>
  <si>
    <t>B0012</t>
  </si>
  <si>
    <t>Jl. Cikutra Timur No. 25</t>
  </si>
  <si>
    <t>D0007</t>
  </si>
  <si>
    <t xml:space="preserve">Gang Setiabudhi No. 0
</t>
  </si>
  <si>
    <t>A0355</t>
  </si>
  <si>
    <t>Gg. Kutai No. 84</t>
  </si>
  <si>
    <t>F0913</t>
  </si>
  <si>
    <t>Jalan Dipatiukur No. 16</t>
  </si>
  <si>
    <t>D0454</t>
  </si>
  <si>
    <t>Jl. Ronggowarsito No. 02</t>
  </si>
  <si>
    <t>B0280</t>
  </si>
  <si>
    <t xml:space="preserve">Jl. Raya Ujungberung No. 0
</t>
  </si>
  <si>
    <t>D0666</t>
  </si>
  <si>
    <t>Jl. KH Amin Jasuta No. 34</t>
  </si>
  <si>
    <t>B0830</t>
  </si>
  <si>
    <t>Gang Pelajar Pejuang No. 27</t>
  </si>
  <si>
    <t>B0507</t>
  </si>
  <si>
    <t>Jl. Jayawijaya No. 87</t>
  </si>
  <si>
    <t>E0075</t>
  </si>
  <si>
    <t xml:space="preserve">Jl. Kapten Muslihat No. 1
</t>
  </si>
  <si>
    <t>B0714</t>
  </si>
  <si>
    <t>Jl. Siliwangi No. 84</t>
  </si>
  <si>
    <t>E0700</t>
  </si>
  <si>
    <t>Jalan Sukabumi No. 61</t>
  </si>
  <si>
    <t>A0192</t>
  </si>
  <si>
    <t xml:space="preserve">Gang Cihampelas No. 8
</t>
  </si>
  <si>
    <t>D0906</t>
  </si>
  <si>
    <t>Gg. Pasirkoja No. 95</t>
  </si>
  <si>
    <t>C0590</t>
  </si>
  <si>
    <t>Jalan Yos Sudarso No. 41</t>
  </si>
  <si>
    <t>C0339</t>
  </si>
  <si>
    <t>Gg. Tebet Barat Dalam No. 45</t>
  </si>
  <si>
    <t>A0813</t>
  </si>
  <si>
    <t>Gg. Surapati No. 92</t>
  </si>
  <si>
    <t>B0594</t>
  </si>
  <si>
    <t>Jl. Cikapayang No. 81</t>
  </si>
  <si>
    <t>F0976</t>
  </si>
  <si>
    <t>Jl. Merdeka No. 40</t>
  </si>
  <si>
    <t>E0464</t>
  </si>
  <si>
    <t>Gang BKR No. 89</t>
  </si>
  <si>
    <t>E0833</t>
  </si>
  <si>
    <t>Jalan Cikapayang No. 30</t>
  </si>
  <si>
    <t>F0444</t>
  </si>
  <si>
    <t>Gg. Suryakencana No. 76</t>
  </si>
  <si>
    <t>C0340</t>
  </si>
  <si>
    <t>Gang Yos Sudarso No. 81</t>
  </si>
  <si>
    <t>A0111</t>
  </si>
  <si>
    <t>Gang Cikutra Barat No. 63</t>
  </si>
  <si>
    <t>D0634</t>
  </si>
  <si>
    <t xml:space="preserve">Gang Kutai No. 8
</t>
  </si>
  <si>
    <t>E0429</t>
  </si>
  <si>
    <t>A0084</t>
  </si>
  <si>
    <t>Jl. M.H Thamrin No. 81</t>
  </si>
  <si>
    <t>C0979</t>
  </si>
  <si>
    <t xml:space="preserve">Gg. S. Parman No. 5
</t>
  </si>
  <si>
    <t>A0694</t>
  </si>
  <si>
    <t>Jalan Sukajadi No. 92</t>
  </si>
  <si>
    <t>F0723</t>
  </si>
  <si>
    <t xml:space="preserve">Gg. Erlangga No. 6
</t>
  </si>
  <si>
    <t>D0024</t>
  </si>
  <si>
    <t xml:space="preserve">Gg. Rawamangun No. 9
</t>
  </si>
  <si>
    <t>C0941</t>
  </si>
  <si>
    <t xml:space="preserve">Gg. Rungkut Industri No. 2
</t>
  </si>
  <si>
    <t>A0503</t>
  </si>
  <si>
    <t>Gang Pasir Koja No. 61</t>
  </si>
  <si>
    <t>A0364</t>
  </si>
  <si>
    <t>Jalan Antapani Lama No. 17</t>
  </si>
  <si>
    <t>E0721</t>
  </si>
  <si>
    <t>Gg. Jamika No. 10</t>
  </si>
  <si>
    <t>C0216</t>
  </si>
  <si>
    <t xml:space="preserve">Jalan BKR No. 3
</t>
  </si>
  <si>
    <t>C0273</t>
  </si>
  <si>
    <t xml:space="preserve">Jalan Gedebage Selatan No. 8
</t>
  </si>
  <si>
    <t>F0593</t>
  </si>
  <si>
    <t>Jl. Veteran No. 54</t>
  </si>
  <si>
    <t>A0319</t>
  </si>
  <si>
    <t>Gang Waringin No. 28</t>
  </si>
  <si>
    <t>B0831</t>
  </si>
  <si>
    <t>Jalan Ir. H. Djuanda No. 25</t>
  </si>
  <si>
    <t>A0722</t>
  </si>
  <si>
    <t>Jl. Rawamangun No. 71</t>
  </si>
  <si>
    <t>C0240</t>
  </si>
  <si>
    <t xml:space="preserve">Jl. S. Parman No. 4
</t>
  </si>
  <si>
    <t>D0850</t>
  </si>
  <si>
    <t>Jl. Rajiman No. 09</t>
  </si>
  <si>
    <t>C0112</t>
  </si>
  <si>
    <t>Jl. Gardujati No. 16</t>
  </si>
  <si>
    <t>B0554</t>
  </si>
  <si>
    <t>Jalan Cihampelas No. 17</t>
  </si>
  <si>
    <t>B0336</t>
  </si>
  <si>
    <t>Gang Tubagus Ismail No. 27</t>
  </si>
  <si>
    <t>F0990</t>
  </si>
  <si>
    <t>Jalan Cikutra Timur No. 22</t>
  </si>
  <si>
    <t>F0228</t>
  </si>
  <si>
    <t>Gang Astana Anyar No. 45</t>
  </si>
  <si>
    <t>A0187</t>
  </si>
  <si>
    <t>Gg. Wonoayu No. 30</t>
  </si>
  <si>
    <t>F0243</t>
  </si>
  <si>
    <t>Jalan HOS. Cokroaminoto No. 30</t>
  </si>
  <si>
    <t>D0809</t>
  </si>
  <si>
    <t>Jalan Rajawali Timur No. 19</t>
  </si>
  <si>
    <t>E0919</t>
  </si>
  <si>
    <t>Jalan Ciwastra No. 18</t>
  </si>
  <si>
    <t>C0565</t>
  </si>
  <si>
    <t xml:space="preserve">Gg. Cikutra Barat No. 2
</t>
  </si>
  <si>
    <t>B0885</t>
  </si>
  <si>
    <t xml:space="preserve">Jl. Pasir Koja No. 2
</t>
  </si>
  <si>
    <t>A0922</t>
  </si>
  <si>
    <t xml:space="preserve">Gang Raya Ujungberung No. 6
</t>
  </si>
  <si>
    <t>C0603</t>
  </si>
  <si>
    <t>Jl. Veteran No. 85</t>
  </si>
  <si>
    <t>E0338</t>
  </si>
  <si>
    <t>Gang Gardujati No. 63</t>
  </si>
  <si>
    <t>D0103</t>
  </si>
  <si>
    <t>Gang HOS. Cokroaminoto No. 57</t>
  </si>
  <si>
    <t>F0996</t>
  </si>
  <si>
    <t xml:space="preserve">Jl. Abdul Muis No. 4
</t>
  </si>
  <si>
    <t>C0900</t>
  </si>
  <si>
    <t>Gang Stasiun Wonokromo No. 62</t>
  </si>
  <si>
    <t>A0209</t>
  </si>
  <si>
    <t>Gang Asia Afrika No. 94</t>
  </si>
  <si>
    <t>B0532</t>
  </si>
  <si>
    <t>Jalan Asia Afrika No. 94</t>
  </si>
  <si>
    <t>F0496</t>
  </si>
  <si>
    <t xml:space="preserve">Gg. Cikutra Timur No. 7
</t>
  </si>
  <si>
    <t>Serang</t>
  </si>
  <si>
    <t>E0152</t>
  </si>
  <si>
    <t xml:space="preserve">Jalan Ciwastra No. 0
</t>
  </si>
  <si>
    <t>B0098</t>
  </si>
  <si>
    <t xml:space="preserve">Jalan Lembong No. 0
</t>
  </si>
  <si>
    <t>F0538</t>
  </si>
  <si>
    <t>Jl. Tubagus Ismail No. 10</t>
  </si>
  <si>
    <t>D0923</t>
  </si>
  <si>
    <t>Jl. Bangka Raya No. 76</t>
  </si>
  <si>
    <t>A0741</t>
  </si>
  <si>
    <t>C0580</t>
  </si>
  <si>
    <t>Jl. Kiaracondong No. 07</t>
  </si>
  <si>
    <t>B0411</t>
  </si>
  <si>
    <t>Jalan Cihampelas No. 91</t>
  </si>
  <si>
    <t>E0350</t>
  </si>
  <si>
    <t>Gang Dipenogoro No. 04</t>
  </si>
  <si>
    <t>F0912</t>
  </si>
  <si>
    <t>Gg. Kutisari Selatan No. 05</t>
  </si>
  <si>
    <t>E0652</t>
  </si>
  <si>
    <t xml:space="preserve">Jl. Dr. Djunjunan No. 3
</t>
  </si>
  <si>
    <t>E0257</t>
  </si>
  <si>
    <t>Jl. Bangka Raya No. 62</t>
  </si>
  <si>
    <t>A0083</t>
  </si>
  <si>
    <t xml:space="preserve">Jalan Ahmad Dahlan No. 3
</t>
  </si>
  <si>
    <t>F0261</t>
  </si>
  <si>
    <t>Gang M.H Thamrin No. 30</t>
  </si>
  <si>
    <t>D0232</t>
  </si>
  <si>
    <t>Gang Gegerkalong Hilir No. 66</t>
  </si>
  <si>
    <t>E0108</t>
  </si>
  <si>
    <t xml:space="preserve">Jl. Suryakencana No. 3
</t>
  </si>
  <si>
    <t>E0223</t>
  </si>
  <si>
    <t>Jalan Dipenogoro No. 04</t>
  </si>
  <si>
    <t>F0221</t>
  </si>
  <si>
    <t>Jl. Pacuan Kuda No. 55</t>
  </si>
  <si>
    <t>F0333</t>
  </si>
  <si>
    <t xml:space="preserve">Jl. Gegerkalong Hilir No. 8
</t>
  </si>
  <si>
    <t>A0728</t>
  </si>
  <si>
    <t xml:space="preserve">Jalan Kiaracondong No. 9
</t>
  </si>
  <si>
    <t>A0688</t>
  </si>
  <si>
    <t>Jalan Kendalsari No. 04</t>
  </si>
  <si>
    <t>B0618</t>
  </si>
  <si>
    <t>Gang Raya Setiabudhi No. 58</t>
  </si>
  <si>
    <t>D0380</t>
  </si>
  <si>
    <t>C0118</t>
  </si>
  <si>
    <t xml:space="preserve">Gang Waringin No. 9
</t>
  </si>
  <si>
    <t>C0170</t>
  </si>
  <si>
    <t>Jl. Moch. Toha No. 97</t>
  </si>
  <si>
    <t>A0031</t>
  </si>
  <si>
    <t>Jalan Sukajadi No. 65</t>
  </si>
  <si>
    <t>A0871</t>
  </si>
  <si>
    <t>Jl. M.H Thamrin No. 58</t>
  </si>
  <si>
    <t>A0834</t>
  </si>
  <si>
    <t>Jl. Abdul Muis No. 40</t>
  </si>
  <si>
    <t>F0147</t>
  </si>
  <si>
    <t>Gang Setiabudhi No. 17</t>
  </si>
  <si>
    <t>D0002</t>
  </si>
  <si>
    <t>Jl. Merdeka No. 55</t>
  </si>
  <si>
    <t>F0392</t>
  </si>
  <si>
    <t>Jalan Sukajadi No. 78</t>
  </si>
  <si>
    <t>D0199</t>
  </si>
  <si>
    <t>Jalan Pasirkoja No. 32</t>
  </si>
  <si>
    <t>D0807</t>
  </si>
  <si>
    <t>Gang Kiaracondong No. 04</t>
  </si>
  <si>
    <t>A0144</t>
  </si>
  <si>
    <t xml:space="preserve">Jalan Jend. A. Yani No. 2
</t>
  </si>
  <si>
    <t>A0725</t>
  </si>
  <si>
    <t>Gg. Yos Sudarso No. 38</t>
  </si>
  <si>
    <t>E0947</t>
  </si>
  <si>
    <t xml:space="preserve">Jalan Dipenogoro No. 9
</t>
  </si>
  <si>
    <t>D0148</t>
  </si>
  <si>
    <t xml:space="preserve">Jl. Moch. Toha No. 4
</t>
  </si>
  <si>
    <t>B0649</t>
  </si>
  <si>
    <t>Jl. Rajiman No. 19</t>
  </si>
  <si>
    <t>C0391</t>
  </si>
  <si>
    <t xml:space="preserve">Jalan H.J Maemunah No. 4
</t>
  </si>
  <si>
    <t>D0777</t>
  </si>
  <si>
    <t>Gg. Rumah Sakit No. 35</t>
  </si>
  <si>
    <t>D0613</t>
  </si>
  <si>
    <t xml:space="preserve">Jl. Ahmad Dahlan No. 1
</t>
  </si>
  <si>
    <t>A0712</t>
  </si>
  <si>
    <t>Gang Sadang Serang No. 57</t>
  </si>
  <si>
    <t>C0274</t>
  </si>
  <si>
    <t>Gang Moch. Toha No. 30</t>
  </si>
  <si>
    <t>D0651</t>
  </si>
  <si>
    <t>Gg. Ir. H. Djuanda No. 36</t>
  </si>
  <si>
    <t>C0237</t>
  </si>
  <si>
    <t xml:space="preserve">Jl. Rungkut Industri No. 0
</t>
  </si>
  <si>
    <t>B0641</t>
  </si>
  <si>
    <t>Jl. Cempaka No. 14</t>
  </si>
  <si>
    <t>D0547</t>
  </si>
  <si>
    <t>Jl. Rawamangun No. 82</t>
  </si>
  <si>
    <t>F0769</t>
  </si>
  <si>
    <t xml:space="preserve">Jalan Dipatiukur No. 0
</t>
  </si>
  <si>
    <t>C0455</t>
  </si>
  <si>
    <t>Jl. KH Amin Jasuta No. 26</t>
  </si>
  <si>
    <t>B0715</t>
  </si>
  <si>
    <t>Jl. Antapani Lama No. 09</t>
  </si>
  <si>
    <t>B0713</t>
  </si>
  <si>
    <t xml:space="preserve">Jl. Erlangga No. 5
</t>
  </si>
  <si>
    <t>C0883</t>
  </si>
  <si>
    <t xml:space="preserve">Gang Ahmad Yani No. 0
</t>
  </si>
  <si>
    <t>A0470</t>
  </si>
  <si>
    <t>Jl. Kebonjati No. 75</t>
  </si>
  <si>
    <t>E0058</t>
  </si>
  <si>
    <t xml:space="preserve">Jalan Ahmad Dahlan No. 4
</t>
  </si>
  <si>
    <t>C0113</t>
  </si>
  <si>
    <t>Jl. Rajiman No. 46</t>
  </si>
  <si>
    <t>F0673</t>
  </si>
  <si>
    <t>Gang Suryakencana No. 71</t>
  </si>
  <si>
    <t>C0575</t>
  </si>
  <si>
    <t xml:space="preserve">Jalan Raya Ujungberung No. 3
</t>
  </si>
  <si>
    <t>E0294</t>
  </si>
  <si>
    <t>Jl. Jakarta No. 92</t>
  </si>
  <si>
    <t>D0667</t>
  </si>
  <si>
    <t>Gg. Antapani Lama No. 96</t>
  </si>
  <si>
    <t>C0490</t>
  </si>
  <si>
    <t>Jl. Jend. A. Yani No. 23</t>
  </si>
  <si>
    <t>A0582</t>
  </si>
  <si>
    <t xml:space="preserve">Jl. M.T Haryono No. 5
</t>
  </si>
  <si>
    <t>D0001</t>
  </si>
  <si>
    <t xml:space="preserve">Gg. M.H Thamrin No. 8
</t>
  </si>
  <si>
    <t>E0543</t>
  </si>
  <si>
    <t xml:space="preserve">Jalan KH Amin Jasuta No. 6
</t>
  </si>
  <si>
    <t>C0516</t>
  </si>
  <si>
    <t>Jalan Sukajadi No. 48</t>
  </si>
  <si>
    <t>F0853</t>
  </si>
  <si>
    <t>Jalan M.H Thamrin No. 28</t>
  </si>
  <si>
    <t>A0607</t>
  </si>
  <si>
    <t xml:space="preserve">Jalan Veteran No. 3
</t>
  </si>
  <si>
    <t>E0781</t>
  </si>
  <si>
    <t>Jalan Bangka Raya No. 21</t>
  </si>
  <si>
    <t>A0321</t>
  </si>
  <si>
    <t>Gg. Cempaka No. 99</t>
  </si>
  <si>
    <t>E0146</t>
  </si>
  <si>
    <t>Jalan Wonoayu No. 69</t>
  </si>
  <si>
    <t>A0217</t>
  </si>
  <si>
    <t xml:space="preserve">Gang Ir. H. Djuanda No. 0
</t>
  </si>
  <si>
    <t>F0599</t>
  </si>
  <si>
    <t>Gg. Lembong No. 64</t>
  </si>
  <si>
    <t>D0167</t>
  </si>
  <si>
    <t>Jl. Medokan Ayu No. 70</t>
  </si>
  <si>
    <t>F0088</t>
  </si>
  <si>
    <t>Gang PHH. Mustofa No. 71</t>
  </si>
  <si>
    <t>A0915</t>
  </si>
  <si>
    <t>Gg. Cikutra Barat No. 75</t>
  </si>
  <si>
    <t>F0219</t>
  </si>
  <si>
    <t xml:space="preserve">Jalan Waringin No. 1
</t>
  </si>
  <si>
    <t>B0011</t>
  </si>
  <si>
    <t>Gang Suryakencana No. 35</t>
  </si>
  <si>
    <t>D0259</t>
  </si>
  <si>
    <t xml:space="preserve">Jalan Gegerkalong Hilir No. 5
</t>
  </si>
  <si>
    <t>F0225</t>
  </si>
  <si>
    <t xml:space="preserve">Gang Siliwangi No. 5
</t>
  </si>
  <si>
    <t>D0537</t>
  </si>
  <si>
    <t>Jalan Cikutra Barat No. 09</t>
  </si>
  <si>
    <t>C0837</t>
  </si>
  <si>
    <t xml:space="preserve">Jalan Ahmad Yani No. 3
</t>
  </si>
  <si>
    <t>C0892</t>
  </si>
  <si>
    <t>Jalan Abdul Muis No. 75</t>
  </si>
  <si>
    <t>F0750</t>
  </si>
  <si>
    <t>Jl. Jamika No. 98</t>
  </si>
  <si>
    <t>E0014</t>
  </si>
  <si>
    <t>Gang Siliwangi No. 93</t>
  </si>
  <si>
    <t>C0317</t>
  </si>
  <si>
    <t xml:space="preserve">Gg. Jend. Sudirman No. 7
</t>
  </si>
  <si>
    <t>C0951</t>
  </si>
  <si>
    <t xml:space="preserve">Gg. KH Amin Jasuta No. 8
</t>
  </si>
  <si>
    <t>A0475</t>
  </si>
  <si>
    <t xml:space="preserve">Gg. Surapati No. 5
</t>
  </si>
  <si>
    <t>C0434</t>
  </si>
  <si>
    <t>Gg. Raya Setiabudhi No. 69</t>
  </si>
  <si>
    <t>B0697</t>
  </si>
  <si>
    <t>Jl. Suryakencana No. 82</t>
  </si>
  <si>
    <t>E0178</t>
  </si>
  <si>
    <t xml:space="preserve">Gang Dipenogoro No. 9
</t>
  </si>
  <si>
    <t>E0264</t>
  </si>
  <si>
    <t xml:space="preserve">Gg. PHH. Mustofa No. 2
</t>
  </si>
  <si>
    <t>D0995</t>
  </si>
  <si>
    <t xml:space="preserve">Jl. Kendalsari No. 4
</t>
  </si>
  <si>
    <t>C0461</t>
  </si>
  <si>
    <t>Jalan Moch. Toha No. 29</t>
  </si>
  <si>
    <t>A0821</t>
  </si>
  <si>
    <t>Jalan Cikutra Timur No. 80</t>
  </si>
  <si>
    <t>D0342</t>
  </si>
  <si>
    <t>Gg. Ahmad Dahlan No. 65</t>
  </si>
  <si>
    <t>F0428</t>
  </si>
  <si>
    <t>Jl. Dr. Djunjunan No. 75</t>
  </si>
  <si>
    <t>A0753</t>
  </si>
  <si>
    <t>Gg. M.T Haryono No. 15</t>
  </si>
  <si>
    <t>D0570</t>
  </si>
  <si>
    <t>Jalan Gedebage Selatan No. 31</t>
  </si>
  <si>
    <t>B0740</t>
  </si>
  <si>
    <t xml:space="preserve">Jalan Monginsidi No. 6
</t>
  </si>
  <si>
    <t>C0177</t>
  </si>
  <si>
    <t>Jalan Bangka Raya No. 33</t>
  </si>
  <si>
    <t>B0295</t>
  </si>
  <si>
    <t>Jalan Sukabumi No. 64</t>
  </si>
  <si>
    <t>D0477</t>
  </si>
  <si>
    <t xml:space="preserve">Jl. Yos Sudarso No. 5
</t>
  </si>
  <si>
    <t>A0880</t>
  </si>
  <si>
    <t>Jalan Dipenogoro No. 30</t>
  </si>
  <si>
    <t>F0917</t>
  </si>
  <si>
    <t>Jalan Bangka Raya No. 88</t>
  </si>
  <si>
    <t>F0249</t>
  </si>
  <si>
    <t>Gang Jend. A. Yani No. 86</t>
  </si>
  <si>
    <t>D0576</t>
  </si>
  <si>
    <t xml:space="preserve">Gang Peta No. 1
</t>
  </si>
  <si>
    <t>C0517</t>
  </si>
  <si>
    <t>Gg. Indragiri No. 16</t>
  </si>
  <si>
    <t>C0562</t>
  </si>
  <si>
    <t>Gang Ahmad Yani No. 42</t>
  </si>
  <si>
    <t>B0252</t>
  </si>
  <si>
    <t xml:space="preserve">Jalan Sukabumi No. 8
</t>
  </si>
  <si>
    <t>F0325</t>
  </si>
  <si>
    <t>Jl. M.H Thamrin No. 55</t>
  </si>
  <si>
    <t>B0087</t>
  </si>
  <si>
    <t xml:space="preserve">Jalan Kutai No. 7
</t>
  </si>
  <si>
    <t>A0415</t>
  </si>
  <si>
    <t>Jl. Ir. H. Djuanda No. 05</t>
  </si>
  <si>
    <t>E0202</t>
  </si>
  <si>
    <t xml:space="preserve">Gang Sadang Serang No. 5
</t>
  </si>
  <si>
    <t>B0973</t>
  </si>
  <si>
    <t>Gang Rawamangun No. 30</t>
  </si>
  <si>
    <t>F0736</t>
  </si>
  <si>
    <t xml:space="preserve">Jl. Jend. Sudirman No. 5
</t>
  </si>
  <si>
    <t>B0377</t>
  </si>
  <si>
    <t xml:space="preserve">Jl. Joyoboyo No. 0
</t>
  </si>
  <si>
    <t>B0749</t>
  </si>
  <si>
    <t>Jalan Pasir Koja No. 95</t>
  </si>
  <si>
    <t>E0768</t>
  </si>
  <si>
    <t>Gg. Pasir Koja No. 91</t>
  </si>
  <si>
    <t>A0763</t>
  </si>
  <si>
    <t xml:space="preserve">Jl. Rajawali Timur No. 7
</t>
  </si>
  <si>
    <t>A0664</t>
  </si>
  <si>
    <t xml:space="preserve">Jl. Merdeka No. 4
</t>
  </si>
  <si>
    <t>F0856</t>
  </si>
  <si>
    <t xml:space="preserve">Gang PHH. Mustofa No. 8
</t>
  </si>
  <si>
    <t>E0123</t>
  </si>
  <si>
    <t>Jl. Rungkut Industri No. 93</t>
  </si>
  <si>
    <t>C0401</t>
  </si>
  <si>
    <t>Jl. Jend. A. Yani No. 89</t>
  </si>
  <si>
    <t>C0309</t>
  </si>
  <si>
    <t>Jalan Astana Anyar No. 45</t>
  </si>
  <si>
    <t>A0938</t>
  </si>
  <si>
    <t>Gang Sadang Serang No. 87</t>
  </si>
  <si>
    <t>E0827</t>
  </si>
  <si>
    <t>Jl. Dipatiukur No. 23</t>
  </si>
  <si>
    <t>F0999</t>
  </si>
  <si>
    <t>Jl. Jakarta No. 43</t>
  </si>
  <si>
    <t>F0293</t>
  </si>
  <si>
    <t>Gg. Peta No. 79</t>
  </si>
  <si>
    <t>E0586</t>
  </si>
  <si>
    <t>Gg. Kendalsari No. 59</t>
  </si>
  <si>
    <t>D0052</t>
  </si>
  <si>
    <t>Gg. Astana Anyar No. 74</t>
  </si>
  <si>
    <t>D0731</t>
  </si>
  <si>
    <t>Gg. Gardujati No. 57</t>
  </si>
  <si>
    <t>E0459</t>
  </si>
  <si>
    <t xml:space="preserve">Gang Laswi No. 2
</t>
  </si>
  <si>
    <t>B0886</t>
  </si>
  <si>
    <t>Jl. Ciumbuleuit No. 87</t>
  </si>
  <si>
    <t>D0332</t>
  </si>
  <si>
    <t xml:space="preserve">Jalan H.J Maemunah No. 0
</t>
  </si>
  <si>
    <t>A0904</t>
  </si>
  <si>
    <t>Jl. Sukabumi No. 61</t>
  </si>
  <si>
    <t>D0062</t>
  </si>
  <si>
    <t>Jalan Pasirkoja No. 20</t>
  </si>
  <si>
    <t>E0771</t>
  </si>
  <si>
    <t xml:space="preserve">Jalan Erlangga No. 8
</t>
  </si>
  <si>
    <t>A0584</t>
  </si>
  <si>
    <t>Jalan Moch. Toha No. 73</t>
  </si>
  <si>
    <t>D0348</t>
  </si>
  <si>
    <t xml:space="preserve">Gang Bangka Raya No. 7
</t>
  </si>
  <si>
    <t>E0754</t>
  </si>
  <si>
    <t>Jalan H.J Maemunah No. 82</t>
  </si>
  <si>
    <t>A0633</t>
  </si>
  <si>
    <t>Jalan Wonoayu No. 77</t>
  </si>
  <si>
    <t>B0268</t>
  </si>
  <si>
    <t>Jl. Pasirkoja No. 44</t>
  </si>
  <si>
    <t>B0748</t>
  </si>
  <si>
    <t>Gang Ronggowarsito No. 54</t>
  </si>
  <si>
    <t>E0478</t>
  </si>
  <si>
    <t>Jalan Rumah Sakit No. 92</t>
  </si>
  <si>
    <t>F0506</t>
  </si>
  <si>
    <t>Jl. Joyoboyo No. 20</t>
  </si>
  <si>
    <t>A0931</t>
  </si>
  <si>
    <t>B0155</t>
  </si>
  <si>
    <t>Gang Rawamangun No. 98</t>
  </si>
  <si>
    <t>E0608</t>
  </si>
  <si>
    <t>Jl. Setiabudhi No. 78</t>
  </si>
  <si>
    <t>C0275</t>
  </si>
  <si>
    <t>Gang Gardujati No. 55</t>
  </si>
  <si>
    <t>D0897</t>
  </si>
  <si>
    <t>Jalan Kutai No. 84</t>
  </si>
  <si>
    <t>C0128</t>
  </si>
  <si>
    <t xml:space="preserve">Gang Gardujati No. 0
</t>
  </si>
  <si>
    <t>A0803</t>
  </si>
  <si>
    <t>Gg. Wonoayu No. 90</t>
  </si>
  <si>
    <t>D0709</t>
  </si>
  <si>
    <t xml:space="preserve">Gg. K.H. Wahid Hasyim No. 1
</t>
  </si>
  <si>
    <t>A0207</t>
  </si>
  <si>
    <t>Jl. Gedebage Selatan No. 21</t>
  </si>
  <si>
    <t>D0468</t>
  </si>
  <si>
    <t>E0572</t>
  </si>
  <si>
    <t>Gang Jamika No. 17</t>
  </si>
  <si>
    <t>C0927</t>
  </si>
  <si>
    <t xml:space="preserve">Gang Rajawali Timur No. 5
</t>
  </si>
  <si>
    <t>C0203</t>
  </si>
  <si>
    <t>Jl. H.J Maemunah No. 28</t>
  </si>
  <si>
    <t>D0644</t>
  </si>
  <si>
    <t>Gang Kiaracondong No. 53</t>
  </si>
  <si>
    <t>C0286</t>
  </si>
  <si>
    <t xml:space="preserve">Gang Rumah Sakit No. 9
</t>
  </si>
  <si>
    <t>D0726</t>
  </si>
  <si>
    <t>Gang Moch. Ramdan No. 87</t>
  </si>
  <si>
    <t>B0718</t>
  </si>
  <si>
    <t>Gang Suniaraja No. 24</t>
  </si>
  <si>
    <t>D0508</t>
  </si>
  <si>
    <t>Jalan Dipatiukur No. 11</t>
  </si>
  <si>
    <t>D0739</t>
  </si>
  <si>
    <t>Gg. Rawamangun No. 30</t>
  </si>
  <si>
    <t>C0069</t>
  </si>
  <si>
    <t xml:space="preserve">Gang Stasiun Wonokromo No. 1
</t>
  </si>
  <si>
    <t>C0313</t>
  </si>
  <si>
    <t xml:space="preserve">Gg. M.T Haryono No. 5
</t>
  </si>
  <si>
    <t>D0158</t>
  </si>
  <si>
    <t>Gang Suryakencana No. 15</t>
  </si>
  <si>
    <t>F0164</t>
  </si>
  <si>
    <t>B0993</t>
  </si>
  <si>
    <t>Jl. Veteran No. 94</t>
  </si>
  <si>
    <t>D0323</t>
  </si>
  <si>
    <t>Jalan PHH. Mustofa No. 25</t>
  </si>
  <si>
    <t>C0836</t>
  </si>
  <si>
    <t xml:space="preserve">Gang Moch. Ramdan No. 6
</t>
  </si>
  <si>
    <t>F0465</t>
  </si>
  <si>
    <t>Gg. Joyoboyo No. 02</t>
  </si>
  <si>
    <t>E0540</t>
  </si>
  <si>
    <t xml:space="preserve">Jalan Soekarno Hatta No. 7
</t>
  </si>
  <si>
    <t>D0304</t>
  </si>
  <si>
    <t>Jalan Kendalsari No. 53</t>
  </si>
  <si>
    <t>A0493</t>
  </si>
  <si>
    <t>C0557</t>
  </si>
  <si>
    <t>Gang Peta No. 67</t>
  </si>
  <si>
    <t>D0564</t>
  </si>
  <si>
    <t xml:space="preserve">Jl. Sukabumi No. 4
</t>
  </si>
  <si>
    <t>E0365</t>
  </si>
  <si>
    <t xml:space="preserve">Jl. Antapani Lama No. 3
</t>
  </si>
  <si>
    <t>A0977</t>
  </si>
  <si>
    <t xml:space="preserve">Jalan Rumah Sakit No. 7
</t>
  </si>
  <si>
    <t>D0194</t>
  </si>
  <si>
    <t>Gg. Raya Ujungberung No. 99</t>
  </si>
  <si>
    <t>D0870</t>
  </si>
  <si>
    <t xml:space="preserve">Jl. Veteran No. 9
</t>
  </si>
  <si>
    <t>C0706</t>
  </si>
  <si>
    <t>Jl. Antapani Lama No. 52</t>
  </si>
  <si>
    <t>D0097</t>
  </si>
  <si>
    <t>Gang Kendalsari No. 85</t>
  </si>
  <si>
    <t>B0925</t>
  </si>
  <si>
    <t>Gg. W.R. Supratman No. 94</t>
  </si>
  <si>
    <t>B0389</t>
  </si>
  <si>
    <t xml:space="preserve">Jalan Gedebage Selatan No. 2
</t>
  </si>
  <si>
    <t>E1000</t>
  </si>
  <si>
    <t>Gg. Suniaraja No. 72</t>
  </si>
  <si>
    <t>F0091</t>
  </si>
  <si>
    <t xml:space="preserve">Gang Waringin No. 2
</t>
  </si>
  <si>
    <t>C0448</t>
  </si>
  <si>
    <t xml:space="preserve">Jl. Otto Iskandardinata No. 4
</t>
  </si>
  <si>
    <t>D0440</t>
  </si>
  <si>
    <t>Jalan Joyoboyo No. 51</t>
  </si>
  <si>
    <t>C0341</t>
  </si>
  <si>
    <t xml:space="preserve">Gang Asia Afrika No. 4
</t>
  </si>
  <si>
    <t>A0174</t>
  </si>
  <si>
    <t>Gang Raya Setiabudhi No. 61</t>
  </si>
  <si>
    <t>B0120</t>
  </si>
  <si>
    <t xml:space="preserve">Gang Peta No. 0
</t>
  </si>
  <si>
    <t>B0206</t>
  </si>
  <si>
    <t>Jl. Otto Iskandardinata No. 35</t>
  </si>
  <si>
    <t>E0504</t>
  </si>
  <si>
    <t>Gg. Peta No. 85</t>
  </si>
  <si>
    <t>D0511</t>
  </si>
  <si>
    <t xml:space="preserve">Gg. Abdul Muis No. 9
</t>
  </si>
  <si>
    <t>B0048</t>
  </si>
  <si>
    <t>Jl. Ciumbuleuit No. 10</t>
  </si>
  <si>
    <t>F0585</t>
  </si>
  <si>
    <t>Jalan Wonoayu No. 31</t>
  </si>
  <si>
    <t>D0875</t>
  </si>
  <si>
    <t>Jl. Siliwangi No. 20</t>
  </si>
  <si>
    <t>D0262</t>
  </si>
  <si>
    <t>Jalan M.T Haryono No. 69</t>
  </si>
  <si>
    <t>D0624</t>
  </si>
  <si>
    <t xml:space="preserve">Jl. Jend. Sudirman No. 4
</t>
  </si>
  <si>
    <t>F0361</t>
  </si>
  <si>
    <t>Gg. Ciwastra No. 36</t>
  </si>
  <si>
    <t>B0910</t>
  </si>
  <si>
    <t>Gg. Peta No. 50</t>
  </si>
  <si>
    <t>B0076</t>
  </si>
  <si>
    <t>Jalan Cikutra Timur No. 51</t>
  </si>
  <si>
    <t>A0034</t>
  </si>
  <si>
    <t>Gg. Rawamangun No. 15</t>
  </si>
  <si>
    <t>E0077</t>
  </si>
  <si>
    <t xml:space="preserve">Jalan M.H Thamrin No. 4
</t>
  </si>
  <si>
    <t>A0566</t>
  </si>
  <si>
    <t xml:space="preserve">Jalan Antapani Lama No. 7
</t>
  </si>
  <si>
    <t>E0734</t>
  </si>
  <si>
    <t>Gg. Antapani Lama No. 68</t>
  </si>
  <si>
    <t>F0755</t>
  </si>
  <si>
    <t xml:space="preserve">Gg. Ir. H. Djuanda No. 4
</t>
  </si>
  <si>
    <t>F0435</t>
  </si>
  <si>
    <t>Gang Pelajar Pejuang No. 06</t>
  </si>
  <si>
    <t>C0328</t>
  </si>
  <si>
    <t>Gang Tebet Barat Dalam No. 45</t>
  </si>
  <si>
    <t>F0195</t>
  </si>
  <si>
    <t xml:space="preserve">Gang Jayawijaya No. 7
</t>
  </si>
  <si>
    <t>F0615</t>
  </si>
  <si>
    <t xml:space="preserve">Jl. Gedebage Selatan No. 6
</t>
  </si>
  <si>
    <t>D0510</t>
  </si>
  <si>
    <t>Jalan Kendalsari No. 30</t>
  </si>
  <si>
    <t>D0942</t>
  </si>
  <si>
    <t xml:space="preserve">Gang Dipenogoro No. 5
</t>
  </si>
  <si>
    <t>B0418</t>
  </si>
  <si>
    <t xml:space="preserve">Jalan Pasirkoja No. 0
</t>
  </si>
  <si>
    <t>C0899</t>
  </si>
  <si>
    <t>Jl. Erlangga No. 90</t>
  </si>
  <si>
    <t>F0235</t>
  </si>
  <si>
    <t>Gang Rajawali Timur No. 87</t>
  </si>
  <si>
    <t>E0218</t>
  </si>
  <si>
    <t>Jalan Indragiri No. 95</t>
  </si>
  <si>
    <t>E0808</t>
  </si>
  <si>
    <t>D0241</t>
  </si>
  <si>
    <t xml:space="preserve">Jalan Otto Iskandardinata No. 9
</t>
  </si>
  <si>
    <t>C0929</t>
  </si>
  <si>
    <t>Jalan Dipenogoro No. 55</t>
  </si>
  <si>
    <t>D0787</t>
  </si>
  <si>
    <t>Jalan Cihampelas No. 50</t>
  </si>
  <si>
    <t>E0933</t>
  </si>
  <si>
    <t>B0466</t>
  </si>
  <si>
    <t>Gg. Bangka Raya No. 27</t>
  </si>
  <si>
    <t>F0463</t>
  </si>
  <si>
    <t>Gg. Siliwangi No. 53</t>
  </si>
  <si>
    <t>C0932</t>
  </si>
  <si>
    <t xml:space="preserve">Gg. Monginsidi No. 7
</t>
  </si>
  <si>
    <t>F0036</t>
  </si>
  <si>
    <t>Gang Cempaka No. 14</t>
  </si>
  <si>
    <t>D0479</t>
  </si>
  <si>
    <t xml:space="preserve">Jl. Wonoayu No. 1
</t>
  </si>
  <si>
    <t>A0638</t>
  </si>
  <si>
    <t>Jl. Ciwastra No. 45</t>
  </si>
  <si>
    <t>D0315</t>
  </si>
  <si>
    <t xml:space="preserve">Jl. Dipenogoro No. 8
</t>
  </si>
  <si>
    <t>E0191</t>
  </si>
  <si>
    <t>Gang Erlangga No. 11</t>
  </si>
  <si>
    <t>F0539</t>
  </si>
  <si>
    <t>Gang Rajawali Timur No. 81</t>
  </si>
  <si>
    <t>B0229</t>
  </si>
  <si>
    <t>Gg. Rawamangun No. 80</t>
  </si>
  <si>
    <t>A0926</t>
  </si>
  <si>
    <t>Jalan Abdul Muis No. 57</t>
  </si>
  <si>
    <t>E0028</t>
  </si>
  <si>
    <t>Jalan Gegerkalong Hilir No. 96</t>
  </si>
  <si>
    <t>C0250</t>
  </si>
  <si>
    <t>Gang Kutai No. 51</t>
  </si>
  <si>
    <t>D0445</t>
  </si>
  <si>
    <t xml:space="preserve">Gg. Indragiri No. 7
</t>
  </si>
  <si>
    <t>C0138</t>
  </si>
  <si>
    <t xml:space="preserve">Gang Jamika No. 6
</t>
  </si>
  <si>
    <t>F0306</t>
  </si>
  <si>
    <t>Gg. Ahmad Dahlan No. 90</t>
  </si>
  <si>
    <t>D0378</t>
  </si>
  <si>
    <t xml:space="preserve">Gang Dipatiukur No. 7
</t>
  </si>
  <si>
    <t>C0253</t>
  </si>
  <si>
    <t>Gg. Gardujati No. 90</t>
  </si>
  <si>
    <t>C0501</t>
  </si>
  <si>
    <t xml:space="preserve">Jl. Suniaraja No. 5
</t>
  </si>
  <si>
    <t>C0054</t>
  </si>
  <si>
    <t xml:space="preserve">Gg. Stasiun Wonokromo No. 8
</t>
  </si>
  <si>
    <t>F0889</t>
  </si>
  <si>
    <t>D0716</t>
  </si>
  <si>
    <t xml:space="preserve">Gg. Abdul Muis No. 4
</t>
  </si>
  <si>
    <t>F0838</t>
  </si>
  <si>
    <t>Gang Cikapayang No. 69</t>
  </si>
  <si>
    <t>E0519</t>
  </si>
  <si>
    <t>Gg. Astana Anyar No. 10</t>
  </si>
  <si>
    <t>A0653</t>
  </si>
  <si>
    <t xml:space="preserve">Gang Suryakencana No. 2
</t>
  </si>
  <si>
    <t>E0578</t>
  </si>
  <si>
    <t>Gang Cikutra Timur No. 64</t>
  </si>
  <si>
    <t>F0735</t>
  </si>
  <si>
    <t>Jalan Ir. H. Djuanda No. 13</t>
  </si>
  <si>
    <t>B0791</t>
  </si>
  <si>
    <t>Jl. Ronggowarsito No. 59</t>
  </si>
  <si>
    <t>D0070</t>
  </si>
  <si>
    <t xml:space="preserve">Gang Sentot Alibasa No. 6
</t>
  </si>
  <si>
    <t>D0950</t>
  </si>
  <si>
    <t>Jalan Laswi No. 49</t>
  </si>
  <si>
    <t>F0074</t>
  </si>
  <si>
    <t>Jl. Stasiun Wonokromo No. 77</t>
  </si>
  <si>
    <t>C0426</t>
  </si>
  <si>
    <t>Gg. M.T Haryono No. 33</t>
  </si>
  <si>
    <t>C0290</t>
  </si>
  <si>
    <t>Jl. Sukajadi No. 67</t>
  </si>
  <si>
    <t>F0038</t>
  </si>
  <si>
    <t>Gg. PHH. Mustofa No. 57</t>
  </si>
  <si>
    <t>E0046</t>
  </si>
  <si>
    <t>Gg. M.H Thamrin No. 37</t>
  </si>
  <si>
    <t>F0408</t>
  </si>
  <si>
    <t xml:space="preserve">Jl. Laswi No. 8
</t>
  </si>
  <si>
    <t>B0881</t>
  </si>
  <si>
    <t>Jalan Jend. A. Yani No. 43</t>
  </si>
  <si>
    <t>A0213</t>
  </si>
  <si>
    <t>Gang Pasteur No. 81</t>
  </si>
  <si>
    <t>D0334</t>
  </si>
  <si>
    <t>Jl. Raya Ujungberung No. 67</t>
  </si>
  <si>
    <t>F0263</t>
  </si>
  <si>
    <t>Jl. Raya Setiabudhi No. 98</t>
  </si>
  <si>
    <t>F0679</t>
  </si>
  <si>
    <t>Gg. Bangka Raya No. 15</t>
  </si>
  <si>
    <t>C0214</t>
  </si>
  <si>
    <t>Jalan Tubagus Ismail No. 99</t>
  </si>
  <si>
    <t>E0630</t>
  </si>
  <si>
    <t xml:space="preserve">Gang Surapati No. 7
</t>
  </si>
  <si>
    <t>B0527</t>
  </si>
  <si>
    <t xml:space="preserve">Gang Rawamangun No. 7
</t>
  </si>
  <si>
    <t>B0600</t>
  </si>
  <si>
    <t>Jalan Merdeka No. 87</t>
  </si>
  <si>
    <t>B0352</t>
  </si>
  <si>
    <t>B0140</t>
  </si>
  <si>
    <t>Jalan Jamika No. 77</t>
  </si>
  <si>
    <t>A0534</t>
  </si>
  <si>
    <t xml:space="preserve">Jl. Rajawali Timur No. 1
</t>
  </si>
  <si>
    <t>B0133</t>
  </si>
  <si>
    <t>Jl. Laswi No. 49</t>
  </si>
  <si>
    <t>D0949</t>
  </si>
  <si>
    <t>Gang BKR No. 08</t>
  </si>
  <si>
    <t>D0044</t>
  </si>
  <si>
    <t>Gg. Cihampelas No. 96</t>
  </si>
  <si>
    <t>D0707</t>
  </si>
  <si>
    <t xml:space="preserve">Gang R.E Martadinata No. 8
</t>
  </si>
  <si>
    <t>E0316</t>
  </si>
  <si>
    <t xml:space="preserve">Gang Jamika No. 9
</t>
  </si>
  <si>
    <t>A0137</t>
  </si>
  <si>
    <t xml:space="preserve">Gg. Gedebage Selatan No. 6
</t>
  </si>
  <si>
    <t>E0636</t>
  </si>
  <si>
    <t xml:space="preserve">Gg. Kutai No. 3
</t>
  </si>
  <si>
    <t>A0185</t>
  </si>
  <si>
    <t>Gang Moch. Ramdan No. 47</t>
  </si>
  <si>
    <t>B0416</t>
  </si>
  <si>
    <t xml:space="preserve">Gg. Rungkut Industri No. 6
</t>
  </si>
  <si>
    <t>C0330</t>
  </si>
  <si>
    <t xml:space="preserve">Gg. Tubagus Ismail No. 9
</t>
  </si>
  <si>
    <t>D0733</t>
  </si>
  <si>
    <t xml:space="preserve">Gang BKR No. 6
</t>
  </si>
  <si>
    <t>F0210</t>
  </si>
  <si>
    <t>Jl. Otto Iskandardinata No. 46</t>
  </si>
  <si>
    <t>E0522</t>
  </si>
  <si>
    <t xml:space="preserve">Jalan Antapani Lama No. 6
</t>
  </si>
  <si>
    <t>B0855</t>
  </si>
  <si>
    <t>Gg. Surapati No. 93</t>
  </si>
  <si>
    <t>E0104</t>
  </si>
  <si>
    <t>Jalan Ahmad Dahlan No. 74</t>
  </si>
  <si>
    <t>C0533</t>
  </si>
  <si>
    <t xml:space="preserve">Gg. BKR No. 3
</t>
  </si>
  <si>
    <t>A0696</t>
  </si>
  <si>
    <t>Gang Joyoboyo No. 21</t>
  </si>
  <si>
    <t>E0119</t>
  </si>
  <si>
    <t xml:space="preserve">Gang HOS. Cokroaminoto No. 5
</t>
  </si>
  <si>
    <t>E0381</t>
  </si>
  <si>
    <t>Gang Asia Afrika No. 97</t>
  </si>
  <si>
    <t>F0802</t>
  </si>
  <si>
    <t xml:space="preserve">Jalan Tubagus Ismail No. 7
</t>
  </si>
  <si>
    <t>E0796</t>
  </si>
  <si>
    <t>Gang Astana Anyar No. 51</t>
  </si>
  <si>
    <t>F0307</t>
  </si>
  <si>
    <t xml:space="preserve">Gang Kutai No. 3
</t>
  </si>
  <si>
    <t>E0708</t>
  </si>
  <si>
    <t xml:space="preserve">Gg. Sentot Alibasa No. 1
</t>
  </si>
  <si>
    <t>F0441</t>
  </si>
  <si>
    <t>F0109</t>
  </si>
  <si>
    <t xml:space="preserve">Gang Rawamangun No. 2
</t>
  </si>
  <si>
    <t>E0402</t>
  </si>
  <si>
    <t>Jl. Indragiri No. 66</t>
  </si>
  <si>
    <t>B0939</t>
  </si>
  <si>
    <t>Jalan Asia Afrika No. 36</t>
  </si>
  <si>
    <t>F0953</t>
  </si>
  <si>
    <t xml:space="preserve">Gang BKR No. 7
</t>
  </si>
  <si>
    <t>A0181</t>
  </si>
  <si>
    <t>Gang Kendalsari No. 87</t>
  </si>
  <si>
    <t>E0520</t>
  </si>
  <si>
    <t>Gang Moch. Toha No. 06</t>
  </si>
  <si>
    <t>F0878</t>
  </si>
  <si>
    <t xml:space="preserve">Jl. KH Amin Jasuta No. 9
</t>
  </si>
  <si>
    <t>F0742</t>
  </si>
  <si>
    <t>Gg. Bangka Raya No. 76</t>
  </si>
  <si>
    <t>B0656</t>
  </si>
  <si>
    <t xml:space="preserve">Gg. Pacuan Kuda No. 1
</t>
  </si>
  <si>
    <t>A0681</t>
  </si>
  <si>
    <t>Jalan BKR No. 90</t>
  </si>
  <si>
    <t>E0419</t>
  </si>
  <si>
    <t>Jl. Kiaracondong No. 45</t>
  </si>
  <si>
    <t>A0063</t>
  </si>
  <si>
    <t>Jalan Ahmad Dahlan No. 88</t>
  </si>
  <si>
    <t>C0449</t>
  </si>
  <si>
    <t xml:space="preserve">Gang Otto Iskandardinata No. 1
</t>
  </si>
  <si>
    <t>A0026</t>
  </si>
  <si>
    <t xml:space="preserve">Gg. Erlangga No. 9
</t>
  </si>
  <si>
    <t>F0182</t>
  </si>
  <si>
    <t xml:space="preserve">Jalan Yos Sudarso No. 8
</t>
  </si>
  <si>
    <t>A0940</t>
  </si>
  <si>
    <t xml:space="preserve">Gg. Monginsidi No. 5
</t>
  </si>
  <si>
    <t>B0893</t>
  </si>
  <si>
    <t>Gg. Sukabumi No. 75</t>
  </si>
  <si>
    <t>E0595</t>
  </si>
  <si>
    <t>Jalan Ahmad Dahlan No. 36</t>
  </si>
  <si>
    <t>B0502</t>
  </si>
  <si>
    <t xml:space="preserve">Jalan Wonoayu No. 0
</t>
  </si>
  <si>
    <t>E0367</t>
  </si>
  <si>
    <t xml:space="preserve">Jl. Gedebage Selatan No. 9
</t>
  </si>
  <si>
    <t>F0498</t>
  </si>
  <si>
    <t>Gg. W.R. Supratman No. 58</t>
  </si>
  <si>
    <t>E0390</t>
  </si>
  <si>
    <t xml:space="preserve">Gang H.J Maemunah No. 5
</t>
  </si>
  <si>
    <t>F0053</t>
  </si>
  <si>
    <t>Jalan Tubagus Ismail No. 73</t>
  </si>
  <si>
    <t>A0488</t>
  </si>
  <si>
    <t>Jalan Kapten Muslihat No. 07</t>
  </si>
  <si>
    <t>F0222</t>
  </si>
  <si>
    <t xml:space="preserve">Jl. HOS. Cokroaminoto No. 4
</t>
  </si>
  <si>
    <t>E0310</t>
  </si>
  <si>
    <t>Jl. Bangka Raya No. 78</t>
  </si>
  <si>
    <t>E0848</t>
  </si>
  <si>
    <t>Jl. Ciwastra No. 38</t>
  </si>
  <si>
    <t>C0179</t>
  </si>
  <si>
    <t>Jalan Rumah Sakit No. 66</t>
  </si>
  <si>
    <t>E0975</t>
  </si>
  <si>
    <t xml:space="preserve">Gg. Dipenogoro No. 2
</t>
  </si>
  <si>
    <t>C0067</t>
  </si>
  <si>
    <t>Jalan Sadang Serang No. 54</t>
  </si>
  <si>
    <t>D0772</t>
  </si>
  <si>
    <t>Jl. Jend. A. Yani No. 60</t>
  </si>
  <si>
    <t>B0371</t>
  </si>
  <si>
    <t>Jalan KH Amin Jasuta No. 68</t>
  </si>
  <si>
    <t>C0859</t>
  </si>
  <si>
    <t>Gang Veteran No. 08</t>
  </si>
  <si>
    <t>A0272</t>
  </si>
  <si>
    <t xml:space="preserve">Jl. Pasteur No. 5
</t>
  </si>
  <si>
    <t>D0801</t>
  </si>
  <si>
    <t xml:space="preserve">Jalan Pasteur No. 6
</t>
  </si>
  <si>
    <t>C0487</t>
  </si>
  <si>
    <t>Jl. Peta No. 31</t>
  </si>
  <si>
    <t>C0665</t>
  </si>
  <si>
    <t xml:space="preserve">Jl. Abdul Muis No. 9
</t>
  </si>
  <si>
    <t>C0430</t>
  </si>
  <si>
    <t>Gang R.E Martadinata No. 04</t>
  </si>
  <si>
    <t>F0168</t>
  </si>
  <si>
    <t xml:space="preserve">Gang Abdul Muis No. 2
</t>
  </si>
  <si>
    <t>C0614</t>
  </si>
  <si>
    <t>Gang Jayawijaya No. 00</t>
  </si>
  <si>
    <t>A0868</t>
  </si>
  <si>
    <t>Gang Rajawali Timur No. 93</t>
  </si>
  <si>
    <t>A0805</t>
  </si>
  <si>
    <t xml:space="preserve">Jalan Gardujati No. 5
</t>
  </si>
  <si>
    <t>D0513</t>
  </si>
  <si>
    <t>Gg. KH Amin Jasuta No. 08</t>
  </si>
  <si>
    <t>E0643</t>
  </si>
  <si>
    <t>Jalan Kutisari Selatan No. 41</t>
  </si>
  <si>
    <t>D0412</t>
  </si>
  <si>
    <t>Gg. Gedebage Selatan No. 46</t>
  </si>
  <si>
    <t>D0136</t>
  </si>
  <si>
    <t>Gg. Pasteur No. 26</t>
  </si>
  <si>
    <t>C0414</t>
  </si>
  <si>
    <t xml:space="preserve">Jalan Kutisari Selatan No. 3
</t>
  </si>
  <si>
    <t>F0957</t>
  </si>
  <si>
    <t>Jalan Kutisari Selatan No. 76</t>
  </si>
  <si>
    <t>F0184</t>
  </si>
  <si>
    <t>Jalan Erlangga No. 87</t>
  </si>
  <si>
    <t>A0692</t>
  </si>
  <si>
    <t>Jl. Kiaracondong No. 50</t>
  </si>
  <si>
    <t>C0139</t>
  </si>
  <si>
    <t xml:space="preserve">Gang Pasirkoja No. 7
</t>
  </si>
  <si>
    <t>A0201</t>
  </si>
  <si>
    <t xml:space="preserve">Jalan Indragiri No. 9
</t>
  </si>
  <si>
    <t>E0345</t>
  </si>
  <si>
    <t xml:space="preserve">Jl. Pelajar Pejuang No. 0
</t>
  </si>
  <si>
    <t>D0928</t>
  </si>
  <si>
    <t>Gg. Erlangga No. 38</t>
  </si>
  <si>
    <t>E0190</t>
  </si>
  <si>
    <t>Jalan Pasir Koja No. 85</t>
  </si>
  <si>
    <t>C0661</t>
  </si>
  <si>
    <t xml:space="preserve">Jalan Rumah Sakit No. 6
</t>
  </si>
  <si>
    <t>D0617</t>
  </si>
  <si>
    <t>Jl. Sukajadi No. 73</t>
  </si>
  <si>
    <t>F0828</t>
  </si>
  <si>
    <t>Jalan W.R. Supratman No. 28</t>
  </si>
  <si>
    <t>B0814</t>
  </si>
  <si>
    <t>Jl. H.J Maemunah No. 30</t>
  </si>
  <si>
    <t>F0823</t>
  </si>
  <si>
    <t xml:space="preserve">Gg. K.H. Wahid Hasyim No. 4
</t>
  </si>
  <si>
    <t>E0143</t>
  </si>
  <si>
    <t xml:space="preserve">Jl. Cikutra Barat No. 2
</t>
  </si>
  <si>
    <t>C0764</t>
  </si>
  <si>
    <t>Jalan Stasiun Wonokromo No. 38</t>
  </si>
  <si>
    <t>C0587</t>
  </si>
  <si>
    <t xml:space="preserve">Jalan K.H. Wahid Hasyim No. 6
</t>
  </si>
  <si>
    <t>E0291</t>
  </si>
  <si>
    <t xml:space="preserve">Jl. Suniaraja No. 3
</t>
  </si>
  <si>
    <t>E0409</t>
  </si>
  <si>
    <t>Jalan W.R. Supratman No. 90</t>
  </si>
  <si>
    <t>B0458</t>
  </si>
  <si>
    <t>Gg. Suryakencana No. 91</t>
  </si>
  <si>
    <t>E0045</t>
  </si>
  <si>
    <t>Gg. Waringin No. 37</t>
  </si>
  <si>
    <t>D0948</t>
  </si>
  <si>
    <t>Jalan Sukajadi No. 84</t>
  </si>
  <si>
    <t>F0256</t>
  </si>
  <si>
    <t>Gg. Stasiun Wonokromo No. 18</t>
  </si>
  <si>
    <t>E0685</t>
  </si>
  <si>
    <t>Gg. Dipatiukur No. 31</t>
  </si>
  <si>
    <t>D0131</t>
  </si>
  <si>
    <t>Jl. Raya Setiabudhi No. 90</t>
  </si>
  <si>
    <t>B0782</t>
  </si>
  <si>
    <t>Jl. Rumah Sakit No. 75</t>
  </si>
  <si>
    <t>A0563</t>
  </si>
  <si>
    <t>Gang Otto Iskandardinata No. 68</t>
  </si>
  <si>
    <t>D0902</t>
  </si>
  <si>
    <t>Gang S. Parman No. 79</t>
  </si>
  <si>
    <t>F0346</t>
  </si>
  <si>
    <t xml:space="preserve">Jl. Kiaracondong No. 2
</t>
  </si>
  <si>
    <t>B0512</t>
  </si>
  <si>
    <t xml:space="preserve">Gg. Indragiri No. 9
</t>
  </si>
  <si>
    <t>D0757</t>
  </si>
  <si>
    <t>Jl. Moch. Toha No. 55</t>
  </si>
  <si>
    <t>D0872</t>
  </si>
  <si>
    <t>Gang HOS. Cokroaminoto No. 33</t>
  </si>
  <si>
    <t>D0849</t>
  </si>
  <si>
    <t>Jl. Rajawali Timur No. 82</t>
  </si>
  <si>
    <t>C0839</t>
  </si>
  <si>
    <t>Jl. Dipatiukur No. 28</t>
  </si>
  <si>
    <t>E0387</t>
  </si>
  <si>
    <t>Gg. Cikutra Barat No. 80</t>
  </si>
  <si>
    <t>F0443</t>
  </si>
  <si>
    <t xml:space="preserve">Jalan Jakarta No. 1
</t>
  </si>
  <si>
    <t>E0059</t>
  </si>
  <si>
    <t>Gg. PHH. Mustofa No. 89</t>
  </si>
  <si>
    <t>B0717</t>
  </si>
  <si>
    <t>Jl. Suryakencana No. 91</t>
  </si>
  <si>
    <t>B0635</t>
  </si>
  <si>
    <t xml:space="preserve">Jl. Gegerkalong Hilir No. 0
</t>
  </si>
  <si>
    <t>A0094</t>
  </si>
  <si>
    <t>Jl. Sukajadi No. 95</t>
  </si>
  <si>
    <t>D0096</t>
  </si>
  <si>
    <t xml:space="preserve">Gg. Gegerkalong Hilir No. 7
</t>
  </si>
  <si>
    <t>D0489</t>
  </si>
  <si>
    <t>Jalan Rajawali Timur No. 17</t>
  </si>
  <si>
    <t>A0281</t>
  </si>
  <si>
    <t xml:space="preserve">Gang Moch. Ramdan No. 0
</t>
  </si>
  <si>
    <t>B0864</t>
  </si>
  <si>
    <t>Gg. Asia Afrika No. 28</t>
  </si>
  <si>
    <t>C0383</t>
  </si>
  <si>
    <t>Jalan W.R. Supratman No. 21</t>
  </si>
  <si>
    <t>D0271</t>
  </si>
  <si>
    <t>Jalan Suryakencana No. 23</t>
  </si>
  <si>
    <t>D0817</t>
  </si>
  <si>
    <t xml:space="preserve">Jl. S. Parman No. 2
</t>
  </si>
  <si>
    <t>F0597</t>
  </si>
  <si>
    <t>F0936</t>
  </si>
  <si>
    <t>D0283</t>
  </si>
  <si>
    <t>Jalan Indragiri No. 33</t>
  </si>
  <si>
    <t>B0226</t>
  </si>
  <si>
    <t>Jalan S. Parman No. 75</t>
  </si>
  <si>
    <t>E0567</t>
  </si>
  <si>
    <t xml:space="preserve">Gg. Jend. Sudirman No. 8
</t>
  </si>
  <si>
    <t>F0326</t>
  </si>
  <si>
    <t xml:space="preserve">Gang Dipenogoro No. 0
</t>
  </si>
  <si>
    <t>C0698</t>
  </si>
  <si>
    <t>Gg. Bangka Raya No. 25</t>
  </si>
  <si>
    <t>C0149</t>
  </si>
  <si>
    <t xml:space="preserve">Jl. S. Parman No. 0
</t>
  </si>
  <si>
    <t>D0141</t>
  </si>
  <si>
    <t>Gang Kendalsari No. 67</t>
  </si>
  <si>
    <t>B0729</t>
  </si>
  <si>
    <t>Jl. Moch. Toha No. 26</t>
  </si>
  <si>
    <t>F0592</t>
  </si>
  <si>
    <t xml:space="preserve">Gg. Monginsidi No. 6
</t>
  </si>
  <si>
    <t>D0792</t>
  </si>
  <si>
    <t>Jalan Raya Setiabudhi No. 63</t>
  </si>
  <si>
    <t>C0436</t>
  </si>
  <si>
    <t>B0023</t>
  </si>
  <si>
    <t xml:space="preserve">Gg. Kutisari Selatan No. 5
</t>
  </si>
  <si>
    <t>B0857</t>
  </si>
  <si>
    <t>Jl. Rungkut Industri No. 62</t>
  </si>
  <si>
    <t>A0758</t>
  </si>
  <si>
    <t>Jl. Kutisari Selatan No. 35</t>
  </si>
  <si>
    <t>B0483</t>
  </si>
  <si>
    <t>Gang Rajawali Timur No. 42</t>
  </si>
  <si>
    <t>D0730</t>
  </si>
  <si>
    <t>Gg. KH Amin Jasuta No. 20</t>
  </si>
  <si>
    <t>E0010</t>
  </si>
  <si>
    <t xml:space="preserve">Gang Erlangga No. 8
</t>
  </si>
  <si>
    <t>C0413</t>
  </si>
  <si>
    <t xml:space="preserve">Jalan Dr. Djunjunan No. 8
</t>
  </si>
  <si>
    <t>C0577</t>
  </si>
  <si>
    <t>Jalan Kebonjati No. 08</t>
  </si>
  <si>
    <t>C0055</t>
  </si>
  <si>
    <t>Gg. Cihampelas No. 45</t>
  </si>
  <si>
    <t>B0092</t>
  </si>
  <si>
    <t>Jalan Moch. Ramdan No. 07</t>
  </si>
  <si>
    <t>F0719</t>
  </si>
  <si>
    <t>Jl. Suryakencana No. 18</t>
  </si>
  <si>
    <t>B0690</t>
  </si>
  <si>
    <t>Jalan Jamika No. 37</t>
  </si>
  <si>
    <t>F0958</t>
  </si>
  <si>
    <t>Jl. Pacuan Kuda No. 72</t>
  </si>
  <si>
    <t>B0921</t>
  </si>
  <si>
    <t xml:space="preserve">Gang PHH. Mustofa No. 2
</t>
  </si>
  <si>
    <t>C0654</t>
  </si>
  <si>
    <t>Gg. Suryakencana No. 67</t>
  </si>
  <si>
    <t>A0188</t>
  </si>
  <si>
    <t>Gang Merdeka No. 34</t>
  </si>
  <si>
    <t>D0686</t>
  </si>
  <si>
    <t>Gg. Cikutra Barat No. 24</t>
  </si>
  <si>
    <t>A0682</t>
  </si>
  <si>
    <t xml:space="preserve">Jl. Dr. Djunjunan No. 2
</t>
  </si>
  <si>
    <t>D0303</t>
  </si>
  <si>
    <t>Jl. Raya Ujungberung No. 69</t>
  </si>
  <si>
    <t>D0072</t>
  </si>
  <si>
    <t>Gg. R.E Martadinata No. 43</t>
  </si>
  <si>
    <t>A0110</t>
  </si>
  <si>
    <t>Jl. Moch. Ramdan No. 70</t>
  </si>
  <si>
    <t>A0288</t>
  </si>
  <si>
    <t>Jl. Indragiri No. 63</t>
  </si>
  <si>
    <t>D0160</t>
  </si>
  <si>
    <t>Jl. Dipenogoro No. 36</t>
  </si>
  <si>
    <t>E0756</t>
  </si>
  <si>
    <t>C0632</t>
  </si>
  <si>
    <t xml:space="preserve">Jalan Gedebage Selatan No. 9
</t>
  </si>
  <si>
    <t>F0212</t>
  </si>
  <si>
    <t>Jl. Kutisari Selatan No. 90</t>
  </si>
  <si>
    <t>C0994</t>
  </si>
  <si>
    <t>Jalan Kendalsari No. 22</t>
  </si>
  <si>
    <t>D0822</t>
  </si>
  <si>
    <t xml:space="preserve">Jalan Veteran No. 9
</t>
  </si>
  <si>
    <t>C0858</t>
  </si>
  <si>
    <t xml:space="preserve">Gang Kendalsari No. 7
</t>
  </si>
  <si>
    <t>A0588</t>
  </si>
  <si>
    <t>Gang Tubagus Ismail No. 63</t>
  </si>
  <si>
    <t>B0331</t>
  </si>
  <si>
    <t>Jl. Monginsidi No. 07</t>
  </si>
  <si>
    <t>F0727</t>
  </si>
  <si>
    <t>Jl. Sukajadi No. 34</t>
  </si>
  <si>
    <t>C0122</t>
  </si>
  <si>
    <t>Jl. Surapati No. 64</t>
  </si>
  <si>
    <t>D0135</t>
  </si>
  <si>
    <t xml:space="preserve">Jalan Ciwastra No. 4
</t>
  </si>
  <si>
    <t>B0343</t>
  </si>
  <si>
    <t>Jalan Surapati No. 77</t>
  </si>
  <si>
    <t>A0150</t>
  </si>
  <si>
    <t>Jalan Sukabumi No. 33</t>
  </si>
  <si>
    <t>E0093</t>
  </si>
  <si>
    <t>Gg. Moch. Toha No. 61</t>
  </si>
  <si>
    <t>B0208</t>
  </si>
  <si>
    <t xml:space="preserve">Gg. Laswi No. 6
</t>
  </si>
  <si>
    <t>E0824</t>
  </si>
  <si>
    <t xml:space="preserve">Gg. Kutisari Selatan No. 7
</t>
  </si>
  <si>
    <t>A0169</t>
  </si>
  <si>
    <t>Jl. Kapten Muslihat No. 27</t>
  </si>
  <si>
    <t>C0865</t>
  </si>
  <si>
    <t>Jalan Tebet Barat Dalam No. 39</t>
  </si>
  <si>
    <t>C0388</t>
  </si>
  <si>
    <t>A0674</t>
  </si>
  <si>
    <t>Jl. Laswi No. 15</t>
  </si>
  <si>
    <t>B0142</t>
  </si>
  <si>
    <t>Jalan Kiaracondong No. 15</t>
  </si>
  <si>
    <t>F0420</t>
  </si>
  <si>
    <t xml:space="preserve">Jalan Cihampelas No. 5
</t>
  </si>
  <si>
    <t>B0954</t>
  </si>
  <si>
    <t>Jalan Peta No. 59</t>
  </si>
  <si>
    <t>D0344</t>
  </si>
  <si>
    <t>Gang Pasirkoja No. 56</t>
  </si>
  <si>
    <t>B0606</t>
  </si>
  <si>
    <t xml:space="preserve">Gg. Tebet Barat Dalam No. 9
</t>
  </si>
  <si>
    <t>C0528</t>
  </si>
  <si>
    <t>Jalan S. Parman No. 85</t>
  </si>
  <si>
    <t>E0013</t>
  </si>
  <si>
    <t>Jl. Jakarta No. 26</t>
  </si>
  <si>
    <t>A0916</t>
  </si>
  <si>
    <t>Jalan Joyoboyo No. 04</t>
  </si>
  <si>
    <t>C0545</t>
  </si>
  <si>
    <t>Gang Medokan Ayu No. 30</t>
  </si>
  <si>
    <t>D0795</t>
  </si>
  <si>
    <t xml:space="preserve">Gg. Cikutra Barat No. 1
</t>
  </si>
  <si>
    <t>A0691</t>
  </si>
  <si>
    <t>Gang Pasir Koja No. 23</t>
  </si>
  <si>
    <t>F0384</t>
  </si>
  <si>
    <t>Tanggal Absen</t>
  </si>
  <si>
    <t>Bulan</t>
  </si>
  <si>
    <t>Nomor</t>
  </si>
  <si>
    <t>List Jurusan</t>
  </si>
  <si>
    <r>
      <t xml:space="preserve">Isi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 xml:space="preserve"> dengan nilai yang valid (ada nilai valid apa di kolom Jurusan)</t>
    </r>
  </si>
  <si>
    <r>
      <t xml:space="preserve">Cek apakah ada data invalid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kamus yang ada di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>, jika ada silahkan ditandai dengan lingkaran</t>
    </r>
  </si>
  <si>
    <r>
      <t xml:space="preserve">Buat ID Mahasiswa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Kode Jurusan + Nomor mereka</t>
    </r>
  </si>
  <si>
    <r>
      <t xml:space="preserve">Isi kolom Absen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data dari Sheet </t>
    </r>
    <r>
      <rPr>
        <b/>
        <sz val="11"/>
        <color theme="1"/>
        <rFont val="Calibri"/>
        <family val="2"/>
        <scheme val="minor"/>
      </rPr>
      <t>Absen</t>
    </r>
  </si>
  <si>
    <t>80-10= 70</t>
  </si>
  <si>
    <r>
      <t xml:space="preserve">Isi kolom Nama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berdasarkan data dari sheet </t>
    </r>
    <r>
      <rPr>
        <b/>
        <sz val="11"/>
        <color theme="1"/>
        <rFont val="Calibri"/>
        <family val="2"/>
        <scheme val="minor"/>
      </rPr>
      <t>Detail</t>
    </r>
  </si>
  <si>
    <t>Jawaban</t>
  </si>
  <si>
    <t>Check</t>
  </si>
  <si>
    <t>Nama</t>
  </si>
  <si>
    <t>Berapa data dari Jurusan Fisika yang Invalid (Tidak Valid)?</t>
  </si>
  <si>
    <t>Berapa selisih dari rata rata Ujian 4 dan rata rata Ujian 3 untuk Jurusan Aktuaria? (2 angka dibelakang koma)</t>
  </si>
  <si>
    <t>Absen</t>
  </si>
  <si>
    <t>Jika mahasiswa berada di data Absen, isi dengan tanggal dia absen</t>
  </si>
  <si>
    <t>Berapa mahasiswa jurusan Statistika yang pernah absen?</t>
  </si>
  <si>
    <t>Berapa persen mahasiswa jurusan Biologi yang tidak pernah absen?</t>
  </si>
  <si>
    <t>Tugas Update</t>
  </si>
  <si>
    <t>Berapa Nilai Akhir dari mahasiswi Irfan Nababan? (1 angka dibelakang koma)</t>
  </si>
  <si>
    <t>Jurusan apa yang memiliki rata-rata Nilai Akhir terendah?</t>
  </si>
  <si>
    <t>Berapa mahasiswa yang mendapatkan Grade B?</t>
  </si>
  <si>
    <t>Berapa persen mahasiswa yang mendapatkan Grade D?</t>
  </si>
  <si>
    <t>Berapa mahasiswa yang mendapatkan Grade A dan berada di Jurusan Aktuaria?</t>
  </si>
  <si>
    <t>Berapa rata rata UTS dari Jurusan Statistika? (1 angka dibelakang koma)</t>
  </si>
  <si>
    <t>Berapa jumlah Ujian 2 dari jurusan Fisika?</t>
  </si>
  <si>
    <t>Berapa mahasiswa yang absen di bulan Oktober 2022?</t>
  </si>
  <si>
    <t>Checkpoint Day 6</t>
  </si>
  <si>
    <t>Checkpoint Day 7</t>
  </si>
  <si>
    <t>Checkpoint Day 8-9</t>
  </si>
  <si>
    <r>
      <t xml:space="preserve">Perbaiki data yang invalid sehingga semua data dari sheet </t>
    </r>
    <r>
      <rPr>
        <b/>
        <sz val="11"/>
        <color theme="1"/>
        <rFont val="Calibri"/>
        <family val="2"/>
        <scheme val="minor"/>
      </rPr>
      <t>Main</t>
    </r>
    <r>
      <rPr>
        <sz val="11"/>
        <color theme="1"/>
        <rFont val="Calibri"/>
        <family val="2"/>
        <scheme val="minor"/>
      </rPr>
      <t xml:space="preserve"> menjadi valid (berdasarkan sheet </t>
    </r>
    <r>
      <rPr>
        <b/>
        <sz val="11"/>
        <color theme="1"/>
        <rFont val="Calibri"/>
        <family val="2"/>
        <scheme val="minor"/>
      </rPr>
      <t>Helper</t>
    </r>
    <r>
      <rPr>
        <sz val="11"/>
        <color theme="1"/>
        <rFont val="Calibri"/>
        <family val="2"/>
        <scheme val="minor"/>
      </rPr>
      <t>)</t>
    </r>
  </si>
  <si>
    <r>
      <t xml:space="preserve">Jika mahasiswa Absen (tanggal absennya ada) isi dengan nilai </t>
    </r>
    <r>
      <rPr>
        <b/>
        <sz val="11"/>
        <color theme="1"/>
        <rFont val="Calibri"/>
        <family val="2"/>
        <scheme val="minor"/>
      </rPr>
      <t>Tugas - 10</t>
    </r>
  </si>
  <si>
    <r>
      <t xml:space="preserve">Jika mahasiswa tidak absen (No) isi dengan nilai </t>
    </r>
    <r>
      <rPr>
        <b/>
        <sz val="11"/>
        <color theme="1"/>
        <rFont val="Calibri"/>
        <family val="2"/>
        <scheme val="minor"/>
      </rPr>
      <t>Tugas</t>
    </r>
  </si>
  <si>
    <r>
      <t xml:space="preserve">Kemudian isi kolom </t>
    </r>
    <r>
      <rPr>
        <b/>
        <sz val="11"/>
        <color theme="1"/>
        <rFont val="Calibri"/>
        <family val="2"/>
        <scheme val="minor"/>
      </rPr>
      <t>Nilai Akhir</t>
    </r>
    <r>
      <rPr>
        <sz val="11"/>
        <color theme="1"/>
        <rFont val="Calibri"/>
        <family val="2"/>
        <scheme val="minor"/>
      </rPr>
      <t xml:space="preserve"> dengan bobot berikut</t>
    </r>
  </si>
  <si>
    <r>
      <t xml:space="preserve">Buat 3 grafik dengan contoh seperti ini di sheet </t>
    </r>
    <r>
      <rPr>
        <b/>
        <sz val="11"/>
        <color theme="1"/>
        <rFont val="Calibri"/>
        <family val="2"/>
        <scheme val="minor"/>
      </rPr>
      <t>Helper</t>
    </r>
  </si>
  <si>
    <t>Jangan melanjutkan ke langkah selanjutnya apabila belum menyelesaikan langkah sebelumnya.</t>
  </si>
  <si>
    <t>Misal: jangan loncat ke langkah 10 jika belum selesai langkah ke 3.</t>
  </si>
  <si>
    <t>Penting untuk dibaca:</t>
  </si>
  <si>
    <t>Silahkan dibaca baik-baik sheet Langkah ini, dan lakukan sampai selesai, karena data ini akan digunakan untuk mengerjakan Post Test 2.)</t>
  </si>
  <si>
    <r>
      <t xml:space="preserve">Jawab pertanyaan nomor 1-3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</si>
  <si>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4-6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</si>
  <si>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7-9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</si>
  <si>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Jika tidak ada, isi dengan kalimat </t>
    </r>
    <r>
      <rPr>
        <b/>
        <sz val="11"/>
        <color theme="1"/>
        <rFont val="Calibri"/>
        <family val="2"/>
        <scheme val="minor"/>
      </rPr>
      <t xml:space="preserve">No </t>
    </r>
    <r>
      <rPr>
        <sz val="11"/>
        <color theme="1"/>
        <rFont val="Calibri"/>
        <family val="2"/>
        <scheme val="minor"/>
      </rPr>
      <t>(Hint: gunakan fungsi IFERROR)</t>
    </r>
  </si>
  <si>
    <r>
      <t xml:space="preserve">Isi kolom </t>
    </r>
    <r>
      <rPr>
        <b/>
        <sz val="11"/>
        <color theme="1"/>
        <rFont val="Calibri"/>
        <family val="2"/>
        <scheme val="minor"/>
      </rPr>
      <t>Tugas Update</t>
    </r>
    <r>
      <rPr>
        <sz val="11"/>
        <color theme="1"/>
        <rFont val="Calibri"/>
        <family val="2"/>
        <scheme val="minor"/>
      </rPr>
      <t xml:space="preserve"> dengan nilai sebagai berikut</t>
    </r>
  </si>
  <si>
    <r>
      <t xml:space="preserve">Jawab pertanyaan nomor 10-12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</si>
  <si>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Jawab pertanyaan nomor 13-15 dari sheet </t>
    </r>
    <r>
      <rPr>
        <b/>
        <sz val="11"/>
        <color theme="1"/>
        <rFont val="Calibri"/>
        <family val="2"/>
        <scheme val="minor"/>
      </rPr>
      <t>Soal dengan benar.</t>
    </r>
  </si>
  <si>
    <r>
      <t xml:space="preserve">Beri </t>
    </r>
    <r>
      <rPr>
        <b/>
        <sz val="11"/>
        <color theme="1"/>
        <rFont val="Calibri"/>
        <family val="2"/>
        <scheme val="minor"/>
      </rPr>
      <t>Grade</t>
    </r>
    <r>
      <rPr>
        <sz val="11"/>
        <color theme="1"/>
        <rFont val="Calibri"/>
        <family val="2"/>
        <scheme val="minor"/>
      </rPr>
      <t xml:space="preserve"> berdasarkan kondisi berikut ini</t>
    </r>
  </si>
  <si>
    <t>Jika benar maka akan muncul tanda centang hijau.</t>
  </si>
  <si>
    <t>Jika salah maka akan muncul tanda silang merah.</t>
  </si>
  <si>
    <t>Rata-Rata UTS</t>
  </si>
  <si>
    <t>Jumlah Ujian 2</t>
  </si>
  <si>
    <t>Kode</t>
  </si>
  <si>
    <t>No</t>
  </si>
  <si>
    <t>Jumlah kelas Biologi yang tidak hadir :</t>
  </si>
  <si>
    <t>Rata-Rata Nilai Akhir</t>
  </si>
  <si>
    <t>Nilai</t>
  </si>
  <si>
    <t>Jumlah Grade A di kelas Aktuaria:</t>
  </si>
  <si>
    <t>Mahasiswa matematika yang tidak pernah absen:</t>
  </si>
  <si>
    <t>Mahasiswa matematika yang absen:</t>
  </si>
  <si>
    <t>Mahasiswa statistika yang tidak pernah absen:</t>
  </si>
  <si>
    <t>Jumlah Ujian 1</t>
  </si>
  <si>
    <t>Match</t>
  </si>
  <si>
    <t>Rata-rata tinggi badan mahasiswa dari surabaya:</t>
  </si>
  <si>
    <t>Nomor Urut</t>
  </si>
  <si>
    <t>1-250</t>
  </si>
  <si>
    <t>251-500</t>
  </si>
  <si>
    <t>501-750</t>
  </si>
  <si>
    <t>751-1000</t>
  </si>
  <si>
    <t>Bu Dwi</t>
  </si>
  <si>
    <t>Pak Krisna</t>
  </si>
  <si>
    <t>Pak Budi</t>
  </si>
  <si>
    <t>Bu Ratna</t>
  </si>
  <si>
    <t>Bu Made</t>
  </si>
  <si>
    <t>Pak Andi</t>
  </si>
  <si>
    <t>Jurusan Match</t>
  </si>
  <si>
    <t>No Urut Match</t>
  </si>
  <si>
    <t>Keterangan:</t>
  </si>
  <si>
    <t>Range Nomor</t>
  </si>
  <si>
    <t>Kategori</t>
  </si>
  <si>
    <t>Kategori 1</t>
  </si>
  <si>
    <t>Kategori 2</t>
  </si>
  <si>
    <t>Kategori 3</t>
  </si>
  <si>
    <t>Kategori 4</t>
  </si>
  <si>
    <t>Nama Dosen Pengajar</t>
  </si>
  <si>
    <t>Kategori Nomor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</si>
</sst>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/>
    </xf>
    <xf numFmtId="14" fontId="2" fillId="0" borderId="0" xfId="0" applyNumberFormat="1" applyFont="1"/>
    <xf numFmtId="0" fontId="2" fillId="0" borderId="0" xfId="0" applyFont="1"/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9" fontId="1" fillId="0" borderId="1" xfId="0" applyNumberFormat="1" applyFont="1" applyBorder="1"/>
    <xf numFmtId="9" fontId="0" fillId="0" borderId="1" xfId="0" applyNumberFormat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4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0" xfId="1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Alignment="1">
      <alignment horizontal="left"/>
    </xf>
    <xf numFmtId="9" fontId="1" fillId="0" borderId="0" xfId="0" applyNumberFormat="1" applyFont="1"/>
    <xf numFmtId="9" fontId="0" fillId="0" borderId="0" xfId="0" applyNumberFormat="1"/>
    <xf numFmtId="9" fontId="0" fillId="0" borderId="0" xfId="0" applyNumberFormat="1" applyProtection="1">
      <protection locked="0"/>
    </xf>
    <xf numFmtId="9" fontId="0" fillId="0" borderId="0" xfId="1" applyFont="1" applyProtection="1">
      <protection locked="0"/>
    </xf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1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1" applyNumberFormat="1" applyFont="1"/>
    <xf numFmtId="0" fontId="5" fillId="0" borderId="0" xfId="0" applyFont="1"/>
    <xf numFmtId="0" fontId="0" fillId="0" borderId="0" xfId="0" applyNumberFormat="1"/>
    <xf numFmtId="0" fontId="5" fillId="0" borderId="0" xfId="0" applyNumberFormat="1" applyFont="1"/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FFC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Helper!$B$1</c:f>
              <c:strCache>
                <c:ptCount val="1"/>
                <c:pt idx="0">
                  <c:v>Rata-Rata UTS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Helper!$B$2:$B$7</c:f>
              <c:numCache>
                <c:formatCode>General</c:formatCode>
                <c:ptCount val="6"/>
                <c:pt idx="0">
                  <c:v>65.128834355828218</c:v>
                </c:pt>
                <c:pt idx="1">
                  <c:v>63.874213836477985</c:v>
                </c:pt>
                <c:pt idx="2" formatCode="0.0">
                  <c:v>63.645348837209305</c:v>
                </c:pt>
                <c:pt idx="3">
                  <c:v>62.825000000000003</c:v>
                </c:pt>
                <c:pt idx="4">
                  <c:v>62.322580645161288</c:v>
                </c:pt>
                <c:pt idx="5">
                  <c:v>62.193750000000001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2-4EAC-ACC4-8A8CCD987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75936"/>
        <c:axId val="238114440"/>
      </c:barChart>
      <c:catAx>
        <c:axId val="6022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14440"/>
        <c:crosses val="autoZero"/>
        <c:auto val="1"/>
        <c:lblAlgn val="ctr"/>
        <c:lblOffset val="100"/>
        <c:noMultiLvlLbl val="0"/>
      </c:catAx>
      <c:valAx>
        <c:axId val="238114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0227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Helper!$C$1</c:f>
              <c:strCache>
                <c:ptCount val="1"/>
                <c:pt idx="0">
                  <c:v>Ujian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7D-498D-A0FD-0D11661B8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7D-498D-A0FD-0D11661B88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17D-498D-A0FD-0D11661B88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17D-498D-A0FD-0D11661B886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17D-498D-A0FD-0D11661B886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17D-498D-A0FD-0D11661B8865}"/>
              </c:ext>
            </c:extLst>
          </c:dPt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Helper!$C$2:$C$7</c:f>
              <c:numCache>
                <c:formatCode>General</c:formatCode>
                <c:ptCount val="6"/>
                <c:pt idx="0">
                  <c:v>58.239263803680984</c:v>
                </c:pt>
                <c:pt idx="1">
                  <c:v>57.075471698113205</c:v>
                </c:pt>
                <c:pt idx="2">
                  <c:v>58.197674418604649</c:v>
                </c:pt>
                <c:pt idx="3">
                  <c:v>56.387500000000003</c:v>
                </c:pt>
                <c:pt idx="4">
                  <c:v>57.768817204301072</c:v>
                </c:pt>
                <c:pt idx="5">
                  <c:v>55.931249999999999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8-4387-9E17-8D2654DE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Rata-Rata</a:t>
            </a:r>
            <a:r>
              <a:rPr lang="id-ID" baseline="0"/>
              <a:t> Ujian 3 vs Ujian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Helper!$D$1</c:f>
              <c:strCache>
                <c:ptCount val="1"/>
                <c:pt idx="0">
                  <c:v>Ujian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Helper!$D$2:$D$7</c:f>
              <c:numCache>
                <c:formatCode>General</c:formatCode>
                <c:ptCount val="6"/>
                <c:pt idx="0">
                  <c:v>62.128834355828218</c:v>
                </c:pt>
                <c:pt idx="1">
                  <c:v>62.654088050314463</c:v>
                </c:pt>
                <c:pt idx="2">
                  <c:v>62.087209302325583</c:v>
                </c:pt>
                <c:pt idx="3">
                  <c:v>63.106250000000003</c:v>
                </c:pt>
                <c:pt idx="4">
                  <c:v>62.494623655913976</c:v>
                </c:pt>
                <c:pt idx="5">
                  <c:v>62.362499999999997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BD-41E8-BD10-ADD0CE1E88BF}"/>
            </c:ext>
          </c:extLst>
        </c:ser>
        <c:ser>
          <c:idx val="3"/>
          <c:order val="1"/>
          <c:tx>
            <c:strRef>
              <c:f>Helper!$E$1</c:f>
              <c:strCache>
                <c:ptCount val="1"/>
                <c:pt idx="0">
                  <c:v>Ujian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Helper!$A$2:$A$7</c:f>
              <c:strCache>
                <c:ptCount val="6"/>
                <c:pt idx="0">
                  <c:v>Aktuaria</c:v>
                </c:pt>
                <c:pt idx="1">
                  <c:v>Matematika</c:v>
                </c:pt>
                <c:pt idx="2">
                  <c:v>Kimia</c:v>
                </c:pt>
                <c:pt idx="3">
                  <c:v>Fisika</c:v>
                </c:pt>
                <c:pt idx="4">
                  <c:v>Biologi</c:v>
                </c:pt>
                <c:pt idx="5">
                  <c:v>Statistika</c:v>
                </c:pt>
              </c:strCache>
            </c:strRef>
          </c:cat>
          <c:val>
            <c:numRef>
              <c:f>Helper!$E$2:$E$7</c:f>
              <c:numCache>
                <c:formatCode>General</c:formatCode>
                <c:ptCount val="6"/>
                <c:pt idx="0">
                  <c:v>73.521472392638032</c:v>
                </c:pt>
                <c:pt idx="1">
                  <c:v>73.440251572327043</c:v>
                </c:pt>
                <c:pt idx="2">
                  <c:v>73.354651162790702</c:v>
                </c:pt>
                <c:pt idx="3">
                  <c:v>71.206249999999997</c:v>
                </c:pt>
                <c:pt idx="4">
                  <c:v>71.005376344086017</c:v>
                </c:pt>
                <c:pt idx="5">
                  <c:v>72.025000000000006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BD-41E8-BD10-ADD0CE1E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5898416"/>
        <c:axId val="605895792"/>
      </c:barChart>
      <c:catAx>
        <c:axId val="60589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95792"/>
        <c:crosses val="autoZero"/>
        <c:auto val="1"/>
        <c:lblAlgn val="ctr"/>
        <c:lblOffset val="100"/>
        <c:noMultiLvlLbl val="0"/>
      </c:catAx>
      <c:valAx>
        <c:axId val="605895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58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19907</xdr:colOff>
      <xdr:row>9</xdr:row>
      <xdr:rowOff>20662</xdr:rowOff>
    </xdr:from>
    <xdr:to>
      <xdr:col>4</xdr:col>
      <xdr:colOff>418740</xdr:colOff>
      <xdr:row>19</xdr:row>
      <xdr:rowOff>20661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722EB0-3BA1-92DD-1B24-193616ED0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7407" y="1163662"/>
          <a:ext cx="3637333" cy="1904999"/>
        </a:xfrm>
        <a:prstGeom prst="rect">
          <a:avLst/>
        </a:prstGeom>
      </xdr:spPr>
    </xdr:pic>
    <xdr:clientData/>
  </xdr:twoCellAnchor>
  <xdr:twoCellAnchor editAs="oneCell">
    <xdr:from>
      <xdr:col>4</xdr:col>
      <xdr:colOff>562682</xdr:colOff>
      <xdr:row>9</xdr:row>
      <xdr:rowOff>21671</xdr:rowOff>
    </xdr:from>
    <xdr:to>
      <xdr:col>9</xdr:col>
      <xdr:colOff>447021</xdr:colOff>
      <xdr:row>19</xdr:row>
      <xdr:rowOff>45774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5681E7-C2C1-1D31-E142-4D6E39633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8682" y="1164671"/>
          <a:ext cx="3567339" cy="1929103"/>
        </a:xfrm>
        <a:prstGeom prst="rect">
          <a:avLst/>
        </a:prstGeom>
      </xdr:spPr>
    </xdr:pic>
    <xdr:clientData/>
  </xdr:twoCellAnchor>
  <xdr:twoCellAnchor editAs="oneCell">
    <xdr:from>
      <xdr:col>10</xdr:col>
      <xdr:colOff>7056</xdr:colOff>
      <xdr:row>9</xdr:row>
      <xdr:rowOff>0</xdr:rowOff>
    </xdr:from>
    <xdr:to>
      <xdr:col>15</xdr:col>
      <xdr:colOff>180137</xdr:colOff>
      <xdr:row>19</xdr:row>
      <xdr:rowOff>35278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544C47-07D1-1CAC-23B9-E8BDB3969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6334" y="1143000"/>
          <a:ext cx="3524470" cy="19402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148166</xdr:colOff>
      <xdr:row>8</xdr:row>
      <xdr:rowOff>61451</xdr:rowOff>
    </xdr:from>
    <xdr:to>
      <xdr:col>4</xdr:col>
      <xdr:colOff>600860</xdr:colOff>
      <xdr:row>22</xdr:row>
      <xdr:rowOff>12836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789994</xdr:colOff>
      <xdr:row>8</xdr:row>
      <xdr:rowOff>47794</xdr:rowOff>
    </xdr:from>
    <xdr:to>
      <xdr:col>10</xdr:col>
      <xdr:colOff>614515</xdr:colOff>
      <xdr:row>21</xdr:row>
      <xdr:rowOff>67458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52576</xdr:colOff>
      <xdr:row>7</xdr:row>
      <xdr:rowOff>184354</xdr:rowOff>
    </xdr:from>
    <xdr:to>
      <xdr:col>18</xdr:col>
      <xdr:colOff>436990</xdr:colOff>
      <xdr:row>21</xdr:row>
      <xdr:rowOff>20483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opLeftCell="A23" zoomScale="84" zoomScaleNormal="84" workbookViewId="0">
      <selection activeCell="A22" sqref="A1:A1048576"/>
    </sheetView>
  </sheetViews>
  <sheetFormatPr defaultColWidth="8.81640625" defaultRowHeight="14.5" x14ac:dyDescent="0.35"/>
  <cols>
    <col min="1" max="1" width="12" customWidth="1"/>
    <col min="2" max="2" width="3.453125" customWidth="1"/>
    <col min="3" max="3" width="20" customWidth="1"/>
    <col min="4" max="4" width="22.453125" customWidth="1"/>
    <col min="5" max="5" width="13.1796875" bestFit="1" customWidth="1"/>
  </cols>
  <sheetData>
    <row r="1" spans="1:3" x14ac:dyDescent="0.35">
      <c r="B1" s="7" t="s">
        <v>3175</v>
      </c>
    </row>
    <row r="2" spans="1:3" x14ac:dyDescent="0.35">
      <c r="B2" s="7" t="s">
        <v>3176</v>
      </c>
    </row>
    <row r="3" spans="1:3" x14ac:dyDescent="0.35">
      <c r="B3" s="7" t="s">
        <v>3173</v>
      </c>
    </row>
    <row r="4" spans="1:3" x14ac:dyDescent="0.35">
      <c r="B4" s="7" t="s">
        <v>3174</v>
      </c>
    </row>
    <row r="5" spans="1:3" x14ac:dyDescent="0.35">
      <c r="A5" s="52" t="s">
        <v>3165</v>
      </c>
      <c r="B5" s="38">
        <v>1</v>
      </c>
      <c r="C5" t="s">
        <v>3141</v>
      </c>
    </row>
    <row r="6" spans="1:3" x14ac:dyDescent="0.35">
      <c r="A6" s="52"/>
      <c r="B6" s="38">
        <v>2</v>
      </c>
      <c r="C6" t="s">
        <v>3142</v>
      </c>
    </row>
    <row r="7" spans="1:3" x14ac:dyDescent="0.35">
      <c r="A7" s="52"/>
      <c r="B7" s="38">
        <v>3</v>
      </c>
      <c r="C7" t="s">
        <v>3177</v>
      </c>
    </row>
    <row r="8" spans="1:3" x14ac:dyDescent="0.35">
      <c r="A8" s="53" t="s">
        <v>3166</v>
      </c>
      <c r="B8" s="39">
        <v>4</v>
      </c>
      <c r="C8" t="s">
        <v>3168</v>
      </c>
    </row>
    <row r="9" spans="1:3" x14ac:dyDescent="0.35">
      <c r="A9" s="53"/>
      <c r="B9" s="39">
        <v>5</v>
      </c>
      <c r="C9" t="s">
        <v>3172</v>
      </c>
    </row>
    <row r="10" spans="1:3" x14ac:dyDescent="0.35">
      <c r="A10" s="53"/>
      <c r="B10" s="39"/>
    </row>
    <row r="11" spans="1:3" x14ac:dyDescent="0.35">
      <c r="A11" s="53"/>
      <c r="B11" s="39"/>
    </row>
    <row r="12" spans="1:3" x14ac:dyDescent="0.35">
      <c r="A12" s="53"/>
      <c r="B12" s="39"/>
    </row>
    <row r="13" spans="1:3" x14ac:dyDescent="0.35">
      <c r="A13" s="53"/>
      <c r="B13" s="39"/>
    </row>
    <row r="14" spans="1:3" x14ac:dyDescent="0.35">
      <c r="A14" s="53"/>
      <c r="B14" s="39"/>
    </row>
    <row r="15" spans="1:3" x14ac:dyDescent="0.35">
      <c r="A15" s="53"/>
      <c r="B15" s="39"/>
    </row>
    <row r="16" spans="1:3" x14ac:dyDescent="0.35">
      <c r="A16" s="53"/>
      <c r="B16" s="39"/>
    </row>
    <row r="17" spans="1:5" x14ac:dyDescent="0.35">
      <c r="A17" s="53"/>
      <c r="B17" s="39"/>
    </row>
    <row r="18" spans="1:5" x14ac:dyDescent="0.35">
      <c r="A18" s="53"/>
      <c r="B18" s="39"/>
    </row>
    <row r="19" spans="1:5" x14ac:dyDescent="0.35">
      <c r="A19" s="53"/>
      <c r="B19" s="39"/>
    </row>
    <row r="20" spans="1:5" x14ac:dyDescent="0.35">
      <c r="A20" s="53"/>
      <c r="B20" s="39"/>
    </row>
    <row r="21" spans="1:5" x14ac:dyDescent="0.35">
      <c r="A21" s="53"/>
      <c r="B21" s="39">
        <v>6</v>
      </c>
      <c r="C21" t="s">
        <v>3178</v>
      </c>
    </row>
    <row r="22" spans="1:5" ht="15" customHeight="1" x14ac:dyDescent="0.35">
      <c r="A22" s="54" t="s">
        <v>3167</v>
      </c>
      <c r="B22" s="40">
        <v>7</v>
      </c>
      <c r="C22" t="s">
        <v>3143</v>
      </c>
    </row>
    <row r="23" spans="1:5" x14ac:dyDescent="0.35">
      <c r="A23" s="54"/>
      <c r="B23" s="40"/>
      <c r="C23" t="s">
        <v>1027</v>
      </c>
    </row>
    <row r="24" spans="1:5" x14ac:dyDescent="0.35">
      <c r="A24" s="54"/>
      <c r="B24" s="40"/>
      <c r="C24" s="8" t="s">
        <v>3139</v>
      </c>
      <c r="D24" s="8" t="s">
        <v>1009</v>
      </c>
      <c r="E24" s="8" t="s">
        <v>1054</v>
      </c>
    </row>
    <row r="25" spans="1:5" x14ac:dyDescent="0.35">
      <c r="A25" s="54"/>
      <c r="B25" s="40"/>
      <c r="C25" s="9">
        <v>1</v>
      </c>
      <c r="D25" s="9" t="s">
        <v>1015</v>
      </c>
      <c r="E25" s="9" t="s">
        <v>1029</v>
      </c>
    </row>
    <row r="26" spans="1:5" x14ac:dyDescent="0.35">
      <c r="A26" s="54"/>
      <c r="B26" s="40"/>
      <c r="C26" s="9">
        <v>10</v>
      </c>
      <c r="D26" s="9" t="s">
        <v>1014</v>
      </c>
      <c r="E26" s="9" t="s">
        <v>1030</v>
      </c>
    </row>
    <row r="27" spans="1:5" x14ac:dyDescent="0.35">
      <c r="A27" s="54"/>
      <c r="B27" s="40"/>
      <c r="C27" s="9">
        <v>100</v>
      </c>
      <c r="D27" s="9" t="s">
        <v>1012</v>
      </c>
      <c r="E27" s="9" t="s">
        <v>1031</v>
      </c>
    </row>
    <row r="28" spans="1:5" x14ac:dyDescent="0.35">
      <c r="A28" s="54"/>
      <c r="B28" s="40"/>
      <c r="C28" s="9">
        <v>1000</v>
      </c>
      <c r="D28" s="9" t="s">
        <v>1013</v>
      </c>
      <c r="E28" s="9" t="s">
        <v>1032</v>
      </c>
    </row>
    <row r="29" spans="1:5" x14ac:dyDescent="0.35">
      <c r="A29" s="54"/>
      <c r="B29" s="40"/>
      <c r="C29" s="9">
        <v>98</v>
      </c>
      <c r="D29" s="9" t="s">
        <v>1010</v>
      </c>
      <c r="E29" s="9" t="s">
        <v>1033</v>
      </c>
    </row>
    <row r="30" spans="1:5" x14ac:dyDescent="0.35">
      <c r="A30" s="54"/>
      <c r="B30" s="40"/>
      <c r="C30" s="9">
        <v>908</v>
      </c>
      <c r="D30" s="9" t="s">
        <v>1011</v>
      </c>
      <c r="E30" s="9" t="s">
        <v>1034</v>
      </c>
    </row>
    <row r="31" spans="1:5" x14ac:dyDescent="0.35">
      <c r="A31" s="54"/>
      <c r="B31" s="40">
        <v>8</v>
      </c>
      <c r="C31" t="s">
        <v>3144</v>
      </c>
    </row>
    <row r="32" spans="1:5" x14ac:dyDescent="0.35">
      <c r="A32" s="54"/>
      <c r="B32" s="40"/>
      <c r="C32" t="s">
        <v>3153</v>
      </c>
    </row>
    <row r="33" spans="1:8" x14ac:dyDescent="0.35">
      <c r="A33" s="54"/>
      <c r="B33" s="40"/>
      <c r="C33" t="s">
        <v>3180</v>
      </c>
    </row>
    <row r="34" spans="1:8" x14ac:dyDescent="0.35">
      <c r="A34" s="54"/>
      <c r="B34" s="40">
        <v>9</v>
      </c>
      <c r="C34" t="s">
        <v>3179</v>
      </c>
    </row>
    <row r="35" spans="1:8" ht="15" customHeight="1" x14ac:dyDescent="0.35">
      <c r="A35" s="54"/>
      <c r="B35" s="41">
        <v>10</v>
      </c>
      <c r="C35" t="s">
        <v>3181</v>
      </c>
    </row>
    <row r="36" spans="1:8" x14ac:dyDescent="0.35">
      <c r="A36" s="54"/>
      <c r="B36" s="41"/>
      <c r="C36" t="s">
        <v>3169</v>
      </c>
    </row>
    <row r="37" spans="1:8" x14ac:dyDescent="0.35">
      <c r="A37" s="54"/>
      <c r="B37" s="41"/>
      <c r="C37" t="s">
        <v>3170</v>
      </c>
    </row>
    <row r="38" spans="1:8" x14ac:dyDescent="0.35">
      <c r="A38" s="54"/>
      <c r="B38" s="41"/>
      <c r="C38" t="s">
        <v>1040</v>
      </c>
    </row>
    <row r="39" spans="1:8" x14ac:dyDescent="0.35">
      <c r="A39" s="54"/>
      <c r="B39" s="41"/>
      <c r="C39" s="7" t="s">
        <v>1025</v>
      </c>
      <c r="D39" s="1">
        <v>80</v>
      </c>
    </row>
    <row r="40" spans="1:8" x14ac:dyDescent="0.35">
      <c r="A40" s="54"/>
      <c r="B40" s="41"/>
      <c r="C40" s="7" t="s">
        <v>1041</v>
      </c>
      <c r="D40" s="33">
        <v>44114</v>
      </c>
      <c r="G40" s="34"/>
    </row>
    <row r="41" spans="1:8" x14ac:dyDescent="0.35">
      <c r="A41" s="54"/>
      <c r="B41" s="41"/>
      <c r="C41" s="7" t="s">
        <v>3156</v>
      </c>
      <c r="D41" s="1" t="s">
        <v>3145</v>
      </c>
      <c r="G41" s="7"/>
    </row>
    <row r="42" spans="1:8" x14ac:dyDescent="0.35">
      <c r="A42" s="54"/>
      <c r="B42" s="41"/>
      <c r="C42" t="s">
        <v>3171</v>
      </c>
      <c r="D42" s="1"/>
      <c r="G42" s="7"/>
    </row>
    <row r="43" spans="1:8" x14ac:dyDescent="0.35">
      <c r="A43" s="54"/>
      <c r="B43" s="41"/>
      <c r="C43" s="10" t="s">
        <v>1036</v>
      </c>
      <c r="D43" s="9" t="s">
        <v>1039</v>
      </c>
      <c r="G43" s="7"/>
    </row>
    <row r="44" spans="1:8" x14ac:dyDescent="0.35">
      <c r="A44" s="54"/>
      <c r="B44" s="41"/>
      <c r="C44" s="8" t="s">
        <v>1037</v>
      </c>
      <c r="D44" s="9" t="s">
        <v>1038</v>
      </c>
      <c r="G44" s="7"/>
      <c r="H44" s="35"/>
    </row>
    <row r="45" spans="1:8" x14ac:dyDescent="0.35">
      <c r="A45" s="54"/>
      <c r="B45" s="41"/>
      <c r="C45" s="8" t="s">
        <v>3156</v>
      </c>
      <c r="D45" s="11">
        <v>0.1</v>
      </c>
    </row>
    <row r="46" spans="1:8" x14ac:dyDescent="0.35">
      <c r="A46" s="54"/>
      <c r="B46" s="41">
        <v>11</v>
      </c>
      <c r="C46" t="s">
        <v>3146</v>
      </c>
    </row>
    <row r="47" spans="1:8" x14ac:dyDescent="0.35">
      <c r="A47" s="54"/>
      <c r="B47" s="41">
        <v>12</v>
      </c>
      <c r="C47" t="s">
        <v>3182</v>
      </c>
    </row>
    <row r="48" spans="1:8" x14ac:dyDescent="0.35">
      <c r="A48" s="54"/>
      <c r="B48" s="42">
        <v>13</v>
      </c>
      <c r="C48" t="s">
        <v>3184</v>
      </c>
    </row>
    <row r="49" spans="1:4" x14ac:dyDescent="0.35">
      <c r="A49" s="54"/>
      <c r="B49" s="42"/>
      <c r="C49" t="s">
        <v>1</v>
      </c>
      <c r="D49" t="s">
        <v>1043</v>
      </c>
    </row>
    <row r="50" spans="1:4" x14ac:dyDescent="0.35">
      <c r="A50" s="54"/>
      <c r="B50" s="42"/>
      <c r="C50" t="s">
        <v>1044</v>
      </c>
      <c r="D50" t="s">
        <v>1047</v>
      </c>
    </row>
    <row r="51" spans="1:4" x14ac:dyDescent="0.35">
      <c r="A51" s="54"/>
      <c r="B51" s="42"/>
      <c r="C51" t="s">
        <v>1045</v>
      </c>
      <c r="D51" t="s">
        <v>1048</v>
      </c>
    </row>
    <row r="52" spans="1:4" x14ac:dyDescent="0.35">
      <c r="A52" s="54"/>
      <c r="B52" s="42"/>
      <c r="C52" t="s">
        <v>1046</v>
      </c>
      <c r="D52" t="s">
        <v>1049</v>
      </c>
    </row>
    <row r="53" spans="1:4" x14ac:dyDescent="0.35">
      <c r="A53" s="54"/>
      <c r="B53" s="42"/>
      <c r="C53" t="s">
        <v>1050</v>
      </c>
      <c r="D53" t="s">
        <v>1051</v>
      </c>
    </row>
    <row r="54" spans="1:4" x14ac:dyDescent="0.35">
      <c r="A54" s="54"/>
      <c r="B54" s="42"/>
      <c r="C54" t="s">
        <v>1052</v>
      </c>
      <c r="D54" t="s">
        <v>1053</v>
      </c>
    </row>
    <row r="55" spans="1:4" x14ac:dyDescent="0.35">
      <c r="A55" s="54"/>
      <c r="B55" s="42">
        <v>14</v>
      </c>
      <c r="C55" t="s">
        <v>3183</v>
      </c>
    </row>
  </sheetData>
  <sheetProtection algorithmName="SHA-512" hashValue="FfvwngxRrwy2KmBgM1hPgm+CcC42bR/XzmXOrK1CHeiUGctcBJZNouM5/VI9UfnxBQvOYpy0h5AFum5htD2Avw==" saltValue="1fmikWz09Ki5JJGuG5gE0A==" spinCount="100000" sheet="1" objects="1" scenarios="1"/>
  <mergeCells count="3">
    <mergeCell ref="A5:A7"/>
    <mergeCell ref="A8:A21"/>
    <mergeCell ref="A22:A5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1"/>
  <sheetViews>
    <sheetView tabSelected="1" topLeftCell="H60" zoomScale="99" zoomScaleNormal="99" workbookViewId="0">
      <selection activeCell="Q79" sqref="Q79"/>
    </sheetView>
  </sheetViews>
  <sheetFormatPr defaultColWidth="8.81640625" defaultRowHeight="14.5" x14ac:dyDescent="0.35"/>
  <cols>
    <col min="1" max="1" width="14.1796875" bestFit="1" customWidth="1"/>
    <col min="2" max="2" width="6.90625" customWidth="1"/>
    <col min="3" max="3" width="13.453125" customWidth="1"/>
    <col min="4" max="4" width="14.90625" bestFit="1" customWidth="1"/>
    <col min="5" max="5" width="7.36328125" bestFit="1" customWidth="1"/>
    <col min="6" max="6" width="10.90625" customWidth="1"/>
    <col min="7" max="7" width="22.08984375" bestFit="1" customWidth="1"/>
    <col min="15" max="15" width="10.6328125" style="27" bestFit="1" customWidth="1"/>
    <col min="16" max="16" width="15.453125" bestFit="1" customWidth="1"/>
    <col min="17" max="17" width="12.453125" style="45" bestFit="1" customWidth="1"/>
    <col min="18" max="18" width="8.6328125" bestFit="1" customWidth="1"/>
    <col min="19" max="19" width="17.81640625" style="50" bestFit="1" customWidth="1"/>
    <col min="20" max="20" width="14.6328125" style="27" bestFit="1" customWidth="1"/>
    <col min="21" max="21" width="28.90625" bestFit="1" customWidth="1"/>
    <col min="22" max="22" width="14.453125" bestFit="1" customWidth="1"/>
    <col min="23" max="23" width="13.81640625" bestFit="1" customWidth="1"/>
    <col min="24" max="24" width="29" bestFit="1" customWidth="1"/>
    <col min="25" max="25" width="17.453125" bestFit="1" customWidth="1"/>
    <col min="26" max="26" width="13.1796875" bestFit="1" customWidth="1"/>
    <col min="27" max="27" width="13.26953125" bestFit="1" customWidth="1"/>
    <col min="28" max="28" width="19.453125" bestFit="1" customWidth="1"/>
    <col min="34" max="34" width="10.90625" bestFit="1" customWidth="1"/>
    <col min="35" max="35" width="32.90625" bestFit="1" customWidth="1"/>
  </cols>
  <sheetData>
    <row r="1" spans="1:40" x14ac:dyDescent="0.35">
      <c r="A1" t="s">
        <v>3222</v>
      </c>
      <c r="B1" t="s">
        <v>3139</v>
      </c>
      <c r="C1" t="s">
        <v>3190</v>
      </c>
      <c r="D1" t="s">
        <v>1054</v>
      </c>
      <c r="E1" t="s">
        <v>3189</v>
      </c>
      <c r="F1" t="s">
        <v>1009</v>
      </c>
      <c r="G1" t="s">
        <v>3149</v>
      </c>
      <c r="H1" t="s">
        <v>1019</v>
      </c>
      <c r="I1" t="s">
        <v>1020</v>
      </c>
      <c r="J1" t="s">
        <v>1021</v>
      </c>
      <c r="K1" t="s">
        <v>1022</v>
      </c>
      <c r="L1" t="s">
        <v>1023</v>
      </c>
      <c r="M1" t="s">
        <v>1024</v>
      </c>
      <c r="N1" t="s">
        <v>1025</v>
      </c>
      <c r="O1" s="27" t="s">
        <v>3152</v>
      </c>
      <c r="P1" t="s">
        <v>3156</v>
      </c>
      <c r="Q1" s="45" t="s">
        <v>1026</v>
      </c>
      <c r="R1" t="s">
        <v>1035</v>
      </c>
      <c r="S1" s="50" t="s">
        <v>3199</v>
      </c>
      <c r="T1" s="27" t="s">
        <v>1008</v>
      </c>
      <c r="U1" t="s">
        <v>1059</v>
      </c>
      <c r="V1" t="s">
        <v>1056</v>
      </c>
      <c r="W1" t="s">
        <v>1057</v>
      </c>
      <c r="X1" t="s">
        <v>1058</v>
      </c>
      <c r="Y1" t="s">
        <v>1055</v>
      </c>
      <c r="Z1" t="s">
        <v>3212</v>
      </c>
      <c r="AA1" t="s">
        <v>3213</v>
      </c>
      <c r="AB1" t="s">
        <v>3221</v>
      </c>
      <c r="AI1" t="s">
        <v>3191</v>
      </c>
    </row>
    <row r="2" spans="1:40" x14ac:dyDescent="0.35">
      <c r="A2" t="str">
        <f>IF(B2&gt;=751,"Kategori 4",IF(B2&gt;=501,"Kategori 3",IF(B2&gt;=251,"Kategori 2","Kategori 1")))</f>
        <v>Kategori 1</v>
      </c>
      <c r="B2">
        <v>1</v>
      </c>
      <c r="C2" t="str">
        <f>TEXT(B2,"0000")</f>
        <v>0001</v>
      </c>
      <c r="D2" t="str">
        <f>CONCATENATE(E2,C2)</f>
        <v>D0001</v>
      </c>
      <c r="E2" t="str">
        <f>VLOOKUP(F2,Helper!$I:$J,2,0)</f>
        <v>D</v>
      </c>
      <c r="F2" t="s">
        <v>1013</v>
      </c>
      <c r="G2" s="27" t="str">
        <f>VLOOKUP(D2,Detail!$G:$H,2,0)</f>
        <v>Legawa Riyanti</v>
      </c>
      <c r="H2">
        <v>79</v>
      </c>
      <c r="I2">
        <v>49</v>
      </c>
      <c r="J2">
        <v>66</v>
      </c>
      <c r="K2">
        <v>52</v>
      </c>
      <c r="L2">
        <v>52</v>
      </c>
      <c r="M2">
        <v>98</v>
      </c>
      <c r="N2">
        <v>85</v>
      </c>
      <c r="O2" s="27">
        <f>IFERROR(VLOOKUP(D2,Absen!$A:$B,2,0),"No")</f>
        <v>44855</v>
      </c>
      <c r="P2" s="43">
        <f t="shared" ref="P2:P65" si="0">IF(ISNUMBER(O2),N2-10,N2)</f>
        <v>75</v>
      </c>
      <c r="Q2" s="45">
        <f>(H2*12.5%+I2*12.5%+K2*12.5%+L2*12.5%+J2*20%+M2*20%+P2*10%)</f>
        <v>69.300000000000011</v>
      </c>
      <c r="R2" s="49" t="str">
        <f>VLOOKUP(Q2,Helper!$N:$O,2,TRUE)</f>
        <v>C</v>
      </c>
      <c r="S2" s="51">
        <f>MATCH(D2,Detail!$G$2:$G$1001,0)</f>
        <v>859</v>
      </c>
      <c r="T2" s="27">
        <f>INDEX(Detail!$A$2:$A$1001,Main!S2,1)</f>
        <v>37335</v>
      </c>
      <c r="U2" t="str">
        <f>INDEX(Detail!$F$2:$F$1001,Main!S2,1)</f>
        <v>Probolinggo</v>
      </c>
      <c r="V2">
        <f>INDEX(Detail!$C$2:$C$1001,Main!S2,1)</f>
        <v>166</v>
      </c>
      <c r="W2">
        <f>INDEX(Detail!$D$2:$D$1001,Main!S2,1)</f>
        <v>95</v>
      </c>
      <c r="X2" t="str">
        <f>INDEX(Detail!$E$2:$E$1001,Main!S2,1)</f>
        <v xml:space="preserve">Jl. M.T Haryono No. 5
</v>
      </c>
      <c r="Y2" t="str">
        <f>INDEX(Detail!$B$2:$B$1001,Main!S2,1)</f>
        <v>A+</v>
      </c>
      <c r="Z2">
        <f>MATCH(F2,Sheet1!$A$3:$A$8,0)</f>
        <v>4</v>
      </c>
      <c r="AA2">
        <f>MATCH(A2,Sheet1!$B$2:$E$2,0)</f>
        <v>1</v>
      </c>
      <c r="AB2" t="str">
        <f>INDEX(Sheet1!$B$3:$E$8,Main!Z2,Main!AA2)</f>
        <v>Bu Ratna</v>
      </c>
      <c r="AG2" s="7"/>
      <c r="AH2" s="7"/>
      <c r="AI2">
        <f>COUNTIFS($F$2:$F$1001,"Biologi",$O$2:$O$1001,"No")</f>
        <v>98</v>
      </c>
      <c r="AJ2" s="28"/>
      <c r="AK2" s="28"/>
      <c r="AL2" s="28"/>
      <c r="AM2" s="28"/>
      <c r="AN2" s="28"/>
    </row>
    <row r="3" spans="1:40" x14ac:dyDescent="0.35">
      <c r="A3" t="str">
        <f t="shared" ref="A3:A66" si="1">IF(B3&gt;=751,"Kategori 4",IF(B3&gt;=501,"Kategori 3",IF(B3&gt;=251,"Kategori 2","Kategori 1")))</f>
        <v>Kategori 1</v>
      </c>
      <c r="B3">
        <v>2</v>
      </c>
      <c r="C3" t="str">
        <f t="shared" ref="C3:C65" si="2">TEXT(B3,"0000")</f>
        <v>0002</v>
      </c>
      <c r="D3" t="str">
        <f t="shared" ref="D3:D65" si="3">CONCATENATE(E3,C3)</f>
        <v>D0002</v>
      </c>
      <c r="E3" t="str">
        <f>VLOOKUP(F3,Helper!$I:$J,2,0)</f>
        <v>D</v>
      </c>
      <c r="F3" t="s">
        <v>1013</v>
      </c>
      <c r="G3" s="27" t="str">
        <f>VLOOKUP(D3,Detail!$G:$H,2,0)</f>
        <v>Kunthara Halimah</v>
      </c>
      <c r="H3">
        <v>65</v>
      </c>
      <c r="I3">
        <v>47</v>
      </c>
      <c r="J3">
        <v>72</v>
      </c>
      <c r="K3">
        <v>71</v>
      </c>
      <c r="L3">
        <v>70</v>
      </c>
      <c r="M3">
        <v>73</v>
      </c>
      <c r="N3">
        <v>82</v>
      </c>
      <c r="O3" s="27">
        <f>IFERROR(VLOOKUP(D3,Absen!$A:$B,2,0),"No")</f>
        <v>44816</v>
      </c>
      <c r="P3" s="43">
        <f t="shared" si="0"/>
        <v>72</v>
      </c>
      <c r="Q3" s="45">
        <f t="shared" ref="Q3:Q66" si="4">(H3*12.5%+I3*12.5%+K3*12.5%+L3*12.5%+J3*20%+M3*20%+P3*10%)</f>
        <v>67.825000000000003</v>
      </c>
      <c r="R3" s="49" t="str">
        <f>VLOOKUP(Q3,Helper!$N:$O,2,TRUE)</f>
        <v>C</v>
      </c>
      <c r="S3" s="51">
        <f>MATCH(D3,Detail!$G$2:$G$1001,0)</f>
        <v>212</v>
      </c>
      <c r="T3" s="27">
        <f>INDEX(Detail!$A$2:$A$1001,Main!S3,1)</f>
        <v>38428</v>
      </c>
      <c r="U3" t="str">
        <f>INDEX(Detail!$F$2:$F$1001,Main!S3,1)</f>
        <v>Tangerang Selatan</v>
      </c>
      <c r="V3">
        <f>INDEX(Detail!$C$2:$C$1001,Main!S3,1)</f>
        <v>175</v>
      </c>
      <c r="W3">
        <f>INDEX(Detail!$D$2:$D$1001,Main!S3,1)</f>
        <v>55</v>
      </c>
      <c r="X3" t="str">
        <f>INDEX(Detail!$E$2:$E$1001,Main!S3,1)</f>
        <v>Gang Setiabudhi No. 17</v>
      </c>
      <c r="Y3" t="str">
        <f>INDEX(Detail!$B$2:$B$1001,Main!S3,1)</f>
        <v>AB-</v>
      </c>
      <c r="Z3">
        <f>MATCH(F3,Sheet1!$A$3:$A$8,0)</f>
        <v>4</v>
      </c>
      <c r="AA3">
        <f>MATCH(A3,Sheet1!$B$2:$E$2,0)</f>
        <v>1</v>
      </c>
      <c r="AB3" t="str">
        <f>INDEX(Sheet1!$B$3:$E$8,Main!Z3,Main!AA3)</f>
        <v>Bu Ratna</v>
      </c>
      <c r="AI3" s="28"/>
    </row>
    <row r="4" spans="1:40" x14ac:dyDescent="0.35">
      <c r="A4" t="str">
        <f t="shared" si="1"/>
        <v>Kategori 1</v>
      </c>
      <c r="B4">
        <v>3</v>
      </c>
      <c r="C4" t="str">
        <f t="shared" si="2"/>
        <v>0003</v>
      </c>
      <c r="D4" t="str">
        <f t="shared" si="3"/>
        <v>D0003</v>
      </c>
      <c r="E4" t="str">
        <f>VLOOKUP(F4,Helper!$I:$J,2,0)</f>
        <v>D</v>
      </c>
      <c r="F4" t="s">
        <v>1013</v>
      </c>
      <c r="G4" s="27" t="str">
        <f>VLOOKUP(D4,Detail!$G:$H,2,0)</f>
        <v>Cakrawangsa Adriansyah</v>
      </c>
      <c r="H4">
        <v>89</v>
      </c>
      <c r="I4">
        <v>48</v>
      </c>
      <c r="J4">
        <v>36</v>
      </c>
      <c r="K4">
        <v>73</v>
      </c>
      <c r="L4">
        <v>82</v>
      </c>
      <c r="M4">
        <v>67</v>
      </c>
      <c r="N4">
        <v>79</v>
      </c>
      <c r="O4" s="27">
        <f>IFERROR(VLOOKUP(D4,Absen!$A:$B,2,0),"No")</f>
        <v>44762</v>
      </c>
      <c r="P4" s="43">
        <f t="shared" si="0"/>
        <v>69</v>
      </c>
      <c r="Q4" s="45">
        <f t="shared" si="4"/>
        <v>64</v>
      </c>
      <c r="R4" s="49" t="str">
        <f>VLOOKUP(Q4,Helper!$N:$O,2,TRUE)</f>
        <v>C</v>
      </c>
      <c r="S4" s="51">
        <f>MATCH(D4,Detail!$G$2:$G$1001,0)</f>
        <v>809</v>
      </c>
      <c r="T4" s="27">
        <f>INDEX(Detail!$A$2:$A$1001,Main!S4,1)</f>
        <v>37865</v>
      </c>
      <c r="U4" t="str">
        <f>INDEX(Detail!$F$2:$F$1001,Main!S4,1)</f>
        <v>Malang</v>
      </c>
      <c r="V4">
        <f>INDEX(Detail!$C$2:$C$1001,Main!S4,1)</f>
        <v>167</v>
      </c>
      <c r="W4">
        <f>INDEX(Detail!$D$2:$D$1001,Main!S4,1)</f>
        <v>56</v>
      </c>
      <c r="X4" t="str">
        <f>INDEX(Detail!$E$2:$E$1001,Main!S4,1)</f>
        <v xml:space="preserve">Jl. Jayawijaya No. 7
</v>
      </c>
      <c r="Y4" t="str">
        <f>INDEX(Detail!$B$2:$B$1001,Main!S4,1)</f>
        <v>O+</v>
      </c>
      <c r="Z4">
        <f>MATCH(F4,Sheet1!$A$3:$A$8,0)</f>
        <v>4</v>
      </c>
      <c r="AA4">
        <f>MATCH(A4,Sheet1!$B$2:$E$2,0)</f>
        <v>1</v>
      </c>
      <c r="AB4" t="str">
        <f>INDEX(Sheet1!$B$3:$E$8,Main!Z4,Main!AA4)</f>
        <v>Bu Ratna</v>
      </c>
      <c r="AI4" s="28" t="s">
        <v>3192</v>
      </c>
    </row>
    <row r="5" spans="1:40" x14ac:dyDescent="0.35">
      <c r="A5" t="str">
        <f t="shared" si="1"/>
        <v>Kategori 1</v>
      </c>
      <c r="B5">
        <v>4</v>
      </c>
      <c r="C5" t="str">
        <f t="shared" si="2"/>
        <v>0004</v>
      </c>
      <c r="D5" t="str">
        <f t="shared" si="3"/>
        <v>D0004</v>
      </c>
      <c r="E5" t="str">
        <f>VLOOKUP(F5,Helper!$I:$J,2,0)</f>
        <v>D</v>
      </c>
      <c r="F5" t="s">
        <v>1013</v>
      </c>
      <c r="G5" s="27" t="str">
        <f>VLOOKUP(D5,Detail!$G:$H,2,0)</f>
        <v>Daliono Sudiati</v>
      </c>
      <c r="H5">
        <v>78</v>
      </c>
      <c r="I5">
        <v>44</v>
      </c>
      <c r="J5">
        <v>36</v>
      </c>
      <c r="K5">
        <v>74</v>
      </c>
      <c r="L5">
        <v>59</v>
      </c>
      <c r="M5">
        <v>90</v>
      </c>
      <c r="N5">
        <v>100</v>
      </c>
      <c r="O5" s="27" t="str">
        <f>IFERROR(VLOOKUP(D5,Absen!$A:$B,2,0),"No")</f>
        <v>No</v>
      </c>
      <c r="P5" s="43">
        <f t="shared" si="0"/>
        <v>100</v>
      </c>
      <c r="Q5" s="45">
        <f t="shared" si="4"/>
        <v>67.075000000000003</v>
      </c>
      <c r="R5" s="49" t="str">
        <f>VLOOKUP(Q5,Helper!$N:$O,2,TRUE)</f>
        <v>C</v>
      </c>
      <c r="S5" s="51">
        <f>MATCH(D5,Detail!$G$2:$G$1001,0)</f>
        <v>3</v>
      </c>
      <c r="T5" s="27">
        <f>INDEX(Detail!$A$2:$A$1001,Main!S5,1)</f>
        <v>37613</v>
      </c>
      <c r="U5" t="str">
        <f>INDEX(Detail!$F$2:$F$1001,Main!S5,1)</f>
        <v>Padangpanjang</v>
      </c>
      <c r="V5">
        <f>INDEX(Detail!$C$2:$C$1001,Main!S5,1)</f>
        <v>176</v>
      </c>
      <c r="W5">
        <f>INDEX(Detail!$D$2:$D$1001,Main!S5,1)</f>
        <v>63</v>
      </c>
      <c r="X5" t="str">
        <f>INDEX(Detail!$E$2:$E$1001,Main!S5,1)</f>
        <v xml:space="preserve">Gang Ahmad Dahlan No. 7
</v>
      </c>
      <c r="Y5" t="str">
        <f>INDEX(Detail!$B$2:$B$1001,Main!S5,1)</f>
        <v>B+</v>
      </c>
      <c r="Z5">
        <f>MATCH(F5,Sheet1!$A$3:$A$8,0)</f>
        <v>4</v>
      </c>
      <c r="AA5">
        <f>MATCH(A5,Sheet1!$B$2:$E$2,0)</f>
        <v>1</v>
      </c>
      <c r="AB5" t="str">
        <f>INDEX(Sheet1!$B$3:$E$8,Main!Z5,Main!AA5)</f>
        <v>Bu Ratna</v>
      </c>
      <c r="AH5" s="9" t="s">
        <v>1015</v>
      </c>
      <c r="AI5" s="45">
        <f>AVERAGEIF($F$2:$F$1001,AH5,$Q$2:$Q$1001)</f>
        <v>67.472484276729574</v>
      </c>
    </row>
    <row r="6" spans="1:40" x14ac:dyDescent="0.35">
      <c r="A6" t="str">
        <f t="shared" si="1"/>
        <v>Kategori 1</v>
      </c>
      <c r="B6">
        <v>5</v>
      </c>
      <c r="C6" t="str">
        <f t="shared" si="2"/>
        <v>0005</v>
      </c>
      <c r="D6" t="str">
        <f t="shared" si="3"/>
        <v>D0005</v>
      </c>
      <c r="E6" t="str">
        <f>VLOOKUP(F6,Helper!$I:$J,2,0)</f>
        <v>D</v>
      </c>
      <c r="F6" t="s">
        <v>1013</v>
      </c>
      <c r="G6" s="27" t="str">
        <f>VLOOKUP(D6,Detail!$G:$H,2,0)</f>
        <v>Ilsa Hakim</v>
      </c>
      <c r="H6">
        <v>73</v>
      </c>
      <c r="I6">
        <v>48</v>
      </c>
      <c r="J6">
        <v>35</v>
      </c>
      <c r="K6">
        <v>62</v>
      </c>
      <c r="L6">
        <v>72</v>
      </c>
      <c r="M6">
        <v>51</v>
      </c>
      <c r="N6">
        <v>70</v>
      </c>
      <c r="O6" s="27">
        <f>IFERROR(VLOOKUP(D6,Absen!$A:$B,2,0),"No")</f>
        <v>44771</v>
      </c>
      <c r="P6" s="43">
        <f t="shared" si="0"/>
        <v>60</v>
      </c>
      <c r="Q6" s="45">
        <f t="shared" si="4"/>
        <v>55.075000000000003</v>
      </c>
      <c r="R6" s="49" t="str">
        <f>VLOOKUP(Q6,Helper!$N:$O,2,TRUE)</f>
        <v>D</v>
      </c>
      <c r="S6" s="51">
        <f>MATCH(D6,Detail!$G$2:$G$1001,0)</f>
        <v>404</v>
      </c>
      <c r="T6" s="27">
        <f>INDEX(Detail!$A$2:$A$1001,Main!S6,1)</f>
        <v>37464</v>
      </c>
      <c r="U6" t="str">
        <f>INDEX(Detail!$F$2:$F$1001,Main!S6,1)</f>
        <v>Langsa</v>
      </c>
      <c r="V6">
        <f>INDEX(Detail!$C$2:$C$1001,Main!S6,1)</f>
        <v>165</v>
      </c>
      <c r="W6">
        <f>INDEX(Detail!$D$2:$D$1001,Main!S6,1)</f>
        <v>49</v>
      </c>
      <c r="X6" t="str">
        <f>INDEX(Detail!$E$2:$E$1001,Main!S6,1)</f>
        <v>Gg. Pasteur No. 47</v>
      </c>
      <c r="Y6" t="str">
        <f>INDEX(Detail!$B$2:$B$1001,Main!S6,1)</f>
        <v>A+</v>
      </c>
      <c r="Z6">
        <f>MATCH(F6,Sheet1!$A$3:$A$8,0)</f>
        <v>4</v>
      </c>
      <c r="AA6">
        <f>MATCH(A6,Sheet1!$B$2:$E$2,0)</f>
        <v>1</v>
      </c>
      <c r="AB6" t="str">
        <f>INDEX(Sheet1!$B$3:$E$8,Main!Z6,Main!AA6)</f>
        <v>Bu Ratna</v>
      </c>
      <c r="AH6" s="9" t="s">
        <v>1014</v>
      </c>
      <c r="AI6" s="45">
        <f t="shared" ref="AI6:AI10" si="5">AVERAGEIF($F$2:$F$1001,AH6,$Q$2:$Q$1001)</f>
        <v>67.2109375</v>
      </c>
    </row>
    <row r="7" spans="1:40" x14ac:dyDescent="0.35">
      <c r="A7" t="str">
        <f t="shared" si="1"/>
        <v>Kategori 1</v>
      </c>
      <c r="B7">
        <v>6</v>
      </c>
      <c r="C7" t="str">
        <f t="shared" si="2"/>
        <v>0006</v>
      </c>
      <c r="D7" t="str">
        <f t="shared" si="3"/>
        <v>D0006</v>
      </c>
      <c r="E7" t="str">
        <f>VLOOKUP(F7,Helper!$I:$J,2,0)</f>
        <v>D</v>
      </c>
      <c r="F7" t="s">
        <v>1013</v>
      </c>
      <c r="G7" s="27" t="str">
        <f>VLOOKUP(D7,Detail!$G:$H,2,0)</f>
        <v>Artawan Lazuardi</v>
      </c>
      <c r="H7">
        <v>77</v>
      </c>
      <c r="I7">
        <v>53</v>
      </c>
      <c r="J7">
        <v>94</v>
      </c>
      <c r="K7">
        <v>65</v>
      </c>
      <c r="L7">
        <v>70</v>
      </c>
      <c r="M7">
        <v>57</v>
      </c>
      <c r="N7">
        <v>71</v>
      </c>
      <c r="O7" s="27" t="str">
        <f>IFERROR(VLOOKUP(D7,Absen!$A:$B,2,0),"No")</f>
        <v>No</v>
      </c>
      <c r="P7" s="43">
        <f t="shared" si="0"/>
        <v>71</v>
      </c>
      <c r="Q7" s="45">
        <f t="shared" si="4"/>
        <v>70.424999999999997</v>
      </c>
      <c r="R7" s="49" t="str">
        <f>VLOOKUP(Q7,Helper!$N:$O,2,TRUE)</f>
        <v>B</v>
      </c>
      <c r="S7" s="51">
        <f>MATCH(D7,Detail!$G$2:$G$1001,0)</f>
        <v>717</v>
      </c>
      <c r="T7" s="27">
        <f>INDEX(Detail!$A$2:$A$1001,Main!S7,1)</f>
        <v>38070</v>
      </c>
      <c r="U7" t="str">
        <f>INDEX(Detail!$F$2:$F$1001,Main!S7,1)</f>
        <v>Kota Administrasi Jakarta Timur</v>
      </c>
      <c r="V7">
        <f>INDEX(Detail!$C$2:$C$1001,Main!S7,1)</f>
        <v>178</v>
      </c>
      <c r="W7">
        <f>INDEX(Detail!$D$2:$D$1001,Main!S7,1)</f>
        <v>49</v>
      </c>
      <c r="X7" t="str">
        <f>INDEX(Detail!$E$2:$E$1001,Main!S7,1)</f>
        <v xml:space="preserve">Jalan Wonoayu No. 5
</v>
      </c>
      <c r="Y7" t="str">
        <f>INDEX(Detail!$B$2:$B$1001,Main!S7,1)</f>
        <v>B-</v>
      </c>
      <c r="Z7">
        <f>MATCH(F7,Sheet1!$A$3:$A$8,0)</f>
        <v>4</v>
      </c>
      <c r="AA7">
        <f>MATCH(A7,Sheet1!$B$2:$E$2,0)</f>
        <v>1</v>
      </c>
      <c r="AB7" t="str">
        <f>INDEX(Sheet1!$B$3:$E$8,Main!Z7,Main!AA7)</f>
        <v>Bu Ratna</v>
      </c>
      <c r="AH7" s="9" t="s">
        <v>1012</v>
      </c>
      <c r="AI7" s="45">
        <f t="shared" si="5"/>
        <v>67.426162790697632</v>
      </c>
    </row>
    <row r="8" spans="1:40" x14ac:dyDescent="0.35">
      <c r="A8" t="str">
        <f t="shared" si="1"/>
        <v>Kategori 1</v>
      </c>
      <c r="B8">
        <v>7</v>
      </c>
      <c r="C8" t="str">
        <f t="shared" si="2"/>
        <v>0007</v>
      </c>
      <c r="D8" t="str">
        <f t="shared" si="3"/>
        <v>D0007</v>
      </c>
      <c r="E8" t="str">
        <f>VLOOKUP(F8,Helper!$I:$J,2,0)</f>
        <v>D</v>
      </c>
      <c r="F8" t="s">
        <v>1013</v>
      </c>
      <c r="G8" s="27" t="str">
        <f>VLOOKUP(D8,Detail!$G:$H,2,0)</f>
        <v>Jatmiko Nasyidah</v>
      </c>
      <c r="H8">
        <v>58</v>
      </c>
      <c r="I8">
        <v>61</v>
      </c>
      <c r="J8">
        <v>95</v>
      </c>
      <c r="K8">
        <v>54</v>
      </c>
      <c r="L8">
        <v>77</v>
      </c>
      <c r="M8">
        <v>65</v>
      </c>
      <c r="N8">
        <v>87</v>
      </c>
      <c r="O8" s="27" t="str">
        <f>IFERROR(VLOOKUP(D8,Absen!$A:$B,2,0),"No")</f>
        <v>No</v>
      </c>
      <c r="P8" s="43">
        <f t="shared" si="0"/>
        <v>87</v>
      </c>
      <c r="Q8" s="45">
        <f t="shared" si="4"/>
        <v>71.95</v>
      </c>
      <c r="R8" s="49" t="str">
        <f>VLOOKUP(Q8,Helper!$N:$O,2,TRUE)</f>
        <v>B</v>
      </c>
      <c r="S8" s="51">
        <f>MATCH(D8,Detail!$G$2:$G$1001,0)</f>
        <v>758</v>
      </c>
      <c r="T8" s="27">
        <f>INDEX(Detail!$A$2:$A$1001,Main!S8,1)</f>
        <v>37117</v>
      </c>
      <c r="U8" t="str">
        <f>INDEX(Detail!$F$2:$F$1001,Main!S8,1)</f>
        <v>Sibolga</v>
      </c>
      <c r="V8">
        <f>INDEX(Detail!$C$2:$C$1001,Main!S8,1)</f>
        <v>170</v>
      </c>
      <c r="W8">
        <f>INDEX(Detail!$D$2:$D$1001,Main!S8,1)</f>
        <v>48</v>
      </c>
      <c r="X8" t="str">
        <f>INDEX(Detail!$E$2:$E$1001,Main!S8,1)</f>
        <v>Jl. Cikutra Timur No. 25</v>
      </c>
      <c r="Y8" t="str">
        <f>INDEX(Detail!$B$2:$B$1001,Main!S8,1)</f>
        <v>O-</v>
      </c>
      <c r="Z8">
        <f>MATCH(F8,Sheet1!$A$3:$A$8,0)</f>
        <v>4</v>
      </c>
      <c r="AA8">
        <f>MATCH(A8,Sheet1!$B$2:$E$2,0)</f>
        <v>1</v>
      </c>
      <c r="AB8" t="str">
        <f>INDEX(Sheet1!$B$3:$E$8,Main!Z8,Main!AA8)</f>
        <v>Bu Ratna</v>
      </c>
      <c r="AG8" s="29"/>
      <c r="AH8" s="9" t="s">
        <v>1013</v>
      </c>
      <c r="AI8" s="45">
        <f t="shared" si="5"/>
        <v>66.926344086021544</v>
      </c>
      <c r="AJ8" s="29"/>
      <c r="AK8" s="29"/>
      <c r="AL8" s="29"/>
      <c r="AM8" s="29"/>
    </row>
    <row r="9" spans="1:40" x14ac:dyDescent="0.35">
      <c r="A9" t="str">
        <f t="shared" si="1"/>
        <v>Kategori 1</v>
      </c>
      <c r="B9">
        <v>8</v>
      </c>
      <c r="C9" t="str">
        <f t="shared" si="2"/>
        <v>0008</v>
      </c>
      <c r="D9" t="str">
        <f t="shared" si="3"/>
        <v>F0008</v>
      </c>
      <c r="E9" t="str">
        <f>VLOOKUP(F9,Helper!$I:$J,2,0)</f>
        <v>F</v>
      </c>
      <c r="F9" t="s">
        <v>1011</v>
      </c>
      <c r="G9" s="27" t="str">
        <f>VLOOKUP(D9,Detail!$G:$H,2,0)</f>
        <v>Dadap Winarsih</v>
      </c>
      <c r="H9">
        <v>92</v>
      </c>
      <c r="I9">
        <v>75</v>
      </c>
      <c r="J9">
        <v>70</v>
      </c>
      <c r="K9">
        <v>70</v>
      </c>
      <c r="L9">
        <v>68</v>
      </c>
      <c r="M9">
        <v>65</v>
      </c>
      <c r="N9">
        <v>84</v>
      </c>
      <c r="O9" s="27" t="str">
        <f>IFERROR(VLOOKUP(D9,Absen!$A:$B,2,0),"No")</f>
        <v>No</v>
      </c>
      <c r="P9" s="43">
        <f t="shared" si="0"/>
        <v>84</v>
      </c>
      <c r="Q9" s="45">
        <f t="shared" si="4"/>
        <v>73.525000000000006</v>
      </c>
      <c r="R9" s="49" t="str">
        <f>VLOOKUP(Q9,Helper!$N:$O,2,TRUE)</f>
        <v>B</v>
      </c>
      <c r="S9" s="51">
        <f>MATCH(D9,Detail!$G$2:$G$1001,0)</f>
        <v>462</v>
      </c>
      <c r="T9" s="27">
        <f>INDEX(Detail!$A$2:$A$1001,Main!S9,1)</f>
        <v>38387</v>
      </c>
      <c r="U9" t="str">
        <f>INDEX(Detail!$F$2:$F$1001,Main!S9,1)</f>
        <v>Pematangsiantar</v>
      </c>
      <c r="V9">
        <f>INDEX(Detail!$C$2:$C$1001,Main!S9,1)</f>
        <v>178</v>
      </c>
      <c r="W9">
        <f>INDEX(Detail!$D$2:$D$1001,Main!S9,1)</f>
        <v>54</v>
      </c>
      <c r="X9" t="str">
        <f>INDEX(Detail!$E$2:$E$1001,Main!S9,1)</f>
        <v xml:space="preserve">Gg. Suryakencana No. 0
</v>
      </c>
      <c r="Y9" t="str">
        <f>INDEX(Detail!$B$2:$B$1001,Main!S9,1)</f>
        <v>AB+</v>
      </c>
      <c r="Z9">
        <f>MATCH(F9,Sheet1!$A$3:$A$8,0)</f>
        <v>6</v>
      </c>
      <c r="AA9">
        <f>MATCH(A9,Sheet1!$B$2:$E$2,0)</f>
        <v>1</v>
      </c>
      <c r="AB9" t="str">
        <f>INDEX(Sheet1!$B$3:$E$8,Main!Z9,Main!AA9)</f>
        <v>Pak Andi</v>
      </c>
      <c r="AH9" s="9" t="s">
        <v>1010</v>
      </c>
      <c r="AI9" s="45">
        <f t="shared" si="5"/>
        <v>66.756562499999973</v>
      </c>
    </row>
    <row r="10" spans="1:40" x14ac:dyDescent="0.35">
      <c r="A10" t="str">
        <f t="shared" si="1"/>
        <v>Kategori 1</v>
      </c>
      <c r="B10">
        <v>9</v>
      </c>
      <c r="C10" t="str">
        <f t="shared" si="2"/>
        <v>0009</v>
      </c>
      <c r="D10" t="str">
        <f t="shared" si="3"/>
        <v>B0009</v>
      </c>
      <c r="E10" t="str">
        <f>VLOOKUP(F10,Helper!$I:$J,2,0)</f>
        <v>B</v>
      </c>
      <c r="F10" t="s">
        <v>1014</v>
      </c>
      <c r="G10" s="27" t="str">
        <f>VLOOKUP(D10,Detail!$G:$H,2,0)</f>
        <v>Dina Wahyudin</v>
      </c>
      <c r="H10">
        <v>77</v>
      </c>
      <c r="I10">
        <v>40</v>
      </c>
      <c r="J10">
        <v>95</v>
      </c>
      <c r="K10">
        <v>75</v>
      </c>
      <c r="L10">
        <v>60</v>
      </c>
      <c r="M10">
        <v>81</v>
      </c>
      <c r="N10">
        <v>73</v>
      </c>
      <c r="O10" s="27">
        <f>IFERROR(VLOOKUP(D10,Absen!$A:$B,2,0),"No")</f>
        <v>44807</v>
      </c>
      <c r="P10" s="43">
        <f t="shared" si="0"/>
        <v>63</v>
      </c>
      <c r="Q10" s="45">
        <f t="shared" si="4"/>
        <v>73</v>
      </c>
      <c r="R10" s="49" t="str">
        <f>VLOOKUP(Q10,Helper!$N:$O,2,TRUE)</f>
        <v>B</v>
      </c>
      <c r="S10" s="51">
        <f>MATCH(D10,Detail!$G$2:$G$1001,0)</f>
        <v>284</v>
      </c>
      <c r="T10" s="27">
        <f>INDEX(Detail!$A$2:$A$1001,Main!S10,1)</f>
        <v>37544</v>
      </c>
      <c r="U10" t="str">
        <f>INDEX(Detail!$F$2:$F$1001,Main!S10,1)</f>
        <v>Gorontalo</v>
      </c>
      <c r="V10">
        <f>INDEX(Detail!$C$2:$C$1001,Main!S10,1)</f>
        <v>158</v>
      </c>
      <c r="W10">
        <f>INDEX(Detail!$D$2:$D$1001,Main!S10,1)</f>
        <v>76</v>
      </c>
      <c r="X10" t="str">
        <f>INDEX(Detail!$E$2:$E$1001,Main!S10,1)</f>
        <v>Gg. Cempaka No. 58</v>
      </c>
      <c r="Y10" t="str">
        <f>INDEX(Detail!$B$2:$B$1001,Main!S10,1)</f>
        <v>AB+</v>
      </c>
      <c r="Z10">
        <f>MATCH(F10,Sheet1!$A$3:$A$8,0)</f>
        <v>2</v>
      </c>
      <c r="AA10">
        <f>MATCH(A10,Sheet1!$B$2:$E$2,0)</f>
        <v>1</v>
      </c>
      <c r="AB10" t="str">
        <f>INDEX(Sheet1!$B$3:$E$8,Main!Z10,Main!AA10)</f>
        <v>Pak Krisna</v>
      </c>
      <c r="AH10" s="9" t="s">
        <v>1011</v>
      </c>
      <c r="AI10" s="45">
        <f t="shared" si="5"/>
        <v>67.564110429447837</v>
      </c>
    </row>
    <row r="11" spans="1:40" x14ac:dyDescent="0.35">
      <c r="A11" t="str">
        <f t="shared" si="1"/>
        <v>Kategori 1</v>
      </c>
      <c r="B11">
        <v>10</v>
      </c>
      <c r="C11" t="str">
        <f t="shared" si="2"/>
        <v>0010</v>
      </c>
      <c r="D11" t="str">
        <f t="shared" si="3"/>
        <v>E0010</v>
      </c>
      <c r="E11" t="str">
        <f>VLOOKUP(F11,Helper!$I:$J,2,0)</f>
        <v>E</v>
      </c>
      <c r="F11" t="s">
        <v>1010</v>
      </c>
      <c r="G11" s="27" t="str">
        <f>VLOOKUP(D11,Detail!$G:$H,2,0)</f>
        <v>Wardi Hasanah</v>
      </c>
      <c r="H11">
        <v>59</v>
      </c>
      <c r="I11">
        <v>63</v>
      </c>
      <c r="J11">
        <v>91</v>
      </c>
      <c r="K11">
        <v>67</v>
      </c>
      <c r="L11">
        <v>67</v>
      </c>
      <c r="M11">
        <v>89</v>
      </c>
      <c r="N11">
        <v>96</v>
      </c>
      <c r="O11" s="27" t="str">
        <f>IFERROR(VLOOKUP(D11,Absen!$A:$B,2,0),"No")</f>
        <v>No</v>
      </c>
      <c r="P11" s="43">
        <f t="shared" si="0"/>
        <v>96</v>
      </c>
      <c r="Q11" s="45">
        <f t="shared" si="4"/>
        <v>77.599999999999994</v>
      </c>
      <c r="R11" s="49" t="str">
        <f>VLOOKUP(Q11,Helper!$N:$O,2,TRUE)</f>
        <v>B</v>
      </c>
      <c r="S11" s="51">
        <f>MATCH(D11,Detail!$G$2:$G$1001,0)</f>
        <v>351</v>
      </c>
      <c r="T11" s="27">
        <f>INDEX(Detail!$A$2:$A$1001,Main!S11,1)</f>
        <v>37028</v>
      </c>
      <c r="U11" t="str">
        <f>INDEX(Detail!$F$2:$F$1001,Main!S11,1)</f>
        <v>Pangkalpinang</v>
      </c>
      <c r="V11">
        <f>INDEX(Detail!$C$2:$C$1001,Main!S11,1)</f>
        <v>178</v>
      </c>
      <c r="W11">
        <f>INDEX(Detail!$D$2:$D$1001,Main!S11,1)</f>
        <v>70</v>
      </c>
      <c r="X11" t="str">
        <f>INDEX(Detail!$E$2:$E$1001,Main!S11,1)</f>
        <v>Gg. KH Amin Jasuta No. 20</v>
      </c>
      <c r="Y11" t="str">
        <f>INDEX(Detail!$B$2:$B$1001,Main!S11,1)</f>
        <v>O-</v>
      </c>
      <c r="Z11">
        <f>MATCH(F11,Sheet1!$A$3:$A$8,0)</f>
        <v>5</v>
      </c>
      <c r="AA11">
        <f>MATCH(A11,Sheet1!$B$2:$E$2,0)</f>
        <v>1</v>
      </c>
      <c r="AB11" t="str">
        <f>INDEX(Sheet1!$B$3:$E$8,Main!Z11,Main!AA11)</f>
        <v>Bu Made</v>
      </c>
    </row>
    <row r="12" spans="1:40" x14ac:dyDescent="0.35">
      <c r="A12" t="str">
        <f t="shared" si="1"/>
        <v>Kategori 1</v>
      </c>
      <c r="B12">
        <v>11</v>
      </c>
      <c r="C12" t="str">
        <f t="shared" si="2"/>
        <v>0011</v>
      </c>
      <c r="D12" t="str">
        <f t="shared" si="3"/>
        <v>B0011</v>
      </c>
      <c r="E12" t="str">
        <f>VLOOKUP(F12,Helper!$I:$J,2,0)</f>
        <v>B</v>
      </c>
      <c r="F12" t="s">
        <v>1014</v>
      </c>
      <c r="G12" s="27" t="str">
        <f>VLOOKUP(D12,Detail!$G:$H,2,0)</f>
        <v>Lukita Anggriawan</v>
      </c>
      <c r="H12">
        <v>80</v>
      </c>
      <c r="I12">
        <v>75</v>
      </c>
      <c r="J12">
        <v>51</v>
      </c>
      <c r="K12">
        <v>52</v>
      </c>
      <c r="L12">
        <v>54</v>
      </c>
      <c r="M12">
        <v>51</v>
      </c>
      <c r="N12">
        <v>79</v>
      </c>
      <c r="O12" s="27" t="str">
        <f>IFERROR(VLOOKUP(D12,Absen!$A:$B,2,0),"No")</f>
        <v>No</v>
      </c>
      <c r="P12" s="43">
        <f t="shared" si="0"/>
        <v>79</v>
      </c>
      <c r="Q12" s="45">
        <f t="shared" si="4"/>
        <v>60.925000000000004</v>
      </c>
      <c r="R12" s="49" t="str">
        <f>VLOOKUP(Q12,Helper!$N:$O,2,TRUE)</f>
        <v>C</v>
      </c>
      <c r="S12" s="51">
        <f>MATCH(D12,Detail!$G$2:$G$1001,0)</f>
        <v>709</v>
      </c>
      <c r="T12" s="27">
        <f>INDEX(Detail!$A$2:$A$1001,Main!S12,1)</f>
        <v>37860</v>
      </c>
      <c r="U12" t="str">
        <f>INDEX(Detail!$F$2:$F$1001,Main!S12,1)</f>
        <v>Binjai</v>
      </c>
      <c r="V12">
        <f>INDEX(Detail!$C$2:$C$1001,Main!S12,1)</f>
        <v>158</v>
      </c>
      <c r="W12">
        <f>INDEX(Detail!$D$2:$D$1001,Main!S12,1)</f>
        <v>70</v>
      </c>
      <c r="X12" t="str">
        <f>INDEX(Detail!$E$2:$E$1001,Main!S12,1)</f>
        <v xml:space="preserve">Jalan Waringin No. 1
</v>
      </c>
      <c r="Y12" t="str">
        <f>INDEX(Detail!$B$2:$B$1001,Main!S12,1)</f>
        <v>A+</v>
      </c>
      <c r="Z12">
        <f>MATCH(F12,Sheet1!$A$3:$A$8,0)</f>
        <v>2</v>
      </c>
      <c r="AA12">
        <f>MATCH(A12,Sheet1!$B$2:$E$2,0)</f>
        <v>1</v>
      </c>
      <c r="AB12" t="str">
        <f>INDEX(Sheet1!$B$3:$E$8,Main!Z12,Main!AA12)</f>
        <v>Pak Krisna</v>
      </c>
      <c r="AI12" t="s">
        <v>3194</v>
      </c>
    </row>
    <row r="13" spans="1:40" x14ac:dyDescent="0.35">
      <c r="A13" t="str">
        <f t="shared" si="1"/>
        <v>Kategori 1</v>
      </c>
      <c r="B13">
        <v>12</v>
      </c>
      <c r="C13" t="str">
        <f t="shared" si="2"/>
        <v>0012</v>
      </c>
      <c r="D13" t="str">
        <f t="shared" si="3"/>
        <v>B0012</v>
      </c>
      <c r="E13" t="str">
        <f>VLOOKUP(F13,Helper!$I:$J,2,0)</f>
        <v>B</v>
      </c>
      <c r="F13" t="s">
        <v>1014</v>
      </c>
      <c r="G13" s="27" t="str">
        <f>VLOOKUP(D13,Detail!$G:$H,2,0)</f>
        <v>Jatmiko Halimah</v>
      </c>
      <c r="H13">
        <v>89</v>
      </c>
      <c r="I13">
        <v>66</v>
      </c>
      <c r="J13">
        <v>58</v>
      </c>
      <c r="K13">
        <v>56</v>
      </c>
      <c r="L13">
        <v>72</v>
      </c>
      <c r="M13">
        <v>40</v>
      </c>
      <c r="N13">
        <v>66</v>
      </c>
      <c r="O13" s="27">
        <f>IFERROR(VLOOKUP(D13,Absen!$A:$B,2,0),"No")</f>
        <v>44826</v>
      </c>
      <c r="P13" s="43">
        <f t="shared" si="0"/>
        <v>56</v>
      </c>
      <c r="Q13" s="45">
        <f t="shared" si="4"/>
        <v>60.575000000000003</v>
      </c>
      <c r="R13" s="49" t="str">
        <f>VLOOKUP(Q13,Helper!$N:$O,2,TRUE)</f>
        <v>C</v>
      </c>
      <c r="S13" s="51">
        <f>MATCH(D13,Detail!$G$2:$G$1001,0)</f>
        <v>841</v>
      </c>
      <c r="T13" s="27">
        <f>INDEX(Detail!$A$2:$A$1001,Main!S13,1)</f>
        <v>37738</v>
      </c>
      <c r="U13" t="str">
        <f>INDEX(Detail!$F$2:$F$1001,Main!S13,1)</f>
        <v>Pekalongan</v>
      </c>
      <c r="V13">
        <f>INDEX(Detail!$C$2:$C$1001,Main!S13,1)</f>
        <v>167</v>
      </c>
      <c r="W13">
        <f>INDEX(Detail!$D$2:$D$1001,Main!S13,1)</f>
        <v>78</v>
      </c>
      <c r="X13" t="str">
        <f>INDEX(Detail!$E$2:$E$1001,Main!S13,1)</f>
        <v>Jl. Kutai No. 34</v>
      </c>
      <c r="Y13" t="str">
        <f>INDEX(Detail!$B$2:$B$1001,Main!S13,1)</f>
        <v>AB-</v>
      </c>
      <c r="Z13">
        <f>MATCH(F13,Sheet1!$A$3:$A$8,0)</f>
        <v>2</v>
      </c>
      <c r="AA13">
        <f>MATCH(A13,Sheet1!$B$2:$E$2,0)</f>
        <v>1</v>
      </c>
      <c r="AB13" t="str">
        <f>INDEX(Sheet1!$B$3:$E$8,Main!Z13,Main!AA13)</f>
        <v>Pak Krisna</v>
      </c>
      <c r="AI13">
        <f>COUNTIFS(F2:$F$1001,"Aktuaria",$R$2:$R$1001,"A")</f>
        <v>2</v>
      </c>
    </row>
    <row r="14" spans="1:40" x14ac:dyDescent="0.35">
      <c r="A14" t="str">
        <f t="shared" si="1"/>
        <v>Kategori 1</v>
      </c>
      <c r="B14">
        <v>13</v>
      </c>
      <c r="C14" t="str">
        <f t="shared" si="2"/>
        <v>0013</v>
      </c>
      <c r="D14" t="str">
        <f t="shared" si="3"/>
        <v>E0013</v>
      </c>
      <c r="E14" t="str">
        <f>VLOOKUP(F14,Helper!$I:$J,2,0)</f>
        <v>E</v>
      </c>
      <c r="F14" t="s">
        <v>1010</v>
      </c>
      <c r="G14" s="27" t="str">
        <f>VLOOKUP(D14,Detail!$G:$H,2,0)</f>
        <v>Zulaikha Hasanah</v>
      </c>
      <c r="H14">
        <v>87</v>
      </c>
      <c r="I14">
        <v>62</v>
      </c>
      <c r="J14">
        <v>79</v>
      </c>
      <c r="K14">
        <v>53</v>
      </c>
      <c r="L14">
        <v>76</v>
      </c>
      <c r="M14">
        <v>99</v>
      </c>
      <c r="N14">
        <v>67</v>
      </c>
      <c r="O14" s="27" t="str">
        <f>IFERROR(VLOOKUP(D14,Absen!$A:$B,2,0),"No")</f>
        <v>No</v>
      </c>
      <c r="P14" s="43">
        <f t="shared" si="0"/>
        <v>67</v>
      </c>
      <c r="Q14" s="45">
        <f t="shared" si="4"/>
        <v>77.05</v>
      </c>
      <c r="R14" s="49" t="str">
        <f>VLOOKUP(Q14,Helper!$N:$O,2,TRUE)</f>
        <v>B</v>
      </c>
      <c r="S14" s="51">
        <f>MATCH(D14,Detail!$G$2:$G$1001,0)</f>
        <v>668</v>
      </c>
      <c r="T14" s="27">
        <f>INDEX(Detail!$A$2:$A$1001,Main!S14,1)</f>
        <v>37641</v>
      </c>
      <c r="U14" t="str">
        <f>INDEX(Detail!$F$2:$F$1001,Main!S14,1)</f>
        <v>Cilegon</v>
      </c>
      <c r="V14">
        <f>INDEX(Detail!$C$2:$C$1001,Main!S14,1)</f>
        <v>179</v>
      </c>
      <c r="W14">
        <f>INDEX(Detail!$D$2:$D$1001,Main!S14,1)</f>
        <v>76</v>
      </c>
      <c r="X14" t="str">
        <f>INDEX(Detail!$E$2:$E$1001,Main!S14,1)</f>
        <v>Jalan S. Parman No. 85</v>
      </c>
      <c r="Y14" t="str">
        <f>INDEX(Detail!$B$2:$B$1001,Main!S14,1)</f>
        <v>O+</v>
      </c>
      <c r="Z14">
        <f>MATCH(F14,Sheet1!$A$3:$A$8,0)</f>
        <v>5</v>
      </c>
      <c r="AA14">
        <f>MATCH(A14,Sheet1!$B$2:$E$2,0)</f>
        <v>1</v>
      </c>
      <c r="AB14" t="str">
        <f>INDEX(Sheet1!$B$3:$E$8,Main!Z14,Main!AA14)</f>
        <v>Bu Made</v>
      </c>
      <c r="AI14" t="s">
        <v>3195</v>
      </c>
    </row>
    <row r="15" spans="1:40" x14ac:dyDescent="0.35">
      <c r="A15" t="str">
        <f t="shared" si="1"/>
        <v>Kategori 1</v>
      </c>
      <c r="B15">
        <v>14</v>
      </c>
      <c r="C15" t="str">
        <f t="shared" si="2"/>
        <v>0014</v>
      </c>
      <c r="D15" t="str">
        <f t="shared" si="3"/>
        <v>E0014</v>
      </c>
      <c r="E15" t="str">
        <f>VLOOKUP(F15,Helper!$I:$J,2,0)</f>
        <v>E</v>
      </c>
      <c r="F15" t="s">
        <v>1010</v>
      </c>
      <c r="G15" s="27" t="str">
        <f>VLOOKUP(D15,Detail!$G:$H,2,0)</f>
        <v>Mahdi Prasetyo</v>
      </c>
      <c r="H15">
        <v>86</v>
      </c>
      <c r="I15">
        <v>69</v>
      </c>
      <c r="J15">
        <v>85</v>
      </c>
      <c r="K15">
        <v>62</v>
      </c>
      <c r="L15">
        <v>73</v>
      </c>
      <c r="M15">
        <v>92</v>
      </c>
      <c r="N15">
        <v>66</v>
      </c>
      <c r="O15" s="27">
        <f>IFERROR(VLOOKUP(D15,Absen!$A:$B,2,0),"No")</f>
        <v>44879</v>
      </c>
      <c r="P15" s="43">
        <f t="shared" si="0"/>
        <v>56</v>
      </c>
      <c r="Q15" s="45">
        <f t="shared" si="4"/>
        <v>77.25</v>
      </c>
      <c r="R15" s="49" t="str">
        <f>VLOOKUP(Q15,Helper!$N:$O,2,TRUE)</f>
        <v>B</v>
      </c>
      <c r="S15" s="51">
        <f>MATCH(D15,Detail!$G$2:$G$1001,0)</f>
        <v>807</v>
      </c>
      <c r="T15" s="27">
        <f>INDEX(Detail!$A$2:$A$1001,Main!S15,1)</f>
        <v>37139</v>
      </c>
      <c r="U15" t="str">
        <f>INDEX(Detail!$F$2:$F$1001,Main!S15,1)</f>
        <v>Kotamobagu</v>
      </c>
      <c r="V15">
        <f>INDEX(Detail!$C$2:$C$1001,Main!S15,1)</f>
        <v>166</v>
      </c>
      <c r="W15">
        <f>INDEX(Detail!$D$2:$D$1001,Main!S15,1)</f>
        <v>60</v>
      </c>
      <c r="X15" t="str">
        <f>INDEX(Detail!$E$2:$E$1001,Main!S15,1)</f>
        <v>Jl. Jamika No. 98</v>
      </c>
      <c r="Y15" t="str">
        <f>INDEX(Detail!$B$2:$B$1001,Main!S15,1)</f>
        <v>B+</v>
      </c>
      <c r="Z15">
        <f>MATCH(F15,Sheet1!$A$3:$A$8,0)</f>
        <v>5</v>
      </c>
      <c r="AA15">
        <f>MATCH(A15,Sheet1!$B$2:$E$2,0)</f>
        <v>1</v>
      </c>
      <c r="AB15" t="str">
        <f>INDEX(Sheet1!$B$3:$E$8,Main!Z15,Main!AA15)</f>
        <v>Bu Made</v>
      </c>
      <c r="AI15">
        <f>COUNTIFS($F$2:$F$1001,"Matematika",$O$2:$O$1001,"No")</f>
        <v>76</v>
      </c>
    </row>
    <row r="16" spans="1:40" x14ac:dyDescent="0.35">
      <c r="A16" t="str">
        <f t="shared" si="1"/>
        <v>Kategori 1</v>
      </c>
      <c r="B16">
        <v>15</v>
      </c>
      <c r="C16" t="str">
        <f t="shared" si="2"/>
        <v>0015</v>
      </c>
      <c r="D16" t="str">
        <f t="shared" si="3"/>
        <v>F0015</v>
      </c>
      <c r="E16" t="str">
        <f>VLOOKUP(F16,Helper!$I:$J,2,0)</f>
        <v>F</v>
      </c>
      <c r="F16" t="s">
        <v>1011</v>
      </c>
      <c r="G16" s="27" t="str">
        <f>VLOOKUP(D16,Detail!$G:$H,2,0)</f>
        <v>Adinata Permata</v>
      </c>
      <c r="H16">
        <v>81</v>
      </c>
      <c r="I16">
        <v>48</v>
      </c>
      <c r="J16">
        <v>61</v>
      </c>
      <c r="K16">
        <v>53</v>
      </c>
      <c r="L16">
        <v>85</v>
      </c>
      <c r="M16">
        <v>70</v>
      </c>
      <c r="N16">
        <v>60</v>
      </c>
      <c r="O16" s="27">
        <f>IFERROR(VLOOKUP(D16,Absen!$A:$B,2,0),"No")</f>
        <v>44756</v>
      </c>
      <c r="P16" s="43">
        <f t="shared" si="0"/>
        <v>50</v>
      </c>
      <c r="Q16" s="45">
        <f t="shared" si="4"/>
        <v>64.575000000000003</v>
      </c>
      <c r="R16" s="49" t="str">
        <f>VLOOKUP(Q16,Helper!$N:$O,2,TRUE)</f>
        <v>C</v>
      </c>
      <c r="S16" s="51">
        <f>MATCH(D16,Detail!$G$2:$G$1001,0)</f>
        <v>940</v>
      </c>
      <c r="T16" s="27">
        <f>INDEX(Detail!$A$2:$A$1001,Main!S16,1)</f>
        <v>38005</v>
      </c>
      <c r="U16" t="str">
        <f>INDEX(Detail!$F$2:$F$1001,Main!S16,1)</f>
        <v>Pontianak</v>
      </c>
      <c r="V16">
        <f>INDEX(Detail!$C$2:$C$1001,Main!S16,1)</f>
        <v>158</v>
      </c>
      <c r="W16">
        <f>INDEX(Detail!$D$2:$D$1001,Main!S16,1)</f>
        <v>82</v>
      </c>
      <c r="X16" t="str">
        <f>INDEX(Detail!$E$2:$E$1001,Main!S16,1)</f>
        <v xml:space="preserve">Jl. Rungkut Industri No. 5
</v>
      </c>
      <c r="Y16" t="str">
        <f>INDEX(Detail!$B$2:$B$1001,Main!S16,1)</f>
        <v>A-</v>
      </c>
      <c r="Z16">
        <f>MATCH(F16,Sheet1!$A$3:$A$8,0)</f>
        <v>6</v>
      </c>
      <c r="AA16">
        <f>MATCH(A16,Sheet1!$B$2:$E$2,0)</f>
        <v>1</v>
      </c>
      <c r="AB16" t="str">
        <f>INDEX(Sheet1!$B$3:$E$8,Main!Z16,Main!AA16)</f>
        <v>Pak Andi</v>
      </c>
      <c r="AI16" t="s">
        <v>3196</v>
      </c>
    </row>
    <row r="17" spans="1:36" x14ac:dyDescent="0.35">
      <c r="A17" t="str">
        <f t="shared" si="1"/>
        <v>Kategori 1</v>
      </c>
      <c r="B17">
        <v>16</v>
      </c>
      <c r="C17" t="str">
        <f t="shared" si="2"/>
        <v>0016</v>
      </c>
      <c r="D17" t="str">
        <f t="shared" si="3"/>
        <v>A0016</v>
      </c>
      <c r="E17" t="str">
        <f>VLOOKUP(F17,Helper!$I:$J,2,0)</f>
        <v>A</v>
      </c>
      <c r="F17" t="s">
        <v>1015</v>
      </c>
      <c r="G17" s="27" t="str">
        <f>VLOOKUP(D17,Detail!$G:$H,2,0)</f>
        <v>Baktiono Kurniawan</v>
      </c>
      <c r="H17">
        <v>72</v>
      </c>
      <c r="I17">
        <v>64</v>
      </c>
      <c r="J17">
        <v>79</v>
      </c>
      <c r="K17">
        <v>59</v>
      </c>
      <c r="L17">
        <v>82</v>
      </c>
      <c r="M17">
        <v>88</v>
      </c>
      <c r="N17">
        <v>69</v>
      </c>
      <c r="O17" s="27">
        <f>IFERROR(VLOOKUP(D17,Absen!$A:$B,2,0),"No")</f>
        <v>44828</v>
      </c>
      <c r="P17" s="43">
        <f t="shared" si="0"/>
        <v>59</v>
      </c>
      <c r="Q17" s="45">
        <f t="shared" si="4"/>
        <v>73.925000000000011</v>
      </c>
      <c r="R17" s="49" t="str">
        <f>VLOOKUP(Q17,Helper!$N:$O,2,TRUE)</f>
        <v>B</v>
      </c>
      <c r="S17" s="51">
        <f>MATCH(D17,Detail!$G$2:$G$1001,0)</f>
        <v>2</v>
      </c>
      <c r="T17" s="27">
        <f>INDEX(Detail!$A$2:$A$1001,Main!S17,1)</f>
        <v>37464</v>
      </c>
      <c r="U17" t="str">
        <f>INDEX(Detail!$F$2:$F$1001,Main!S17,1)</f>
        <v>Padangpanjang</v>
      </c>
      <c r="V17">
        <f>INDEX(Detail!$C$2:$C$1001,Main!S17,1)</f>
        <v>159</v>
      </c>
      <c r="W17">
        <f>INDEX(Detail!$D$2:$D$1001,Main!S17,1)</f>
        <v>56</v>
      </c>
      <c r="X17" t="str">
        <f>INDEX(Detail!$E$2:$E$1001,Main!S17,1)</f>
        <v>Gang Ahmad Dahlan No. 37</v>
      </c>
      <c r="Y17" t="str">
        <f>INDEX(Detail!$B$2:$B$1001,Main!S17,1)</f>
        <v>O-</v>
      </c>
      <c r="Z17">
        <f>MATCH(F17,Sheet1!$A$3:$A$8,0)</f>
        <v>1</v>
      </c>
      <c r="AA17">
        <f>MATCH(A17,Sheet1!$B$2:$E$2,0)</f>
        <v>1</v>
      </c>
      <c r="AB17" t="str">
        <f>INDEX(Sheet1!$B$3:$E$8,Main!Z17,Main!AA17)</f>
        <v>Bu Dwi</v>
      </c>
      <c r="AI17">
        <f>159-AI15</f>
        <v>83</v>
      </c>
    </row>
    <row r="18" spans="1:36" x14ac:dyDescent="0.35">
      <c r="A18" t="str">
        <f t="shared" si="1"/>
        <v>Kategori 1</v>
      </c>
      <c r="B18">
        <v>17</v>
      </c>
      <c r="C18" t="str">
        <f t="shared" si="2"/>
        <v>0017</v>
      </c>
      <c r="D18" t="str">
        <f t="shared" si="3"/>
        <v>F0017</v>
      </c>
      <c r="E18" t="str">
        <f>VLOOKUP(F18,Helper!$I:$J,2,0)</f>
        <v>F</v>
      </c>
      <c r="F18" t="s">
        <v>1011</v>
      </c>
      <c r="G18" s="27" t="str">
        <f>VLOOKUP(D18,Detail!$G:$H,2,0)</f>
        <v>Jati Suwarno</v>
      </c>
      <c r="H18">
        <v>60</v>
      </c>
      <c r="I18">
        <v>46</v>
      </c>
      <c r="J18">
        <v>85</v>
      </c>
      <c r="K18">
        <v>66</v>
      </c>
      <c r="L18">
        <v>73</v>
      </c>
      <c r="M18">
        <v>47</v>
      </c>
      <c r="N18">
        <v>62</v>
      </c>
      <c r="O18" s="27" t="str">
        <f>IFERROR(VLOOKUP(D18,Absen!$A:$B,2,0),"No")</f>
        <v>No</v>
      </c>
      <c r="P18" s="43">
        <f t="shared" si="0"/>
        <v>62</v>
      </c>
      <c r="Q18" s="45">
        <f t="shared" si="4"/>
        <v>63.225000000000001</v>
      </c>
      <c r="R18" s="49" t="str">
        <f>VLOOKUP(Q18,Helper!$N:$O,2,TRUE)</f>
        <v>C</v>
      </c>
      <c r="S18" s="51">
        <f>MATCH(D18,Detail!$G$2:$G$1001,0)</f>
        <v>40</v>
      </c>
      <c r="T18" s="27">
        <f>INDEX(Detail!$A$2:$A$1001,Main!S18,1)</f>
        <v>38285</v>
      </c>
      <c r="U18" t="str">
        <f>INDEX(Detail!$F$2:$F$1001,Main!S18,1)</f>
        <v>Pekanbaru</v>
      </c>
      <c r="V18">
        <f>INDEX(Detail!$C$2:$C$1001,Main!S18,1)</f>
        <v>165</v>
      </c>
      <c r="W18">
        <f>INDEX(Detail!$D$2:$D$1001,Main!S18,1)</f>
        <v>90</v>
      </c>
      <c r="X18" t="str">
        <f>INDEX(Detail!$E$2:$E$1001,Main!S18,1)</f>
        <v>Gang Dipatiukur No. 63</v>
      </c>
      <c r="Y18" t="str">
        <f>INDEX(Detail!$B$2:$B$1001,Main!S18,1)</f>
        <v>A-</v>
      </c>
      <c r="Z18">
        <f>MATCH(F18,Sheet1!$A$3:$A$8,0)</f>
        <v>6</v>
      </c>
      <c r="AA18">
        <f>MATCH(A18,Sheet1!$B$2:$E$2,0)</f>
        <v>1</v>
      </c>
      <c r="AB18" t="str">
        <f>INDEX(Sheet1!$B$3:$E$8,Main!Z18,Main!AA18)</f>
        <v>Pak Andi</v>
      </c>
      <c r="AI18" t="s">
        <v>3197</v>
      </c>
    </row>
    <row r="19" spans="1:36" x14ac:dyDescent="0.35">
      <c r="A19" t="str">
        <f t="shared" si="1"/>
        <v>Kategori 1</v>
      </c>
      <c r="B19">
        <v>18</v>
      </c>
      <c r="C19" t="str">
        <f t="shared" si="2"/>
        <v>0018</v>
      </c>
      <c r="D19" t="str">
        <f t="shared" si="3"/>
        <v>E0018</v>
      </c>
      <c r="E19" t="str">
        <f>VLOOKUP(F19,Helper!$I:$J,2,0)</f>
        <v>E</v>
      </c>
      <c r="F19" t="s">
        <v>1010</v>
      </c>
      <c r="G19" s="27" t="str">
        <f>VLOOKUP(D19,Detail!$G:$H,2,0)</f>
        <v>Artanto Sitorus</v>
      </c>
      <c r="H19">
        <v>53</v>
      </c>
      <c r="I19">
        <v>41</v>
      </c>
      <c r="J19">
        <v>64</v>
      </c>
      <c r="K19">
        <v>57</v>
      </c>
      <c r="L19">
        <v>80</v>
      </c>
      <c r="M19">
        <v>74</v>
      </c>
      <c r="N19">
        <v>95</v>
      </c>
      <c r="O19" s="27" t="str">
        <f>IFERROR(VLOOKUP(D19,Absen!$A:$B,2,0),"No")</f>
        <v>No</v>
      </c>
      <c r="P19" s="43">
        <f t="shared" si="0"/>
        <v>95</v>
      </c>
      <c r="Q19" s="45">
        <f t="shared" si="4"/>
        <v>65.974999999999994</v>
      </c>
      <c r="R19" s="49" t="str">
        <f>VLOOKUP(Q19,Helper!$N:$O,2,TRUE)</f>
        <v>C</v>
      </c>
      <c r="S19" s="51">
        <f>MATCH(D19,Detail!$G$2:$G$1001,0)</f>
        <v>860</v>
      </c>
      <c r="T19" s="27">
        <f>INDEX(Detail!$A$2:$A$1001,Main!S19,1)</f>
        <v>38096</v>
      </c>
      <c r="U19" t="str">
        <f>INDEX(Detail!$F$2:$F$1001,Main!S19,1)</f>
        <v>Kota Administrasi Jakarta Timur</v>
      </c>
      <c r="V19">
        <f>INDEX(Detail!$C$2:$C$1001,Main!S19,1)</f>
        <v>150</v>
      </c>
      <c r="W19">
        <f>INDEX(Detail!$D$2:$D$1001,Main!S19,1)</f>
        <v>83</v>
      </c>
      <c r="X19" t="str">
        <f>INDEX(Detail!$E$2:$E$1001,Main!S19,1)</f>
        <v>Jl. M.T Haryono No. 56</v>
      </c>
      <c r="Y19" t="str">
        <f>INDEX(Detail!$B$2:$B$1001,Main!S19,1)</f>
        <v>O+</v>
      </c>
      <c r="Z19">
        <f>MATCH(F19,Sheet1!$A$3:$A$8,0)</f>
        <v>5</v>
      </c>
      <c r="AA19">
        <f>MATCH(A19,Sheet1!$B$2:$E$2,0)</f>
        <v>1</v>
      </c>
      <c r="AB19" t="str">
        <f>INDEX(Sheet1!$B$3:$E$8,Main!Z19,Main!AA19)</f>
        <v>Bu Made</v>
      </c>
      <c r="AI19">
        <f>COUNTIFS($F$2:$F$1001,"Statistika",$O$2:$O$1001,"No")</f>
        <v>84</v>
      </c>
      <c r="AJ19" s="48">
        <f>84/160</f>
        <v>0.52500000000000002</v>
      </c>
    </row>
    <row r="20" spans="1:36" x14ac:dyDescent="0.35">
      <c r="A20" t="str">
        <f t="shared" si="1"/>
        <v>Kategori 1</v>
      </c>
      <c r="B20">
        <v>19</v>
      </c>
      <c r="C20" t="str">
        <f t="shared" si="2"/>
        <v>0019</v>
      </c>
      <c r="D20" t="str">
        <f t="shared" si="3"/>
        <v>C0019</v>
      </c>
      <c r="E20" t="str">
        <f>VLOOKUP(F20,Helper!$I:$J,2,0)</f>
        <v>C</v>
      </c>
      <c r="F20" t="s">
        <v>1012</v>
      </c>
      <c r="G20" s="27" t="str">
        <f>VLOOKUP(D20,Detail!$G:$H,2,0)</f>
        <v>Daniswara Manullang</v>
      </c>
      <c r="H20">
        <v>85</v>
      </c>
      <c r="I20">
        <v>63</v>
      </c>
      <c r="J20">
        <v>93</v>
      </c>
      <c r="K20">
        <v>65</v>
      </c>
      <c r="L20">
        <v>84</v>
      </c>
      <c r="M20">
        <v>48</v>
      </c>
      <c r="N20">
        <v>89</v>
      </c>
      <c r="O20" s="27">
        <f>IFERROR(VLOOKUP(D20,Absen!$A:$B,2,0),"No")</f>
        <v>44846</v>
      </c>
      <c r="P20" s="43">
        <f t="shared" si="0"/>
        <v>79</v>
      </c>
      <c r="Q20" s="45">
        <f t="shared" si="4"/>
        <v>73.225000000000009</v>
      </c>
      <c r="R20" s="49" t="str">
        <f>VLOOKUP(Q20,Helper!$N:$O,2,TRUE)</f>
        <v>B</v>
      </c>
      <c r="S20" s="51">
        <f>MATCH(D20,Detail!$G$2:$G$1001,0)</f>
        <v>539</v>
      </c>
      <c r="T20" s="27">
        <f>INDEX(Detail!$A$2:$A$1001,Main!S20,1)</f>
        <v>38185</v>
      </c>
      <c r="U20" t="str">
        <f>INDEX(Detail!$F$2:$F$1001,Main!S20,1)</f>
        <v>Banda Aceh</v>
      </c>
      <c r="V20">
        <f>INDEX(Detail!$C$2:$C$1001,Main!S20,1)</f>
        <v>161</v>
      </c>
      <c r="W20">
        <f>INDEX(Detail!$D$2:$D$1001,Main!S20,1)</f>
        <v>89</v>
      </c>
      <c r="X20" t="str">
        <f>INDEX(Detail!$E$2:$E$1001,Main!S20,1)</f>
        <v>Jalan Dipenogoro No. 70</v>
      </c>
      <c r="Y20" t="str">
        <f>INDEX(Detail!$B$2:$B$1001,Main!S20,1)</f>
        <v>AB+</v>
      </c>
      <c r="Z20">
        <f>MATCH(F20,Sheet1!$A$3:$A$8,0)</f>
        <v>3</v>
      </c>
      <c r="AA20">
        <f>MATCH(A20,Sheet1!$B$2:$E$2,0)</f>
        <v>1</v>
      </c>
      <c r="AB20" t="str">
        <f>INDEX(Sheet1!$B$3:$E$8,Main!Z20,Main!AA20)</f>
        <v>Pak Budi</v>
      </c>
      <c r="AI20" t="s">
        <v>3200</v>
      </c>
    </row>
    <row r="21" spans="1:36" x14ac:dyDescent="0.35">
      <c r="A21" t="str">
        <f t="shared" si="1"/>
        <v>Kategori 1</v>
      </c>
      <c r="B21">
        <v>20</v>
      </c>
      <c r="C21" t="str">
        <f t="shared" si="2"/>
        <v>0020</v>
      </c>
      <c r="D21" t="str">
        <f t="shared" si="3"/>
        <v>A0020</v>
      </c>
      <c r="E21" t="str">
        <f>VLOOKUP(F21,Helper!$I:$J,2,0)</f>
        <v>A</v>
      </c>
      <c r="F21" t="s">
        <v>1015</v>
      </c>
      <c r="G21" s="27" t="str">
        <f>VLOOKUP(D21,Detail!$G:$H,2,0)</f>
        <v>Halima Marbun</v>
      </c>
      <c r="H21">
        <v>60</v>
      </c>
      <c r="I21">
        <v>69</v>
      </c>
      <c r="J21">
        <v>93</v>
      </c>
      <c r="K21">
        <v>72</v>
      </c>
      <c r="L21">
        <v>60</v>
      </c>
      <c r="M21">
        <v>100</v>
      </c>
      <c r="N21">
        <v>70</v>
      </c>
      <c r="O21" s="27">
        <f>IFERROR(VLOOKUP(D21,Absen!$A:$B,2,0),"No")</f>
        <v>44762</v>
      </c>
      <c r="P21" s="43">
        <f t="shared" si="0"/>
        <v>60</v>
      </c>
      <c r="Q21" s="45">
        <f t="shared" si="4"/>
        <v>77.224999999999994</v>
      </c>
      <c r="R21" s="49" t="str">
        <f>VLOOKUP(Q21,Helper!$N:$O,2,TRUE)</f>
        <v>B</v>
      </c>
      <c r="S21" s="51">
        <f>MATCH(D21,Detail!$G$2:$G$1001,0)</f>
        <v>780</v>
      </c>
      <c r="T21" s="27">
        <f>INDEX(Detail!$A$2:$A$1001,Main!S21,1)</f>
        <v>37957</v>
      </c>
      <c r="U21" t="str">
        <f>INDEX(Detail!$F$2:$F$1001,Main!S21,1)</f>
        <v>Palu</v>
      </c>
      <c r="V21">
        <f>INDEX(Detail!$C$2:$C$1001,Main!S21,1)</f>
        <v>160</v>
      </c>
      <c r="W21">
        <f>INDEX(Detail!$D$2:$D$1001,Main!S21,1)</f>
        <v>73</v>
      </c>
      <c r="X21" t="str">
        <f>INDEX(Detail!$E$2:$E$1001,Main!S21,1)</f>
        <v xml:space="preserve">Jl. Gedebage Selatan No. 4
</v>
      </c>
      <c r="Y21" t="str">
        <f>INDEX(Detail!$B$2:$B$1001,Main!S21,1)</f>
        <v>O+</v>
      </c>
      <c r="Z21">
        <f>MATCH(F21,Sheet1!$A$3:$A$8,0)</f>
        <v>1</v>
      </c>
      <c r="AA21">
        <f>MATCH(A21,Sheet1!$B$2:$E$2,0)</f>
        <v>1</v>
      </c>
      <c r="AB21" t="str">
        <f>INDEX(Sheet1!$B$3:$E$8,Main!Z21,Main!AA21)</f>
        <v>Bu Dwi</v>
      </c>
      <c r="AI21">
        <f>AVERAGEIF($U$2:$U$1001,"Surabaya",$V$2:$V$1001)</f>
        <v>161</v>
      </c>
    </row>
    <row r="22" spans="1:36" x14ac:dyDescent="0.35">
      <c r="A22" t="str">
        <f t="shared" si="1"/>
        <v>Kategori 1</v>
      </c>
      <c r="B22">
        <v>21</v>
      </c>
      <c r="C22" t="str">
        <f t="shared" si="2"/>
        <v>0021</v>
      </c>
      <c r="D22" t="str">
        <f t="shared" si="3"/>
        <v>E0021</v>
      </c>
      <c r="E22" t="str">
        <f>VLOOKUP(F22,Helper!$I:$J,2,0)</f>
        <v>E</v>
      </c>
      <c r="F22" t="s">
        <v>1010</v>
      </c>
      <c r="G22" s="27" t="str">
        <f>VLOOKUP(D22,Detail!$G:$H,2,0)</f>
        <v>Asmuni Nainggolan</v>
      </c>
      <c r="H22">
        <v>75</v>
      </c>
      <c r="I22">
        <v>42</v>
      </c>
      <c r="J22">
        <v>35</v>
      </c>
      <c r="K22">
        <v>65</v>
      </c>
      <c r="L22">
        <v>86</v>
      </c>
      <c r="M22">
        <v>94</v>
      </c>
      <c r="N22">
        <v>96</v>
      </c>
      <c r="O22" s="27">
        <f>IFERROR(VLOOKUP(D22,Absen!$A:$B,2,0),"No")</f>
        <v>44863</v>
      </c>
      <c r="P22" s="43">
        <f t="shared" si="0"/>
        <v>86</v>
      </c>
      <c r="Q22" s="45">
        <f t="shared" si="4"/>
        <v>67.899999999999991</v>
      </c>
      <c r="R22" s="49" t="str">
        <f>VLOOKUP(Q22,Helper!$N:$O,2,TRUE)</f>
        <v>C</v>
      </c>
      <c r="S22" s="51">
        <f>MATCH(D22,Detail!$G$2:$G$1001,0)</f>
        <v>743</v>
      </c>
      <c r="T22" s="27">
        <f>INDEX(Detail!$A$2:$A$1001,Main!S22,1)</f>
        <v>37098</v>
      </c>
      <c r="U22" t="str">
        <f>INDEX(Detail!$F$2:$F$1001,Main!S22,1)</f>
        <v>Cirebon</v>
      </c>
      <c r="V22">
        <f>INDEX(Detail!$C$2:$C$1001,Main!S22,1)</f>
        <v>172</v>
      </c>
      <c r="W22">
        <f>INDEX(Detail!$D$2:$D$1001,Main!S22,1)</f>
        <v>49</v>
      </c>
      <c r="X22" t="str">
        <f>INDEX(Detail!$E$2:$E$1001,Main!S22,1)</f>
        <v xml:space="preserve">Jl. Asia Afrika No. 4
</v>
      </c>
      <c r="Y22" t="str">
        <f>INDEX(Detail!$B$2:$B$1001,Main!S22,1)</f>
        <v>O-</v>
      </c>
      <c r="Z22">
        <f>MATCH(F22,Sheet1!$A$3:$A$8,0)</f>
        <v>5</v>
      </c>
      <c r="AA22">
        <f>MATCH(A22,Sheet1!$B$2:$E$2,0)</f>
        <v>1</v>
      </c>
      <c r="AB22" t="str">
        <f>INDEX(Sheet1!$B$3:$E$8,Main!Z22,Main!AA22)</f>
        <v>Bu Made</v>
      </c>
    </row>
    <row r="23" spans="1:36" x14ac:dyDescent="0.35">
      <c r="A23" t="str">
        <f t="shared" si="1"/>
        <v>Kategori 1</v>
      </c>
      <c r="B23">
        <v>22</v>
      </c>
      <c r="C23" t="str">
        <f t="shared" si="2"/>
        <v>0022</v>
      </c>
      <c r="D23" t="str">
        <f t="shared" si="3"/>
        <v>A0022</v>
      </c>
      <c r="E23" t="str">
        <f>VLOOKUP(F23,Helper!$I:$J,2,0)</f>
        <v>A</v>
      </c>
      <c r="F23" t="s">
        <v>1015</v>
      </c>
      <c r="G23" s="27" t="str">
        <f>VLOOKUP(D23,Detail!$G:$H,2,0)</f>
        <v>Ira Firgantoro</v>
      </c>
      <c r="H23">
        <v>51</v>
      </c>
      <c r="I23">
        <v>42</v>
      </c>
      <c r="J23">
        <v>38</v>
      </c>
      <c r="K23">
        <v>73</v>
      </c>
      <c r="L23">
        <v>63</v>
      </c>
      <c r="M23">
        <v>52</v>
      </c>
      <c r="N23">
        <v>71</v>
      </c>
      <c r="O23" s="27" t="str">
        <f>IFERROR(VLOOKUP(D23,Absen!$A:$B,2,0),"No")</f>
        <v>No</v>
      </c>
      <c r="P23" s="43">
        <f t="shared" si="0"/>
        <v>71</v>
      </c>
      <c r="Q23" s="45">
        <f t="shared" si="4"/>
        <v>53.725000000000001</v>
      </c>
      <c r="R23" s="49" t="str">
        <f>VLOOKUP(Q23,Helper!$N:$O,2,TRUE)</f>
        <v>D</v>
      </c>
      <c r="S23" s="51">
        <f>MATCH(D23,Detail!$G$2:$G$1001,0)</f>
        <v>358</v>
      </c>
      <c r="T23" s="27">
        <f>INDEX(Detail!$A$2:$A$1001,Main!S23,1)</f>
        <v>37815</v>
      </c>
      <c r="U23" t="str">
        <f>INDEX(Detail!$F$2:$F$1001,Main!S23,1)</f>
        <v>Banjarbaru</v>
      </c>
      <c r="V23">
        <f>INDEX(Detail!$C$2:$C$1001,Main!S23,1)</f>
        <v>173</v>
      </c>
      <c r="W23">
        <f>INDEX(Detail!$D$2:$D$1001,Main!S23,1)</f>
        <v>86</v>
      </c>
      <c r="X23" t="str">
        <f>INDEX(Detail!$E$2:$E$1001,Main!S23,1)</f>
        <v>Gg. Kutai No. 02</v>
      </c>
      <c r="Y23" t="str">
        <f>INDEX(Detail!$B$2:$B$1001,Main!S23,1)</f>
        <v>AB-</v>
      </c>
      <c r="Z23">
        <f>MATCH(F23,Sheet1!$A$3:$A$8,0)</f>
        <v>1</v>
      </c>
      <c r="AA23">
        <f>MATCH(A23,Sheet1!$B$2:$E$2,0)</f>
        <v>1</v>
      </c>
      <c r="AB23" t="str">
        <f>INDEX(Sheet1!$B$3:$E$8,Main!Z23,Main!AA23)</f>
        <v>Bu Dwi</v>
      </c>
    </row>
    <row r="24" spans="1:36" x14ac:dyDescent="0.35">
      <c r="A24" t="str">
        <f t="shared" si="1"/>
        <v>Kategori 1</v>
      </c>
      <c r="B24">
        <v>23</v>
      </c>
      <c r="C24" t="str">
        <f t="shared" si="2"/>
        <v>0023</v>
      </c>
      <c r="D24" t="str">
        <f t="shared" si="3"/>
        <v>B0023</v>
      </c>
      <c r="E24" t="str">
        <f>VLOOKUP(F24,Helper!$I:$J,2,0)</f>
        <v>B</v>
      </c>
      <c r="F24" t="s">
        <v>1014</v>
      </c>
      <c r="G24" s="27" t="str">
        <f>VLOOKUP(D24,Detail!$G:$H,2,0)</f>
        <v>Wakiman Prastuti</v>
      </c>
      <c r="H24">
        <v>84</v>
      </c>
      <c r="I24">
        <v>49</v>
      </c>
      <c r="J24">
        <v>87</v>
      </c>
      <c r="K24">
        <v>56</v>
      </c>
      <c r="L24">
        <v>64</v>
      </c>
      <c r="M24">
        <v>60</v>
      </c>
      <c r="N24">
        <v>73</v>
      </c>
      <c r="O24" s="27" t="str">
        <f>IFERROR(VLOOKUP(D24,Absen!$A:$B,2,0),"No")</f>
        <v>No</v>
      </c>
      <c r="P24" s="43">
        <f t="shared" si="0"/>
        <v>73</v>
      </c>
      <c r="Q24" s="45">
        <f t="shared" si="4"/>
        <v>68.325000000000003</v>
      </c>
      <c r="R24" s="49" t="str">
        <f>VLOOKUP(Q24,Helper!$N:$O,2,TRUE)</f>
        <v>C</v>
      </c>
      <c r="S24" s="51">
        <f>MATCH(D24,Detail!$G$2:$G$1001,0)</f>
        <v>909</v>
      </c>
      <c r="T24" s="27">
        <f>INDEX(Detail!$A$2:$A$1001,Main!S24,1)</f>
        <v>38066</v>
      </c>
      <c r="U24" t="str">
        <f>INDEX(Detail!$F$2:$F$1001,Main!S24,1)</f>
        <v>Batu</v>
      </c>
      <c r="V24">
        <f>INDEX(Detail!$C$2:$C$1001,Main!S24,1)</f>
        <v>166</v>
      </c>
      <c r="W24">
        <f>INDEX(Detail!$D$2:$D$1001,Main!S24,1)</f>
        <v>50</v>
      </c>
      <c r="X24" t="str">
        <f>INDEX(Detail!$E$2:$E$1001,Main!S24,1)</f>
        <v xml:space="preserve">Jl. PHH. Mustofa No. 9
</v>
      </c>
      <c r="Y24" t="str">
        <f>INDEX(Detail!$B$2:$B$1001,Main!S24,1)</f>
        <v>O-</v>
      </c>
      <c r="Z24">
        <f>MATCH(F24,Sheet1!$A$3:$A$8,0)</f>
        <v>2</v>
      </c>
      <c r="AA24">
        <f>MATCH(A24,Sheet1!$B$2:$E$2,0)</f>
        <v>1</v>
      </c>
      <c r="AB24" t="str">
        <f>INDEX(Sheet1!$B$3:$E$8,Main!Z24,Main!AA24)</f>
        <v>Pak Krisna</v>
      </c>
    </row>
    <row r="25" spans="1:36" x14ac:dyDescent="0.35">
      <c r="A25" t="str">
        <f t="shared" si="1"/>
        <v>Kategori 1</v>
      </c>
      <c r="B25">
        <v>24</v>
      </c>
      <c r="C25" t="str">
        <f t="shared" si="2"/>
        <v>0024</v>
      </c>
      <c r="D25" t="str">
        <f t="shared" si="3"/>
        <v>D0024</v>
      </c>
      <c r="E25" t="str">
        <f>VLOOKUP(F25,Helper!$I:$J,2,0)</f>
        <v>D</v>
      </c>
      <c r="F25" t="s">
        <v>1013</v>
      </c>
      <c r="G25" s="27" t="str">
        <f>VLOOKUP(D25,Detail!$G:$H,2,0)</f>
        <v>Kajen Pudjiastuti</v>
      </c>
      <c r="H25">
        <v>56</v>
      </c>
      <c r="I25">
        <v>57</v>
      </c>
      <c r="J25">
        <v>59</v>
      </c>
      <c r="K25">
        <v>56</v>
      </c>
      <c r="L25">
        <v>83</v>
      </c>
      <c r="M25">
        <v>48</v>
      </c>
      <c r="N25">
        <v>68</v>
      </c>
      <c r="O25" s="27" t="str">
        <f>IFERROR(VLOOKUP(D25,Absen!$A:$B,2,0),"No")</f>
        <v>No</v>
      </c>
      <c r="P25" s="43">
        <f t="shared" si="0"/>
        <v>68</v>
      </c>
      <c r="Q25" s="45">
        <f t="shared" si="4"/>
        <v>59.7</v>
      </c>
      <c r="R25" s="49" t="str">
        <f>VLOOKUP(Q25,Helper!$N:$O,2,TRUE)</f>
        <v>D</v>
      </c>
      <c r="S25" s="51">
        <f>MATCH(D25,Detail!$G$2:$G$1001,0)</f>
        <v>310</v>
      </c>
      <c r="T25" s="27">
        <f>INDEX(Detail!$A$2:$A$1001,Main!S25,1)</f>
        <v>37270</v>
      </c>
      <c r="U25" t="str">
        <f>INDEX(Detail!$F$2:$F$1001,Main!S25,1)</f>
        <v>Kendari</v>
      </c>
      <c r="V25">
        <f>INDEX(Detail!$C$2:$C$1001,Main!S25,1)</f>
        <v>158</v>
      </c>
      <c r="W25">
        <f>INDEX(Detail!$D$2:$D$1001,Main!S25,1)</f>
        <v>56</v>
      </c>
      <c r="X25" t="str">
        <f>INDEX(Detail!$E$2:$E$1001,Main!S25,1)</f>
        <v xml:space="preserve">Gg. Erlangga No. 6
</v>
      </c>
      <c r="Y25" t="str">
        <f>INDEX(Detail!$B$2:$B$1001,Main!S25,1)</f>
        <v>AB+</v>
      </c>
      <c r="Z25">
        <f>MATCH(F25,Sheet1!$A$3:$A$8,0)</f>
        <v>4</v>
      </c>
      <c r="AA25">
        <f>MATCH(A25,Sheet1!$B$2:$E$2,0)</f>
        <v>1</v>
      </c>
      <c r="AB25" t="str">
        <f>INDEX(Sheet1!$B$3:$E$8,Main!Z25,Main!AA25)</f>
        <v>Bu Ratna</v>
      </c>
    </row>
    <row r="26" spans="1:36" x14ac:dyDescent="0.35">
      <c r="A26" t="str">
        <f t="shared" si="1"/>
        <v>Kategori 1</v>
      </c>
      <c r="B26">
        <v>25</v>
      </c>
      <c r="C26" t="str">
        <f t="shared" si="2"/>
        <v>0025</v>
      </c>
      <c r="D26" t="str">
        <f t="shared" si="3"/>
        <v>F0025</v>
      </c>
      <c r="E26" t="str">
        <f>VLOOKUP(F26,Helper!$I:$J,2,0)</f>
        <v>F</v>
      </c>
      <c r="F26" t="s">
        <v>1011</v>
      </c>
      <c r="G26" s="27" t="str">
        <f>VLOOKUP(D26,Detail!$G:$H,2,0)</f>
        <v>Ghaliyati Kurniawan</v>
      </c>
      <c r="H26">
        <v>73</v>
      </c>
      <c r="I26">
        <v>68</v>
      </c>
      <c r="J26">
        <v>56</v>
      </c>
      <c r="K26">
        <v>53</v>
      </c>
      <c r="L26">
        <v>63</v>
      </c>
      <c r="M26">
        <v>56</v>
      </c>
      <c r="N26">
        <v>78</v>
      </c>
      <c r="O26" s="27" t="str">
        <f>IFERROR(VLOOKUP(D26,Absen!$A:$B,2,0),"No")</f>
        <v>No</v>
      </c>
      <c r="P26" s="43">
        <f t="shared" si="0"/>
        <v>78</v>
      </c>
      <c r="Q26" s="45">
        <f t="shared" si="4"/>
        <v>62.325000000000003</v>
      </c>
      <c r="R26" s="49" t="str">
        <f>VLOOKUP(Q26,Helper!$N:$O,2,TRUE)</f>
        <v>C</v>
      </c>
      <c r="S26" s="51">
        <f>MATCH(D26,Detail!$G$2:$G$1001,0)</f>
        <v>269</v>
      </c>
      <c r="T26" s="27">
        <f>INDEX(Detail!$A$2:$A$1001,Main!S26,1)</f>
        <v>37879</v>
      </c>
      <c r="U26" t="str">
        <f>INDEX(Detail!$F$2:$F$1001,Main!S26,1)</f>
        <v>Gorontalo</v>
      </c>
      <c r="V26">
        <f>INDEX(Detail!$C$2:$C$1001,Main!S26,1)</f>
        <v>180</v>
      </c>
      <c r="W26">
        <f>INDEX(Detail!$D$2:$D$1001,Main!S26,1)</f>
        <v>74</v>
      </c>
      <c r="X26" t="str">
        <f>INDEX(Detail!$E$2:$E$1001,Main!S26,1)</f>
        <v xml:space="preserve">Gg. Asia Afrika No. 3
</v>
      </c>
      <c r="Y26" t="str">
        <f>INDEX(Detail!$B$2:$B$1001,Main!S26,1)</f>
        <v>A-</v>
      </c>
      <c r="Z26">
        <f>MATCH(F26,Sheet1!$A$3:$A$8,0)</f>
        <v>6</v>
      </c>
      <c r="AA26">
        <f>MATCH(A26,Sheet1!$B$2:$E$2,0)</f>
        <v>1</v>
      </c>
      <c r="AB26" t="str">
        <f>INDEX(Sheet1!$B$3:$E$8,Main!Z26,Main!AA26)</f>
        <v>Pak Andi</v>
      </c>
    </row>
    <row r="27" spans="1:36" x14ac:dyDescent="0.35">
      <c r="A27" t="str">
        <f t="shared" si="1"/>
        <v>Kategori 1</v>
      </c>
      <c r="B27">
        <v>26</v>
      </c>
      <c r="C27" t="str">
        <f t="shared" si="2"/>
        <v>0026</v>
      </c>
      <c r="D27" t="str">
        <f t="shared" si="3"/>
        <v>A0026</v>
      </c>
      <c r="E27" t="str">
        <f>VLOOKUP(F27,Helper!$I:$J,2,0)</f>
        <v>A</v>
      </c>
      <c r="F27" t="s">
        <v>1015</v>
      </c>
      <c r="G27" s="27" t="str">
        <f>VLOOKUP(D27,Detail!$G:$H,2,0)</f>
        <v>Samsul Kusmawati</v>
      </c>
      <c r="H27">
        <v>74</v>
      </c>
      <c r="I27">
        <v>57</v>
      </c>
      <c r="J27">
        <v>49</v>
      </c>
      <c r="K27">
        <v>53</v>
      </c>
      <c r="L27">
        <v>70</v>
      </c>
      <c r="M27">
        <v>57</v>
      </c>
      <c r="N27">
        <v>63</v>
      </c>
      <c r="O27" s="27">
        <f>IFERROR(VLOOKUP(D27,Absen!$A:$B,2,0),"No")</f>
        <v>44811</v>
      </c>
      <c r="P27" s="43">
        <f t="shared" si="0"/>
        <v>53</v>
      </c>
      <c r="Q27" s="45">
        <f t="shared" si="4"/>
        <v>58.25</v>
      </c>
      <c r="R27" s="49" t="str">
        <f>VLOOKUP(Q27,Helper!$N:$O,2,TRUE)</f>
        <v>D</v>
      </c>
      <c r="S27" s="51">
        <f>MATCH(D27,Detail!$G$2:$G$1001,0)</f>
        <v>144</v>
      </c>
      <c r="T27" s="27">
        <f>INDEX(Detail!$A$2:$A$1001,Main!S27,1)</f>
        <v>37135</v>
      </c>
      <c r="U27" t="str">
        <f>INDEX(Detail!$F$2:$F$1001,Main!S27,1)</f>
        <v>Lubuklinggau</v>
      </c>
      <c r="V27">
        <f>INDEX(Detail!$C$2:$C$1001,Main!S27,1)</f>
        <v>156</v>
      </c>
      <c r="W27">
        <f>INDEX(Detail!$D$2:$D$1001,Main!S27,1)</f>
        <v>86</v>
      </c>
      <c r="X27" t="str">
        <f>INDEX(Detail!$E$2:$E$1001,Main!S27,1)</f>
        <v xml:space="preserve">Gang Otto Iskandardinata No. 1
</v>
      </c>
      <c r="Y27" t="str">
        <f>INDEX(Detail!$B$2:$B$1001,Main!S27,1)</f>
        <v>A+</v>
      </c>
      <c r="Z27">
        <f>MATCH(F27,Sheet1!$A$3:$A$8,0)</f>
        <v>1</v>
      </c>
      <c r="AA27">
        <f>MATCH(A27,Sheet1!$B$2:$E$2,0)</f>
        <v>1</v>
      </c>
      <c r="AB27" t="str">
        <f>INDEX(Sheet1!$B$3:$E$8,Main!Z27,Main!AA27)</f>
        <v>Bu Dwi</v>
      </c>
    </row>
    <row r="28" spans="1:36" x14ac:dyDescent="0.35">
      <c r="A28" t="str">
        <f t="shared" si="1"/>
        <v>Kategori 1</v>
      </c>
      <c r="B28">
        <v>27</v>
      </c>
      <c r="C28" t="str">
        <f t="shared" si="2"/>
        <v>0027</v>
      </c>
      <c r="D28" t="str">
        <f t="shared" si="3"/>
        <v>D0027</v>
      </c>
      <c r="E28" t="str">
        <f>VLOOKUP(F28,Helper!$I:$J,2,0)</f>
        <v>D</v>
      </c>
      <c r="F28" t="s">
        <v>1013</v>
      </c>
      <c r="G28" s="27" t="str">
        <f>VLOOKUP(D28,Detail!$G:$H,2,0)</f>
        <v>Danang Pratiwi</v>
      </c>
      <c r="H28">
        <v>77</v>
      </c>
      <c r="I28">
        <v>54</v>
      </c>
      <c r="J28">
        <v>72</v>
      </c>
      <c r="K28">
        <v>52</v>
      </c>
      <c r="L28">
        <v>82</v>
      </c>
      <c r="M28">
        <v>73</v>
      </c>
      <c r="N28">
        <v>89</v>
      </c>
      <c r="O28" s="27">
        <f>IFERROR(VLOOKUP(D28,Absen!$A:$B,2,0),"No")</f>
        <v>44824</v>
      </c>
      <c r="P28" s="43">
        <f t="shared" si="0"/>
        <v>79</v>
      </c>
      <c r="Q28" s="45">
        <f t="shared" si="4"/>
        <v>70.025000000000006</v>
      </c>
      <c r="R28" s="49" t="str">
        <f>VLOOKUP(Q28,Helper!$N:$O,2,TRUE)</f>
        <v>B</v>
      </c>
      <c r="S28" s="51">
        <f>MATCH(D28,Detail!$G$2:$G$1001,0)</f>
        <v>160</v>
      </c>
      <c r="T28" s="27">
        <f>INDEX(Detail!$A$2:$A$1001,Main!S28,1)</f>
        <v>37067</v>
      </c>
      <c r="U28" t="str">
        <f>INDEX(Detail!$F$2:$F$1001,Main!S28,1)</f>
        <v>Tarakan</v>
      </c>
      <c r="V28">
        <f>INDEX(Detail!$C$2:$C$1001,Main!S28,1)</f>
        <v>153</v>
      </c>
      <c r="W28">
        <f>INDEX(Detail!$D$2:$D$1001,Main!S28,1)</f>
        <v>84</v>
      </c>
      <c r="X28" t="str">
        <f>INDEX(Detail!$E$2:$E$1001,Main!S28,1)</f>
        <v>Gang Pelajar Pejuang No. 49</v>
      </c>
      <c r="Y28" t="str">
        <f>INDEX(Detail!$B$2:$B$1001,Main!S28,1)</f>
        <v>AB-</v>
      </c>
      <c r="Z28">
        <f>MATCH(F28,Sheet1!$A$3:$A$8,0)</f>
        <v>4</v>
      </c>
      <c r="AA28">
        <f>MATCH(A28,Sheet1!$B$2:$E$2,0)</f>
        <v>1</v>
      </c>
      <c r="AB28" t="str">
        <f>INDEX(Sheet1!$B$3:$E$8,Main!Z28,Main!AA28)</f>
        <v>Bu Ratna</v>
      </c>
    </row>
    <row r="29" spans="1:36" x14ac:dyDescent="0.35">
      <c r="A29" t="str">
        <f t="shared" si="1"/>
        <v>Kategori 1</v>
      </c>
      <c r="B29">
        <v>28</v>
      </c>
      <c r="C29" t="str">
        <f t="shared" si="2"/>
        <v>0028</v>
      </c>
      <c r="D29" t="str">
        <f t="shared" si="3"/>
        <v>E0028</v>
      </c>
      <c r="E29" t="str">
        <f>VLOOKUP(F29,Helper!$I:$J,2,0)</f>
        <v>E</v>
      </c>
      <c r="F29" t="s">
        <v>1010</v>
      </c>
      <c r="G29" s="27" t="str">
        <f>VLOOKUP(D29,Detail!$G:$H,2,0)</f>
        <v>Putu Manullang</v>
      </c>
      <c r="H29">
        <v>68</v>
      </c>
      <c r="I29">
        <v>66</v>
      </c>
      <c r="J29">
        <v>34</v>
      </c>
      <c r="K29">
        <v>66</v>
      </c>
      <c r="L29">
        <v>73</v>
      </c>
      <c r="M29">
        <v>92</v>
      </c>
      <c r="N29">
        <v>86</v>
      </c>
      <c r="O29" s="27" t="str">
        <f>IFERROR(VLOOKUP(D29,Absen!$A:$B,2,0),"No")</f>
        <v>No</v>
      </c>
      <c r="P29" s="43">
        <f t="shared" si="0"/>
        <v>86</v>
      </c>
      <c r="Q29" s="45">
        <f t="shared" si="4"/>
        <v>67.924999999999997</v>
      </c>
      <c r="R29" s="49" t="str">
        <f>VLOOKUP(Q29,Helper!$N:$O,2,TRUE)</f>
        <v>C</v>
      </c>
      <c r="S29" s="51">
        <f>MATCH(D29,Detail!$G$2:$G$1001,0)</f>
        <v>485</v>
      </c>
      <c r="T29" s="27">
        <f>INDEX(Detail!$A$2:$A$1001,Main!S29,1)</f>
        <v>37047</v>
      </c>
      <c r="U29" t="str">
        <f>INDEX(Detail!$F$2:$F$1001,Main!S29,1)</f>
        <v>Kota Administrasi Jakarta Timur</v>
      </c>
      <c r="V29">
        <f>INDEX(Detail!$C$2:$C$1001,Main!S29,1)</f>
        <v>172</v>
      </c>
      <c r="W29">
        <f>INDEX(Detail!$D$2:$D$1001,Main!S29,1)</f>
        <v>85</v>
      </c>
      <c r="X29" t="str">
        <f>INDEX(Detail!$E$2:$E$1001,Main!S29,1)</f>
        <v>Jalan Abdul Muis No. 57</v>
      </c>
      <c r="Y29" t="str">
        <f>INDEX(Detail!$B$2:$B$1001,Main!S29,1)</f>
        <v>O-</v>
      </c>
      <c r="Z29">
        <f>MATCH(F29,Sheet1!$A$3:$A$8,0)</f>
        <v>5</v>
      </c>
      <c r="AA29">
        <f>MATCH(A29,Sheet1!$B$2:$E$2,0)</f>
        <v>1</v>
      </c>
      <c r="AB29" t="str">
        <f>INDEX(Sheet1!$B$3:$E$8,Main!Z29,Main!AA29)</f>
        <v>Bu Made</v>
      </c>
    </row>
    <row r="30" spans="1:36" x14ac:dyDescent="0.35">
      <c r="A30" t="str">
        <f t="shared" si="1"/>
        <v>Kategori 1</v>
      </c>
      <c r="B30">
        <v>29</v>
      </c>
      <c r="C30" t="str">
        <f t="shared" si="2"/>
        <v>0029</v>
      </c>
      <c r="D30" t="str">
        <f t="shared" si="3"/>
        <v>C0029</v>
      </c>
      <c r="E30" t="str">
        <f>VLOOKUP(F30,Helper!$I:$J,2,0)</f>
        <v>C</v>
      </c>
      <c r="F30" t="s">
        <v>1012</v>
      </c>
      <c r="G30" s="27" t="str">
        <f>VLOOKUP(D30,Detail!$G:$H,2,0)</f>
        <v>Banawi Laksita</v>
      </c>
      <c r="H30">
        <v>72</v>
      </c>
      <c r="I30">
        <v>51</v>
      </c>
      <c r="J30">
        <v>43</v>
      </c>
      <c r="K30">
        <v>74</v>
      </c>
      <c r="L30">
        <v>56</v>
      </c>
      <c r="M30">
        <v>50</v>
      </c>
      <c r="N30">
        <v>79</v>
      </c>
      <c r="O30" s="27">
        <f>IFERROR(VLOOKUP(D30,Absen!$A:$B,2,0),"No")</f>
        <v>44772</v>
      </c>
      <c r="P30" s="43">
        <f t="shared" si="0"/>
        <v>69</v>
      </c>
      <c r="Q30" s="45">
        <f t="shared" si="4"/>
        <v>57.125</v>
      </c>
      <c r="R30" s="49" t="str">
        <f>VLOOKUP(Q30,Helper!$N:$O,2,TRUE)</f>
        <v>D</v>
      </c>
      <c r="S30" s="51">
        <f>MATCH(D30,Detail!$G$2:$G$1001,0)</f>
        <v>178</v>
      </c>
      <c r="T30" s="27">
        <f>INDEX(Detail!$A$2:$A$1001,Main!S30,1)</f>
        <v>37209</v>
      </c>
      <c r="U30" t="str">
        <f>INDEX(Detail!$F$2:$F$1001,Main!S30,1)</f>
        <v>Langsa</v>
      </c>
      <c r="V30">
        <f>INDEX(Detail!$C$2:$C$1001,Main!S30,1)</f>
        <v>150</v>
      </c>
      <c r="W30">
        <f>INDEX(Detail!$D$2:$D$1001,Main!S30,1)</f>
        <v>82</v>
      </c>
      <c r="X30" t="str">
        <f>INDEX(Detail!$E$2:$E$1001,Main!S30,1)</f>
        <v xml:space="preserve">Gang Rajawali Timur No. 4
</v>
      </c>
      <c r="Y30" t="str">
        <f>INDEX(Detail!$B$2:$B$1001,Main!S30,1)</f>
        <v>A-</v>
      </c>
      <c r="Z30">
        <f>MATCH(F30,Sheet1!$A$3:$A$8,0)</f>
        <v>3</v>
      </c>
      <c r="AA30">
        <f>MATCH(A30,Sheet1!$B$2:$E$2,0)</f>
        <v>1</v>
      </c>
      <c r="AB30" t="str">
        <f>INDEX(Sheet1!$B$3:$E$8,Main!Z30,Main!AA30)</f>
        <v>Pak Budi</v>
      </c>
    </row>
    <row r="31" spans="1:36" x14ac:dyDescent="0.35">
      <c r="A31" t="str">
        <f t="shared" si="1"/>
        <v>Kategori 1</v>
      </c>
      <c r="B31">
        <v>30</v>
      </c>
      <c r="C31" t="str">
        <f t="shared" si="2"/>
        <v>0030</v>
      </c>
      <c r="D31" t="str">
        <f t="shared" si="3"/>
        <v>C0030</v>
      </c>
      <c r="E31" t="str">
        <f>VLOOKUP(F31,Helper!$I:$J,2,0)</f>
        <v>C</v>
      </c>
      <c r="F31" t="s">
        <v>1012</v>
      </c>
      <c r="G31" s="27" t="str">
        <f>VLOOKUP(D31,Detail!$G:$H,2,0)</f>
        <v>Dewi Budiman</v>
      </c>
      <c r="H31">
        <v>59</v>
      </c>
      <c r="I31">
        <v>46</v>
      </c>
      <c r="J31">
        <v>87</v>
      </c>
      <c r="K31">
        <v>71</v>
      </c>
      <c r="L31">
        <v>57</v>
      </c>
      <c r="M31">
        <v>48</v>
      </c>
      <c r="N31">
        <v>71</v>
      </c>
      <c r="O31" s="27">
        <f>IFERROR(VLOOKUP(D31,Absen!$A:$B,2,0),"No")</f>
        <v>44883</v>
      </c>
      <c r="P31" s="43">
        <f t="shared" si="0"/>
        <v>61</v>
      </c>
      <c r="Q31" s="45">
        <f t="shared" si="4"/>
        <v>62.225000000000009</v>
      </c>
      <c r="R31" s="49" t="str">
        <f>VLOOKUP(Q31,Helper!$N:$O,2,TRUE)</f>
        <v>C</v>
      </c>
      <c r="S31" s="51">
        <f>MATCH(D31,Detail!$G$2:$G$1001,0)</f>
        <v>863</v>
      </c>
      <c r="T31" s="27">
        <f>INDEX(Detail!$A$2:$A$1001,Main!S31,1)</f>
        <v>38444</v>
      </c>
      <c r="U31" t="str">
        <f>INDEX(Detail!$F$2:$F$1001,Main!S31,1)</f>
        <v>Samarinda</v>
      </c>
      <c r="V31">
        <f>INDEX(Detail!$C$2:$C$1001,Main!S31,1)</f>
        <v>180</v>
      </c>
      <c r="W31">
        <f>INDEX(Detail!$D$2:$D$1001,Main!S31,1)</f>
        <v>86</v>
      </c>
      <c r="X31" t="str">
        <f>INDEX(Detail!$E$2:$E$1001,Main!S31,1)</f>
        <v>Jl. Medokan Ayu No. 73</v>
      </c>
      <c r="Y31" t="str">
        <f>INDEX(Detail!$B$2:$B$1001,Main!S31,1)</f>
        <v>A-</v>
      </c>
      <c r="Z31">
        <f>MATCH(F31,Sheet1!$A$3:$A$8,0)</f>
        <v>3</v>
      </c>
      <c r="AA31">
        <f>MATCH(A31,Sheet1!$B$2:$E$2,0)</f>
        <v>1</v>
      </c>
      <c r="AB31" t="str">
        <f>INDEX(Sheet1!$B$3:$E$8,Main!Z31,Main!AA31)</f>
        <v>Pak Budi</v>
      </c>
    </row>
    <row r="32" spans="1:36" x14ac:dyDescent="0.35">
      <c r="A32" t="str">
        <f t="shared" si="1"/>
        <v>Kategori 1</v>
      </c>
      <c r="B32">
        <v>31</v>
      </c>
      <c r="C32" t="str">
        <f t="shared" si="2"/>
        <v>0031</v>
      </c>
      <c r="D32" t="str">
        <f t="shared" si="3"/>
        <v>A0031</v>
      </c>
      <c r="E32" t="str">
        <f>VLOOKUP(F32,Helper!$I:$J,2,0)</f>
        <v>A</v>
      </c>
      <c r="F32" t="s">
        <v>1015</v>
      </c>
      <c r="G32" s="27" t="str">
        <f>VLOOKUP(D32,Detail!$G:$H,2,0)</f>
        <v>Koko Suartini</v>
      </c>
      <c r="H32">
        <v>75</v>
      </c>
      <c r="I32">
        <v>60</v>
      </c>
      <c r="J32">
        <v>55</v>
      </c>
      <c r="K32">
        <v>74</v>
      </c>
      <c r="L32">
        <v>91</v>
      </c>
      <c r="M32">
        <v>65</v>
      </c>
      <c r="N32">
        <v>81</v>
      </c>
      <c r="O32" s="27" t="str">
        <f>IFERROR(VLOOKUP(D32,Absen!$A:$B,2,0),"No")</f>
        <v>No</v>
      </c>
      <c r="P32" s="43">
        <f t="shared" si="0"/>
        <v>81</v>
      </c>
      <c r="Q32" s="45">
        <f t="shared" si="4"/>
        <v>69.599999999999994</v>
      </c>
      <c r="R32" s="49" t="str">
        <f>VLOOKUP(Q32,Helper!$N:$O,2,TRUE)</f>
        <v>C</v>
      </c>
      <c r="S32" s="51">
        <f>MATCH(D32,Detail!$G$2:$G$1001,0)</f>
        <v>878</v>
      </c>
      <c r="T32" s="27">
        <f>INDEX(Detail!$A$2:$A$1001,Main!S32,1)</f>
        <v>38316</v>
      </c>
      <c r="U32" t="str">
        <f>INDEX(Detail!$F$2:$F$1001,Main!S32,1)</f>
        <v>Lubuklinggau</v>
      </c>
      <c r="V32">
        <f>INDEX(Detail!$C$2:$C$1001,Main!S32,1)</f>
        <v>175</v>
      </c>
      <c r="W32">
        <f>INDEX(Detail!$D$2:$D$1001,Main!S32,1)</f>
        <v>87</v>
      </c>
      <c r="X32" t="str">
        <f>INDEX(Detail!$E$2:$E$1001,Main!S32,1)</f>
        <v>Jl. Moch. Toha No. 97</v>
      </c>
      <c r="Y32" t="str">
        <f>INDEX(Detail!$B$2:$B$1001,Main!S32,1)</f>
        <v>O+</v>
      </c>
      <c r="Z32">
        <f>MATCH(F32,Sheet1!$A$3:$A$8,0)</f>
        <v>1</v>
      </c>
      <c r="AA32">
        <f>MATCH(A32,Sheet1!$B$2:$E$2,0)</f>
        <v>1</v>
      </c>
      <c r="AB32" t="str">
        <f>INDEX(Sheet1!$B$3:$E$8,Main!Z32,Main!AA32)</f>
        <v>Bu Dwi</v>
      </c>
    </row>
    <row r="33" spans="1:28" x14ac:dyDescent="0.35">
      <c r="A33" t="str">
        <f t="shared" si="1"/>
        <v>Kategori 1</v>
      </c>
      <c r="B33">
        <v>32</v>
      </c>
      <c r="C33" t="str">
        <f t="shared" si="2"/>
        <v>0032</v>
      </c>
      <c r="D33" t="str">
        <f t="shared" si="3"/>
        <v>E0032</v>
      </c>
      <c r="E33" t="str">
        <f>VLOOKUP(F33,Helper!$I:$J,2,0)</f>
        <v>E</v>
      </c>
      <c r="F33" t="s">
        <v>1010</v>
      </c>
      <c r="G33" s="27" t="str">
        <f>VLOOKUP(D33,Detail!$G:$H,2,0)</f>
        <v>Bakianto Tarihoran</v>
      </c>
      <c r="H33">
        <v>95</v>
      </c>
      <c r="I33">
        <v>48</v>
      </c>
      <c r="J33">
        <v>88</v>
      </c>
      <c r="K33">
        <v>61</v>
      </c>
      <c r="L33">
        <v>91</v>
      </c>
      <c r="M33">
        <v>88</v>
      </c>
      <c r="N33">
        <v>82</v>
      </c>
      <c r="O33" s="27">
        <f>IFERROR(VLOOKUP(D33,Absen!$A:$B,2,0),"No")</f>
        <v>44895</v>
      </c>
      <c r="P33" s="43">
        <f t="shared" si="0"/>
        <v>72</v>
      </c>
      <c r="Q33" s="45">
        <f t="shared" si="4"/>
        <v>79.275000000000006</v>
      </c>
      <c r="R33" s="49" t="str">
        <f>VLOOKUP(Q33,Helper!$N:$O,2,TRUE)</f>
        <v>B</v>
      </c>
      <c r="S33" s="51">
        <f>MATCH(D33,Detail!$G$2:$G$1001,0)</f>
        <v>948</v>
      </c>
      <c r="T33" s="27">
        <f>INDEX(Detail!$A$2:$A$1001,Main!S33,1)</f>
        <v>37962</v>
      </c>
      <c r="U33" t="str">
        <f>INDEX(Detail!$F$2:$F$1001,Main!S33,1)</f>
        <v>Palangkaraya</v>
      </c>
      <c r="V33">
        <f>INDEX(Detail!$C$2:$C$1001,Main!S33,1)</f>
        <v>151</v>
      </c>
      <c r="W33">
        <f>INDEX(Detail!$D$2:$D$1001,Main!S33,1)</f>
        <v>50</v>
      </c>
      <c r="X33" t="str">
        <f>INDEX(Detail!$E$2:$E$1001,Main!S33,1)</f>
        <v>Jl. Sadang Serang No. 60</v>
      </c>
      <c r="Y33" t="str">
        <f>INDEX(Detail!$B$2:$B$1001,Main!S33,1)</f>
        <v>B+</v>
      </c>
      <c r="Z33">
        <f>MATCH(F33,Sheet1!$A$3:$A$8,0)</f>
        <v>5</v>
      </c>
      <c r="AA33">
        <f>MATCH(A33,Sheet1!$B$2:$E$2,0)</f>
        <v>1</v>
      </c>
      <c r="AB33" t="str">
        <f>INDEX(Sheet1!$B$3:$E$8,Main!Z33,Main!AA33)</f>
        <v>Bu Made</v>
      </c>
    </row>
    <row r="34" spans="1:28" x14ac:dyDescent="0.35">
      <c r="A34" t="str">
        <f t="shared" si="1"/>
        <v>Kategori 1</v>
      </c>
      <c r="B34">
        <v>33</v>
      </c>
      <c r="C34" t="str">
        <f t="shared" si="2"/>
        <v>0033</v>
      </c>
      <c r="D34" t="str">
        <f t="shared" si="3"/>
        <v>A0033</v>
      </c>
      <c r="E34" t="str">
        <f>VLOOKUP(F34,Helper!$I:$J,2,0)</f>
        <v>A</v>
      </c>
      <c r="F34" t="s">
        <v>1015</v>
      </c>
      <c r="G34" s="27" t="str">
        <f>VLOOKUP(D34,Detail!$G:$H,2,0)</f>
        <v>Dalimin Natsir</v>
      </c>
      <c r="H34">
        <v>73</v>
      </c>
      <c r="I34">
        <v>64</v>
      </c>
      <c r="J34">
        <v>40</v>
      </c>
      <c r="K34">
        <v>61</v>
      </c>
      <c r="L34">
        <v>89</v>
      </c>
      <c r="M34">
        <v>75</v>
      </c>
      <c r="N34">
        <v>65</v>
      </c>
      <c r="O34" s="27">
        <f>IFERROR(VLOOKUP(D34,Absen!$A:$B,2,0),"No")</f>
        <v>44880</v>
      </c>
      <c r="P34" s="43">
        <f t="shared" si="0"/>
        <v>55</v>
      </c>
      <c r="Q34" s="45">
        <f t="shared" si="4"/>
        <v>64.375</v>
      </c>
      <c r="R34" s="49" t="str">
        <f>VLOOKUP(Q34,Helper!$N:$O,2,TRUE)</f>
        <v>C</v>
      </c>
      <c r="S34" s="51">
        <f>MATCH(D34,Detail!$G$2:$G$1001,0)</f>
        <v>575</v>
      </c>
      <c r="T34" s="27">
        <f>INDEX(Detail!$A$2:$A$1001,Main!S34,1)</f>
        <v>37644</v>
      </c>
      <c r="U34" t="str">
        <f>INDEX(Detail!$F$2:$F$1001,Main!S34,1)</f>
        <v>Padang Sidempuan</v>
      </c>
      <c r="V34">
        <f>INDEX(Detail!$C$2:$C$1001,Main!S34,1)</f>
        <v>174</v>
      </c>
      <c r="W34">
        <f>INDEX(Detail!$D$2:$D$1001,Main!S34,1)</f>
        <v>86</v>
      </c>
      <c r="X34" t="str">
        <f>INDEX(Detail!$E$2:$E$1001,Main!S34,1)</f>
        <v>Jalan Jayawijaya No. 91</v>
      </c>
      <c r="Y34" t="str">
        <f>INDEX(Detail!$B$2:$B$1001,Main!S34,1)</f>
        <v>B-</v>
      </c>
      <c r="Z34">
        <f>MATCH(F34,Sheet1!$A$3:$A$8,0)</f>
        <v>1</v>
      </c>
      <c r="AA34">
        <f>MATCH(A34,Sheet1!$B$2:$E$2,0)</f>
        <v>1</v>
      </c>
      <c r="AB34" t="str">
        <f>INDEX(Sheet1!$B$3:$E$8,Main!Z34,Main!AA34)</f>
        <v>Bu Dwi</v>
      </c>
    </row>
    <row r="35" spans="1:28" x14ac:dyDescent="0.35">
      <c r="A35" t="str">
        <f t="shared" si="1"/>
        <v>Kategori 1</v>
      </c>
      <c r="B35">
        <v>34</v>
      </c>
      <c r="C35" t="str">
        <f t="shared" si="2"/>
        <v>0034</v>
      </c>
      <c r="D35" t="str">
        <f t="shared" si="3"/>
        <v>A0034</v>
      </c>
      <c r="E35" t="str">
        <f>VLOOKUP(F35,Helper!$I:$J,2,0)</f>
        <v>A</v>
      </c>
      <c r="F35" t="s">
        <v>1015</v>
      </c>
      <c r="G35" s="27" t="str">
        <f>VLOOKUP(D35,Detail!$G:$H,2,0)</f>
        <v>Paulin Januar</v>
      </c>
      <c r="H35">
        <v>58</v>
      </c>
      <c r="I35">
        <v>57</v>
      </c>
      <c r="J35">
        <v>78</v>
      </c>
      <c r="K35">
        <v>55</v>
      </c>
      <c r="L35">
        <v>63</v>
      </c>
      <c r="M35">
        <v>49</v>
      </c>
      <c r="N35">
        <v>94</v>
      </c>
      <c r="O35" s="27">
        <f>IFERROR(VLOOKUP(D35,Absen!$A:$B,2,0),"No")</f>
        <v>44765</v>
      </c>
      <c r="P35" s="43">
        <f t="shared" si="0"/>
        <v>84</v>
      </c>
      <c r="Q35" s="45">
        <f t="shared" si="4"/>
        <v>62.925000000000004</v>
      </c>
      <c r="R35" s="49" t="str">
        <f>VLOOKUP(Q35,Helper!$N:$O,2,TRUE)</f>
        <v>C</v>
      </c>
      <c r="S35" s="51">
        <f>MATCH(D35,Detail!$G$2:$G$1001,0)</f>
        <v>521</v>
      </c>
      <c r="T35" s="27">
        <f>INDEX(Detail!$A$2:$A$1001,Main!S35,1)</f>
        <v>38456</v>
      </c>
      <c r="U35" t="str">
        <f>INDEX(Detail!$F$2:$F$1001,Main!S35,1)</f>
        <v>Kota Administrasi Jakarta Selatan</v>
      </c>
      <c r="V35">
        <f>INDEX(Detail!$C$2:$C$1001,Main!S35,1)</f>
        <v>151</v>
      </c>
      <c r="W35">
        <f>INDEX(Detail!$D$2:$D$1001,Main!S35,1)</f>
        <v>72</v>
      </c>
      <c r="X35" t="str">
        <f>INDEX(Detail!$E$2:$E$1001,Main!S35,1)</f>
        <v>Jalan Cikutra Timur No. 51</v>
      </c>
      <c r="Y35" t="str">
        <f>INDEX(Detail!$B$2:$B$1001,Main!S35,1)</f>
        <v>AB-</v>
      </c>
      <c r="Z35">
        <f>MATCH(F35,Sheet1!$A$3:$A$8,0)</f>
        <v>1</v>
      </c>
      <c r="AA35">
        <f>MATCH(A35,Sheet1!$B$2:$E$2,0)</f>
        <v>1</v>
      </c>
      <c r="AB35" t="str">
        <f>INDEX(Sheet1!$B$3:$E$8,Main!Z35,Main!AA35)</f>
        <v>Bu Dwi</v>
      </c>
    </row>
    <row r="36" spans="1:28" x14ac:dyDescent="0.35">
      <c r="A36" t="str">
        <f t="shared" si="1"/>
        <v>Kategori 1</v>
      </c>
      <c r="B36">
        <v>35</v>
      </c>
      <c r="C36" t="str">
        <f t="shared" si="2"/>
        <v>0035</v>
      </c>
      <c r="D36" t="str">
        <f t="shared" si="3"/>
        <v>B0035</v>
      </c>
      <c r="E36" t="str">
        <f>VLOOKUP(F36,Helper!$I:$J,2,0)</f>
        <v>B</v>
      </c>
      <c r="F36" t="s">
        <v>1014</v>
      </c>
      <c r="G36" s="27" t="str">
        <f>VLOOKUP(D36,Detail!$G:$H,2,0)</f>
        <v>Embuh Adriansyah</v>
      </c>
      <c r="H36">
        <v>70</v>
      </c>
      <c r="I36">
        <v>53</v>
      </c>
      <c r="J36">
        <v>88</v>
      </c>
      <c r="K36">
        <v>67</v>
      </c>
      <c r="L36">
        <v>75</v>
      </c>
      <c r="M36">
        <v>60</v>
      </c>
      <c r="N36">
        <v>63</v>
      </c>
      <c r="O36" s="27">
        <f>IFERROR(VLOOKUP(D36,Absen!$A:$B,2,0),"No")</f>
        <v>44789</v>
      </c>
      <c r="P36" s="43">
        <f t="shared" si="0"/>
        <v>53</v>
      </c>
      <c r="Q36" s="45">
        <f t="shared" si="4"/>
        <v>68.025000000000006</v>
      </c>
      <c r="R36" s="49" t="str">
        <f>VLOOKUP(Q36,Helper!$N:$O,2,TRUE)</f>
        <v>C</v>
      </c>
      <c r="S36" s="51">
        <f>MATCH(D36,Detail!$G$2:$G$1001,0)</f>
        <v>143</v>
      </c>
      <c r="T36" s="27">
        <f>INDEX(Detail!$A$2:$A$1001,Main!S36,1)</f>
        <v>37906</v>
      </c>
      <c r="U36" t="str">
        <f>INDEX(Detail!$F$2:$F$1001,Main!S36,1)</f>
        <v>Bitung</v>
      </c>
      <c r="V36">
        <f>INDEX(Detail!$C$2:$C$1001,Main!S36,1)</f>
        <v>171</v>
      </c>
      <c r="W36">
        <f>INDEX(Detail!$D$2:$D$1001,Main!S36,1)</f>
        <v>67</v>
      </c>
      <c r="X36" t="str">
        <f>INDEX(Detail!$E$2:$E$1001,Main!S36,1)</f>
        <v>Gang Otto Iskandardinata No. 06</v>
      </c>
      <c r="Y36" t="str">
        <f>INDEX(Detail!$B$2:$B$1001,Main!S36,1)</f>
        <v>O+</v>
      </c>
      <c r="Z36">
        <f>MATCH(F36,Sheet1!$A$3:$A$8,0)</f>
        <v>2</v>
      </c>
      <c r="AA36">
        <f>MATCH(A36,Sheet1!$B$2:$E$2,0)</f>
        <v>1</v>
      </c>
      <c r="AB36" t="str">
        <f>INDEX(Sheet1!$B$3:$E$8,Main!Z36,Main!AA36)</f>
        <v>Pak Krisna</v>
      </c>
    </row>
    <row r="37" spans="1:28" x14ac:dyDescent="0.35">
      <c r="A37" t="str">
        <f t="shared" si="1"/>
        <v>Kategori 1</v>
      </c>
      <c r="B37">
        <v>36</v>
      </c>
      <c r="C37" t="str">
        <f t="shared" si="2"/>
        <v>0036</v>
      </c>
      <c r="D37" t="str">
        <f t="shared" si="3"/>
        <v>F0036</v>
      </c>
      <c r="E37" t="str">
        <f>VLOOKUP(F37,Helper!$I:$J,2,0)</f>
        <v>F</v>
      </c>
      <c r="F37" t="s">
        <v>1011</v>
      </c>
      <c r="G37" s="27" t="str">
        <f>VLOOKUP(D37,Detail!$G:$H,2,0)</f>
        <v>Purwadi Sinaga</v>
      </c>
      <c r="H37">
        <v>53</v>
      </c>
      <c r="I37">
        <v>45</v>
      </c>
      <c r="J37">
        <v>87</v>
      </c>
      <c r="K37">
        <v>57</v>
      </c>
      <c r="L37">
        <v>90</v>
      </c>
      <c r="M37">
        <v>43</v>
      </c>
      <c r="N37">
        <v>75</v>
      </c>
      <c r="O37" s="27">
        <f>IFERROR(VLOOKUP(D37,Absen!$A:$B,2,0),"No")</f>
        <v>44784</v>
      </c>
      <c r="P37" s="43">
        <f t="shared" si="0"/>
        <v>65</v>
      </c>
      <c r="Q37" s="45">
        <f t="shared" si="4"/>
        <v>63.125000000000007</v>
      </c>
      <c r="R37" s="49" t="str">
        <f>VLOOKUP(Q37,Helper!$N:$O,2,TRUE)</f>
        <v>C</v>
      </c>
      <c r="S37" s="51">
        <f>MATCH(D37,Detail!$G$2:$G$1001,0)</f>
        <v>386</v>
      </c>
      <c r="T37" s="27">
        <f>INDEX(Detail!$A$2:$A$1001,Main!S37,1)</f>
        <v>38171</v>
      </c>
      <c r="U37" t="str">
        <f>INDEX(Detail!$F$2:$F$1001,Main!S37,1)</f>
        <v>Pagaralam</v>
      </c>
      <c r="V37">
        <f>INDEX(Detail!$C$2:$C$1001,Main!S37,1)</f>
        <v>168</v>
      </c>
      <c r="W37">
        <f>INDEX(Detail!$D$2:$D$1001,Main!S37,1)</f>
        <v>86</v>
      </c>
      <c r="X37" t="str">
        <f>INDEX(Detail!$E$2:$E$1001,Main!S37,1)</f>
        <v xml:space="preserve">Gg. Monginsidi No. 7
</v>
      </c>
      <c r="Y37" t="str">
        <f>INDEX(Detail!$B$2:$B$1001,Main!S37,1)</f>
        <v>B-</v>
      </c>
      <c r="Z37">
        <f>MATCH(F37,Sheet1!$A$3:$A$8,0)</f>
        <v>6</v>
      </c>
      <c r="AA37">
        <f>MATCH(A37,Sheet1!$B$2:$E$2,0)</f>
        <v>1</v>
      </c>
      <c r="AB37" t="str">
        <f>INDEX(Sheet1!$B$3:$E$8,Main!Z37,Main!AA37)</f>
        <v>Pak Andi</v>
      </c>
    </row>
    <row r="38" spans="1:28" x14ac:dyDescent="0.35">
      <c r="A38" t="str">
        <f t="shared" si="1"/>
        <v>Kategori 1</v>
      </c>
      <c r="B38">
        <v>37</v>
      </c>
      <c r="C38" t="str">
        <f t="shared" si="2"/>
        <v>0037</v>
      </c>
      <c r="D38" t="str">
        <f t="shared" si="3"/>
        <v>B0037</v>
      </c>
      <c r="E38" t="str">
        <f>VLOOKUP(F38,Helper!$I:$J,2,0)</f>
        <v>B</v>
      </c>
      <c r="F38" t="s">
        <v>1014</v>
      </c>
      <c r="G38" s="27" t="str">
        <f>VLOOKUP(D38,Detail!$G:$H,2,0)</f>
        <v>Hendra Pratama</v>
      </c>
      <c r="H38">
        <v>72</v>
      </c>
      <c r="I38">
        <v>54</v>
      </c>
      <c r="J38">
        <v>55</v>
      </c>
      <c r="K38">
        <v>58</v>
      </c>
      <c r="L38">
        <v>72</v>
      </c>
      <c r="M38">
        <v>73</v>
      </c>
      <c r="N38">
        <v>82</v>
      </c>
      <c r="O38" s="27" t="str">
        <f>IFERROR(VLOOKUP(D38,Absen!$A:$B,2,0),"No")</f>
        <v>No</v>
      </c>
      <c r="P38" s="43">
        <f t="shared" si="0"/>
        <v>82</v>
      </c>
      <c r="Q38" s="45">
        <f t="shared" si="4"/>
        <v>65.8</v>
      </c>
      <c r="R38" s="49" t="str">
        <f>VLOOKUP(Q38,Helper!$N:$O,2,TRUE)</f>
        <v>C</v>
      </c>
      <c r="S38" s="51">
        <f>MATCH(D38,Detail!$G$2:$G$1001,0)</f>
        <v>256</v>
      </c>
      <c r="T38" s="27">
        <f>INDEX(Detail!$A$2:$A$1001,Main!S38,1)</f>
        <v>37192</v>
      </c>
      <c r="U38" t="str">
        <f>INDEX(Detail!$F$2:$F$1001,Main!S38,1)</f>
        <v>Tual</v>
      </c>
      <c r="V38">
        <f>INDEX(Detail!$C$2:$C$1001,Main!S38,1)</f>
        <v>174</v>
      </c>
      <c r="W38">
        <f>INDEX(Detail!$D$2:$D$1001,Main!S38,1)</f>
        <v>57</v>
      </c>
      <c r="X38" t="str">
        <f>INDEX(Detail!$E$2:$E$1001,Main!S38,1)</f>
        <v>Gg. Ahmad Dahlan No. 15</v>
      </c>
      <c r="Y38" t="str">
        <f>INDEX(Detail!$B$2:$B$1001,Main!S38,1)</f>
        <v>A+</v>
      </c>
      <c r="Z38">
        <f>MATCH(F38,Sheet1!$A$3:$A$8,0)</f>
        <v>2</v>
      </c>
      <c r="AA38">
        <f>MATCH(A38,Sheet1!$B$2:$E$2,0)</f>
        <v>1</v>
      </c>
      <c r="AB38" t="str">
        <f>INDEX(Sheet1!$B$3:$E$8,Main!Z38,Main!AA38)</f>
        <v>Pak Krisna</v>
      </c>
    </row>
    <row r="39" spans="1:28" x14ac:dyDescent="0.35">
      <c r="A39" t="str">
        <f t="shared" si="1"/>
        <v>Kategori 1</v>
      </c>
      <c r="B39">
        <v>38</v>
      </c>
      <c r="C39" t="str">
        <f t="shared" si="2"/>
        <v>0038</v>
      </c>
      <c r="D39" t="str">
        <f t="shared" si="3"/>
        <v>F0038</v>
      </c>
      <c r="E39" t="str">
        <f>VLOOKUP(F39,Helper!$I:$J,2,0)</f>
        <v>F</v>
      </c>
      <c r="F39" t="s">
        <v>1011</v>
      </c>
      <c r="G39" s="27" t="str">
        <f>VLOOKUP(D39,Detail!$G:$H,2,0)</f>
        <v>Rahmi Pratiwi</v>
      </c>
      <c r="H39">
        <v>95</v>
      </c>
      <c r="I39">
        <v>49</v>
      </c>
      <c r="J39">
        <v>70</v>
      </c>
      <c r="K39">
        <v>61</v>
      </c>
      <c r="L39">
        <v>53</v>
      </c>
      <c r="M39">
        <v>40</v>
      </c>
      <c r="N39">
        <v>94</v>
      </c>
      <c r="O39" s="27">
        <f>IFERROR(VLOOKUP(D39,Absen!$A:$B,2,0),"No")</f>
        <v>44801</v>
      </c>
      <c r="P39" s="43">
        <f t="shared" si="0"/>
        <v>84</v>
      </c>
      <c r="Q39" s="45">
        <f t="shared" si="4"/>
        <v>62.65</v>
      </c>
      <c r="R39" s="49" t="str">
        <f>VLOOKUP(Q39,Helper!$N:$O,2,TRUE)</f>
        <v>C</v>
      </c>
      <c r="S39" s="51">
        <f>MATCH(D39,Detail!$G$2:$G$1001,0)</f>
        <v>964</v>
      </c>
      <c r="T39" s="27">
        <f>INDEX(Detail!$A$2:$A$1001,Main!S39,1)</f>
        <v>38086</v>
      </c>
      <c r="U39" t="str">
        <f>INDEX(Detail!$F$2:$F$1001,Main!S39,1)</f>
        <v>Kota Administrasi Jakarta Barat</v>
      </c>
      <c r="V39">
        <f>INDEX(Detail!$C$2:$C$1001,Main!S39,1)</f>
        <v>151</v>
      </c>
      <c r="W39">
        <f>INDEX(Detail!$D$2:$D$1001,Main!S39,1)</f>
        <v>95</v>
      </c>
      <c r="X39" t="str">
        <f>INDEX(Detail!$E$2:$E$1001,Main!S39,1)</f>
        <v>Jl. Sukajadi No. 67</v>
      </c>
      <c r="Y39" t="str">
        <f>INDEX(Detail!$B$2:$B$1001,Main!S39,1)</f>
        <v>AB-</v>
      </c>
      <c r="Z39">
        <f>MATCH(F39,Sheet1!$A$3:$A$8,0)</f>
        <v>6</v>
      </c>
      <c r="AA39">
        <f>MATCH(A39,Sheet1!$B$2:$E$2,0)</f>
        <v>1</v>
      </c>
      <c r="AB39" t="str">
        <f>INDEX(Sheet1!$B$3:$E$8,Main!Z39,Main!AA39)</f>
        <v>Pak Andi</v>
      </c>
    </row>
    <row r="40" spans="1:28" x14ac:dyDescent="0.35">
      <c r="A40" t="str">
        <f t="shared" si="1"/>
        <v>Kategori 1</v>
      </c>
      <c r="B40">
        <v>39</v>
      </c>
      <c r="C40" t="str">
        <f t="shared" si="2"/>
        <v>0039</v>
      </c>
      <c r="D40" t="str">
        <f t="shared" si="3"/>
        <v>D0039</v>
      </c>
      <c r="E40" t="str">
        <f>VLOOKUP(F40,Helper!$I:$J,2,0)</f>
        <v>D</v>
      </c>
      <c r="F40" t="s">
        <v>1013</v>
      </c>
      <c r="G40" s="27" t="str">
        <f>VLOOKUP(D40,Detail!$G:$H,2,0)</f>
        <v>Dinda Pranowo</v>
      </c>
      <c r="H40">
        <v>72</v>
      </c>
      <c r="I40">
        <v>48</v>
      </c>
      <c r="J40">
        <v>71</v>
      </c>
      <c r="K40">
        <v>71</v>
      </c>
      <c r="L40">
        <v>81</v>
      </c>
      <c r="M40">
        <v>44</v>
      </c>
      <c r="N40">
        <v>68</v>
      </c>
      <c r="O40" s="27">
        <f>IFERROR(VLOOKUP(D40,Absen!$A:$B,2,0),"No")</f>
        <v>44764</v>
      </c>
      <c r="P40" s="43">
        <f t="shared" si="0"/>
        <v>58</v>
      </c>
      <c r="Q40" s="45">
        <f t="shared" si="4"/>
        <v>62.8</v>
      </c>
      <c r="R40" s="49" t="str">
        <f>VLOOKUP(Q40,Helper!$N:$O,2,TRUE)</f>
        <v>C</v>
      </c>
      <c r="S40" s="51">
        <f>MATCH(D40,Detail!$G$2:$G$1001,0)</f>
        <v>302</v>
      </c>
      <c r="T40" s="27">
        <f>INDEX(Detail!$A$2:$A$1001,Main!S40,1)</f>
        <v>38232</v>
      </c>
      <c r="U40" t="str">
        <f>INDEX(Detail!$F$2:$F$1001,Main!S40,1)</f>
        <v>Tangerang</v>
      </c>
      <c r="V40">
        <f>INDEX(Detail!$C$2:$C$1001,Main!S40,1)</f>
        <v>171</v>
      </c>
      <c r="W40">
        <f>INDEX(Detail!$D$2:$D$1001,Main!S40,1)</f>
        <v>68</v>
      </c>
      <c r="X40" t="str">
        <f>INDEX(Detail!$E$2:$E$1001,Main!S40,1)</f>
        <v>Gg. Dipatiukur No. 10</v>
      </c>
      <c r="Y40" t="str">
        <f>INDEX(Detail!$B$2:$B$1001,Main!S40,1)</f>
        <v>B+</v>
      </c>
      <c r="Z40">
        <f>MATCH(F40,Sheet1!$A$3:$A$8,0)</f>
        <v>4</v>
      </c>
      <c r="AA40">
        <f>MATCH(A40,Sheet1!$B$2:$E$2,0)</f>
        <v>1</v>
      </c>
      <c r="AB40" t="str">
        <f>INDEX(Sheet1!$B$3:$E$8,Main!Z40,Main!AA40)</f>
        <v>Bu Ratna</v>
      </c>
    </row>
    <row r="41" spans="1:28" x14ac:dyDescent="0.35">
      <c r="A41" t="str">
        <f t="shared" si="1"/>
        <v>Kategori 1</v>
      </c>
      <c r="B41">
        <v>40</v>
      </c>
      <c r="C41" t="str">
        <f t="shared" si="2"/>
        <v>0040</v>
      </c>
      <c r="D41" t="str">
        <f t="shared" si="3"/>
        <v>F0040</v>
      </c>
      <c r="E41" t="str">
        <f>VLOOKUP(F41,Helper!$I:$J,2,0)</f>
        <v>F</v>
      </c>
      <c r="F41" t="s">
        <v>1011</v>
      </c>
      <c r="G41" s="27" t="str">
        <f>VLOOKUP(D41,Detail!$G:$H,2,0)</f>
        <v>Ibun Kusmawati</v>
      </c>
      <c r="H41">
        <v>68</v>
      </c>
      <c r="I41">
        <v>54</v>
      </c>
      <c r="J41">
        <v>80</v>
      </c>
      <c r="K41">
        <v>54</v>
      </c>
      <c r="L41">
        <v>50</v>
      </c>
      <c r="M41">
        <v>54</v>
      </c>
      <c r="N41">
        <v>65</v>
      </c>
      <c r="O41" s="27">
        <f>IFERROR(VLOOKUP(D41,Absen!$A:$B,2,0),"No")</f>
        <v>44856</v>
      </c>
      <c r="P41" s="43">
        <f t="shared" si="0"/>
        <v>55</v>
      </c>
      <c r="Q41" s="45">
        <f t="shared" si="4"/>
        <v>60.55</v>
      </c>
      <c r="R41" s="49" t="str">
        <f>VLOOKUP(Q41,Helper!$N:$O,2,TRUE)</f>
        <v>C</v>
      </c>
      <c r="S41" s="51">
        <f>MATCH(D41,Detail!$G$2:$G$1001,0)</f>
        <v>870</v>
      </c>
      <c r="T41" s="27">
        <f>INDEX(Detail!$A$2:$A$1001,Main!S41,1)</f>
        <v>37266</v>
      </c>
      <c r="U41" t="str">
        <f>INDEX(Detail!$F$2:$F$1001,Main!S41,1)</f>
        <v>Medan</v>
      </c>
      <c r="V41">
        <f>INDEX(Detail!$C$2:$C$1001,Main!S41,1)</f>
        <v>165</v>
      </c>
      <c r="W41">
        <f>INDEX(Detail!$D$2:$D$1001,Main!S41,1)</f>
        <v>61</v>
      </c>
      <c r="X41" t="str">
        <f>INDEX(Detail!$E$2:$E$1001,Main!S41,1)</f>
        <v>Jl. Merdeka No. 68</v>
      </c>
      <c r="Y41" t="str">
        <f>INDEX(Detail!$B$2:$B$1001,Main!S41,1)</f>
        <v>B-</v>
      </c>
      <c r="Z41">
        <f>MATCH(F41,Sheet1!$A$3:$A$8,0)</f>
        <v>6</v>
      </c>
      <c r="AA41">
        <f>MATCH(A41,Sheet1!$B$2:$E$2,0)</f>
        <v>1</v>
      </c>
      <c r="AB41" t="str">
        <f>INDEX(Sheet1!$B$3:$E$8,Main!Z41,Main!AA41)</f>
        <v>Pak Andi</v>
      </c>
    </row>
    <row r="42" spans="1:28" x14ac:dyDescent="0.35">
      <c r="A42" t="str">
        <f t="shared" si="1"/>
        <v>Kategori 1</v>
      </c>
      <c r="B42">
        <v>41</v>
      </c>
      <c r="C42" t="str">
        <f t="shared" si="2"/>
        <v>0041</v>
      </c>
      <c r="D42" t="str">
        <f t="shared" si="3"/>
        <v>A0041</v>
      </c>
      <c r="E42" t="str">
        <f>VLOOKUP(F42,Helper!$I:$J,2,0)</f>
        <v>A</v>
      </c>
      <c r="F42" t="s">
        <v>1015</v>
      </c>
      <c r="G42" s="27" t="str">
        <f>VLOOKUP(D42,Detail!$G:$H,2,0)</f>
        <v>Gangsa Riyanti</v>
      </c>
      <c r="H42">
        <v>53</v>
      </c>
      <c r="I42">
        <v>48</v>
      </c>
      <c r="J42">
        <v>88</v>
      </c>
      <c r="K42">
        <v>59</v>
      </c>
      <c r="L42">
        <v>90</v>
      </c>
      <c r="M42">
        <v>49</v>
      </c>
      <c r="N42">
        <v>70</v>
      </c>
      <c r="O42" s="27" t="str">
        <f>IFERROR(VLOOKUP(D42,Absen!$A:$B,2,0),"No")</f>
        <v>No</v>
      </c>
      <c r="P42" s="43">
        <f t="shared" si="0"/>
        <v>70</v>
      </c>
      <c r="Q42" s="45">
        <f t="shared" si="4"/>
        <v>65.650000000000006</v>
      </c>
      <c r="R42" s="49" t="str">
        <f>VLOOKUP(Q42,Helper!$N:$O,2,TRUE)</f>
        <v>C</v>
      </c>
      <c r="S42" s="51">
        <f>MATCH(D42,Detail!$G$2:$G$1001,0)</f>
        <v>371</v>
      </c>
      <c r="T42" s="27">
        <f>INDEX(Detail!$A$2:$A$1001,Main!S42,1)</f>
        <v>37504</v>
      </c>
      <c r="U42" t="str">
        <f>INDEX(Detail!$F$2:$F$1001,Main!S42,1)</f>
        <v>Kota Administrasi Jakarta Timur</v>
      </c>
      <c r="V42">
        <f>INDEX(Detail!$C$2:$C$1001,Main!S42,1)</f>
        <v>156</v>
      </c>
      <c r="W42">
        <f>INDEX(Detail!$D$2:$D$1001,Main!S42,1)</f>
        <v>95</v>
      </c>
      <c r="X42" t="str">
        <f>INDEX(Detail!$E$2:$E$1001,Main!S42,1)</f>
        <v xml:space="preserve">Gg. M.H Thamrin No. 5
</v>
      </c>
      <c r="Y42" t="str">
        <f>INDEX(Detail!$B$2:$B$1001,Main!S42,1)</f>
        <v>B+</v>
      </c>
      <c r="Z42">
        <f>MATCH(F42,Sheet1!$A$3:$A$8,0)</f>
        <v>1</v>
      </c>
      <c r="AA42">
        <f>MATCH(A42,Sheet1!$B$2:$E$2,0)</f>
        <v>1</v>
      </c>
      <c r="AB42" t="str">
        <f>INDEX(Sheet1!$B$3:$E$8,Main!Z42,Main!AA42)</f>
        <v>Bu Dwi</v>
      </c>
    </row>
    <row r="43" spans="1:28" x14ac:dyDescent="0.35">
      <c r="A43" t="str">
        <f t="shared" si="1"/>
        <v>Kategori 1</v>
      </c>
      <c r="B43">
        <v>42</v>
      </c>
      <c r="C43" t="str">
        <f t="shared" si="2"/>
        <v>0042</v>
      </c>
      <c r="D43" t="str">
        <f t="shared" si="3"/>
        <v>B0042</v>
      </c>
      <c r="E43" t="str">
        <f>VLOOKUP(F43,Helper!$I:$J,2,0)</f>
        <v>B</v>
      </c>
      <c r="F43" t="s">
        <v>1014</v>
      </c>
      <c r="G43" s="27" t="str">
        <f>VLOOKUP(D43,Detail!$G:$H,2,0)</f>
        <v>Darijan Zulkarnain</v>
      </c>
      <c r="H43">
        <v>78</v>
      </c>
      <c r="I43">
        <v>52</v>
      </c>
      <c r="J43">
        <v>94</v>
      </c>
      <c r="K43">
        <v>69</v>
      </c>
      <c r="L43">
        <v>86</v>
      </c>
      <c r="M43">
        <v>68</v>
      </c>
      <c r="N43">
        <v>89</v>
      </c>
      <c r="O43" s="27" t="str">
        <f>IFERROR(VLOOKUP(D43,Absen!$A:$B,2,0),"No")</f>
        <v>No</v>
      </c>
      <c r="P43" s="43">
        <f t="shared" si="0"/>
        <v>89</v>
      </c>
      <c r="Q43" s="45">
        <f t="shared" si="4"/>
        <v>76.925000000000011</v>
      </c>
      <c r="R43" s="49" t="str">
        <f>VLOOKUP(Q43,Helper!$N:$O,2,TRUE)</f>
        <v>B</v>
      </c>
      <c r="S43" s="51">
        <f>MATCH(D43,Detail!$G$2:$G$1001,0)</f>
        <v>230</v>
      </c>
      <c r="T43" s="27">
        <f>INDEX(Detail!$A$2:$A$1001,Main!S43,1)</f>
        <v>38412</v>
      </c>
      <c r="U43" t="str">
        <f>INDEX(Detail!$F$2:$F$1001,Main!S43,1)</f>
        <v>Balikpapan</v>
      </c>
      <c r="V43">
        <f>INDEX(Detail!$C$2:$C$1001,Main!S43,1)</f>
        <v>150</v>
      </c>
      <c r="W43">
        <f>INDEX(Detail!$D$2:$D$1001,Main!S43,1)</f>
        <v>85</v>
      </c>
      <c r="X43" t="str">
        <f>INDEX(Detail!$E$2:$E$1001,Main!S43,1)</f>
        <v>Gang Surapati No. 95</v>
      </c>
      <c r="Y43" t="str">
        <f>INDEX(Detail!$B$2:$B$1001,Main!S43,1)</f>
        <v>A+</v>
      </c>
      <c r="Z43">
        <f>MATCH(F43,Sheet1!$A$3:$A$8,0)</f>
        <v>2</v>
      </c>
      <c r="AA43">
        <f>MATCH(A43,Sheet1!$B$2:$E$2,0)</f>
        <v>1</v>
      </c>
      <c r="AB43" t="str">
        <f>INDEX(Sheet1!$B$3:$E$8,Main!Z43,Main!AA43)</f>
        <v>Pak Krisna</v>
      </c>
    </row>
    <row r="44" spans="1:28" x14ac:dyDescent="0.35">
      <c r="A44" t="str">
        <f t="shared" si="1"/>
        <v>Kategori 1</v>
      </c>
      <c r="B44">
        <v>43</v>
      </c>
      <c r="C44" t="str">
        <f t="shared" si="2"/>
        <v>0043</v>
      </c>
      <c r="D44" t="str">
        <f t="shared" si="3"/>
        <v>E0043</v>
      </c>
      <c r="E44" t="str">
        <f>VLOOKUP(F44,Helper!$I:$J,2,0)</f>
        <v>E</v>
      </c>
      <c r="F44" t="s">
        <v>1010</v>
      </c>
      <c r="G44" s="27" t="str">
        <f>VLOOKUP(D44,Detail!$G:$H,2,0)</f>
        <v>Capa Usada</v>
      </c>
      <c r="H44">
        <v>50</v>
      </c>
      <c r="I44">
        <v>41</v>
      </c>
      <c r="J44">
        <v>81</v>
      </c>
      <c r="K44">
        <v>57</v>
      </c>
      <c r="L44">
        <v>75</v>
      </c>
      <c r="M44">
        <v>43</v>
      </c>
      <c r="N44">
        <v>98</v>
      </c>
      <c r="O44" s="27" t="str">
        <f>IFERROR(VLOOKUP(D44,Absen!$A:$B,2,0),"No")</f>
        <v>No</v>
      </c>
      <c r="P44" s="43">
        <f t="shared" si="0"/>
        <v>98</v>
      </c>
      <c r="Q44" s="45">
        <f t="shared" si="4"/>
        <v>62.475000000000009</v>
      </c>
      <c r="R44" s="49" t="str">
        <f>VLOOKUP(Q44,Helper!$N:$O,2,TRUE)</f>
        <v>C</v>
      </c>
      <c r="S44" s="51">
        <f>MATCH(D44,Detail!$G$2:$G$1001,0)</f>
        <v>710</v>
      </c>
      <c r="T44" s="27">
        <f>INDEX(Detail!$A$2:$A$1001,Main!S44,1)</f>
        <v>37919</v>
      </c>
      <c r="U44" t="str">
        <f>INDEX(Detail!$F$2:$F$1001,Main!S44,1)</f>
        <v>Parepare</v>
      </c>
      <c r="V44">
        <f>INDEX(Detail!$C$2:$C$1001,Main!S44,1)</f>
        <v>172</v>
      </c>
      <c r="W44">
        <f>INDEX(Detail!$D$2:$D$1001,Main!S44,1)</f>
        <v>56</v>
      </c>
      <c r="X44" t="str">
        <f>INDEX(Detail!$E$2:$E$1001,Main!S44,1)</f>
        <v>Jalan Waringin No. 50</v>
      </c>
      <c r="Y44" t="str">
        <f>INDEX(Detail!$B$2:$B$1001,Main!S44,1)</f>
        <v>B-</v>
      </c>
      <c r="Z44">
        <f>MATCH(F44,Sheet1!$A$3:$A$8,0)</f>
        <v>5</v>
      </c>
      <c r="AA44">
        <f>MATCH(A44,Sheet1!$B$2:$E$2,0)</f>
        <v>1</v>
      </c>
      <c r="AB44" t="str">
        <f>INDEX(Sheet1!$B$3:$E$8,Main!Z44,Main!AA44)</f>
        <v>Bu Made</v>
      </c>
    </row>
    <row r="45" spans="1:28" x14ac:dyDescent="0.35">
      <c r="A45" t="str">
        <f t="shared" si="1"/>
        <v>Kategori 1</v>
      </c>
      <c r="B45">
        <v>44</v>
      </c>
      <c r="C45" t="str">
        <f t="shared" si="2"/>
        <v>0044</v>
      </c>
      <c r="D45" t="str">
        <f t="shared" si="3"/>
        <v>D0044</v>
      </c>
      <c r="E45" t="str">
        <f>VLOOKUP(F45,Helper!$I:$J,2,0)</f>
        <v>D</v>
      </c>
      <c r="F45" t="s">
        <v>1013</v>
      </c>
      <c r="G45" s="27" t="str">
        <f>VLOOKUP(D45,Detail!$G:$H,2,0)</f>
        <v>Restu Wibisono</v>
      </c>
      <c r="H45">
        <v>90</v>
      </c>
      <c r="I45">
        <v>43</v>
      </c>
      <c r="J45">
        <v>52</v>
      </c>
      <c r="K45">
        <v>71</v>
      </c>
      <c r="L45">
        <v>63</v>
      </c>
      <c r="M45">
        <v>83</v>
      </c>
      <c r="N45">
        <v>100</v>
      </c>
      <c r="O45" s="27">
        <f>IFERROR(VLOOKUP(D45,Absen!$A:$B,2,0),"No")</f>
        <v>44888</v>
      </c>
      <c r="P45" s="43">
        <f t="shared" si="0"/>
        <v>90</v>
      </c>
      <c r="Q45" s="45">
        <f t="shared" si="4"/>
        <v>69.375</v>
      </c>
      <c r="R45" s="49" t="str">
        <f>VLOOKUP(Q45,Helper!$N:$O,2,TRUE)</f>
        <v>C</v>
      </c>
      <c r="S45" s="51">
        <f>MATCH(D45,Detail!$G$2:$G$1001,0)</f>
        <v>20</v>
      </c>
      <c r="T45" s="27">
        <f>INDEX(Detail!$A$2:$A$1001,Main!S45,1)</f>
        <v>37202</v>
      </c>
      <c r="U45" t="str">
        <f>INDEX(Detail!$F$2:$F$1001,Main!S45,1)</f>
        <v>Bengkulu</v>
      </c>
      <c r="V45">
        <f>INDEX(Detail!$C$2:$C$1001,Main!S45,1)</f>
        <v>163</v>
      </c>
      <c r="W45">
        <f>INDEX(Detail!$D$2:$D$1001,Main!S45,1)</f>
        <v>51</v>
      </c>
      <c r="X45" t="str">
        <f>INDEX(Detail!$E$2:$E$1001,Main!S45,1)</f>
        <v>Gang BKR No. 08</v>
      </c>
      <c r="Y45" t="str">
        <f>INDEX(Detail!$B$2:$B$1001,Main!S45,1)</f>
        <v>A+</v>
      </c>
      <c r="Z45">
        <f>MATCH(F45,Sheet1!$A$3:$A$8,0)</f>
        <v>4</v>
      </c>
      <c r="AA45">
        <f>MATCH(A45,Sheet1!$B$2:$E$2,0)</f>
        <v>1</v>
      </c>
      <c r="AB45" t="str">
        <f>INDEX(Sheet1!$B$3:$E$8,Main!Z45,Main!AA45)</f>
        <v>Bu Ratna</v>
      </c>
    </row>
    <row r="46" spans="1:28" x14ac:dyDescent="0.35">
      <c r="A46" t="str">
        <f t="shared" si="1"/>
        <v>Kategori 1</v>
      </c>
      <c r="B46">
        <v>45</v>
      </c>
      <c r="C46" t="str">
        <f t="shared" si="2"/>
        <v>0045</v>
      </c>
      <c r="D46" t="str">
        <f t="shared" si="3"/>
        <v>E0045</v>
      </c>
      <c r="E46" t="str">
        <f>VLOOKUP(F46,Helper!$I:$J,2,0)</f>
        <v>E</v>
      </c>
      <c r="F46" t="s">
        <v>1010</v>
      </c>
      <c r="G46" s="27" t="str">
        <f>VLOOKUP(D46,Detail!$G:$H,2,0)</f>
        <v>Tina Rahimah</v>
      </c>
      <c r="H46">
        <v>89</v>
      </c>
      <c r="I46">
        <v>42</v>
      </c>
      <c r="J46">
        <v>56</v>
      </c>
      <c r="K46">
        <v>66</v>
      </c>
      <c r="L46">
        <v>56</v>
      </c>
      <c r="M46">
        <v>91</v>
      </c>
      <c r="N46">
        <v>72</v>
      </c>
      <c r="O46" s="27">
        <f>IFERROR(VLOOKUP(D46,Absen!$A:$B,2,0),"No")</f>
        <v>44852</v>
      </c>
      <c r="P46" s="43">
        <f t="shared" si="0"/>
        <v>62</v>
      </c>
      <c r="Q46" s="45">
        <f t="shared" si="4"/>
        <v>67.225000000000009</v>
      </c>
      <c r="R46" s="49" t="str">
        <f>VLOOKUP(Q46,Helper!$N:$O,2,TRUE)</f>
        <v>C</v>
      </c>
      <c r="S46" s="51">
        <f>MATCH(D46,Detail!$G$2:$G$1001,0)</f>
        <v>466</v>
      </c>
      <c r="T46" s="27">
        <f>INDEX(Detail!$A$2:$A$1001,Main!S46,1)</f>
        <v>37198</v>
      </c>
      <c r="U46" t="str">
        <f>INDEX(Detail!$F$2:$F$1001,Main!S46,1)</f>
        <v>Tual</v>
      </c>
      <c r="V46">
        <f>INDEX(Detail!$C$2:$C$1001,Main!S46,1)</f>
        <v>174</v>
      </c>
      <c r="W46">
        <f>INDEX(Detail!$D$2:$D$1001,Main!S46,1)</f>
        <v>78</v>
      </c>
      <c r="X46" t="str">
        <f>INDEX(Detail!$E$2:$E$1001,Main!S46,1)</f>
        <v>Gg. Suryakencana No. 91</v>
      </c>
      <c r="Y46" t="str">
        <f>INDEX(Detail!$B$2:$B$1001,Main!S46,1)</f>
        <v>B-</v>
      </c>
      <c r="Z46">
        <f>MATCH(F46,Sheet1!$A$3:$A$8,0)</f>
        <v>5</v>
      </c>
      <c r="AA46">
        <f>MATCH(A46,Sheet1!$B$2:$E$2,0)</f>
        <v>1</v>
      </c>
      <c r="AB46" t="str">
        <f>INDEX(Sheet1!$B$3:$E$8,Main!Z46,Main!AA46)</f>
        <v>Bu Made</v>
      </c>
    </row>
    <row r="47" spans="1:28" x14ac:dyDescent="0.35">
      <c r="A47" t="str">
        <f t="shared" si="1"/>
        <v>Kategori 1</v>
      </c>
      <c r="B47">
        <v>46</v>
      </c>
      <c r="C47" t="str">
        <f t="shared" si="2"/>
        <v>0046</v>
      </c>
      <c r="D47" t="str">
        <f t="shared" si="3"/>
        <v>E0046</v>
      </c>
      <c r="E47" t="str">
        <f>VLOOKUP(F47,Helper!$I:$J,2,0)</f>
        <v>E</v>
      </c>
      <c r="F47" t="s">
        <v>1010</v>
      </c>
      <c r="G47" s="27" t="str">
        <f>VLOOKUP(D47,Detail!$G:$H,2,0)</f>
        <v>Raihan Lailasari</v>
      </c>
      <c r="H47">
        <v>66</v>
      </c>
      <c r="I47">
        <v>59</v>
      </c>
      <c r="J47">
        <v>30</v>
      </c>
      <c r="K47">
        <v>67</v>
      </c>
      <c r="L47">
        <v>57</v>
      </c>
      <c r="M47">
        <v>69</v>
      </c>
      <c r="N47">
        <v>62</v>
      </c>
      <c r="O47" s="27" t="str">
        <f>IFERROR(VLOOKUP(D47,Absen!$A:$B,2,0),"No")</f>
        <v>No</v>
      </c>
      <c r="P47" s="43">
        <f t="shared" si="0"/>
        <v>62</v>
      </c>
      <c r="Q47" s="45">
        <f t="shared" si="4"/>
        <v>57.125</v>
      </c>
      <c r="R47" s="49" t="str">
        <f>VLOOKUP(Q47,Helper!$N:$O,2,TRUE)</f>
        <v>D</v>
      </c>
      <c r="S47" s="51">
        <f>MATCH(D47,Detail!$G$2:$G$1001,0)</f>
        <v>412</v>
      </c>
      <c r="T47" s="27">
        <f>INDEX(Detail!$A$2:$A$1001,Main!S47,1)</f>
        <v>37923</v>
      </c>
      <c r="U47" t="str">
        <f>INDEX(Detail!$F$2:$F$1001,Main!S47,1)</f>
        <v>Banjarbaru</v>
      </c>
      <c r="V47">
        <f>INDEX(Detail!$C$2:$C$1001,Main!S47,1)</f>
        <v>151</v>
      </c>
      <c r="W47">
        <f>INDEX(Detail!$D$2:$D$1001,Main!S47,1)</f>
        <v>94</v>
      </c>
      <c r="X47" t="str">
        <f>INDEX(Detail!$E$2:$E$1001,Main!S47,1)</f>
        <v>Gg. PHH. Mustofa No. 57</v>
      </c>
      <c r="Y47" t="str">
        <f>INDEX(Detail!$B$2:$B$1001,Main!S47,1)</f>
        <v>AB+</v>
      </c>
      <c r="Z47">
        <f>MATCH(F47,Sheet1!$A$3:$A$8,0)</f>
        <v>5</v>
      </c>
      <c r="AA47">
        <f>MATCH(A47,Sheet1!$B$2:$E$2,0)</f>
        <v>1</v>
      </c>
      <c r="AB47" t="str">
        <f>INDEX(Sheet1!$B$3:$E$8,Main!Z47,Main!AA47)</f>
        <v>Bu Made</v>
      </c>
    </row>
    <row r="48" spans="1:28" x14ac:dyDescent="0.35">
      <c r="A48" t="str">
        <f t="shared" si="1"/>
        <v>Kategori 1</v>
      </c>
      <c r="B48">
        <v>47</v>
      </c>
      <c r="C48" t="str">
        <f t="shared" si="2"/>
        <v>0047</v>
      </c>
      <c r="D48" t="str">
        <f t="shared" si="3"/>
        <v>F0047</v>
      </c>
      <c r="E48" t="str">
        <f>VLOOKUP(F48,Helper!$I:$J,2,0)</f>
        <v>F</v>
      </c>
      <c r="F48" t="s">
        <v>1011</v>
      </c>
      <c r="G48" s="27" t="str">
        <f>VLOOKUP(D48,Detail!$G:$H,2,0)</f>
        <v>Daliman Thamrin</v>
      </c>
      <c r="H48">
        <v>84</v>
      </c>
      <c r="I48">
        <v>44</v>
      </c>
      <c r="J48">
        <v>94</v>
      </c>
      <c r="K48">
        <v>65</v>
      </c>
      <c r="L48">
        <v>75</v>
      </c>
      <c r="M48">
        <v>44</v>
      </c>
      <c r="N48">
        <v>85</v>
      </c>
      <c r="O48" s="27">
        <f>IFERROR(VLOOKUP(D48,Absen!$A:$B,2,0),"No")</f>
        <v>44784</v>
      </c>
      <c r="P48" s="43">
        <f t="shared" si="0"/>
        <v>75</v>
      </c>
      <c r="Q48" s="45">
        <f t="shared" si="4"/>
        <v>68.599999999999994</v>
      </c>
      <c r="R48" s="49" t="str">
        <f>VLOOKUP(Q48,Helper!$N:$O,2,TRUE)</f>
        <v>C</v>
      </c>
      <c r="S48" s="51">
        <f>MATCH(D48,Detail!$G$2:$G$1001,0)</f>
        <v>51</v>
      </c>
      <c r="T48" s="27">
        <f>INDEX(Detail!$A$2:$A$1001,Main!S48,1)</f>
        <v>37964</v>
      </c>
      <c r="U48" t="str">
        <f>INDEX(Detail!$F$2:$F$1001,Main!S48,1)</f>
        <v>Probolinggo</v>
      </c>
      <c r="V48">
        <f>INDEX(Detail!$C$2:$C$1001,Main!S48,1)</f>
        <v>166</v>
      </c>
      <c r="W48">
        <f>INDEX(Detail!$D$2:$D$1001,Main!S48,1)</f>
        <v>51</v>
      </c>
      <c r="X48" t="str">
        <f>INDEX(Detail!$E$2:$E$1001,Main!S48,1)</f>
        <v xml:space="preserve">Gang Gardujati No. 1
</v>
      </c>
      <c r="Y48" t="str">
        <f>INDEX(Detail!$B$2:$B$1001,Main!S48,1)</f>
        <v>AB-</v>
      </c>
      <c r="Z48">
        <f>MATCH(F48,Sheet1!$A$3:$A$8,0)</f>
        <v>6</v>
      </c>
      <c r="AA48">
        <f>MATCH(A48,Sheet1!$B$2:$E$2,0)</f>
        <v>1</v>
      </c>
      <c r="AB48" t="str">
        <f>INDEX(Sheet1!$B$3:$E$8,Main!Z48,Main!AA48)</f>
        <v>Pak Andi</v>
      </c>
    </row>
    <row r="49" spans="1:28" x14ac:dyDescent="0.35">
      <c r="A49" t="str">
        <f t="shared" si="1"/>
        <v>Kategori 1</v>
      </c>
      <c r="B49">
        <v>48</v>
      </c>
      <c r="C49" t="str">
        <f t="shared" si="2"/>
        <v>0048</v>
      </c>
      <c r="D49" t="str">
        <f t="shared" si="3"/>
        <v>B0048</v>
      </c>
      <c r="E49" t="str">
        <f>VLOOKUP(F49,Helper!$I:$J,2,0)</f>
        <v>B</v>
      </c>
      <c r="F49" t="s">
        <v>1014</v>
      </c>
      <c r="G49" s="27" t="str">
        <f>VLOOKUP(D49,Detail!$G:$H,2,0)</f>
        <v>Pandu Laksmiwati</v>
      </c>
      <c r="H49">
        <v>77</v>
      </c>
      <c r="I49">
        <v>49</v>
      </c>
      <c r="J49">
        <v>40</v>
      </c>
      <c r="K49">
        <v>67</v>
      </c>
      <c r="L49">
        <v>77</v>
      </c>
      <c r="M49">
        <v>62</v>
      </c>
      <c r="N49">
        <v>89</v>
      </c>
      <c r="O49" s="27" t="str">
        <f>IFERROR(VLOOKUP(D49,Absen!$A:$B,2,0),"No")</f>
        <v>No</v>
      </c>
      <c r="P49" s="43">
        <f t="shared" si="0"/>
        <v>89</v>
      </c>
      <c r="Q49" s="45">
        <f t="shared" si="4"/>
        <v>63.05</v>
      </c>
      <c r="R49" s="49" t="str">
        <f>VLOOKUP(Q49,Helper!$N:$O,2,TRUE)</f>
        <v>C</v>
      </c>
      <c r="S49" s="51">
        <f>MATCH(D49,Detail!$G$2:$G$1001,0)</f>
        <v>255</v>
      </c>
      <c r="T49" s="27">
        <f>INDEX(Detail!$A$2:$A$1001,Main!S49,1)</f>
        <v>37255</v>
      </c>
      <c r="U49" t="str">
        <f>INDEX(Detail!$F$2:$F$1001,Main!S49,1)</f>
        <v>Bau-Bau</v>
      </c>
      <c r="V49">
        <f>INDEX(Detail!$C$2:$C$1001,Main!S49,1)</f>
        <v>159</v>
      </c>
      <c r="W49">
        <f>INDEX(Detail!$D$2:$D$1001,Main!S49,1)</f>
        <v>56</v>
      </c>
      <c r="X49" t="str">
        <f>INDEX(Detail!$E$2:$E$1001,Main!S49,1)</f>
        <v xml:space="preserve">Gg. Abdul Muis No. 9
</v>
      </c>
      <c r="Y49" t="str">
        <f>INDEX(Detail!$B$2:$B$1001,Main!S49,1)</f>
        <v>O+</v>
      </c>
      <c r="Z49">
        <f>MATCH(F49,Sheet1!$A$3:$A$8,0)</f>
        <v>2</v>
      </c>
      <c r="AA49">
        <f>MATCH(A49,Sheet1!$B$2:$E$2,0)</f>
        <v>1</v>
      </c>
      <c r="AB49" t="str">
        <f>INDEX(Sheet1!$B$3:$E$8,Main!Z49,Main!AA49)</f>
        <v>Pak Krisna</v>
      </c>
    </row>
    <row r="50" spans="1:28" x14ac:dyDescent="0.35">
      <c r="A50" t="str">
        <f t="shared" si="1"/>
        <v>Kategori 1</v>
      </c>
      <c r="B50">
        <v>49</v>
      </c>
      <c r="C50" t="str">
        <f t="shared" si="2"/>
        <v>0049</v>
      </c>
      <c r="D50" t="str">
        <f t="shared" si="3"/>
        <v>C0049</v>
      </c>
      <c r="E50" t="str">
        <f>VLOOKUP(F50,Helper!$I:$J,2,0)</f>
        <v>C</v>
      </c>
      <c r="F50" t="s">
        <v>1012</v>
      </c>
      <c r="G50" s="27" t="str">
        <f>VLOOKUP(D50,Detail!$G:$H,2,0)</f>
        <v>Cecep Mansur</v>
      </c>
      <c r="H50">
        <v>51</v>
      </c>
      <c r="I50">
        <v>62</v>
      </c>
      <c r="J50">
        <v>51</v>
      </c>
      <c r="K50">
        <v>54</v>
      </c>
      <c r="L50">
        <v>68</v>
      </c>
      <c r="M50">
        <v>100</v>
      </c>
      <c r="N50">
        <v>82</v>
      </c>
      <c r="O50" s="27" t="str">
        <f>IFERROR(VLOOKUP(D50,Absen!$A:$B,2,0),"No")</f>
        <v>No</v>
      </c>
      <c r="P50" s="43">
        <f t="shared" si="0"/>
        <v>82</v>
      </c>
      <c r="Q50" s="45">
        <f t="shared" si="4"/>
        <v>67.775000000000006</v>
      </c>
      <c r="R50" s="49" t="str">
        <f>VLOOKUP(Q50,Helper!$N:$O,2,TRUE)</f>
        <v>C</v>
      </c>
      <c r="S50" s="51">
        <f>MATCH(D50,Detail!$G$2:$G$1001,0)</f>
        <v>792</v>
      </c>
      <c r="T50" s="27">
        <f>INDEX(Detail!$A$2:$A$1001,Main!S50,1)</f>
        <v>37102</v>
      </c>
      <c r="U50" t="str">
        <f>INDEX(Detail!$F$2:$F$1001,Main!S50,1)</f>
        <v>Magelang</v>
      </c>
      <c r="V50">
        <f>INDEX(Detail!$C$2:$C$1001,Main!S50,1)</f>
        <v>180</v>
      </c>
      <c r="W50">
        <f>INDEX(Detail!$D$2:$D$1001,Main!S50,1)</f>
        <v>56</v>
      </c>
      <c r="X50" t="str">
        <f>INDEX(Detail!$E$2:$E$1001,Main!S50,1)</f>
        <v>Jl. Indragiri No. 50</v>
      </c>
      <c r="Y50" t="str">
        <f>INDEX(Detail!$B$2:$B$1001,Main!S50,1)</f>
        <v>A+</v>
      </c>
      <c r="Z50">
        <f>MATCH(F50,Sheet1!$A$3:$A$8,0)</f>
        <v>3</v>
      </c>
      <c r="AA50">
        <f>MATCH(A50,Sheet1!$B$2:$E$2,0)</f>
        <v>1</v>
      </c>
      <c r="AB50" t="str">
        <f>INDEX(Sheet1!$B$3:$E$8,Main!Z50,Main!AA50)</f>
        <v>Pak Budi</v>
      </c>
    </row>
    <row r="51" spans="1:28" x14ac:dyDescent="0.35">
      <c r="A51" t="str">
        <f t="shared" si="1"/>
        <v>Kategori 1</v>
      </c>
      <c r="B51">
        <v>50</v>
      </c>
      <c r="C51" t="str">
        <f t="shared" si="2"/>
        <v>0050</v>
      </c>
      <c r="D51" t="str">
        <f t="shared" si="3"/>
        <v>E0050</v>
      </c>
      <c r="E51" t="str">
        <f>VLOOKUP(F51,Helper!$I:$J,2,0)</f>
        <v>E</v>
      </c>
      <c r="F51" t="s">
        <v>1010</v>
      </c>
      <c r="G51" s="27" t="str">
        <f>VLOOKUP(D51,Detail!$G:$H,2,0)</f>
        <v>Cinthia Zulkarnain</v>
      </c>
      <c r="H51">
        <v>82</v>
      </c>
      <c r="I51">
        <v>61</v>
      </c>
      <c r="J51">
        <v>43</v>
      </c>
      <c r="K51">
        <v>70</v>
      </c>
      <c r="L51">
        <v>94</v>
      </c>
      <c r="M51">
        <v>100</v>
      </c>
      <c r="N51">
        <v>94</v>
      </c>
      <c r="O51" s="27">
        <f>IFERROR(VLOOKUP(D51,Absen!$A:$B,2,0),"No")</f>
        <v>44804</v>
      </c>
      <c r="P51" s="43">
        <f t="shared" si="0"/>
        <v>84</v>
      </c>
      <c r="Q51" s="45">
        <f t="shared" si="4"/>
        <v>75.375</v>
      </c>
      <c r="R51" s="49" t="str">
        <f>VLOOKUP(Q51,Helper!$N:$O,2,TRUE)</f>
        <v>B</v>
      </c>
      <c r="S51" s="51">
        <f>MATCH(D51,Detail!$G$2:$G$1001,0)</f>
        <v>458</v>
      </c>
      <c r="T51" s="27">
        <f>INDEX(Detail!$A$2:$A$1001,Main!S51,1)</f>
        <v>37523</v>
      </c>
      <c r="U51" t="str">
        <f>INDEX(Detail!$F$2:$F$1001,Main!S51,1)</f>
        <v>Tangerang</v>
      </c>
      <c r="V51">
        <f>INDEX(Detail!$C$2:$C$1001,Main!S51,1)</f>
        <v>160</v>
      </c>
      <c r="W51">
        <f>INDEX(Detail!$D$2:$D$1001,Main!S51,1)</f>
        <v>67</v>
      </c>
      <c r="X51" t="str">
        <f>INDEX(Detail!$E$2:$E$1001,Main!S51,1)</f>
        <v>Gg. Surapati No. 82</v>
      </c>
      <c r="Y51" t="str">
        <f>INDEX(Detail!$B$2:$B$1001,Main!S51,1)</f>
        <v>A+</v>
      </c>
      <c r="Z51">
        <f>MATCH(F51,Sheet1!$A$3:$A$8,0)</f>
        <v>5</v>
      </c>
      <c r="AA51">
        <f>MATCH(A51,Sheet1!$B$2:$E$2,0)</f>
        <v>1</v>
      </c>
      <c r="AB51" t="str">
        <f>INDEX(Sheet1!$B$3:$E$8,Main!Z51,Main!AA51)</f>
        <v>Bu Made</v>
      </c>
    </row>
    <row r="52" spans="1:28" x14ac:dyDescent="0.35">
      <c r="A52" t="str">
        <f t="shared" si="1"/>
        <v>Kategori 1</v>
      </c>
      <c r="B52">
        <v>51</v>
      </c>
      <c r="C52" t="str">
        <f t="shared" si="2"/>
        <v>0051</v>
      </c>
      <c r="D52" t="str">
        <f t="shared" si="3"/>
        <v>A0051</v>
      </c>
      <c r="E52" t="str">
        <f>VLOOKUP(F52,Helper!$I:$J,2,0)</f>
        <v>A</v>
      </c>
      <c r="F52" t="s">
        <v>1015</v>
      </c>
      <c r="G52" s="27" t="str">
        <f>VLOOKUP(D52,Detail!$G:$H,2,0)</f>
        <v>Jamalia Zulaika</v>
      </c>
      <c r="H52">
        <v>65</v>
      </c>
      <c r="I52">
        <v>64</v>
      </c>
      <c r="J52">
        <v>62</v>
      </c>
      <c r="K52">
        <v>54</v>
      </c>
      <c r="L52">
        <v>79</v>
      </c>
      <c r="M52">
        <v>82</v>
      </c>
      <c r="N52">
        <v>76</v>
      </c>
      <c r="O52" s="27">
        <f>IFERROR(VLOOKUP(D52,Absen!$A:$B,2,0),"No")</f>
        <v>44771</v>
      </c>
      <c r="P52" s="43">
        <f t="shared" si="0"/>
        <v>66</v>
      </c>
      <c r="Q52" s="45">
        <f t="shared" si="4"/>
        <v>68.149999999999991</v>
      </c>
      <c r="R52" s="49" t="str">
        <f>VLOOKUP(Q52,Helper!$N:$O,2,TRUE)</f>
        <v>C</v>
      </c>
      <c r="S52" s="51">
        <f>MATCH(D52,Detail!$G$2:$G$1001,0)</f>
        <v>228</v>
      </c>
      <c r="T52" s="27">
        <f>INDEX(Detail!$A$2:$A$1001,Main!S52,1)</f>
        <v>37719</v>
      </c>
      <c r="U52" t="str">
        <f>INDEX(Detail!$F$2:$F$1001,Main!S52,1)</f>
        <v>Tanjungbalai</v>
      </c>
      <c r="V52">
        <f>INDEX(Detail!$C$2:$C$1001,Main!S52,1)</f>
        <v>171</v>
      </c>
      <c r="W52">
        <f>INDEX(Detail!$D$2:$D$1001,Main!S52,1)</f>
        <v>79</v>
      </c>
      <c r="X52" t="str">
        <f>INDEX(Detail!$E$2:$E$1001,Main!S52,1)</f>
        <v>Gang Surapati No. 48</v>
      </c>
      <c r="Y52" t="str">
        <f>INDEX(Detail!$B$2:$B$1001,Main!S52,1)</f>
        <v>O+</v>
      </c>
      <c r="Z52">
        <f>MATCH(F52,Sheet1!$A$3:$A$8,0)</f>
        <v>1</v>
      </c>
      <c r="AA52">
        <f>MATCH(A52,Sheet1!$B$2:$E$2,0)</f>
        <v>1</v>
      </c>
      <c r="AB52" t="str">
        <f>INDEX(Sheet1!$B$3:$E$8,Main!Z52,Main!AA52)</f>
        <v>Bu Dwi</v>
      </c>
    </row>
    <row r="53" spans="1:28" x14ac:dyDescent="0.35">
      <c r="A53" t="str">
        <f t="shared" si="1"/>
        <v>Kategori 1</v>
      </c>
      <c r="B53">
        <v>52</v>
      </c>
      <c r="C53" t="str">
        <f t="shared" si="2"/>
        <v>0052</v>
      </c>
      <c r="D53" t="str">
        <f t="shared" si="3"/>
        <v>D0052</v>
      </c>
      <c r="E53" t="str">
        <f>VLOOKUP(F53,Helper!$I:$J,2,0)</f>
        <v>D</v>
      </c>
      <c r="F53" t="s">
        <v>1013</v>
      </c>
      <c r="G53" s="27" t="str">
        <f>VLOOKUP(D53,Detail!$G:$H,2,0)</f>
        <v>Muhammad Suryatmi</v>
      </c>
      <c r="H53">
        <v>63</v>
      </c>
      <c r="I53">
        <v>73</v>
      </c>
      <c r="J53">
        <v>37</v>
      </c>
      <c r="K53">
        <v>69</v>
      </c>
      <c r="L53">
        <v>82</v>
      </c>
      <c r="M53">
        <v>70</v>
      </c>
      <c r="N53">
        <v>94</v>
      </c>
      <c r="O53" s="27" t="str">
        <f>IFERROR(VLOOKUP(D53,Absen!$A:$B,2,0),"No")</f>
        <v>No</v>
      </c>
      <c r="P53" s="43">
        <f t="shared" si="0"/>
        <v>94</v>
      </c>
      <c r="Q53" s="45">
        <f t="shared" si="4"/>
        <v>66.674999999999997</v>
      </c>
      <c r="R53" s="49" t="str">
        <f>VLOOKUP(Q53,Helper!$N:$O,2,TRUE)</f>
        <v>C</v>
      </c>
      <c r="S53" s="51">
        <f>MATCH(D53,Detail!$G$2:$G$1001,0)</f>
        <v>349</v>
      </c>
      <c r="T53" s="27">
        <f>INDEX(Detail!$A$2:$A$1001,Main!S53,1)</f>
        <v>38077</v>
      </c>
      <c r="U53" t="str">
        <f>INDEX(Detail!$F$2:$F$1001,Main!S53,1)</f>
        <v>Pontianak</v>
      </c>
      <c r="V53">
        <f>INDEX(Detail!$C$2:$C$1001,Main!S53,1)</f>
        <v>164</v>
      </c>
      <c r="W53">
        <f>INDEX(Detail!$D$2:$D$1001,Main!S53,1)</f>
        <v>78</v>
      </c>
      <c r="X53" t="str">
        <f>INDEX(Detail!$E$2:$E$1001,Main!S53,1)</f>
        <v>Gg. Kendalsari No. 59</v>
      </c>
      <c r="Y53" t="str">
        <f>INDEX(Detail!$B$2:$B$1001,Main!S53,1)</f>
        <v>O-</v>
      </c>
      <c r="Z53">
        <f>MATCH(F53,Sheet1!$A$3:$A$8,0)</f>
        <v>4</v>
      </c>
      <c r="AA53">
        <f>MATCH(A53,Sheet1!$B$2:$E$2,0)</f>
        <v>1</v>
      </c>
      <c r="AB53" t="str">
        <f>INDEX(Sheet1!$B$3:$E$8,Main!Z53,Main!AA53)</f>
        <v>Bu Ratna</v>
      </c>
    </row>
    <row r="54" spans="1:28" x14ac:dyDescent="0.35">
      <c r="A54" t="str">
        <f t="shared" si="1"/>
        <v>Kategori 1</v>
      </c>
      <c r="B54">
        <v>53</v>
      </c>
      <c r="C54" t="str">
        <f t="shared" si="2"/>
        <v>0053</v>
      </c>
      <c r="D54" t="str">
        <f t="shared" si="3"/>
        <v>F0053</v>
      </c>
      <c r="E54" t="str">
        <f>VLOOKUP(F54,Helper!$I:$J,2,0)</f>
        <v>F</v>
      </c>
      <c r="F54" t="s">
        <v>1011</v>
      </c>
      <c r="G54" s="27" t="str">
        <f>VLOOKUP(D54,Detail!$G:$H,2,0)</f>
        <v>Setya Suryatmi</v>
      </c>
      <c r="H54">
        <v>68</v>
      </c>
      <c r="I54">
        <v>70</v>
      </c>
      <c r="J54">
        <v>31</v>
      </c>
      <c r="K54">
        <v>64</v>
      </c>
      <c r="L54">
        <v>80</v>
      </c>
      <c r="M54">
        <v>75</v>
      </c>
      <c r="N54">
        <v>96</v>
      </c>
      <c r="O54" s="27" t="str">
        <f>IFERROR(VLOOKUP(D54,Absen!$A:$B,2,0),"No")</f>
        <v>No</v>
      </c>
      <c r="P54" s="43">
        <f t="shared" si="0"/>
        <v>96</v>
      </c>
      <c r="Q54" s="45">
        <f t="shared" si="4"/>
        <v>66.050000000000011</v>
      </c>
      <c r="R54" s="49" t="str">
        <f>VLOOKUP(Q54,Helper!$N:$O,2,TRUE)</f>
        <v>C</v>
      </c>
      <c r="S54" s="51">
        <f>MATCH(D54,Detail!$G$2:$G$1001,0)</f>
        <v>63</v>
      </c>
      <c r="T54" s="27">
        <f>INDEX(Detail!$A$2:$A$1001,Main!S54,1)</f>
        <v>38124</v>
      </c>
      <c r="U54" t="str">
        <f>INDEX(Detail!$F$2:$F$1001,Main!S54,1)</f>
        <v>Kota Administrasi Jakarta Utara</v>
      </c>
      <c r="V54">
        <f>INDEX(Detail!$C$2:$C$1001,Main!S54,1)</f>
        <v>180</v>
      </c>
      <c r="W54">
        <f>INDEX(Detail!$D$2:$D$1001,Main!S54,1)</f>
        <v>94</v>
      </c>
      <c r="X54" t="str">
        <f>INDEX(Detail!$E$2:$E$1001,Main!S54,1)</f>
        <v xml:space="preserve">Gang H.J Maemunah No. 5
</v>
      </c>
      <c r="Y54" t="str">
        <f>INDEX(Detail!$B$2:$B$1001,Main!S54,1)</f>
        <v>AB-</v>
      </c>
      <c r="Z54">
        <f>MATCH(F54,Sheet1!$A$3:$A$8,0)</f>
        <v>6</v>
      </c>
      <c r="AA54">
        <f>MATCH(A54,Sheet1!$B$2:$E$2,0)</f>
        <v>1</v>
      </c>
      <c r="AB54" t="str">
        <f>INDEX(Sheet1!$B$3:$E$8,Main!Z54,Main!AA54)</f>
        <v>Pak Andi</v>
      </c>
    </row>
    <row r="55" spans="1:28" x14ac:dyDescent="0.35">
      <c r="A55" t="str">
        <f t="shared" si="1"/>
        <v>Kategori 1</v>
      </c>
      <c r="B55">
        <v>54</v>
      </c>
      <c r="C55" t="str">
        <f t="shared" si="2"/>
        <v>0054</v>
      </c>
      <c r="D55" t="str">
        <f t="shared" si="3"/>
        <v>C0054</v>
      </c>
      <c r="E55" t="str">
        <f>VLOOKUP(F55,Helper!$I:$J,2,0)</f>
        <v>C</v>
      </c>
      <c r="F55" t="s">
        <v>1012</v>
      </c>
      <c r="G55" s="27" t="str">
        <f>VLOOKUP(D55,Detail!$G:$H,2,0)</f>
        <v>Radika Aryani</v>
      </c>
      <c r="H55">
        <v>77</v>
      </c>
      <c r="I55">
        <v>69</v>
      </c>
      <c r="J55">
        <v>61</v>
      </c>
      <c r="K55">
        <v>73</v>
      </c>
      <c r="L55">
        <v>52</v>
      </c>
      <c r="M55">
        <v>99</v>
      </c>
      <c r="N55">
        <v>91</v>
      </c>
      <c r="O55" s="27">
        <f>IFERROR(VLOOKUP(D55,Absen!$A:$B,2,0),"No")</f>
        <v>44847</v>
      </c>
      <c r="P55" s="43">
        <f t="shared" si="0"/>
        <v>81</v>
      </c>
      <c r="Q55" s="45">
        <f t="shared" si="4"/>
        <v>73.974999999999994</v>
      </c>
      <c r="R55" s="49" t="str">
        <f>VLOOKUP(Q55,Helper!$N:$O,2,TRUE)</f>
        <v>B</v>
      </c>
      <c r="S55" s="51">
        <f>MATCH(D55,Detail!$G$2:$G$1001,0)</f>
        <v>972</v>
      </c>
      <c r="T55" s="27">
        <f>INDEX(Detail!$A$2:$A$1001,Main!S55,1)</f>
        <v>37113</v>
      </c>
      <c r="U55" t="str">
        <f>INDEX(Detail!$F$2:$F$1001,Main!S55,1)</f>
        <v>Cimahi</v>
      </c>
      <c r="V55">
        <f>INDEX(Detail!$C$2:$C$1001,Main!S55,1)</f>
        <v>179</v>
      </c>
      <c r="W55">
        <f>INDEX(Detail!$D$2:$D$1001,Main!S55,1)</f>
        <v>57</v>
      </c>
      <c r="X55" t="str">
        <f>INDEX(Detail!$E$2:$E$1001,Main!S55,1)</f>
        <v xml:space="preserve">Jl. Suniaraja No. 5
</v>
      </c>
      <c r="Y55" t="str">
        <f>INDEX(Detail!$B$2:$B$1001,Main!S55,1)</f>
        <v>O-</v>
      </c>
      <c r="Z55">
        <f>MATCH(F55,Sheet1!$A$3:$A$8,0)</f>
        <v>3</v>
      </c>
      <c r="AA55">
        <f>MATCH(A55,Sheet1!$B$2:$E$2,0)</f>
        <v>1</v>
      </c>
      <c r="AB55" t="str">
        <f>INDEX(Sheet1!$B$3:$E$8,Main!Z55,Main!AA55)</f>
        <v>Pak Budi</v>
      </c>
    </row>
    <row r="56" spans="1:28" x14ac:dyDescent="0.35">
      <c r="A56" t="str">
        <f t="shared" si="1"/>
        <v>Kategori 1</v>
      </c>
      <c r="B56">
        <v>55</v>
      </c>
      <c r="C56" t="str">
        <f t="shared" si="2"/>
        <v>0055</v>
      </c>
      <c r="D56" t="str">
        <f t="shared" si="3"/>
        <v>C0055</v>
      </c>
      <c r="E56" t="str">
        <f>VLOOKUP(F56,Helper!$I:$J,2,0)</f>
        <v>C</v>
      </c>
      <c r="F56" t="s">
        <v>1012</v>
      </c>
      <c r="G56" s="27" t="str">
        <f>VLOOKUP(D56,Detail!$G:$H,2,0)</f>
        <v>Warji Wahyudin</v>
      </c>
      <c r="H56">
        <v>68</v>
      </c>
      <c r="I56">
        <v>72</v>
      </c>
      <c r="J56">
        <v>58</v>
      </c>
      <c r="K56">
        <v>64</v>
      </c>
      <c r="L56">
        <v>56</v>
      </c>
      <c r="M56">
        <v>42</v>
      </c>
      <c r="N56">
        <v>74</v>
      </c>
      <c r="O56" s="27" t="str">
        <f>IFERROR(VLOOKUP(D56,Absen!$A:$B,2,0),"No")</f>
        <v>No</v>
      </c>
      <c r="P56" s="43">
        <f t="shared" si="0"/>
        <v>74</v>
      </c>
      <c r="Q56" s="45">
        <f t="shared" si="4"/>
        <v>59.9</v>
      </c>
      <c r="R56" s="49" t="str">
        <f>VLOOKUP(Q56,Helper!$N:$O,2,TRUE)</f>
        <v>D</v>
      </c>
      <c r="S56" s="51">
        <f>MATCH(D56,Detail!$G$2:$G$1001,0)</f>
        <v>586</v>
      </c>
      <c r="T56" s="27">
        <f>INDEX(Detail!$A$2:$A$1001,Main!S56,1)</f>
        <v>38369</v>
      </c>
      <c r="U56" t="str">
        <f>INDEX(Detail!$F$2:$F$1001,Main!S56,1)</f>
        <v>Lhokseumawe</v>
      </c>
      <c r="V56">
        <f>INDEX(Detail!$C$2:$C$1001,Main!S56,1)</f>
        <v>155</v>
      </c>
      <c r="W56">
        <f>INDEX(Detail!$D$2:$D$1001,Main!S56,1)</f>
        <v>73</v>
      </c>
      <c r="X56" t="str">
        <f>INDEX(Detail!$E$2:$E$1001,Main!S56,1)</f>
        <v>Jalan Kebonjati No. 08</v>
      </c>
      <c r="Y56" t="str">
        <f>INDEX(Detail!$B$2:$B$1001,Main!S56,1)</f>
        <v>B-</v>
      </c>
      <c r="Z56">
        <f>MATCH(F56,Sheet1!$A$3:$A$8,0)</f>
        <v>3</v>
      </c>
      <c r="AA56">
        <f>MATCH(A56,Sheet1!$B$2:$E$2,0)</f>
        <v>1</v>
      </c>
      <c r="AB56" t="str">
        <f>INDEX(Sheet1!$B$3:$E$8,Main!Z56,Main!AA56)</f>
        <v>Pak Budi</v>
      </c>
    </row>
    <row r="57" spans="1:28" x14ac:dyDescent="0.35">
      <c r="A57" t="str">
        <f t="shared" si="1"/>
        <v>Kategori 1</v>
      </c>
      <c r="B57">
        <v>56</v>
      </c>
      <c r="C57" t="str">
        <f t="shared" si="2"/>
        <v>0056</v>
      </c>
      <c r="D57" t="str">
        <f t="shared" si="3"/>
        <v>B0056</v>
      </c>
      <c r="E57" t="str">
        <f>VLOOKUP(F57,Helper!$I:$J,2,0)</f>
        <v>B</v>
      </c>
      <c r="F57" t="s">
        <v>1014</v>
      </c>
      <c r="G57" s="27" t="str">
        <f>VLOOKUP(D57,Detail!$G:$H,2,0)</f>
        <v>Hartana Astuti</v>
      </c>
      <c r="H57">
        <v>59</v>
      </c>
      <c r="I57">
        <v>44</v>
      </c>
      <c r="J57">
        <v>81</v>
      </c>
      <c r="K57">
        <v>69</v>
      </c>
      <c r="L57">
        <v>57</v>
      </c>
      <c r="M57">
        <v>44</v>
      </c>
      <c r="N57">
        <v>91</v>
      </c>
      <c r="O57" s="27">
        <f>IFERROR(VLOOKUP(D57,Absen!$A:$B,2,0),"No")</f>
        <v>44767</v>
      </c>
      <c r="P57" s="43">
        <f t="shared" si="0"/>
        <v>81</v>
      </c>
      <c r="Q57" s="45">
        <f t="shared" si="4"/>
        <v>61.725000000000001</v>
      </c>
      <c r="R57" s="49" t="str">
        <f>VLOOKUP(Q57,Helper!$N:$O,2,TRUE)</f>
        <v>C</v>
      </c>
      <c r="S57" s="51">
        <f>MATCH(D57,Detail!$G$2:$G$1001,0)</f>
        <v>198</v>
      </c>
      <c r="T57" s="27">
        <f>INDEX(Detail!$A$2:$A$1001,Main!S57,1)</f>
        <v>37336</v>
      </c>
      <c r="U57" t="str">
        <f>INDEX(Detail!$F$2:$F$1001,Main!S57,1)</f>
        <v>Tarakan</v>
      </c>
      <c r="V57">
        <f>INDEX(Detail!$C$2:$C$1001,Main!S57,1)</f>
        <v>168</v>
      </c>
      <c r="W57">
        <f>INDEX(Detail!$D$2:$D$1001,Main!S57,1)</f>
        <v>51</v>
      </c>
      <c r="X57" t="str">
        <f>INDEX(Detail!$E$2:$E$1001,Main!S57,1)</f>
        <v>Gang Ronggowarsito No. 37</v>
      </c>
      <c r="Y57" t="str">
        <f>INDEX(Detail!$B$2:$B$1001,Main!S57,1)</f>
        <v>A-</v>
      </c>
      <c r="Z57">
        <f>MATCH(F57,Sheet1!$A$3:$A$8,0)</f>
        <v>2</v>
      </c>
      <c r="AA57">
        <f>MATCH(A57,Sheet1!$B$2:$E$2,0)</f>
        <v>1</v>
      </c>
      <c r="AB57" t="str">
        <f>INDEX(Sheet1!$B$3:$E$8,Main!Z57,Main!AA57)</f>
        <v>Pak Krisna</v>
      </c>
    </row>
    <row r="58" spans="1:28" x14ac:dyDescent="0.35">
      <c r="A58" t="str">
        <f t="shared" si="1"/>
        <v>Kategori 1</v>
      </c>
      <c r="B58">
        <v>57</v>
      </c>
      <c r="C58" t="str">
        <f t="shared" si="2"/>
        <v>0057</v>
      </c>
      <c r="D58" t="str">
        <f t="shared" si="3"/>
        <v>D0057</v>
      </c>
      <c r="E58" t="str">
        <f>VLOOKUP(F58,Helper!$I:$J,2,0)</f>
        <v>D</v>
      </c>
      <c r="F58" t="s">
        <v>1013</v>
      </c>
      <c r="G58" s="27" t="str">
        <f>VLOOKUP(D58,Detail!$G:$H,2,0)</f>
        <v>Hari Aryani</v>
      </c>
      <c r="H58">
        <v>86</v>
      </c>
      <c r="I58">
        <v>64</v>
      </c>
      <c r="J58">
        <v>44</v>
      </c>
      <c r="K58">
        <v>61</v>
      </c>
      <c r="L58">
        <v>55</v>
      </c>
      <c r="M58">
        <v>56</v>
      </c>
      <c r="N58">
        <v>93</v>
      </c>
      <c r="O58" s="27" t="str">
        <f>IFERROR(VLOOKUP(D58,Absen!$A:$B,2,0),"No")</f>
        <v>No</v>
      </c>
      <c r="P58" s="43">
        <f t="shared" si="0"/>
        <v>93</v>
      </c>
      <c r="Q58" s="45">
        <f t="shared" si="4"/>
        <v>62.55</v>
      </c>
      <c r="R58" s="49" t="str">
        <f>VLOOKUP(Q58,Helper!$N:$O,2,TRUE)</f>
        <v>C</v>
      </c>
      <c r="S58" s="51">
        <f>MATCH(D58,Detail!$G$2:$G$1001,0)</f>
        <v>429</v>
      </c>
      <c r="T58" s="27">
        <f>INDEX(Detail!$A$2:$A$1001,Main!S58,1)</f>
        <v>37256</v>
      </c>
      <c r="U58" t="str">
        <f>INDEX(Detail!$F$2:$F$1001,Main!S58,1)</f>
        <v>Dumai</v>
      </c>
      <c r="V58">
        <f>INDEX(Detail!$C$2:$C$1001,Main!S58,1)</f>
        <v>172</v>
      </c>
      <c r="W58">
        <f>INDEX(Detail!$D$2:$D$1001,Main!S58,1)</f>
        <v>48</v>
      </c>
      <c r="X58" t="str">
        <f>INDEX(Detail!$E$2:$E$1001,Main!S58,1)</f>
        <v xml:space="preserve">Gg. Raya Ujungberung No. 7
</v>
      </c>
      <c r="Y58" t="str">
        <f>INDEX(Detail!$B$2:$B$1001,Main!S58,1)</f>
        <v>B+</v>
      </c>
      <c r="Z58">
        <f>MATCH(F58,Sheet1!$A$3:$A$8,0)</f>
        <v>4</v>
      </c>
      <c r="AA58">
        <f>MATCH(A58,Sheet1!$B$2:$E$2,0)</f>
        <v>1</v>
      </c>
      <c r="AB58" t="str">
        <f>INDEX(Sheet1!$B$3:$E$8,Main!Z58,Main!AA58)</f>
        <v>Bu Ratna</v>
      </c>
    </row>
    <row r="59" spans="1:28" x14ac:dyDescent="0.35">
      <c r="A59" t="str">
        <f t="shared" si="1"/>
        <v>Kategori 1</v>
      </c>
      <c r="B59">
        <v>58</v>
      </c>
      <c r="C59" t="str">
        <f t="shared" si="2"/>
        <v>0058</v>
      </c>
      <c r="D59" t="str">
        <f t="shared" si="3"/>
        <v>E0058</v>
      </c>
      <c r="E59" t="str">
        <f>VLOOKUP(F59,Helper!$I:$J,2,0)</f>
        <v>E</v>
      </c>
      <c r="F59" t="s">
        <v>1010</v>
      </c>
      <c r="G59" s="27" t="str">
        <f>VLOOKUP(D59,Detail!$G:$H,2,0)</f>
        <v>Lantar Melani</v>
      </c>
      <c r="H59">
        <v>79</v>
      </c>
      <c r="I59">
        <v>67</v>
      </c>
      <c r="J59">
        <v>41</v>
      </c>
      <c r="K59">
        <v>55</v>
      </c>
      <c r="L59">
        <v>54</v>
      </c>
      <c r="M59">
        <v>69</v>
      </c>
      <c r="N59">
        <v>99</v>
      </c>
      <c r="O59" s="27" t="str">
        <f>IFERROR(VLOOKUP(D59,Absen!$A:$B,2,0),"No")</f>
        <v>No</v>
      </c>
      <c r="P59" s="43">
        <f t="shared" si="0"/>
        <v>99</v>
      </c>
      <c r="Q59" s="45">
        <f t="shared" si="4"/>
        <v>63.774999999999999</v>
      </c>
      <c r="R59" s="49" t="str">
        <f>VLOOKUP(Q59,Helper!$N:$O,2,TRUE)</f>
        <v>C</v>
      </c>
      <c r="S59" s="51">
        <f>MATCH(D59,Detail!$G$2:$G$1001,0)</f>
        <v>828</v>
      </c>
      <c r="T59" s="27">
        <f>INDEX(Detail!$A$2:$A$1001,Main!S59,1)</f>
        <v>38007</v>
      </c>
      <c r="U59" t="str">
        <f>INDEX(Detail!$F$2:$F$1001,Main!S59,1)</f>
        <v>Tual</v>
      </c>
      <c r="V59">
        <f>INDEX(Detail!$C$2:$C$1001,Main!S59,1)</f>
        <v>156</v>
      </c>
      <c r="W59">
        <f>INDEX(Detail!$D$2:$D$1001,Main!S59,1)</f>
        <v>94</v>
      </c>
      <c r="X59" t="str">
        <f>INDEX(Detail!$E$2:$E$1001,Main!S59,1)</f>
        <v>Jl. Kebonjati No. 75</v>
      </c>
      <c r="Y59" t="str">
        <f>INDEX(Detail!$B$2:$B$1001,Main!S59,1)</f>
        <v>AB-</v>
      </c>
      <c r="Z59">
        <f>MATCH(F59,Sheet1!$A$3:$A$8,0)</f>
        <v>5</v>
      </c>
      <c r="AA59">
        <f>MATCH(A59,Sheet1!$B$2:$E$2,0)</f>
        <v>1</v>
      </c>
      <c r="AB59" t="str">
        <f>INDEX(Sheet1!$B$3:$E$8,Main!Z59,Main!AA59)</f>
        <v>Bu Made</v>
      </c>
    </row>
    <row r="60" spans="1:28" x14ac:dyDescent="0.35">
      <c r="A60" t="str">
        <f t="shared" si="1"/>
        <v>Kategori 1</v>
      </c>
      <c r="B60">
        <v>59</v>
      </c>
      <c r="C60" t="str">
        <f t="shared" si="2"/>
        <v>0059</v>
      </c>
      <c r="D60" t="str">
        <f t="shared" si="3"/>
        <v>E0059</v>
      </c>
      <c r="E60" t="str">
        <f>VLOOKUP(F60,Helper!$I:$J,2,0)</f>
        <v>E</v>
      </c>
      <c r="F60" t="s">
        <v>1010</v>
      </c>
      <c r="G60" s="27" t="str">
        <f>VLOOKUP(D60,Detail!$G:$H,2,0)</f>
        <v>Umay Habibi</v>
      </c>
      <c r="H60">
        <v>88</v>
      </c>
      <c r="I60">
        <v>74</v>
      </c>
      <c r="J60">
        <v>41</v>
      </c>
      <c r="K60">
        <v>58</v>
      </c>
      <c r="L60">
        <v>57</v>
      </c>
      <c r="M60">
        <v>99</v>
      </c>
      <c r="N60">
        <v>76</v>
      </c>
      <c r="O60" s="27" t="str">
        <f>IFERROR(VLOOKUP(D60,Absen!$A:$B,2,0),"No")</f>
        <v>No</v>
      </c>
      <c r="P60" s="43">
        <f t="shared" si="0"/>
        <v>76</v>
      </c>
      <c r="Q60" s="45">
        <f t="shared" si="4"/>
        <v>70.224999999999994</v>
      </c>
      <c r="R60" s="49" t="str">
        <f>VLOOKUP(Q60,Helper!$N:$O,2,TRUE)</f>
        <v>B</v>
      </c>
      <c r="S60" s="51">
        <f>MATCH(D60,Detail!$G$2:$G$1001,0)</f>
        <v>570</v>
      </c>
      <c r="T60" s="27">
        <f>INDEX(Detail!$A$2:$A$1001,Main!S60,1)</f>
        <v>37474</v>
      </c>
      <c r="U60" t="str">
        <f>INDEX(Detail!$F$2:$F$1001,Main!S60,1)</f>
        <v>Padangpanjang</v>
      </c>
      <c r="V60">
        <f>INDEX(Detail!$C$2:$C$1001,Main!S60,1)</f>
        <v>169</v>
      </c>
      <c r="W60">
        <f>INDEX(Detail!$D$2:$D$1001,Main!S60,1)</f>
        <v>47</v>
      </c>
      <c r="X60" t="str">
        <f>INDEX(Detail!$E$2:$E$1001,Main!S60,1)</f>
        <v xml:space="preserve">Jalan Jakarta No. 1
</v>
      </c>
      <c r="Y60" t="str">
        <f>INDEX(Detail!$B$2:$B$1001,Main!S60,1)</f>
        <v>AB-</v>
      </c>
      <c r="Z60">
        <f>MATCH(F60,Sheet1!$A$3:$A$8,0)</f>
        <v>5</v>
      </c>
      <c r="AA60">
        <f>MATCH(A60,Sheet1!$B$2:$E$2,0)</f>
        <v>1</v>
      </c>
      <c r="AB60" t="str">
        <f>INDEX(Sheet1!$B$3:$E$8,Main!Z60,Main!AA60)</f>
        <v>Bu Made</v>
      </c>
    </row>
    <row r="61" spans="1:28" x14ac:dyDescent="0.35">
      <c r="A61" t="str">
        <f t="shared" si="1"/>
        <v>Kategori 1</v>
      </c>
      <c r="B61">
        <v>60</v>
      </c>
      <c r="C61" t="str">
        <f t="shared" si="2"/>
        <v>0060</v>
      </c>
      <c r="D61" t="str">
        <f t="shared" si="3"/>
        <v>E0060</v>
      </c>
      <c r="E61" t="str">
        <f>VLOOKUP(F61,Helper!$I:$J,2,0)</f>
        <v>E</v>
      </c>
      <c r="F61" t="s">
        <v>1010</v>
      </c>
      <c r="G61" s="27" t="str">
        <f>VLOOKUP(D61,Detail!$G:$H,2,0)</f>
        <v>Jati Yulianti</v>
      </c>
      <c r="H61">
        <v>71</v>
      </c>
      <c r="I61">
        <v>75</v>
      </c>
      <c r="J61">
        <v>72</v>
      </c>
      <c r="K61">
        <v>55</v>
      </c>
      <c r="L61">
        <v>51</v>
      </c>
      <c r="M61">
        <v>55</v>
      </c>
      <c r="N61">
        <v>72</v>
      </c>
      <c r="O61" s="27" t="str">
        <f>IFERROR(VLOOKUP(D61,Absen!$A:$B,2,0),"No")</f>
        <v>No</v>
      </c>
      <c r="P61" s="43">
        <f t="shared" si="0"/>
        <v>72</v>
      </c>
      <c r="Q61" s="45">
        <f t="shared" si="4"/>
        <v>64.099999999999994</v>
      </c>
      <c r="R61" s="49" t="str">
        <f>VLOOKUP(Q61,Helper!$N:$O,2,TRUE)</f>
        <v>C</v>
      </c>
      <c r="S61" s="51">
        <f>MATCH(D61,Detail!$G$2:$G$1001,0)</f>
        <v>778</v>
      </c>
      <c r="T61" s="27">
        <f>INDEX(Detail!$A$2:$A$1001,Main!S61,1)</f>
        <v>38078</v>
      </c>
      <c r="U61" t="str">
        <f>INDEX(Detail!$F$2:$F$1001,Main!S61,1)</f>
        <v>Pematangsiantar</v>
      </c>
      <c r="V61">
        <f>INDEX(Detail!$C$2:$C$1001,Main!S61,1)</f>
        <v>154</v>
      </c>
      <c r="W61">
        <f>INDEX(Detail!$D$2:$D$1001,Main!S61,1)</f>
        <v>93</v>
      </c>
      <c r="X61" t="str">
        <f>INDEX(Detail!$E$2:$E$1001,Main!S61,1)</f>
        <v>Jl. Gedebage Selatan No. 18</v>
      </c>
      <c r="Y61" t="str">
        <f>INDEX(Detail!$B$2:$B$1001,Main!S61,1)</f>
        <v>B-</v>
      </c>
      <c r="Z61">
        <f>MATCH(F61,Sheet1!$A$3:$A$8,0)</f>
        <v>5</v>
      </c>
      <c r="AA61">
        <f>MATCH(A61,Sheet1!$B$2:$E$2,0)</f>
        <v>1</v>
      </c>
      <c r="AB61" t="str">
        <f>INDEX(Sheet1!$B$3:$E$8,Main!Z61,Main!AA61)</f>
        <v>Bu Made</v>
      </c>
    </row>
    <row r="62" spans="1:28" x14ac:dyDescent="0.35">
      <c r="A62" t="str">
        <f t="shared" si="1"/>
        <v>Kategori 1</v>
      </c>
      <c r="B62">
        <v>61</v>
      </c>
      <c r="C62" t="str">
        <f t="shared" si="2"/>
        <v>0061</v>
      </c>
      <c r="D62" t="str">
        <f t="shared" si="3"/>
        <v>D0061</v>
      </c>
      <c r="E62" t="str">
        <f>VLOOKUP(F62,Helper!$I:$J,2,0)</f>
        <v>D</v>
      </c>
      <c r="F62" t="s">
        <v>1013</v>
      </c>
      <c r="G62" s="27" t="str">
        <f>VLOOKUP(D62,Detail!$G:$H,2,0)</f>
        <v>Bakti Sirait</v>
      </c>
      <c r="H62">
        <v>50</v>
      </c>
      <c r="I62">
        <v>69</v>
      </c>
      <c r="J62">
        <v>94</v>
      </c>
      <c r="K62">
        <v>53</v>
      </c>
      <c r="L62">
        <v>51</v>
      </c>
      <c r="M62">
        <v>48</v>
      </c>
      <c r="N62">
        <v>89</v>
      </c>
      <c r="O62" s="27" t="str">
        <f>IFERROR(VLOOKUP(D62,Absen!$A:$B,2,0),"No")</f>
        <v>No</v>
      </c>
      <c r="P62" s="43">
        <f t="shared" si="0"/>
        <v>89</v>
      </c>
      <c r="Q62" s="45">
        <f t="shared" si="4"/>
        <v>65.174999999999997</v>
      </c>
      <c r="R62" s="49" t="str">
        <f>VLOOKUP(Q62,Helper!$N:$O,2,TRUE)</f>
        <v>C</v>
      </c>
      <c r="S62" s="51">
        <f>MATCH(D62,Detail!$G$2:$G$1001,0)</f>
        <v>549</v>
      </c>
      <c r="T62" s="27">
        <f>INDEX(Detail!$A$2:$A$1001,Main!S62,1)</f>
        <v>37754</v>
      </c>
      <c r="U62" t="str">
        <f>INDEX(Detail!$F$2:$F$1001,Main!S62,1)</f>
        <v>Kediri</v>
      </c>
      <c r="V62">
        <f>INDEX(Detail!$C$2:$C$1001,Main!S62,1)</f>
        <v>172</v>
      </c>
      <c r="W62">
        <f>INDEX(Detail!$D$2:$D$1001,Main!S62,1)</f>
        <v>63</v>
      </c>
      <c r="X62" t="str">
        <f>INDEX(Detail!$E$2:$E$1001,Main!S62,1)</f>
        <v>Jalan Gedebage Selatan No. 07</v>
      </c>
      <c r="Y62" t="str">
        <f>INDEX(Detail!$B$2:$B$1001,Main!S62,1)</f>
        <v>O-</v>
      </c>
      <c r="Z62">
        <f>MATCH(F62,Sheet1!$A$3:$A$8,0)</f>
        <v>4</v>
      </c>
      <c r="AA62">
        <f>MATCH(A62,Sheet1!$B$2:$E$2,0)</f>
        <v>1</v>
      </c>
      <c r="AB62" t="str">
        <f>INDEX(Sheet1!$B$3:$E$8,Main!Z62,Main!AA62)</f>
        <v>Bu Ratna</v>
      </c>
    </row>
    <row r="63" spans="1:28" x14ac:dyDescent="0.35">
      <c r="A63" t="str">
        <f t="shared" si="1"/>
        <v>Kategori 1</v>
      </c>
      <c r="B63">
        <v>62</v>
      </c>
      <c r="C63" t="str">
        <f t="shared" si="2"/>
        <v>0062</v>
      </c>
      <c r="D63" t="str">
        <f t="shared" si="3"/>
        <v>D0062</v>
      </c>
      <c r="E63" t="str">
        <f>VLOOKUP(F63,Helper!$I:$J,2,0)</f>
        <v>D</v>
      </c>
      <c r="F63" t="s">
        <v>1013</v>
      </c>
      <c r="G63" s="27" t="str">
        <f>VLOOKUP(D63,Detail!$G:$H,2,0)</f>
        <v>Mulya Waluyo</v>
      </c>
      <c r="H63">
        <v>67</v>
      </c>
      <c r="I63">
        <v>45</v>
      </c>
      <c r="J63">
        <v>83</v>
      </c>
      <c r="K63">
        <v>64</v>
      </c>
      <c r="L63">
        <v>53</v>
      </c>
      <c r="M63">
        <v>52</v>
      </c>
      <c r="N63">
        <v>100</v>
      </c>
      <c r="O63" s="27" t="str">
        <f>IFERROR(VLOOKUP(D63,Absen!$A:$B,2,0),"No")</f>
        <v>No</v>
      </c>
      <c r="P63" s="43">
        <f t="shared" si="0"/>
        <v>100</v>
      </c>
      <c r="Q63" s="45">
        <f t="shared" si="4"/>
        <v>65.625</v>
      </c>
      <c r="R63" s="49" t="str">
        <f>VLOOKUP(Q63,Helper!$N:$O,2,TRUE)</f>
        <v>C</v>
      </c>
      <c r="S63" s="51">
        <f>MATCH(D63,Detail!$G$2:$G$1001,0)</f>
        <v>961</v>
      </c>
      <c r="T63" s="27">
        <f>INDEX(Detail!$A$2:$A$1001,Main!S63,1)</f>
        <v>37235</v>
      </c>
      <c r="U63" t="str">
        <f>INDEX(Detail!$F$2:$F$1001,Main!S63,1)</f>
        <v>Kupang</v>
      </c>
      <c r="V63">
        <f>INDEX(Detail!$C$2:$C$1001,Main!S63,1)</f>
        <v>154</v>
      </c>
      <c r="W63">
        <f>INDEX(Detail!$D$2:$D$1001,Main!S63,1)</f>
        <v>71</v>
      </c>
      <c r="X63" t="str">
        <f>INDEX(Detail!$E$2:$E$1001,Main!S63,1)</f>
        <v>Jl. Sukabumi No. 61</v>
      </c>
      <c r="Y63" t="str">
        <f>INDEX(Detail!$B$2:$B$1001,Main!S63,1)</f>
        <v>O-</v>
      </c>
      <c r="Z63">
        <f>MATCH(F63,Sheet1!$A$3:$A$8,0)</f>
        <v>4</v>
      </c>
      <c r="AA63">
        <f>MATCH(A63,Sheet1!$B$2:$E$2,0)</f>
        <v>1</v>
      </c>
      <c r="AB63" t="str">
        <f>INDEX(Sheet1!$B$3:$E$8,Main!Z63,Main!AA63)</f>
        <v>Bu Ratna</v>
      </c>
    </row>
    <row r="64" spans="1:28" x14ac:dyDescent="0.35">
      <c r="A64" t="str">
        <f t="shared" si="1"/>
        <v>Kategori 1</v>
      </c>
      <c r="B64">
        <v>63</v>
      </c>
      <c r="C64" t="str">
        <f t="shared" si="2"/>
        <v>0063</v>
      </c>
      <c r="D64" t="str">
        <f t="shared" si="3"/>
        <v>A0063</v>
      </c>
      <c r="E64" t="str">
        <f>VLOOKUP(F64,Helper!$I:$J,2,0)</f>
        <v>A</v>
      </c>
      <c r="F64" t="s">
        <v>1015</v>
      </c>
      <c r="G64" s="27" t="str">
        <f>VLOOKUP(D64,Detail!$G:$H,2,0)</f>
        <v>Salwa Wasita</v>
      </c>
      <c r="H64">
        <v>74</v>
      </c>
      <c r="I64">
        <v>52</v>
      </c>
      <c r="J64">
        <v>71</v>
      </c>
      <c r="K64">
        <v>59</v>
      </c>
      <c r="L64">
        <v>72</v>
      </c>
      <c r="M64">
        <v>54</v>
      </c>
      <c r="N64">
        <v>79</v>
      </c>
      <c r="O64" s="27">
        <f>IFERROR(VLOOKUP(D64,Absen!$A:$B,2,0),"No")</f>
        <v>44836</v>
      </c>
      <c r="P64" s="43">
        <f t="shared" si="0"/>
        <v>69</v>
      </c>
      <c r="Q64" s="45">
        <f t="shared" si="4"/>
        <v>64.025000000000006</v>
      </c>
      <c r="R64" s="49" t="str">
        <f>VLOOKUP(Q64,Helper!$N:$O,2,TRUE)</f>
        <v>C</v>
      </c>
      <c r="S64" s="51">
        <f>MATCH(D64,Detail!$G$2:$G$1001,0)</f>
        <v>838</v>
      </c>
      <c r="T64" s="27">
        <f>INDEX(Detail!$A$2:$A$1001,Main!S64,1)</f>
        <v>38293</v>
      </c>
      <c r="U64" t="str">
        <f>INDEX(Detail!$F$2:$F$1001,Main!S64,1)</f>
        <v>Salatiga</v>
      </c>
      <c r="V64">
        <f>INDEX(Detail!$C$2:$C$1001,Main!S64,1)</f>
        <v>162</v>
      </c>
      <c r="W64">
        <f>INDEX(Detail!$D$2:$D$1001,Main!S64,1)</f>
        <v>84</v>
      </c>
      <c r="X64" t="str">
        <f>INDEX(Detail!$E$2:$E$1001,Main!S64,1)</f>
        <v>Jl. Kiaracondong No. 45</v>
      </c>
      <c r="Y64" t="str">
        <f>INDEX(Detail!$B$2:$B$1001,Main!S64,1)</f>
        <v>AB+</v>
      </c>
      <c r="Z64">
        <f>MATCH(F64,Sheet1!$A$3:$A$8,0)</f>
        <v>1</v>
      </c>
      <c r="AA64">
        <f>MATCH(A64,Sheet1!$B$2:$E$2,0)</f>
        <v>1</v>
      </c>
      <c r="AB64" t="str">
        <f>INDEX(Sheet1!$B$3:$E$8,Main!Z64,Main!AA64)</f>
        <v>Bu Dwi</v>
      </c>
    </row>
    <row r="65" spans="1:28" x14ac:dyDescent="0.35">
      <c r="A65" t="str">
        <f t="shared" si="1"/>
        <v>Kategori 1</v>
      </c>
      <c r="B65">
        <v>64</v>
      </c>
      <c r="C65" t="str">
        <f t="shared" si="2"/>
        <v>0064</v>
      </c>
      <c r="D65" t="str">
        <f t="shared" si="3"/>
        <v>C0064</v>
      </c>
      <c r="E65" t="str">
        <f>VLOOKUP(F65,Helper!$I:$J,2,0)</f>
        <v>C</v>
      </c>
      <c r="F65" t="s">
        <v>1012</v>
      </c>
      <c r="G65" s="27" t="str">
        <f>VLOOKUP(D65,Detail!$G:$H,2,0)</f>
        <v>Gantar Sihombing</v>
      </c>
      <c r="H65">
        <v>68</v>
      </c>
      <c r="I65">
        <v>53</v>
      </c>
      <c r="J65">
        <v>87</v>
      </c>
      <c r="K65">
        <v>55</v>
      </c>
      <c r="L65">
        <v>91</v>
      </c>
      <c r="M65">
        <v>78</v>
      </c>
      <c r="N65">
        <v>90</v>
      </c>
      <c r="O65" s="27">
        <f>IFERROR(VLOOKUP(D65,Absen!$A:$B,2,0),"No")</f>
        <v>44887</v>
      </c>
      <c r="P65" s="43">
        <f t="shared" si="0"/>
        <v>80</v>
      </c>
      <c r="Q65" s="45">
        <f t="shared" si="4"/>
        <v>74.375</v>
      </c>
      <c r="R65" s="49" t="str">
        <f>VLOOKUP(Q65,Helper!$N:$O,2,TRUE)</f>
        <v>B</v>
      </c>
      <c r="S65" s="51">
        <f>MATCH(D65,Detail!$G$2:$G$1001,0)</f>
        <v>248</v>
      </c>
      <c r="T65" s="27">
        <f>INDEX(Detail!$A$2:$A$1001,Main!S65,1)</f>
        <v>37710</v>
      </c>
      <c r="U65" t="str">
        <f>INDEX(Detail!$F$2:$F$1001,Main!S65,1)</f>
        <v>Pasuruan</v>
      </c>
      <c r="V65">
        <f>INDEX(Detail!$C$2:$C$1001,Main!S65,1)</f>
        <v>158</v>
      </c>
      <c r="W65">
        <f>INDEX(Detail!$D$2:$D$1001,Main!S65,1)</f>
        <v>52</v>
      </c>
      <c r="X65" t="str">
        <f>INDEX(Detail!$E$2:$E$1001,Main!S65,1)</f>
        <v xml:space="preserve">Gang Waringin No. 6
</v>
      </c>
      <c r="Y65" t="str">
        <f>INDEX(Detail!$B$2:$B$1001,Main!S65,1)</f>
        <v>AB+</v>
      </c>
      <c r="Z65">
        <f>MATCH(F65,Sheet1!$A$3:$A$8,0)</f>
        <v>3</v>
      </c>
      <c r="AA65">
        <f>MATCH(A65,Sheet1!$B$2:$E$2,0)</f>
        <v>1</v>
      </c>
      <c r="AB65" t="str">
        <f>INDEX(Sheet1!$B$3:$E$8,Main!Z65,Main!AA65)</f>
        <v>Pak Budi</v>
      </c>
    </row>
    <row r="66" spans="1:28" x14ac:dyDescent="0.35">
      <c r="A66" t="str">
        <f t="shared" si="1"/>
        <v>Kategori 1</v>
      </c>
      <c r="B66">
        <v>65</v>
      </c>
      <c r="C66" t="str">
        <f t="shared" ref="C66:C129" si="6">TEXT(B66,"0000")</f>
        <v>0065</v>
      </c>
      <c r="D66" t="str">
        <f t="shared" ref="D66:D129" si="7">CONCATENATE(E66,C66)</f>
        <v>A0065</v>
      </c>
      <c r="E66" t="str">
        <f>VLOOKUP(F66,Helper!$I:$J,2,0)</f>
        <v>A</v>
      </c>
      <c r="F66" t="s">
        <v>1015</v>
      </c>
      <c r="G66" s="27" t="str">
        <f>VLOOKUP(D66,Detail!$G:$H,2,0)</f>
        <v>Ajiman Mulyani</v>
      </c>
      <c r="H66">
        <v>81</v>
      </c>
      <c r="I66">
        <v>41</v>
      </c>
      <c r="J66">
        <v>67</v>
      </c>
      <c r="K66">
        <v>54</v>
      </c>
      <c r="L66">
        <v>95</v>
      </c>
      <c r="M66">
        <v>52</v>
      </c>
      <c r="N66">
        <v>71</v>
      </c>
      <c r="O66" s="27">
        <f>IFERROR(VLOOKUP(D66,Absen!$A:$B,2,0),"No")</f>
        <v>44852</v>
      </c>
      <c r="P66" s="43">
        <f t="shared" ref="P66:P129" si="8">IF(ISNUMBER(O66),N66-10,N66)</f>
        <v>61</v>
      </c>
      <c r="Q66" s="45">
        <f t="shared" si="4"/>
        <v>63.774999999999999</v>
      </c>
      <c r="R66" s="49" t="str">
        <f>VLOOKUP(Q66,Helper!$N:$O,2,TRUE)</f>
        <v>C</v>
      </c>
      <c r="S66" s="51">
        <f>MATCH(D66,Detail!$G$2:$G$1001,0)</f>
        <v>611</v>
      </c>
      <c r="T66" s="27">
        <f>INDEX(Detail!$A$2:$A$1001,Main!S66,1)</f>
        <v>38212</v>
      </c>
      <c r="U66" t="str">
        <f>INDEX(Detail!$F$2:$F$1001,Main!S66,1)</f>
        <v>Balikpapan</v>
      </c>
      <c r="V66">
        <f>INDEX(Detail!$C$2:$C$1001,Main!S66,1)</f>
        <v>166</v>
      </c>
      <c r="W66">
        <f>INDEX(Detail!$D$2:$D$1001,Main!S66,1)</f>
        <v>81</v>
      </c>
      <c r="X66" t="str">
        <f>INDEX(Detail!$E$2:$E$1001,Main!S66,1)</f>
        <v xml:space="preserve">Jalan M.T Haryono No. 8
</v>
      </c>
      <c r="Y66" t="str">
        <f>INDEX(Detail!$B$2:$B$1001,Main!S66,1)</f>
        <v>O+</v>
      </c>
      <c r="Z66">
        <f>MATCH(F66,Sheet1!$A$3:$A$8,0)</f>
        <v>1</v>
      </c>
      <c r="AA66">
        <f>MATCH(A66,Sheet1!$B$2:$E$2,0)</f>
        <v>1</v>
      </c>
      <c r="AB66" t="str">
        <f>INDEX(Sheet1!$B$3:$E$8,Main!Z66,Main!AA66)</f>
        <v>Bu Dwi</v>
      </c>
    </row>
    <row r="67" spans="1:28" x14ac:dyDescent="0.35">
      <c r="A67" t="str">
        <f t="shared" ref="A67:A130" si="9">IF(B67&gt;=751,"Kategori 4",IF(B67&gt;=501,"Kategori 3",IF(B67&gt;=251,"Kategori 2","Kategori 1")))</f>
        <v>Kategori 1</v>
      </c>
      <c r="B67">
        <v>66</v>
      </c>
      <c r="C67" t="str">
        <f t="shared" si="6"/>
        <v>0066</v>
      </c>
      <c r="D67" t="str">
        <f t="shared" si="7"/>
        <v>B0066</v>
      </c>
      <c r="E67" t="str">
        <f>VLOOKUP(F67,Helper!$I:$J,2,0)</f>
        <v>B</v>
      </c>
      <c r="F67" t="s">
        <v>1014</v>
      </c>
      <c r="G67" s="27" t="str">
        <f>VLOOKUP(D67,Detail!$G:$H,2,0)</f>
        <v>Arsipatra Lailasari</v>
      </c>
      <c r="H67">
        <v>57</v>
      </c>
      <c r="I67">
        <v>46</v>
      </c>
      <c r="J67">
        <v>44</v>
      </c>
      <c r="K67">
        <v>70</v>
      </c>
      <c r="L67">
        <v>57</v>
      </c>
      <c r="M67">
        <v>88</v>
      </c>
      <c r="N67">
        <v>88</v>
      </c>
      <c r="O67" s="27">
        <f>IFERROR(VLOOKUP(D67,Absen!$A:$B,2,0),"No")</f>
        <v>44835</v>
      </c>
      <c r="P67" s="43">
        <f t="shared" si="8"/>
        <v>78</v>
      </c>
      <c r="Q67" s="45">
        <f t="shared" ref="Q67:Q130" si="10">(H67*12.5%+I67*12.5%+K67*12.5%+L67*12.5%+J67*20%+M67*20%+P67*10%)</f>
        <v>62.95</v>
      </c>
      <c r="R67" s="49" t="str">
        <f>VLOOKUP(Q67,Helper!$N:$O,2,TRUE)</f>
        <v>C</v>
      </c>
      <c r="S67" s="51">
        <f>MATCH(D67,Detail!$G$2:$G$1001,0)</f>
        <v>845</v>
      </c>
      <c r="T67" s="27">
        <f>INDEX(Detail!$A$2:$A$1001,Main!S67,1)</f>
        <v>38283</v>
      </c>
      <c r="U67" t="str">
        <f>INDEX(Detail!$F$2:$F$1001,Main!S67,1)</f>
        <v>Batam</v>
      </c>
      <c r="V67">
        <f>INDEX(Detail!$C$2:$C$1001,Main!S67,1)</f>
        <v>180</v>
      </c>
      <c r="W67">
        <f>INDEX(Detail!$D$2:$D$1001,Main!S67,1)</f>
        <v>76</v>
      </c>
      <c r="X67" t="str">
        <f>INDEX(Detail!$E$2:$E$1001,Main!S67,1)</f>
        <v>Jl. Kutisari Selatan No. 43</v>
      </c>
      <c r="Y67" t="str">
        <f>INDEX(Detail!$B$2:$B$1001,Main!S67,1)</f>
        <v>A-</v>
      </c>
      <c r="Z67">
        <f>MATCH(F67,Sheet1!$A$3:$A$8,0)</f>
        <v>2</v>
      </c>
      <c r="AA67">
        <f>MATCH(A67,Sheet1!$B$2:$E$2,0)</f>
        <v>1</v>
      </c>
      <c r="AB67" t="str">
        <f>INDEX(Sheet1!$B$3:$E$8,Main!Z67,Main!AA67)</f>
        <v>Pak Krisna</v>
      </c>
    </row>
    <row r="68" spans="1:28" x14ac:dyDescent="0.35">
      <c r="A68" t="str">
        <f t="shared" si="9"/>
        <v>Kategori 1</v>
      </c>
      <c r="B68">
        <v>67</v>
      </c>
      <c r="C68" t="str">
        <f t="shared" si="6"/>
        <v>0067</v>
      </c>
      <c r="D68" t="str">
        <f t="shared" si="7"/>
        <v>C0067</v>
      </c>
      <c r="E68" t="str">
        <f>VLOOKUP(F68,Helper!$I:$J,2,0)</f>
        <v>C</v>
      </c>
      <c r="F68" t="s">
        <v>1012</v>
      </c>
      <c r="G68" s="27" t="str">
        <f>VLOOKUP(D68,Detail!$G:$H,2,0)</f>
        <v>Siti Manullang</v>
      </c>
      <c r="H68">
        <v>60</v>
      </c>
      <c r="I68">
        <v>65</v>
      </c>
      <c r="J68">
        <v>51</v>
      </c>
      <c r="K68">
        <v>58</v>
      </c>
      <c r="L68">
        <v>78</v>
      </c>
      <c r="M68">
        <v>72</v>
      </c>
      <c r="N68">
        <v>77</v>
      </c>
      <c r="O68" s="27" t="str">
        <f>IFERROR(VLOOKUP(D68,Absen!$A:$B,2,0),"No")</f>
        <v>No</v>
      </c>
      <c r="P68" s="43">
        <f t="shared" si="8"/>
        <v>77</v>
      </c>
      <c r="Q68" s="45">
        <f t="shared" si="10"/>
        <v>64.924999999999997</v>
      </c>
      <c r="R68" s="49" t="str">
        <f>VLOOKUP(Q68,Helper!$N:$O,2,TRUE)</f>
        <v>C</v>
      </c>
      <c r="S68" s="51">
        <f>MATCH(D68,Detail!$G$2:$G$1001,0)</f>
        <v>306</v>
      </c>
      <c r="T68" s="27">
        <f>INDEX(Detail!$A$2:$A$1001,Main!S68,1)</f>
        <v>37133</v>
      </c>
      <c r="U68" t="str">
        <f>INDEX(Detail!$F$2:$F$1001,Main!S68,1)</f>
        <v>Binjai</v>
      </c>
      <c r="V68">
        <f>INDEX(Detail!$C$2:$C$1001,Main!S68,1)</f>
        <v>173</v>
      </c>
      <c r="W68">
        <f>INDEX(Detail!$D$2:$D$1001,Main!S68,1)</f>
        <v>93</v>
      </c>
      <c r="X68" t="str">
        <f>INDEX(Detail!$E$2:$E$1001,Main!S68,1)</f>
        <v xml:space="preserve">Gg. Dipenogoro No. 2
</v>
      </c>
      <c r="Y68" t="str">
        <f>INDEX(Detail!$B$2:$B$1001,Main!S68,1)</f>
        <v>A-</v>
      </c>
      <c r="Z68">
        <f>MATCH(F68,Sheet1!$A$3:$A$8,0)</f>
        <v>3</v>
      </c>
      <c r="AA68">
        <f>MATCH(A68,Sheet1!$B$2:$E$2,0)</f>
        <v>1</v>
      </c>
      <c r="AB68" t="str">
        <f>INDEX(Sheet1!$B$3:$E$8,Main!Z68,Main!AA68)</f>
        <v>Pak Budi</v>
      </c>
    </row>
    <row r="69" spans="1:28" x14ac:dyDescent="0.35">
      <c r="A69" t="str">
        <f t="shared" si="9"/>
        <v>Kategori 1</v>
      </c>
      <c r="B69">
        <v>68</v>
      </c>
      <c r="C69" t="str">
        <f t="shared" si="6"/>
        <v>0068</v>
      </c>
      <c r="D69" t="str">
        <f t="shared" si="7"/>
        <v>D0068</v>
      </c>
      <c r="E69" t="str">
        <f>VLOOKUP(F69,Helper!$I:$J,2,0)</f>
        <v>D</v>
      </c>
      <c r="F69" t="s">
        <v>1013</v>
      </c>
      <c r="G69" s="27" t="str">
        <f>VLOOKUP(D69,Detail!$G:$H,2,0)</f>
        <v>Cengkir Dongoran</v>
      </c>
      <c r="H69">
        <v>53</v>
      </c>
      <c r="I69">
        <v>57</v>
      </c>
      <c r="J69">
        <v>48</v>
      </c>
      <c r="K69">
        <v>63</v>
      </c>
      <c r="L69">
        <v>84</v>
      </c>
      <c r="M69">
        <v>74</v>
      </c>
      <c r="N69">
        <v>78</v>
      </c>
      <c r="O69" s="27">
        <f>IFERROR(VLOOKUP(D69,Absen!$A:$B,2,0),"No")</f>
        <v>44855</v>
      </c>
      <c r="P69" s="43">
        <f t="shared" si="8"/>
        <v>68</v>
      </c>
      <c r="Q69" s="45">
        <f t="shared" si="10"/>
        <v>63.325000000000003</v>
      </c>
      <c r="R69" s="49" t="str">
        <f>VLOOKUP(Q69,Helper!$N:$O,2,TRUE)</f>
        <v>C</v>
      </c>
      <c r="S69" s="51">
        <f>MATCH(D69,Detail!$G$2:$G$1001,0)</f>
        <v>224</v>
      </c>
      <c r="T69" s="27">
        <f>INDEX(Detail!$A$2:$A$1001,Main!S69,1)</f>
        <v>37953</v>
      </c>
      <c r="U69" t="str">
        <f>INDEX(Detail!$F$2:$F$1001,Main!S69,1)</f>
        <v>Surabaya</v>
      </c>
      <c r="V69">
        <f>INDEX(Detail!$C$2:$C$1001,Main!S69,1)</f>
        <v>162</v>
      </c>
      <c r="W69">
        <f>INDEX(Detail!$D$2:$D$1001,Main!S69,1)</f>
        <v>78</v>
      </c>
      <c r="X69" t="str">
        <f>INDEX(Detail!$E$2:$E$1001,Main!S69,1)</f>
        <v>Gang Sukabumi No. 57</v>
      </c>
      <c r="Y69" t="str">
        <f>INDEX(Detail!$B$2:$B$1001,Main!S69,1)</f>
        <v>B+</v>
      </c>
      <c r="Z69">
        <f>MATCH(F69,Sheet1!$A$3:$A$8,0)</f>
        <v>4</v>
      </c>
      <c r="AA69">
        <f>MATCH(A69,Sheet1!$B$2:$E$2,0)</f>
        <v>1</v>
      </c>
      <c r="AB69" t="str">
        <f>INDEX(Sheet1!$B$3:$E$8,Main!Z69,Main!AA69)</f>
        <v>Bu Ratna</v>
      </c>
    </row>
    <row r="70" spans="1:28" x14ac:dyDescent="0.35">
      <c r="A70" t="str">
        <f t="shared" si="9"/>
        <v>Kategori 1</v>
      </c>
      <c r="B70">
        <v>69</v>
      </c>
      <c r="C70" t="str">
        <f t="shared" si="6"/>
        <v>0069</v>
      </c>
      <c r="D70" t="str">
        <f t="shared" si="7"/>
        <v>C0069</v>
      </c>
      <c r="E70" t="str">
        <f>VLOOKUP(F70,Helper!$I:$J,2,0)</f>
        <v>C</v>
      </c>
      <c r="F70" t="s">
        <v>1012</v>
      </c>
      <c r="G70" s="27" t="str">
        <f>VLOOKUP(D70,Detail!$G:$H,2,0)</f>
        <v>Niyaga Pradipta</v>
      </c>
      <c r="H70">
        <v>78</v>
      </c>
      <c r="I70">
        <v>68</v>
      </c>
      <c r="J70">
        <v>38</v>
      </c>
      <c r="K70">
        <v>59</v>
      </c>
      <c r="L70">
        <v>56</v>
      </c>
      <c r="M70">
        <v>78</v>
      </c>
      <c r="N70">
        <v>91</v>
      </c>
      <c r="O70" s="27" t="str">
        <f>IFERROR(VLOOKUP(D70,Absen!$A:$B,2,0),"No")</f>
        <v>No</v>
      </c>
      <c r="P70" s="43">
        <f t="shared" si="8"/>
        <v>91</v>
      </c>
      <c r="Q70" s="45">
        <f t="shared" si="10"/>
        <v>64.924999999999997</v>
      </c>
      <c r="R70" s="49" t="str">
        <f>VLOOKUP(Q70,Helper!$N:$O,2,TRUE)</f>
        <v>C</v>
      </c>
      <c r="S70" s="51">
        <f>MATCH(D70,Detail!$G$2:$G$1001,0)</f>
        <v>423</v>
      </c>
      <c r="T70" s="27">
        <f>INDEX(Detail!$A$2:$A$1001,Main!S70,1)</f>
        <v>38030</v>
      </c>
      <c r="U70" t="str">
        <f>INDEX(Detail!$F$2:$F$1001,Main!S70,1)</f>
        <v>Surakarta</v>
      </c>
      <c r="V70">
        <f>INDEX(Detail!$C$2:$C$1001,Main!S70,1)</f>
        <v>163</v>
      </c>
      <c r="W70">
        <f>INDEX(Detail!$D$2:$D$1001,Main!S70,1)</f>
        <v>48</v>
      </c>
      <c r="X70" t="str">
        <f>INDEX(Detail!$E$2:$E$1001,Main!S70,1)</f>
        <v>Gg. Rawamangun No. 30</v>
      </c>
      <c r="Y70" t="str">
        <f>INDEX(Detail!$B$2:$B$1001,Main!S70,1)</f>
        <v>B+</v>
      </c>
      <c r="Z70">
        <f>MATCH(F70,Sheet1!$A$3:$A$8,0)</f>
        <v>3</v>
      </c>
      <c r="AA70">
        <f>MATCH(A70,Sheet1!$B$2:$E$2,0)</f>
        <v>1</v>
      </c>
      <c r="AB70" t="str">
        <f>INDEX(Sheet1!$B$3:$E$8,Main!Z70,Main!AA70)</f>
        <v>Pak Budi</v>
      </c>
    </row>
    <row r="71" spans="1:28" x14ac:dyDescent="0.35">
      <c r="A71" t="str">
        <f t="shared" si="9"/>
        <v>Kategori 1</v>
      </c>
      <c r="B71">
        <v>70</v>
      </c>
      <c r="C71" t="str">
        <f t="shared" si="6"/>
        <v>0070</v>
      </c>
      <c r="D71" t="str">
        <f t="shared" si="7"/>
        <v>D0070</v>
      </c>
      <c r="E71" t="str">
        <f>VLOOKUP(F71,Helper!$I:$J,2,0)</f>
        <v>D</v>
      </c>
      <c r="F71" t="s">
        <v>1013</v>
      </c>
      <c r="G71" s="27" t="str">
        <f>VLOOKUP(D71,Detail!$G:$H,2,0)</f>
        <v>Rafid Latupono</v>
      </c>
      <c r="H71">
        <v>62</v>
      </c>
      <c r="I71">
        <v>69</v>
      </c>
      <c r="J71">
        <v>92</v>
      </c>
      <c r="K71">
        <v>63</v>
      </c>
      <c r="L71">
        <v>55</v>
      </c>
      <c r="M71">
        <v>50</v>
      </c>
      <c r="N71">
        <v>65</v>
      </c>
      <c r="O71" s="27">
        <f>IFERROR(VLOOKUP(D71,Absen!$A:$B,2,0),"No")</f>
        <v>44858</v>
      </c>
      <c r="P71" s="43">
        <f t="shared" si="8"/>
        <v>55</v>
      </c>
      <c r="Q71" s="45">
        <f t="shared" si="10"/>
        <v>65.025000000000006</v>
      </c>
      <c r="R71" s="49" t="str">
        <f>VLOOKUP(Q71,Helper!$N:$O,2,TRUE)</f>
        <v>C</v>
      </c>
      <c r="S71" s="51">
        <f>MATCH(D71,Detail!$G$2:$G$1001,0)</f>
        <v>934</v>
      </c>
      <c r="T71" s="27">
        <f>INDEX(Detail!$A$2:$A$1001,Main!S71,1)</f>
        <v>37408</v>
      </c>
      <c r="U71" t="str">
        <f>INDEX(Detail!$F$2:$F$1001,Main!S71,1)</f>
        <v>Padang</v>
      </c>
      <c r="V71">
        <f>INDEX(Detail!$C$2:$C$1001,Main!S71,1)</f>
        <v>167</v>
      </c>
      <c r="W71">
        <f>INDEX(Detail!$D$2:$D$1001,Main!S71,1)</f>
        <v>91</v>
      </c>
      <c r="X71" t="str">
        <f>INDEX(Detail!$E$2:$E$1001,Main!S71,1)</f>
        <v>Jl. Ronggowarsito No. 59</v>
      </c>
      <c r="Y71" t="str">
        <f>INDEX(Detail!$B$2:$B$1001,Main!S71,1)</f>
        <v>A-</v>
      </c>
      <c r="Z71">
        <f>MATCH(F71,Sheet1!$A$3:$A$8,0)</f>
        <v>4</v>
      </c>
      <c r="AA71">
        <f>MATCH(A71,Sheet1!$B$2:$E$2,0)</f>
        <v>1</v>
      </c>
      <c r="AB71" t="str">
        <f>INDEX(Sheet1!$B$3:$E$8,Main!Z71,Main!AA71)</f>
        <v>Bu Ratna</v>
      </c>
    </row>
    <row r="72" spans="1:28" x14ac:dyDescent="0.35">
      <c r="A72" t="str">
        <f t="shared" si="9"/>
        <v>Kategori 1</v>
      </c>
      <c r="B72">
        <v>71</v>
      </c>
      <c r="C72" t="str">
        <f t="shared" si="6"/>
        <v>0071</v>
      </c>
      <c r="D72" t="str">
        <f t="shared" si="7"/>
        <v>E0071</v>
      </c>
      <c r="E72" t="str">
        <f>VLOOKUP(F72,Helper!$I:$J,2,0)</f>
        <v>E</v>
      </c>
      <c r="F72" t="s">
        <v>1010</v>
      </c>
      <c r="G72" s="27" t="str">
        <f>VLOOKUP(D72,Detail!$G:$H,2,0)</f>
        <v>Banara Wijayanti</v>
      </c>
      <c r="H72">
        <v>85</v>
      </c>
      <c r="I72">
        <v>75</v>
      </c>
      <c r="J72">
        <v>67</v>
      </c>
      <c r="K72">
        <v>65</v>
      </c>
      <c r="L72">
        <v>78</v>
      </c>
      <c r="M72">
        <v>43</v>
      </c>
      <c r="N72">
        <v>81</v>
      </c>
      <c r="O72" s="27" t="str">
        <f>IFERROR(VLOOKUP(D72,Absen!$A:$B,2,0),"No")</f>
        <v>No</v>
      </c>
      <c r="P72" s="43">
        <f t="shared" si="8"/>
        <v>81</v>
      </c>
      <c r="Q72" s="45">
        <f t="shared" si="10"/>
        <v>67.974999999999994</v>
      </c>
      <c r="R72" s="49" t="str">
        <f>VLOOKUP(Q72,Helper!$N:$O,2,TRUE)</f>
        <v>C</v>
      </c>
      <c r="S72" s="51">
        <f>MATCH(D72,Detail!$G$2:$G$1001,0)</f>
        <v>156</v>
      </c>
      <c r="T72" s="27">
        <f>INDEX(Detail!$A$2:$A$1001,Main!S72,1)</f>
        <v>37052</v>
      </c>
      <c r="U72" t="str">
        <f>INDEX(Detail!$F$2:$F$1001,Main!S72,1)</f>
        <v>Salatiga</v>
      </c>
      <c r="V72">
        <f>INDEX(Detail!$C$2:$C$1001,Main!S72,1)</f>
        <v>153</v>
      </c>
      <c r="W72">
        <f>INDEX(Detail!$D$2:$D$1001,Main!S72,1)</f>
        <v>91</v>
      </c>
      <c r="X72" t="str">
        <f>INDEX(Detail!$E$2:$E$1001,Main!S72,1)</f>
        <v xml:space="preserve">Gang Pasteur No. 4
</v>
      </c>
      <c r="Y72" t="str">
        <f>INDEX(Detail!$B$2:$B$1001,Main!S72,1)</f>
        <v>O-</v>
      </c>
      <c r="Z72">
        <f>MATCH(F72,Sheet1!$A$3:$A$8,0)</f>
        <v>5</v>
      </c>
      <c r="AA72">
        <f>MATCH(A72,Sheet1!$B$2:$E$2,0)</f>
        <v>1</v>
      </c>
      <c r="AB72" t="str">
        <f>INDEX(Sheet1!$B$3:$E$8,Main!Z72,Main!AA72)</f>
        <v>Bu Made</v>
      </c>
    </row>
    <row r="73" spans="1:28" x14ac:dyDescent="0.35">
      <c r="A73" t="str">
        <f t="shared" si="9"/>
        <v>Kategori 1</v>
      </c>
      <c r="B73">
        <v>72</v>
      </c>
      <c r="C73" t="str">
        <f t="shared" si="6"/>
        <v>0072</v>
      </c>
      <c r="D73" t="str">
        <f t="shared" si="7"/>
        <v>D0072</v>
      </c>
      <c r="E73" t="str">
        <f>VLOOKUP(F73,Helper!$I:$J,2,0)</f>
        <v>D</v>
      </c>
      <c r="F73" t="s">
        <v>1013</v>
      </c>
      <c r="G73" s="27" t="str">
        <f>VLOOKUP(D73,Detail!$G:$H,2,0)</f>
        <v>Wisnu Nashiruddin</v>
      </c>
      <c r="H73">
        <v>77</v>
      </c>
      <c r="I73">
        <v>72</v>
      </c>
      <c r="J73">
        <v>93</v>
      </c>
      <c r="K73">
        <v>66</v>
      </c>
      <c r="L73">
        <v>55</v>
      </c>
      <c r="M73">
        <v>63</v>
      </c>
      <c r="N73">
        <v>97</v>
      </c>
      <c r="O73" s="27" t="str">
        <f>IFERROR(VLOOKUP(D73,Absen!$A:$B,2,0),"No")</f>
        <v>No</v>
      </c>
      <c r="P73" s="43">
        <f t="shared" si="8"/>
        <v>97</v>
      </c>
      <c r="Q73" s="45">
        <f t="shared" si="10"/>
        <v>74.650000000000006</v>
      </c>
      <c r="R73" s="49" t="str">
        <f>VLOOKUP(Q73,Helper!$N:$O,2,TRUE)</f>
        <v>B</v>
      </c>
      <c r="S73" s="51">
        <f>MATCH(D73,Detail!$G$2:$G$1001,0)</f>
        <v>932</v>
      </c>
      <c r="T73" s="27">
        <f>INDEX(Detail!$A$2:$A$1001,Main!S73,1)</f>
        <v>37543</v>
      </c>
      <c r="U73" t="str">
        <f>INDEX(Detail!$F$2:$F$1001,Main!S73,1)</f>
        <v>Kota Administrasi Jakarta Timur</v>
      </c>
      <c r="V73">
        <f>INDEX(Detail!$C$2:$C$1001,Main!S73,1)</f>
        <v>154</v>
      </c>
      <c r="W73">
        <f>INDEX(Detail!$D$2:$D$1001,Main!S73,1)</f>
        <v>60</v>
      </c>
      <c r="X73" t="str">
        <f>INDEX(Detail!$E$2:$E$1001,Main!S73,1)</f>
        <v>Jl. Raya Ujungberung No. 69</v>
      </c>
      <c r="Y73" t="str">
        <f>INDEX(Detail!$B$2:$B$1001,Main!S73,1)</f>
        <v>O+</v>
      </c>
      <c r="Z73">
        <f>MATCH(F73,Sheet1!$A$3:$A$8,0)</f>
        <v>4</v>
      </c>
      <c r="AA73">
        <f>MATCH(A73,Sheet1!$B$2:$E$2,0)</f>
        <v>1</v>
      </c>
      <c r="AB73" t="str">
        <f>INDEX(Sheet1!$B$3:$E$8,Main!Z73,Main!AA73)</f>
        <v>Bu Ratna</v>
      </c>
    </row>
    <row r="74" spans="1:28" x14ac:dyDescent="0.35">
      <c r="A74" t="str">
        <f t="shared" si="9"/>
        <v>Kategori 1</v>
      </c>
      <c r="B74">
        <v>73</v>
      </c>
      <c r="C74" t="str">
        <f t="shared" si="6"/>
        <v>0073</v>
      </c>
      <c r="D74" t="str">
        <f t="shared" si="7"/>
        <v>E0073</v>
      </c>
      <c r="E74" t="str">
        <f>VLOOKUP(F74,Helper!$I:$J,2,0)</f>
        <v>E</v>
      </c>
      <c r="F74" t="s">
        <v>1010</v>
      </c>
      <c r="G74" s="27" t="str">
        <f>VLOOKUP(D74,Detail!$G:$H,2,0)</f>
        <v>Asmianto Winarsih</v>
      </c>
      <c r="H74">
        <v>51</v>
      </c>
      <c r="I74">
        <v>64</v>
      </c>
      <c r="J74">
        <v>47</v>
      </c>
      <c r="K74">
        <v>63</v>
      </c>
      <c r="L74">
        <v>91</v>
      </c>
      <c r="M74">
        <v>42</v>
      </c>
      <c r="N74">
        <v>92</v>
      </c>
      <c r="O74" s="27">
        <f>IFERROR(VLOOKUP(D74,Absen!$A:$B,2,0),"No")</f>
        <v>44771</v>
      </c>
      <c r="P74" s="43">
        <f t="shared" si="8"/>
        <v>82</v>
      </c>
      <c r="Q74" s="45">
        <f t="shared" si="10"/>
        <v>59.625</v>
      </c>
      <c r="R74" s="49" t="str">
        <f>VLOOKUP(Q74,Helper!$N:$O,2,TRUE)</f>
        <v>D</v>
      </c>
      <c r="S74" s="51">
        <f>MATCH(D74,Detail!$G$2:$G$1001,0)</f>
        <v>288</v>
      </c>
      <c r="T74" s="27">
        <f>INDEX(Detail!$A$2:$A$1001,Main!S74,1)</f>
        <v>38092</v>
      </c>
      <c r="U74" t="str">
        <f>INDEX(Detail!$F$2:$F$1001,Main!S74,1)</f>
        <v>Bengkulu</v>
      </c>
      <c r="V74">
        <f>INDEX(Detail!$C$2:$C$1001,Main!S74,1)</f>
        <v>155</v>
      </c>
      <c r="W74">
        <f>INDEX(Detail!$D$2:$D$1001,Main!S74,1)</f>
        <v>48</v>
      </c>
      <c r="X74" t="str">
        <f>INDEX(Detail!$E$2:$E$1001,Main!S74,1)</f>
        <v>Gg. Cihampelas No. 70</v>
      </c>
      <c r="Y74" t="str">
        <f>INDEX(Detail!$B$2:$B$1001,Main!S74,1)</f>
        <v>B-</v>
      </c>
      <c r="Z74">
        <f>MATCH(F74,Sheet1!$A$3:$A$8,0)</f>
        <v>5</v>
      </c>
      <c r="AA74">
        <f>MATCH(A74,Sheet1!$B$2:$E$2,0)</f>
        <v>1</v>
      </c>
      <c r="AB74" t="str">
        <f>INDEX(Sheet1!$B$3:$E$8,Main!Z74,Main!AA74)</f>
        <v>Bu Made</v>
      </c>
    </row>
    <row r="75" spans="1:28" x14ac:dyDescent="0.35">
      <c r="A75" t="str">
        <f t="shared" si="9"/>
        <v>Kategori 1</v>
      </c>
      <c r="B75">
        <v>74</v>
      </c>
      <c r="C75" t="str">
        <f t="shared" si="6"/>
        <v>0074</v>
      </c>
      <c r="D75" t="str">
        <f t="shared" si="7"/>
        <v>F0074</v>
      </c>
      <c r="E75" t="str">
        <f>VLOOKUP(F75,Helper!$I:$J,2,0)</f>
        <v>F</v>
      </c>
      <c r="F75" t="s">
        <v>1011</v>
      </c>
      <c r="G75" s="27" t="str">
        <f>VLOOKUP(D75,Detail!$G:$H,2,0)</f>
        <v>Rahmat Nasyidah</v>
      </c>
      <c r="H75">
        <v>85</v>
      </c>
      <c r="I75">
        <v>73</v>
      </c>
      <c r="J75">
        <v>60</v>
      </c>
      <c r="K75">
        <v>52</v>
      </c>
      <c r="L75">
        <v>55</v>
      </c>
      <c r="M75">
        <v>58</v>
      </c>
      <c r="N75">
        <v>68</v>
      </c>
      <c r="O75" s="27" t="str">
        <f>IFERROR(VLOOKUP(D75,Absen!$A:$B,2,0),"No")</f>
        <v>No</v>
      </c>
      <c r="P75" s="43">
        <f t="shared" si="8"/>
        <v>68</v>
      </c>
      <c r="Q75" s="45">
        <f t="shared" si="10"/>
        <v>63.525000000000006</v>
      </c>
      <c r="R75" s="49" t="str">
        <f>VLOOKUP(Q75,Helper!$N:$O,2,TRUE)</f>
        <v>C</v>
      </c>
      <c r="S75" s="51">
        <f>MATCH(D75,Detail!$G$2:$G$1001,0)</f>
        <v>604</v>
      </c>
      <c r="T75" s="27">
        <f>INDEX(Detail!$A$2:$A$1001,Main!S75,1)</f>
        <v>38460</v>
      </c>
      <c r="U75" t="str">
        <f>INDEX(Detail!$F$2:$F$1001,Main!S75,1)</f>
        <v>Lhokseumawe</v>
      </c>
      <c r="V75">
        <f>INDEX(Detail!$C$2:$C$1001,Main!S75,1)</f>
        <v>176</v>
      </c>
      <c r="W75">
        <f>INDEX(Detail!$D$2:$D$1001,Main!S75,1)</f>
        <v>92</v>
      </c>
      <c r="X75" t="str">
        <f>INDEX(Detail!$E$2:$E$1001,Main!S75,1)</f>
        <v>Jalan Laswi No. 49</v>
      </c>
      <c r="Y75" t="str">
        <f>INDEX(Detail!$B$2:$B$1001,Main!S75,1)</f>
        <v>AB+</v>
      </c>
      <c r="Z75">
        <f>MATCH(F75,Sheet1!$A$3:$A$8,0)</f>
        <v>6</v>
      </c>
      <c r="AA75">
        <f>MATCH(A75,Sheet1!$B$2:$E$2,0)</f>
        <v>1</v>
      </c>
      <c r="AB75" t="str">
        <f>INDEX(Sheet1!$B$3:$E$8,Main!Z75,Main!AA75)</f>
        <v>Pak Andi</v>
      </c>
    </row>
    <row r="76" spans="1:28" x14ac:dyDescent="0.35">
      <c r="A76" t="str">
        <f t="shared" si="9"/>
        <v>Kategori 1</v>
      </c>
      <c r="B76">
        <v>75</v>
      </c>
      <c r="C76" t="str">
        <f t="shared" si="6"/>
        <v>0075</v>
      </c>
      <c r="D76" t="str">
        <f t="shared" si="7"/>
        <v>E0075</v>
      </c>
      <c r="E76" t="str">
        <f>VLOOKUP(F76,Helper!$I:$J,2,0)</f>
        <v>E</v>
      </c>
      <c r="F76" t="s">
        <v>1010</v>
      </c>
      <c r="G76" s="27" t="str">
        <f>VLOOKUP(D76,Detail!$G:$H,2,0)</f>
        <v>Jefri Kusumo</v>
      </c>
      <c r="H76">
        <v>83</v>
      </c>
      <c r="I76">
        <v>50</v>
      </c>
      <c r="J76">
        <v>73</v>
      </c>
      <c r="K76">
        <v>56</v>
      </c>
      <c r="L76">
        <v>67</v>
      </c>
      <c r="M76">
        <v>46</v>
      </c>
      <c r="N76">
        <v>79</v>
      </c>
      <c r="O76" s="27">
        <f>IFERROR(VLOOKUP(D76,Absen!$A:$B,2,0),"No")</f>
        <v>44801</v>
      </c>
      <c r="P76" s="43">
        <f t="shared" si="8"/>
        <v>69</v>
      </c>
      <c r="Q76" s="45">
        <f t="shared" si="10"/>
        <v>62.7</v>
      </c>
      <c r="R76" s="49" t="str">
        <f>VLOOKUP(Q76,Helper!$N:$O,2,TRUE)</f>
        <v>C</v>
      </c>
      <c r="S76" s="51">
        <f>MATCH(D76,Detail!$G$2:$G$1001,0)</f>
        <v>811</v>
      </c>
      <c r="T76" s="27">
        <f>INDEX(Detail!$A$2:$A$1001,Main!S76,1)</f>
        <v>37691</v>
      </c>
      <c r="U76" t="str">
        <f>INDEX(Detail!$F$2:$F$1001,Main!S76,1)</f>
        <v>Kupang</v>
      </c>
      <c r="V76">
        <f>INDEX(Detail!$C$2:$C$1001,Main!S76,1)</f>
        <v>156</v>
      </c>
      <c r="W76">
        <f>INDEX(Detail!$D$2:$D$1001,Main!S76,1)</f>
        <v>65</v>
      </c>
      <c r="X76" t="str">
        <f>INDEX(Detail!$E$2:$E$1001,Main!S76,1)</f>
        <v>Jl. Jayawijaya No. 87</v>
      </c>
      <c r="Y76" t="str">
        <f>INDEX(Detail!$B$2:$B$1001,Main!S76,1)</f>
        <v>O+</v>
      </c>
      <c r="Z76">
        <f>MATCH(F76,Sheet1!$A$3:$A$8,0)</f>
        <v>5</v>
      </c>
      <c r="AA76">
        <f>MATCH(A76,Sheet1!$B$2:$E$2,0)</f>
        <v>1</v>
      </c>
      <c r="AB76" t="str">
        <f>INDEX(Sheet1!$B$3:$E$8,Main!Z76,Main!AA76)</f>
        <v>Bu Made</v>
      </c>
    </row>
    <row r="77" spans="1:28" x14ac:dyDescent="0.35">
      <c r="A77" t="str">
        <f t="shared" si="9"/>
        <v>Kategori 1</v>
      </c>
      <c r="B77">
        <v>76</v>
      </c>
      <c r="C77" t="str">
        <f t="shared" si="6"/>
        <v>0076</v>
      </c>
      <c r="D77" t="str">
        <f t="shared" si="7"/>
        <v>B0076</v>
      </c>
      <c r="E77" t="str">
        <f>VLOOKUP(F77,Helper!$I:$J,2,0)</f>
        <v>B</v>
      </c>
      <c r="F77" t="s">
        <v>1014</v>
      </c>
      <c r="G77" s="27" t="str">
        <f>VLOOKUP(D77,Detail!$G:$H,2,0)</f>
        <v>Paulin Hariyah</v>
      </c>
      <c r="H77">
        <v>54</v>
      </c>
      <c r="I77">
        <v>74</v>
      </c>
      <c r="J77">
        <v>52</v>
      </c>
      <c r="K77">
        <v>60</v>
      </c>
      <c r="L77">
        <v>89</v>
      </c>
      <c r="M77">
        <v>93</v>
      </c>
      <c r="N77">
        <v>69</v>
      </c>
      <c r="O77" s="27" t="str">
        <f>IFERROR(VLOOKUP(D77,Absen!$A:$B,2,0),"No")</f>
        <v>No</v>
      </c>
      <c r="P77" s="43">
        <f t="shared" si="8"/>
        <v>69</v>
      </c>
      <c r="Q77" s="45">
        <f t="shared" si="10"/>
        <v>70.525000000000006</v>
      </c>
      <c r="R77" s="49" t="str">
        <f>VLOOKUP(Q77,Helper!$N:$O,2,TRUE)</f>
        <v>B</v>
      </c>
      <c r="S77" s="51">
        <f>MATCH(D77,Detail!$G$2:$G$1001,0)</f>
        <v>408</v>
      </c>
      <c r="T77" s="27">
        <f>INDEX(Detail!$A$2:$A$1001,Main!S77,1)</f>
        <v>38067</v>
      </c>
      <c r="U77" t="str">
        <f>INDEX(Detail!$F$2:$F$1001,Main!S77,1)</f>
        <v>Tidore Kepulauan</v>
      </c>
      <c r="V77">
        <f>INDEX(Detail!$C$2:$C$1001,Main!S77,1)</f>
        <v>151</v>
      </c>
      <c r="W77">
        <f>INDEX(Detail!$D$2:$D$1001,Main!S77,1)</f>
        <v>93</v>
      </c>
      <c r="X77" t="str">
        <f>INDEX(Detail!$E$2:$E$1001,Main!S77,1)</f>
        <v>Gg. Peta No. 50</v>
      </c>
      <c r="Y77" t="str">
        <f>INDEX(Detail!$B$2:$B$1001,Main!S77,1)</f>
        <v>AB+</v>
      </c>
      <c r="Z77">
        <f>MATCH(F77,Sheet1!$A$3:$A$8,0)</f>
        <v>2</v>
      </c>
      <c r="AA77">
        <f>MATCH(A77,Sheet1!$B$2:$E$2,0)</f>
        <v>1</v>
      </c>
      <c r="AB77" t="str">
        <f>INDEX(Sheet1!$B$3:$E$8,Main!Z77,Main!AA77)</f>
        <v>Pak Krisna</v>
      </c>
    </row>
    <row r="78" spans="1:28" x14ac:dyDescent="0.35">
      <c r="A78" t="str">
        <f t="shared" si="9"/>
        <v>Kategori 1</v>
      </c>
      <c r="B78">
        <v>77</v>
      </c>
      <c r="C78" t="str">
        <f t="shared" si="6"/>
        <v>0077</v>
      </c>
      <c r="D78" t="str">
        <f t="shared" si="7"/>
        <v>E0077</v>
      </c>
      <c r="E78" t="str">
        <f>VLOOKUP(F78,Helper!$I:$J,2,0)</f>
        <v>E</v>
      </c>
      <c r="F78" t="s">
        <v>1010</v>
      </c>
      <c r="G78" s="27" t="str">
        <f>VLOOKUP(D78,Detail!$G:$H,2,0)</f>
        <v>Paulin Nainggolan</v>
      </c>
      <c r="H78">
        <v>80</v>
      </c>
      <c r="I78">
        <v>66</v>
      </c>
      <c r="J78">
        <v>89</v>
      </c>
      <c r="K78">
        <v>64</v>
      </c>
      <c r="L78">
        <v>82</v>
      </c>
      <c r="M78">
        <v>46</v>
      </c>
      <c r="N78">
        <v>99</v>
      </c>
      <c r="O78" s="27">
        <f>IFERROR(VLOOKUP(D78,Absen!$A:$B,2,0),"No")</f>
        <v>44832</v>
      </c>
      <c r="P78" s="43">
        <f t="shared" si="8"/>
        <v>89</v>
      </c>
      <c r="Q78" s="45">
        <f t="shared" si="10"/>
        <v>72.400000000000006</v>
      </c>
      <c r="R78" s="49" t="str">
        <f>VLOOKUP(Q78,Helper!$N:$O,2,TRUE)</f>
        <v>B</v>
      </c>
      <c r="S78" s="51">
        <f>MATCH(D78,Detail!$G$2:$G$1001,0)</f>
        <v>422</v>
      </c>
      <c r="T78" s="27">
        <f>INDEX(Detail!$A$2:$A$1001,Main!S78,1)</f>
        <v>37445</v>
      </c>
      <c r="U78" t="str">
        <f>INDEX(Detail!$F$2:$F$1001,Main!S78,1)</f>
        <v>Bengkulu</v>
      </c>
      <c r="V78">
        <f>INDEX(Detail!$C$2:$C$1001,Main!S78,1)</f>
        <v>155</v>
      </c>
      <c r="W78">
        <f>INDEX(Detail!$D$2:$D$1001,Main!S78,1)</f>
        <v>92</v>
      </c>
      <c r="X78" t="str">
        <f>INDEX(Detail!$E$2:$E$1001,Main!S78,1)</f>
        <v>Gg. Rawamangun No. 15</v>
      </c>
      <c r="Y78" t="str">
        <f>INDEX(Detail!$B$2:$B$1001,Main!S78,1)</f>
        <v>A-</v>
      </c>
      <c r="Z78">
        <f>MATCH(F78,Sheet1!$A$3:$A$8,0)</f>
        <v>5</v>
      </c>
      <c r="AA78">
        <f>MATCH(A78,Sheet1!$B$2:$E$2,0)</f>
        <v>1</v>
      </c>
      <c r="AB78" t="str">
        <f>INDEX(Sheet1!$B$3:$E$8,Main!Z78,Main!AA78)</f>
        <v>Bu Made</v>
      </c>
    </row>
    <row r="79" spans="1:28" x14ac:dyDescent="0.35">
      <c r="A79" t="str">
        <f t="shared" si="9"/>
        <v>Kategori 1</v>
      </c>
      <c r="B79">
        <v>78</v>
      </c>
      <c r="C79" t="str">
        <f t="shared" si="6"/>
        <v>0078</v>
      </c>
      <c r="D79" t="str">
        <f t="shared" si="7"/>
        <v>F0078</v>
      </c>
      <c r="E79" t="str">
        <f>VLOOKUP(F79,Helper!$I:$J,2,0)</f>
        <v>F</v>
      </c>
      <c r="F79" t="s">
        <v>1011</v>
      </c>
      <c r="G79" s="27" t="str">
        <f>VLOOKUP(D79,Detail!$G:$H,2,0)</f>
        <v>Diah Simbolon</v>
      </c>
      <c r="H79">
        <v>95</v>
      </c>
      <c r="I79">
        <v>41</v>
      </c>
      <c r="J79">
        <v>90</v>
      </c>
      <c r="K79">
        <v>68</v>
      </c>
      <c r="L79">
        <v>90</v>
      </c>
      <c r="M79">
        <v>97</v>
      </c>
      <c r="N79">
        <v>67</v>
      </c>
      <c r="O79" s="27" t="str">
        <f>IFERROR(VLOOKUP(D79,Absen!$A:$B,2,0),"No")</f>
        <v>No</v>
      </c>
      <c r="P79" s="43">
        <f t="shared" si="8"/>
        <v>67</v>
      </c>
      <c r="Q79" s="45">
        <f t="shared" si="10"/>
        <v>80.850000000000009</v>
      </c>
      <c r="R79" s="49" t="str">
        <f>VLOOKUP(Q79,Helper!$N:$O,2,TRUE)</f>
        <v>A</v>
      </c>
      <c r="S79" s="51">
        <f>MATCH(D79,Detail!$G$2:$G$1001,0)</f>
        <v>93</v>
      </c>
      <c r="T79" s="27">
        <f>INDEX(Detail!$A$2:$A$1001,Main!S79,1)</f>
        <v>37105</v>
      </c>
      <c r="U79" t="str">
        <f>INDEX(Detail!$F$2:$F$1001,Main!S79,1)</f>
        <v>Bandar Lampung</v>
      </c>
      <c r="V79">
        <f>INDEX(Detail!$C$2:$C$1001,Main!S79,1)</f>
        <v>171</v>
      </c>
      <c r="W79">
        <f>INDEX(Detail!$D$2:$D$1001,Main!S79,1)</f>
        <v>69</v>
      </c>
      <c r="X79" t="str">
        <f>INDEX(Detail!$E$2:$E$1001,Main!S79,1)</f>
        <v xml:space="preserve">Gang Kebonjati No. 8
</v>
      </c>
      <c r="Y79" t="str">
        <f>INDEX(Detail!$B$2:$B$1001,Main!S79,1)</f>
        <v>O-</v>
      </c>
      <c r="Z79">
        <f>MATCH(F79,Sheet1!$A$3:$A$8,0)</f>
        <v>6</v>
      </c>
      <c r="AA79">
        <f>MATCH(A79,Sheet1!$B$2:$E$2,0)</f>
        <v>1</v>
      </c>
      <c r="AB79" t="str">
        <f>INDEX(Sheet1!$B$3:$E$8,Main!Z79,Main!AA79)</f>
        <v>Pak Andi</v>
      </c>
    </row>
    <row r="80" spans="1:28" x14ac:dyDescent="0.35">
      <c r="A80" t="str">
        <f t="shared" si="9"/>
        <v>Kategori 1</v>
      </c>
      <c r="B80">
        <v>79</v>
      </c>
      <c r="C80" t="str">
        <f t="shared" si="6"/>
        <v>0079</v>
      </c>
      <c r="D80" t="str">
        <f t="shared" si="7"/>
        <v>B0079</v>
      </c>
      <c r="E80" t="str">
        <f>VLOOKUP(F80,Helper!$I:$J,2,0)</f>
        <v>B</v>
      </c>
      <c r="F80" t="s">
        <v>1014</v>
      </c>
      <c r="G80" s="27" t="str">
        <f>VLOOKUP(D80,Detail!$G:$H,2,0)</f>
        <v>Edi Nashiruddin</v>
      </c>
      <c r="H80">
        <v>63</v>
      </c>
      <c r="I80">
        <v>49</v>
      </c>
      <c r="J80">
        <v>55</v>
      </c>
      <c r="K80">
        <v>65</v>
      </c>
      <c r="L80">
        <v>67</v>
      </c>
      <c r="M80">
        <v>44</v>
      </c>
      <c r="N80">
        <v>66</v>
      </c>
      <c r="O80" s="27" t="str">
        <f>IFERROR(VLOOKUP(D80,Absen!$A:$B,2,0),"No")</f>
        <v>No</v>
      </c>
      <c r="P80" s="43">
        <f t="shared" si="8"/>
        <v>66</v>
      </c>
      <c r="Q80" s="45">
        <f t="shared" si="10"/>
        <v>56.9</v>
      </c>
      <c r="R80" s="49" t="str">
        <f>VLOOKUP(Q80,Helper!$N:$O,2,TRUE)</f>
        <v>D</v>
      </c>
      <c r="S80" s="51">
        <f>MATCH(D80,Detail!$G$2:$G$1001,0)</f>
        <v>541</v>
      </c>
      <c r="T80" s="27">
        <f>INDEX(Detail!$A$2:$A$1001,Main!S80,1)</f>
        <v>37433</v>
      </c>
      <c r="U80" t="str">
        <f>INDEX(Detail!$F$2:$F$1001,Main!S80,1)</f>
        <v>Denpasar</v>
      </c>
      <c r="V80">
        <f>INDEX(Detail!$C$2:$C$1001,Main!S80,1)</f>
        <v>166</v>
      </c>
      <c r="W80">
        <f>INDEX(Detail!$D$2:$D$1001,Main!S80,1)</f>
        <v>67</v>
      </c>
      <c r="X80" t="str">
        <f>INDEX(Detail!$E$2:$E$1001,Main!S80,1)</f>
        <v xml:space="preserve">Jalan Dr. Djunjunan No. 3
</v>
      </c>
      <c r="Y80" t="str">
        <f>INDEX(Detail!$B$2:$B$1001,Main!S80,1)</f>
        <v>O+</v>
      </c>
      <c r="Z80">
        <f>MATCH(F80,Sheet1!$A$3:$A$8,0)</f>
        <v>2</v>
      </c>
      <c r="AA80">
        <f>MATCH(A80,Sheet1!$B$2:$E$2,0)</f>
        <v>1</v>
      </c>
      <c r="AB80" t="str">
        <f>INDEX(Sheet1!$B$3:$E$8,Main!Z80,Main!AA80)</f>
        <v>Pak Krisna</v>
      </c>
    </row>
    <row r="81" spans="1:28" x14ac:dyDescent="0.35">
      <c r="A81" t="str">
        <f t="shared" si="9"/>
        <v>Kategori 1</v>
      </c>
      <c r="B81">
        <v>80</v>
      </c>
      <c r="C81" t="str">
        <f t="shared" si="6"/>
        <v>0080</v>
      </c>
      <c r="D81" t="str">
        <f t="shared" si="7"/>
        <v>E0080</v>
      </c>
      <c r="E81" t="str">
        <f>VLOOKUP(F81,Helper!$I:$J,2,0)</f>
        <v>E</v>
      </c>
      <c r="F81" t="s">
        <v>1010</v>
      </c>
      <c r="G81" s="27" t="str">
        <f>VLOOKUP(D81,Detail!$G:$H,2,0)</f>
        <v>Endah Utama</v>
      </c>
      <c r="H81">
        <v>65</v>
      </c>
      <c r="I81">
        <v>41</v>
      </c>
      <c r="J81">
        <v>92</v>
      </c>
      <c r="K81">
        <v>65</v>
      </c>
      <c r="L81">
        <v>62</v>
      </c>
      <c r="M81">
        <v>71</v>
      </c>
      <c r="N81">
        <v>80</v>
      </c>
      <c r="O81" s="27">
        <f>IFERROR(VLOOKUP(D81,Absen!$A:$B,2,0),"No")</f>
        <v>44787</v>
      </c>
      <c r="P81" s="43">
        <f t="shared" si="8"/>
        <v>70</v>
      </c>
      <c r="Q81" s="45">
        <f t="shared" si="10"/>
        <v>68.725000000000009</v>
      </c>
      <c r="R81" s="49" t="str">
        <f>VLOOKUP(Q81,Helper!$N:$O,2,TRUE)</f>
        <v>C</v>
      </c>
      <c r="S81" s="51">
        <f>MATCH(D81,Detail!$G$2:$G$1001,0)</f>
        <v>955</v>
      </c>
      <c r="T81" s="27">
        <f>INDEX(Detail!$A$2:$A$1001,Main!S81,1)</f>
        <v>37344</v>
      </c>
      <c r="U81" t="str">
        <f>INDEX(Detail!$F$2:$F$1001,Main!S81,1)</f>
        <v>Tomohon</v>
      </c>
      <c r="V81">
        <f>INDEX(Detail!$C$2:$C$1001,Main!S81,1)</f>
        <v>170</v>
      </c>
      <c r="W81">
        <f>INDEX(Detail!$D$2:$D$1001,Main!S81,1)</f>
        <v>74</v>
      </c>
      <c r="X81" t="str">
        <f>INDEX(Detail!$E$2:$E$1001,Main!S81,1)</f>
        <v>Jl. Soekarno Hatta No. 82</v>
      </c>
      <c r="Y81" t="str">
        <f>INDEX(Detail!$B$2:$B$1001,Main!S81,1)</f>
        <v>A+</v>
      </c>
      <c r="Z81">
        <f>MATCH(F81,Sheet1!$A$3:$A$8,0)</f>
        <v>5</v>
      </c>
      <c r="AA81">
        <f>MATCH(A81,Sheet1!$B$2:$E$2,0)</f>
        <v>1</v>
      </c>
      <c r="AB81" t="str">
        <f>INDEX(Sheet1!$B$3:$E$8,Main!Z81,Main!AA81)</f>
        <v>Bu Made</v>
      </c>
    </row>
    <row r="82" spans="1:28" x14ac:dyDescent="0.35">
      <c r="A82" t="str">
        <f t="shared" si="9"/>
        <v>Kategori 1</v>
      </c>
      <c r="B82">
        <v>81</v>
      </c>
      <c r="C82" t="str">
        <f t="shared" si="6"/>
        <v>0081</v>
      </c>
      <c r="D82" t="str">
        <f t="shared" si="7"/>
        <v>E0081</v>
      </c>
      <c r="E82" t="str">
        <f>VLOOKUP(F82,Helper!$I:$J,2,0)</f>
        <v>E</v>
      </c>
      <c r="F82" t="s">
        <v>1010</v>
      </c>
      <c r="G82" s="27" t="str">
        <f>VLOOKUP(D82,Detail!$G:$H,2,0)</f>
        <v>Hana Usamah</v>
      </c>
      <c r="H82">
        <v>66</v>
      </c>
      <c r="I82">
        <v>59</v>
      </c>
      <c r="J82">
        <v>47</v>
      </c>
      <c r="K82">
        <v>73</v>
      </c>
      <c r="L82">
        <v>67</v>
      </c>
      <c r="M82">
        <v>93</v>
      </c>
      <c r="N82">
        <v>76</v>
      </c>
      <c r="O82" s="27" t="str">
        <f>IFERROR(VLOOKUP(D82,Absen!$A:$B,2,0),"No")</f>
        <v>No</v>
      </c>
      <c r="P82" s="43">
        <f t="shared" si="8"/>
        <v>76</v>
      </c>
      <c r="Q82" s="45">
        <f t="shared" si="10"/>
        <v>68.724999999999994</v>
      </c>
      <c r="R82" s="49" t="str">
        <f>VLOOKUP(Q82,Helper!$N:$O,2,TRUE)</f>
        <v>C</v>
      </c>
      <c r="S82" s="51">
        <f>MATCH(D82,Detail!$G$2:$G$1001,0)</f>
        <v>219</v>
      </c>
      <c r="T82" s="27">
        <f>INDEX(Detail!$A$2:$A$1001,Main!S82,1)</f>
        <v>37963</v>
      </c>
      <c r="U82" t="str">
        <f>INDEX(Detail!$F$2:$F$1001,Main!S82,1)</f>
        <v>Tangerang Selatan</v>
      </c>
      <c r="V82">
        <f>INDEX(Detail!$C$2:$C$1001,Main!S82,1)</f>
        <v>175</v>
      </c>
      <c r="W82">
        <f>INDEX(Detail!$D$2:$D$1001,Main!S82,1)</f>
        <v>64</v>
      </c>
      <c r="X82" t="str">
        <f>INDEX(Detail!$E$2:$E$1001,Main!S82,1)</f>
        <v>Gang Soekarno Hatta No. 75</v>
      </c>
      <c r="Y82" t="str">
        <f>INDEX(Detail!$B$2:$B$1001,Main!S82,1)</f>
        <v>A-</v>
      </c>
      <c r="Z82">
        <f>MATCH(F82,Sheet1!$A$3:$A$8,0)</f>
        <v>5</v>
      </c>
      <c r="AA82">
        <f>MATCH(A82,Sheet1!$B$2:$E$2,0)</f>
        <v>1</v>
      </c>
      <c r="AB82" t="str">
        <f>INDEX(Sheet1!$B$3:$E$8,Main!Z82,Main!AA82)</f>
        <v>Bu Made</v>
      </c>
    </row>
    <row r="83" spans="1:28" x14ac:dyDescent="0.35">
      <c r="A83" t="str">
        <f t="shared" si="9"/>
        <v>Kategori 1</v>
      </c>
      <c r="B83">
        <v>82</v>
      </c>
      <c r="C83" t="str">
        <f t="shared" si="6"/>
        <v>0082</v>
      </c>
      <c r="D83" t="str">
        <f t="shared" si="7"/>
        <v>B0082</v>
      </c>
      <c r="E83" t="str">
        <f>VLOOKUP(F83,Helper!$I:$J,2,0)</f>
        <v>B</v>
      </c>
      <c r="F83" t="s">
        <v>1014</v>
      </c>
      <c r="G83" s="27" t="str">
        <f>VLOOKUP(D83,Detail!$G:$H,2,0)</f>
        <v>Cengkal Rahayu</v>
      </c>
      <c r="H83">
        <v>65</v>
      </c>
      <c r="I83">
        <v>71</v>
      </c>
      <c r="J83">
        <v>82</v>
      </c>
      <c r="K83">
        <v>72</v>
      </c>
      <c r="L83">
        <v>75</v>
      </c>
      <c r="M83">
        <v>84</v>
      </c>
      <c r="N83">
        <v>73</v>
      </c>
      <c r="O83" s="27">
        <f>IFERROR(VLOOKUP(D83,Absen!$A:$B,2,0),"No")</f>
        <v>44867</v>
      </c>
      <c r="P83" s="43">
        <f t="shared" si="8"/>
        <v>63</v>
      </c>
      <c r="Q83" s="45">
        <f t="shared" si="10"/>
        <v>74.875</v>
      </c>
      <c r="R83" s="49" t="str">
        <f>VLOOKUP(Q83,Helper!$N:$O,2,TRUE)</f>
        <v>B</v>
      </c>
      <c r="S83" s="51">
        <f>MATCH(D83,Detail!$G$2:$G$1001,0)</f>
        <v>935</v>
      </c>
      <c r="T83" s="27">
        <f>INDEX(Detail!$A$2:$A$1001,Main!S83,1)</f>
        <v>37300</v>
      </c>
      <c r="U83" t="str">
        <f>INDEX(Detail!$F$2:$F$1001,Main!S83,1)</f>
        <v>Sorong</v>
      </c>
      <c r="V83">
        <f>INDEX(Detail!$C$2:$C$1001,Main!S83,1)</f>
        <v>176</v>
      </c>
      <c r="W83">
        <f>INDEX(Detail!$D$2:$D$1001,Main!S83,1)</f>
        <v>91</v>
      </c>
      <c r="X83" t="str">
        <f>INDEX(Detail!$E$2:$E$1001,Main!S83,1)</f>
        <v>Jl. Rumah Sakit No. 08</v>
      </c>
      <c r="Y83" t="str">
        <f>INDEX(Detail!$B$2:$B$1001,Main!S83,1)</f>
        <v>A+</v>
      </c>
      <c r="Z83">
        <f>MATCH(F83,Sheet1!$A$3:$A$8,0)</f>
        <v>2</v>
      </c>
      <c r="AA83">
        <f>MATCH(A83,Sheet1!$B$2:$E$2,0)</f>
        <v>1</v>
      </c>
      <c r="AB83" t="str">
        <f>INDEX(Sheet1!$B$3:$E$8,Main!Z83,Main!AA83)</f>
        <v>Pak Krisna</v>
      </c>
    </row>
    <row r="84" spans="1:28" x14ac:dyDescent="0.35">
      <c r="A84" t="str">
        <f t="shared" si="9"/>
        <v>Kategori 1</v>
      </c>
      <c r="B84">
        <v>83</v>
      </c>
      <c r="C84" t="str">
        <f t="shared" si="6"/>
        <v>0083</v>
      </c>
      <c r="D84" t="str">
        <f t="shared" si="7"/>
        <v>A0083</v>
      </c>
      <c r="E84" t="str">
        <f>VLOOKUP(F84,Helper!$I:$J,2,0)</f>
        <v>A</v>
      </c>
      <c r="F84" t="s">
        <v>1015</v>
      </c>
      <c r="G84" s="27" t="str">
        <f>VLOOKUP(D84,Detail!$G:$H,2,0)</f>
        <v>Keisha Suryatmi</v>
      </c>
      <c r="H84">
        <v>58</v>
      </c>
      <c r="I84">
        <v>72</v>
      </c>
      <c r="J84">
        <v>75</v>
      </c>
      <c r="K84">
        <v>60</v>
      </c>
      <c r="L84">
        <v>75</v>
      </c>
      <c r="M84">
        <v>58</v>
      </c>
      <c r="N84">
        <v>93</v>
      </c>
      <c r="O84" s="27">
        <f>IFERROR(VLOOKUP(D84,Absen!$A:$B,2,0),"No")</f>
        <v>44762</v>
      </c>
      <c r="P84" s="43">
        <f t="shared" si="8"/>
        <v>83</v>
      </c>
      <c r="Q84" s="45">
        <f t="shared" si="10"/>
        <v>68.025000000000006</v>
      </c>
      <c r="R84" s="49" t="str">
        <f>VLOOKUP(Q84,Helper!$N:$O,2,TRUE)</f>
        <v>C</v>
      </c>
      <c r="S84" s="51">
        <f>MATCH(D84,Detail!$G$2:$G$1001,0)</f>
        <v>747</v>
      </c>
      <c r="T84" s="27">
        <f>INDEX(Detail!$A$2:$A$1001,Main!S84,1)</f>
        <v>37240</v>
      </c>
      <c r="U84" t="str">
        <f>INDEX(Detail!$F$2:$F$1001,Main!S84,1)</f>
        <v>Bau-Bau</v>
      </c>
      <c r="V84">
        <f>INDEX(Detail!$C$2:$C$1001,Main!S84,1)</f>
        <v>160</v>
      </c>
      <c r="W84">
        <f>INDEX(Detail!$D$2:$D$1001,Main!S84,1)</f>
        <v>50</v>
      </c>
      <c r="X84" t="str">
        <f>INDEX(Detail!$E$2:$E$1001,Main!S84,1)</f>
        <v>Jl. Bangka Raya No. 62</v>
      </c>
      <c r="Y84" t="str">
        <f>INDEX(Detail!$B$2:$B$1001,Main!S84,1)</f>
        <v>AB-</v>
      </c>
      <c r="Z84">
        <f>MATCH(F84,Sheet1!$A$3:$A$8,0)</f>
        <v>1</v>
      </c>
      <c r="AA84">
        <f>MATCH(A84,Sheet1!$B$2:$E$2,0)</f>
        <v>1</v>
      </c>
      <c r="AB84" t="str">
        <f>INDEX(Sheet1!$B$3:$E$8,Main!Z84,Main!AA84)</f>
        <v>Bu Dwi</v>
      </c>
    </row>
    <row r="85" spans="1:28" x14ac:dyDescent="0.35">
      <c r="A85" t="str">
        <f t="shared" si="9"/>
        <v>Kategori 1</v>
      </c>
      <c r="B85">
        <v>84</v>
      </c>
      <c r="C85" t="str">
        <f t="shared" si="6"/>
        <v>0084</v>
      </c>
      <c r="D85" t="str">
        <f t="shared" si="7"/>
        <v>A0084</v>
      </c>
      <c r="E85" t="str">
        <f>VLOOKUP(F85,Helper!$I:$J,2,0)</f>
        <v>A</v>
      </c>
      <c r="F85" t="s">
        <v>1015</v>
      </c>
      <c r="G85" s="27" t="str">
        <f>VLOOKUP(D85,Detail!$G:$H,2,0)</f>
        <v>Kadir Anggriawan</v>
      </c>
      <c r="H85">
        <v>86</v>
      </c>
      <c r="I85">
        <v>61</v>
      </c>
      <c r="J85">
        <v>71</v>
      </c>
      <c r="K85">
        <v>59</v>
      </c>
      <c r="L85">
        <v>62</v>
      </c>
      <c r="M85">
        <v>45</v>
      </c>
      <c r="N85">
        <v>84</v>
      </c>
      <c r="O85" s="27" t="str">
        <f>IFERROR(VLOOKUP(D85,Absen!$A:$B,2,0),"No")</f>
        <v>No</v>
      </c>
      <c r="P85" s="43">
        <f t="shared" si="8"/>
        <v>84</v>
      </c>
      <c r="Q85" s="45">
        <f t="shared" si="10"/>
        <v>65.100000000000009</v>
      </c>
      <c r="R85" s="49" t="str">
        <f>VLOOKUP(Q85,Helper!$N:$O,2,TRUE)</f>
        <v>C</v>
      </c>
      <c r="S85" s="51">
        <f>MATCH(D85,Detail!$G$2:$G$1001,0)</f>
        <v>249</v>
      </c>
      <c r="T85" s="27">
        <f>INDEX(Detail!$A$2:$A$1001,Main!S85,1)</f>
        <v>38089</v>
      </c>
      <c r="U85" t="str">
        <f>INDEX(Detail!$F$2:$F$1001,Main!S85,1)</f>
        <v>Makassar</v>
      </c>
      <c r="V85">
        <f>INDEX(Detail!$C$2:$C$1001,Main!S85,1)</f>
        <v>156</v>
      </c>
      <c r="W85">
        <f>INDEX(Detail!$D$2:$D$1001,Main!S85,1)</f>
        <v>50</v>
      </c>
      <c r="X85" t="str">
        <f>INDEX(Detail!$E$2:$E$1001,Main!S85,1)</f>
        <v xml:space="preserve">Gang Waringin No. 6
</v>
      </c>
      <c r="Y85" t="str">
        <f>INDEX(Detail!$B$2:$B$1001,Main!S85,1)</f>
        <v>B-</v>
      </c>
      <c r="Z85">
        <f>MATCH(F85,Sheet1!$A$3:$A$8,0)</f>
        <v>1</v>
      </c>
      <c r="AA85">
        <f>MATCH(A85,Sheet1!$B$2:$E$2,0)</f>
        <v>1</v>
      </c>
      <c r="AB85" t="str">
        <f>INDEX(Sheet1!$B$3:$E$8,Main!Z85,Main!AA85)</f>
        <v>Bu Dwi</v>
      </c>
    </row>
    <row r="86" spans="1:28" x14ac:dyDescent="0.35">
      <c r="A86" t="str">
        <f t="shared" si="9"/>
        <v>Kategori 1</v>
      </c>
      <c r="B86">
        <v>85</v>
      </c>
      <c r="C86" t="str">
        <f t="shared" si="6"/>
        <v>0085</v>
      </c>
      <c r="D86" t="str">
        <f t="shared" si="7"/>
        <v>C0085</v>
      </c>
      <c r="E86" t="str">
        <f>VLOOKUP(F86,Helper!$I:$J,2,0)</f>
        <v>C</v>
      </c>
      <c r="F86" t="s">
        <v>1012</v>
      </c>
      <c r="G86" s="27" t="str">
        <f>VLOOKUP(D86,Detail!$G:$H,2,0)</f>
        <v>Gamani Susanti</v>
      </c>
      <c r="H86">
        <v>61</v>
      </c>
      <c r="I86">
        <v>49</v>
      </c>
      <c r="J86">
        <v>56</v>
      </c>
      <c r="K86">
        <v>56</v>
      </c>
      <c r="L86">
        <v>52</v>
      </c>
      <c r="M86">
        <v>97</v>
      </c>
      <c r="N86">
        <v>63</v>
      </c>
      <c r="O86" s="27" t="str">
        <f>IFERROR(VLOOKUP(D86,Absen!$A:$B,2,0),"No")</f>
        <v>No</v>
      </c>
      <c r="P86" s="43">
        <f t="shared" si="8"/>
        <v>63</v>
      </c>
      <c r="Q86" s="45">
        <f t="shared" si="10"/>
        <v>64.150000000000006</v>
      </c>
      <c r="R86" s="49" t="str">
        <f>VLOOKUP(Q86,Helper!$N:$O,2,TRUE)</f>
        <v>C</v>
      </c>
      <c r="S86" s="51">
        <f>MATCH(D86,Detail!$G$2:$G$1001,0)</f>
        <v>690</v>
      </c>
      <c r="T86" s="27">
        <f>INDEX(Detail!$A$2:$A$1001,Main!S86,1)</f>
        <v>38394</v>
      </c>
      <c r="U86" t="str">
        <f>INDEX(Detail!$F$2:$F$1001,Main!S86,1)</f>
        <v>Pekanbaru</v>
      </c>
      <c r="V86">
        <f>INDEX(Detail!$C$2:$C$1001,Main!S86,1)</f>
        <v>167</v>
      </c>
      <c r="W86">
        <f>INDEX(Detail!$D$2:$D$1001,Main!S86,1)</f>
        <v>91</v>
      </c>
      <c r="X86" t="str">
        <f>INDEX(Detail!$E$2:$E$1001,Main!S86,1)</f>
        <v>Jalan Surapati No. 19</v>
      </c>
      <c r="Y86" t="str">
        <f>INDEX(Detail!$B$2:$B$1001,Main!S86,1)</f>
        <v>O+</v>
      </c>
      <c r="Z86">
        <f>MATCH(F86,Sheet1!$A$3:$A$8,0)</f>
        <v>3</v>
      </c>
      <c r="AA86">
        <f>MATCH(A86,Sheet1!$B$2:$E$2,0)</f>
        <v>1</v>
      </c>
      <c r="AB86" t="str">
        <f>INDEX(Sheet1!$B$3:$E$8,Main!Z86,Main!AA86)</f>
        <v>Pak Budi</v>
      </c>
    </row>
    <row r="87" spans="1:28" x14ac:dyDescent="0.35">
      <c r="A87" t="str">
        <f t="shared" si="9"/>
        <v>Kategori 1</v>
      </c>
      <c r="B87">
        <v>86</v>
      </c>
      <c r="C87" t="str">
        <f t="shared" si="6"/>
        <v>0086</v>
      </c>
      <c r="D87" t="str">
        <f t="shared" si="7"/>
        <v>C0086</v>
      </c>
      <c r="E87" t="str">
        <f>VLOOKUP(F87,Helper!$I:$J,2,0)</f>
        <v>C</v>
      </c>
      <c r="F87" t="s">
        <v>1012</v>
      </c>
      <c r="G87" s="27" t="str">
        <f>VLOOKUP(D87,Detail!$G:$H,2,0)</f>
        <v>Elvin Tarihoran</v>
      </c>
      <c r="H87">
        <v>81</v>
      </c>
      <c r="I87">
        <v>52</v>
      </c>
      <c r="J87">
        <v>56</v>
      </c>
      <c r="K87">
        <v>63</v>
      </c>
      <c r="L87">
        <v>80</v>
      </c>
      <c r="M87">
        <v>94</v>
      </c>
      <c r="N87">
        <v>71</v>
      </c>
      <c r="O87" s="27" t="str">
        <f>IFERROR(VLOOKUP(D87,Absen!$A:$B,2,0),"No")</f>
        <v>No</v>
      </c>
      <c r="P87" s="43">
        <f t="shared" si="8"/>
        <v>71</v>
      </c>
      <c r="Q87" s="45">
        <f t="shared" si="10"/>
        <v>71.599999999999994</v>
      </c>
      <c r="R87" s="49" t="str">
        <f>VLOOKUP(Q87,Helper!$N:$O,2,TRUE)</f>
        <v>B</v>
      </c>
      <c r="S87" s="51">
        <f>MATCH(D87,Detail!$G$2:$G$1001,0)</f>
        <v>387</v>
      </c>
      <c r="T87" s="27">
        <f>INDEX(Detail!$A$2:$A$1001,Main!S87,1)</f>
        <v>37793</v>
      </c>
      <c r="U87" t="str">
        <f>INDEX(Detail!$F$2:$F$1001,Main!S87,1)</f>
        <v>Bogor</v>
      </c>
      <c r="V87">
        <f>INDEX(Detail!$C$2:$C$1001,Main!S87,1)</f>
        <v>167</v>
      </c>
      <c r="W87">
        <f>INDEX(Detail!$D$2:$D$1001,Main!S87,1)</f>
        <v>76</v>
      </c>
      <c r="X87" t="str">
        <f>INDEX(Detail!$E$2:$E$1001,Main!S87,1)</f>
        <v>Gg. Monginsidi No. 76</v>
      </c>
      <c r="Y87" t="str">
        <f>INDEX(Detail!$B$2:$B$1001,Main!S87,1)</f>
        <v>O-</v>
      </c>
      <c r="Z87">
        <f>MATCH(F87,Sheet1!$A$3:$A$8,0)</f>
        <v>3</v>
      </c>
      <c r="AA87">
        <f>MATCH(A87,Sheet1!$B$2:$E$2,0)</f>
        <v>1</v>
      </c>
      <c r="AB87" t="str">
        <f>INDEX(Sheet1!$B$3:$E$8,Main!Z87,Main!AA87)</f>
        <v>Pak Budi</v>
      </c>
    </row>
    <row r="88" spans="1:28" x14ac:dyDescent="0.35">
      <c r="A88" t="str">
        <f t="shared" si="9"/>
        <v>Kategori 1</v>
      </c>
      <c r="B88">
        <v>87</v>
      </c>
      <c r="C88" t="str">
        <f t="shared" si="6"/>
        <v>0087</v>
      </c>
      <c r="D88" t="str">
        <f t="shared" si="7"/>
        <v>B0087</v>
      </c>
      <c r="E88" t="str">
        <f>VLOOKUP(F88,Helper!$I:$J,2,0)</f>
        <v>B</v>
      </c>
      <c r="F88" t="s">
        <v>1014</v>
      </c>
      <c r="G88" s="27" t="str">
        <f>VLOOKUP(D88,Detail!$G:$H,2,0)</f>
        <v>Martana Dongoran</v>
      </c>
      <c r="H88">
        <v>60</v>
      </c>
      <c r="I88">
        <v>47</v>
      </c>
      <c r="J88">
        <v>58</v>
      </c>
      <c r="K88">
        <v>61</v>
      </c>
      <c r="L88">
        <v>85</v>
      </c>
      <c r="M88">
        <v>54</v>
      </c>
      <c r="N88">
        <v>66</v>
      </c>
      <c r="O88" s="27" t="str">
        <f>IFERROR(VLOOKUP(D88,Absen!$A:$B,2,0),"No")</f>
        <v>No</v>
      </c>
      <c r="P88" s="43">
        <f t="shared" si="8"/>
        <v>66</v>
      </c>
      <c r="Q88" s="45">
        <f t="shared" si="10"/>
        <v>60.625000000000007</v>
      </c>
      <c r="R88" s="49" t="str">
        <f>VLOOKUP(Q88,Helper!$N:$O,2,TRUE)</f>
        <v>C</v>
      </c>
      <c r="S88" s="51">
        <f>MATCH(D88,Detail!$G$2:$G$1001,0)</f>
        <v>853</v>
      </c>
      <c r="T88" s="27">
        <f>INDEX(Detail!$A$2:$A$1001,Main!S88,1)</f>
        <v>37166</v>
      </c>
      <c r="U88" t="str">
        <f>INDEX(Detail!$F$2:$F$1001,Main!S88,1)</f>
        <v>Surabaya</v>
      </c>
      <c r="V88">
        <f>INDEX(Detail!$C$2:$C$1001,Main!S88,1)</f>
        <v>170</v>
      </c>
      <c r="W88">
        <f>INDEX(Detail!$D$2:$D$1001,Main!S88,1)</f>
        <v>56</v>
      </c>
      <c r="X88" t="str">
        <f>INDEX(Detail!$E$2:$E$1001,Main!S88,1)</f>
        <v>Jl. M.H Thamrin No. 55</v>
      </c>
      <c r="Y88" t="str">
        <f>INDEX(Detail!$B$2:$B$1001,Main!S88,1)</f>
        <v>B-</v>
      </c>
      <c r="Z88">
        <f>MATCH(F88,Sheet1!$A$3:$A$8,0)</f>
        <v>2</v>
      </c>
      <c r="AA88">
        <f>MATCH(A88,Sheet1!$B$2:$E$2,0)</f>
        <v>1</v>
      </c>
      <c r="AB88" t="str">
        <f>INDEX(Sheet1!$B$3:$E$8,Main!Z88,Main!AA88)</f>
        <v>Pak Krisna</v>
      </c>
    </row>
    <row r="89" spans="1:28" x14ac:dyDescent="0.35">
      <c r="A89" t="str">
        <f t="shared" si="9"/>
        <v>Kategori 1</v>
      </c>
      <c r="B89">
        <v>88</v>
      </c>
      <c r="C89" t="str">
        <f t="shared" si="6"/>
        <v>0088</v>
      </c>
      <c r="D89" t="str">
        <f t="shared" si="7"/>
        <v>F0088</v>
      </c>
      <c r="E89" t="str">
        <f>VLOOKUP(F89,Helper!$I:$J,2,0)</f>
        <v>F</v>
      </c>
      <c r="F89" t="s">
        <v>1011</v>
      </c>
      <c r="G89" s="27" t="str">
        <f>VLOOKUP(D89,Detail!$G:$H,2,0)</f>
        <v>Liman Pradipta</v>
      </c>
      <c r="H89">
        <v>80</v>
      </c>
      <c r="I89">
        <v>74</v>
      </c>
      <c r="J89">
        <v>50</v>
      </c>
      <c r="K89">
        <v>58</v>
      </c>
      <c r="L89">
        <v>94</v>
      </c>
      <c r="M89">
        <v>85</v>
      </c>
      <c r="N89">
        <v>68</v>
      </c>
      <c r="O89" s="27">
        <f>IFERROR(VLOOKUP(D89,Absen!$A:$B,2,0),"No")</f>
        <v>44897</v>
      </c>
      <c r="P89" s="43">
        <f t="shared" si="8"/>
        <v>58</v>
      </c>
      <c r="Q89" s="45">
        <f t="shared" si="10"/>
        <v>71.05</v>
      </c>
      <c r="R89" s="49" t="str">
        <f>VLOOKUP(Q89,Helper!$N:$O,2,TRUE)</f>
        <v>B</v>
      </c>
      <c r="S89" s="51">
        <f>MATCH(D89,Detail!$G$2:$G$1001,0)</f>
        <v>862</v>
      </c>
      <c r="T89" s="27">
        <f>INDEX(Detail!$A$2:$A$1001,Main!S89,1)</f>
        <v>38125</v>
      </c>
      <c r="U89" t="str">
        <f>INDEX(Detail!$F$2:$F$1001,Main!S89,1)</f>
        <v>Surabaya</v>
      </c>
      <c r="V89">
        <f>INDEX(Detail!$C$2:$C$1001,Main!S89,1)</f>
        <v>171</v>
      </c>
      <c r="W89">
        <f>INDEX(Detail!$D$2:$D$1001,Main!S89,1)</f>
        <v>61</v>
      </c>
      <c r="X89" t="str">
        <f>INDEX(Detail!$E$2:$E$1001,Main!S89,1)</f>
        <v>Jl. Medokan Ayu No. 70</v>
      </c>
      <c r="Y89" t="str">
        <f>INDEX(Detail!$B$2:$B$1001,Main!S89,1)</f>
        <v>B+</v>
      </c>
      <c r="Z89">
        <f>MATCH(F89,Sheet1!$A$3:$A$8,0)</f>
        <v>6</v>
      </c>
      <c r="AA89">
        <f>MATCH(A89,Sheet1!$B$2:$E$2,0)</f>
        <v>1</v>
      </c>
      <c r="AB89" t="str">
        <f>INDEX(Sheet1!$B$3:$E$8,Main!Z89,Main!AA89)</f>
        <v>Pak Andi</v>
      </c>
    </row>
    <row r="90" spans="1:28" x14ac:dyDescent="0.35">
      <c r="A90" t="str">
        <f t="shared" si="9"/>
        <v>Kategori 1</v>
      </c>
      <c r="B90">
        <v>89</v>
      </c>
      <c r="C90" t="str">
        <f t="shared" si="6"/>
        <v>0089</v>
      </c>
      <c r="D90" t="str">
        <f t="shared" si="7"/>
        <v>E0089</v>
      </c>
      <c r="E90" t="str">
        <f>VLOOKUP(F90,Helper!$I:$J,2,0)</f>
        <v>E</v>
      </c>
      <c r="F90" t="s">
        <v>1010</v>
      </c>
      <c r="G90" s="27" t="str">
        <f>VLOOKUP(D90,Detail!$G:$H,2,0)</f>
        <v>Ganep Puspita</v>
      </c>
      <c r="H90">
        <v>74</v>
      </c>
      <c r="I90">
        <v>50</v>
      </c>
      <c r="J90">
        <v>84</v>
      </c>
      <c r="K90">
        <v>72</v>
      </c>
      <c r="L90">
        <v>56</v>
      </c>
      <c r="M90">
        <v>59</v>
      </c>
      <c r="N90">
        <v>60</v>
      </c>
      <c r="O90" s="27">
        <f>IFERROR(VLOOKUP(D90,Absen!$A:$B,2,0),"No")</f>
        <v>44789</v>
      </c>
      <c r="P90" s="43">
        <f t="shared" si="8"/>
        <v>50</v>
      </c>
      <c r="Q90" s="45">
        <f t="shared" si="10"/>
        <v>65.099999999999994</v>
      </c>
      <c r="R90" s="49" t="str">
        <f>VLOOKUP(Q90,Helper!$N:$O,2,TRUE)</f>
        <v>C</v>
      </c>
      <c r="S90" s="51">
        <f>MATCH(D90,Detail!$G$2:$G$1001,0)</f>
        <v>722</v>
      </c>
      <c r="T90" s="27">
        <f>INDEX(Detail!$A$2:$A$1001,Main!S90,1)</f>
        <v>38045</v>
      </c>
      <c r="U90" t="str">
        <f>INDEX(Detail!$F$2:$F$1001,Main!S90,1)</f>
        <v>Semarang</v>
      </c>
      <c r="V90">
        <f>INDEX(Detail!$C$2:$C$1001,Main!S90,1)</f>
        <v>179</v>
      </c>
      <c r="W90">
        <f>INDEX(Detail!$D$2:$D$1001,Main!S90,1)</f>
        <v>50</v>
      </c>
      <c r="X90" t="str">
        <f>INDEX(Detail!$E$2:$E$1001,Main!S90,1)</f>
        <v xml:space="preserve">Jalan Yos Sudarso No. 5
</v>
      </c>
      <c r="Y90" t="str">
        <f>INDEX(Detail!$B$2:$B$1001,Main!S90,1)</f>
        <v>A+</v>
      </c>
      <c r="Z90">
        <f>MATCH(F90,Sheet1!$A$3:$A$8,0)</f>
        <v>5</v>
      </c>
      <c r="AA90">
        <f>MATCH(A90,Sheet1!$B$2:$E$2,0)</f>
        <v>1</v>
      </c>
      <c r="AB90" t="str">
        <f>INDEX(Sheet1!$B$3:$E$8,Main!Z90,Main!AA90)</f>
        <v>Bu Made</v>
      </c>
    </row>
    <row r="91" spans="1:28" x14ac:dyDescent="0.35">
      <c r="A91" t="str">
        <f t="shared" si="9"/>
        <v>Kategori 1</v>
      </c>
      <c r="B91">
        <v>90</v>
      </c>
      <c r="C91" t="str">
        <f t="shared" si="6"/>
        <v>0090</v>
      </c>
      <c r="D91" t="str">
        <f t="shared" si="7"/>
        <v>D0090</v>
      </c>
      <c r="E91" t="str">
        <f>VLOOKUP(F91,Helper!$I:$J,2,0)</f>
        <v>D</v>
      </c>
      <c r="F91" t="s">
        <v>1013</v>
      </c>
      <c r="G91" s="27" t="str">
        <f>VLOOKUP(D91,Detail!$G:$H,2,0)</f>
        <v>Adinata Samosir</v>
      </c>
      <c r="H91">
        <v>69</v>
      </c>
      <c r="I91">
        <v>44</v>
      </c>
      <c r="J91">
        <v>81</v>
      </c>
      <c r="K91">
        <v>50</v>
      </c>
      <c r="L91">
        <v>57</v>
      </c>
      <c r="M91">
        <v>54</v>
      </c>
      <c r="N91">
        <v>88</v>
      </c>
      <c r="O91" s="27" t="str">
        <f>IFERROR(VLOOKUP(D91,Absen!$A:$B,2,0),"No")</f>
        <v>No</v>
      </c>
      <c r="P91" s="43">
        <f t="shared" si="8"/>
        <v>88</v>
      </c>
      <c r="Q91" s="45">
        <f t="shared" si="10"/>
        <v>63.3</v>
      </c>
      <c r="R91" s="49" t="str">
        <f>VLOOKUP(Q91,Helper!$N:$O,2,TRUE)</f>
        <v>C</v>
      </c>
      <c r="S91" s="51">
        <f>MATCH(D91,Detail!$G$2:$G$1001,0)</f>
        <v>1000</v>
      </c>
      <c r="T91" s="27">
        <f>INDEX(Detail!$A$2:$A$1001,Main!S91,1)</f>
        <v>38004</v>
      </c>
      <c r="U91" t="str">
        <f>INDEX(Detail!$F$2:$F$1001,Main!S91,1)</f>
        <v>Bandar Lampung</v>
      </c>
      <c r="V91">
        <f>INDEX(Detail!$C$2:$C$1001,Main!S91,1)</f>
        <v>150</v>
      </c>
      <c r="W91">
        <f>INDEX(Detail!$D$2:$D$1001,Main!S91,1)</f>
        <v>64</v>
      </c>
      <c r="X91" t="str">
        <f>INDEX(Detail!$E$2:$E$1001,Main!S91,1)</f>
        <v>Jl. Yos Sudarso No. 91</v>
      </c>
      <c r="Y91" t="str">
        <f>INDEX(Detail!$B$2:$B$1001,Main!S91,1)</f>
        <v>AB+</v>
      </c>
      <c r="Z91">
        <f>MATCH(F91,Sheet1!$A$3:$A$8,0)</f>
        <v>4</v>
      </c>
      <c r="AA91">
        <f>MATCH(A91,Sheet1!$B$2:$E$2,0)</f>
        <v>1</v>
      </c>
      <c r="AB91" t="str">
        <f>INDEX(Sheet1!$B$3:$E$8,Main!Z91,Main!AA91)</f>
        <v>Bu Ratna</v>
      </c>
    </row>
    <row r="92" spans="1:28" x14ac:dyDescent="0.35">
      <c r="A92" t="str">
        <f t="shared" si="9"/>
        <v>Kategori 1</v>
      </c>
      <c r="B92">
        <v>91</v>
      </c>
      <c r="C92" t="str">
        <f t="shared" si="6"/>
        <v>0091</v>
      </c>
      <c r="D92" t="str">
        <f t="shared" si="7"/>
        <v>F0091</v>
      </c>
      <c r="E92" t="str">
        <f>VLOOKUP(F92,Helper!$I:$J,2,0)</f>
        <v>F</v>
      </c>
      <c r="F92" t="s">
        <v>1011</v>
      </c>
      <c r="G92" s="27" t="str">
        <f>VLOOKUP(D92,Detail!$G:$H,2,0)</f>
        <v>Omar Wibowo</v>
      </c>
      <c r="H92">
        <v>95</v>
      </c>
      <c r="I92">
        <v>66</v>
      </c>
      <c r="J92">
        <v>55</v>
      </c>
      <c r="K92">
        <v>70</v>
      </c>
      <c r="L92">
        <v>83</v>
      </c>
      <c r="M92">
        <v>86</v>
      </c>
      <c r="N92">
        <v>77</v>
      </c>
      <c r="O92" s="27" t="str">
        <f>IFERROR(VLOOKUP(D92,Absen!$A:$B,2,0),"No")</f>
        <v>No</v>
      </c>
      <c r="P92" s="43">
        <f t="shared" si="8"/>
        <v>77</v>
      </c>
      <c r="Q92" s="45">
        <f t="shared" si="10"/>
        <v>75.150000000000006</v>
      </c>
      <c r="R92" s="49" t="str">
        <f>VLOOKUP(Q92,Helper!$N:$O,2,TRUE)</f>
        <v>B</v>
      </c>
      <c r="S92" s="51">
        <f>MATCH(D92,Detail!$G$2:$G$1001,0)</f>
        <v>455</v>
      </c>
      <c r="T92" s="27">
        <f>INDEX(Detail!$A$2:$A$1001,Main!S92,1)</f>
        <v>37366</v>
      </c>
      <c r="U92" t="str">
        <f>INDEX(Detail!$F$2:$F$1001,Main!S92,1)</f>
        <v>Ambon</v>
      </c>
      <c r="V92">
        <f>INDEX(Detail!$C$2:$C$1001,Main!S92,1)</f>
        <v>170</v>
      </c>
      <c r="W92">
        <f>INDEX(Detail!$D$2:$D$1001,Main!S92,1)</f>
        <v>78</v>
      </c>
      <c r="X92" t="str">
        <f>INDEX(Detail!$E$2:$E$1001,Main!S92,1)</f>
        <v>Gg. Suniaraja No. 72</v>
      </c>
      <c r="Y92" t="str">
        <f>INDEX(Detail!$B$2:$B$1001,Main!S92,1)</f>
        <v>B-</v>
      </c>
      <c r="Z92">
        <f>MATCH(F92,Sheet1!$A$3:$A$8,0)</f>
        <v>6</v>
      </c>
      <c r="AA92">
        <f>MATCH(A92,Sheet1!$B$2:$E$2,0)</f>
        <v>1</v>
      </c>
      <c r="AB92" t="str">
        <f>INDEX(Sheet1!$B$3:$E$8,Main!Z92,Main!AA92)</f>
        <v>Pak Andi</v>
      </c>
    </row>
    <row r="93" spans="1:28" x14ac:dyDescent="0.35">
      <c r="A93" t="str">
        <f t="shared" si="9"/>
        <v>Kategori 1</v>
      </c>
      <c r="B93">
        <v>92</v>
      </c>
      <c r="C93" t="str">
        <f t="shared" si="6"/>
        <v>0092</v>
      </c>
      <c r="D93" t="str">
        <f t="shared" si="7"/>
        <v>B0092</v>
      </c>
      <c r="E93" t="str">
        <f>VLOOKUP(F93,Helper!$I:$J,2,0)</f>
        <v>B</v>
      </c>
      <c r="F93" t="s">
        <v>1014</v>
      </c>
      <c r="G93" s="27" t="str">
        <f>VLOOKUP(D93,Detail!$G:$H,2,0)</f>
        <v>Warji Yuniar</v>
      </c>
      <c r="H93">
        <v>95</v>
      </c>
      <c r="I93">
        <v>64</v>
      </c>
      <c r="J93">
        <v>33</v>
      </c>
      <c r="K93">
        <v>60</v>
      </c>
      <c r="L93">
        <v>61</v>
      </c>
      <c r="M93">
        <v>63</v>
      </c>
      <c r="N93">
        <v>60</v>
      </c>
      <c r="O93" s="27" t="str">
        <f>IFERROR(VLOOKUP(D93,Absen!$A:$B,2,0),"No")</f>
        <v>No</v>
      </c>
      <c r="P93" s="43">
        <f t="shared" si="8"/>
        <v>60</v>
      </c>
      <c r="Q93" s="45">
        <f t="shared" si="10"/>
        <v>60.2</v>
      </c>
      <c r="R93" s="49" t="str">
        <f>VLOOKUP(Q93,Helper!$N:$O,2,TRUE)</f>
        <v>C</v>
      </c>
      <c r="S93" s="51">
        <f>MATCH(D93,Detail!$G$2:$G$1001,0)</f>
        <v>286</v>
      </c>
      <c r="T93" s="27">
        <f>INDEX(Detail!$A$2:$A$1001,Main!S93,1)</f>
        <v>38019</v>
      </c>
      <c r="U93" t="str">
        <f>INDEX(Detail!$F$2:$F$1001,Main!S93,1)</f>
        <v>Dumai</v>
      </c>
      <c r="V93">
        <f>INDEX(Detail!$C$2:$C$1001,Main!S93,1)</f>
        <v>180</v>
      </c>
      <c r="W93">
        <f>INDEX(Detail!$D$2:$D$1001,Main!S93,1)</f>
        <v>78</v>
      </c>
      <c r="X93" t="str">
        <f>INDEX(Detail!$E$2:$E$1001,Main!S93,1)</f>
        <v>Gg. Cihampelas No. 45</v>
      </c>
      <c r="Y93" t="str">
        <f>INDEX(Detail!$B$2:$B$1001,Main!S93,1)</f>
        <v>AB-</v>
      </c>
      <c r="Z93">
        <f>MATCH(F93,Sheet1!$A$3:$A$8,0)</f>
        <v>2</v>
      </c>
      <c r="AA93">
        <f>MATCH(A93,Sheet1!$B$2:$E$2,0)</f>
        <v>1</v>
      </c>
      <c r="AB93" t="str">
        <f>INDEX(Sheet1!$B$3:$E$8,Main!Z93,Main!AA93)</f>
        <v>Pak Krisna</v>
      </c>
    </row>
    <row r="94" spans="1:28" x14ac:dyDescent="0.35">
      <c r="A94" t="str">
        <f t="shared" si="9"/>
        <v>Kategori 1</v>
      </c>
      <c r="B94">
        <v>93</v>
      </c>
      <c r="C94" t="str">
        <f t="shared" si="6"/>
        <v>0093</v>
      </c>
      <c r="D94" t="str">
        <f t="shared" si="7"/>
        <v>E0093</v>
      </c>
      <c r="E94" t="str">
        <f>VLOOKUP(F94,Helper!$I:$J,2,0)</f>
        <v>E</v>
      </c>
      <c r="F94" t="s">
        <v>1010</v>
      </c>
      <c r="G94" s="27" t="str">
        <f>VLOOKUP(D94,Detail!$G:$H,2,0)</f>
        <v>Yuliana Sihombing</v>
      </c>
      <c r="H94">
        <v>93</v>
      </c>
      <c r="I94">
        <v>59</v>
      </c>
      <c r="J94">
        <v>50</v>
      </c>
      <c r="K94">
        <v>67</v>
      </c>
      <c r="L94">
        <v>81</v>
      </c>
      <c r="M94">
        <v>72</v>
      </c>
      <c r="N94">
        <v>73</v>
      </c>
      <c r="O94" s="27" t="str">
        <f>IFERROR(VLOOKUP(D94,Absen!$A:$B,2,0),"No")</f>
        <v>No</v>
      </c>
      <c r="P94" s="43">
        <f t="shared" si="8"/>
        <v>73</v>
      </c>
      <c r="Q94" s="45">
        <f t="shared" si="10"/>
        <v>69.2</v>
      </c>
      <c r="R94" s="49" t="str">
        <f>VLOOKUP(Q94,Helper!$N:$O,2,TRUE)</f>
        <v>C</v>
      </c>
      <c r="S94" s="51">
        <f>MATCH(D94,Detail!$G$2:$G$1001,0)</f>
        <v>680</v>
      </c>
      <c r="T94" s="27">
        <f>INDEX(Detail!$A$2:$A$1001,Main!S94,1)</f>
        <v>37968</v>
      </c>
      <c r="U94" t="str">
        <f>INDEX(Detail!$F$2:$F$1001,Main!S94,1)</f>
        <v>Pariaman</v>
      </c>
      <c r="V94">
        <f>INDEX(Detail!$C$2:$C$1001,Main!S94,1)</f>
        <v>180</v>
      </c>
      <c r="W94">
        <f>INDEX(Detail!$D$2:$D$1001,Main!S94,1)</f>
        <v>55</v>
      </c>
      <c r="X94" t="str">
        <f>INDEX(Detail!$E$2:$E$1001,Main!S94,1)</f>
        <v>Jalan Sukabumi No. 33</v>
      </c>
      <c r="Y94" t="str">
        <f>INDEX(Detail!$B$2:$B$1001,Main!S94,1)</f>
        <v>B-</v>
      </c>
      <c r="Z94">
        <f>MATCH(F94,Sheet1!$A$3:$A$8,0)</f>
        <v>5</v>
      </c>
      <c r="AA94">
        <f>MATCH(A94,Sheet1!$B$2:$E$2,0)</f>
        <v>1</v>
      </c>
      <c r="AB94" t="str">
        <f>INDEX(Sheet1!$B$3:$E$8,Main!Z94,Main!AA94)</f>
        <v>Bu Made</v>
      </c>
    </row>
    <row r="95" spans="1:28" x14ac:dyDescent="0.35">
      <c r="A95" t="str">
        <f t="shared" si="9"/>
        <v>Kategori 1</v>
      </c>
      <c r="B95">
        <v>94</v>
      </c>
      <c r="C95" t="str">
        <f t="shared" si="6"/>
        <v>0094</v>
      </c>
      <c r="D95" t="str">
        <f t="shared" si="7"/>
        <v>A0094</v>
      </c>
      <c r="E95" t="str">
        <f>VLOOKUP(F95,Helper!$I:$J,2,0)</f>
        <v>A</v>
      </c>
      <c r="F95" t="s">
        <v>1015</v>
      </c>
      <c r="G95" s="27" t="str">
        <f>VLOOKUP(D95,Detail!$G:$H,2,0)</f>
        <v>Umay Suryono</v>
      </c>
      <c r="H95">
        <v>60</v>
      </c>
      <c r="I95">
        <v>46</v>
      </c>
      <c r="J95">
        <v>92</v>
      </c>
      <c r="K95">
        <v>75</v>
      </c>
      <c r="L95">
        <v>72</v>
      </c>
      <c r="M95">
        <v>69</v>
      </c>
      <c r="N95">
        <v>87</v>
      </c>
      <c r="O95" s="27" t="str">
        <f>IFERROR(VLOOKUP(D95,Absen!$A:$B,2,0),"No")</f>
        <v>No</v>
      </c>
      <c r="P95" s="43">
        <f t="shared" si="8"/>
        <v>87</v>
      </c>
      <c r="Q95" s="45">
        <f t="shared" si="10"/>
        <v>72.525000000000006</v>
      </c>
      <c r="R95" s="49" t="str">
        <f>VLOOKUP(Q95,Helper!$N:$O,2,TRUE)</f>
        <v>B</v>
      </c>
      <c r="S95" s="51">
        <f>MATCH(D95,Detail!$G$2:$G$1001,0)</f>
        <v>784</v>
      </c>
      <c r="T95" s="27">
        <f>INDEX(Detail!$A$2:$A$1001,Main!S95,1)</f>
        <v>37701</v>
      </c>
      <c r="U95" t="str">
        <f>INDEX(Detail!$F$2:$F$1001,Main!S95,1)</f>
        <v>Lubuklinggau</v>
      </c>
      <c r="V95">
        <f>INDEX(Detail!$C$2:$C$1001,Main!S95,1)</f>
        <v>160</v>
      </c>
      <c r="W95">
        <f>INDEX(Detail!$D$2:$D$1001,Main!S95,1)</f>
        <v>69</v>
      </c>
      <c r="X95" t="str">
        <f>INDEX(Detail!$E$2:$E$1001,Main!S95,1)</f>
        <v xml:space="preserve">Jl. Gegerkalong Hilir No. 0
</v>
      </c>
      <c r="Y95" t="str">
        <f>INDEX(Detail!$B$2:$B$1001,Main!S95,1)</f>
        <v>AB-</v>
      </c>
      <c r="Z95">
        <f>MATCH(F95,Sheet1!$A$3:$A$8,0)</f>
        <v>1</v>
      </c>
      <c r="AA95">
        <f>MATCH(A95,Sheet1!$B$2:$E$2,0)</f>
        <v>1</v>
      </c>
      <c r="AB95" t="str">
        <f>INDEX(Sheet1!$B$3:$E$8,Main!Z95,Main!AA95)</f>
        <v>Bu Dwi</v>
      </c>
    </row>
    <row r="96" spans="1:28" x14ac:dyDescent="0.35">
      <c r="A96" t="str">
        <f t="shared" si="9"/>
        <v>Kategori 1</v>
      </c>
      <c r="B96">
        <v>95</v>
      </c>
      <c r="C96" t="str">
        <f t="shared" si="6"/>
        <v>0095</v>
      </c>
      <c r="D96" t="str">
        <f t="shared" si="7"/>
        <v>F0095</v>
      </c>
      <c r="E96" t="str">
        <f>VLOOKUP(F96,Helper!$I:$J,2,0)</f>
        <v>F</v>
      </c>
      <c r="F96" t="s">
        <v>1011</v>
      </c>
      <c r="G96" s="27" t="str">
        <f>VLOOKUP(D96,Detail!$G:$H,2,0)</f>
        <v>Bagiya Damanik</v>
      </c>
      <c r="H96">
        <v>52</v>
      </c>
      <c r="I96">
        <v>42</v>
      </c>
      <c r="J96">
        <v>76</v>
      </c>
      <c r="K96">
        <v>68</v>
      </c>
      <c r="L96">
        <v>69</v>
      </c>
      <c r="M96">
        <v>54</v>
      </c>
      <c r="N96">
        <v>85</v>
      </c>
      <c r="O96" s="27">
        <f>IFERROR(VLOOKUP(D96,Absen!$A:$B,2,0),"No")</f>
        <v>44773</v>
      </c>
      <c r="P96" s="43">
        <f t="shared" si="8"/>
        <v>75</v>
      </c>
      <c r="Q96" s="45">
        <f t="shared" si="10"/>
        <v>62.375</v>
      </c>
      <c r="R96" s="49" t="str">
        <f>VLOOKUP(Q96,Helper!$N:$O,2,TRUE)</f>
        <v>C</v>
      </c>
      <c r="S96" s="51">
        <f>MATCH(D96,Detail!$G$2:$G$1001,0)</f>
        <v>121</v>
      </c>
      <c r="T96" s="27">
        <f>INDEX(Detail!$A$2:$A$1001,Main!S96,1)</f>
        <v>38292</v>
      </c>
      <c r="U96" t="str">
        <f>INDEX(Detail!$F$2:$F$1001,Main!S96,1)</f>
        <v>Salatiga</v>
      </c>
      <c r="V96">
        <f>INDEX(Detail!$C$2:$C$1001,Main!S96,1)</f>
        <v>163</v>
      </c>
      <c r="W96">
        <f>INDEX(Detail!$D$2:$D$1001,Main!S96,1)</f>
        <v>92</v>
      </c>
      <c r="X96" t="str">
        <f>INDEX(Detail!$E$2:$E$1001,Main!S96,1)</f>
        <v>Gang Medokan Ayu No. 10</v>
      </c>
      <c r="Y96" t="str">
        <f>INDEX(Detail!$B$2:$B$1001,Main!S96,1)</f>
        <v>A-</v>
      </c>
      <c r="Z96">
        <f>MATCH(F96,Sheet1!$A$3:$A$8,0)</f>
        <v>6</v>
      </c>
      <c r="AA96">
        <f>MATCH(A96,Sheet1!$B$2:$E$2,0)</f>
        <v>1</v>
      </c>
      <c r="AB96" t="str">
        <f>INDEX(Sheet1!$B$3:$E$8,Main!Z96,Main!AA96)</f>
        <v>Pak Andi</v>
      </c>
    </row>
    <row r="97" spans="1:28" x14ac:dyDescent="0.35">
      <c r="A97" t="str">
        <f t="shared" si="9"/>
        <v>Kategori 1</v>
      </c>
      <c r="B97">
        <v>96</v>
      </c>
      <c r="C97" t="str">
        <f t="shared" si="6"/>
        <v>0096</v>
      </c>
      <c r="D97" t="str">
        <f t="shared" si="7"/>
        <v>D0096</v>
      </c>
      <c r="E97" t="str">
        <f>VLOOKUP(F97,Helper!$I:$J,2,0)</f>
        <v>D</v>
      </c>
      <c r="F97" t="s">
        <v>1013</v>
      </c>
      <c r="G97" s="27" t="str">
        <f>VLOOKUP(D97,Detail!$G:$H,2,0)</f>
        <v>Umi Nainggolan</v>
      </c>
      <c r="H97">
        <v>69</v>
      </c>
      <c r="I97">
        <v>52</v>
      </c>
      <c r="J97">
        <v>57</v>
      </c>
      <c r="K97">
        <v>57</v>
      </c>
      <c r="L97">
        <v>76</v>
      </c>
      <c r="M97">
        <v>56</v>
      </c>
      <c r="N97">
        <v>65</v>
      </c>
      <c r="O97" s="27">
        <f>IFERROR(VLOOKUP(D97,Absen!$A:$B,2,0),"No")</f>
        <v>44804</v>
      </c>
      <c r="P97" s="43">
        <f t="shared" si="8"/>
        <v>55</v>
      </c>
      <c r="Q97" s="45">
        <f t="shared" si="10"/>
        <v>59.85</v>
      </c>
      <c r="R97" s="49" t="str">
        <f>VLOOKUP(Q97,Helper!$N:$O,2,TRUE)</f>
        <v>D</v>
      </c>
      <c r="S97" s="51">
        <f>MATCH(D97,Detail!$G$2:$G$1001,0)</f>
        <v>968</v>
      </c>
      <c r="T97" s="27">
        <f>INDEX(Detail!$A$2:$A$1001,Main!S97,1)</f>
        <v>37891</v>
      </c>
      <c r="U97" t="str">
        <f>INDEX(Detail!$F$2:$F$1001,Main!S97,1)</f>
        <v>Binjai</v>
      </c>
      <c r="V97">
        <f>INDEX(Detail!$C$2:$C$1001,Main!S97,1)</f>
        <v>156</v>
      </c>
      <c r="W97">
        <f>INDEX(Detail!$D$2:$D$1001,Main!S97,1)</f>
        <v>63</v>
      </c>
      <c r="X97" t="str">
        <f>INDEX(Detail!$E$2:$E$1001,Main!S97,1)</f>
        <v>Jl. Sukajadi No. 95</v>
      </c>
      <c r="Y97" t="str">
        <f>INDEX(Detail!$B$2:$B$1001,Main!S97,1)</f>
        <v>B-</v>
      </c>
      <c r="Z97">
        <f>MATCH(F97,Sheet1!$A$3:$A$8,0)</f>
        <v>4</v>
      </c>
      <c r="AA97">
        <f>MATCH(A97,Sheet1!$B$2:$E$2,0)</f>
        <v>1</v>
      </c>
      <c r="AB97" t="str">
        <f>INDEX(Sheet1!$B$3:$E$8,Main!Z97,Main!AA97)</f>
        <v>Bu Ratna</v>
      </c>
    </row>
    <row r="98" spans="1:28" x14ac:dyDescent="0.35">
      <c r="A98" t="str">
        <f t="shared" si="9"/>
        <v>Kategori 1</v>
      </c>
      <c r="B98">
        <v>97</v>
      </c>
      <c r="C98" t="str">
        <f t="shared" si="6"/>
        <v>0097</v>
      </c>
      <c r="D98" t="str">
        <f t="shared" si="7"/>
        <v>D0097</v>
      </c>
      <c r="E98" t="str">
        <f>VLOOKUP(F98,Helper!$I:$J,2,0)</f>
        <v>D</v>
      </c>
      <c r="F98" t="s">
        <v>1013</v>
      </c>
      <c r="G98" s="27" t="str">
        <f>VLOOKUP(D98,Detail!$G:$H,2,0)</f>
        <v>Oliva Lailasari</v>
      </c>
      <c r="H98">
        <v>93</v>
      </c>
      <c r="I98">
        <v>52</v>
      </c>
      <c r="J98">
        <v>93</v>
      </c>
      <c r="K98">
        <v>56</v>
      </c>
      <c r="L98">
        <v>84</v>
      </c>
      <c r="M98">
        <v>97</v>
      </c>
      <c r="N98">
        <v>64</v>
      </c>
      <c r="O98" s="27">
        <f>IFERROR(VLOOKUP(D98,Absen!$A:$B,2,0),"No")</f>
        <v>44800</v>
      </c>
      <c r="P98" s="43">
        <f t="shared" si="8"/>
        <v>54</v>
      </c>
      <c r="Q98" s="45">
        <f t="shared" si="10"/>
        <v>79.025000000000006</v>
      </c>
      <c r="R98" s="49" t="str">
        <f>VLOOKUP(Q98,Helper!$N:$O,2,TRUE)</f>
        <v>B</v>
      </c>
      <c r="S98" s="51">
        <f>MATCH(D98,Detail!$G$2:$G$1001,0)</f>
        <v>739</v>
      </c>
      <c r="T98" s="27">
        <f>INDEX(Detail!$A$2:$A$1001,Main!S98,1)</f>
        <v>38042</v>
      </c>
      <c r="U98" t="str">
        <f>INDEX(Detail!$F$2:$F$1001,Main!S98,1)</f>
        <v>Kota Administrasi Jakarta Barat</v>
      </c>
      <c r="V98">
        <f>INDEX(Detail!$C$2:$C$1001,Main!S98,1)</f>
        <v>168</v>
      </c>
      <c r="W98">
        <f>INDEX(Detail!$D$2:$D$1001,Main!S98,1)</f>
        <v>45</v>
      </c>
      <c r="X98" t="str">
        <f>INDEX(Detail!$E$2:$E$1001,Main!S98,1)</f>
        <v>Jl. Antapani Lama No. 52</v>
      </c>
      <c r="Y98" t="str">
        <f>INDEX(Detail!$B$2:$B$1001,Main!S98,1)</f>
        <v>B+</v>
      </c>
      <c r="Z98">
        <f>MATCH(F98,Sheet1!$A$3:$A$8,0)</f>
        <v>4</v>
      </c>
      <c r="AA98">
        <f>MATCH(A98,Sheet1!$B$2:$E$2,0)</f>
        <v>1</v>
      </c>
      <c r="AB98" t="str">
        <f>INDEX(Sheet1!$B$3:$E$8,Main!Z98,Main!AA98)</f>
        <v>Bu Ratna</v>
      </c>
    </row>
    <row r="99" spans="1:28" x14ac:dyDescent="0.35">
      <c r="A99" t="str">
        <f t="shared" si="9"/>
        <v>Kategori 1</v>
      </c>
      <c r="B99">
        <v>98</v>
      </c>
      <c r="C99" t="str">
        <f t="shared" si="6"/>
        <v>0098</v>
      </c>
      <c r="D99" t="str">
        <f t="shared" si="7"/>
        <v>B0098</v>
      </c>
      <c r="E99" t="str">
        <f>VLOOKUP(F99,Helper!$I:$J,2,0)</f>
        <v>B</v>
      </c>
      <c r="F99" t="s">
        <v>1014</v>
      </c>
      <c r="G99" s="27" t="str">
        <f>VLOOKUP(D99,Detail!$G:$H,2,0)</f>
        <v>Kasusra Riyanti</v>
      </c>
      <c r="H99">
        <v>61</v>
      </c>
      <c r="I99">
        <v>40</v>
      </c>
      <c r="J99">
        <v>75</v>
      </c>
      <c r="K99">
        <v>68</v>
      </c>
      <c r="L99">
        <v>53</v>
      </c>
      <c r="M99">
        <v>65</v>
      </c>
      <c r="N99">
        <v>97</v>
      </c>
      <c r="O99" s="27">
        <f>IFERROR(VLOOKUP(D99,Absen!$A:$B,2,0),"No")</f>
        <v>44913</v>
      </c>
      <c r="P99" s="43">
        <f t="shared" si="8"/>
        <v>87</v>
      </c>
      <c r="Q99" s="45">
        <f t="shared" si="10"/>
        <v>64.45</v>
      </c>
      <c r="R99" s="49" t="str">
        <f>VLOOKUP(Q99,Helper!$N:$O,2,TRUE)</f>
        <v>C</v>
      </c>
      <c r="S99" s="51">
        <f>MATCH(D99,Detail!$G$2:$G$1001,0)</f>
        <v>525</v>
      </c>
      <c r="T99" s="27">
        <f>INDEX(Detail!$A$2:$A$1001,Main!S99,1)</f>
        <v>38394</v>
      </c>
      <c r="U99" t="str">
        <f>INDEX(Detail!$F$2:$F$1001,Main!S99,1)</f>
        <v>Binjai</v>
      </c>
      <c r="V99">
        <f>INDEX(Detail!$C$2:$C$1001,Main!S99,1)</f>
        <v>162</v>
      </c>
      <c r="W99">
        <f>INDEX(Detail!$D$2:$D$1001,Main!S99,1)</f>
        <v>48</v>
      </c>
      <c r="X99" t="str">
        <f>INDEX(Detail!$E$2:$E$1001,Main!S99,1)</f>
        <v xml:space="preserve">Jalan Ciwastra No. 0
</v>
      </c>
      <c r="Y99" t="str">
        <f>INDEX(Detail!$B$2:$B$1001,Main!S99,1)</f>
        <v>AB-</v>
      </c>
      <c r="Z99">
        <f>MATCH(F99,Sheet1!$A$3:$A$8,0)</f>
        <v>2</v>
      </c>
      <c r="AA99">
        <f>MATCH(A99,Sheet1!$B$2:$E$2,0)</f>
        <v>1</v>
      </c>
      <c r="AB99" t="str">
        <f>INDEX(Sheet1!$B$3:$E$8,Main!Z99,Main!AA99)</f>
        <v>Pak Krisna</v>
      </c>
    </row>
    <row r="100" spans="1:28" x14ac:dyDescent="0.35">
      <c r="A100" t="str">
        <f t="shared" si="9"/>
        <v>Kategori 1</v>
      </c>
      <c r="B100">
        <v>99</v>
      </c>
      <c r="C100" t="str">
        <f t="shared" si="6"/>
        <v>0099</v>
      </c>
      <c r="D100" t="str">
        <f t="shared" si="7"/>
        <v>F0099</v>
      </c>
      <c r="E100" t="str">
        <f>VLOOKUP(F100,Helper!$I:$J,2,0)</f>
        <v>F</v>
      </c>
      <c r="F100" t="s">
        <v>1011</v>
      </c>
      <c r="G100" s="27" t="str">
        <f>VLOOKUP(D100,Detail!$G:$H,2,0)</f>
        <v>Dalimin Padmasari</v>
      </c>
      <c r="H100">
        <v>89</v>
      </c>
      <c r="I100">
        <v>43</v>
      </c>
      <c r="J100">
        <v>60</v>
      </c>
      <c r="K100">
        <v>54</v>
      </c>
      <c r="L100">
        <v>79</v>
      </c>
      <c r="M100">
        <v>61</v>
      </c>
      <c r="N100">
        <v>78</v>
      </c>
      <c r="O100" s="27" t="str">
        <f>IFERROR(VLOOKUP(D100,Absen!$A:$B,2,0),"No")</f>
        <v>No</v>
      </c>
      <c r="P100" s="43">
        <f t="shared" si="8"/>
        <v>78</v>
      </c>
      <c r="Q100" s="45">
        <f t="shared" si="10"/>
        <v>65.125</v>
      </c>
      <c r="R100" s="49" t="str">
        <f>VLOOKUP(Q100,Helper!$N:$O,2,TRUE)</f>
        <v>C</v>
      </c>
      <c r="S100" s="51">
        <f>MATCH(D100,Detail!$G$2:$G$1001,0)</f>
        <v>969</v>
      </c>
      <c r="T100" s="27">
        <f>INDEX(Detail!$A$2:$A$1001,Main!S100,1)</f>
        <v>37384</v>
      </c>
      <c r="U100" t="str">
        <f>INDEX(Detail!$F$2:$F$1001,Main!S100,1)</f>
        <v>Bengkulu</v>
      </c>
      <c r="V100">
        <f>INDEX(Detail!$C$2:$C$1001,Main!S100,1)</f>
        <v>165</v>
      </c>
      <c r="W100">
        <f>INDEX(Detail!$D$2:$D$1001,Main!S100,1)</f>
        <v>53</v>
      </c>
      <c r="X100" t="str">
        <f>INDEX(Detail!$E$2:$E$1001,Main!S100,1)</f>
        <v>Jl. Suniaraja No. 25</v>
      </c>
      <c r="Y100" t="str">
        <f>INDEX(Detail!$B$2:$B$1001,Main!S100,1)</f>
        <v>A-</v>
      </c>
      <c r="Z100">
        <f>MATCH(F100,Sheet1!$A$3:$A$8,0)</f>
        <v>6</v>
      </c>
      <c r="AA100">
        <f>MATCH(A100,Sheet1!$B$2:$E$2,0)</f>
        <v>1</v>
      </c>
      <c r="AB100" t="str">
        <f>INDEX(Sheet1!$B$3:$E$8,Main!Z100,Main!AA100)</f>
        <v>Pak Andi</v>
      </c>
    </row>
    <row r="101" spans="1:28" x14ac:dyDescent="0.35">
      <c r="A101" t="str">
        <f t="shared" si="9"/>
        <v>Kategori 1</v>
      </c>
      <c r="B101">
        <v>100</v>
      </c>
      <c r="C101" t="str">
        <f t="shared" si="6"/>
        <v>0100</v>
      </c>
      <c r="D101" t="str">
        <f t="shared" si="7"/>
        <v>A0100</v>
      </c>
      <c r="E101" t="str">
        <f>VLOOKUP(F101,Helper!$I:$J,2,0)</f>
        <v>A</v>
      </c>
      <c r="F101" t="s">
        <v>1015</v>
      </c>
      <c r="G101" s="27" t="str">
        <f>VLOOKUP(D101,Detail!$G:$H,2,0)</f>
        <v>Jarwa Maulana</v>
      </c>
      <c r="H101">
        <v>50</v>
      </c>
      <c r="I101">
        <v>44</v>
      </c>
      <c r="J101">
        <v>51</v>
      </c>
      <c r="K101">
        <v>69</v>
      </c>
      <c r="L101">
        <v>54</v>
      </c>
      <c r="M101">
        <v>82</v>
      </c>
      <c r="N101">
        <v>66</v>
      </c>
      <c r="O101" s="27">
        <f>IFERROR(VLOOKUP(D101,Absen!$A:$B,2,0),"No")</f>
        <v>44811</v>
      </c>
      <c r="P101" s="43">
        <f t="shared" si="8"/>
        <v>56</v>
      </c>
      <c r="Q101" s="45">
        <f t="shared" si="10"/>
        <v>59.32500000000001</v>
      </c>
      <c r="R101" s="49" t="str">
        <f>VLOOKUP(Q101,Helper!$N:$O,2,TRUE)</f>
        <v>D</v>
      </c>
      <c r="S101" s="51">
        <f>MATCH(D101,Detail!$G$2:$G$1001,0)</f>
        <v>225</v>
      </c>
      <c r="T101" s="27">
        <f>INDEX(Detail!$A$2:$A$1001,Main!S101,1)</f>
        <v>37996</v>
      </c>
      <c r="U101" t="str">
        <f>INDEX(Detail!$F$2:$F$1001,Main!S101,1)</f>
        <v>Bitung</v>
      </c>
      <c r="V101">
        <f>INDEX(Detail!$C$2:$C$1001,Main!S101,1)</f>
        <v>168</v>
      </c>
      <c r="W101">
        <f>INDEX(Detail!$D$2:$D$1001,Main!S101,1)</f>
        <v>62</v>
      </c>
      <c r="X101" t="str">
        <f>INDEX(Detail!$E$2:$E$1001,Main!S101,1)</f>
        <v xml:space="preserve">Gang Sukabumi No. 7
</v>
      </c>
      <c r="Y101" t="str">
        <f>INDEX(Detail!$B$2:$B$1001,Main!S101,1)</f>
        <v>O-</v>
      </c>
      <c r="Z101">
        <f>MATCH(F101,Sheet1!$A$3:$A$8,0)</f>
        <v>1</v>
      </c>
      <c r="AA101">
        <f>MATCH(A101,Sheet1!$B$2:$E$2,0)</f>
        <v>1</v>
      </c>
      <c r="AB101" t="str">
        <f>INDEX(Sheet1!$B$3:$E$8,Main!Z101,Main!AA101)</f>
        <v>Bu Dwi</v>
      </c>
    </row>
    <row r="102" spans="1:28" x14ac:dyDescent="0.35">
      <c r="A102" t="str">
        <f t="shared" si="9"/>
        <v>Kategori 1</v>
      </c>
      <c r="B102">
        <v>101</v>
      </c>
      <c r="C102" t="str">
        <f t="shared" si="6"/>
        <v>0101</v>
      </c>
      <c r="D102" t="str">
        <f t="shared" si="7"/>
        <v>C0101</v>
      </c>
      <c r="E102" t="str">
        <f>VLOOKUP(F102,Helper!$I:$J,2,0)</f>
        <v>C</v>
      </c>
      <c r="F102" t="s">
        <v>1012</v>
      </c>
      <c r="G102" s="27" t="str">
        <f>VLOOKUP(D102,Detail!$G:$H,2,0)</f>
        <v>Dodo Hassanah</v>
      </c>
      <c r="H102">
        <v>57</v>
      </c>
      <c r="I102">
        <v>43</v>
      </c>
      <c r="J102">
        <v>61</v>
      </c>
      <c r="K102">
        <v>50</v>
      </c>
      <c r="L102">
        <v>79</v>
      </c>
      <c r="M102">
        <v>82</v>
      </c>
      <c r="N102">
        <v>60</v>
      </c>
      <c r="O102" s="27" t="str">
        <f>IFERROR(VLOOKUP(D102,Absen!$A:$B,2,0),"No")</f>
        <v>No</v>
      </c>
      <c r="P102" s="43">
        <f t="shared" si="8"/>
        <v>60</v>
      </c>
      <c r="Q102" s="45">
        <f t="shared" si="10"/>
        <v>63.225000000000009</v>
      </c>
      <c r="R102" s="49" t="str">
        <f>VLOOKUP(Q102,Helper!$N:$O,2,TRUE)</f>
        <v>C</v>
      </c>
      <c r="S102" s="51">
        <f>MATCH(D102,Detail!$G$2:$G$1001,0)</f>
        <v>612</v>
      </c>
      <c r="T102" s="27">
        <f>INDEX(Detail!$A$2:$A$1001,Main!S102,1)</f>
        <v>37705</v>
      </c>
      <c r="U102" t="str">
        <f>INDEX(Detail!$F$2:$F$1001,Main!S102,1)</f>
        <v>Ternate</v>
      </c>
      <c r="V102">
        <f>INDEX(Detail!$C$2:$C$1001,Main!S102,1)</f>
        <v>157</v>
      </c>
      <c r="W102">
        <f>INDEX(Detail!$D$2:$D$1001,Main!S102,1)</f>
        <v>91</v>
      </c>
      <c r="X102" t="str">
        <f>INDEX(Detail!$E$2:$E$1001,Main!S102,1)</f>
        <v xml:space="preserve">Jalan Medokan Ayu No. 3
</v>
      </c>
      <c r="Y102" t="str">
        <f>INDEX(Detail!$B$2:$B$1001,Main!S102,1)</f>
        <v>O+</v>
      </c>
      <c r="Z102">
        <f>MATCH(F102,Sheet1!$A$3:$A$8,0)</f>
        <v>3</v>
      </c>
      <c r="AA102">
        <f>MATCH(A102,Sheet1!$B$2:$E$2,0)</f>
        <v>1</v>
      </c>
      <c r="AB102" t="str">
        <f>INDEX(Sheet1!$B$3:$E$8,Main!Z102,Main!AA102)</f>
        <v>Pak Budi</v>
      </c>
    </row>
    <row r="103" spans="1:28" x14ac:dyDescent="0.35">
      <c r="A103" t="str">
        <f t="shared" si="9"/>
        <v>Kategori 1</v>
      </c>
      <c r="B103">
        <v>102</v>
      </c>
      <c r="C103" t="str">
        <f t="shared" si="6"/>
        <v>0102</v>
      </c>
      <c r="D103" t="str">
        <f t="shared" si="7"/>
        <v>D0102</v>
      </c>
      <c r="E103" t="str">
        <f>VLOOKUP(F103,Helper!$I:$J,2,0)</f>
        <v>D</v>
      </c>
      <c r="F103" t="s">
        <v>1013</v>
      </c>
      <c r="G103" s="27" t="str">
        <f>VLOOKUP(D103,Detail!$G:$H,2,0)</f>
        <v>Edward Wasita</v>
      </c>
      <c r="H103">
        <v>50</v>
      </c>
      <c r="I103">
        <v>42</v>
      </c>
      <c r="J103">
        <v>89</v>
      </c>
      <c r="K103">
        <v>59</v>
      </c>
      <c r="L103">
        <v>85</v>
      </c>
      <c r="M103">
        <v>66</v>
      </c>
      <c r="N103">
        <v>60</v>
      </c>
      <c r="O103" s="27">
        <f>IFERROR(VLOOKUP(D103,Absen!$A:$B,2,0),"No")</f>
        <v>44825</v>
      </c>
      <c r="P103" s="43">
        <f t="shared" si="8"/>
        <v>50</v>
      </c>
      <c r="Q103" s="45">
        <f t="shared" si="10"/>
        <v>65.5</v>
      </c>
      <c r="R103" s="49" t="str">
        <f>VLOOKUP(Q103,Helper!$N:$O,2,TRUE)</f>
        <v>C</v>
      </c>
      <c r="S103" s="51">
        <f>MATCH(D103,Detail!$G$2:$G$1001,0)</f>
        <v>555</v>
      </c>
      <c r="T103" s="27">
        <f>INDEX(Detail!$A$2:$A$1001,Main!S103,1)</f>
        <v>37757</v>
      </c>
      <c r="U103" t="str">
        <f>INDEX(Detail!$F$2:$F$1001,Main!S103,1)</f>
        <v>Surabaya</v>
      </c>
      <c r="V103">
        <f>INDEX(Detail!$C$2:$C$1001,Main!S103,1)</f>
        <v>150</v>
      </c>
      <c r="W103">
        <f>INDEX(Detail!$D$2:$D$1001,Main!S103,1)</f>
        <v>91</v>
      </c>
      <c r="X103" t="str">
        <f>INDEX(Detail!$E$2:$E$1001,Main!S103,1)</f>
        <v xml:space="preserve">Jalan Gegerkalong Hilir No. 0
</v>
      </c>
      <c r="Y103" t="str">
        <f>INDEX(Detail!$B$2:$B$1001,Main!S103,1)</f>
        <v>AB-</v>
      </c>
      <c r="Z103">
        <f>MATCH(F103,Sheet1!$A$3:$A$8,0)</f>
        <v>4</v>
      </c>
      <c r="AA103">
        <f>MATCH(A103,Sheet1!$B$2:$E$2,0)</f>
        <v>1</v>
      </c>
      <c r="AB103" t="str">
        <f>INDEX(Sheet1!$B$3:$E$8,Main!Z103,Main!AA103)</f>
        <v>Bu Ratna</v>
      </c>
    </row>
    <row r="104" spans="1:28" x14ac:dyDescent="0.35">
      <c r="A104" t="str">
        <f t="shared" si="9"/>
        <v>Kategori 1</v>
      </c>
      <c r="B104">
        <v>103</v>
      </c>
      <c r="C104" t="str">
        <f t="shared" si="6"/>
        <v>0103</v>
      </c>
      <c r="D104" t="str">
        <f t="shared" si="7"/>
        <v>D0103</v>
      </c>
      <c r="E104" t="str">
        <f>VLOOKUP(F104,Helper!$I:$J,2,0)</f>
        <v>D</v>
      </c>
      <c r="F104" t="s">
        <v>1013</v>
      </c>
      <c r="G104" s="27" t="str">
        <f>VLOOKUP(D104,Detail!$G:$H,2,0)</f>
        <v>Kartika Napitupulu</v>
      </c>
      <c r="H104">
        <v>69</v>
      </c>
      <c r="I104">
        <v>72</v>
      </c>
      <c r="J104">
        <v>42</v>
      </c>
      <c r="K104">
        <v>71</v>
      </c>
      <c r="L104">
        <v>87</v>
      </c>
      <c r="M104">
        <v>67</v>
      </c>
      <c r="N104">
        <v>69</v>
      </c>
      <c r="O104" s="27" t="str">
        <f>IFERROR(VLOOKUP(D104,Absen!$A:$B,2,0),"No")</f>
        <v>No</v>
      </c>
      <c r="P104" s="43">
        <f t="shared" si="8"/>
        <v>69</v>
      </c>
      <c r="Q104" s="45">
        <f t="shared" si="10"/>
        <v>66.075000000000003</v>
      </c>
      <c r="R104" s="49" t="str">
        <f>VLOOKUP(Q104,Helper!$N:$O,2,TRUE)</f>
        <v>C</v>
      </c>
      <c r="S104" s="51">
        <f>MATCH(D104,Detail!$G$2:$G$1001,0)</f>
        <v>54</v>
      </c>
      <c r="T104" s="27">
        <f>INDEX(Detail!$A$2:$A$1001,Main!S104,1)</f>
        <v>37705</v>
      </c>
      <c r="U104" t="str">
        <f>INDEX(Detail!$F$2:$F$1001,Main!S104,1)</f>
        <v>Kota Administrasi Jakarta Utara</v>
      </c>
      <c r="V104">
        <f>INDEX(Detail!$C$2:$C$1001,Main!S104,1)</f>
        <v>155</v>
      </c>
      <c r="W104">
        <f>INDEX(Detail!$D$2:$D$1001,Main!S104,1)</f>
        <v>87</v>
      </c>
      <c r="X104" t="str">
        <f>INDEX(Detail!$E$2:$E$1001,Main!S104,1)</f>
        <v>Gang Gardujati No. 63</v>
      </c>
      <c r="Y104" t="str">
        <f>INDEX(Detail!$B$2:$B$1001,Main!S104,1)</f>
        <v>O-</v>
      </c>
      <c r="Z104">
        <f>MATCH(F104,Sheet1!$A$3:$A$8,0)</f>
        <v>4</v>
      </c>
      <c r="AA104">
        <f>MATCH(A104,Sheet1!$B$2:$E$2,0)</f>
        <v>1</v>
      </c>
      <c r="AB104" t="str">
        <f>INDEX(Sheet1!$B$3:$E$8,Main!Z104,Main!AA104)</f>
        <v>Bu Ratna</v>
      </c>
    </row>
    <row r="105" spans="1:28" x14ac:dyDescent="0.35">
      <c r="A105" t="str">
        <f t="shared" si="9"/>
        <v>Kategori 1</v>
      </c>
      <c r="B105">
        <v>104</v>
      </c>
      <c r="C105" t="str">
        <f t="shared" si="6"/>
        <v>0104</v>
      </c>
      <c r="D105" t="str">
        <f t="shared" si="7"/>
        <v>E0104</v>
      </c>
      <c r="E105" t="str">
        <f>VLOOKUP(F105,Helper!$I:$J,2,0)</f>
        <v>E</v>
      </c>
      <c r="F105" t="s">
        <v>1010</v>
      </c>
      <c r="G105" s="27" t="str">
        <f>VLOOKUP(D105,Detail!$G:$H,2,0)</f>
        <v>Rusman Hakim</v>
      </c>
      <c r="H105">
        <v>87</v>
      </c>
      <c r="I105">
        <v>58</v>
      </c>
      <c r="J105">
        <v>60</v>
      </c>
      <c r="K105">
        <v>64</v>
      </c>
      <c r="L105">
        <v>62</v>
      </c>
      <c r="M105">
        <v>95</v>
      </c>
      <c r="N105">
        <v>77</v>
      </c>
      <c r="O105" s="27">
        <f>IFERROR(VLOOKUP(D105,Absen!$A:$B,2,0),"No")</f>
        <v>44906</v>
      </c>
      <c r="P105" s="43">
        <f t="shared" si="8"/>
        <v>67</v>
      </c>
      <c r="Q105" s="45">
        <f t="shared" si="10"/>
        <v>71.575000000000003</v>
      </c>
      <c r="R105" s="49" t="str">
        <f>VLOOKUP(Q105,Helper!$N:$O,2,TRUE)</f>
        <v>B</v>
      </c>
      <c r="S105" s="51">
        <f>MATCH(D105,Detail!$G$2:$G$1001,0)</f>
        <v>461</v>
      </c>
      <c r="T105" s="27">
        <f>INDEX(Detail!$A$2:$A$1001,Main!S105,1)</f>
        <v>37139</v>
      </c>
      <c r="U105" t="str">
        <f>INDEX(Detail!$F$2:$F$1001,Main!S105,1)</f>
        <v>Tanjungpinang</v>
      </c>
      <c r="V105">
        <f>INDEX(Detail!$C$2:$C$1001,Main!S105,1)</f>
        <v>166</v>
      </c>
      <c r="W105">
        <f>INDEX(Detail!$D$2:$D$1001,Main!S105,1)</f>
        <v>90</v>
      </c>
      <c r="X105" t="str">
        <f>INDEX(Detail!$E$2:$E$1001,Main!S105,1)</f>
        <v>Gg. Surapati No. 93</v>
      </c>
      <c r="Y105" t="str">
        <f>INDEX(Detail!$B$2:$B$1001,Main!S105,1)</f>
        <v>O+</v>
      </c>
      <c r="Z105">
        <f>MATCH(F105,Sheet1!$A$3:$A$8,0)</f>
        <v>5</v>
      </c>
      <c r="AA105">
        <f>MATCH(A105,Sheet1!$B$2:$E$2,0)</f>
        <v>1</v>
      </c>
      <c r="AB105" t="str">
        <f>INDEX(Sheet1!$B$3:$E$8,Main!Z105,Main!AA105)</f>
        <v>Bu Made</v>
      </c>
    </row>
    <row r="106" spans="1:28" x14ac:dyDescent="0.35">
      <c r="A106" t="str">
        <f t="shared" si="9"/>
        <v>Kategori 1</v>
      </c>
      <c r="B106">
        <v>105</v>
      </c>
      <c r="C106" t="str">
        <f t="shared" si="6"/>
        <v>0105</v>
      </c>
      <c r="D106" t="str">
        <f t="shared" si="7"/>
        <v>D0105</v>
      </c>
      <c r="E106" t="str">
        <f>VLOOKUP(F106,Helper!$I:$J,2,0)</f>
        <v>D</v>
      </c>
      <c r="F106" t="s">
        <v>1013</v>
      </c>
      <c r="G106" s="27" t="str">
        <f>VLOOKUP(D106,Detail!$G:$H,2,0)</f>
        <v>Bakiman Uwais</v>
      </c>
      <c r="H106">
        <v>87</v>
      </c>
      <c r="I106">
        <v>67</v>
      </c>
      <c r="J106">
        <v>85</v>
      </c>
      <c r="K106">
        <v>56</v>
      </c>
      <c r="L106">
        <v>60</v>
      </c>
      <c r="M106">
        <v>77</v>
      </c>
      <c r="N106">
        <v>83</v>
      </c>
      <c r="O106" s="27" t="str">
        <f>IFERROR(VLOOKUP(D106,Absen!$A:$B,2,0),"No")</f>
        <v>No</v>
      </c>
      <c r="P106" s="43">
        <f t="shared" si="8"/>
        <v>83</v>
      </c>
      <c r="Q106" s="45">
        <f t="shared" si="10"/>
        <v>74.45</v>
      </c>
      <c r="R106" s="49" t="str">
        <f>VLOOKUP(Q106,Helper!$N:$O,2,TRUE)</f>
        <v>B</v>
      </c>
      <c r="S106" s="51">
        <f>MATCH(D106,Detail!$G$2:$G$1001,0)</f>
        <v>57</v>
      </c>
      <c r="T106" s="27">
        <f>INDEX(Detail!$A$2:$A$1001,Main!S106,1)</f>
        <v>37182</v>
      </c>
      <c r="U106" t="str">
        <f>INDEX(Detail!$F$2:$F$1001,Main!S106,1)</f>
        <v>Cilegon</v>
      </c>
      <c r="V106">
        <f>INDEX(Detail!$C$2:$C$1001,Main!S106,1)</f>
        <v>171</v>
      </c>
      <c r="W106">
        <f>INDEX(Detail!$D$2:$D$1001,Main!S106,1)</f>
        <v>45</v>
      </c>
      <c r="X106" t="str">
        <f>INDEX(Detail!$E$2:$E$1001,Main!S106,1)</f>
        <v>Gang Gedebage Selatan No. 22</v>
      </c>
      <c r="Y106" t="str">
        <f>INDEX(Detail!$B$2:$B$1001,Main!S106,1)</f>
        <v>O-</v>
      </c>
      <c r="Z106">
        <f>MATCH(F106,Sheet1!$A$3:$A$8,0)</f>
        <v>4</v>
      </c>
      <c r="AA106">
        <f>MATCH(A106,Sheet1!$B$2:$E$2,0)</f>
        <v>1</v>
      </c>
      <c r="AB106" t="str">
        <f>INDEX(Sheet1!$B$3:$E$8,Main!Z106,Main!AA106)</f>
        <v>Bu Ratna</v>
      </c>
    </row>
    <row r="107" spans="1:28" x14ac:dyDescent="0.35">
      <c r="A107" t="str">
        <f t="shared" si="9"/>
        <v>Kategori 1</v>
      </c>
      <c r="B107">
        <v>106</v>
      </c>
      <c r="C107" t="str">
        <f t="shared" si="6"/>
        <v>0106</v>
      </c>
      <c r="D107" t="str">
        <f t="shared" si="7"/>
        <v>E0106</v>
      </c>
      <c r="E107" t="str">
        <f>VLOOKUP(F107,Helper!$I:$J,2,0)</f>
        <v>E</v>
      </c>
      <c r="F107" t="s">
        <v>1010</v>
      </c>
      <c r="G107" s="27" t="str">
        <f>VLOOKUP(D107,Detail!$G:$H,2,0)</f>
        <v>Ibrahim Wijaya</v>
      </c>
      <c r="H107">
        <v>51</v>
      </c>
      <c r="I107">
        <v>72</v>
      </c>
      <c r="J107">
        <v>55</v>
      </c>
      <c r="K107">
        <v>58</v>
      </c>
      <c r="L107">
        <v>65</v>
      </c>
      <c r="M107">
        <v>85</v>
      </c>
      <c r="N107">
        <v>89</v>
      </c>
      <c r="O107" s="27" t="str">
        <f>IFERROR(VLOOKUP(D107,Absen!$A:$B,2,0),"No")</f>
        <v>No</v>
      </c>
      <c r="P107" s="43">
        <f t="shared" si="8"/>
        <v>89</v>
      </c>
      <c r="Q107" s="45">
        <f t="shared" si="10"/>
        <v>67.650000000000006</v>
      </c>
      <c r="R107" s="49" t="str">
        <f>VLOOKUP(Q107,Helper!$N:$O,2,TRUE)</f>
        <v>C</v>
      </c>
      <c r="S107" s="51">
        <f>MATCH(D107,Detail!$G$2:$G$1001,0)</f>
        <v>405</v>
      </c>
      <c r="T107" s="27">
        <f>INDEX(Detail!$A$2:$A$1001,Main!S107,1)</f>
        <v>38253</v>
      </c>
      <c r="U107" t="str">
        <f>INDEX(Detail!$F$2:$F$1001,Main!S107,1)</f>
        <v>Sabang</v>
      </c>
      <c r="V107">
        <f>INDEX(Detail!$C$2:$C$1001,Main!S107,1)</f>
        <v>168</v>
      </c>
      <c r="W107">
        <f>INDEX(Detail!$D$2:$D$1001,Main!S107,1)</f>
        <v>87</v>
      </c>
      <c r="X107" t="str">
        <f>INDEX(Detail!$E$2:$E$1001,Main!S107,1)</f>
        <v>Gg. Pasteur No. 57</v>
      </c>
      <c r="Y107" t="str">
        <f>INDEX(Detail!$B$2:$B$1001,Main!S107,1)</f>
        <v>AB-</v>
      </c>
      <c r="Z107">
        <f>MATCH(F107,Sheet1!$A$3:$A$8,0)</f>
        <v>5</v>
      </c>
      <c r="AA107">
        <f>MATCH(A107,Sheet1!$B$2:$E$2,0)</f>
        <v>1</v>
      </c>
      <c r="AB107" t="str">
        <f>INDEX(Sheet1!$B$3:$E$8,Main!Z107,Main!AA107)</f>
        <v>Bu Made</v>
      </c>
    </row>
    <row r="108" spans="1:28" x14ac:dyDescent="0.35">
      <c r="A108" t="str">
        <f t="shared" si="9"/>
        <v>Kategori 1</v>
      </c>
      <c r="B108">
        <v>107</v>
      </c>
      <c r="C108" t="str">
        <f t="shared" si="6"/>
        <v>0107</v>
      </c>
      <c r="D108" t="str">
        <f t="shared" si="7"/>
        <v>E0107</v>
      </c>
      <c r="E108" t="str">
        <f>VLOOKUP(F108,Helper!$I:$J,2,0)</f>
        <v>E</v>
      </c>
      <c r="F108" t="s">
        <v>1010</v>
      </c>
      <c r="G108" s="27" t="str">
        <f>VLOOKUP(D108,Detail!$G:$H,2,0)</f>
        <v>Ibun Setiawan</v>
      </c>
      <c r="H108">
        <v>62</v>
      </c>
      <c r="I108">
        <v>47</v>
      </c>
      <c r="J108">
        <v>30</v>
      </c>
      <c r="K108">
        <v>71</v>
      </c>
      <c r="L108">
        <v>73</v>
      </c>
      <c r="M108">
        <v>76</v>
      </c>
      <c r="N108">
        <v>76</v>
      </c>
      <c r="O108" s="27">
        <f>IFERROR(VLOOKUP(D108,Absen!$A:$B,2,0),"No")</f>
        <v>44830</v>
      </c>
      <c r="P108" s="43">
        <f t="shared" si="8"/>
        <v>66</v>
      </c>
      <c r="Q108" s="45">
        <f t="shared" si="10"/>
        <v>59.425000000000004</v>
      </c>
      <c r="R108" s="49" t="str">
        <f>VLOOKUP(Q108,Helper!$N:$O,2,TRUE)</f>
        <v>D</v>
      </c>
      <c r="S108" s="51">
        <f>MATCH(D108,Detail!$G$2:$G$1001,0)</f>
        <v>837</v>
      </c>
      <c r="T108" s="27">
        <f>INDEX(Detail!$A$2:$A$1001,Main!S108,1)</f>
        <v>38152</v>
      </c>
      <c r="U108" t="str">
        <f>INDEX(Detail!$F$2:$F$1001,Main!S108,1)</f>
        <v>Yogyakarta</v>
      </c>
      <c r="V108">
        <f>INDEX(Detail!$C$2:$C$1001,Main!S108,1)</f>
        <v>159</v>
      </c>
      <c r="W108">
        <f>INDEX(Detail!$D$2:$D$1001,Main!S108,1)</f>
        <v>47</v>
      </c>
      <c r="X108" t="str">
        <f>INDEX(Detail!$E$2:$E$1001,Main!S108,1)</f>
        <v>Jl. Kiaracondong No. 29</v>
      </c>
      <c r="Y108" t="str">
        <f>INDEX(Detail!$B$2:$B$1001,Main!S108,1)</f>
        <v>O-</v>
      </c>
      <c r="Z108">
        <f>MATCH(F108,Sheet1!$A$3:$A$8,0)</f>
        <v>5</v>
      </c>
      <c r="AA108">
        <f>MATCH(A108,Sheet1!$B$2:$E$2,0)</f>
        <v>1</v>
      </c>
      <c r="AB108" t="str">
        <f>INDEX(Sheet1!$B$3:$E$8,Main!Z108,Main!AA108)</f>
        <v>Bu Made</v>
      </c>
    </row>
    <row r="109" spans="1:28" x14ac:dyDescent="0.35">
      <c r="A109" t="str">
        <f t="shared" si="9"/>
        <v>Kategori 1</v>
      </c>
      <c r="B109">
        <v>108</v>
      </c>
      <c r="C109" t="str">
        <f t="shared" si="6"/>
        <v>0108</v>
      </c>
      <c r="D109" t="str">
        <f t="shared" si="7"/>
        <v>E0108</v>
      </c>
      <c r="E109" t="str">
        <f>VLOOKUP(F109,Helper!$I:$J,2,0)</f>
        <v>E</v>
      </c>
      <c r="F109" t="s">
        <v>1010</v>
      </c>
      <c r="G109" s="27" t="str">
        <f>VLOOKUP(D109,Detail!$G:$H,2,0)</f>
        <v>Kemal Prabowo</v>
      </c>
      <c r="H109">
        <v>72</v>
      </c>
      <c r="I109">
        <v>47</v>
      </c>
      <c r="J109">
        <v>69</v>
      </c>
      <c r="K109">
        <v>64</v>
      </c>
      <c r="L109">
        <v>77</v>
      </c>
      <c r="M109">
        <v>42</v>
      </c>
      <c r="N109">
        <v>63</v>
      </c>
      <c r="O109" s="27" t="str">
        <f>IFERROR(VLOOKUP(D109,Absen!$A:$B,2,0),"No")</f>
        <v>No</v>
      </c>
      <c r="P109" s="43">
        <f t="shared" si="8"/>
        <v>63</v>
      </c>
      <c r="Q109" s="45">
        <f t="shared" si="10"/>
        <v>61</v>
      </c>
      <c r="R109" s="49" t="str">
        <f>VLOOKUP(Q109,Helper!$N:$O,2,TRUE)</f>
        <v>C</v>
      </c>
      <c r="S109" s="51">
        <f>MATCH(D109,Detail!$G$2:$G$1001,0)</f>
        <v>60</v>
      </c>
      <c r="T109" s="27">
        <f>INDEX(Detail!$A$2:$A$1001,Main!S109,1)</f>
        <v>37681</v>
      </c>
      <c r="U109" t="str">
        <f>INDEX(Detail!$F$2:$F$1001,Main!S109,1)</f>
        <v>Banda Aceh</v>
      </c>
      <c r="V109">
        <f>INDEX(Detail!$C$2:$C$1001,Main!S109,1)</f>
        <v>151</v>
      </c>
      <c r="W109">
        <f>INDEX(Detail!$D$2:$D$1001,Main!S109,1)</f>
        <v>59</v>
      </c>
      <c r="X109" t="str">
        <f>INDEX(Detail!$E$2:$E$1001,Main!S109,1)</f>
        <v>Gang Gegerkalong Hilir No. 66</v>
      </c>
      <c r="Y109" t="str">
        <f>INDEX(Detail!$B$2:$B$1001,Main!S109,1)</f>
        <v>A+</v>
      </c>
      <c r="Z109">
        <f>MATCH(F109,Sheet1!$A$3:$A$8,0)</f>
        <v>5</v>
      </c>
      <c r="AA109">
        <f>MATCH(A109,Sheet1!$B$2:$E$2,0)</f>
        <v>1</v>
      </c>
      <c r="AB109" t="str">
        <f>INDEX(Sheet1!$B$3:$E$8,Main!Z109,Main!AA109)</f>
        <v>Bu Made</v>
      </c>
    </row>
    <row r="110" spans="1:28" x14ac:dyDescent="0.35">
      <c r="A110" t="str">
        <f t="shared" si="9"/>
        <v>Kategori 1</v>
      </c>
      <c r="B110">
        <v>109</v>
      </c>
      <c r="C110" t="str">
        <f t="shared" si="6"/>
        <v>0109</v>
      </c>
      <c r="D110" t="str">
        <f t="shared" si="7"/>
        <v>F0109</v>
      </c>
      <c r="E110" t="str">
        <f>VLOOKUP(F110,Helper!$I:$J,2,0)</f>
        <v>F</v>
      </c>
      <c r="F110" t="s">
        <v>1011</v>
      </c>
      <c r="G110" s="27" t="str">
        <f>VLOOKUP(D110,Detail!$G:$H,2,0)</f>
        <v>Saiful Kusumo</v>
      </c>
      <c r="H110">
        <v>57</v>
      </c>
      <c r="I110">
        <v>56</v>
      </c>
      <c r="J110">
        <v>90</v>
      </c>
      <c r="K110">
        <v>62</v>
      </c>
      <c r="L110">
        <v>51</v>
      </c>
      <c r="M110">
        <v>97</v>
      </c>
      <c r="N110">
        <v>78</v>
      </c>
      <c r="O110" s="27">
        <f>IFERROR(VLOOKUP(D110,Absen!$A:$B,2,0),"No")</f>
        <v>44872</v>
      </c>
      <c r="P110" s="43">
        <f t="shared" si="8"/>
        <v>68</v>
      </c>
      <c r="Q110" s="45">
        <f t="shared" si="10"/>
        <v>72.45</v>
      </c>
      <c r="R110" s="49" t="str">
        <f>VLOOKUP(Q110,Helper!$N:$O,2,TRUE)</f>
        <v>B</v>
      </c>
      <c r="S110" s="51">
        <f>MATCH(D110,Detail!$G$2:$G$1001,0)</f>
        <v>718</v>
      </c>
      <c r="T110" s="27">
        <f>INDEX(Detail!$A$2:$A$1001,Main!S110,1)</f>
        <v>38339</v>
      </c>
      <c r="U110" t="str">
        <f>INDEX(Detail!$F$2:$F$1001,Main!S110,1)</f>
        <v>Pekalongan</v>
      </c>
      <c r="V110">
        <f>INDEX(Detail!$C$2:$C$1001,Main!S110,1)</f>
        <v>180</v>
      </c>
      <c r="W110">
        <f>INDEX(Detail!$D$2:$D$1001,Main!S110,1)</f>
        <v>61</v>
      </c>
      <c r="X110" t="str">
        <f>INDEX(Detail!$E$2:$E$1001,Main!S110,1)</f>
        <v>Jalan Wonoayu No. 69</v>
      </c>
      <c r="Y110" t="str">
        <f>INDEX(Detail!$B$2:$B$1001,Main!S110,1)</f>
        <v>O-</v>
      </c>
      <c r="Z110">
        <f>MATCH(F110,Sheet1!$A$3:$A$8,0)</f>
        <v>6</v>
      </c>
      <c r="AA110">
        <f>MATCH(A110,Sheet1!$B$2:$E$2,0)</f>
        <v>1</v>
      </c>
      <c r="AB110" t="str">
        <f>INDEX(Sheet1!$B$3:$E$8,Main!Z110,Main!AA110)</f>
        <v>Pak Andi</v>
      </c>
    </row>
    <row r="111" spans="1:28" x14ac:dyDescent="0.35">
      <c r="A111" t="str">
        <f t="shared" si="9"/>
        <v>Kategori 1</v>
      </c>
      <c r="B111">
        <v>110</v>
      </c>
      <c r="C111" t="str">
        <f t="shared" si="6"/>
        <v>0110</v>
      </c>
      <c r="D111" t="str">
        <f t="shared" si="7"/>
        <v>A0110</v>
      </c>
      <c r="E111" t="str">
        <f>VLOOKUP(F111,Helper!$I:$J,2,0)</f>
        <v>A</v>
      </c>
      <c r="F111" t="s">
        <v>1015</v>
      </c>
      <c r="G111" s="27" t="str">
        <f>VLOOKUP(D111,Detail!$G:$H,2,0)</f>
        <v>Wisnu Pangestu</v>
      </c>
      <c r="H111">
        <v>84</v>
      </c>
      <c r="I111">
        <v>68</v>
      </c>
      <c r="J111">
        <v>58</v>
      </c>
      <c r="K111">
        <v>51</v>
      </c>
      <c r="L111">
        <v>80</v>
      </c>
      <c r="M111">
        <v>46</v>
      </c>
      <c r="N111">
        <v>88</v>
      </c>
      <c r="O111" s="27" t="str">
        <f>IFERROR(VLOOKUP(D111,Absen!$A:$B,2,0),"No")</f>
        <v>No</v>
      </c>
      <c r="P111" s="43">
        <f t="shared" si="8"/>
        <v>88</v>
      </c>
      <c r="Q111" s="45">
        <f t="shared" si="10"/>
        <v>64.975000000000009</v>
      </c>
      <c r="R111" s="49" t="str">
        <f>VLOOKUP(Q111,Helper!$N:$O,2,TRUE)</f>
        <v>C</v>
      </c>
      <c r="S111" s="51">
        <f>MATCH(D111,Detail!$G$2:$G$1001,0)</f>
        <v>417</v>
      </c>
      <c r="T111" s="27">
        <f>INDEX(Detail!$A$2:$A$1001,Main!S111,1)</f>
        <v>37705</v>
      </c>
      <c r="U111" t="str">
        <f>INDEX(Detail!$F$2:$F$1001,Main!S111,1)</f>
        <v>Pematangsiantar</v>
      </c>
      <c r="V111">
        <f>INDEX(Detail!$C$2:$C$1001,Main!S111,1)</f>
        <v>172</v>
      </c>
      <c r="W111">
        <f>INDEX(Detail!$D$2:$D$1001,Main!S111,1)</f>
        <v>48</v>
      </c>
      <c r="X111" t="str">
        <f>INDEX(Detail!$E$2:$E$1001,Main!S111,1)</f>
        <v>Gg. R.E Martadinata No. 43</v>
      </c>
      <c r="Y111" t="str">
        <f>INDEX(Detail!$B$2:$B$1001,Main!S111,1)</f>
        <v>AB+</v>
      </c>
      <c r="Z111">
        <f>MATCH(F111,Sheet1!$A$3:$A$8,0)</f>
        <v>1</v>
      </c>
      <c r="AA111">
        <f>MATCH(A111,Sheet1!$B$2:$E$2,0)</f>
        <v>1</v>
      </c>
      <c r="AB111" t="str">
        <f>INDEX(Sheet1!$B$3:$E$8,Main!Z111,Main!AA111)</f>
        <v>Bu Dwi</v>
      </c>
    </row>
    <row r="112" spans="1:28" x14ac:dyDescent="0.35">
      <c r="A112" t="str">
        <f t="shared" si="9"/>
        <v>Kategori 1</v>
      </c>
      <c r="B112">
        <v>111</v>
      </c>
      <c r="C112" t="str">
        <f t="shared" si="6"/>
        <v>0111</v>
      </c>
      <c r="D112" t="str">
        <f t="shared" si="7"/>
        <v>A0111</v>
      </c>
      <c r="E112" t="str">
        <f>VLOOKUP(F112,Helper!$I:$J,2,0)</f>
        <v>A</v>
      </c>
      <c r="F112" t="s">
        <v>1015</v>
      </c>
      <c r="G112" s="27" t="str">
        <f>VLOOKUP(D112,Detail!$G:$H,2,0)</f>
        <v>Jumadi Wahyuni</v>
      </c>
      <c r="H112">
        <v>73</v>
      </c>
      <c r="I112">
        <v>74</v>
      </c>
      <c r="J112">
        <v>64</v>
      </c>
      <c r="K112">
        <v>51</v>
      </c>
      <c r="L112">
        <v>95</v>
      </c>
      <c r="M112">
        <v>85</v>
      </c>
      <c r="N112">
        <v>99</v>
      </c>
      <c r="O112" s="27" t="str">
        <f>IFERROR(VLOOKUP(D112,Absen!$A:$B,2,0),"No")</f>
        <v>No</v>
      </c>
      <c r="P112" s="43">
        <f t="shared" si="8"/>
        <v>99</v>
      </c>
      <c r="Q112" s="45">
        <f t="shared" si="10"/>
        <v>76.325000000000003</v>
      </c>
      <c r="R112" s="49" t="str">
        <f>VLOOKUP(Q112,Helper!$N:$O,2,TRUE)</f>
        <v>B</v>
      </c>
      <c r="S112" s="51">
        <f>MATCH(D112,Detail!$G$2:$G$1001,0)</f>
        <v>252</v>
      </c>
      <c r="T112" s="27">
        <f>INDEX(Detail!$A$2:$A$1001,Main!S112,1)</f>
        <v>37290</v>
      </c>
      <c r="U112" t="str">
        <f>INDEX(Detail!$F$2:$F$1001,Main!S112,1)</f>
        <v>Pariaman</v>
      </c>
      <c r="V112">
        <f>INDEX(Detail!$C$2:$C$1001,Main!S112,1)</f>
        <v>154</v>
      </c>
      <c r="W112">
        <f>INDEX(Detail!$D$2:$D$1001,Main!S112,1)</f>
        <v>95</v>
      </c>
      <c r="X112" t="str">
        <f>INDEX(Detail!$E$2:$E$1001,Main!S112,1)</f>
        <v>Gang Yos Sudarso No. 81</v>
      </c>
      <c r="Y112" t="str">
        <f>INDEX(Detail!$B$2:$B$1001,Main!S112,1)</f>
        <v>A+</v>
      </c>
      <c r="Z112">
        <f>MATCH(F112,Sheet1!$A$3:$A$8,0)</f>
        <v>1</v>
      </c>
      <c r="AA112">
        <f>MATCH(A112,Sheet1!$B$2:$E$2,0)</f>
        <v>1</v>
      </c>
      <c r="AB112" t="str">
        <f>INDEX(Sheet1!$B$3:$E$8,Main!Z112,Main!AA112)</f>
        <v>Bu Dwi</v>
      </c>
    </row>
    <row r="113" spans="1:28" x14ac:dyDescent="0.35">
      <c r="A113" t="str">
        <f t="shared" si="9"/>
        <v>Kategori 1</v>
      </c>
      <c r="B113">
        <v>112</v>
      </c>
      <c r="C113" t="str">
        <f t="shared" si="6"/>
        <v>0112</v>
      </c>
      <c r="D113" t="str">
        <f t="shared" si="7"/>
        <v>C0112</v>
      </c>
      <c r="E113" t="str">
        <f>VLOOKUP(F113,Helper!$I:$J,2,0)</f>
        <v>C</v>
      </c>
      <c r="F113" t="s">
        <v>1012</v>
      </c>
      <c r="G113" s="27" t="str">
        <f>VLOOKUP(D113,Detail!$G:$H,2,0)</f>
        <v>Kania Mandasari</v>
      </c>
      <c r="H113">
        <v>58</v>
      </c>
      <c r="I113">
        <v>72</v>
      </c>
      <c r="J113">
        <v>74</v>
      </c>
      <c r="K113">
        <v>57</v>
      </c>
      <c r="L113">
        <v>93</v>
      </c>
      <c r="M113">
        <v>67</v>
      </c>
      <c r="N113">
        <v>65</v>
      </c>
      <c r="O113" s="27" t="str">
        <f>IFERROR(VLOOKUP(D113,Absen!$A:$B,2,0),"No")</f>
        <v>No</v>
      </c>
      <c r="P113" s="43">
        <f t="shared" si="8"/>
        <v>65</v>
      </c>
      <c r="Q113" s="45">
        <f t="shared" si="10"/>
        <v>69.699999999999989</v>
      </c>
      <c r="R113" s="49" t="str">
        <f>VLOOKUP(Q113,Helper!$N:$O,2,TRUE)</f>
        <v>C</v>
      </c>
      <c r="S113" s="51">
        <f>MATCH(D113,Detail!$G$2:$G$1001,0)</f>
        <v>920</v>
      </c>
      <c r="T113" s="27">
        <f>INDEX(Detail!$A$2:$A$1001,Main!S113,1)</f>
        <v>37835</v>
      </c>
      <c r="U113" t="str">
        <f>INDEX(Detail!$F$2:$F$1001,Main!S113,1)</f>
        <v>Tangerang</v>
      </c>
      <c r="V113">
        <f>INDEX(Detail!$C$2:$C$1001,Main!S113,1)</f>
        <v>173</v>
      </c>
      <c r="W113">
        <f>INDEX(Detail!$D$2:$D$1001,Main!S113,1)</f>
        <v>84</v>
      </c>
      <c r="X113" t="str">
        <f>INDEX(Detail!$E$2:$E$1001,Main!S113,1)</f>
        <v>Jl. Rajiman No. 09</v>
      </c>
      <c r="Y113" t="str">
        <f>INDEX(Detail!$B$2:$B$1001,Main!S113,1)</f>
        <v>A+</v>
      </c>
      <c r="Z113">
        <f>MATCH(F113,Sheet1!$A$3:$A$8,0)</f>
        <v>3</v>
      </c>
      <c r="AA113">
        <f>MATCH(A113,Sheet1!$B$2:$E$2,0)</f>
        <v>1</v>
      </c>
      <c r="AB113" t="str">
        <f>INDEX(Sheet1!$B$3:$E$8,Main!Z113,Main!AA113)</f>
        <v>Pak Budi</v>
      </c>
    </row>
    <row r="114" spans="1:28" x14ac:dyDescent="0.35">
      <c r="A114" t="str">
        <f t="shared" si="9"/>
        <v>Kategori 1</v>
      </c>
      <c r="B114">
        <v>113</v>
      </c>
      <c r="C114" t="str">
        <f t="shared" si="6"/>
        <v>0113</v>
      </c>
      <c r="D114" t="str">
        <f t="shared" si="7"/>
        <v>C0113</v>
      </c>
      <c r="E114" t="str">
        <f>VLOOKUP(F114,Helper!$I:$J,2,0)</f>
        <v>C</v>
      </c>
      <c r="F114" t="s">
        <v>1012</v>
      </c>
      <c r="G114" s="27" t="str">
        <f>VLOOKUP(D114,Detail!$G:$H,2,0)</f>
        <v>Lantar Prakasa</v>
      </c>
      <c r="H114">
        <v>87</v>
      </c>
      <c r="I114">
        <v>64</v>
      </c>
      <c r="J114">
        <v>50</v>
      </c>
      <c r="K114">
        <v>72</v>
      </c>
      <c r="L114">
        <v>73</v>
      </c>
      <c r="M114">
        <v>76</v>
      </c>
      <c r="N114">
        <v>68</v>
      </c>
      <c r="O114" s="27" t="str">
        <f>IFERROR(VLOOKUP(D114,Absen!$A:$B,2,0),"No")</f>
        <v>No</v>
      </c>
      <c r="P114" s="43">
        <f t="shared" si="8"/>
        <v>68</v>
      </c>
      <c r="Q114" s="45">
        <f t="shared" si="10"/>
        <v>69</v>
      </c>
      <c r="R114" s="49" t="str">
        <f>VLOOKUP(Q114,Helper!$N:$O,2,TRUE)</f>
        <v>C</v>
      </c>
      <c r="S114" s="51">
        <f>MATCH(D114,Detail!$G$2:$G$1001,0)</f>
        <v>490</v>
      </c>
      <c r="T114" s="27">
        <f>INDEX(Detail!$A$2:$A$1001,Main!S114,1)</f>
        <v>37112</v>
      </c>
      <c r="U114" t="str">
        <f>INDEX(Detail!$F$2:$F$1001,Main!S114,1)</f>
        <v>Tebingtinggi</v>
      </c>
      <c r="V114">
        <f>INDEX(Detail!$C$2:$C$1001,Main!S114,1)</f>
        <v>177</v>
      </c>
      <c r="W114">
        <f>INDEX(Detail!$D$2:$D$1001,Main!S114,1)</f>
        <v>47</v>
      </c>
      <c r="X114" t="str">
        <f>INDEX(Detail!$E$2:$E$1001,Main!S114,1)</f>
        <v xml:space="preserve">Jalan Ahmad Dahlan No. 4
</v>
      </c>
      <c r="Y114" t="str">
        <f>INDEX(Detail!$B$2:$B$1001,Main!S114,1)</f>
        <v>AB+</v>
      </c>
      <c r="Z114">
        <f>MATCH(F114,Sheet1!$A$3:$A$8,0)</f>
        <v>3</v>
      </c>
      <c r="AA114">
        <f>MATCH(A114,Sheet1!$B$2:$E$2,0)</f>
        <v>1</v>
      </c>
      <c r="AB114" t="str">
        <f>INDEX(Sheet1!$B$3:$E$8,Main!Z114,Main!AA114)</f>
        <v>Pak Budi</v>
      </c>
    </row>
    <row r="115" spans="1:28" x14ac:dyDescent="0.35">
      <c r="A115" t="str">
        <f t="shared" si="9"/>
        <v>Kategori 1</v>
      </c>
      <c r="B115">
        <v>114</v>
      </c>
      <c r="C115" t="str">
        <f t="shared" si="6"/>
        <v>0114</v>
      </c>
      <c r="D115" t="str">
        <f t="shared" si="7"/>
        <v>D0114</v>
      </c>
      <c r="E115" t="str">
        <f>VLOOKUP(F115,Helper!$I:$J,2,0)</f>
        <v>D</v>
      </c>
      <c r="F115" t="s">
        <v>1013</v>
      </c>
      <c r="G115" s="27" t="str">
        <f>VLOOKUP(D115,Detail!$G:$H,2,0)</f>
        <v>Eluh Siregar</v>
      </c>
      <c r="H115">
        <v>93</v>
      </c>
      <c r="I115">
        <v>72</v>
      </c>
      <c r="J115">
        <v>48</v>
      </c>
      <c r="K115">
        <v>75</v>
      </c>
      <c r="L115">
        <v>92</v>
      </c>
      <c r="M115">
        <v>55</v>
      </c>
      <c r="N115">
        <v>66</v>
      </c>
      <c r="O115" s="27" t="str">
        <f>IFERROR(VLOOKUP(D115,Absen!$A:$B,2,0),"No")</f>
        <v>No</v>
      </c>
      <c r="P115" s="43">
        <f t="shared" si="8"/>
        <v>66</v>
      </c>
      <c r="Q115" s="45">
        <f t="shared" si="10"/>
        <v>68.7</v>
      </c>
      <c r="R115" s="49" t="str">
        <f>VLOOKUP(Q115,Helper!$N:$O,2,TRUE)</f>
        <v>C</v>
      </c>
      <c r="S115" s="51">
        <f>MATCH(D115,Detail!$G$2:$G$1001,0)</f>
        <v>673</v>
      </c>
      <c r="T115" s="27">
        <f>INDEX(Detail!$A$2:$A$1001,Main!S115,1)</f>
        <v>37013</v>
      </c>
      <c r="U115" t="str">
        <f>INDEX(Detail!$F$2:$F$1001,Main!S115,1)</f>
        <v>Pematangsiantar</v>
      </c>
      <c r="V115">
        <f>INDEX(Detail!$C$2:$C$1001,Main!S115,1)</f>
        <v>178</v>
      </c>
      <c r="W115">
        <f>INDEX(Detail!$D$2:$D$1001,Main!S115,1)</f>
        <v>81</v>
      </c>
      <c r="X115" t="str">
        <f>INDEX(Detail!$E$2:$E$1001,Main!S115,1)</f>
        <v>Jalan Setiabudhi No. 75</v>
      </c>
      <c r="Y115" t="str">
        <f>INDEX(Detail!$B$2:$B$1001,Main!S115,1)</f>
        <v>A+</v>
      </c>
      <c r="Z115">
        <f>MATCH(F115,Sheet1!$A$3:$A$8,0)</f>
        <v>4</v>
      </c>
      <c r="AA115">
        <f>MATCH(A115,Sheet1!$B$2:$E$2,0)</f>
        <v>1</v>
      </c>
      <c r="AB115" t="str">
        <f>INDEX(Sheet1!$B$3:$E$8,Main!Z115,Main!AA115)</f>
        <v>Bu Ratna</v>
      </c>
    </row>
    <row r="116" spans="1:28" x14ac:dyDescent="0.35">
      <c r="A116" t="str">
        <f t="shared" si="9"/>
        <v>Kategori 1</v>
      </c>
      <c r="B116">
        <v>115</v>
      </c>
      <c r="C116" t="str">
        <f t="shared" si="6"/>
        <v>0115</v>
      </c>
      <c r="D116" t="str">
        <f t="shared" si="7"/>
        <v>E0115</v>
      </c>
      <c r="E116" t="str">
        <f>VLOOKUP(F116,Helper!$I:$J,2,0)</f>
        <v>E</v>
      </c>
      <c r="F116" t="s">
        <v>1010</v>
      </c>
      <c r="G116" s="27" t="str">
        <f>VLOOKUP(D116,Detail!$G:$H,2,0)</f>
        <v>Janet Gunawan</v>
      </c>
      <c r="H116">
        <v>64</v>
      </c>
      <c r="I116">
        <v>42</v>
      </c>
      <c r="J116">
        <v>60</v>
      </c>
      <c r="K116">
        <v>55</v>
      </c>
      <c r="L116">
        <v>71</v>
      </c>
      <c r="M116">
        <v>63</v>
      </c>
      <c r="N116">
        <v>85</v>
      </c>
      <c r="O116" s="27">
        <f>IFERROR(VLOOKUP(D116,Absen!$A:$B,2,0),"No")</f>
        <v>44843</v>
      </c>
      <c r="P116" s="43">
        <f t="shared" si="8"/>
        <v>75</v>
      </c>
      <c r="Q116" s="45">
        <f t="shared" si="10"/>
        <v>61.1</v>
      </c>
      <c r="R116" s="49" t="str">
        <f>VLOOKUP(Q116,Helper!$N:$O,2,TRUE)</f>
        <v>C</v>
      </c>
      <c r="S116" s="51">
        <f>MATCH(D116,Detail!$G$2:$G$1001,0)</f>
        <v>86</v>
      </c>
      <c r="T116" s="27">
        <f>INDEX(Detail!$A$2:$A$1001,Main!S116,1)</f>
        <v>38466</v>
      </c>
      <c r="U116" t="str">
        <f>INDEX(Detail!$F$2:$F$1001,Main!S116,1)</f>
        <v>Tangerang Selatan</v>
      </c>
      <c r="V116">
        <f>INDEX(Detail!$C$2:$C$1001,Main!S116,1)</f>
        <v>159</v>
      </c>
      <c r="W116">
        <f>INDEX(Detail!$D$2:$D$1001,Main!S116,1)</f>
        <v>51</v>
      </c>
      <c r="X116" t="str">
        <f>INDEX(Detail!$E$2:$E$1001,Main!S116,1)</f>
        <v xml:space="preserve">Gang Joyoboyo No. 6
</v>
      </c>
      <c r="Y116" t="str">
        <f>INDEX(Detail!$B$2:$B$1001,Main!S116,1)</f>
        <v>A-</v>
      </c>
      <c r="Z116">
        <f>MATCH(F116,Sheet1!$A$3:$A$8,0)</f>
        <v>5</v>
      </c>
      <c r="AA116">
        <f>MATCH(A116,Sheet1!$B$2:$E$2,0)</f>
        <v>1</v>
      </c>
      <c r="AB116" t="str">
        <f>INDEX(Sheet1!$B$3:$E$8,Main!Z116,Main!AA116)</f>
        <v>Bu Made</v>
      </c>
    </row>
    <row r="117" spans="1:28" x14ac:dyDescent="0.35">
      <c r="A117" t="str">
        <f t="shared" si="9"/>
        <v>Kategori 1</v>
      </c>
      <c r="B117">
        <v>116</v>
      </c>
      <c r="C117" t="str">
        <f t="shared" si="6"/>
        <v>0116</v>
      </c>
      <c r="D117" t="str">
        <f t="shared" si="7"/>
        <v>F0116</v>
      </c>
      <c r="E117" t="str">
        <f>VLOOKUP(F117,Helper!$I:$J,2,0)</f>
        <v>F</v>
      </c>
      <c r="F117" t="s">
        <v>1011</v>
      </c>
      <c r="G117" s="27" t="str">
        <f>VLOOKUP(D117,Detail!$G:$H,2,0)</f>
        <v>Aurora Siregar</v>
      </c>
      <c r="H117">
        <v>93</v>
      </c>
      <c r="I117">
        <v>57</v>
      </c>
      <c r="J117">
        <v>82</v>
      </c>
      <c r="K117">
        <v>65</v>
      </c>
      <c r="L117">
        <v>62</v>
      </c>
      <c r="M117">
        <v>65</v>
      </c>
      <c r="N117">
        <v>99</v>
      </c>
      <c r="O117" s="27" t="str">
        <f>IFERROR(VLOOKUP(D117,Absen!$A:$B,2,0),"No")</f>
        <v>No</v>
      </c>
      <c r="P117" s="43">
        <f t="shared" si="8"/>
        <v>99</v>
      </c>
      <c r="Q117" s="45">
        <f t="shared" si="10"/>
        <v>73.925000000000011</v>
      </c>
      <c r="R117" s="49" t="str">
        <f>VLOOKUP(Q117,Helper!$N:$O,2,TRUE)</f>
        <v>B</v>
      </c>
      <c r="S117" s="51">
        <f>MATCH(D117,Detail!$G$2:$G$1001,0)</f>
        <v>959</v>
      </c>
      <c r="T117" s="27">
        <f>INDEX(Detail!$A$2:$A$1001,Main!S117,1)</f>
        <v>38340</v>
      </c>
      <c r="U117" t="str">
        <f>INDEX(Detail!$F$2:$F$1001,Main!S117,1)</f>
        <v>Bandung</v>
      </c>
      <c r="V117">
        <f>INDEX(Detail!$C$2:$C$1001,Main!S117,1)</f>
        <v>168</v>
      </c>
      <c r="W117">
        <f>INDEX(Detail!$D$2:$D$1001,Main!S117,1)</f>
        <v>95</v>
      </c>
      <c r="X117" t="str">
        <f>INDEX(Detail!$E$2:$E$1001,Main!S117,1)</f>
        <v xml:space="preserve">Jl. Sukabumi No. 2
</v>
      </c>
      <c r="Y117" t="str">
        <f>INDEX(Detail!$B$2:$B$1001,Main!S117,1)</f>
        <v>O+</v>
      </c>
      <c r="Z117">
        <f>MATCH(F117,Sheet1!$A$3:$A$8,0)</f>
        <v>6</v>
      </c>
      <c r="AA117">
        <f>MATCH(A117,Sheet1!$B$2:$E$2,0)</f>
        <v>1</v>
      </c>
      <c r="AB117" t="str">
        <f>INDEX(Sheet1!$B$3:$E$8,Main!Z117,Main!AA117)</f>
        <v>Pak Andi</v>
      </c>
    </row>
    <row r="118" spans="1:28" x14ac:dyDescent="0.35">
      <c r="A118" t="str">
        <f t="shared" si="9"/>
        <v>Kategori 1</v>
      </c>
      <c r="B118">
        <v>117</v>
      </c>
      <c r="C118" t="str">
        <f t="shared" si="6"/>
        <v>0117</v>
      </c>
      <c r="D118" t="str">
        <f t="shared" si="7"/>
        <v>F0117</v>
      </c>
      <c r="E118" t="str">
        <f>VLOOKUP(F118,Helper!$I:$J,2,0)</f>
        <v>F</v>
      </c>
      <c r="F118" t="s">
        <v>1011</v>
      </c>
      <c r="G118" s="27" t="str">
        <f>VLOOKUP(D118,Detail!$G:$H,2,0)</f>
        <v>Hasim Purwanti</v>
      </c>
      <c r="H118">
        <v>90</v>
      </c>
      <c r="I118">
        <v>63</v>
      </c>
      <c r="J118">
        <v>62</v>
      </c>
      <c r="K118">
        <v>71</v>
      </c>
      <c r="L118">
        <v>78</v>
      </c>
      <c r="M118">
        <v>75</v>
      </c>
      <c r="N118">
        <v>97</v>
      </c>
      <c r="O118" s="27" t="str">
        <f>IFERROR(VLOOKUP(D118,Absen!$A:$B,2,0),"No")</f>
        <v>No</v>
      </c>
      <c r="P118" s="43">
        <f t="shared" si="8"/>
        <v>97</v>
      </c>
      <c r="Q118" s="45">
        <f t="shared" si="10"/>
        <v>74.850000000000009</v>
      </c>
      <c r="R118" s="49" t="str">
        <f>VLOOKUP(Q118,Helper!$N:$O,2,TRUE)</f>
        <v>B</v>
      </c>
      <c r="S118" s="51">
        <f>MATCH(D118,Detail!$G$2:$G$1001,0)</f>
        <v>752</v>
      </c>
      <c r="T118" s="27">
        <f>INDEX(Detail!$A$2:$A$1001,Main!S118,1)</f>
        <v>37357</v>
      </c>
      <c r="U118" t="str">
        <f>INDEX(Detail!$F$2:$F$1001,Main!S118,1)</f>
        <v>Gorontalo</v>
      </c>
      <c r="V118">
        <f>INDEX(Detail!$C$2:$C$1001,Main!S118,1)</f>
        <v>173</v>
      </c>
      <c r="W118">
        <f>INDEX(Detail!$D$2:$D$1001,Main!S118,1)</f>
        <v>61</v>
      </c>
      <c r="X118" t="str">
        <f>INDEX(Detail!$E$2:$E$1001,Main!S118,1)</f>
        <v>Jl. Cikapayang No. 43</v>
      </c>
      <c r="Y118" t="str">
        <f>INDEX(Detail!$B$2:$B$1001,Main!S118,1)</f>
        <v>O+</v>
      </c>
      <c r="Z118">
        <f>MATCH(F118,Sheet1!$A$3:$A$8,0)</f>
        <v>6</v>
      </c>
      <c r="AA118">
        <f>MATCH(A118,Sheet1!$B$2:$E$2,0)</f>
        <v>1</v>
      </c>
      <c r="AB118" t="str">
        <f>INDEX(Sheet1!$B$3:$E$8,Main!Z118,Main!AA118)</f>
        <v>Pak Andi</v>
      </c>
    </row>
    <row r="119" spans="1:28" x14ac:dyDescent="0.35">
      <c r="A119" t="str">
        <f t="shared" si="9"/>
        <v>Kategori 1</v>
      </c>
      <c r="B119">
        <v>118</v>
      </c>
      <c r="C119" t="str">
        <f t="shared" si="6"/>
        <v>0118</v>
      </c>
      <c r="D119" t="str">
        <f t="shared" si="7"/>
        <v>C0118</v>
      </c>
      <c r="E119" t="str">
        <f>VLOOKUP(F119,Helper!$I:$J,2,0)</f>
        <v>C</v>
      </c>
      <c r="F119" t="s">
        <v>1012</v>
      </c>
      <c r="G119" s="27" t="str">
        <f>VLOOKUP(D119,Detail!$G:$H,2,0)</f>
        <v>Kiandra Megantara</v>
      </c>
      <c r="H119">
        <v>94</v>
      </c>
      <c r="I119">
        <v>64</v>
      </c>
      <c r="J119">
        <v>31</v>
      </c>
      <c r="K119">
        <v>52</v>
      </c>
      <c r="L119">
        <v>68</v>
      </c>
      <c r="M119">
        <v>40</v>
      </c>
      <c r="N119">
        <v>69</v>
      </c>
      <c r="O119" s="27" t="str">
        <f>IFERROR(VLOOKUP(D119,Absen!$A:$B,2,0),"No")</f>
        <v>No</v>
      </c>
      <c r="P119" s="43">
        <f t="shared" si="8"/>
        <v>69</v>
      </c>
      <c r="Q119" s="45">
        <f t="shared" si="10"/>
        <v>55.85</v>
      </c>
      <c r="R119" s="49" t="str">
        <f>VLOOKUP(Q119,Helper!$N:$O,2,TRUE)</f>
        <v>D</v>
      </c>
      <c r="S119" s="51">
        <f>MATCH(D119,Detail!$G$2:$G$1001,0)</f>
        <v>712</v>
      </c>
      <c r="T119" s="27">
        <f>INDEX(Detail!$A$2:$A$1001,Main!S119,1)</f>
        <v>37964</v>
      </c>
      <c r="U119" t="str">
        <f>INDEX(Detail!$F$2:$F$1001,Main!S119,1)</f>
        <v>Kediri</v>
      </c>
      <c r="V119">
        <f>INDEX(Detail!$C$2:$C$1001,Main!S119,1)</f>
        <v>174</v>
      </c>
      <c r="W119">
        <f>INDEX(Detail!$D$2:$D$1001,Main!S119,1)</f>
        <v>49</v>
      </c>
      <c r="X119" t="str">
        <f>INDEX(Detail!$E$2:$E$1001,Main!S119,1)</f>
        <v xml:space="preserve">Jalan Waringin No. 6
</v>
      </c>
      <c r="Y119" t="str">
        <f>INDEX(Detail!$B$2:$B$1001,Main!S119,1)</f>
        <v>O-</v>
      </c>
      <c r="Z119">
        <f>MATCH(F119,Sheet1!$A$3:$A$8,0)</f>
        <v>3</v>
      </c>
      <c r="AA119">
        <f>MATCH(A119,Sheet1!$B$2:$E$2,0)</f>
        <v>1</v>
      </c>
      <c r="AB119" t="str">
        <f>INDEX(Sheet1!$B$3:$E$8,Main!Z119,Main!AA119)</f>
        <v>Pak Budi</v>
      </c>
    </row>
    <row r="120" spans="1:28" x14ac:dyDescent="0.35">
      <c r="A120" t="str">
        <f t="shared" si="9"/>
        <v>Kategori 1</v>
      </c>
      <c r="B120">
        <v>119</v>
      </c>
      <c r="C120" t="str">
        <f t="shared" si="6"/>
        <v>0119</v>
      </c>
      <c r="D120" t="str">
        <f t="shared" si="7"/>
        <v>E0119</v>
      </c>
      <c r="E120" t="str">
        <f>VLOOKUP(F120,Helper!$I:$J,2,0)</f>
        <v>E</v>
      </c>
      <c r="F120" t="s">
        <v>1010</v>
      </c>
      <c r="G120" s="27" t="str">
        <f>VLOOKUP(D120,Detail!$G:$H,2,0)</f>
        <v>Saadat Pratiwi</v>
      </c>
      <c r="H120">
        <v>78</v>
      </c>
      <c r="I120">
        <v>50</v>
      </c>
      <c r="J120">
        <v>51</v>
      </c>
      <c r="K120">
        <v>50</v>
      </c>
      <c r="L120">
        <v>70</v>
      </c>
      <c r="M120">
        <v>67</v>
      </c>
      <c r="N120">
        <v>68</v>
      </c>
      <c r="O120" s="27" t="str">
        <f>IFERROR(VLOOKUP(D120,Absen!$A:$B,2,0),"No")</f>
        <v>No</v>
      </c>
      <c r="P120" s="43">
        <f t="shared" si="8"/>
        <v>68</v>
      </c>
      <c r="Q120" s="45">
        <f t="shared" si="10"/>
        <v>61.400000000000006</v>
      </c>
      <c r="R120" s="49" t="str">
        <f>VLOOKUP(Q120,Helper!$N:$O,2,TRUE)</f>
        <v>C</v>
      </c>
      <c r="S120" s="51">
        <f>MATCH(D120,Detail!$G$2:$G$1001,0)</f>
        <v>85</v>
      </c>
      <c r="T120" s="27">
        <f>INDEX(Detail!$A$2:$A$1001,Main!S120,1)</f>
        <v>37116</v>
      </c>
      <c r="U120" t="str">
        <f>INDEX(Detail!$F$2:$F$1001,Main!S120,1)</f>
        <v>Solok</v>
      </c>
      <c r="V120">
        <f>INDEX(Detail!$C$2:$C$1001,Main!S120,1)</f>
        <v>153</v>
      </c>
      <c r="W120">
        <f>INDEX(Detail!$D$2:$D$1001,Main!S120,1)</f>
        <v>95</v>
      </c>
      <c r="X120" t="str">
        <f>INDEX(Detail!$E$2:$E$1001,Main!S120,1)</f>
        <v>Gang Joyoboyo No. 21</v>
      </c>
      <c r="Y120" t="str">
        <f>INDEX(Detail!$B$2:$B$1001,Main!S120,1)</f>
        <v>O+</v>
      </c>
      <c r="Z120">
        <f>MATCH(F120,Sheet1!$A$3:$A$8,0)</f>
        <v>5</v>
      </c>
      <c r="AA120">
        <f>MATCH(A120,Sheet1!$B$2:$E$2,0)</f>
        <v>1</v>
      </c>
      <c r="AB120" t="str">
        <f>INDEX(Sheet1!$B$3:$E$8,Main!Z120,Main!AA120)</f>
        <v>Bu Made</v>
      </c>
    </row>
    <row r="121" spans="1:28" x14ac:dyDescent="0.35">
      <c r="A121" t="str">
        <f t="shared" si="9"/>
        <v>Kategori 1</v>
      </c>
      <c r="B121">
        <v>120</v>
      </c>
      <c r="C121" t="str">
        <f t="shared" si="6"/>
        <v>0120</v>
      </c>
      <c r="D121" t="str">
        <f t="shared" si="7"/>
        <v>B0120</v>
      </c>
      <c r="E121" t="str">
        <f>VLOOKUP(F121,Helper!$I:$J,2,0)</f>
        <v>B</v>
      </c>
      <c r="F121" t="s">
        <v>1014</v>
      </c>
      <c r="G121" s="27" t="str">
        <f>VLOOKUP(D121,Detail!$G:$H,2,0)</f>
        <v>Padmi Anggraini</v>
      </c>
      <c r="H121">
        <v>59</v>
      </c>
      <c r="I121">
        <v>65</v>
      </c>
      <c r="J121">
        <v>70</v>
      </c>
      <c r="K121">
        <v>64</v>
      </c>
      <c r="L121">
        <v>59</v>
      </c>
      <c r="M121">
        <v>62</v>
      </c>
      <c r="N121">
        <v>98</v>
      </c>
      <c r="O121" s="27" t="str">
        <f>IFERROR(VLOOKUP(D121,Absen!$A:$B,2,0),"No")</f>
        <v>No</v>
      </c>
      <c r="P121" s="43">
        <f t="shared" si="8"/>
        <v>98</v>
      </c>
      <c r="Q121" s="45">
        <f t="shared" si="10"/>
        <v>67.075000000000003</v>
      </c>
      <c r="R121" s="49" t="str">
        <f>VLOOKUP(Q121,Helper!$N:$O,2,TRUE)</f>
        <v>C</v>
      </c>
      <c r="S121" s="51">
        <f>MATCH(D121,Detail!$G$2:$G$1001,0)</f>
        <v>194</v>
      </c>
      <c r="T121" s="27">
        <f>INDEX(Detail!$A$2:$A$1001,Main!S121,1)</f>
        <v>37379</v>
      </c>
      <c r="U121" t="str">
        <f>INDEX(Detail!$F$2:$F$1001,Main!S121,1)</f>
        <v>Tangerang</v>
      </c>
      <c r="V121">
        <f>INDEX(Detail!$C$2:$C$1001,Main!S121,1)</f>
        <v>170</v>
      </c>
      <c r="W121">
        <f>INDEX(Detail!$D$2:$D$1001,Main!S121,1)</f>
        <v>56</v>
      </c>
      <c r="X121" t="str">
        <f>INDEX(Detail!$E$2:$E$1001,Main!S121,1)</f>
        <v>Gang Raya Setiabudhi No. 61</v>
      </c>
      <c r="Y121" t="str">
        <f>INDEX(Detail!$B$2:$B$1001,Main!S121,1)</f>
        <v>A+</v>
      </c>
      <c r="Z121">
        <f>MATCH(F121,Sheet1!$A$3:$A$8,0)</f>
        <v>2</v>
      </c>
      <c r="AA121">
        <f>MATCH(A121,Sheet1!$B$2:$E$2,0)</f>
        <v>1</v>
      </c>
      <c r="AB121" t="str">
        <f>INDEX(Sheet1!$B$3:$E$8,Main!Z121,Main!AA121)</f>
        <v>Pak Krisna</v>
      </c>
    </row>
    <row r="122" spans="1:28" x14ac:dyDescent="0.35">
      <c r="A122" t="str">
        <f t="shared" si="9"/>
        <v>Kategori 1</v>
      </c>
      <c r="B122">
        <v>121</v>
      </c>
      <c r="C122" t="str">
        <f t="shared" si="6"/>
        <v>0121</v>
      </c>
      <c r="D122" t="str">
        <f t="shared" si="7"/>
        <v>C0121</v>
      </c>
      <c r="E122" t="str">
        <f>VLOOKUP(F122,Helper!$I:$J,2,0)</f>
        <v>C</v>
      </c>
      <c r="F122" t="s">
        <v>1012</v>
      </c>
      <c r="G122" s="27" t="str">
        <f>VLOOKUP(D122,Detail!$G:$H,2,0)</f>
        <v>Galak Saefullah</v>
      </c>
      <c r="H122">
        <v>65</v>
      </c>
      <c r="I122">
        <v>48</v>
      </c>
      <c r="J122">
        <v>86</v>
      </c>
      <c r="K122">
        <v>73</v>
      </c>
      <c r="L122">
        <v>77</v>
      </c>
      <c r="M122">
        <v>93</v>
      </c>
      <c r="N122">
        <v>81</v>
      </c>
      <c r="O122" s="27">
        <f>IFERROR(VLOOKUP(D122,Absen!$A:$B,2,0),"No")</f>
        <v>44837</v>
      </c>
      <c r="P122" s="43">
        <f t="shared" si="8"/>
        <v>71</v>
      </c>
      <c r="Q122" s="45">
        <f t="shared" si="10"/>
        <v>75.775000000000006</v>
      </c>
      <c r="R122" s="49" t="str">
        <f>VLOOKUP(Q122,Helper!$N:$O,2,TRUE)</f>
        <v>B</v>
      </c>
      <c r="S122" s="51">
        <f>MATCH(D122,Detail!$G$2:$G$1001,0)</f>
        <v>214</v>
      </c>
      <c r="T122" s="27">
        <f>INDEX(Detail!$A$2:$A$1001,Main!S122,1)</f>
        <v>38040</v>
      </c>
      <c r="U122" t="str">
        <f>INDEX(Detail!$F$2:$F$1001,Main!S122,1)</f>
        <v>Sibolga</v>
      </c>
      <c r="V122">
        <f>INDEX(Detail!$C$2:$C$1001,Main!S122,1)</f>
        <v>165</v>
      </c>
      <c r="W122">
        <f>INDEX(Detail!$D$2:$D$1001,Main!S122,1)</f>
        <v>79</v>
      </c>
      <c r="X122" t="str">
        <f>INDEX(Detail!$E$2:$E$1001,Main!S122,1)</f>
        <v>Gang Siliwangi No. 32</v>
      </c>
      <c r="Y122" t="str">
        <f>INDEX(Detail!$B$2:$B$1001,Main!S122,1)</f>
        <v>A+</v>
      </c>
      <c r="Z122">
        <f>MATCH(F122,Sheet1!$A$3:$A$8,0)</f>
        <v>3</v>
      </c>
      <c r="AA122">
        <f>MATCH(A122,Sheet1!$B$2:$E$2,0)</f>
        <v>1</v>
      </c>
      <c r="AB122" t="str">
        <f>INDEX(Sheet1!$B$3:$E$8,Main!Z122,Main!AA122)</f>
        <v>Pak Budi</v>
      </c>
    </row>
    <row r="123" spans="1:28" x14ac:dyDescent="0.35">
      <c r="A123" t="str">
        <f t="shared" si="9"/>
        <v>Kategori 1</v>
      </c>
      <c r="B123">
        <v>122</v>
      </c>
      <c r="C123" t="str">
        <f t="shared" si="6"/>
        <v>0122</v>
      </c>
      <c r="D123" t="str">
        <f t="shared" si="7"/>
        <v>C0122</v>
      </c>
      <c r="E123" t="str">
        <f>VLOOKUP(F123,Helper!$I:$J,2,0)</f>
        <v>C</v>
      </c>
      <c r="F123" t="s">
        <v>1012</v>
      </c>
      <c r="G123" s="27" t="str">
        <f>VLOOKUP(D123,Detail!$G:$H,2,0)</f>
        <v>Yoga Suryono</v>
      </c>
      <c r="H123">
        <v>85</v>
      </c>
      <c r="I123">
        <v>41</v>
      </c>
      <c r="J123">
        <v>81</v>
      </c>
      <c r="K123">
        <v>64</v>
      </c>
      <c r="L123">
        <v>55</v>
      </c>
      <c r="M123">
        <v>74</v>
      </c>
      <c r="N123">
        <v>76</v>
      </c>
      <c r="O123" s="27" t="str">
        <f>IFERROR(VLOOKUP(D123,Absen!$A:$B,2,0),"No")</f>
        <v>No</v>
      </c>
      <c r="P123" s="43">
        <f t="shared" si="8"/>
        <v>76</v>
      </c>
      <c r="Q123" s="45">
        <f t="shared" si="10"/>
        <v>69.224999999999994</v>
      </c>
      <c r="R123" s="49" t="str">
        <f>VLOOKUP(Q123,Helper!$N:$O,2,TRUE)</f>
        <v>C</v>
      </c>
      <c r="S123" s="51">
        <f>MATCH(D123,Detail!$G$2:$G$1001,0)</f>
        <v>962</v>
      </c>
      <c r="T123" s="27">
        <f>INDEX(Detail!$A$2:$A$1001,Main!S123,1)</f>
        <v>37139</v>
      </c>
      <c r="U123" t="str">
        <f>INDEX(Detail!$F$2:$F$1001,Main!S123,1)</f>
        <v>Serang</v>
      </c>
      <c r="V123">
        <f>INDEX(Detail!$C$2:$C$1001,Main!S123,1)</f>
        <v>157</v>
      </c>
      <c r="W123">
        <f>INDEX(Detail!$D$2:$D$1001,Main!S123,1)</f>
        <v>72</v>
      </c>
      <c r="X123" t="str">
        <f>INDEX(Detail!$E$2:$E$1001,Main!S123,1)</f>
        <v>Jl. Sukajadi No. 34</v>
      </c>
      <c r="Y123" t="str">
        <f>INDEX(Detail!$B$2:$B$1001,Main!S123,1)</f>
        <v>AB-</v>
      </c>
      <c r="Z123">
        <f>MATCH(F123,Sheet1!$A$3:$A$8,0)</f>
        <v>3</v>
      </c>
      <c r="AA123">
        <f>MATCH(A123,Sheet1!$B$2:$E$2,0)</f>
        <v>1</v>
      </c>
      <c r="AB123" t="str">
        <f>INDEX(Sheet1!$B$3:$E$8,Main!Z123,Main!AA123)</f>
        <v>Pak Budi</v>
      </c>
    </row>
    <row r="124" spans="1:28" x14ac:dyDescent="0.35">
      <c r="A124" t="str">
        <f t="shared" si="9"/>
        <v>Kategori 1</v>
      </c>
      <c r="B124">
        <v>123</v>
      </c>
      <c r="C124" t="str">
        <f t="shared" si="6"/>
        <v>0123</v>
      </c>
      <c r="D124" t="str">
        <f t="shared" si="7"/>
        <v>E0123</v>
      </c>
      <c r="E124" t="str">
        <f>VLOOKUP(F124,Helper!$I:$J,2,0)</f>
        <v>E</v>
      </c>
      <c r="F124" t="s">
        <v>1010</v>
      </c>
      <c r="G124" s="27" t="str">
        <f>VLOOKUP(D124,Detail!$G:$H,2,0)</f>
        <v>Maryanto Nugroho</v>
      </c>
      <c r="H124">
        <v>85</v>
      </c>
      <c r="I124">
        <v>67</v>
      </c>
      <c r="J124">
        <v>47</v>
      </c>
      <c r="K124">
        <v>54</v>
      </c>
      <c r="L124">
        <v>71</v>
      </c>
      <c r="M124">
        <v>63</v>
      </c>
      <c r="N124">
        <v>75</v>
      </c>
      <c r="O124" s="27" t="str">
        <f>IFERROR(VLOOKUP(D124,Absen!$A:$B,2,0),"No")</f>
        <v>No</v>
      </c>
      <c r="P124" s="43">
        <f t="shared" si="8"/>
        <v>75</v>
      </c>
      <c r="Q124" s="45">
        <f t="shared" si="10"/>
        <v>64.125</v>
      </c>
      <c r="R124" s="49" t="str">
        <f>VLOOKUP(Q124,Helper!$N:$O,2,TRUE)</f>
        <v>C</v>
      </c>
      <c r="S124" s="51">
        <f>MATCH(D124,Detail!$G$2:$G$1001,0)</f>
        <v>169</v>
      </c>
      <c r="T124" s="27">
        <f>INDEX(Detail!$A$2:$A$1001,Main!S124,1)</f>
        <v>37173</v>
      </c>
      <c r="U124" t="str">
        <f>INDEX(Detail!$F$2:$F$1001,Main!S124,1)</f>
        <v>Tegal</v>
      </c>
      <c r="V124">
        <f>INDEX(Detail!$C$2:$C$1001,Main!S124,1)</f>
        <v>159</v>
      </c>
      <c r="W124">
        <f>INDEX(Detail!$D$2:$D$1001,Main!S124,1)</f>
        <v>75</v>
      </c>
      <c r="X124" t="str">
        <f>INDEX(Detail!$E$2:$E$1001,Main!S124,1)</f>
        <v xml:space="preserve">Gang PHH. Mustofa No. 8
</v>
      </c>
      <c r="Y124" t="str">
        <f>INDEX(Detail!$B$2:$B$1001,Main!S124,1)</f>
        <v>O+</v>
      </c>
      <c r="Z124">
        <f>MATCH(F124,Sheet1!$A$3:$A$8,0)</f>
        <v>5</v>
      </c>
      <c r="AA124">
        <f>MATCH(A124,Sheet1!$B$2:$E$2,0)</f>
        <v>1</v>
      </c>
      <c r="AB124" t="str">
        <f>INDEX(Sheet1!$B$3:$E$8,Main!Z124,Main!AA124)</f>
        <v>Bu Made</v>
      </c>
    </row>
    <row r="125" spans="1:28" x14ac:dyDescent="0.35">
      <c r="A125" t="str">
        <f t="shared" si="9"/>
        <v>Kategori 1</v>
      </c>
      <c r="B125">
        <v>124</v>
      </c>
      <c r="C125" t="str">
        <f t="shared" si="6"/>
        <v>0124</v>
      </c>
      <c r="D125" t="str">
        <f t="shared" si="7"/>
        <v>B0124</v>
      </c>
      <c r="E125" t="str">
        <f>VLOOKUP(F125,Helper!$I:$J,2,0)</f>
        <v>B</v>
      </c>
      <c r="F125" t="s">
        <v>1014</v>
      </c>
      <c r="G125" s="27" t="str">
        <f>VLOOKUP(D125,Detail!$G:$H,2,0)</f>
        <v>Cindy Simanjuntak</v>
      </c>
      <c r="H125">
        <v>68</v>
      </c>
      <c r="I125">
        <v>54</v>
      </c>
      <c r="J125">
        <v>76</v>
      </c>
      <c r="K125">
        <v>62</v>
      </c>
      <c r="L125">
        <v>73</v>
      </c>
      <c r="M125">
        <v>92</v>
      </c>
      <c r="N125">
        <v>61</v>
      </c>
      <c r="O125" s="27" t="str">
        <f>IFERROR(VLOOKUP(D125,Absen!$A:$B,2,0),"No")</f>
        <v>No</v>
      </c>
      <c r="P125" s="43">
        <f t="shared" si="8"/>
        <v>61</v>
      </c>
      <c r="Q125" s="45">
        <f t="shared" si="10"/>
        <v>71.825000000000003</v>
      </c>
      <c r="R125" s="49" t="str">
        <f>VLOOKUP(Q125,Helper!$N:$O,2,TRUE)</f>
        <v>B</v>
      </c>
      <c r="S125" s="51">
        <f>MATCH(D125,Detail!$G$2:$G$1001,0)</f>
        <v>476</v>
      </c>
      <c r="T125" s="27">
        <f>INDEX(Detail!$A$2:$A$1001,Main!S125,1)</f>
        <v>37300</v>
      </c>
      <c r="U125" t="str">
        <f>INDEX(Detail!$F$2:$F$1001,Main!S125,1)</f>
        <v>Bekasi</v>
      </c>
      <c r="V125">
        <f>INDEX(Detail!$C$2:$C$1001,Main!S125,1)</f>
        <v>155</v>
      </c>
      <c r="W125">
        <f>INDEX(Detail!$D$2:$D$1001,Main!S125,1)</f>
        <v>82</v>
      </c>
      <c r="X125" t="str">
        <f>INDEX(Detail!$E$2:$E$1001,Main!S125,1)</f>
        <v>Gg. Veteran No. 86</v>
      </c>
      <c r="Y125" t="str">
        <f>INDEX(Detail!$B$2:$B$1001,Main!S125,1)</f>
        <v>A+</v>
      </c>
      <c r="Z125">
        <f>MATCH(F125,Sheet1!$A$3:$A$8,0)</f>
        <v>2</v>
      </c>
      <c r="AA125">
        <f>MATCH(A125,Sheet1!$B$2:$E$2,0)</f>
        <v>1</v>
      </c>
      <c r="AB125" t="str">
        <f>INDEX(Sheet1!$B$3:$E$8,Main!Z125,Main!AA125)</f>
        <v>Pak Krisna</v>
      </c>
    </row>
    <row r="126" spans="1:28" x14ac:dyDescent="0.35">
      <c r="A126" t="str">
        <f t="shared" si="9"/>
        <v>Kategori 1</v>
      </c>
      <c r="B126">
        <v>125</v>
      </c>
      <c r="C126" t="str">
        <f t="shared" si="6"/>
        <v>0125</v>
      </c>
      <c r="D126" t="str">
        <f t="shared" si="7"/>
        <v>B0125</v>
      </c>
      <c r="E126" t="str">
        <f>VLOOKUP(F126,Helper!$I:$J,2,0)</f>
        <v>B</v>
      </c>
      <c r="F126" t="s">
        <v>1014</v>
      </c>
      <c r="G126" s="27" t="str">
        <f>VLOOKUP(D126,Detail!$G:$H,2,0)</f>
        <v>Harjaya Firmansyah</v>
      </c>
      <c r="H126">
        <v>73</v>
      </c>
      <c r="I126">
        <v>56</v>
      </c>
      <c r="J126">
        <v>61</v>
      </c>
      <c r="K126">
        <v>73</v>
      </c>
      <c r="L126">
        <v>85</v>
      </c>
      <c r="M126">
        <v>97</v>
      </c>
      <c r="N126">
        <v>73</v>
      </c>
      <c r="O126" s="27" t="str">
        <f>IFERROR(VLOOKUP(D126,Absen!$A:$B,2,0),"No")</f>
        <v>No</v>
      </c>
      <c r="P126" s="43">
        <f t="shared" si="8"/>
        <v>73</v>
      </c>
      <c r="Q126" s="45">
        <f t="shared" si="10"/>
        <v>74.775000000000006</v>
      </c>
      <c r="R126" s="49" t="str">
        <f>VLOOKUP(Q126,Helper!$N:$O,2,TRUE)</f>
        <v>B</v>
      </c>
      <c r="S126" s="51">
        <f>MATCH(D126,Detail!$G$2:$G$1001,0)</f>
        <v>99</v>
      </c>
      <c r="T126" s="27">
        <f>INDEX(Detail!$A$2:$A$1001,Main!S126,1)</f>
        <v>37738</v>
      </c>
      <c r="U126" t="str">
        <f>INDEX(Detail!$F$2:$F$1001,Main!S126,1)</f>
        <v>Jayapura</v>
      </c>
      <c r="V126">
        <f>INDEX(Detail!$C$2:$C$1001,Main!S126,1)</f>
        <v>177</v>
      </c>
      <c r="W126">
        <f>INDEX(Detail!$D$2:$D$1001,Main!S126,1)</f>
        <v>91</v>
      </c>
      <c r="X126" t="str">
        <f>INDEX(Detail!$E$2:$E$1001,Main!S126,1)</f>
        <v>Gang KH Amin Jasuta No. 44</v>
      </c>
      <c r="Y126" t="str">
        <f>INDEX(Detail!$B$2:$B$1001,Main!S126,1)</f>
        <v>AB+</v>
      </c>
      <c r="Z126">
        <f>MATCH(F126,Sheet1!$A$3:$A$8,0)</f>
        <v>2</v>
      </c>
      <c r="AA126">
        <f>MATCH(A126,Sheet1!$B$2:$E$2,0)</f>
        <v>1</v>
      </c>
      <c r="AB126" t="str">
        <f>INDEX(Sheet1!$B$3:$E$8,Main!Z126,Main!AA126)</f>
        <v>Pak Krisna</v>
      </c>
    </row>
    <row r="127" spans="1:28" x14ac:dyDescent="0.35">
      <c r="A127" t="str">
        <f t="shared" si="9"/>
        <v>Kategori 1</v>
      </c>
      <c r="B127">
        <v>126</v>
      </c>
      <c r="C127" t="str">
        <f t="shared" si="6"/>
        <v>0126</v>
      </c>
      <c r="D127" t="str">
        <f t="shared" si="7"/>
        <v>F0126</v>
      </c>
      <c r="E127" t="str">
        <f>VLOOKUP(F127,Helper!$I:$J,2,0)</f>
        <v>F</v>
      </c>
      <c r="F127" t="s">
        <v>1011</v>
      </c>
      <c r="G127" s="27" t="str">
        <f>VLOOKUP(D127,Detail!$G:$H,2,0)</f>
        <v>Drajat Suwarno</v>
      </c>
      <c r="H127">
        <v>91</v>
      </c>
      <c r="I127">
        <v>45</v>
      </c>
      <c r="J127">
        <v>35</v>
      </c>
      <c r="K127">
        <v>74</v>
      </c>
      <c r="L127">
        <v>91</v>
      </c>
      <c r="M127">
        <v>96</v>
      </c>
      <c r="N127">
        <v>74</v>
      </c>
      <c r="O127" s="27">
        <f>IFERROR(VLOOKUP(D127,Absen!$A:$B,2,0),"No")</f>
        <v>44864</v>
      </c>
      <c r="P127" s="43">
        <f t="shared" si="8"/>
        <v>64</v>
      </c>
      <c r="Q127" s="45">
        <f t="shared" si="10"/>
        <v>70.225000000000009</v>
      </c>
      <c r="R127" s="49" t="str">
        <f>VLOOKUP(Q127,Helper!$N:$O,2,TRUE)</f>
        <v>B</v>
      </c>
      <c r="S127" s="51">
        <f>MATCH(D127,Detail!$G$2:$G$1001,0)</f>
        <v>565</v>
      </c>
      <c r="T127" s="27">
        <f>INDEX(Detail!$A$2:$A$1001,Main!S127,1)</f>
        <v>38072</v>
      </c>
      <c r="U127" t="str">
        <f>INDEX(Detail!$F$2:$F$1001,Main!S127,1)</f>
        <v>Manado</v>
      </c>
      <c r="V127">
        <f>INDEX(Detail!$C$2:$C$1001,Main!S127,1)</f>
        <v>152</v>
      </c>
      <c r="W127">
        <f>INDEX(Detail!$D$2:$D$1001,Main!S127,1)</f>
        <v>76</v>
      </c>
      <c r="X127" t="str">
        <f>INDEX(Detail!$E$2:$E$1001,Main!S127,1)</f>
        <v>Jalan Indragiri No. 47</v>
      </c>
      <c r="Y127" t="str">
        <f>INDEX(Detail!$B$2:$B$1001,Main!S127,1)</f>
        <v>O+</v>
      </c>
      <c r="Z127">
        <f>MATCH(F127,Sheet1!$A$3:$A$8,0)</f>
        <v>6</v>
      </c>
      <c r="AA127">
        <f>MATCH(A127,Sheet1!$B$2:$E$2,0)</f>
        <v>1</v>
      </c>
      <c r="AB127" t="str">
        <f>INDEX(Sheet1!$B$3:$E$8,Main!Z127,Main!AA127)</f>
        <v>Pak Andi</v>
      </c>
    </row>
    <row r="128" spans="1:28" x14ac:dyDescent="0.35">
      <c r="A128" t="str">
        <f t="shared" si="9"/>
        <v>Kategori 1</v>
      </c>
      <c r="B128">
        <v>127</v>
      </c>
      <c r="C128" t="str">
        <f t="shared" si="6"/>
        <v>0127</v>
      </c>
      <c r="D128" t="str">
        <f t="shared" si="7"/>
        <v>F0127</v>
      </c>
      <c r="E128" t="str">
        <f>VLOOKUP(F128,Helper!$I:$J,2,0)</f>
        <v>F</v>
      </c>
      <c r="F128" t="s">
        <v>1011</v>
      </c>
      <c r="G128" s="27" t="str">
        <f>VLOOKUP(D128,Detail!$G:$H,2,0)</f>
        <v>Bajragin Pudjiastuti</v>
      </c>
      <c r="H128">
        <v>68</v>
      </c>
      <c r="I128">
        <v>59</v>
      </c>
      <c r="J128">
        <v>95</v>
      </c>
      <c r="K128">
        <v>55</v>
      </c>
      <c r="L128">
        <v>86</v>
      </c>
      <c r="M128">
        <v>77</v>
      </c>
      <c r="N128">
        <v>69</v>
      </c>
      <c r="O128" s="27" t="str">
        <f>IFERROR(VLOOKUP(D128,Absen!$A:$B,2,0),"No")</f>
        <v>No</v>
      </c>
      <c r="P128" s="43">
        <f t="shared" si="8"/>
        <v>69</v>
      </c>
      <c r="Q128" s="45">
        <f t="shared" si="10"/>
        <v>74.800000000000011</v>
      </c>
      <c r="R128" s="49" t="str">
        <f>VLOOKUP(Q128,Helper!$N:$O,2,TRUE)</f>
        <v>B</v>
      </c>
      <c r="S128" s="51">
        <f>MATCH(D128,Detail!$G$2:$G$1001,0)</f>
        <v>333</v>
      </c>
      <c r="T128" s="27">
        <f>INDEX(Detail!$A$2:$A$1001,Main!S128,1)</f>
        <v>38242</v>
      </c>
      <c r="U128" t="str">
        <f>INDEX(Detail!$F$2:$F$1001,Main!S128,1)</f>
        <v>Lubuklinggau</v>
      </c>
      <c r="V128">
        <f>INDEX(Detail!$C$2:$C$1001,Main!S128,1)</f>
        <v>165</v>
      </c>
      <c r="W128">
        <f>INDEX(Detail!$D$2:$D$1001,Main!S128,1)</f>
        <v>62</v>
      </c>
      <c r="X128" t="str">
        <f>INDEX(Detail!$E$2:$E$1001,Main!S128,1)</f>
        <v xml:space="preserve">Gg. Jakarta No. 0
</v>
      </c>
      <c r="Y128" t="str">
        <f>INDEX(Detail!$B$2:$B$1001,Main!S128,1)</f>
        <v>AB-</v>
      </c>
      <c r="Z128">
        <f>MATCH(F128,Sheet1!$A$3:$A$8,0)</f>
        <v>6</v>
      </c>
      <c r="AA128">
        <f>MATCH(A128,Sheet1!$B$2:$E$2,0)</f>
        <v>1</v>
      </c>
      <c r="AB128" t="str">
        <f>INDEX(Sheet1!$B$3:$E$8,Main!Z128,Main!AA128)</f>
        <v>Pak Andi</v>
      </c>
    </row>
    <row r="129" spans="1:28" x14ac:dyDescent="0.35">
      <c r="A129" t="str">
        <f t="shared" si="9"/>
        <v>Kategori 1</v>
      </c>
      <c r="B129">
        <v>128</v>
      </c>
      <c r="C129" t="str">
        <f t="shared" si="6"/>
        <v>0128</v>
      </c>
      <c r="D129" t="str">
        <f t="shared" si="7"/>
        <v>C0128</v>
      </c>
      <c r="E129" t="str">
        <f>VLOOKUP(F129,Helper!$I:$J,2,0)</f>
        <v>C</v>
      </c>
      <c r="F129" t="s">
        <v>1012</v>
      </c>
      <c r="G129" s="27" t="str">
        <f>VLOOKUP(D129,Detail!$G:$H,2,0)</f>
        <v>Nadine Salahudin</v>
      </c>
      <c r="H129">
        <v>65</v>
      </c>
      <c r="I129">
        <v>73</v>
      </c>
      <c r="J129">
        <v>77</v>
      </c>
      <c r="K129">
        <v>75</v>
      </c>
      <c r="L129">
        <v>68</v>
      </c>
      <c r="M129">
        <v>56</v>
      </c>
      <c r="N129">
        <v>83</v>
      </c>
      <c r="O129" s="27">
        <f>IFERROR(VLOOKUP(D129,Absen!$A:$B,2,0),"No")</f>
        <v>44776</v>
      </c>
      <c r="P129" s="43">
        <f t="shared" si="8"/>
        <v>73</v>
      </c>
      <c r="Q129" s="45">
        <f t="shared" si="10"/>
        <v>69.025000000000006</v>
      </c>
      <c r="R129" s="49" t="str">
        <f>VLOOKUP(Q129,Helper!$N:$O,2,TRUE)</f>
        <v>C</v>
      </c>
      <c r="S129" s="51">
        <f>MATCH(D129,Detail!$G$2:$G$1001,0)</f>
        <v>599</v>
      </c>
      <c r="T129" s="27">
        <f>INDEX(Detail!$A$2:$A$1001,Main!S129,1)</f>
        <v>37593</v>
      </c>
      <c r="U129" t="str">
        <f>INDEX(Detail!$F$2:$F$1001,Main!S129,1)</f>
        <v>Bima</v>
      </c>
      <c r="V129">
        <f>INDEX(Detail!$C$2:$C$1001,Main!S129,1)</f>
        <v>165</v>
      </c>
      <c r="W129">
        <f>INDEX(Detail!$D$2:$D$1001,Main!S129,1)</f>
        <v>85</v>
      </c>
      <c r="X129" t="str">
        <f>INDEX(Detail!$E$2:$E$1001,Main!S129,1)</f>
        <v>Jalan Kutai No. 84</v>
      </c>
      <c r="Y129" t="str">
        <f>INDEX(Detail!$B$2:$B$1001,Main!S129,1)</f>
        <v>O+</v>
      </c>
      <c r="Z129">
        <f>MATCH(F129,Sheet1!$A$3:$A$8,0)</f>
        <v>3</v>
      </c>
      <c r="AA129">
        <f>MATCH(A129,Sheet1!$B$2:$E$2,0)</f>
        <v>1</v>
      </c>
      <c r="AB129" t="str">
        <f>INDEX(Sheet1!$B$3:$E$8,Main!Z129,Main!AA129)</f>
        <v>Pak Budi</v>
      </c>
    </row>
    <row r="130" spans="1:28" x14ac:dyDescent="0.35">
      <c r="A130" t="str">
        <f t="shared" si="9"/>
        <v>Kategori 1</v>
      </c>
      <c r="B130">
        <v>129</v>
      </c>
      <c r="C130" t="str">
        <f t="shared" ref="C130:C193" si="11">TEXT(B130,"0000")</f>
        <v>0129</v>
      </c>
      <c r="D130" t="str">
        <f t="shared" ref="D130:D193" si="12">CONCATENATE(E130,C130)</f>
        <v>B0129</v>
      </c>
      <c r="E130" t="str">
        <f>VLOOKUP(F130,Helper!$I:$J,2,0)</f>
        <v>B</v>
      </c>
      <c r="F130" t="s">
        <v>1014</v>
      </c>
      <c r="G130" s="27" t="str">
        <f>VLOOKUP(D130,Detail!$G:$H,2,0)</f>
        <v>Ajimat Dabukke</v>
      </c>
      <c r="H130">
        <v>80</v>
      </c>
      <c r="I130">
        <v>73</v>
      </c>
      <c r="J130">
        <v>51</v>
      </c>
      <c r="K130">
        <v>50</v>
      </c>
      <c r="L130">
        <v>82</v>
      </c>
      <c r="M130">
        <v>88</v>
      </c>
      <c r="N130">
        <v>86</v>
      </c>
      <c r="O130" s="27" t="str">
        <f>IFERROR(VLOOKUP(D130,Absen!$A:$B,2,0),"No")</f>
        <v>No</v>
      </c>
      <c r="P130" s="43">
        <f t="shared" ref="P130:P193" si="13">IF(ISNUMBER(O130),N130-10,N130)</f>
        <v>86</v>
      </c>
      <c r="Q130" s="45">
        <f t="shared" si="10"/>
        <v>72.025000000000006</v>
      </c>
      <c r="R130" s="49" t="str">
        <f>VLOOKUP(Q130,Helper!$N:$O,2,TRUE)</f>
        <v>B</v>
      </c>
      <c r="S130" s="51">
        <f>MATCH(D130,Detail!$G$2:$G$1001,0)</f>
        <v>37</v>
      </c>
      <c r="T130" s="27">
        <f>INDEX(Detail!$A$2:$A$1001,Main!S130,1)</f>
        <v>37612</v>
      </c>
      <c r="U130" t="str">
        <f>INDEX(Detail!$F$2:$F$1001,Main!S130,1)</f>
        <v>Sibolga</v>
      </c>
      <c r="V130">
        <f>INDEX(Detail!$C$2:$C$1001,Main!S130,1)</f>
        <v>155</v>
      </c>
      <c r="W130">
        <f>INDEX(Detail!$D$2:$D$1001,Main!S130,1)</f>
        <v>84</v>
      </c>
      <c r="X130" t="str">
        <f>INDEX(Detail!$E$2:$E$1001,Main!S130,1)</f>
        <v xml:space="preserve">Gang Cikutra Timur No. 8
</v>
      </c>
      <c r="Y130" t="str">
        <f>INDEX(Detail!$B$2:$B$1001,Main!S130,1)</f>
        <v>B-</v>
      </c>
      <c r="Z130">
        <f>MATCH(F130,Sheet1!$A$3:$A$8,0)</f>
        <v>2</v>
      </c>
      <c r="AA130">
        <f>MATCH(A130,Sheet1!$B$2:$E$2,0)</f>
        <v>1</v>
      </c>
      <c r="AB130" t="str">
        <f>INDEX(Sheet1!$B$3:$E$8,Main!Z130,Main!AA130)</f>
        <v>Pak Krisna</v>
      </c>
    </row>
    <row r="131" spans="1:28" x14ac:dyDescent="0.35">
      <c r="A131" t="str">
        <f t="shared" ref="A131:A194" si="14">IF(B131&gt;=751,"Kategori 4",IF(B131&gt;=501,"Kategori 3",IF(B131&gt;=251,"Kategori 2","Kategori 1")))</f>
        <v>Kategori 1</v>
      </c>
      <c r="B131">
        <v>130</v>
      </c>
      <c r="C131" t="str">
        <f t="shared" si="11"/>
        <v>0130</v>
      </c>
      <c r="D131" t="str">
        <f t="shared" si="12"/>
        <v>A0130</v>
      </c>
      <c r="E131" t="str">
        <f>VLOOKUP(F131,Helper!$I:$J,2,0)</f>
        <v>A</v>
      </c>
      <c r="F131" t="s">
        <v>1015</v>
      </c>
      <c r="G131" s="27" t="str">
        <f>VLOOKUP(D131,Detail!$G:$H,2,0)</f>
        <v>Amalia Pratiwi</v>
      </c>
      <c r="H131">
        <v>62</v>
      </c>
      <c r="I131">
        <v>48</v>
      </c>
      <c r="J131">
        <v>51</v>
      </c>
      <c r="K131">
        <v>68</v>
      </c>
      <c r="L131">
        <v>83</v>
      </c>
      <c r="M131">
        <v>60</v>
      </c>
      <c r="N131">
        <v>78</v>
      </c>
      <c r="O131" s="27" t="str">
        <f>IFERROR(VLOOKUP(D131,Absen!$A:$B,2,0),"No")</f>
        <v>No</v>
      </c>
      <c r="P131" s="43">
        <f t="shared" si="13"/>
        <v>78</v>
      </c>
      <c r="Q131" s="45">
        <f t="shared" ref="Q131:Q194" si="15">(H131*12.5%+I131*12.5%+K131*12.5%+L131*12.5%+J131*20%+M131*20%+P131*10%)</f>
        <v>62.625</v>
      </c>
      <c r="R131" s="49" t="str">
        <f>VLOOKUP(Q131,Helper!$N:$O,2,TRUE)</f>
        <v>C</v>
      </c>
      <c r="S131" s="51">
        <f>MATCH(D131,Detail!$G$2:$G$1001,0)</f>
        <v>602</v>
      </c>
      <c r="T131" s="27">
        <f>INDEX(Detail!$A$2:$A$1001,Main!S131,1)</f>
        <v>38454</v>
      </c>
      <c r="U131" t="str">
        <f>INDEX(Detail!$F$2:$F$1001,Main!S131,1)</f>
        <v>Tasikmalaya</v>
      </c>
      <c r="V131">
        <f>INDEX(Detail!$C$2:$C$1001,Main!S131,1)</f>
        <v>155</v>
      </c>
      <c r="W131">
        <f>INDEX(Detail!$D$2:$D$1001,Main!S131,1)</f>
        <v>82</v>
      </c>
      <c r="X131" t="str">
        <f>INDEX(Detail!$E$2:$E$1001,Main!S131,1)</f>
        <v>Jalan Kutisari Selatan No. 49</v>
      </c>
      <c r="Y131" t="str">
        <f>INDEX(Detail!$B$2:$B$1001,Main!S131,1)</f>
        <v>O+</v>
      </c>
      <c r="Z131">
        <f>MATCH(F131,Sheet1!$A$3:$A$8,0)</f>
        <v>1</v>
      </c>
      <c r="AA131">
        <f>MATCH(A131,Sheet1!$B$2:$E$2,0)</f>
        <v>1</v>
      </c>
      <c r="AB131" t="str">
        <f>INDEX(Sheet1!$B$3:$E$8,Main!Z131,Main!AA131)</f>
        <v>Bu Dwi</v>
      </c>
    </row>
    <row r="132" spans="1:28" x14ac:dyDescent="0.35">
      <c r="A132" t="str">
        <f t="shared" si="14"/>
        <v>Kategori 1</v>
      </c>
      <c r="B132">
        <v>131</v>
      </c>
      <c r="C132" t="str">
        <f t="shared" si="11"/>
        <v>0131</v>
      </c>
      <c r="D132" t="str">
        <f t="shared" si="12"/>
        <v>D0131</v>
      </c>
      <c r="E132" t="str">
        <f>VLOOKUP(F132,Helper!$I:$J,2,0)</f>
        <v>D</v>
      </c>
      <c r="F132" t="s">
        <v>1013</v>
      </c>
      <c r="G132" s="27" t="str">
        <f>VLOOKUP(D132,Detail!$G:$H,2,0)</f>
        <v>Tira Sihombing</v>
      </c>
      <c r="H132">
        <v>75</v>
      </c>
      <c r="I132">
        <v>74</v>
      </c>
      <c r="J132">
        <v>67</v>
      </c>
      <c r="K132">
        <v>68</v>
      </c>
      <c r="L132">
        <v>80</v>
      </c>
      <c r="M132">
        <v>85</v>
      </c>
      <c r="N132">
        <v>94</v>
      </c>
      <c r="O132" s="27">
        <f>IFERROR(VLOOKUP(D132,Absen!$A:$B,2,0),"No")</f>
        <v>44837</v>
      </c>
      <c r="P132" s="43">
        <f t="shared" si="13"/>
        <v>84</v>
      </c>
      <c r="Q132" s="45">
        <f t="shared" si="15"/>
        <v>75.925000000000011</v>
      </c>
      <c r="R132" s="49" t="str">
        <f>VLOOKUP(Q132,Helper!$N:$O,2,TRUE)</f>
        <v>B</v>
      </c>
      <c r="S132" s="51">
        <f>MATCH(D132,Detail!$G$2:$G$1001,0)</f>
        <v>303</v>
      </c>
      <c r="T132" s="27">
        <f>INDEX(Detail!$A$2:$A$1001,Main!S132,1)</f>
        <v>37952</v>
      </c>
      <c r="U132" t="str">
        <f>INDEX(Detail!$F$2:$F$1001,Main!S132,1)</f>
        <v>Banjarmasin</v>
      </c>
      <c r="V132">
        <f>INDEX(Detail!$C$2:$C$1001,Main!S132,1)</f>
        <v>170</v>
      </c>
      <c r="W132">
        <f>INDEX(Detail!$D$2:$D$1001,Main!S132,1)</f>
        <v>57</v>
      </c>
      <c r="X132" t="str">
        <f>INDEX(Detail!$E$2:$E$1001,Main!S132,1)</f>
        <v>Gg. Dipatiukur No. 31</v>
      </c>
      <c r="Y132" t="str">
        <f>INDEX(Detail!$B$2:$B$1001,Main!S132,1)</f>
        <v>AB-</v>
      </c>
      <c r="Z132">
        <f>MATCH(F132,Sheet1!$A$3:$A$8,0)</f>
        <v>4</v>
      </c>
      <c r="AA132">
        <f>MATCH(A132,Sheet1!$B$2:$E$2,0)</f>
        <v>1</v>
      </c>
      <c r="AB132" t="str">
        <f>INDEX(Sheet1!$B$3:$E$8,Main!Z132,Main!AA132)</f>
        <v>Bu Ratna</v>
      </c>
    </row>
    <row r="133" spans="1:28" x14ac:dyDescent="0.35">
      <c r="A133" t="str">
        <f t="shared" si="14"/>
        <v>Kategori 1</v>
      </c>
      <c r="B133">
        <v>132</v>
      </c>
      <c r="C133" t="str">
        <f t="shared" si="11"/>
        <v>0132</v>
      </c>
      <c r="D133" t="str">
        <f t="shared" si="12"/>
        <v>B0132</v>
      </c>
      <c r="E133" t="str">
        <f>VLOOKUP(F133,Helper!$I:$J,2,0)</f>
        <v>B</v>
      </c>
      <c r="F133" t="s">
        <v>1014</v>
      </c>
      <c r="G133" s="27" t="str">
        <f>VLOOKUP(D133,Detail!$G:$H,2,0)</f>
        <v>Jagaraga Aryani</v>
      </c>
      <c r="H133">
        <v>63</v>
      </c>
      <c r="I133">
        <v>71</v>
      </c>
      <c r="J133">
        <v>31</v>
      </c>
      <c r="K133">
        <v>53</v>
      </c>
      <c r="L133">
        <v>95</v>
      </c>
      <c r="M133">
        <v>74</v>
      </c>
      <c r="N133">
        <v>73</v>
      </c>
      <c r="O133" s="27">
        <f>IFERROR(VLOOKUP(D133,Absen!$A:$B,2,0),"No")</f>
        <v>44755</v>
      </c>
      <c r="P133" s="43">
        <f t="shared" si="13"/>
        <v>63</v>
      </c>
      <c r="Q133" s="45">
        <f t="shared" si="15"/>
        <v>62.55</v>
      </c>
      <c r="R133" s="49" t="str">
        <f>VLOOKUP(Q133,Helper!$N:$O,2,TRUE)</f>
        <v>C</v>
      </c>
      <c r="S133" s="51">
        <f>MATCH(D133,Detail!$G$2:$G$1001,0)</f>
        <v>626</v>
      </c>
      <c r="T133" s="27">
        <f>INDEX(Detail!$A$2:$A$1001,Main!S133,1)</f>
        <v>37053</v>
      </c>
      <c r="U133" t="str">
        <f>INDEX(Detail!$F$2:$F$1001,Main!S133,1)</f>
        <v>Metro</v>
      </c>
      <c r="V133">
        <f>INDEX(Detail!$C$2:$C$1001,Main!S133,1)</f>
        <v>168</v>
      </c>
      <c r="W133">
        <f>INDEX(Detail!$D$2:$D$1001,Main!S133,1)</f>
        <v>81</v>
      </c>
      <c r="X133" t="str">
        <f>INDEX(Detail!$E$2:$E$1001,Main!S133,1)</f>
        <v xml:space="preserve">Jalan Pacuan Kuda No. 0
</v>
      </c>
      <c r="Y133" t="str">
        <f>INDEX(Detail!$B$2:$B$1001,Main!S133,1)</f>
        <v>AB-</v>
      </c>
      <c r="Z133">
        <f>MATCH(F133,Sheet1!$A$3:$A$8,0)</f>
        <v>2</v>
      </c>
      <c r="AA133">
        <f>MATCH(A133,Sheet1!$B$2:$E$2,0)</f>
        <v>1</v>
      </c>
      <c r="AB133" t="str">
        <f>INDEX(Sheet1!$B$3:$E$8,Main!Z133,Main!AA133)</f>
        <v>Pak Krisna</v>
      </c>
    </row>
    <row r="134" spans="1:28" x14ac:dyDescent="0.35">
      <c r="A134" t="str">
        <f t="shared" si="14"/>
        <v>Kategori 1</v>
      </c>
      <c r="B134">
        <v>133</v>
      </c>
      <c r="C134" t="str">
        <f t="shared" si="11"/>
        <v>0133</v>
      </c>
      <c r="D134" t="str">
        <f t="shared" si="12"/>
        <v>B0133</v>
      </c>
      <c r="E134" t="str">
        <f>VLOOKUP(F134,Helper!$I:$J,2,0)</f>
        <v>B</v>
      </c>
      <c r="F134" t="s">
        <v>1014</v>
      </c>
      <c r="G134" s="27" t="str">
        <f>VLOOKUP(D134,Detail!$G:$H,2,0)</f>
        <v>Rendy Utama</v>
      </c>
      <c r="H134">
        <v>79</v>
      </c>
      <c r="I134">
        <v>41</v>
      </c>
      <c r="J134">
        <v>89</v>
      </c>
      <c r="K134">
        <v>75</v>
      </c>
      <c r="L134">
        <v>52</v>
      </c>
      <c r="M134">
        <v>71</v>
      </c>
      <c r="N134">
        <v>92</v>
      </c>
      <c r="O134" s="27" t="str">
        <f>IFERROR(VLOOKUP(D134,Absen!$A:$B,2,0),"No")</f>
        <v>No</v>
      </c>
      <c r="P134" s="43">
        <f t="shared" si="13"/>
        <v>92</v>
      </c>
      <c r="Q134" s="45">
        <f t="shared" si="15"/>
        <v>72.075000000000003</v>
      </c>
      <c r="R134" s="49" t="str">
        <f>VLOOKUP(Q134,Helper!$N:$O,2,TRUE)</f>
        <v>B</v>
      </c>
      <c r="S134" s="51">
        <f>MATCH(D134,Detail!$G$2:$G$1001,0)</f>
        <v>915</v>
      </c>
      <c r="T134" s="27">
        <f>INDEX(Detail!$A$2:$A$1001,Main!S134,1)</f>
        <v>38053</v>
      </c>
      <c r="U134" t="str">
        <f>INDEX(Detail!$F$2:$F$1001,Main!S134,1)</f>
        <v>Bekasi</v>
      </c>
      <c r="V134">
        <f>INDEX(Detail!$C$2:$C$1001,Main!S134,1)</f>
        <v>173</v>
      </c>
      <c r="W134">
        <f>INDEX(Detail!$D$2:$D$1001,Main!S134,1)</f>
        <v>65</v>
      </c>
      <c r="X134" t="str">
        <f>INDEX(Detail!$E$2:$E$1001,Main!S134,1)</f>
        <v xml:space="preserve">Jl. Rajawali Timur No. 1
</v>
      </c>
      <c r="Y134" t="str">
        <f>INDEX(Detail!$B$2:$B$1001,Main!S134,1)</f>
        <v>O+</v>
      </c>
      <c r="Z134">
        <f>MATCH(F134,Sheet1!$A$3:$A$8,0)</f>
        <v>2</v>
      </c>
      <c r="AA134">
        <f>MATCH(A134,Sheet1!$B$2:$E$2,0)</f>
        <v>1</v>
      </c>
      <c r="AB134" t="str">
        <f>INDEX(Sheet1!$B$3:$E$8,Main!Z134,Main!AA134)</f>
        <v>Pak Krisna</v>
      </c>
    </row>
    <row r="135" spans="1:28" x14ac:dyDescent="0.35">
      <c r="A135" t="str">
        <f t="shared" si="14"/>
        <v>Kategori 1</v>
      </c>
      <c r="B135">
        <v>134</v>
      </c>
      <c r="C135" t="str">
        <f t="shared" si="11"/>
        <v>0134</v>
      </c>
      <c r="D135" t="str">
        <f t="shared" si="12"/>
        <v>F0134</v>
      </c>
      <c r="E135" t="str">
        <f>VLOOKUP(F135,Helper!$I:$J,2,0)</f>
        <v>F</v>
      </c>
      <c r="F135" t="s">
        <v>1011</v>
      </c>
      <c r="G135" s="27" t="str">
        <f>VLOOKUP(D135,Detail!$G:$H,2,0)</f>
        <v>Edi Hariyah</v>
      </c>
      <c r="H135">
        <v>55</v>
      </c>
      <c r="I135">
        <v>70</v>
      </c>
      <c r="J135">
        <v>77</v>
      </c>
      <c r="K135">
        <v>50</v>
      </c>
      <c r="L135">
        <v>84</v>
      </c>
      <c r="M135">
        <v>48</v>
      </c>
      <c r="N135">
        <v>76</v>
      </c>
      <c r="O135" s="27" t="str">
        <f>IFERROR(VLOOKUP(D135,Absen!$A:$B,2,0),"No")</f>
        <v>No</v>
      </c>
      <c r="P135" s="43">
        <f t="shared" si="13"/>
        <v>76</v>
      </c>
      <c r="Q135" s="45">
        <f t="shared" si="15"/>
        <v>64.974999999999994</v>
      </c>
      <c r="R135" s="49" t="str">
        <f>VLOOKUP(Q135,Helper!$N:$O,2,TRUE)</f>
        <v>C</v>
      </c>
      <c r="S135" s="51">
        <f>MATCH(D135,Detail!$G$2:$G$1001,0)</f>
        <v>978</v>
      </c>
      <c r="T135" s="27">
        <f>INDEX(Detail!$A$2:$A$1001,Main!S135,1)</f>
        <v>38331</v>
      </c>
      <c r="U135" t="str">
        <f>INDEX(Detail!$F$2:$F$1001,Main!S135,1)</f>
        <v>Dumai</v>
      </c>
      <c r="V135">
        <f>INDEX(Detail!$C$2:$C$1001,Main!S135,1)</f>
        <v>160</v>
      </c>
      <c r="W135">
        <f>INDEX(Detail!$D$2:$D$1001,Main!S135,1)</f>
        <v>74</v>
      </c>
      <c r="X135" t="str">
        <f>INDEX(Detail!$E$2:$E$1001,Main!S135,1)</f>
        <v>Jl. Suryakencana No. 68</v>
      </c>
      <c r="Y135" t="str">
        <f>INDEX(Detail!$B$2:$B$1001,Main!S135,1)</f>
        <v>AB-</v>
      </c>
      <c r="Z135">
        <f>MATCH(F135,Sheet1!$A$3:$A$8,0)</f>
        <v>6</v>
      </c>
      <c r="AA135">
        <f>MATCH(A135,Sheet1!$B$2:$E$2,0)</f>
        <v>1</v>
      </c>
      <c r="AB135" t="str">
        <f>INDEX(Sheet1!$B$3:$E$8,Main!Z135,Main!AA135)</f>
        <v>Pak Andi</v>
      </c>
    </row>
    <row r="136" spans="1:28" x14ac:dyDescent="0.35">
      <c r="A136" t="str">
        <f t="shared" si="14"/>
        <v>Kategori 1</v>
      </c>
      <c r="B136">
        <v>135</v>
      </c>
      <c r="C136" t="str">
        <f t="shared" si="11"/>
        <v>0135</v>
      </c>
      <c r="D136" t="str">
        <f t="shared" si="12"/>
        <v>D0135</v>
      </c>
      <c r="E136" t="str">
        <f>VLOOKUP(F136,Helper!$I:$J,2,0)</f>
        <v>D</v>
      </c>
      <c r="F136" t="s">
        <v>1013</v>
      </c>
      <c r="G136" s="27" t="str">
        <f>VLOOKUP(D136,Detail!$G:$H,2,0)</f>
        <v>Yono Wastuti</v>
      </c>
      <c r="H136">
        <v>55</v>
      </c>
      <c r="I136">
        <v>48</v>
      </c>
      <c r="J136">
        <v>41</v>
      </c>
      <c r="K136">
        <v>66</v>
      </c>
      <c r="L136">
        <v>57</v>
      </c>
      <c r="M136">
        <v>97</v>
      </c>
      <c r="N136">
        <v>86</v>
      </c>
      <c r="O136" s="27" t="str">
        <f>IFERROR(VLOOKUP(D136,Absen!$A:$B,2,0),"No")</f>
        <v>No</v>
      </c>
      <c r="P136" s="43">
        <f t="shared" si="13"/>
        <v>86</v>
      </c>
      <c r="Q136" s="45">
        <f t="shared" si="15"/>
        <v>64.45</v>
      </c>
      <c r="R136" s="49" t="str">
        <f>VLOOKUP(Q136,Helper!$N:$O,2,TRUE)</f>
        <v>C</v>
      </c>
      <c r="S136" s="51">
        <f>MATCH(D136,Detail!$G$2:$G$1001,0)</f>
        <v>974</v>
      </c>
      <c r="T136" s="27">
        <f>INDEX(Detail!$A$2:$A$1001,Main!S136,1)</f>
        <v>37558</v>
      </c>
      <c r="U136" t="str">
        <f>INDEX(Detail!$F$2:$F$1001,Main!S136,1)</f>
        <v>Madiun</v>
      </c>
      <c r="V136">
        <f>INDEX(Detail!$C$2:$C$1001,Main!S136,1)</f>
        <v>179</v>
      </c>
      <c r="W136">
        <f>INDEX(Detail!$D$2:$D$1001,Main!S136,1)</f>
        <v>68</v>
      </c>
      <c r="X136" t="str">
        <f>INDEX(Detail!$E$2:$E$1001,Main!S136,1)</f>
        <v>Jl. Surapati No. 64</v>
      </c>
      <c r="Y136" t="str">
        <f>INDEX(Detail!$B$2:$B$1001,Main!S136,1)</f>
        <v>O-</v>
      </c>
      <c r="Z136">
        <f>MATCH(F136,Sheet1!$A$3:$A$8,0)</f>
        <v>4</v>
      </c>
      <c r="AA136">
        <f>MATCH(A136,Sheet1!$B$2:$E$2,0)</f>
        <v>1</v>
      </c>
      <c r="AB136" t="str">
        <f>INDEX(Sheet1!$B$3:$E$8,Main!Z136,Main!AA136)</f>
        <v>Bu Ratna</v>
      </c>
    </row>
    <row r="137" spans="1:28" x14ac:dyDescent="0.35">
      <c r="A137" t="str">
        <f t="shared" si="14"/>
        <v>Kategori 1</v>
      </c>
      <c r="B137">
        <v>136</v>
      </c>
      <c r="C137" t="str">
        <f t="shared" si="11"/>
        <v>0136</v>
      </c>
      <c r="D137" t="str">
        <f t="shared" si="12"/>
        <v>D0136</v>
      </c>
      <c r="E137" t="str">
        <f>VLOOKUP(F137,Helper!$I:$J,2,0)</f>
        <v>D</v>
      </c>
      <c r="F137" t="s">
        <v>1013</v>
      </c>
      <c r="G137" s="27" t="str">
        <f>VLOOKUP(D137,Detail!$G:$H,2,0)</f>
        <v>Taufan Mandala</v>
      </c>
      <c r="H137">
        <v>65</v>
      </c>
      <c r="I137">
        <v>61</v>
      </c>
      <c r="J137">
        <v>85</v>
      </c>
      <c r="K137">
        <v>75</v>
      </c>
      <c r="L137">
        <v>53</v>
      </c>
      <c r="M137">
        <v>44</v>
      </c>
      <c r="N137">
        <v>85</v>
      </c>
      <c r="O137" s="27">
        <f>IFERROR(VLOOKUP(D137,Absen!$A:$B,2,0),"No")</f>
        <v>44830</v>
      </c>
      <c r="P137" s="43">
        <f t="shared" si="13"/>
        <v>75</v>
      </c>
      <c r="Q137" s="45">
        <f t="shared" si="15"/>
        <v>65.05</v>
      </c>
      <c r="R137" s="49" t="str">
        <f>VLOOKUP(Q137,Helper!$N:$O,2,TRUE)</f>
        <v>C</v>
      </c>
      <c r="S137" s="51">
        <f>MATCH(D137,Detail!$G$2:$G$1001,0)</f>
        <v>317</v>
      </c>
      <c r="T137" s="27">
        <f>INDEX(Detail!$A$2:$A$1001,Main!S137,1)</f>
        <v>37317</v>
      </c>
      <c r="U137" t="str">
        <f>INDEX(Detail!$F$2:$F$1001,Main!S137,1)</f>
        <v>Tual</v>
      </c>
      <c r="V137">
        <f>INDEX(Detail!$C$2:$C$1001,Main!S137,1)</f>
        <v>179</v>
      </c>
      <c r="W137">
        <f>INDEX(Detail!$D$2:$D$1001,Main!S137,1)</f>
        <v>69</v>
      </c>
      <c r="X137" t="str">
        <f>INDEX(Detail!$E$2:$E$1001,Main!S137,1)</f>
        <v>Gg. Gedebage Selatan No. 46</v>
      </c>
      <c r="Y137" t="str">
        <f>INDEX(Detail!$B$2:$B$1001,Main!S137,1)</f>
        <v>O-</v>
      </c>
      <c r="Z137">
        <f>MATCH(F137,Sheet1!$A$3:$A$8,0)</f>
        <v>4</v>
      </c>
      <c r="AA137">
        <f>MATCH(A137,Sheet1!$B$2:$E$2,0)</f>
        <v>1</v>
      </c>
      <c r="AB137" t="str">
        <f>INDEX(Sheet1!$B$3:$E$8,Main!Z137,Main!AA137)</f>
        <v>Bu Ratna</v>
      </c>
    </row>
    <row r="138" spans="1:28" x14ac:dyDescent="0.35">
      <c r="A138" t="str">
        <f t="shared" si="14"/>
        <v>Kategori 1</v>
      </c>
      <c r="B138">
        <v>137</v>
      </c>
      <c r="C138" t="str">
        <f t="shared" si="11"/>
        <v>0137</v>
      </c>
      <c r="D138" t="str">
        <f t="shared" si="12"/>
        <v>A0137</v>
      </c>
      <c r="E138" t="str">
        <f>VLOOKUP(F138,Helper!$I:$J,2,0)</f>
        <v>A</v>
      </c>
      <c r="F138" t="s">
        <v>1015</v>
      </c>
      <c r="G138" s="27" t="str">
        <f>VLOOKUP(D138,Detail!$G:$H,2,0)</f>
        <v>Rika Firmansyah</v>
      </c>
      <c r="H138">
        <v>60</v>
      </c>
      <c r="I138">
        <v>61</v>
      </c>
      <c r="J138">
        <v>89</v>
      </c>
      <c r="K138">
        <v>58</v>
      </c>
      <c r="L138">
        <v>55</v>
      </c>
      <c r="M138">
        <v>76</v>
      </c>
      <c r="N138">
        <v>74</v>
      </c>
      <c r="O138" s="27">
        <f>IFERROR(VLOOKUP(D138,Absen!$A:$B,2,0),"No")</f>
        <v>44854</v>
      </c>
      <c r="P138" s="43">
        <f t="shared" si="13"/>
        <v>64</v>
      </c>
      <c r="Q138" s="45">
        <f t="shared" si="15"/>
        <v>68.650000000000006</v>
      </c>
      <c r="R138" s="49" t="str">
        <f>VLOOKUP(Q138,Helper!$N:$O,2,TRUE)</f>
        <v>C</v>
      </c>
      <c r="S138" s="51">
        <f>MATCH(D138,Detail!$G$2:$G$1001,0)</f>
        <v>75</v>
      </c>
      <c r="T138" s="27">
        <f>INDEX(Detail!$A$2:$A$1001,Main!S138,1)</f>
        <v>37220</v>
      </c>
      <c r="U138" t="str">
        <f>INDEX(Detail!$F$2:$F$1001,Main!S138,1)</f>
        <v>Tebingtinggi</v>
      </c>
      <c r="V138">
        <f>INDEX(Detail!$C$2:$C$1001,Main!S138,1)</f>
        <v>174</v>
      </c>
      <c r="W138">
        <f>INDEX(Detail!$D$2:$D$1001,Main!S138,1)</f>
        <v>91</v>
      </c>
      <c r="X138" t="str">
        <f>INDEX(Detail!$E$2:$E$1001,Main!S138,1)</f>
        <v xml:space="preserve">Gang Jamika No. 9
</v>
      </c>
      <c r="Y138" t="str">
        <f>INDEX(Detail!$B$2:$B$1001,Main!S138,1)</f>
        <v>AB+</v>
      </c>
      <c r="Z138">
        <f>MATCH(F138,Sheet1!$A$3:$A$8,0)</f>
        <v>1</v>
      </c>
      <c r="AA138">
        <f>MATCH(A138,Sheet1!$B$2:$E$2,0)</f>
        <v>1</v>
      </c>
      <c r="AB138" t="str">
        <f>INDEX(Sheet1!$B$3:$E$8,Main!Z138,Main!AA138)</f>
        <v>Bu Dwi</v>
      </c>
    </row>
    <row r="139" spans="1:28" x14ac:dyDescent="0.35">
      <c r="A139" t="str">
        <f t="shared" si="14"/>
        <v>Kategori 1</v>
      </c>
      <c r="B139">
        <v>138</v>
      </c>
      <c r="C139" t="str">
        <f t="shared" si="11"/>
        <v>0138</v>
      </c>
      <c r="D139" t="str">
        <f t="shared" si="12"/>
        <v>C0138</v>
      </c>
      <c r="E139" t="str">
        <f>VLOOKUP(F139,Helper!$I:$J,2,0)</f>
        <v>C</v>
      </c>
      <c r="F139" t="s">
        <v>1012</v>
      </c>
      <c r="G139" s="27" t="str">
        <f>VLOOKUP(D139,Detail!$G:$H,2,0)</f>
        <v>Raden Halim</v>
      </c>
      <c r="H139">
        <v>59</v>
      </c>
      <c r="I139">
        <v>60</v>
      </c>
      <c r="J139">
        <v>61</v>
      </c>
      <c r="K139">
        <v>56</v>
      </c>
      <c r="L139">
        <v>51</v>
      </c>
      <c r="M139">
        <v>54</v>
      </c>
      <c r="N139">
        <v>69</v>
      </c>
      <c r="O139" s="27" t="str">
        <f>IFERROR(VLOOKUP(D139,Absen!$A:$B,2,0),"No")</f>
        <v>No</v>
      </c>
      <c r="P139" s="43">
        <f t="shared" si="13"/>
        <v>69</v>
      </c>
      <c r="Q139" s="45">
        <f t="shared" si="15"/>
        <v>58.15</v>
      </c>
      <c r="R139" s="49" t="str">
        <f>VLOOKUP(Q139,Helper!$N:$O,2,TRUE)</f>
        <v>D</v>
      </c>
      <c r="S139" s="51">
        <f>MATCH(D139,Detail!$G$2:$G$1001,0)</f>
        <v>327</v>
      </c>
      <c r="T139" s="27">
        <f>INDEX(Detail!$A$2:$A$1001,Main!S139,1)</f>
        <v>37704</v>
      </c>
      <c r="U139" t="str">
        <f>INDEX(Detail!$F$2:$F$1001,Main!S139,1)</f>
        <v>Dumai</v>
      </c>
      <c r="V139">
        <f>INDEX(Detail!$C$2:$C$1001,Main!S139,1)</f>
        <v>167</v>
      </c>
      <c r="W139">
        <f>INDEX(Detail!$D$2:$D$1001,Main!S139,1)</f>
        <v>80</v>
      </c>
      <c r="X139" t="str">
        <f>INDEX(Detail!$E$2:$E$1001,Main!S139,1)</f>
        <v xml:space="preserve">Gg. Indragiri No. 7
</v>
      </c>
      <c r="Y139" t="str">
        <f>INDEX(Detail!$B$2:$B$1001,Main!S139,1)</f>
        <v>B-</v>
      </c>
      <c r="Z139">
        <f>MATCH(F139,Sheet1!$A$3:$A$8,0)</f>
        <v>3</v>
      </c>
      <c r="AA139">
        <f>MATCH(A139,Sheet1!$B$2:$E$2,0)</f>
        <v>1</v>
      </c>
      <c r="AB139" t="str">
        <f>INDEX(Sheet1!$B$3:$E$8,Main!Z139,Main!AA139)</f>
        <v>Pak Budi</v>
      </c>
    </row>
    <row r="140" spans="1:28" x14ac:dyDescent="0.35">
      <c r="A140" t="str">
        <f t="shared" si="14"/>
        <v>Kategori 1</v>
      </c>
      <c r="B140">
        <v>139</v>
      </c>
      <c r="C140" t="str">
        <f t="shared" si="11"/>
        <v>0139</v>
      </c>
      <c r="D140" t="str">
        <f t="shared" si="12"/>
        <v>C0139</v>
      </c>
      <c r="E140" t="str">
        <f>VLOOKUP(F140,Helper!$I:$J,2,0)</f>
        <v>C</v>
      </c>
      <c r="F140" t="s">
        <v>1012</v>
      </c>
      <c r="G140" s="27" t="str">
        <f>VLOOKUP(D140,Detail!$G:$H,2,0)</f>
        <v>Taufik Uwais</v>
      </c>
      <c r="H140">
        <v>81</v>
      </c>
      <c r="I140">
        <v>70</v>
      </c>
      <c r="J140">
        <v>68</v>
      </c>
      <c r="K140">
        <v>50</v>
      </c>
      <c r="L140">
        <v>68</v>
      </c>
      <c r="M140">
        <v>55</v>
      </c>
      <c r="N140">
        <v>89</v>
      </c>
      <c r="O140" s="27">
        <f>IFERROR(VLOOKUP(D140,Absen!$A:$B,2,0),"No")</f>
        <v>44896</v>
      </c>
      <c r="P140" s="43">
        <f t="shared" si="13"/>
        <v>79</v>
      </c>
      <c r="Q140" s="45">
        <f t="shared" si="15"/>
        <v>66.125</v>
      </c>
      <c r="R140" s="49" t="str">
        <f>VLOOKUP(Q140,Helper!$N:$O,2,TRUE)</f>
        <v>C</v>
      </c>
      <c r="S140" s="51">
        <f>MATCH(D140,Detail!$G$2:$G$1001,0)</f>
        <v>839</v>
      </c>
      <c r="T140" s="27">
        <f>INDEX(Detail!$A$2:$A$1001,Main!S140,1)</f>
        <v>37026</v>
      </c>
      <c r="U140" t="str">
        <f>INDEX(Detail!$F$2:$F$1001,Main!S140,1)</f>
        <v>Tidore Kepulauan</v>
      </c>
      <c r="V140">
        <f>INDEX(Detail!$C$2:$C$1001,Main!S140,1)</f>
        <v>172</v>
      </c>
      <c r="W140">
        <f>INDEX(Detail!$D$2:$D$1001,Main!S140,1)</f>
        <v>68</v>
      </c>
      <c r="X140" t="str">
        <f>INDEX(Detail!$E$2:$E$1001,Main!S140,1)</f>
        <v>Jl. Kiaracondong No. 50</v>
      </c>
      <c r="Y140" t="str">
        <f>INDEX(Detail!$B$2:$B$1001,Main!S140,1)</f>
        <v>A+</v>
      </c>
      <c r="Z140">
        <f>MATCH(F140,Sheet1!$A$3:$A$8,0)</f>
        <v>3</v>
      </c>
      <c r="AA140">
        <f>MATCH(A140,Sheet1!$B$2:$E$2,0)</f>
        <v>1</v>
      </c>
      <c r="AB140" t="str">
        <f>INDEX(Sheet1!$B$3:$E$8,Main!Z140,Main!AA140)</f>
        <v>Pak Budi</v>
      </c>
    </row>
    <row r="141" spans="1:28" x14ac:dyDescent="0.35">
      <c r="A141" t="str">
        <f t="shared" si="14"/>
        <v>Kategori 1</v>
      </c>
      <c r="B141">
        <v>140</v>
      </c>
      <c r="C141" t="str">
        <f t="shared" si="11"/>
        <v>0140</v>
      </c>
      <c r="D141" t="str">
        <f t="shared" si="12"/>
        <v>B0140</v>
      </c>
      <c r="E141" t="str">
        <f>VLOOKUP(F141,Helper!$I:$J,2,0)</f>
        <v>B</v>
      </c>
      <c r="F141" t="s">
        <v>1014</v>
      </c>
      <c r="G141" s="27" t="str">
        <f>VLOOKUP(D141,Detail!$G:$H,2,0)</f>
        <v>Reksa Prastuti</v>
      </c>
      <c r="H141">
        <v>80</v>
      </c>
      <c r="I141">
        <v>74</v>
      </c>
      <c r="J141">
        <v>36</v>
      </c>
      <c r="K141">
        <v>52</v>
      </c>
      <c r="L141">
        <v>72</v>
      </c>
      <c r="M141">
        <v>45</v>
      </c>
      <c r="N141">
        <v>78</v>
      </c>
      <c r="O141" s="27">
        <f>IFERROR(VLOOKUP(D141,Absen!$A:$B,2,0),"No")</f>
        <v>44800</v>
      </c>
      <c r="P141" s="43">
        <f t="shared" si="13"/>
        <v>68</v>
      </c>
      <c r="Q141" s="45">
        <f t="shared" si="15"/>
        <v>57.75</v>
      </c>
      <c r="R141" s="49" t="str">
        <f>VLOOKUP(Q141,Helper!$N:$O,2,TRUE)</f>
        <v>D</v>
      </c>
      <c r="S141" s="51">
        <f>MATCH(D141,Detail!$G$2:$G$1001,0)</f>
        <v>101</v>
      </c>
      <c r="T141" s="27">
        <f>INDEX(Detail!$A$2:$A$1001,Main!S141,1)</f>
        <v>37764</v>
      </c>
      <c r="U141" t="str">
        <f>INDEX(Detail!$F$2:$F$1001,Main!S141,1)</f>
        <v>Makassar</v>
      </c>
      <c r="V141">
        <f>INDEX(Detail!$C$2:$C$1001,Main!S141,1)</f>
        <v>164</v>
      </c>
      <c r="W141">
        <f>INDEX(Detail!$D$2:$D$1001,Main!S141,1)</f>
        <v>79</v>
      </c>
      <c r="X141" t="str">
        <f>INDEX(Detail!$E$2:$E$1001,Main!S141,1)</f>
        <v>Gang Kiaracondong No. 44</v>
      </c>
      <c r="Y141" t="str">
        <f>INDEX(Detail!$B$2:$B$1001,Main!S141,1)</f>
        <v>A+</v>
      </c>
      <c r="Z141">
        <f>MATCH(F141,Sheet1!$A$3:$A$8,0)</f>
        <v>2</v>
      </c>
      <c r="AA141">
        <f>MATCH(A141,Sheet1!$B$2:$E$2,0)</f>
        <v>1</v>
      </c>
      <c r="AB141" t="str">
        <f>INDEX(Sheet1!$B$3:$E$8,Main!Z141,Main!AA141)</f>
        <v>Pak Krisna</v>
      </c>
    </row>
    <row r="142" spans="1:28" x14ac:dyDescent="0.35">
      <c r="A142" t="str">
        <f t="shared" si="14"/>
        <v>Kategori 1</v>
      </c>
      <c r="B142">
        <v>141</v>
      </c>
      <c r="C142" t="str">
        <f t="shared" si="11"/>
        <v>0141</v>
      </c>
      <c r="D142" t="str">
        <f t="shared" si="12"/>
        <v>D0141</v>
      </c>
      <c r="E142" t="str">
        <f>VLOOKUP(F142,Helper!$I:$J,2,0)</f>
        <v>D</v>
      </c>
      <c r="F142" t="s">
        <v>1013</v>
      </c>
      <c r="G142" s="27" t="str">
        <f>VLOOKUP(D142,Detail!$G:$H,2,0)</f>
        <v>Virman Irawan</v>
      </c>
      <c r="H142">
        <v>85</v>
      </c>
      <c r="I142">
        <v>74</v>
      </c>
      <c r="J142">
        <v>54</v>
      </c>
      <c r="K142">
        <v>73</v>
      </c>
      <c r="L142">
        <v>65</v>
      </c>
      <c r="M142">
        <v>91</v>
      </c>
      <c r="N142">
        <v>91</v>
      </c>
      <c r="O142" s="27" t="str">
        <f>IFERROR(VLOOKUP(D142,Absen!$A:$B,2,0),"No")</f>
        <v>No</v>
      </c>
      <c r="P142" s="43">
        <f t="shared" si="13"/>
        <v>91</v>
      </c>
      <c r="Q142" s="45">
        <f t="shared" si="15"/>
        <v>75.224999999999994</v>
      </c>
      <c r="R142" s="49" t="str">
        <f>VLOOKUP(Q142,Helper!$N:$O,2,TRUE)</f>
        <v>B</v>
      </c>
      <c r="S142" s="51">
        <f>MATCH(D142,Detail!$G$2:$G$1001,0)</f>
        <v>943</v>
      </c>
      <c r="T142" s="27">
        <f>INDEX(Detail!$A$2:$A$1001,Main!S142,1)</f>
        <v>37683</v>
      </c>
      <c r="U142" t="str">
        <f>INDEX(Detail!$F$2:$F$1001,Main!S142,1)</f>
        <v>Meulaboh</v>
      </c>
      <c r="V142">
        <f>INDEX(Detail!$C$2:$C$1001,Main!S142,1)</f>
        <v>153</v>
      </c>
      <c r="W142">
        <f>INDEX(Detail!$D$2:$D$1001,Main!S142,1)</f>
        <v>69</v>
      </c>
      <c r="X142" t="str">
        <f>INDEX(Detail!$E$2:$E$1001,Main!S142,1)</f>
        <v xml:space="preserve">Jl. S. Parman No. 0
</v>
      </c>
      <c r="Y142" t="str">
        <f>INDEX(Detail!$B$2:$B$1001,Main!S142,1)</f>
        <v>B-</v>
      </c>
      <c r="Z142">
        <f>MATCH(F142,Sheet1!$A$3:$A$8,0)</f>
        <v>4</v>
      </c>
      <c r="AA142">
        <f>MATCH(A142,Sheet1!$B$2:$E$2,0)</f>
        <v>1</v>
      </c>
      <c r="AB142" t="str">
        <f>INDEX(Sheet1!$B$3:$E$8,Main!Z142,Main!AA142)</f>
        <v>Bu Ratna</v>
      </c>
    </row>
    <row r="143" spans="1:28" x14ac:dyDescent="0.35">
      <c r="A143" t="str">
        <f t="shared" si="14"/>
        <v>Kategori 1</v>
      </c>
      <c r="B143">
        <v>142</v>
      </c>
      <c r="C143" t="str">
        <f t="shared" si="11"/>
        <v>0142</v>
      </c>
      <c r="D143" t="str">
        <f t="shared" si="12"/>
        <v>B0142</v>
      </c>
      <c r="E143" t="str">
        <f>VLOOKUP(F143,Helper!$I:$J,2,0)</f>
        <v>B</v>
      </c>
      <c r="F143" t="s">
        <v>1014</v>
      </c>
      <c r="G143" s="27" t="str">
        <f>VLOOKUP(D143,Detail!$G:$H,2,0)</f>
        <v>Zamira Hutapea</v>
      </c>
      <c r="H143">
        <v>56</v>
      </c>
      <c r="I143">
        <v>41</v>
      </c>
      <c r="J143">
        <v>70</v>
      </c>
      <c r="K143">
        <v>75</v>
      </c>
      <c r="L143">
        <v>63</v>
      </c>
      <c r="M143">
        <v>58</v>
      </c>
      <c r="N143">
        <v>93</v>
      </c>
      <c r="O143" s="27" t="str">
        <f>IFERROR(VLOOKUP(D143,Absen!$A:$B,2,0),"No")</f>
        <v>No</v>
      </c>
      <c r="P143" s="43">
        <f t="shared" si="13"/>
        <v>93</v>
      </c>
      <c r="Q143" s="45">
        <f t="shared" si="15"/>
        <v>64.275000000000006</v>
      </c>
      <c r="R143" s="49" t="str">
        <f>VLOOKUP(Q143,Helper!$N:$O,2,TRUE)</f>
        <v>C</v>
      </c>
      <c r="S143" s="51">
        <f>MATCH(D143,Detail!$G$2:$G$1001,0)</f>
        <v>847</v>
      </c>
      <c r="T143" s="27">
        <f>INDEX(Detail!$A$2:$A$1001,Main!S143,1)</f>
        <v>38306</v>
      </c>
      <c r="U143" t="str">
        <f>INDEX(Detail!$F$2:$F$1001,Main!S143,1)</f>
        <v>Sungai Penuh</v>
      </c>
      <c r="V143">
        <f>INDEX(Detail!$C$2:$C$1001,Main!S143,1)</f>
        <v>176</v>
      </c>
      <c r="W143">
        <f>INDEX(Detail!$D$2:$D$1001,Main!S143,1)</f>
        <v>75</v>
      </c>
      <c r="X143" t="str">
        <f>INDEX(Detail!$E$2:$E$1001,Main!S143,1)</f>
        <v>Jl. Laswi No. 15</v>
      </c>
      <c r="Y143" t="str">
        <f>INDEX(Detail!$B$2:$B$1001,Main!S143,1)</f>
        <v>B+</v>
      </c>
      <c r="Z143">
        <f>MATCH(F143,Sheet1!$A$3:$A$8,0)</f>
        <v>2</v>
      </c>
      <c r="AA143">
        <f>MATCH(A143,Sheet1!$B$2:$E$2,0)</f>
        <v>1</v>
      </c>
      <c r="AB143" t="str">
        <f>INDEX(Sheet1!$B$3:$E$8,Main!Z143,Main!AA143)</f>
        <v>Pak Krisna</v>
      </c>
    </row>
    <row r="144" spans="1:28" x14ac:dyDescent="0.35">
      <c r="A144" t="str">
        <f t="shared" si="14"/>
        <v>Kategori 1</v>
      </c>
      <c r="B144">
        <v>143</v>
      </c>
      <c r="C144" t="str">
        <f t="shared" si="11"/>
        <v>0143</v>
      </c>
      <c r="D144" t="str">
        <f t="shared" si="12"/>
        <v>E0143</v>
      </c>
      <c r="E144" t="str">
        <f>VLOOKUP(F144,Helper!$I:$J,2,0)</f>
        <v>E</v>
      </c>
      <c r="F144" t="s">
        <v>1010</v>
      </c>
      <c r="G144" s="27" t="str">
        <f>VLOOKUP(D144,Detail!$G:$H,2,0)</f>
        <v>Tiara Wijayanti</v>
      </c>
      <c r="H144">
        <v>89</v>
      </c>
      <c r="I144">
        <v>46</v>
      </c>
      <c r="J144">
        <v>74</v>
      </c>
      <c r="K144">
        <v>74</v>
      </c>
      <c r="L144">
        <v>78</v>
      </c>
      <c r="M144">
        <v>93</v>
      </c>
      <c r="N144">
        <v>80</v>
      </c>
      <c r="O144" s="27" t="str">
        <f>IFERROR(VLOOKUP(D144,Absen!$A:$B,2,0),"No")</f>
        <v>No</v>
      </c>
      <c r="P144" s="43">
        <f t="shared" si="13"/>
        <v>80</v>
      </c>
      <c r="Q144" s="45">
        <f t="shared" si="15"/>
        <v>77.275000000000006</v>
      </c>
      <c r="R144" s="49" t="str">
        <f>VLOOKUP(Q144,Helper!$N:$O,2,TRUE)</f>
        <v>B</v>
      </c>
      <c r="S144" s="51">
        <f>MATCH(D144,Detail!$G$2:$G$1001,0)</f>
        <v>344</v>
      </c>
      <c r="T144" s="27">
        <f>INDEX(Detail!$A$2:$A$1001,Main!S144,1)</f>
        <v>37084</v>
      </c>
      <c r="U144" t="str">
        <f>INDEX(Detail!$F$2:$F$1001,Main!S144,1)</f>
        <v>Subulussalam</v>
      </c>
      <c r="V144">
        <f>INDEX(Detail!$C$2:$C$1001,Main!S144,1)</f>
        <v>156</v>
      </c>
      <c r="W144">
        <f>INDEX(Detail!$D$2:$D$1001,Main!S144,1)</f>
        <v>78</v>
      </c>
      <c r="X144" t="str">
        <f>INDEX(Detail!$E$2:$E$1001,Main!S144,1)</f>
        <v xml:space="preserve">Gg. K.H. Wahid Hasyim No. 4
</v>
      </c>
      <c r="Y144" t="str">
        <f>INDEX(Detail!$B$2:$B$1001,Main!S144,1)</f>
        <v>O-</v>
      </c>
      <c r="Z144">
        <f>MATCH(F144,Sheet1!$A$3:$A$8,0)</f>
        <v>5</v>
      </c>
      <c r="AA144">
        <f>MATCH(A144,Sheet1!$B$2:$E$2,0)</f>
        <v>1</v>
      </c>
      <c r="AB144" t="str">
        <f>INDEX(Sheet1!$B$3:$E$8,Main!Z144,Main!AA144)</f>
        <v>Bu Made</v>
      </c>
    </row>
    <row r="145" spans="1:28" x14ac:dyDescent="0.35">
      <c r="A145" t="str">
        <f t="shared" si="14"/>
        <v>Kategori 1</v>
      </c>
      <c r="B145">
        <v>144</v>
      </c>
      <c r="C145" t="str">
        <f t="shared" si="11"/>
        <v>0144</v>
      </c>
      <c r="D145" t="str">
        <f t="shared" si="12"/>
        <v>A0144</v>
      </c>
      <c r="E145" t="str">
        <f>VLOOKUP(F145,Helper!$I:$J,2,0)</f>
        <v>A</v>
      </c>
      <c r="F145" t="s">
        <v>1015</v>
      </c>
      <c r="G145" s="27" t="str">
        <f>VLOOKUP(D145,Detail!$G:$H,2,0)</f>
        <v>Kusuma Uwais</v>
      </c>
      <c r="H145">
        <v>76</v>
      </c>
      <c r="I145">
        <v>64</v>
      </c>
      <c r="J145">
        <v>84</v>
      </c>
      <c r="K145">
        <v>66</v>
      </c>
      <c r="L145">
        <v>66</v>
      </c>
      <c r="M145">
        <v>42</v>
      </c>
      <c r="N145">
        <v>63</v>
      </c>
      <c r="O145" s="27" t="str">
        <f>IFERROR(VLOOKUP(D145,Absen!$A:$B,2,0),"No")</f>
        <v>No</v>
      </c>
      <c r="P145" s="43">
        <f t="shared" si="13"/>
        <v>63</v>
      </c>
      <c r="Q145" s="45">
        <f t="shared" si="15"/>
        <v>65.5</v>
      </c>
      <c r="R145" s="49" t="str">
        <f>VLOOKUP(Q145,Helper!$N:$O,2,TRUE)</f>
        <v>C</v>
      </c>
      <c r="S145" s="51">
        <f>MATCH(D145,Detail!$G$2:$G$1001,0)</f>
        <v>100</v>
      </c>
      <c r="T145" s="27">
        <f>INDEX(Detail!$A$2:$A$1001,Main!S145,1)</f>
        <v>37753</v>
      </c>
      <c r="U145" t="str">
        <f>INDEX(Detail!$F$2:$F$1001,Main!S145,1)</f>
        <v>Payakumbuh</v>
      </c>
      <c r="V145">
        <f>INDEX(Detail!$C$2:$C$1001,Main!S145,1)</f>
        <v>172</v>
      </c>
      <c r="W145">
        <f>INDEX(Detail!$D$2:$D$1001,Main!S145,1)</f>
        <v>62</v>
      </c>
      <c r="X145" t="str">
        <f>INDEX(Detail!$E$2:$E$1001,Main!S145,1)</f>
        <v>Gang Kiaracondong No. 04</v>
      </c>
      <c r="Y145" t="str">
        <f>INDEX(Detail!$B$2:$B$1001,Main!S145,1)</f>
        <v>O-</v>
      </c>
      <c r="Z145">
        <f>MATCH(F145,Sheet1!$A$3:$A$8,0)</f>
        <v>1</v>
      </c>
      <c r="AA145">
        <f>MATCH(A145,Sheet1!$B$2:$E$2,0)</f>
        <v>1</v>
      </c>
      <c r="AB145" t="str">
        <f>INDEX(Sheet1!$B$3:$E$8,Main!Z145,Main!AA145)</f>
        <v>Bu Dwi</v>
      </c>
    </row>
    <row r="146" spans="1:28" x14ac:dyDescent="0.35">
      <c r="A146" t="str">
        <f t="shared" si="14"/>
        <v>Kategori 1</v>
      </c>
      <c r="B146">
        <v>145</v>
      </c>
      <c r="C146" t="str">
        <f t="shared" si="11"/>
        <v>0145</v>
      </c>
      <c r="D146" t="str">
        <f t="shared" si="12"/>
        <v>E0145</v>
      </c>
      <c r="E146" t="str">
        <f>VLOOKUP(F146,Helper!$I:$J,2,0)</f>
        <v>E</v>
      </c>
      <c r="F146" t="s">
        <v>1010</v>
      </c>
      <c r="G146" s="27" t="str">
        <f>VLOOKUP(D146,Detail!$G:$H,2,0)</f>
        <v>Elma Mayasari</v>
      </c>
      <c r="H146">
        <v>56</v>
      </c>
      <c r="I146">
        <v>69</v>
      </c>
      <c r="J146">
        <v>57</v>
      </c>
      <c r="K146">
        <v>60</v>
      </c>
      <c r="L146">
        <v>84</v>
      </c>
      <c r="M146">
        <v>60</v>
      </c>
      <c r="N146">
        <v>73</v>
      </c>
      <c r="O146" s="27" t="str">
        <f>IFERROR(VLOOKUP(D146,Absen!$A:$B,2,0),"No")</f>
        <v>No</v>
      </c>
      <c r="P146" s="43">
        <f t="shared" si="13"/>
        <v>73</v>
      </c>
      <c r="Q146" s="45">
        <f t="shared" si="15"/>
        <v>64.325000000000003</v>
      </c>
      <c r="R146" s="49" t="str">
        <f>VLOOKUP(Q146,Helper!$N:$O,2,TRUE)</f>
        <v>C</v>
      </c>
      <c r="S146" s="51">
        <f>MATCH(D146,Detail!$G$2:$G$1001,0)</f>
        <v>624</v>
      </c>
      <c r="T146" s="27">
        <f>INDEX(Detail!$A$2:$A$1001,Main!S146,1)</f>
        <v>38148</v>
      </c>
      <c r="U146" t="str">
        <f>INDEX(Detail!$F$2:$F$1001,Main!S146,1)</f>
        <v>Mataram</v>
      </c>
      <c r="V146">
        <f>INDEX(Detail!$C$2:$C$1001,Main!S146,1)</f>
        <v>175</v>
      </c>
      <c r="W146">
        <f>INDEX(Detail!$D$2:$D$1001,Main!S146,1)</f>
        <v>91</v>
      </c>
      <c r="X146" t="str">
        <f>INDEX(Detail!$E$2:$E$1001,Main!S146,1)</f>
        <v>Jalan Otto Iskandardinata No. 85</v>
      </c>
      <c r="Y146" t="str">
        <f>INDEX(Detail!$B$2:$B$1001,Main!S146,1)</f>
        <v>B-</v>
      </c>
      <c r="Z146">
        <f>MATCH(F146,Sheet1!$A$3:$A$8,0)</f>
        <v>5</v>
      </c>
      <c r="AA146">
        <f>MATCH(A146,Sheet1!$B$2:$E$2,0)</f>
        <v>1</v>
      </c>
      <c r="AB146" t="str">
        <f>INDEX(Sheet1!$B$3:$E$8,Main!Z146,Main!AA146)</f>
        <v>Bu Made</v>
      </c>
    </row>
    <row r="147" spans="1:28" x14ac:dyDescent="0.35">
      <c r="A147" t="str">
        <f t="shared" si="14"/>
        <v>Kategori 1</v>
      </c>
      <c r="B147">
        <v>146</v>
      </c>
      <c r="C147" t="str">
        <f t="shared" si="11"/>
        <v>0146</v>
      </c>
      <c r="D147" t="str">
        <f t="shared" si="12"/>
        <v>E0146</v>
      </c>
      <c r="E147" t="str">
        <f>VLOOKUP(F147,Helper!$I:$J,2,0)</f>
        <v>E</v>
      </c>
      <c r="F147" t="s">
        <v>1010</v>
      </c>
      <c r="G147" s="27" t="str">
        <f>VLOOKUP(D147,Detail!$G:$H,2,0)</f>
        <v>Lili Hastuti</v>
      </c>
      <c r="H147">
        <v>51</v>
      </c>
      <c r="I147">
        <v>56</v>
      </c>
      <c r="J147">
        <v>75</v>
      </c>
      <c r="K147">
        <v>50</v>
      </c>
      <c r="L147">
        <v>92</v>
      </c>
      <c r="M147">
        <v>47</v>
      </c>
      <c r="N147">
        <v>65</v>
      </c>
      <c r="O147" s="27" t="str">
        <f>IFERROR(VLOOKUP(D147,Absen!$A:$B,2,0),"No")</f>
        <v>No</v>
      </c>
      <c r="P147" s="43">
        <f t="shared" si="13"/>
        <v>65</v>
      </c>
      <c r="Q147" s="45">
        <f t="shared" si="15"/>
        <v>62.024999999999999</v>
      </c>
      <c r="R147" s="49" t="str">
        <f>VLOOKUP(Q147,Helper!$N:$O,2,TRUE)</f>
        <v>C</v>
      </c>
      <c r="S147" s="51">
        <f>MATCH(D147,Detail!$G$2:$G$1001,0)</f>
        <v>285</v>
      </c>
      <c r="T147" s="27">
        <f>INDEX(Detail!$A$2:$A$1001,Main!S147,1)</f>
        <v>37574</v>
      </c>
      <c r="U147" t="str">
        <f>INDEX(Detail!$F$2:$F$1001,Main!S147,1)</f>
        <v>Padang Sidempuan</v>
      </c>
      <c r="V147">
        <f>INDEX(Detail!$C$2:$C$1001,Main!S147,1)</f>
        <v>158</v>
      </c>
      <c r="W147">
        <f>INDEX(Detail!$D$2:$D$1001,Main!S147,1)</f>
        <v>92</v>
      </c>
      <c r="X147" t="str">
        <f>INDEX(Detail!$E$2:$E$1001,Main!S147,1)</f>
        <v>Gg. Cempaka No. 99</v>
      </c>
      <c r="Y147" t="str">
        <f>INDEX(Detail!$B$2:$B$1001,Main!S147,1)</f>
        <v>O-</v>
      </c>
      <c r="Z147">
        <f>MATCH(F147,Sheet1!$A$3:$A$8,0)</f>
        <v>5</v>
      </c>
      <c r="AA147">
        <f>MATCH(A147,Sheet1!$B$2:$E$2,0)</f>
        <v>1</v>
      </c>
      <c r="AB147" t="str">
        <f>INDEX(Sheet1!$B$3:$E$8,Main!Z147,Main!AA147)</f>
        <v>Bu Made</v>
      </c>
    </row>
    <row r="148" spans="1:28" x14ac:dyDescent="0.35">
      <c r="A148" t="str">
        <f t="shared" si="14"/>
        <v>Kategori 1</v>
      </c>
      <c r="B148">
        <v>147</v>
      </c>
      <c r="C148" t="str">
        <f t="shared" si="11"/>
        <v>0147</v>
      </c>
      <c r="D148" t="str">
        <f t="shared" si="12"/>
        <v>F0147</v>
      </c>
      <c r="E148" t="str">
        <f>VLOOKUP(F148,Helper!$I:$J,2,0)</f>
        <v>F</v>
      </c>
      <c r="F148" t="s">
        <v>1011</v>
      </c>
      <c r="G148" s="27" t="str">
        <f>VLOOKUP(D148,Detail!$G:$H,2,0)</f>
        <v>Kuncara Uwais</v>
      </c>
      <c r="H148">
        <v>72</v>
      </c>
      <c r="I148">
        <v>67</v>
      </c>
      <c r="J148">
        <v>58</v>
      </c>
      <c r="K148">
        <v>70</v>
      </c>
      <c r="L148">
        <v>79</v>
      </c>
      <c r="M148">
        <v>40</v>
      </c>
      <c r="N148">
        <v>70</v>
      </c>
      <c r="O148" s="27" t="str">
        <f>IFERROR(VLOOKUP(D148,Absen!$A:$B,2,0),"No")</f>
        <v>No</v>
      </c>
      <c r="P148" s="43">
        <f t="shared" si="13"/>
        <v>70</v>
      </c>
      <c r="Q148" s="45">
        <f t="shared" si="15"/>
        <v>62.6</v>
      </c>
      <c r="R148" s="49" t="str">
        <f>VLOOKUP(Q148,Helper!$N:$O,2,TRUE)</f>
        <v>C</v>
      </c>
      <c r="S148" s="51">
        <f>MATCH(D148,Detail!$G$2:$G$1001,0)</f>
        <v>727</v>
      </c>
      <c r="T148" s="27">
        <f>INDEX(Detail!$A$2:$A$1001,Main!S148,1)</f>
        <v>37515</v>
      </c>
      <c r="U148" t="str">
        <f>INDEX(Detail!$F$2:$F$1001,Main!S148,1)</f>
        <v>Padang</v>
      </c>
      <c r="V148">
        <f>INDEX(Detail!$C$2:$C$1001,Main!S148,1)</f>
        <v>161</v>
      </c>
      <c r="W148">
        <f>INDEX(Detail!$D$2:$D$1001,Main!S148,1)</f>
        <v>62</v>
      </c>
      <c r="X148" t="str">
        <f>INDEX(Detail!$E$2:$E$1001,Main!S148,1)</f>
        <v>Jl. Abdul Muis No. 40</v>
      </c>
      <c r="Y148" t="str">
        <f>INDEX(Detail!$B$2:$B$1001,Main!S148,1)</f>
        <v>A+</v>
      </c>
      <c r="Z148">
        <f>MATCH(F148,Sheet1!$A$3:$A$8,0)</f>
        <v>6</v>
      </c>
      <c r="AA148">
        <f>MATCH(A148,Sheet1!$B$2:$E$2,0)</f>
        <v>1</v>
      </c>
      <c r="AB148" t="str">
        <f>INDEX(Sheet1!$B$3:$E$8,Main!Z148,Main!AA148)</f>
        <v>Pak Andi</v>
      </c>
    </row>
    <row r="149" spans="1:28" x14ac:dyDescent="0.35">
      <c r="A149" t="str">
        <f t="shared" si="14"/>
        <v>Kategori 1</v>
      </c>
      <c r="B149">
        <v>148</v>
      </c>
      <c r="C149" t="str">
        <f t="shared" si="11"/>
        <v>0148</v>
      </c>
      <c r="D149" t="str">
        <f t="shared" si="12"/>
        <v>D0148</v>
      </c>
      <c r="E149" t="str">
        <f>VLOOKUP(F149,Helper!$I:$J,2,0)</f>
        <v>D</v>
      </c>
      <c r="F149" t="s">
        <v>1013</v>
      </c>
      <c r="G149" s="27" t="str">
        <f>VLOOKUP(D149,Detail!$G:$H,2,0)</f>
        <v>Labuh Puspasari</v>
      </c>
      <c r="H149">
        <v>93</v>
      </c>
      <c r="I149">
        <v>42</v>
      </c>
      <c r="J149">
        <v>60</v>
      </c>
      <c r="K149">
        <v>52</v>
      </c>
      <c r="L149">
        <v>60</v>
      </c>
      <c r="M149">
        <v>68</v>
      </c>
      <c r="N149">
        <v>77</v>
      </c>
      <c r="O149" s="27" t="str">
        <f>IFERROR(VLOOKUP(D149,Absen!$A:$B,2,0),"No")</f>
        <v>No</v>
      </c>
      <c r="P149" s="43">
        <f t="shared" si="13"/>
        <v>77</v>
      </c>
      <c r="Q149" s="45">
        <f t="shared" si="15"/>
        <v>64.174999999999997</v>
      </c>
      <c r="R149" s="49" t="str">
        <f>VLOOKUP(Q149,Helper!$N:$O,2,TRUE)</f>
        <v>C</v>
      </c>
      <c r="S149" s="51">
        <f>MATCH(D149,Detail!$G$2:$G$1001,0)</f>
        <v>540</v>
      </c>
      <c r="T149" s="27">
        <f>INDEX(Detail!$A$2:$A$1001,Main!S149,1)</f>
        <v>37447</v>
      </c>
      <c r="U149" t="str">
        <f>INDEX(Detail!$F$2:$F$1001,Main!S149,1)</f>
        <v>Tanjungpinang</v>
      </c>
      <c r="V149">
        <f>INDEX(Detail!$C$2:$C$1001,Main!S149,1)</f>
        <v>177</v>
      </c>
      <c r="W149">
        <f>INDEX(Detail!$D$2:$D$1001,Main!S149,1)</f>
        <v>71</v>
      </c>
      <c r="X149" t="str">
        <f>INDEX(Detail!$E$2:$E$1001,Main!S149,1)</f>
        <v xml:space="preserve">Jalan Dipenogoro No. 9
</v>
      </c>
      <c r="Y149" t="str">
        <f>INDEX(Detail!$B$2:$B$1001,Main!S149,1)</f>
        <v>B-</v>
      </c>
      <c r="Z149">
        <f>MATCH(F149,Sheet1!$A$3:$A$8,0)</f>
        <v>4</v>
      </c>
      <c r="AA149">
        <f>MATCH(A149,Sheet1!$B$2:$E$2,0)</f>
        <v>1</v>
      </c>
      <c r="AB149" t="str">
        <f>INDEX(Sheet1!$B$3:$E$8,Main!Z149,Main!AA149)</f>
        <v>Bu Ratna</v>
      </c>
    </row>
    <row r="150" spans="1:28" x14ac:dyDescent="0.35">
      <c r="A150" t="str">
        <f t="shared" si="14"/>
        <v>Kategori 1</v>
      </c>
      <c r="B150">
        <v>149</v>
      </c>
      <c r="C150" t="str">
        <f t="shared" si="11"/>
        <v>0149</v>
      </c>
      <c r="D150" t="str">
        <f t="shared" si="12"/>
        <v>C0149</v>
      </c>
      <c r="E150" t="str">
        <f>VLOOKUP(F150,Helper!$I:$J,2,0)</f>
        <v>C</v>
      </c>
      <c r="F150" t="s">
        <v>1012</v>
      </c>
      <c r="G150" s="27" t="str">
        <f>VLOOKUP(D150,Detail!$G:$H,2,0)</f>
        <v>Vino Nashiruddin</v>
      </c>
      <c r="H150">
        <v>87</v>
      </c>
      <c r="I150">
        <v>66</v>
      </c>
      <c r="J150">
        <v>73</v>
      </c>
      <c r="K150">
        <v>63</v>
      </c>
      <c r="L150">
        <v>82</v>
      </c>
      <c r="M150">
        <v>66</v>
      </c>
      <c r="N150">
        <v>73</v>
      </c>
      <c r="O150" s="27" t="str">
        <f>IFERROR(VLOOKUP(D150,Absen!$A:$B,2,0),"No")</f>
        <v>No</v>
      </c>
      <c r="P150" s="43">
        <f t="shared" si="13"/>
        <v>73</v>
      </c>
      <c r="Q150" s="45">
        <f t="shared" si="15"/>
        <v>72.349999999999994</v>
      </c>
      <c r="R150" s="49" t="str">
        <f>VLOOKUP(Q150,Helper!$N:$O,2,TRUE)</f>
        <v>B</v>
      </c>
      <c r="S150" s="51">
        <f>MATCH(D150,Detail!$G$2:$G$1001,0)</f>
        <v>276</v>
      </c>
      <c r="T150" s="27">
        <f>INDEX(Detail!$A$2:$A$1001,Main!S150,1)</f>
        <v>37027</v>
      </c>
      <c r="U150" t="str">
        <f>INDEX(Detail!$F$2:$F$1001,Main!S150,1)</f>
        <v>Kota Administrasi Jakarta Selatan</v>
      </c>
      <c r="V150">
        <f>INDEX(Detail!$C$2:$C$1001,Main!S150,1)</f>
        <v>157</v>
      </c>
      <c r="W150">
        <f>INDEX(Detail!$D$2:$D$1001,Main!S150,1)</f>
        <v>61</v>
      </c>
      <c r="X150" t="str">
        <f>INDEX(Detail!$E$2:$E$1001,Main!S150,1)</f>
        <v>Gg. Bangka Raya No. 25</v>
      </c>
      <c r="Y150" t="str">
        <f>INDEX(Detail!$B$2:$B$1001,Main!S150,1)</f>
        <v>B-</v>
      </c>
      <c r="Z150">
        <f>MATCH(F150,Sheet1!$A$3:$A$8,0)</f>
        <v>3</v>
      </c>
      <c r="AA150">
        <f>MATCH(A150,Sheet1!$B$2:$E$2,0)</f>
        <v>1</v>
      </c>
      <c r="AB150" t="str">
        <f>INDEX(Sheet1!$B$3:$E$8,Main!Z150,Main!AA150)</f>
        <v>Pak Budi</v>
      </c>
    </row>
    <row r="151" spans="1:28" x14ac:dyDescent="0.35">
      <c r="A151" t="str">
        <f t="shared" si="14"/>
        <v>Kategori 1</v>
      </c>
      <c r="B151">
        <v>150</v>
      </c>
      <c r="C151" t="str">
        <f t="shared" si="11"/>
        <v>0150</v>
      </c>
      <c r="D151" t="str">
        <f t="shared" si="12"/>
        <v>A0150</v>
      </c>
      <c r="E151" t="str">
        <f>VLOOKUP(F151,Helper!$I:$J,2,0)</f>
        <v>A</v>
      </c>
      <c r="F151" t="s">
        <v>1015</v>
      </c>
      <c r="G151" s="27" t="str">
        <f>VLOOKUP(D151,Detail!$G:$H,2,0)</f>
        <v>Yuliana Mahendra</v>
      </c>
      <c r="H151">
        <v>83</v>
      </c>
      <c r="I151">
        <v>75</v>
      </c>
      <c r="J151">
        <v>86</v>
      </c>
      <c r="K151">
        <v>59</v>
      </c>
      <c r="L151">
        <v>57</v>
      </c>
      <c r="M151">
        <v>99</v>
      </c>
      <c r="N151">
        <v>99</v>
      </c>
      <c r="O151" s="27" t="str">
        <f>IFERROR(VLOOKUP(D151,Absen!$A:$B,2,0),"No")</f>
        <v>No</v>
      </c>
      <c r="P151" s="43">
        <f t="shared" si="13"/>
        <v>99</v>
      </c>
      <c r="Q151" s="45">
        <f t="shared" si="15"/>
        <v>81.150000000000006</v>
      </c>
      <c r="R151" s="49" t="str">
        <f>VLOOKUP(Q151,Helper!$N:$O,2,TRUE)</f>
        <v>A</v>
      </c>
      <c r="S151" s="51">
        <f>MATCH(D151,Detail!$G$2:$G$1001,0)</f>
        <v>694</v>
      </c>
      <c r="T151" s="27">
        <f>INDEX(Detail!$A$2:$A$1001,Main!S151,1)</f>
        <v>37038</v>
      </c>
      <c r="U151" t="str">
        <f>INDEX(Detail!$F$2:$F$1001,Main!S151,1)</f>
        <v>Banjar</v>
      </c>
      <c r="V151">
        <f>INDEX(Detail!$C$2:$C$1001,Main!S151,1)</f>
        <v>157</v>
      </c>
      <c r="W151">
        <f>INDEX(Detail!$D$2:$D$1001,Main!S151,1)</f>
        <v>54</v>
      </c>
      <c r="X151" t="str">
        <f>INDEX(Detail!$E$2:$E$1001,Main!S151,1)</f>
        <v>Jalan Surapati No. 77</v>
      </c>
      <c r="Y151" t="str">
        <f>INDEX(Detail!$B$2:$B$1001,Main!S151,1)</f>
        <v>B-</v>
      </c>
      <c r="Z151">
        <f>MATCH(F151,Sheet1!$A$3:$A$8,0)</f>
        <v>1</v>
      </c>
      <c r="AA151">
        <f>MATCH(A151,Sheet1!$B$2:$E$2,0)</f>
        <v>1</v>
      </c>
      <c r="AB151" t="str">
        <f>INDEX(Sheet1!$B$3:$E$8,Main!Z151,Main!AA151)</f>
        <v>Bu Dwi</v>
      </c>
    </row>
    <row r="152" spans="1:28" x14ac:dyDescent="0.35">
      <c r="A152" t="str">
        <f t="shared" si="14"/>
        <v>Kategori 1</v>
      </c>
      <c r="B152">
        <v>151</v>
      </c>
      <c r="C152" t="str">
        <f t="shared" si="11"/>
        <v>0151</v>
      </c>
      <c r="D152" t="str">
        <f t="shared" si="12"/>
        <v>C0151</v>
      </c>
      <c r="E152" t="str">
        <f>VLOOKUP(F152,Helper!$I:$J,2,0)</f>
        <v>C</v>
      </c>
      <c r="F152" t="s">
        <v>1012</v>
      </c>
      <c r="G152" s="27" t="str">
        <f>VLOOKUP(D152,Detail!$G:$H,2,0)</f>
        <v>Gamblang Permata</v>
      </c>
      <c r="H152">
        <v>87</v>
      </c>
      <c r="I152">
        <v>48</v>
      </c>
      <c r="J152">
        <v>45</v>
      </c>
      <c r="K152">
        <v>63</v>
      </c>
      <c r="L152">
        <v>86</v>
      </c>
      <c r="M152">
        <v>63</v>
      </c>
      <c r="N152">
        <v>70</v>
      </c>
      <c r="O152" s="27">
        <f>IFERROR(VLOOKUP(D152,Absen!$A:$B,2,0),"No")</f>
        <v>44778</v>
      </c>
      <c r="P152" s="43">
        <f t="shared" si="13"/>
        <v>60</v>
      </c>
      <c r="Q152" s="45">
        <f t="shared" si="15"/>
        <v>63.1</v>
      </c>
      <c r="R152" s="49" t="str">
        <f>VLOOKUP(Q152,Helper!$N:$O,2,TRUE)</f>
        <v>C</v>
      </c>
      <c r="S152" s="51">
        <f>MATCH(D152,Detail!$G$2:$G$1001,0)</f>
        <v>971</v>
      </c>
      <c r="T152" s="27">
        <f>INDEX(Detail!$A$2:$A$1001,Main!S152,1)</f>
        <v>38221</v>
      </c>
      <c r="U152" t="str">
        <f>INDEX(Detail!$F$2:$F$1001,Main!S152,1)</f>
        <v>Madiun</v>
      </c>
      <c r="V152">
        <f>INDEX(Detail!$C$2:$C$1001,Main!S152,1)</f>
        <v>157</v>
      </c>
      <c r="W152">
        <f>INDEX(Detail!$D$2:$D$1001,Main!S152,1)</f>
        <v>48</v>
      </c>
      <c r="X152" t="str">
        <f>INDEX(Detail!$E$2:$E$1001,Main!S152,1)</f>
        <v>Jl. Suniaraja No. 37</v>
      </c>
      <c r="Y152" t="str">
        <f>INDEX(Detail!$B$2:$B$1001,Main!S152,1)</f>
        <v>B-</v>
      </c>
      <c r="Z152">
        <f>MATCH(F152,Sheet1!$A$3:$A$8,0)</f>
        <v>3</v>
      </c>
      <c r="AA152">
        <f>MATCH(A152,Sheet1!$B$2:$E$2,0)</f>
        <v>1</v>
      </c>
      <c r="AB152" t="str">
        <f>INDEX(Sheet1!$B$3:$E$8,Main!Z152,Main!AA152)</f>
        <v>Pak Budi</v>
      </c>
    </row>
    <row r="153" spans="1:28" x14ac:dyDescent="0.35">
      <c r="A153" t="str">
        <f t="shared" si="14"/>
        <v>Kategori 1</v>
      </c>
      <c r="B153">
        <v>152</v>
      </c>
      <c r="C153" t="str">
        <f t="shared" si="11"/>
        <v>0152</v>
      </c>
      <c r="D153" t="str">
        <f t="shared" si="12"/>
        <v>E0152</v>
      </c>
      <c r="E153" t="str">
        <f>VLOOKUP(F153,Helper!$I:$J,2,0)</f>
        <v>E</v>
      </c>
      <c r="F153" t="s">
        <v>1010</v>
      </c>
      <c r="G153" s="27" t="str">
        <f>VLOOKUP(D153,Detail!$G:$H,2,0)</f>
        <v>Kasusra Rahimah</v>
      </c>
      <c r="H153">
        <v>66</v>
      </c>
      <c r="I153">
        <v>55</v>
      </c>
      <c r="J153">
        <v>91</v>
      </c>
      <c r="K153">
        <v>71</v>
      </c>
      <c r="L153">
        <v>74</v>
      </c>
      <c r="M153">
        <v>84</v>
      </c>
      <c r="N153">
        <v>87</v>
      </c>
      <c r="O153" s="27" t="str">
        <f>IFERROR(VLOOKUP(D153,Absen!$A:$B,2,0),"No")</f>
        <v>No</v>
      </c>
      <c r="P153" s="43">
        <f t="shared" si="13"/>
        <v>87</v>
      </c>
      <c r="Q153" s="45">
        <f t="shared" si="15"/>
        <v>76.95</v>
      </c>
      <c r="R153" s="49" t="str">
        <f>VLOOKUP(Q153,Helper!$N:$O,2,TRUE)</f>
        <v>B</v>
      </c>
      <c r="S153" s="51">
        <f>MATCH(D153,Detail!$G$2:$G$1001,0)</f>
        <v>296</v>
      </c>
      <c r="T153" s="27">
        <f>INDEX(Detail!$A$2:$A$1001,Main!S153,1)</f>
        <v>37703</v>
      </c>
      <c r="U153" t="str">
        <f>INDEX(Detail!$F$2:$F$1001,Main!S153,1)</f>
        <v>Serang</v>
      </c>
      <c r="V153">
        <f>INDEX(Detail!$C$2:$C$1001,Main!S153,1)</f>
        <v>168</v>
      </c>
      <c r="W153">
        <f>INDEX(Detail!$D$2:$D$1001,Main!S153,1)</f>
        <v>64</v>
      </c>
      <c r="X153" t="str">
        <f>INDEX(Detail!$E$2:$E$1001,Main!S153,1)</f>
        <v xml:space="preserve">Gg. Cikutra Timur No. 7
</v>
      </c>
      <c r="Y153" t="str">
        <f>INDEX(Detail!$B$2:$B$1001,Main!S153,1)</f>
        <v>O-</v>
      </c>
      <c r="Z153">
        <f>MATCH(F153,Sheet1!$A$3:$A$8,0)</f>
        <v>5</v>
      </c>
      <c r="AA153">
        <f>MATCH(A153,Sheet1!$B$2:$E$2,0)</f>
        <v>1</v>
      </c>
      <c r="AB153" t="str">
        <f>INDEX(Sheet1!$B$3:$E$8,Main!Z153,Main!AA153)</f>
        <v>Bu Made</v>
      </c>
    </row>
    <row r="154" spans="1:28" x14ac:dyDescent="0.35">
      <c r="A154" t="str">
        <f t="shared" si="14"/>
        <v>Kategori 1</v>
      </c>
      <c r="B154">
        <v>153</v>
      </c>
      <c r="C154" t="str">
        <f t="shared" si="11"/>
        <v>0153</v>
      </c>
      <c r="D154" t="str">
        <f t="shared" si="12"/>
        <v>D0153</v>
      </c>
      <c r="E154" t="str">
        <f>VLOOKUP(F154,Helper!$I:$J,2,0)</f>
        <v>D</v>
      </c>
      <c r="F154" t="s">
        <v>1013</v>
      </c>
      <c r="G154" s="27" t="str">
        <f>VLOOKUP(D154,Detail!$G:$H,2,0)</f>
        <v>Chandra Mangunsong</v>
      </c>
      <c r="H154">
        <v>89</v>
      </c>
      <c r="I154">
        <v>42</v>
      </c>
      <c r="J154">
        <v>42</v>
      </c>
      <c r="K154">
        <v>68</v>
      </c>
      <c r="L154">
        <v>93</v>
      </c>
      <c r="M154">
        <v>72</v>
      </c>
      <c r="N154">
        <v>75</v>
      </c>
      <c r="O154" s="27" t="str">
        <f>IFERROR(VLOOKUP(D154,Absen!$A:$B,2,0),"No")</f>
        <v>No</v>
      </c>
      <c r="P154" s="43">
        <f t="shared" si="13"/>
        <v>75</v>
      </c>
      <c r="Q154" s="45">
        <f t="shared" si="15"/>
        <v>66.8</v>
      </c>
      <c r="R154" s="49" t="str">
        <f>VLOOKUP(Q154,Helper!$N:$O,2,TRUE)</f>
        <v>C</v>
      </c>
      <c r="S154" s="51">
        <f>MATCH(D154,Detail!$G$2:$G$1001,0)</f>
        <v>796</v>
      </c>
      <c r="T154" s="27">
        <f>INDEX(Detail!$A$2:$A$1001,Main!S154,1)</f>
        <v>37776</v>
      </c>
      <c r="U154" t="str">
        <f>INDEX(Detail!$F$2:$F$1001,Main!S154,1)</f>
        <v>Samarinda</v>
      </c>
      <c r="V154">
        <f>INDEX(Detail!$C$2:$C$1001,Main!S154,1)</f>
        <v>171</v>
      </c>
      <c r="W154">
        <f>INDEX(Detail!$D$2:$D$1001,Main!S154,1)</f>
        <v>57</v>
      </c>
      <c r="X154" t="str">
        <f>INDEX(Detail!$E$2:$E$1001,Main!S154,1)</f>
        <v xml:space="preserve">Jl. Ir. H. Djuanda No. 0
</v>
      </c>
      <c r="Y154" t="str">
        <f>INDEX(Detail!$B$2:$B$1001,Main!S154,1)</f>
        <v>AB+</v>
      </c>
      <c r="Z154">
        <f>MATCH(F154,Sheet1!$A$3:$A$8,0)</f>
        <v>4</v>
      </c>
      <c r="AA154">
        <f>MATCH(A154,Sheet1!$B$2:$E$2,0)</f>
        <v>1</v>
      </c>
      <c r="AB154" t="str">
        <f>INDEX(Sheet1!$B$3:$E$8,Main!Z154,Main!AA154)</f>
        <v>Bu Ratna</v>
      </c>
    </row>
    <row r="155" spans="1:28" x14ac:dyDescent="0.35">
      <c r="A155" t="str">
        <f t="shared" si="14"/>
        <v>Kategori 1</v>
      </c>
      <c r="B155">
        <v>154</v>
      </c>
      <c r="C155" t="str">
        <f t="shared" si="11"/>
        <v>0154</v>
      </c>
      <c r="D155" t="str">
        <f t="shared" si="12"/>
        <v>A0154</v>
      </c>
      <c r="E155" t="str">
        <f>VLOOKUP(F155,Helper!$I:$J,2,0)</f>
        <v>A</v>
      </c>
      <c r="F155" t="s">
        <v>1015</v>
      </c>
      <c r="G155" s="27" t="str">
        <f>VLOOKUP(D155,Detail!$G:$H,2,0)</f>
        <v>Atmaja Nainggolan</v>
      </c>
      <c r="H155">
        <v>53</v>
      </c>
      <c r="I155">
        <v>67</v>
      </c>
      <c r="J155">
        <v>85</v>
      </c>
      <c r="K155">
        <v>60</v>
      </c>
      <c r="L155">
        <v>50</v>
      </c>
      <c r="M155">
        <v>44</v>
      </c>
      <c r="N155">
        <v>88</v>
      </c>
      <c r="O155" s="27">
        <f>IFERROR(VLOOKUP(D155,Absen!$A:$B,2,0),"No")</f>
        <v>44858</v>
      </c>
      <c r="P155" s="43">
        <f t="shared" si="13"/>
        <v>78</v>
      </c>
      <c r="Q155" s="45">
        <f t="shared" si="15"/>
        <v>62.349999999999994</v>
      </c>
      <c r="R155" s="49" t="str">
        <f>VLOOKUP(Q155,Helper!$N:$O,2,TRUE)</f>
        <v>C</v>
      </c>
      <c r="S155" s="51">
        <f>MATCH(D155,Detail!$G$2:$G$1001,0)</f>
        <v>200</v>
      </c>
      <c r="T155" s="27">
        <f>INDEX(Detail!$A$2:$A$1001,Main!S155,1)</f>
        <v>37673</v>
      </c>
      <c r="U155" t="str">
        <f>INDEX(Detail!$F$2:$F$1001,Main!S155,1)</f>
        <v>Pematangsiantar</v>
      </c>
      <c r="V155">
        <f>INDEX(Detail!$C$2:$C$1001,Main!S155,1)</f>
        <v>165</v>
      </c>
      <c r="W155">
        <f>INDEX(Detail!$D$2:$D$1001,Main!S155,1)</f>
        <v>85</v>
      </c>
      <c r="X155" t="str">
        <f>INDEX(Detail!$E$2:$E$1001,Main!S155,1)</f>
        <v>Gang Rumah Sakit No. 08</v>
      </c>
      <c r="Y155" t="str">
        <f>INDEX(Detail!$B$2:$B$1001,Main!S155,1)</f>
        <v>A+</v>
      </c>
      <c r="Z155">
        <f>MATCH(F155,Sheet1!$A$3:$A$8,0)</f>
        <v>1</v>
      </c>
      <c r="AA155">
        <f>MATCH(A155,Sheet1!$B$2:$E$2,0)</f>
        <v>1</v>
      </c>
      <c r="AB155" t="str">
        <f>INDEX(Sheet1!$B$3:$E$8,Main!Z155,Main!AA155)</f>
        <v>Bu Dwi</v>
      </c>
    </row>
    <row r="156" spans="1:28" x14ac:dyDescent="0.35">
      <c r="A156" t="str">
        <f t="shared" si="14"/>
        <v>Kategori 1</v>
      </c>
      <c r="B156">
        <v>155</v>
      </c>
      <c r="C156" t="str">
        <f t="shared" si="11"/>
        <v>0155</v>
      </c>
      <c r="D156" t="str">
        <f t="shared" si="12"/>
        <v>B0155</v>
      </c>
      <c r="E156" t="str">
        <f>VLOOKUP(F156,Helper!$I:$J,2,0)</f>
        <v>B</v>
      </c>
      <c r="F156" t="s">
        <v>1014</v>
      </c>
      <c r="G156" s="27" t="str">
        <f>VLOOKUP(D156,Detail!$G:$H,2,0)</f>
        <v>Mutia Hidayat</v>
      </c>
      <c r="H156">
        <v>91</v>
      </c>
      <c r="I156">
        <v>50</v>
      </c>
      <c r="J156">
        <v>60</v>
      </c>
      <c r="K156">
        <v>54</v>
      </c>
      <c r="L156">
        <v>71</v>
      </c>
      <c r="M156">
        <v>49</v>
      </c>
      <c r="N156">
        <v>96</v>
      </c>
      <c r="O156" s="27">
        <f>IFERROR(VLOOKUP(D156,Absen!$A:$B,2,0),"No")</f>
        <v>44865</v>
      </c>
      <c r="P156" s="43">
        <f t="shared" si="13"/>
        <v>86</v>
      </c>
      <c r="Q156" s="45">
        <f t="shared" si="15"/>
        <v>63.65</v>
      </c>
      <c r="R156" s="49" t="str">
        <f>VLOOKUP(Q156,Helper!$N:$O,2,TRUE)</f>
        <v>C</v>
      </c>
      <c r="S156" s="51">
        <f>MATCH(D156,Detail!$G$2:$G$1001,0)</f>
        <v>622</v>
      </c>
      <c r="T156" s="27">
        <f>INDEX(Detail!$A$2:$A$1001,Main!S156,1)</f>
        <v>37749</v>
      </c>
      <c r="U156" t="str">
        <f>INDEX(Detail!$F$2:$F$1001,Main!S156,1)</f>
        <v>Metro</v>
      </c>
      <c r="V156">
        <f>INDEX(Detail!$C$2:$C$1001,Main!S156,1)</f>
        <v>162</v>
      </c>
      <c r="W156">
        <f>INDEX(Detail!$D$2:$D$1001,Main!S156,1)</f>
        <v>65</v>
      </c>
      <c r="X156" t="str">
        <f>INDEX(Detail!$E$2:$E$1001,Main!S156,1)</f>
        <v xml:space="preserve">Jalan Monginsidi No. 6
</v>
      </c>
      <c r="Y156" t="str">
        <f>INDEX(Detail!$B$2:$B$1001,Main!S156,1)</f>
        <v>B-</v>
      </c>
      <c r="Z156">
        <f>MATCH(F156,Sheet1!$A$3:$A$8,0)</f>
        <v>2</v>
      </c>
      <c r="AA156">
        <f>MATCH(A156,Sheet1!$B$2:$E$2,0)</f>
        <v>1</v>
      </c>
      <c r="AB156" t="str">
        <f>INDEX(Sheet1!$B$3:$E$8,Main!Z156,Main!AA156)</f>
        <v>Pak Krisna</v>
      </c>
    </row>
    <row r="157" spans="1:28" x14ac:dyDescent="0.35">
      <c r="A157" t="str">
        <f t="shared" si="14"/>
        <v>Kategori 1</v>
      </c>
      <c r="B157">
        <v>156</v>
      </c>
      <c r="C157" t="str">
        <f t="shared" si="11"/>
        <v>0156</v>
      </c>
      <c r="D157" t="str">
        <f t="shared" si="12"/>
        <v>A0156</v>
      </c>
      <c r="E157" t="str">
        <f>VLOOKUP(F157,Helper!$I:$J,2,0)</f>
        <v>A</v>
      </c>
      <c r="F157" t="s">
        <v>1015</v>
      </c>
      <c r="G157" s="27" t="str">
        <f>VLOOKUP(D157,Detail!$G:$H,2,0)</f>
        <v>Jaswadi Permata</v>
      </c>
      <c r="H157">
        <v>87</v>
      </c>
      <c r="I157">
        <v>43</v>
      </c>
      <c r="J157">
        <v>93</v>
      </c>
      <c r="K157">
        <v>57</v>
      </c>
      <c r="L157">
        <v>62</v>
      </c>
      <c r="M157">
        <v>99</v>
      </c>
      <c r="N157">
        <v>83</v>
      </c>
      <c r="O157" s="27">
        <f>IFERROR(VLOOKUP(D157,Absen!$A:$B,2,0),"No")</f>
        <v>44810</v>
      </c>
      <c r="P157" s="43">
        <f t="shared" si="13"/>
        <v>73</v>
      </c>
      <c r="Q157" s="45">
        <f t="shared" si="15"/>
        <v>76.825000000000003</v>
      </c>
      <c r="R157" s="49" t="str">
        <f>VLOOKUP(Q157,Helper!$N:$O,2,TRUE)</f>
        <v>B</v>
      </c>
      <c r="S157" s="51">
        <f>MATCH(D157,Detail!$G$2:$G$1001,0)</f>
        <v>562</v>
      </c>
      <c r="T157" s="27">
        <f>INDEX(Detail!$A$2:$A$1001,Main!S157,1)</f>
        <v>37752</v>
      </c>
      <c r="U157" t="str">
        <f>INDEX(Detail!$F$2:$F$1001,Main!S157,1)</f>
        <v>Manado</v>
      </c>
      <c r="V157">
        <f>INDEX(Detail!$C$2:$C$1001,Main!S157,1)</f>
        <v>161</v>
      </c>
      <c r="W157">
        <f>INDEX(Detail!$D$2:$D$1001,Main!S157,1)</f>
        <v>62</v>
      </c>
      <c r="X157" t="str">
        <f>INDEX(Detail!$E$2:$E$1001,Main!S157,1)</f>
        <v xml:space="preserve">Jalan HOS. Cokroaminoto No. 2
</v>
      </c>
      <c r="Y157" t="str">
        <f>INDEX(Detail!$B$2:$B$1001,Main!S157,1)</f>
        <v>B+</v>
      </c>
      <c r="Z157">
        <f>MATCH(F157,Sheet1!$A$3:$A$8,0)</f>
        <v>1</v>
      </c>
      <c r="AA157">
        <f>MATCH(A157,Sheet1!$B$2:$E$2,0)</f>
        <v>1</v>
      </c>
      <c r="AB157" t="str">
        <f>INDEX(Sheet1!$B$3:$E$8,Main!Z157,Main!AA157)</f>
        <v>Bu Dwi</v>
      </c>
    </row>
    <row r="158" spans="1:28" x14ac:dyDescent="0.35">
      <c r="A158" t="str">
        <f t="shared" si="14"/>
        <v>Kategori 1</v>
      </c>
      <c r="B158">
        <v>157</v>
      </c>
      <c r="C158" t="str">
        <f t="shared" si="11"/>
        <v>0157</v>
      </c>
      <c r="D158" t="str">
        <f t="shared" si="12"/>
        <v>D0157</v>
      </c>
      <c r="E158" t="str">
        <f>VLOOKUP(F158,Helper!$I:$J,2,0)</f>
        <v>D</v>
      </c>
      <c r="F158" t="s">
        <v>1013</v>
      </c>
      <c r="G158" s="27" t="str">
        <f>VLOOKUP(D158,Detail!$G:$H,2,0)</f>
        <v>Chelsea Kusumo</v>
      </c>
      <c r="H158">
        <v>65</v>
      </c>
      <c r="I158">
        <v>40</v>
      </c>
      <c r="J158">
        <v>73</v>
      </c>
      <c r="K158">
        <v>61</v>
      </c>
      <c r="L158">
        <v>53</v>
      </c>
      <c r="M158">
        <v>76</v>
      </c>
      <c r="N158">
        <v>71</v>
      </c>
      <c r="O158" s="27" t="str">
        <f>IFERROR(VLOOKUP(D158,Absen!$A:$B,2,0),"No")</f>
        <v>No</v>
      </c>
      <c r="P158" s="43">
        <f t="shared" si="13"/>
        <v>71</v>
      </c>
      <c r="Q158" s="45">
        <f t="shared" si="15"/>
        <v>64.275000000000006</v>
      </c>
      <c r="R158" s="49" t="str">
        <f>VLOOKUP(Q158,Helper!$N:$O,2,TRUE)</f>
        <v>C</v>
      </c>
      <c r="S158" s="51">
        <f>MATCH(D158,Detail!$G$2:$G$1001,0)</f>
        <v>649</v>
      </c>
      <c r="T158" s="27">
        <f>INDEX(Detail!$A$2:$A$1001,Main!S158,1)</f>
        <v>37648</v>
      </c>
      <c r="U158" t="str">
        <f>INDEX(Detail!$F$2:$F$1001,Main!S158,1)</f>
        <v>Balikpapan</v>
      </c>
      <c r="V158">
        <f>INDEX(Detail!$C$2:$C$1001,Main!S158,1)</f>
        <v>175</v>
      </c>
      <c r="W158">
        <f>INDEX(Detail!$D$2:$D$1001,Main!S158,1)</f>
        <v>93</v>
      </c>
      <c r="X158" t="str">
        <f>INDEX(Detail!$E$2:$E$1001,Main!S158,1)</f>
        <v>Jalan Rajiman No. 35</v>
      </c>
      <c r="Y158" t="str">
        <f>INDEX(Detail!$B$2:$B$1001,Main!S158,1)</f>
        <v>A+</v>
      </c>
      <c r="Z158">
        <f>MATCH(F158,Sheet1!$A$3:$A$8,0)</f>
        <v>4</v>
      </c>
      <c r="AA158">
        <f>MATCH(A158,Sheet1!$B$2:$E$2,0)</f>
        <v>1</v>
      </c>
      <c r="AB158" t="str">
        <f>INDEX(Sheet1!$B$3:$E$8,Main!Z158,Main!AA158)</f>
        <v>Bu Ratna</v>
      </c>
    </row>
    <row r="159" spans="1:28" x14ac:dyDescent="0.35">
      <c r="A159" t="str">
        <f t="shared" si="14"/>
        <v>Kategori 1</v>
      </c>
      <c r="B159">
        <v>158</v>
      </c>
      <c r="C159" t="str">
        <f t="shared" si="11"/>
        <v>0158</v>
      </c>
      <c r="D159" t="str">
        <f t="shared" si="12"/>
        <v>D0158</v>
      </c>
      <c r="E159" t="str">
        <f>VLOOKUP(F159,Helper!$I:$J,2,0)</f>
        <v>D</v>
      </c>
      <c r="F159" t="s">
        <v>1013</v>
      </c>
      <c r="G159" s="27" t="str">
        <f>VLOOKUP(D159,Detail!$G:$H,2,0)</f>
        <v>Nova Rahmawati</v>
      </c>
      <c r="H159">
        <v>52</v>
      </c>
      <c r="I159">
        <v>47</v>
      </c>
      <c r="J159">
        <v>46</v>
      </c>
      <c r="K159">
        <v>53</v>
      </c>
      <c r="L159">
        <v>57</v>
      </c>
      <c r="M159">
        <v>67</v>
      </c>
      <c r="N159">
        <v>93</v>
      </c>
      <c r="O159" s="27" t="str">
        <f>IFERROR(VLOOKUP(D159,Absen!$A:$B,2,0),"No")</f>
        <v>No</v>
      </c>
      <c r="P159" s="43">
        <f t="shared" si="13"/>
        <v>93</v>
      </c>
      <c r="Q159" s="45">
        <f t="shared" si="15"/>
        <v>58.025000000000006</v>
      </c>
      <c r="R159" s="49" t="str">
        <f>VLOOKUP(Q159,Helper!$N:$O,2,TRUE)</f>
        <v>D</v>
      </c>
      <c r="S159" s="51">
        <f>MATCH(D159,Detail!$G$2:$G$1001,0)</f>
        <v>376</v>
      </c>
      <c r="T159" s="27">
        <f>INDEX(Detail!$A$2:$A$1001,Main!S159,1)</f>
        <v>37235</v>
      </c>
      <c r="U159" t="str">
        <f>INDEX(Detail!$F$2:$F$1001,Main!S159,1)</f>
        <v>Tanjungbalai</v>
      </c>
      <c r="V159">
        <f>INDEX(Detail!$C$2:$C$1001,Main!S159,1)</f>
        <v>156</v>
      </c>
      <c r="W159">
        <f>INDEX(Detail!$D$2:$D$1001,Main!S159,1)</f>
        <v>86</v>
      </c>
      <c r="X159" t="str">
        <f>INDEX(Detail!$E$2:$E$1001,Main!S159,1)</f>
        <v xml:space="preserve">Gg. M.T Haryono No. 5
</v>
      </c>
      <c r="Y159" t="str">
        <f>INDEX(Detail!$B$2:$B$1001,Main!S159,1)</f>
        <v>A+</v>
      </c>
      <c r="Z159">
        <f>MATCH(F159,Sheet1!$A$3:$A$8,0)</f>
        <v>4</v>
      </c>
      <c r="AA159">
        <f>MATCH(A159,Sheet1!$B$2:$E$2,0)</f>
        <v>1</v>
      </c>
      <c r="AB159" t="str">
        <f>INDEX(Sheet1!$B$3:$E$8,Main!Z159,Main!AA159)</f>
        <v>Bu Ratna</v>
      </c>
    </row>
    <row r="160" spans="1:28" x14ac:dyDescent="0.35">
      <c r="A160" t="str">
        <f t="shared" si="14"/>
        <v>Kategori 1</v>
      </c>
      <c r="B160">
        <v>159</v>
      </c>
      <c r="C160" t="str">
        <f t="shared" si="11"/>
        <v>0159</v>
      </c>
      <c r="D160" t="str">
        <f t="shared" si="12"/>
        <v>E0159</v>
      </c>
      <c r="E160" t="str">
        <f>VLOOKUP(F160,Helper!$I:$J,2,0)</f>
        <v>E</v>
      </c>
      <c r="F160" t="s">
        <v>1010</v>
      </c>
      <c r="G160" s="27" t="str">
        <f>VLOOKUP(D160,Detail!$G:$H,2,0)</f>
        <v>Hesti Agustina</v>
      </c>
      <c r="H160">
        <v>88</v>
      </c>
      <c r="I160">
        <v>59</v>
      </c>
      <c r="J160">
        <v>89</v>
      </c>
      <c r="K160">
        <v>53</v>
      </c>
      <c r="L160">
        <v>72</v>
      </c>
      <c r="M160">
        <v>74</v>
      </c>
      <c r="N160">
        <v>78</v>
      </c>
      <c r="O160" s="27">
        <f>IFERROR(VLOOKUP(D160,Absen!$A:$B,2,0),"No")</f>
        <v>44857</v>
      </c>
      <c r="P160" s="43">
        <f t="shared" si="13"/>
        <v>68</v>
      </c>
      <c r="Q160" s="45">
        <f t="shared" si="15"/>
        <v>73.399999999999991</v>
      </c>
      <c r="R160" s="49" t="str">
        <f>VLOOKUP(Q160,Helper!$N:$O,2,TRUE)</f>
        <v>B</v>
      </c>
      <c r="S160" s="51">
        <f>MATCH(D160,Detail!$G$2:$G$1001,0)</f>
        <v>415</v>
      </c>
      <c r="T160" s="27">
        <f>INDEX(Detail!$A$2:$A$1001,Main!S160,1)</f>
        <v>37857</v>
      </c>
      <c r="U160" t="str">
        <f>INDEX(Detail!$F$2:$F$1001,Main!S160,1)</f>
        <v>Tebingtinggi</v>
      </c>
      <c r="V160">
        <f>INDEX(Detail!$C$2:$C$1001,Main!S160,1)</f>
        <v>151</v>
      </c>
      <c r="W160">
        <f>INDEX(Detail!$D$2:$D$1001,Main!S160,1)</f>
        <v>85</v>
      </c>
      <c r="X160" t="str">
        <f>INDEX(Detail!$E$2:$E$1001,Main!S160,1)</f>
        <v>Gg. PHH. Mustofa No. 87</v>
      </c>
      <c r="Y160" t="str">
        <f>INDEX(Detail!$B$2:$B$1001,Main!S160,1)</f>
        <v>O+</v>
      </c>
      <c r="Z160">
        <f>MATCH(F160,Sheet1!$A$3:$A$8,0)</f>
        <v>5</v>
      </c>
      <c r="AA160">
        <f>MATCH(A160,Sheet1!$B$2:$E$2,0)</f>
        <v>1</v>
      </c>
      <c r="AB160" t="str">
        <f>INDEX(Sheet1!$B$3:$E$8,Main!Z160,Main!AA160)</f>
        <v>Bu Made</v>
      </c>
    </row>
    <row r="161" spans="1:28" x14ac:dyDescent="0.35">
      <c r="A161" t="str">
        <f t="shared" si="14"/>
        <v>Kategori 1</v>
      </c>
      <c r="B161">
        <v>160</v>
      </c>
      <c r="C161" t="str">
        <f t="shared" si="11"/>
        <v>0160</v>
      </c>
      <c r="D161" t="str">
        <f t="shared" si="12"/>
        <v>D0160</v>
      </c>
      <c r="E161" t="str">
        <f>VLOOKUP(F161,Helper!$I:$J,2,0)</f>
        <v>D</v>
      </c>
      <c r="F161" t="s">
        <v>1013</v>
      </c>
      <c r="G161" s="27" t="str">
        <f>VLOOKUP(D161,Detail!$G:$H,2,0)</f>
        <v>Xanana Lailasari</v>
      </c>
      <c r="H161">
        <v>53</v>
      </c>
      <c r="I161">
        <v>71</v>
      </c>
      <c r="J161">
        <v>55</v>
      </c>
      <c r="K161">
        <v>53</v>
      </c>
      <c r="L161">
        <v>76</v>
      </c>
      <c r="M161">
        <v>57</v>
      </c>
      <c r="N161">
        <v>76</v>
      </c>
      <c r="O161" s="27">
        <f>IFERROR(VLOOKUP(D161,Absen!$A:$B,2,0),"No")</f>
        <v>44838</v>
      </c>
      <c r="P161" s="43">
        <f t="shared" si="13"/>
        <v>66</v>
      </c>
      <c r="Q161" s="45">
        <f t="shared" si="15"/>
        <v>60.625</v>
      </c>
      <c r="R161" s="49" t="str">
        <f>VLOOKUP(Q161,Helper!$N:$O,2,TRUE)</f>
        <v>C</v>
      </c>
      <c r="S161" s="51">
        <f>MATCH(D161,Detail!$G$2:$G$1001,0)</f>
        <v>793</v>
      </c>
      <c r="T161" s="27">
        <f>INDEX(Detail!$A$2:$A$1001,Main!S161,1)</f>
        <v>37736</v>
      </c>
      <c r="U161" t="str">
        <f>INDEX(Detail!$F$2:$F$1001,Main!S161,1)</f>
        <v>Probolinggo</v>
      </c>
      <c r="V161">
        <f>INDEX(Detail!$C$2:$C$1001,Main!S161,1)</f>
        <v>152</v>
      </c>
      <c r="W161">
        <f>INDEX(Detail!$D$2:$D$1001,Main!S161,1)</f>
        <v>94</v>
      </c>
      <c r="X161" t="str">
        <f>INDEX(Detail!$E$2:$E$1001,Main!S161,1)</f>
        <v>Jl. Indragiri No. 63</v>
      </c>
      <c r="Y161" t="str">
        <f>INDEX(Detail!$B$2:$B$1001,Main!S161,1)</f>
        <v>A+</v>
      </c>
      <c r="Z161">
        <f>MATCH(F161,Sheet1!$A$3:$A$8,0)</f>
        <v>4</v>
      </c>
      <c r="AA161">
        <f>MATCH(A161,Sheet1!$B$2:$E$2,0)</f>
        <v>1</v>
      </c>
      <c r="AB161" t="str">
        <f>INDEX(Sheet1!$B$3:$E$8,Main!Z161,Main!AA161)</f>
        <v>Bu Ratna</v>
      </c>
    </row>
    <row r="162" spans="1:28" x14ac:dyDescent="0.35">
      <c r="A162" t="str">
        <f t="shared" si="14"/>
        <v>Kategori 1</v>
      </c>
      <c r="B162">
        <v>161</v>
      </c>
      <c r="C162" t="str">
        <f t="shared" si="11"/>
        <v>0161</v>
      </c>
      <c r="D162" t="str">
        <f t="shared" si="12"/>
        <v>E0161</v>
      </c>
      <c r="E162" t="str">
        <f>VLOOKUP(F162,Helper!$I:$J,2,0)</f>
        <v>E</v>
      </c>
      <c r="F162" t="s">
        <v>1010</v>
      </c>
      <c r="G162" s="27" t="str">
        <f>VLOOKUP(D162,Detail!$G:$H,2,0)</f>
        <v>Halim Halimah</v>
      </c>
      <c r="H162">
        <v>80</v>
      </c>
      <c r="I162">
        <v>68</v>
      </c>
      <c r="J162">
        <v>39</v>
      </c>
      <c r="K162">
        <v>62</v>
      </c>
      <c r="L162">
        <v>88</v>
      </c>
      <c r="M162">
        <v>75</v>
      </c>
      <c r="N162">
        <v>82</v>
      </c>
      <c r="O162" s="27">
        <f>IFERROR(VLOOKUP(D162,Absen!$A:$B,2,0),"No")</f>
        <v>44796</v>
      </c>
      <c r="P162" s="43">
        <f t="shared" si="13"/>
        <v>72</v>
      </c>
      <c r="Q162" s="45">
        <f t="shared" si="15"/>
        <v>67.25</v>
      </c>
      <c r="R162" s="49" t="str">
        <f>VLOOKUP(Q162,Helper!$N:$O,2,TRUE)</f>
        <v>C</v>
      </c>
      <c r="S162" s="51">
        <f>MATCH(D162,Detail!$G$2:$G$1001,0)</f>
        <v>207</v>
      </c>
      <c r="T162" s="27">
        <f>INDEX(Detail!$A$2:$A$1001,Main!S162,1)</f>
        <v>37483</v>
      </c>
      <c r="U162" t="str">
        <f>INDEX(Detail!$F$2:$F$1001,Main!S162,1)</f>
        <v>Pasuruan</v>
      </c>
      <c r="V162">
        <f>INDEX(Detail!$C$2:$C$1001,Main!S162,1)</f>
        <v>159</v>
      </c>
      <c r="W162">
        <f>INDEX(Detail!$D$2:$D$1001,Main!S162,1)</f>
        <v>65</v>
      </c>
      <c r="X162" t="str">
        <f>INDEX(Detail!$E$2:$E$1001,Main!S162,1)</f>
        <v>Gang Sadang Serang No. 63</v>
      </c>
      <c r="Y162" t="str">
        <f>INDEX(Detail!$B$2:$B$1001,Main!S162,1)</f>
        <v>B-</v>
      </c>
      <c r="Z162">
        <f>MATCH(F162,Sheet1!$A$3:$A$8,0)</f>
        <v>5</v>
      </c>
      <c r="AA162">
        <f>MATCH(A162,Sheet1!$B$2:$E$2,0)</f>
        <v>1</v>
      </c>
      <c r="AB162" t="str">
        <f>INDEX(Sheet1!$B$3:$E$8,Main!Z162,Main!AA162)</f>
        <v>Bu Made</v>
      </c>
    </row>
    <row r="163" spans="1:28" x14ac:dyDescent="0.35">
      <c r="A163" t="str">
        <f t="shared" si="14"/>
        <v>Kategori 1</v>
      </c>
      <c r="B163">
        <v>162</v>
      </c>
      <c r="C163" t="str">
        <f t="shared" si="11"/>
        <v>0162</v>
      </c>
      <c r="D163" t="str">
        <f t="shared" si="12"/>
        <v>F0162</v>
      </c>
      <c r="E163" t="str">
        <f>VLOOKUP(F163,Helper!$I:$J,2,0)</f>
        <v>F</v>
      </c>
      <c r="F163" t="s">
        <v>1011</v>
      </c>
      <c r="G163" s="27" t="str">
        <f>VLOOKUP(D163,Detail!$G:$H,2,0)</f>
        <v>Galak Salahudin</v>
      </c>
      <c r="H163">
        <v>64</v>
      </c>
      <c r="I163">
        <v>69</v>
      </c>
      <c r="J163">
        <v>94</v>
      </c>
      <c r="K163">
        <v>56</v>
      </c>
      <c r="L163">
        <v>62</v>
      </c>
      <c r="M163">
        <v>84</v>
      </c>
      <c r="N163">
        <v>63</v>
      </c>
      <c r="O163" s="27" t="str">
        <f>IFERROR(VLOOKUP(D163,Absen!$A:$B,2,0),"No")</f>
        <v>No</v>
      </c>
      <c r="P163" s="43">
        <f t="shared" si="13"/>
        <v>63</v>
      </c>
      <c r="Q163" s="45">
        <f t="shared" si="15"/>
        <v>73.274999999999991</v>
      </c>
      <c r="R163" s="49" t="str">
        <f>VLOOKUP(Q163,Helper!$N:$O,2,TRUE)</f>
        <v>B</v>
      </c>
      <c r="S163" s="51">
        <f>MATCH(D163,Detail!$G$2:$G$1001,0)</f>
        <v>420</v>
      </c>
      <c r="T163" s="27">
        <f>INDEX(Detail!$A$2:$A$1001,Main!S163,1)</f>
        <v>37726</v>
      </c>
      <c r="U163" t="str">
        <f>INDEX(Detail!$F$2:$F$1001,Main!S163,1)</f>
        <v>Kota Administrasi Jakarta Barat</v>
      </c>
      <c r="V163">
        <f>INDEX(Detail!$C$2:$C$1001,Main!S163,1)</f>
        <v>166</v>
      </c>
      <c r="W163">
        <f>INDEX(Detail!$D$2:$D$1001,Main!S163,1)</f>
        <v>63</v>
      </c>
      <c r="X163" t="str">
        <f>INDEX(Detail!$E$2:$E$1001,Main!S163,1)</f>
        <v xml:space="preserve">Gg. Rajawali Barat No. 7
</v>
      </c>
      <c r="Y163" t="str">
        <f>INDEX(Detail!$B$2:$B$1001,Main!S163,1)</f>
        <v>AB-</v>
      </c>
      <c r="Z163">
        <f>MATCH(F163,Sheet1!$A$3:$A$8,0)</f>
        <v>6</v>
      </c>
      <c r="AA163">
        <f>MATCH(A163,Sheet1!$B$2:$E$2,0)</f>
        <v>1</v>
      </c>
      <c r="AB163" t="str">
        <f>INDEX(Sheet1!$B$3:$E$8,Main!Z163,Main!AA163)</f>
        <v>Pak Andi</v>
      </c>
    </row>
    <row r="164" spans="1:28" x14ac:dyDescent="0.35">
      <c r="A164" t="str">
        <f t="shared" si="14"/>
        <v>Kategori 1</v>
      </c>
      <c r="B164">
        <v>163</v>
      </c>
      <c r="C164" t="str">
        <f t="shared" si="11"/>
        <v>0163</v>
      </c>
      <c r="D164" t="str">
        <f t="shared" si="12"/>
        <v>D0163</v>
      </c>
      <c r="E164" t="str">
        <f>VLOOKUP(F164,Helper!$I:$J,2,0)</f>
        <v>D</v>
      </c>
      <c r="F164" t="s">
        <v>1013</v>
      </c>
      <c r="G164" s="27" t="str">
        <f>VLOOKUP(D164,Detail!$G:$H,2,0)</f>
        <v>Ellis Pratiwi</v>
      </c>
      <c r="H164">
        <v>75</v>
      </c>
      <c r="I164">
        <v>60</v>
      </c>
      <c r="J164">
        <v>33</v>
      </c>
      <c r="K164">
        <v>73</v>
      </c>
      <c r="L164">
        <v>83</v>
      </c>
      <c r="M164">
        <v>74</v>
      </c>
      <c r="N164">
        <v>85</v>
      </c>
      <c r="O164" s="27">
        <f>IFERROR(VLOOKUP(D164,Absen!$A:$B,2,0),"No")</f>
        <v>44905</v>
      </c>
      <c r="P164" s="43">
        <f t="shared" si="13"/>
        <v>75</v>
      </c>
      <c r="Q164" s="45">
        <f t="shared" si="15"/>
        <v>65.275000000000006</v>
      </c>
      <c r="R164" s="49" t="str">
        <f>VLOOKUP(Q164,Helper!$N:$O,2,TRUE)</f>
        <v>C</v>
      </c>
      <c r="S164" s="51">
        <f>MATCH(D164,Detail!$G$2:$G$1001,0)</f>
        <v>620</v>
      </c>
      <c r="T164" s="27">
        <f>INDEX(Detail!$A$2:$A$1001,Main!S164,1)</f>
        <v>38272</v>
      </c>
      <c r="U164" t="str">
        <f>INDEX(Detail!$F$2:$F$1001,Main!S164,1)</f>
        <v>Tangerang Selatan</v>
      </c>
      <c r="V164">
        <f>INDEX(Detail!$C$2:$C$1001,Main!S164,1)</f>
        <v>175</v>
      </c>
      <c r="W164">
        <f>INDEX(Detail!$D$2:$D$1001,Main!S164,1)</f>
        <v>57</v>
      </c>
      <c r="X164" t="str">
        <f>INDEX(Detail!$E$2:$E$1001,Main!S164,1)</f>
        <v>Jalan Monginsidi No. 21</v>
      </c>
      <c r="Y164" t="str">
        <f>INDEX(Detail!$B$2:$B$1001,Main!S164,1)</f>
        <v>B-</v>
      </c>
      <c r="Z164">
        <f>MATCH(F164,Sheet1!$A$3:$A$8,0)</f>
        <v>4</v>
      </c>
      <c r="AA164">
        <f>MATCH(A164,Sheet1!$B$2:$E$2,0)</f>
        <v>1</v>
      </c>
      <c r="AB164" t="str">
        <f>INDEX(Sheet1!$B$3:$E$8,Main!Z164,Main!AA164)</f>
        <v>Bu Ratna</v>
      </c>
    </row>
    <row r="165" spans="1:28" x14ac:dyDescent="0.35">
      <c r="A165" t="str">
        <f t="shared" si="14"/>
        <v>Kategori 1</v>
      </c>
      <c r="B165">
        <v>164</v>
      </c>
      <c r="C165" t="str">
        <f t="shared" si="11"/>
        <v>0164</v>
      </c>
      <c r="D165" t="str">
        <f t="shared" si="12"/>
        <v>F0164</v>
      </c>
      <c r="E165" t="str">
        <f>VLOOKUP(F165,Helper!$I:$J,2,0)</f>
        <v>F</v>
      </c>
      <c r="F165" t="s">
        <v>1011</v>
      </c>
      <c r="G165" s="27" t="str">
        <f>VLOOKUP(D165,Detail!$G:$H,2,0)</f>
        <v>Nova Sirait</v>
      </c>
      <c r="H165">
        <v>64</v>
      </c>
      <c r="I165">
        <v>71</v>
      </c>
      <c r="J165">
        <v>44</v>
      </c>
      <c r="K165">
        <v>73</v>
      </c>
      <c r="L165">
        <v>95</v>
      </c>
      <c r="M165">
        <v>60</v>
      </c>
      <c r="N165">
        <v>73</v>
      </c>
      <c r="O165" s="27">
        <f>IFERROR(VLOOKUP(D165,Absen!$A:$B,2,0),"No")</f>
        <v>44859</v>
      </c>
      <c r="P165" s="43">
        <f t="shared" si="13"/>
        <v>63</v>
      </c>
      <c r="Q165" s="45">
        <f t="shared" si="15"/>
        <v>64.974999999999994</v>
      </c>
      <c r="R165" s="49" t="str">
        <f>VLOOKUP(Q165,Helper!$N:$O,2,TRUE)</f>
        <v>C</v>
      </c>
      <c r="S165" s="51">
        <f>MATCH(D165,Detail!$G$2:$G$1001,0)</f>
        <v>231</v>
      </c>
      <c r="T165" s="27">
        <f>INDEX(Detail!$A$2:$A$1001,Main!S165,1)</f>
        <v>37697</v>
      </c>
      <c r="U165" t="str">
        <f>INDEX(Detail!$F$2:$F$1001,Main!S165,1)</f>
        <v>Kendari</v>
      </c>
      <c r="V165">
        <f>INDEX(Detail!$C$2:$C$1001,Main!S165,1)</f>
        <v>163</v>
      </c>
      <c r="W165">
        <f>INDEX(Detail!$D$2:$D$1001,Main!S165,1)</f>
        <v>61</v>
      </c>
      <c r="X165" t="str">
        <f>INDEX(Detail!$E$2:$E$1001,Main!S165,1)</f>
        <v>Gang Suryakencana No. 15</v>
      </c>
      <c r="Y165" t="str">
        <f>INDEX(Detail!$B$2:$B$1001,Main!S165,1)</f>
        <v>AB+</v>
      </c>
      <c r="Z165">
        <f>MATCH(F165,Sheet1!$A$3:$A$8,0)</f>
        <v>6</v>
      </c>
      <c r="AA165">
        <f>MATCH(A165,Sheet1!$B$2:$E$2,0)</f>
        <v>1</v>
      </c>
      <c r="AB165" t="str">
        <f>INDEX(Sheet1!$B$3:$E$8,Main!Z165,Main!AA165)</f>
        <v>Pak Andi</v>
      </c>
    </row>
    <row r="166" spans="1:28" x14ac:dyDescent="0.35">
      <c r="A166" t="str">
        <f t="shared" si="14"/>
        <v>Kategori 1</v>
      </c>
      <c r="B166">
        <v>165</v>
      </c>
      <c r="C166" t="str">
        <f t="shared" si="11"/>
        <v>0165</v>
      </c>
      <c r="D166" t="str">
        <f t="shared" si="12"/>
        <v>D0165</v>
      </c>
      <c r="E166" t="str">
        <f>VLOOKUP(F166,Helper!$I:$J,2,0)</f>
        <v>D</v>
      </c>
      <c r="F166" t="s">
        <v>1013</v>
      </c>
      <c r="G166" s="27" t="str">
        <f>VLOOKUP(D166,Detail!$G:$H,2,0)</f>
        <v>Gading Hakim</v>
      </c>
      <c r="H166">
        <v>58</v>
      </c>
      <c r="I166">
        <v>66</v>
      </c>
      <c r="J166">
        <v>58</v>
      </c>
      <c r="K166">
        <v>59</v>
      </c>
      <c r="L166">
        <v>85</v>
      </c>
      <c r="M166">
        <v>88</v>
      </c>
      <c r="N166">
        <v>78</v>
      </c>
      <c r="O166" s="27" t="str">
        <f>IFERROR(VLOOKUP(D166,Absen!$A:$B,2,0),"No")</f>
        <v>No</v>
      </c>
      <c r="P166" s="43">
        <f t="shared" si="13"/>
        <v>78</v>
      </c>
      <c r="Q166" s="45">
        <f t="shared" si="15"/>
        <v>70.5</v>
      </c>
      <c r="R166" s="49" t="str">
        <f>VLOOKUP(Q166,Helper!$N:$O,2,TRUE)</f>
        <v>B</v>
      </c>
      <c r="S166" s="51">
        <f>MATCH(D166,Detail!$G$2:$G$1001,0)</f>
        <v>33</v>
      </c>
      <c r="T166" s="27">
        <f>INDEX(Detail!$A$2:$A$1001,Main!S166,1)</f>
        <v>37095</v>
      </c>
      <c r="U166" t="str">
        <f>INDEX(Detail!$F$2:$F$1001,Main!S166,1)</f>
        <v>Gorontalo</v>
      </c>
      <c r="V166">
        <f>INDEX(Detail!$C$2:$C$1001,Main!S166,1)</f>
        <v>179</v>
      </c>
      <c r="W166">
        <f>INDEX(Detail!$D$2:$D$1001,Main!S166,1)</f>
        <v>76</v>
      </c>
      <c r="X166" t="str">
        <f>INDEX(Detail!$E$2:$E$1001,Main!S166,1)</f>
        <v>Gang Cikapayang No. 76</v>
      </c>
      <c r="Y166" t="str">
        <f>INDEX(Detail!$B$2:$B$1001,Main!S166,1)</f>
        <v>A-</v>
      </c>
      <c r="Z166">
        <f>MATCH(F166,Sheet1!$A$3:$A$8,0)</f>
        <v>4</v>
      </c>
      <c r="AA166">
        <f>MATCH(A166,Sheet1!$B$2:$E$2,0)</f>
        <v>1</v>
      </c>
      <c r="AB166" t="str">
        <f>INDEX(Sheet1!$B$3:$E$8,Main!Z166,Main!AA166)</f>
        <v>Bu Ratna</v>
      </c>
    </row>
    <row r="167" spans="1:28" x14ac:dyDescent="0.35">
      <c r="A167" t="str">
        <f t="shared" si="14"/>
        <v>Kategori 1</v>
      </c>
      <c r="B167">
        <v>166</v>
      </c>
      <c r="C167" t="str">
        <f t="shared" si="11"/>
        <v>0166</v>
      </c>
      <c r="D167" t="str">
        <f t="shared" si="12"/>
        <v>B0166</v>
      </c>
      <c r="E167" t="str">
        <f>VLOOKUP(F167,Helper!$I:$J,2,0)</f>
        <v>B</v>
      </c>
      <c r="F167" t="s">
        <v>1014</v>
      </c>
      <c r="G167" s="27" t="str">
        <f>VLOOKUP(D167,Detail!$G:$H,2,0)</f>
        <v>Darman Anggriawan</v>
      </c>
      <c r="H167">
        <v>70</v>
      </c>
      <c r="I167">
        <v>56</v>
      </c>
      <c r="J167">
        <v>78</v>
      </c>
      <c r="K167">
        <v>64</v>
      </c>
      <c r="L167">
        <v>57</v>
      </c>
      <c r="M167">
        <v>45</v>
      </c>
      <c r="N167">
        <v>77</v>
      </c>
      <c r="O167" s="27" t="str">
        <f>IFERROR(VLOOKUP(D167,Absen!$A:$B,2,0),"No")</f>
        <v>No</v>
      </c>
      <c r="P167" s="43">
        <f t="shared" si="13"/>
        <v>77</v>
      </c>
      <c r="Q167" s="45">
        <f t="shared" si="15"/>
        <v>63.175000000000004</v>
      </c>
      <c r="R167" s="49" t="str">
        <f>VLOOKUP(Q167,Helper!$N:$O,2,TRUE)</f>
        <v>C</v>
      </c>
      <c r="S167" s="51">
        <f>MATCH(D167,Detail!$G$2:$G$1001,0)</f>
        <v>882</v>
      </c>
      <c r="T167" s="27">
        <f>INDEX(Detail!$A$2:$A$1001,Main!S167,1)</f>
        <v>37883</v>
      </c>
      <c r="U167" t="str">
        <f>INDEX(Detail!$F$2:$F$1001,Main!S167,1)</f>
        <v>Denpasar</v>
      </c>
      <c r="V167">
        <f>INDEX(Detail!$C$2:$C$1001,Main!S167,1)</f>
        <v>169</v>
      </c>
      <c r="W167">
        <f>INDEX(Detail!$D$2:$D$1001,Main!S167,1)</f>
        <v>83</v>
      </c>
      <c r="X167" t="str">
        <f>INDEX(Detail!$E$2:$E$1001,Main!S167,1)</f>
        <v>Jl. Monginsidi No. 60</v>
      </c>
      <c r="Y167" t="str">
        <f>INDEX(Detail!$B$2:$B$1001,Main!S167,1)</f>
        <v>AB+</v>
      </c>
      <c r="Z167">
        <f>MATCH(F167,Sheet1!$A$3:$A$8,0)</f>
        <v>2</v>
      </c>
      <c r="AA167">
        <f>MATCH(A167,Sheet1!$B$2:$E$2,0)</f>
        <v>1</v>
      </c>
      <c r="AB167" t="str">
        <f>INDEX(Sheet1!$B$3:$E$8,Main!Z167,Main!AA167)</f>
        <v>Pak Krisna</v>
      </c>
    </row>
    <row r="168" spans="1:28" x14ac:dyDescent="0.35">
      <c r="A168" t="str">
        <f t="shared" si="14"/>
        <v>Kategori 1</v>
      </c>
      <c r="B168">
        <v>167</v>
      </c>
      <c r="C168" t="str">
        <f t="shared" si="11"/>
        <v>0167</v>
      </c>
      <c r="D168" t="str">
        <f t="shared" si="12"/>
        <v>D0167</v>
      </c>
      <c r="E168" t="str">
        <f>VLOOKUP(F168,Helper!$I:$J,2,0)</f>
        <v>D</v>
      </c>
      <c r="F168" t="s">
        <v>1013</v>
      </c>
      <c r="G168" s="27" t="str">
        <f>VLOOKUP(D168,Detail!$G:$H,2,0)</f>
        <v>Liman Hartati</v>
      </c>
      <c r="H168">
        <v>78</v>
      </c>
      <c r="I168">
        <v>67</v>
      </c>
      <c r="J168">
        <v>83</v>
      </c>
      <c r="K168">
        <v>64</v>
      </c>
      <c r="L168">
        <v>69</v>
      </c>
      <c r="M168">
        <v>86</v>
      </c>
      <c r="N168">
        <v>92</v>
      </c>
      <c r="O168" s="27">
        <f>IFERROR(VLOOKUP(D168,Absen!$A:$B,2,0),"No")</f>
        <v>44828</v>
      </c>
      <c r="P168" s="43">
        <f t="shared" si="13"/>
        <v>82</v>
      </c>
      <c r="Q168" s="45">
        <f t="shared" si="15"/>
        <v>76.75</v>
      </c>
      <c r="R168" s="49" t="str">
        <f>VLOOKUP(Q168,Helper!$N:$O,2,TRUE)</f>
        <v>B</v>
      </c>
      <c r="S168" s="51">
        <f>MATCH(D168,Detail!$G$2:$G$1001,0)</f>
        <v>369</v>
      </c>
      <c r="T168" s="27">
        <f>INDEX(Detail!$A$2:$A$1001,Main!S168,1)</f>
        <v>38272</v>
      </c>
      <c r="U168" t="str">
        <f>INDEX(Detail!$F$2:$F$1001,Main!S168,1)</f>
        <v>Makassar</v>
      </c>
      <c r="V168">
        <f>INDEX(Detail!$C$2:$C$1001,Main!S168,1)</f>
        <v>175</v>
      </c>
      <c r="W168">
        <f>INDEX(Detail!$D$2:$D$1001,Main!S168,1)</f>
        <v>93</v>
      </c>
      <c r="X168" t="str">
        <f>INDEX(Detail!$E$2:$E$1001,Main!S168,1)</f>
        <v>Gg. Lembong No. 64</v>
      </c>
      <c r="Y168" t="str">
        <f>INDEX(Detail!$B$2:$B$1001,Main!S168,1)</f>
        <v>O+</v>
      </c>
      <c r="Z168">
        <f>MATCH(F168,Sheet1!$A$3:$A$8,0)</f>
        <v>4</v>
      </c>
      <c r="AA168">
        <f>MATCH(A168,Sheet1!$B$2:$E$2,0)</f>
        <v>1</v>
      </c>
      <c r="AB168" t="str">
        <f>INDEX(Sheet1!$B$3:$E$8,Main!Z168,Main!AA168)</f>
        <v>Bu Ratna</v>
      </c>
    </row>
    <row r="169" spans="1:28" x14ac:dyDescent="0.35">
      <c r="A169" t="str">
        <f t="shared" si="14"/>
        <v>Kategori 1</v>
      </c>
      <c r="B169">
        <v>168</v>
      </c>
      <c r="C169" t="str">
        <f t="shared" si="11"/>
        <v>0168</v>
      </c>
      <c r="D169" t="str">
        <f t="shared" si="12"/>
        <v>F0168</v>
      </c>
      <c r="E169" t="str">
        <f>VLOOKUP(F169,Helper!$I:$J,2,0)</f>
        <v>F</v>
      </c>
      <c r="F169" t="s">
        <v>1011</v>
      </c>
      <c r="G169" s="27" t="str">
        <f>VLOOKUP(D169,Detail!$G:$H,2,0)</f>
        <v>Talia Yuliarti</v>
      </c>
      <c r="H169">
        <v>92</v>
      </c>
      <c r="I169">
        <v>71</v>
      </c>
      <c r="J169">
        <v>39</v>
      </c>
      <c r="K169">
        <v>50</v>
      </c>
      <c r="L169">
        <v>77</v>
      </c>
      <c r="M169">
        <v>51</v>
      </c>
      <c r="N169">
        <v>63</v>
      </c>
      <c r="O169" s="27" t="str">
        <f>IFERROR(VLOOKUP(D169,Absen!$A:$B,2,0),"No")</f>
        <v>No</v>
      </c>
      <c r="P169" s="43">
        <f t="shared" si="13"/>
        <v>63</v>
      </c>
      <c r="Q169" s="45">
        <f t="shared" si="15"/>
        <v>60.55</v>
      </c>
      <c r="R169" s="49" t="str">
        <f>VLOOKUP(Q169,Helper!$N:$O,2,TRUE)</f>
        <v>C</v>
      </c>
      <c r="S169" s="51">
        <f>MATCH(D169,Detail!$G$2:$G$1001,0)</f>
        <v>171</v>
      </c>
      <c r="T169" s="27">
        <f>INDEX(Detail!$A$2:$A$1001,Main!S169,1)</f>
        <v>37250</v>
      </c>
      <c r="U169" t="str">
        <f>INDEX(Detail!$F$2:$F$1001,Main!S169,1)</f>
        <v>Gorontalo</v>
      </c>
      <c r="V169">
        <f>INDEX(Detail!$C$2:$C$1001,Main!S169,1)</f>
        <v>164</v>
      </c>
      <c r="W169">
        <f>INDEX(Detail!$D$2:$D$1001,Main!S169,1)</f>
        <v>80</v>
      </c>
      <c r="X169" t="str">
        <f>INDEX(Detail!$E$2:$E$1001,Main!S169,1)</f>
        <v>Gang R.E Martadinata No. 04</v>
      </c>
      <c r="Y169" t="str">
        <f>INDEX(Detail!$B$2:$B$1001,Main!S169,1)</f>
        <v>A+</v>
      </c>
      <c r="Z169">
        <f>MATCH(F169,Sheet1!$A$3:$A$8,0)</f>
        <v>6</v>
      </c>
      <c r="AA169">
        <f>MATCH(A169,Sheet1!$B$2:$E$2,0)</f>
        <v>1</v>
      </c>
      <c r="AB169" t="str">
        <f>INDEX(Sheet1!$B$3:$E$8,Main!Z169,Main!AA169)</f>
        <v>Pak Andi</v>
      </c>
    </row>
    <row r="170" spans="1:28" x14ac:dyDescent="0.35">
      <c r="A170" t="str">
        <f t="shared" si="14"/>
        <v>Kategori 1</v>
      </c>
      <c r="B170">
        <v>169</v>
      </c>
      <c r="C170" t="str">
        <f t="shared" si="11"/>
        <v>0169</v>
      </c>
      <c r="D170" t="str">
        <f t="shared" si="12"/>
        <v>A0169</v>
      </c>
      <c r="E170" t="str">
        <f>VLOOKUP(F170,Helper!$I:$J,2,0)</f>
        <v>A</v>
      </c>
      <c r="F170" t="s">
        <v>1015</v>
      </c>
      <c r="G170" s="27" t="str">
        <f>VLOOKUP(D170,Detail!$G:$H,2,0)</f>
        <v>Yunita Oktaviani</v>
      </c>
      <c r="H170">
        <v>79</v>
      </c>
      <c r="I170">
        <v>40</v>
      </c>
      <c r="J170">
        <v>58</v>
      </c>
      <c r="K170">
        <v>56</v>
      </c>
      <c r="L170">
        <v>73</v>
      </c>
      <c r="M170">
        <v>50</v>
      </c>
      <c r="N170">
        <v>60</v>
      </c>
      <c r="O170" s="27" t="str">
        <f>IFERROR(VLOOKUP(D170,Absen!$A:$B,2,0),"No")</f>
        <v>No</v>
      </c>
      <c r="P170" s="43">
        <f t="shared" si="13"/>
        <v>60</v>
      </c>
      <c r="Q170" s="45">
        <f t="shared" si="15"/>
        <v>58.6</v>
      </c>
      <c r="R170" s="49" t="str">
        <f>VLOOKUP(Q170,Helper!$N:$O,2,TRUE)</f>
        <v>D</v>
      </c>
      <c r="S170" s="51">
        <f>MATCH(D170,Detail!$G$2:$G$1001,0)</f>
        <v>364</v>
      </c>
      <c r="T170" s="27">
        <f>INDEX(Detail!$A$2:$A$1001,Main!S170,1)</f>
        <v>37145</v>
      </c>
      <c r="U170" t="str">
        <f>INDEX(Detail!$F$2:$F$1001,Main!S170,1)</f>
        <v>Batu</v>
      </c>
      <c r="V170">
        <f>INDEX(Detail!$C$2:$C$1001,Main!S170,1)</f>
        <v>178</v>
      </c>
      <c r="W170">
        <f>INDEX(Detail!$D$2:$D$1001,Main!S170,1)</f>
        <v>91</v>
      </c>
      <c r="X170" t="str">
        <f>INDEX(Detail!$E$2:$E$1001,Main!S170,1)</f>
        <v xml:space="preserve">Gg. Kutisari Selatan No. 7
</v>
      </c>
      <c r="Y170" t="str">
        <f>INDEX(Detail!$B$2:$B$1001,Main!S170,1)</f>
        <v>A-</v>
      </c>
      <c r="Z170">
        <f>MATCH(F170,Sheet1!$A$3:$A$8,0)</f>
        <v>1</v>
      </c>
      <c r="AA170">
        <f>MATCH(A170,Sheet1!$B$2:$E$2,0)</f>
        <v>1</v>
      </c>
      <c r="AB170" t="str">
        <f>INDEX(Sheet1!$B$3:$E$8,Main!Z170,Main!AA170)</f>
        <v>Bu Dwi</v>
      </c>
    </row>
    <row r="171" spans="1:28" x14ac:dyDescent="0.35">
      <c r="A171" t="str">
        <f t="shared" si="14"/>
        <v>Kategori 1</v>
      </c>
      <c r="B171">
        <v>170</v>
      </c>
      <c r="C171" t="str">
        <f t="shared" si="11"/>
        <v>0170</v>
      </c>
      <c r="D171" t="str">
        <f t="shared" si="12"/>
        <v>C0170</v>
      </c>
      <c r="E171" t="str">
        <f>VLOOKUP(F171,Helper!$I:$J,2,0)</f>
        <v>C</v>
      </c>
      <c r="F171" t="s">
        <v>1012</v>
      </c>
      <c r="G171" s="27" t="str">
        <f>VLOOKUP(D171,Detail!$G:$H,2,0)</f>
        <v>Kiandra Prayoga</v>
      </c>
      <c r="H171">
        <v>86</v>
      </c>
      <c r="I171">
        <v>65</v>
      </c>
      <c r="J171">
        <v>34</v>
      </c>
      <c r="K171">
        <v>56</v>
      </c>
      <c r="L171">
        <v>66</v>
      </c>
      <c r="M171">
        <v>72</v>
      </c>
      <c r="N171">
        <v>97</v>
      </c>
      <c r="O171" s="27" t="str">
        <f>IFERROR(VLOOKUP(D171,Absen!$A:$B,2,0),"No")</f>
        <v>No</v>
      </c>
      <c r="P171" s="43">
        <f t="shared" si="13"/>
        <v>97</v>
      </c>
      <c r="Q171" s="45">
        <f t="shared" si="15"/>
        <v>65.024999999999991</v>
      </c>
      <c r="R171" s="49" t="str">
        <f>VLOOKUP(Q171,Helper!$N:$O,2,TRUE)</f>
        <v>C</v>
      </c>
      <c r="S171" s="51">
        <f>MATCH(D171,Detail!$G$2:$G$1001,0)</f>
        <v>250</v>
      </c>
      <c r="T171" s="27">
        <f>INDEX(Detail!$A$2:$A$1001,Main!S171,1)</f>
        <v>38429</v>
      </c>
      <c r="U171" t="str">
        <f>INDEX(Detail!$F$2:$F$1001,Main!S171,1)</f>
        <v>Magelang</v>
      </c>
      <c r="V171">
        <f>INDEX(Detail!$C$2:$C$1001,Main!S171,1)</f>
        <v>151</v>
      </c>
      <c r="W171">
        <f>INDEX(Detail!$D$2:$D$1001,Main!S171,1)</f>
        <v>47</v>
      </c>
      <c r="X171" t="str">
        <f>INDEX(Detail!$E$2:$E$1001,Main!S171,1)</f>
        <v xml:space="preserve">Gang Waringin No. 9
</v>
      </c>
      <c r="Y171" t="str">
        <f>INDEX(Detail!$B$2:$B$1001,Main!S171,1)</f>
        <v>B-</v>
      </c>
      <c r="Z171">
        <f>MATCH(F171,Sheet1!$A$3:$A$8,0)</f>
        <v>3</v>
      </c>
      <c r="AA171">
        <f>MATCH(A171,Sheet1!$B$2:$E$2,0)</f>
        <v>1</v>
      </c>
      <c r="AB171" t="str">
        <f>INDEX(Sheet1!$B$3:$E$8,Main!Z171,Main!AA171)</f>
        <v>Pak Budi</v>
      </c>
    </row>
    <row r="172" spans="1:28" x14ac:dyDescent="0.35">
      <c r="A172" t="str">
        <f t="shared" si="14"/>
        <v>Kategori 1</v>
      </c>
      <c r="B172">
        <v>171</v>
      </c>
      <c r="C172" t="str">
        <f t="shared" si="11"/>
        <v>0171</v>
      </c>
      <c r="D172" t="str">
        <f t="shared" si="12"/>
        <v>D0171</v>
      </c>
      <c r="E172" t="str">
        <f>VLOOKUP(F172,Helper!$I:$J,2,0)</f>
        <v>D</v>
      </c>
      <c r="F172" t="s">
        <v>1013</v>
      </c>
      <c r="G172" s="27" t="str">
        <f>VLOOKUP(D172,Detail!$G:$H,2,0)</f>
        <v>Digdaya Saptono</v>
      </c>
      <c r="H172">
        <v>67</v>
      </c>
      <c r="I172">
        <v>68</v>
      </c>
      <c r="J172">
        <v>93</v>
      </c>
      <c r="K172">
        <v>52</v>
      </c>
      <c r="L172">
        <v>83</v>
      </c>
      <c r="M172">
        <v>85</v>
      </c>
      <c r="N172">
        <v>90</v>
      </c>
      <c r="O172" s="27" t="str">
        <f>IFERROR(VLOOKUP(D172,Absen!$A:$B,2,0),"No")</f>
        <v>No</v>
      </c>
      <c r="P172" s="43">
        <f t="shared" si="13"/>
        <v>90</v>
      </c>
      <c r="Q172" s="45">
        <f t="shared" si="15"/>
        <v>78.349999999999994</v>
      </c>
      <c r="R172" s="49" t="str">
        <f>VLOOKUP(Q172,Helper!$N:$O,2,TRUE)</f>
        <v>B</v>
      </c>
      <c r="S172" s="51">
        <f>MATCH(D172,Detail!$G$2:$G$1001,0)</f>
        <v>998</v>
      </c>
      <c r="T172" s="27">
        <f>INDEX(Detail!$A$2:$A$1001,Main!S172,1)</f>
        <v>38141</v>
      </c>
      <c r="U172" t="str">
        <f>INDEX(Detail!$F$2:$F$1001,Main!S172,1)</f>
        <v>Tebingtinggi</v>
      </c>
      <c r="V172">
        <f>INDEX(Detail!$C$2:$C$1001,Main!S172,1)</f>
        <v>168</v>
      </c>
      <c r="W172">
        <f>INDEX(Detail!$D$2:$D$1001,Main!S172,1)</f>
        <v>77</v>
      </c>
      <c r="X172" t="str">
        <f>INDEX(Detail!$E$2:$E$1001,Main!S172,1)</f>
        <v>Jl. Yos Sudarso No. 38</v>
      </c>
      <c r="Y172" t="str">
        <f>INDEX(Detail!$B$2:$B$1001,Main!S172,1)</f>
        <v>O+</v>
      </c>
      <c r="Z172">
        <f>MATCH(F172,Sheet1!$A$3:$A$8,0)</f>
        <v>4</v>
      </c>
      <c r="AA172">
        <f>MATCH(A172,Sheet1!$B$2:$E$2,0)</f>
        <v>1</v>
      </c>
      <c r="AB172" t="str">
        <f>INDEX(Sheet1!$B$3:$E$8,Main!Z172,Main!AA172)</f>
        <v>Bu Ratna</v>
      </c>
    </row>
    <row r="173" spans="1:28" x14ac:dyDescent="0.35">
      <c r="A173" t="str">
        <f t="shared" si="14"/>
        <v>Kategori 1</v>
      </c>
      <c r="B173">
        <v>172</v>
      </c>
      <c r="C173" t="str">
        <f t="shared" si="11"/>
        <v>0172</v>
      </c>
      <c r="D173" t="str">
        <f t="shared" si="12"/>
        <v>F0172</v>
      </c>
      <c r="E173" t="str">
        <f>VLOOKUP(F173,Helper!$I:$J,2,0)</f>
        <v>F</v>
      </c>
      <c r="F173" t="s">
        <v>1011</v>
      </c>
      <c r="G173" s="27" t="str">
        <f>VLOOKUP(D173,Detail!$G:$H,2,0)</f>
        <v>Eka Permadi</v>
      </c>
      <c r="H173">
        <v>94</v>
      </c>
      <c r="I173">
        <v>43</v>
      </c>
      <c r="J173">
        <v>78</v>
      </c>
      <c r="K173">
        <v>54</v>
      </c>
      <c r="L173">
        <v>73</v>
      </c>
      <c r="M173">
        <v>47</v>
      </c>
      <c r="N173">
        <v>74</v>
      </c>
      <c r="O173" s="27" t="str">
        <f>IFERROR(VLOOKUP(D173,Absen!$A:$B,2,0),"No")</f>
        <v>No</v>
      </c>
      <c r="P173" s="43">
        <f t="shared" si="13"/>
        <v>74</v>
      </c>
      <c r="Q173" s="45">
        <f t="shared" si="15"/>
        <v>65.400000000000006</v>
      </c>
      <c r="R173" s="49" t="str">
        <f>VLOOKUP(Q173,Helper!$N:$O,2,TRUE)</f>
        <v>C</v>
      </c>
      <c r="S173" s="51">
        <f>MATCH(D173,Detail!$G$2:$G$1001,0)</f>
        <v>899</v>
      </c>
      <c r="T173" s="27">
        <f>INDEX(Detail!$A$2:$A$1001,Main!S173,1)</f>
        <v>37344</v>
      </c>
      <c r="U173" t="str">
        <f>INDEX(Detail!$F$2:$F$1001,Main!S173,1)</f>
        <v>Prabumulih</v>
      </c>
      <c r="V173">
        <f>INDEX(Detail!$C$2:$C$1001,Main!S173,1)</f>
        <v>164</v>
      </c>
      <c r="W173">
        <f>INDEX(Detail!$D$2:$D$1001,Main!S173,1)</f>
        <v>63</v>
      </c>
      <c r="X173" t="str">
        <f>INDEX(Detail!$E$2:$E$1001,Main!S173,1)</f>
        <v xml:space="preserve">Jl. Pasteur No. 4
</v>
      </c>
      <c r="Y173" t="str">
        <f>INDEX(Detail!$B$2:$B$1001,Main!S173,1)</f>
        <v>AB+</v>
      </c>
      <c r="Z173">
        <f>MATCH(F173,Sheet1!$A$3:$A$8,0)</f>
        <v>6</v>
      </c>
      <c r="AA173">
        <f>MATCH(A173,Sheet1!$B$2:$E$2,0)</f>
        <v>1</v>
      </c>
      <c r="AB173" t="str">
        <f>INDEX(Sheet1!$B$3:$E$8,Main!Z173,Main!AA173)</f>
        <v>Pak Andi</v>
      </c>
    </row>
    <row r="174" spans="1:28" x14ac:dyDescent="0.35">
      <c r="A174" t="str">
        <f t="shared" si="14"/>
        <v>Kategori 1</v>
      </c>
      <c r="B174">
        <v>173</v>
      </c>
      <c r="C174" t="str">
        <f t="shared" si="11"/>
        <v>0173</v>
      </c>
      <c r="D174" t="str">
        <f t="shared" si="12"/>
        <v>C0173</v>
      </c>
      <c r="E174" t="str">
        <f>VLOOKUP(F174,Helper!$I:$J,2,0)</f>
        <v>C</v>
      </c>
      <c r="F174" t="s">
        <v>1012</v>
      </c>
      <c r="G174" s="27" t="str">
        <f>VLOOKUP(D174,Detail!$G:$H,2,0)</f>
        <v>Citra Zulkarnain</v>
      </c>
      <c r="H174">
        <v>79</v>
      </c>
      <c r="I174">
        <v>66</v>
      </c>
      <c r="J174">
        <v>53</v>
      </c>
      <c r="K174">
        <v>75</v>
      </c>
      <c r="L174">
        <v>77</v>
      </c>
      <c r="M174">
        <v>41</v>
      </c>
      <c r="N174">
        <v>94</v>
      </c>
      <c r="O174" s="27" t="str">
        <f>IFERROR(VLOOKUP(D174,Absen!$A:$B,2,0),"No")</f>
        <v>No</v>
      </c>
      <c r="P174" s="43">
        <f t="shared" si="13"/>
        <v>94</v>
      </c>
      <c r="Q174" s="45">
        <f t="shared" si="15"/>
        <v>65.325000000000003</v>
      </c>
      <c r="R174" s="49" t="str">
        <f>VLOOKUP(Q174,Helper!$N:$O,2,TRUE)</f>
        <v>C</v>
      </c>
      <c r="S174" s="51">
        <f>MATCH(D174,Detail!$G$2:$G$1001,0)</f>
        <v>218</v>
      </c>
      <c r="T174" s="27">
        <f>INDEX(Detail!$A$2:$A$1001,Main!S174,1)</f>
        <v>38059</v>
      </c>
      <c r="U174" t="str">
        <f>INDEX(Detail!$F$2:$F$1001,Main!S174,1)</f>
        <v>Kupang</v>
      </c>
      <c r="V174">
        <f>INDEX(Detail!$C$2:$C$1001,Main!S174,1)</f>
        <v>155</v>
      </c>
      <c r="W174">
        <f>INDEX(Detail!$D$2:$D$1001,Main!S174,1)</f>
        <v>82</v>
      </c>
      <c r="X174" t="str">
        <f>INDEX(Detail!$E$2:$E$1001,Main!S174,1)</f>
        <v xml:space="preserve">Gang Soekarno Hatta No. 7
</v>
      </c>
      <c r="Y174" t="str">
        <f>INDEX(Detail!$B$2:$B$1001,Main!S174,1)</f>
        <v>A+</v>
      </c>
      <c r="Z174">
        <f>MATCH(F174,Sheet1!$A$3:$A$8,0)</f>
        <v>3</v>
      </c>
      <c r="AA174">
        <f>MATCH(A174,Sheet1!$B$2:$E$2,0)</f>
        <v>1</v>
      </c>
      <c r="AB174" t="str">
        <f>INDEX(Sheet1!$B$3:$E$8,Main!Z174,Main!AA174)</f>
        <v>Pak Budi</v>
      </c>
    </row>
    <row r="175" spans="1:28" x14ac:dyDescent="0.35">
      <c r="A175" t="str">
        <f t="shared" si="14"/>
        <v>Kategori 1</v>
      </c>
      <c r="B175">
        <v>174</v>
      </c>
      <c r="C175" t="str">
        <f t="shared" si="11"/>
        <v>0174</v>
      </c>
      <c r="D175" t="str">
        <f t="shared" si="12"/>
        <v>A0174</v>
      </c>
      <c r="E175" t="str">
        <f>VLOOKUP(F175,Helper!$I:$J,2,0)</f>
        <v>A</v>
      </c>
      <c r="F175" t="s">
        <v>1015</v>
      </c>
      <c r="G175" s="27" t="str">
        <f>VLOOKUP(D175,Detail!$G:$H,2,0)</f>
        <v>Padma Namaga</v>
      </c>
      <c r="H175">
        <v>87</v>
      </c>
      <c r="I175">
        <v>56</v>
      </c>
      <c r="J175">
        <v>57</v>
      </c>
      <c r="K175">
        <v>65</v>
      </c>
      <c r="L175">
        <v>89</v>
      </c>
      <c r="M175">
        <v>41</v>
      </c>
      <c r="N175">
        <v>63</v>
      </c>
      <c r="O175" s="27" t="str">
        <f>IFERROR(VLOOKUP(D175,Absen!$A:$B,2,0),"No")</f>
        <v>No</v>
      </c>
      <c r="P175" s="43">
        <f t="shared" si="13"/>
        <v>63</v>
      </c>
      <c r="Q175" s="45">
        <f t="shared" si="15"/>
        <v>63.025000000000006</v>
      </c>
      <c r="R175" s="49" t="str">
        <f>VLOOKUP(Q175,Helper!$N:$O,2,TRUE)</f>
        <v>C</v>
      </c>
      <c r="S175" s="51">
        <f>MATCH(D175,Detail!$G$2:$G$1001,0)</f>
        <v>10</v>
      </c>
      <c r="T175" s="27">
        <f>INDEX(Detail!$A$2:$A$1001,Main!S175,1)</f>
        <v>38032</v>
      </c>
      <c r="U175" t="str">
        <f>INDEX(Detail!$F$2:$F$1001,Main!S175,1)</f>
        <v>Mataram</v>
      </c>
      <c r="V175">
        <f>INDEX(Detail!$C$2:$C$1001,Main!S175,1)</f>
        <v>177</v>
      </c>
      <c r="W175">
        <f>INDEX(Detail!$D$2:$D$1001,Main!S175,1)</f>
        <v>87</v>
      </c>
      <c r="X175" t="str">
        <f>INDEX(Detail!$E$2:$E$1001,Main!S175,1)</f>
        <v xml:space="preserve">Gang Asia Afrika No. 4
</v>
      </c>
      <c r="Y175" t="str">
        <f>INDEX(Detail!$B$2:$B$1001,Main!S175,1)</f>
        <v>A-</v>
      </c>
      <c r="Z175">
        <f>MATCH(F175,Sheet1!$A$3:$A$8,0)</f>
        <v>1</v>
      </c>
      <c r="AA175">
        <f>MATCH(A175,Sheet1!$B$2:$E$2,0)</f>
        <v>1</v>
      </c>
      <c r="AB175" t="str">
        <f>INDEX(Sheet1!$B$3:$E$8,Main!Z175,Main!AA175)</f>
        <v>Bu Dwi</v>
      </c>
    </row>
    <row r="176" spans="1:28" x14ac:dyDescent="0.35">
      <c r="A176" t="str">
        <f t="shared" si="14"/>
        <v>Kategori 1</v>
      </c>
      <c r="B176">
        <v>175</v>
      </c>
      <c r="C176" t="str">
        <f t="shared" si="11"/>
        <v>0175</v>
      </c>
      <c r="D176" t="str">
        <f t="shared" si="12"/>
        <v>E0175</v>
      </c>
      <c r="E176" t="str">
        <f>VLOOKUP(F176,Helper!$I:$J,2,0)</f>
        <v>E</v>
      </c>
      <c r="F176" t="s">
        <v>1010</v>
      </c>
      <c r="G176" s="27" t="str">
        <f>VLOOKUP(D176,Detail!$G:$H,2,0)</f>
        <v>Darmaji Zulaika</v>
      </c>
      <c r="H176">
        <v>68</v>
      </c>
      <c r="I176">
        <v>43</v>
      </c>
      <c r="J176">
        <v>46</v>
      </c>
      <c r="K176">
        <v>75</v>
      </c>
      <c r="L176">
        <v>66</v>
      </c>
      <c r="M176">
        <v>54</v>
      </c>
      <c r="N176">
        <v>68</v>
      </c>
      <c r="O176" s="27" t="str">
        <f>IFERROR(VLOOKUP(D176,Absen!$A:$B,2,0),"No")</f>
        <v>No</v>
      </c>
      <c r="P176" s="43">
        <f t="shared" si="13"/>
        <v>68</v>
      </c>
      <c r="Q176" s="45">
        <f t="shared" si="15"/>
        <v>58.3</v>
      </c>
      <c r="R176" s="49" t="str">
        <f>VLOOKUP(Q176,Helper!$N:$O,2,TRUE)</f>
        <v>D</v>
      </c>
      <c r="S176" s="51">
        <f>MATCH(D176,Detail!$G$2:$G$1001,0)</f>
        <v>142</v>
      </c>
      <c r="T176" s="27">
        <f>INDEX(Detail!$A$2:$A$1001,Main!S176,1)</f>
        <v>37016</v>
      </c>
      <c r="U176" t="str">
        <f>INDEX(Detail!$F$2:$F$1001,Main!S176,1)</f>
        <v>Gorontalo</v>
      </c>
      <c r="V176">
        <f>INDEX(Detail!$C$2:$C$1001,Main!S176,1)</f>
        <v>168</v>
      </c>
      <c r="W176">
        <f>INDEX(Detail!$D$2:$D$1001,Main!S176,1)</f>
        <v>90</v>
      </c>
      <c r="X176" t="str">
        <f>INDEX(Detail!$E$2:$E$1001,Main!S176,1)</f>
        <v>Gang Monginsidi No. 08</v>
      </c>
      <c r="Y176" t="str">
        <f>INDEX(Detail!$B$2:$B$1001,Main!S176,1)</f>
        <v>AB+</v>
      </c>
      <c r="Z176">
        <f>MATCH(F176,Sheet1!$A$3:$A$8,0)</f>
        <v>5</v>
      </c>
      <c r="AA176">
        <f>MATCH(A176,Sheet1!$B$2:$E$2,0)</f>
        <v>1</v>
      </c>
      <c r="AB176" t="str">
        <f>INDEX(Sheet1!$B$3:$E$8,Main!Z176,Main!AA176)</f>
        <v>Bu Made</v>
      </c>
    </row>
    <row r="177" spans="1:28" x14ac:dyDescent="0.35">
      <c r="A177" t="str">
        <f t="shared" si="14"/>
        <v>Kategori 1</v>
      </c>
      <c r="B177">
        <v>176</v>
      </c>
      <c r="C177" t="str">
        <f t="shared" si="11"/>
        <v>0176</v>
      </c>
      <c r="D177" t="str">
        <f t="shared" si="12"/>
        <v>E0176</v>
      </c>
      <c r="E177" t="str">
        <f>VLOOKUP(F177,Helper!$I:$J,2,0)</f>
        <v>E</v>
      </c>
      <c r="F177" t="s">
        <v>1010</v>
      </c>
      <c r="G177" s="27" t="str">
        <f>VLOOKUP(D177,Detail!$G:$H,2,0)</f>
        <v>Endra Yulianti</v>
      </c>
      <c r="H177">
        <v>65</v>
      </c>
      <c r="I177">
        <v>59</v>
      </c>
      <c r="J177">
        <v>53</v>
      </c>
      <c r="K177">
        <v>54</v>
      </c>
      <c r="L177">
        <v>64</v>
      </c>
      <c r="M177">
        <v>65</v>
      </c>
      <c r="N177">
        <v>88</v>
      </c>
      <c r="O177" s="27" t="str">
        <f>IFERROR(VLOOKUP(D177,Absen!$A:$B,2,0),"No")</f>
        <v>No</v>
      </c>
      <c r="P177" s="43">
        <f t="shared" si="13"/>
        <v>88</v>
      </c>
      <c r="Q177" s="45">
        <f t="shared" si="15"/>
        <v>62.650000000000006</v>
      </c>
      <c r="R177" s="49" t="str">
        <f>VLOOKUP(Q177,Helper!$N:$O,2,TRUE)</f>
        <v>C</v>
      </c>
      <c r="S177" s="51">
        <f>MATCH(D177,Detail!$G$2:$G$1001,0)</f>
        <v>336</v>
      </c>
      <c r="T177" s="27">
        <f>INDEX(Detail!$A$2:$A$1001,Main!S177,1)</f>
        <v>37364</v>
      </c>
      <c r="U177" t="str">
        <f>INDEX(Detail!$F$2:$F$1001,Main!S177,1)</f>
        <v>Padangpanjang</v>
      </c>
      <c r="V177">
        <f>INDEX(Detail!$C$2:$C$1001,Main!S177,1)</f>
        <v>172</v>
      </c>
      <c r="W177">
        <f>INDEX(Detail!$D$2:$D$1001,Main!S177,1)</f>
        <v>76</v>
      </c>
      <c r="X177" t="str">
        <f>INDEX(Detail!$E$2:$E$1001,Main!S177,1)</f>
        <v>Gg. Jend. A. Yani No. 66</v>
      </c>
      <c r="Y177" t="str">
        <f>INDEX(Detail!$B$2:$B$1001,Main!S177,1)</f>
        <v>O-</v>
      </c>
      <c r="Z177">
        <f>MATCH(F177,Sheet1!$A$3:$A$8,0)</f>
        <v>5</v>
      </c>
      <c r="AA177">
        <f>MATCH(A177,Sheet1!$B$2:$E$2,0)</f>
        <v>1</v>
      </c>
      <c r="AB177" t="str">
        <f>INDEX(Sheet1!$B$3:$E$8,Main!Z177,Main!AA177)</f>
        <v>Bu Made</v>
      </c>
    </row>
    <row r="178" spans="1:28" x14ac:dyDescent="0.35">
      <c r="A178" t="str">
        <f t="shared" si="14"/>
        <v>Kategori 1</v>
      </c>
      <c r="B178">
        <v>177</v>
      </c>
      <c r="C178" t="str">
        <f t="shared" si="11"/>
        <v>0177</v>
      </c>
      <c r="D178" t="str">
        <f t="shared" si="12"/>
        <v>C0177</v>
      </c>
      <c r="E178" t="str">
        <f>VLOOKUP(F178,Helper!$I:$J,2,0)</f>
        <v>C</v>
      </c>
      <c r="F178" t="s">
        <v>1012</v>
      </c>
      <c r="G178" s="27" t="str">
        <f>VLOOKUP(D178,Detail!$G:$H,2,0)</f>
        <v>Mariadi Hasanah</v>
      </c>
      <c r="H178">
        <v>52</v>
      </c>
      <c r="I178">
        <v>40</v>
      </c>
      <c r="J178">
        <v>49</v>
      </c>
      <c r="K178">
        <v>59</v>
      </c>
      <c r="L178">
        <v>65</v>
      </c>
      <c r="M178">
        <v>92</v>
      </c>
      <c r="N178">
        <v>80</v>
      </c>
      <c r="O178" s="27" t="str">
        <f>IFERROR(VLOOKUP(D178,Absen!$A:$B,2,0),"No")</f>
        <v>No</v>
      </c>
      <c r="P178" s="43">
        <f t="shared" si="13"/>
        <v>80</v>
      </c>
      <c r="Q178" s="45">
        <f t="shared" si="15"/>
        <v>63.2</v>
      </c>
      <c r="R178" s="49" t="str">
        <f>VLOOKUP(Q178,Helper!$N:$O,2,TRUE)</f>
        <v>C</v>
      </c>
      <c r="S178" s="51">
        <f>MATCH(D178,Detail!$G$2:$G$1001,0)</f>
        <v>621</v>
      </c>
      <c r="T178" s="27">
        <f>INDEX(Detail!$A$2:$A$1001,Main!S178,1)</f>
        <v>37328</v>
      </c>
      <c r="U178" t="str">
        <f>INDEX(Detail!$F$2:$F$1001,Main!S178,1)</f>
        <v>Metro</v>
      </c>
      <c r="V178">
        <f>INDEX(Detail!$C$2:$C$1001,Main!S178,1)</f>
        <v>167</v>
      </c>
      <c r="W178">
        <f>INDEX(Detail!$D$2:$D$1001,Main!S178,1)</f>
        <v>65</v>
      </c>
      <c r="X178" t="str">
        <f>INDEX(Detail!$E$2:$E$1001,Main!S178,1)</f>
        <v xml:space="preserve">Jalan Monginsidi No. 6
</v>
      </c>
      <c r="Y178" t="str">
        <f>INDEX(Detail!$B$2:$B$1001,Main!S178,1)</f>
        <v>AB-</v>
      </c>
      <c r="Z178">
        <f>MATCH(F178,Sheet1!$A$3:$A$8,0)</f>
        <v>3</v>
      </c>
      <c r="AA178">
        <f>MATCH(A178,Sheet1!$B$2:$E$2,0)</f>
        <v>1</v>
      </c>
      <c r="AB178" t="str">
        <f>INDEX(Sheet1!$B$3:$E$8,Main!Z178,Main!AA178)</f>
        <v>Pak Budi</v>
      </c>
    </row>
    <row r="179" spans="1:28" x14ac:dyDescent="0.35">
      <c r="A179" t="str">
        <f t="shared" si="14"/>
        <v>Kategori 1</v>
      </c>
      <c r="B179">
        <v>178</v>
      </c>
      <c r="C179" t="str">
        <f t="shared" si="11"/>
        <v>0178</v>
      </c>
      <c r="D179" t="str">
        <f t="shared" si="12"/>
        <v>E0178</v>
      </c>
      <c r="E179" t="str">
        <f>VLOOKUP(F179,Helper!$I:$J,2,0)</f>
        <v>E</v>
      </c>
      <c r="F179" t="s">
        <v>1010</v>
      </c>
      <c r="G179" s="27" t="str">
        <f>VLOOKUP(D179,Detail!$G:$H,2,0)</f>
        <v>Mala Padmasari</v>
      </c>
      <c r="H179">
        <v>60</v>
      </c>
      <c r="I179">
        <v>55</v>
      </c>
      <c r="J179">
        <v>61</v>
      </c>
      <c r="K179">
        <v>69</v>
      </c>
      <c r="L179">
        <v>79</v>
      </c>
      <c r="M179">
        <v>42</v>
      </c>
      <c r="N179">
        <v>60</v>
      </c>
      <c r="O179" s="27" t="str">
        <f>IFERROR(VLOOKUP(D179,Absen!$A:$B,2,0),"No")</f>
        <v>No</v>
      </c>
      <c r="P179" s="43">
        <f t="shared" si="13"/>
        <v>60</v>
      </c>
      <c r="Q179" s="45">
        <f t="shared" si="15"/>
        <v>59.475000000000001</v>
      </c>
      <c r="R179" s="49" t="str">
        <f>VLOOKUP(Q179,Helper!$N:$O,2,TRUE)</f>
        <v>D</v>
      </c>
      <c r="S179" s="51">
        <f>MATCH(D179,Detail!$G$2:$G$1001,0)</f>
        <v>981</v>
      </c>
      <c r="T179" s="27">
        <f>INDEX(Detail!$A$2:$A$1001,Main!S179,1)</f>
        <v>37441</v>
      </c>
      <c r="U179" t="str">
        <f>INDEX(Detail!$F$2:$F$1001,Main!S179,1)</f>
        <v>Tegal</v>
      </c>
      <c r="V179">
        <f>INDEX(Detail!$C$2:$C$1001,Main!S179,1)</f>
        <v>155</v>
      </c>
      <c r="W179">
        <f>INDEX(Detail!$D$2:$D$1001,Main!S179,1)</f>
        <v>78</v>
      </c>
      <c r="X179" t="str">
        <f>INDEX(Detail!$E$2:$E$1001,Main!S179,1)</f>
        <v>Jl. Suryakencana No. 82</v>
      </c>
      <c r="Y179" t="str">
        <f>INDEX(Detail!$B$2:$B$1001,Main!S179,1)</f>
        <v>A-</v>
      </c>
      <c r="Z179">
        <f>MATCH(F179,Sheet1!$A$3:$A$8,0)</f>
        <v>5</v>
      </c>
      <c r="AA179">
        <f>MATCH(A179,Sheet1!$B$2:$E$2,0)</f>
        <v>1</v>
      </c>
      <c r="AB179" t="str">
        <f>INDEX(Sheet1!$B$3:$E$8,Main!Z179,Main!AA179)</f>
        <v>Bu Made</v>
      </c>
    </row>
    <row r="180" spans="1:28" x14ac:dyDescent="0.35">
      <c r="A180" t="str">
        <f t="shared" si="14"/>
        <v>Kategori 1</v>
      </c>
      <c r="B180">
        <v>179</v>
      </c>
      <c r="C180" t="str">
        <f t="shared" si="11"/>
        <v>0179</v>
      </c>
      <c r="D180" t="str">
        <f t="shared" si="12"/>
        <v>C0179</v>
      </c>
      <c r="E180" t="str">
        <f>VLOOKUP(F180,Helper!$I:$J,2,0)</f>
        <v>C</v>
      </c>
      <c r="F180" t="s">
        <v>1012</v>
      </c>
      <c r="G180" s="27" t="str">
        <f>VLOOKUP(D180,Detail!$G:$H,2,0)</f>
        <v>Sidiq Damanik</v>
      </c>
      <c r="H180">
        <v>87</v>
      </c>
      <c r="I180">
        <v>73</v>
      </c>
      <c r="J180">
        <v>89</v>
      </c>
      <c r="K180">
        <v>65</v>
      </c>
      <c r="L180">
        <v>92</v>
      </c>
      <c r="M180">
        <v>42</v>
      </c>
      <c r="N180">
        <v>99</v>
      </c>
      <c r="O180" s="27">
        <f>IFERROR(VLOOKUP(D180,Absen!$A:$B,2,0),"No")</f>
        <v>44865</v>
      </c>
      <c r="P180" s="43">
        <f t="shared" si="13"/>
        <v>89</v>
      </c>
      <c r="Q180" s="45">
        <f t="shared" si="15"/>
        <v>74.725000000000009</v>
      </c>
      <c r="R180" s="49" t="str">
        <f>VLOOKUP(Q180,Helper!$N:$O,2,TRUE)</f>
        <v>B</v>
      </c>
      <c r="S180" s="51">
        <f>MATCH(D180,Detail!$G$2:$G$1001,0)</f>
        <v>761</v>
      </c>
      <c r="T180" s="27">
        <f>INDEX(Detail!$A$2:$A$1001,Main!S180,1)</f>
        <v>37324</v>
      </c>
      <c r="U180" t="str">
        <f>INDEX(Detail!$F$2:$F$1001,Main!S180,1)</f>
        <v>Kupang</v>
      </c>
      <c r="V180">
        <f>INDEX(Detail!$C$2:$C$1001,Main!S180,1)</f>
        <v>167</v>
      </c>
      <c r="W180">
        <f>INDEX(Detail!$D$2:$D$1001,Main!S180,1)</f>
        <v>82</v>
      </c>
      <c r="X180" t="str">
        <f>INDEX(Detail!$E$2:$E$1001,Main!S180,1)</f>
        <v>Jl. Ciwastra No. 38</v>
      </c>
      <c r="Y180" t="str">
        <f>INDEX(Detail!$B$2:$B$1001,Main!S180,1)</f>
        <v>A-</v>
      </c>
      <c r="Z180">
        <f>MATCH(F180,Sheet1!$A$3:$A$8,0)</f>
        <v>3</v>
      </c>
      <c r="AA180">
        <f>MATCH(A180,Sheet1!$B$2:$E$2,0)</f>
        <v>1</v>
      </c>
      <c r="AB180" t="str">
        <f>INDEX(Sheet1!$B$3:$E$8,Main!Z180,Main!AA180)</f>
        <v>Pak Budi</v>
      </c>
    </row>
    <row r="181" spans="1:28" x14ac:dyDescent="0.35">
      <c r="A181" t="str">
        <f t="shared" si="14"/>
        <v>Kategori 1</v>
      </c>
      <c r="B181">
        <v>180</v>
      </c>
      <c r="C181" t="str">
        <f t="shared" si="11"/>
        <v>0180</v>
      </c>
      <c r="D181" t="str">
        <f t="shared" si="12"/>
        <v>F0180</v>
      </c>
      <c r="E181" t="str">
        <f>VLOOKUP(F181,Helper!$I:$J,2,0)</f>
        <v>F</v>
      </c>
      <c r="F181" t="s">
        <v>1011</v>
      </c>
      <c r="G181" s="27" t="str">
        <f>VLOOKUP(D181,Detail!$G:$H,2,0)</f>
        <v>Bajragin Aryani</v>
      </c>
      <c r="H181">
        <v>61</v>
      </c>
      <c r="I181">
        <v>70</v>
      </c>
      <c r="J181">
        <v>67</v>
      </c>
      <c r="K181">
        <v>64</v>
      </c>
      <c r="L181">
        <v>77</v>
      </c>
      <c r="M181">
        <v>98</v>
      </c>
      <c r="N181">
        <v>65</v>
      </c>
      <c r="O181" s="27" t="str">
        <f>IFERROR(VLOOKUP(D181,Absen!$A:$B,2,0),"No")</f>
        <v>No</v>
      </c>
      <c r="P181" s="43">
        <f t="shared" si="13"/>
        <v>65</v>
      </c>
      <c r="Q181" s="45">
        <f t="shared" si="15"/>
        <v>73.5</v>
      </c>
      <c r="R181" s="49" t="str">
        <f>VLOOKUP(Q181,Helper!$N:$O,2,TRUE)</f>
        <v>B</v>
      </c>
      <c r="S181" s="51">
        <f>MATCH(D181,Detail!$G$2:$G$1001,0)</f>
        <v>395</v>
      </c>
      <c r="T181" s="27">
        <f>INDEX(Detail!$A$2:$A$1001,Main!S181,1)</f>
        <v>38162</v>
      </c>
      <c r="U181" t="str">
        <f>INDEX(Detail!$F$2:$F$1001,Main!S181,1)</f>
        <v>Denpasar</v>
      </c>
      <c r="V181">
        <f>INDEX(Detail!$C$2:$C$1001,Main!S181,1)</f>
        <v>169</v>
      </c>
      <c r="W181">
        <f>INDEX(Detail!$D$2:$D$1001,Main!S181,1)</f>
        <v>88</v>
      </c>
      <c r="X181" t="str">
        <f>INDEX(Detail!$E$2:$E$1001,Main!S181,1)</f>
        <v>Gg. Pasir Koja No. 72</v>
      </c>
      <c r="Y181" t="str">
        <f>INDEX(Detail!$B$2:$B$1001,Main!S181,1)</f>
        <v>O-</v>
      </c>
      <c r="Z181">
        <f>MATCH(F181,Sheet1!$A$3:$A$8,0)</f>
        <v>6</v>
      </c>
      <c r="AA181">
        <f>MATCH(A181,Sheet1!$B$2:$E$2,0)</f>
        <v>1</v>
      </c>
      <c r="AB181" t="str">
        <f>INDEX(Sheet1!$B$3:$E$8,Main!Z181,Main!AA181)</f>
        <v>Pak Andi</v>
      </c>
    </row>
    <row r="182" spans="1:28" x14ac:dyDescent="0.35">
      <c r="A182" t="str">
        <f t="shared" si="14"/>
        <v>Kategori 1</v>
      </c>
      <c r="B182">
        <v>181</v>
      </c>
      <c r="C182" t="str">
        <f t="shared" si="11"/>
        <v>0181</v>
      </c>
      <c r="D182" t="str">
        <f t="shared" si="12"/>
        <v>A0181</v>
      </c>
      <c r="E182" t="str">
        <f>VLOOKUP(F182,Helper!$I:$J,2,0)</f>
        <v>A</v>
      </c>
      <c r="F182" t="s">
        <v>1015</v>
      </c>
      <c r="G182" s="27" t="str">
        <f>VLOOKUP(D182,Detail!$G:$H,2,0)</f>
        <v>Sakura Dabukke</v>
      </c>
      <c r="H182">
        <v>69</v>
      </c>
      <c r="I182">
        <v>41</v>
      </c>
      <c r="J182">
        <v>56</v>
      </c>
      <c r="K182">
        <v>70</v>
      </c>
      <c r="L182">
        <v>82</v>
      </c>
      <c r="M182">
        <v>80</v>
      </c>
      <c r="N182">
        <v>95</v>
      </c>
      <c r="O182" s="27" t="str">
        <f>IFERROR(VLOOKUP(D182,Absen!$A:$B,2,0),"No")</f>
        <v>No</v>
      </c>
      <c r="P182" s="43">
        <f t="shared" si="13"/>
        <v>95</v>
      </c>
      <c r="Q182" s="45">
        <f t="shared" si="15"/>
        <v>69.45</v>
      </c>
      <c r="R182" s="49" t="str">
        <f>VLOOKUP(Q182,Helper!$N:$O,2,TRUE)</f>
        <v>C</v>
      </c>
      <c r="S182" s="51">
        <f>MATCH(D182,Detail!$G$2:$G$1001,0)</f>
        <v>22</v>
      </c>
      <c r="T182" s="27">
        <f>INDEX(Detail!$A$2:$A$1001,Main!S182,1)</f>
        <v>37164</v>
      </c>
      <c r="U182" t="str">
        <f>INDEX(Detail!$F$2:$F$1001,Main!S182,1)</f>
        <v>Meulaboh</v>
      </c>
      <c r="V182">
        <f>INDEX(Detail!$C$2:$C$1001,Main!S182,1)</f>
        <v>179</v>
      </c>
      <c r="W182">
        <f>INDEX(Detail!$D$2:$D$1001,Main!S182,1)</f>
        <v>51</v>
      </c>
      <c r="X182" t="str">
        <f>INDEX(Detail!$E$2:$E$1001,Main!S182,1)</f>
        <v xml:space="preserve">Gang BKR No. 7
</v>
      </c>
      <c r="Y182" t="str">
        <f>INDEX(Detail!$B$2:$B$1001,Main!S182,1)</f>
        <v>A+</v>
      </c>
      <c r="Z182">
        <f>MATCH(F182,Sheet1!$A$3:$A$8,0)</f>
        <v>1</v>
      </c>
      <c r="AA182">
        <f>MATCH(A182,Sheet1!$B$2:$E$2,0)</f>
        <v>1</v>
      </c>
      <c r="AB182" t="str">
        <f>INDEX(Sheet1!$B$3:$E$8,Main!Z182,Main!AA182)</f>
        <v>Bu Dwi</v>
      </c>
    </row>
    <row r="183" spans="1:28" x14ac:dyDescent="0.35">
      <c r="A183" t="str">
        <f t="shared" si="14"/>
        <v>Kategori 1</v>
      </c>
      <c r="B183">
        <v>182</v>
      </c>
      <c r="C183" t="str">
        <f t="shared" si="11"/>
        <v>0182</v>
      </c>
      <c r="D183" t="str">
        <f t="shared" si="12"/>
        <v>F0182</v>
      </c>
      <c r="E183" t="str">
        <f>VLOOKUP(F183,Helper!$I:$J,2,0)</f>
        <v>F</v>
      </c>
      <c r="F183" t="s">
        <v>1011</v>
      </c>
      <c r="G183" s="27" t="str">
        <f>VLOOKUP(D183,Detail!$G:$H,2,0)</f>
        <v>Samsul Widodo</v>
      </c>
      <c r="H183">
        <v>57</v>
      </c>
      <c r="I183">
        <v>71</v>
      </c>
      <c r="J183">
        <v>87</v>
      </c>
      <c r="K183">
        <v>51</v>
      </c>
      <c r="L183">
        <v>95</v>
      </c>
      <c r="M183">
        <v>97</v>
      </c>
      <c r="N183">
        <v>86</v>
      </c>
      <c r="O183" s="27" t="str">
        <f>IFERROR(VLOOKUP(D183,Absen!$A:$B,2,0),"No")</f>
        <v>No</v>
      </c>
      <c r="P183" s="43">
        <f t="shared" si="13"/>
        <v>86</v>
      </c>
      <c r="Q183" s="45">
        <f t="shared" si="15"/>
        <v>79.650000000000006</v>
      </c>
      <c r="R183" s="49" t="str">
        <f>VLOOKUP(Q183,Helper!$N:$O,2,TRUE)</f>
        <v>B</v>
      </c>
      <c r="S183" s="51">
        <f>MATCH(D183,Detail!$G$2:$G$1001,0)</f>
        <v>313</v>
      </c>
      <c r="T183" s="27">
        <f>INDEX(Detail!$A$2:$A$1001,Main!S183,1)</f>
        <v>37268</v>
      </c>
      <c r="U183" t="str">
        <f>INDEX(Detail!$F$2:$F$1001,Main!S183,1)</f>
        <v>Tanjungbalai</v>
      </c>
      <c r="V183">
        <f>INDEX(Detail!$C$2:$C$1001,Main!S183,1)</f>
        <v>152</v>
      </c>
      <c r="W183">
        <f>INDEX(Detail!$D$2:$D$1001,Main!S183,1)</f>
        <v>84</v>
      </c>
      <c r="X183" t="str">
        <f>INDEX(Detail!$E$2:$E$1001,Main!S183,1)</f>
        <v xml:space="preserve">Gg. Erlangga No. 9
</v>
      </c>
      <c r="Y183" t="str">
        <f>INDEX(Detail!$B$2:$B$1001,Main!S183,1)</f>
        <v>B+</v>
      </c>
      <c r="Z183">
        <f>MATCH(F183,Sheet1!$A$3:$A$8,0)</f>
        <v>6</v>
      </c>
      <c r="AA183">
        <f>MATCH(A183,Sheet1!$B$2:$E$2,0)</f>
        <v>1</v>
      </c>
      <c r="AB183" t="str">
        <f>INDEX(Sheet1!$B$3:$E$8,Main!Z183,Main!AA183)</f>
        <v>Pak Andi</v>
      </c>
    </row>
    <row r="184" spans="1:28" x14ac:dyDescent="0.35">
      <c r="A184" t="str">
        <f t="shared" si="14"/>
        <v>Kategori 1</v>
      </c>
      <c r="B184">
        <v>183</v>
      </c>
      <c r="C184" t="str">
        <f t="shared" si="11"/>
        <v>0183</v>
      </c>
      <c r="D184" t="str">
        <f t="shared" si="12"/>
        <v>E0183</v>
      </c>
      <c r="E184" t="str">
        <f>VLOOKUP(F184,Helper!$I:$J,2,0)</f>
        <v>E</v>
      </c>
      <c r="F184" t="s">
        <v>1010</v>
      </c>
      <c r="G184" s="27" t="str">
        <f>VLOOKUP(D184,Detail!$G:$H,2,0)</f>
        <v>Artawan Sitorus</v>
      </c>
      <c r="H184">
        <v>86</v>
      </c>
      <c r="I184">
        <v>41</v>
      </c>
      <c r="J184">
        <v>81</v>
      </c>
      <c r="K184">
        <v>58</v>
      </c>
      <c r="L184">
        <v>95</v>
      </c>
      <c r="M184">
        <v>47</v>
      </c>
      <c r="N184">
        <v>96</v>
      </c>
      <c r="O184" s="27" t="str">
        <f>IFERROR(VLOOKUP(D184,Absen!$A:$B,2,0),"No")</f>
        <v>No</v>
      </c>
      <c r="P184" s="43">
        <f t="shared" si="13"/>
        <v>96</v>
      </c>
      <c r="Q184" s="45">
        <f t="shared" si="15"/>
        <v>70.2</v>
      </c>
      <c r="R184" s="49" t="str">
        <f>VLOOKUP(Q184,Helper!$N:$O,2,TRUE)</f>
        <v>B</v>
      </c>
      <c r="S184" s="51">
        <f>MATCH(D184,Detail!$G$2:$G$1001,0)</f>
        <v>746</v>
      </c>
      <c r="T184" s="27">
        <f>INDEX(Detail!$A$2:$A$1001,Main!S184,1)</f>
        <v>37388</v>
      </c>
      <c r="U184" t="str">
        <f>INDEX(Detail!$F$2:$F$1001,Main!S184,1)</f>
        <v>Kota Administrasi Jakarta Barat</v>
      </c>
      <c r="V184">
        <f>INDEX(Detail!$C$2:$C$1001,Main!S184,1)</f>
        <v>154</v>
      </c>
      <c r="W184">
        <f>INDEX(Detail!$D$2:$D$1001,Main!S184,1)</f>
        <v>80</v>
      </c>
      <c r="X184" t="str">
        <f>INDEX(Detail!$E$2:$E$1001,Main!S184,1)</f>
        <v>Jl. Bangka Raya No. 31</v>
      </c>
      <c r="Y184" t="str">
        <f>INDEX(Detail!$B$2:$B$1001,Main!S184,1)</f>
        <v>A-</v>
      </c>
      <c r="Z184">
        <f>MATCH(F184,Sheet1!$A$3:$A$8,0)</f>
        <v>5</v>
      </c>
      <c r="AA184">
        <f>MATCH(A184,Sheet1!$B$2:$E$2,0)</f>
        <v>1</v>
      </c>
      <c r="AB184" t="str">
        <f>INDEX(Sheet1!$B$3:$E$8,Main!Z184,Main!AA184)</f>
        <v>Bu Made</v>
      </c>
    </row>
    <row r="185" spans="1:28" x14ac:dyDescent="0.35">
      <c r="A185" t="str">
        <f t="shared" si="14"/>
        <v>Kategori 1</v>
      </c>
      <c r="B185">
        <v>184</v>
      </c>
      <c r="C185" t="str">
        <f t="shared" si="11"/>
        <v>0184</v>
      </c>
      <c r="D185" t="str">
        <f t="shared" si="12"/>
        <v>F0184</v>
      </c>
      <c r="E185" t="str">
        <f>VLOOKUP(F185,Helper!$I:$J,2,0)</f>
        <v>F</v>
      </c>
      <c r="F185" t="s">
        <v>1011</v>
      </c>
      <c r="G185" s="27" t="str">
        <f>VLOOKUP(D185,Detail!$G:$H,2,0)</f>
        <v>Taufik Lailasari</v>
      </c>
      <c r="H185">
        <v>52</v>
      </c>
      <c r="I185">
        <v>54</v>
      </c>
      <c r="J185">
        <v>64</v>
      </c>
      <c r="K185">
        <v>66</v>
      </c>
      <c r="L185">
        <v>81</v>
      </c>
      <c r="M185">
        <v>100</v>
      </c>
      <c r="N185">
        <v>87</v>
      </c>
      <c r="O185" s="27" t="str">
        <f>IFERROR(VLOOKUP(D185,Absen!$A:$B,2,0),"No")</f>
        <v>No</v>
      </c>
      <c r="P185" s="43">
        <f t="shared" si="13"/>
        <v>87</v>
      </c>
      <c r="Q185" s="45">
        <f t="shared" si="15"/>
        <v>73.125</v>
      </c>
      <c r="R185" s="49" t="str">
        <f>VLOOKUP(Q185,Helper!$N:$O,2,TRUE)</f>
        <v>B</v>
      </c>
      <c r="S185" s="51">
        <f>MATCH(D185,Detail!$G$2:$G$1001,0)</f>
        <v>603</v>
      </c>
      <c r="T185" s="27">
        <f>INDEX(Detail!$A$2:$A$1001,Main!S185,1)</f>
        <v>37213</v>
      </c>
      <c r="U185" t="str">
        <f>INDEX(Detail!$F$2:$F$1001,Main!S185,1)</f>
        <v>Sorong</v>
      </c>
      <c r="V185">
        <f>INDEX(Detail!$C$2:$C$1001,Main!S185,1)</f>
        <v>175</v>
      </c>
      <c r="W185">
        <f>INDEX(Detail!$D$2:$D$1001,Main!S185,1)</f>
        <v>47</v>
      </c>
      <c r="X185" t="str">
        <f>INDEX(Detail!$E$2:$E$1001,Main!S185,1)</f>
        <v>Jalan Kutisari Selatan No. 76</v>
      </c>
      <c r="Y185" t="str">
        <f>INDEX(Detail!$B$2:$B$1001,Main!S185,1)</f>
        <v>A-</v>
      </c>
      <c r="Z185">
        <f>MATCH(F185,Sheet1!$A$3:$A$8,0)</f>
        <v>6</v>
      </c>
      <c r="AA185">
        <f>MATCH(A185,Sheet1!$B$2:$E$2,0)</f>
        <v>1</v>
      </c>
      <c r="AB185" t="str">
        <f>INDEX(Sheet1!$B$3:$E$8,Main!Z185,Main!AA185)</f>
        <v>Pak Andi</v>
      </c>
    </row>
    <row r="186" spans="1:28" x14ac:dyDescent="0.35">
      <c r="A186" t="str">
        <f t="shared" si="14"/>
        <v>Kategori 1</v>
      </c>
      <c r="B186">
        <v>185</v>
      </c>
      <c r="C186" t="str">
        <f t="shared" si="11"/>
        <v>0185</v>
      </c>
      <c r="D186" t="str">
        <f t="shared" si="12"/>
        <v>A0185</v>
      </c>
      <c r="E186" t="str">
        <f>VLOOKUP(F186,Helper!$I:$J,2,0)</f>
        <v>A</v>
      </c>
      <c r="F186" t="s">
        <v>1015</v>
      </c>
      <c r="G186" s="27" t="str">
        <f>VLOOKUP(D186,Detail!$G:$H,2,0)</f>
        <v>Rina Yuniar</v>
      </c>
      <c r="H186">
        <v>84</v>
      </c>
      <c r="I186">
        <v>47</v>
      </c>
      <c r="J186">
        <v>74</v>
      </c>
      <c r="K186">
        <v>70</v>
      </c>
      <c r="L186">
        <v>85</v>
      </c>
      <c r="M186">
        <v>91</v>
      </c>
      <c r="N186">
        <v>73</v>
      </c>
      <c r="O186" s="27" t="str">
        <f>IFERROR(VLOOKUP(D186,Absen!$A:$B,2,0),"No")</f>
        <v>No</v>
      </c>
      <c r="P186" s="43">
        <f t="shared" si="13"/>
        <v>73</v>
      </c>
      <c r="Q186" s="45">
        <f t="shared" si="15"/>
        <v>76.05</v>
      </c>
      <c r="R186" s="49" t="str">
        <f>VLOOKUP(Q186,Helper!$N:$O,2,TRUE)</f>
        <v>B</v>
      </c>
      <c r="S186" s="51">
        <f>MATCH(D186,Detail!$G$2:$G$1001,0)</f>
        <v>359</v>
      </c>
      <c r="T186" s="27">
        <f>INDEX(Detail!$A$2:$A$1001,Main!S186,1)</f>
        <v>37015</v>
      </c>
      <c r="U186" t="str">
        <f>INDEX(Detail!$F$2:$F$1001,Main!S186,1)</f>
        <v>Bandung</v>
      </c>
      <c r="V186">
        <f>INDEX(Detail!$C$2:$C$1001,Main!S186,1)</f>
        <v>154</v>
      </c>
      <c r="W186">
        <f>INDEX(Detail!$D$2:$D$1001,Main!S186,1)</f>
        <v>62</v>
      </c>
      <c r="X186" t="str">
        <f>INDEX(Detail!$E$2:$E$1001,Main!S186,1)</f>
        <v xml:space="preserve">Gg. Kutai No. 3
</v>
      </c>
      <c r="Y186" t="str">
        <f>INDEX(Detail!$B$2:$B$1001,Main!S186,1)</f>
        <v>A+</v>
      </c>
      <c r="Z186">
        <f>MATCH(F186,Sheet1!$A$3:$A$8,0)</f>
        <v>1</v>
      </c>
      <c r="AA186">
        <f>MATCH(A186,Sheet1!$B$2:$E$2,0)</f>
        <v>1</v>
      </c>
      <c r="AB186" t="str">
        <f>INDEX(Sheet1!$B$3:$E$8,Main!Z186,Main!AA186)</f>
        <v>Bu Dwi</v>
      </c>
    </row>
    <row r="187" spans="1:28" x14ac:dyDescent="0.35">
      <c r="A187" t="str">
        <f t="shared" si="14"/>
        <v>Kategori 1</v>
      </c>
      <c r="B187">
        <v>186</v>
      </c>
      <c r="C187" t="str">
        <f t="shared" si="11"/>
        <v>0186</v>
      </c>
      <c r="D187" t="str">
        <f t="shared" si="12"/>
        <v>F0186</v>
      </c>
      <c r="E187" t="str">
        <f>VLOOKUP(F187,Helper!$I:$J,2,0)</f>
        <v>F</v>
      </c>
      <c r="F187" t="s">
        <v>1011</v>
      </c>
      <c r="G187" s="27" t="str">
        <f>VLOOKUP(D187,Detail!$G:$H,2,0)</f>
        <v>Ika Maheswara</v>
      </c>
      <c r="H187">
        <v>75</v>
      </c>
      <c r="I187">
        <v>73</v>
      </c>
      <c r="J187">
        <v>66</v>
      </c>
      <c r="K187">
        <v>69</v>
      </c>
      <c r="L187">
        <v>89</v>
      </c>
      <c r="M187">
        <v>97</v>
      </c>
      <c r="N187">
        <v>89</v>
      </c>
      <c r="O187" s="27" t="str">
        <f>IFERROR(VLOOKUP(D187,Absen!$A:$B,2,0),"No")</f>
        <v>No</v>
      </c>
      <c r="P187" s="43">
        <f t="shared" si="13"/>
        <v>89</v>
      </c>
      <c r="Q187" s="45">
        <f t="shared" si="15"/>
        <v>79.750000000000014</v>
      </c>
      <c r="R187" s="49" t="str">
        <f>VLOOKUP(Q187,Helper!$N:$O,2,TRUE)</f>
        <v>B</v>
      </c>
      <c r="S187" s="51">
        <f>MATCH(D187,Detail!$G$2:$G$1001,0)</f>
        <v>901</v>
      </c>
      <c r="T187" s="27">
        <f>INDEX(Detail!$A$2:$A$1001,Main!S187,1)</f>
        <v>38188</v>
      </c>
      <c r="U187" t="str">
        <f>INDEX(Detail!$F$2:$F$1001,Main!S187,1)</f>
        <v>Kota Administrasi Jakarta Utara</v>
      </c>
      <c r="V187">
        <f>INDEX(Detail!$C$2:$C$1001,Main!S187,1)</f>
        <v>158</v>
      </c>
      <c r="W187">
        <f>INDEX(Detail!$D$2:$D$1001,Main!S187,1)</f>
        <v>91</v>
      </c>
      <c r="X187" t="str">
        <f>INDEX(Detail!$E$2:$E$1001,Main!S187,1)</f>
        <v>Jl. Pasteur No. 87</v>
      </c>
      <c r="Y187" t="str">
        <f>INDEX(Detail!$B$2:$B$1001,Main!S187,1)</f>
        <v>AB-</v>
      </c>
      <c r="Z187">
        <f>MATCH(F187,Sheet1!$A$3:$A$8,0)</f>
        <v>6</v>
      </c>
      <c r="AA187">
        <f>MATCH(A187,Sheet1!$B$2:$E$2,0)</f>
        <v>1</v>
      </c>
      <c r="AB187" t="str">
        <f>INDEX(Sheet1!$B$3:$E$8,Main!Z187,Main!AA187)</f>
        <v>Pak Andi</v>
      </c>
    </row>
    <row r="188" spans="1:28" x14ac:dyDescent="0.35">
      <c r="A188" t="str">
        <f t="shared" si="14"/>
        <v>Kategori 1</v>
      </c>
      <c r="B188">
        <v>187</v>
      </c>
      <c r="C188" t="str">
        <f t="shared" si="11"/>
        <v>0187</v>
      </c>
      <c r="D188" t="str">
        <f t="shared" si="12"/>
        <v>A0187</v>
      </c>
      <c r="E188" t="str">
        <f>VLOOKUP(F188,Helper!$I:$J,2,0)</f>
        <v>A</v>
      </c>
      <c r="F188" t="s">
        <v>1015</v>
      </c>
      <c r="G188" s="27" t="str">
        <f>VLOOKUP(D188,Detail!$G:$H,2,0)</f>
        <v>Karja Winarsih</v>
      </c>
      <c r="H188">
        <v>65</v>
      </c>
      <c r="I188">
        <v>73</v>
      </c>
      <c r="J188">
        <v>43</v>
      </c>
      <c r="K188">
        <v>72</v>
      </c>
      <c r="L188">
        <v>72</v>
      </c>
      <c r="M188">
        <v>54</v>
      </c>
      <c r="N188">
        <v>99</v>
      </c>
      <c r="O188" s="27">
        <f>IFERROR(VLOOKUP(D188,Absen!$A:$B,2,0),"No")</f>
        <v>44820</v>
      </c>
      <c r="P188" s="43">
        <f t="shared" si="13"/>
        <v>89</v>
      </c>
      <c r="Q188" s="45">
        <f t="shared" si="15"/>
        <v>63.550000000000004</v>
      </c>
      <c r="R188" s="49" t="str">
        <f>VLOOKUP(Q188,Helper!$N:$O,2,TRUE)</f>
        <v>C</v>
      </c>
      <c r="S188" s="51">
        <f>MATCH(D188,Detail!$G$2:$G$1001,0)</f>
        <v>16</v>
      </c>
      <c r="T188" s="27">
        <f>INDEX(Detail!$A$2:$A$1001,Main!S188,1)</f>
        <v>38155</v>
      </c>
      <c r="U188" t="str">
        <f>INDEX(Detail!$F$2:$F$1001,Main!S188,1)</f>
        <v>Prabumulih</v>
      </c>
      <c r="V188">
        <f>INDEX(Detail!$C$2:$C$1001,Main!S188,1)</f>
        <v>177</v>
      </c>
      <c r="W188">
        <f>INDEX(Detail!$D$2:$D$1001,Main!S188,1)</f>
        <v>91</v>
      </c>
      <c r="X188" t="str">
        <f>INDEX(Detail!$E$2:$E$1001,Main!S188,1)</f>
        <v>Gang Astana Anyar No. 45</v>
      </c>
      <c r="Y188" t="str">
        <f>INDEX(Detail!$B$2:$B$1001,Main!S188,1)</f>
        <v>A+</v>
      </c>
      <c r="Z188">
        <f>MATCH(F188,Sheet1!$A$3:$A$8,0)</f>
        <v>1</v>
      </c>
      <c r="AA188">
        <f>MATCH(A188,Sheet1!$B$2:$E$2,0)</f>
        <v>1</v>
      </c>
      <c r="AB188" t="str">
        <f>INDEX(Sheet1!$B$3:$E$8,Main!Z188,Main!AA188)</f>
        <v>Bu Dwi</v>
      </c>
    </row>
    <row r="189" spans="1:28" x14ac:dyDescent="0.35">
      <c r="A189" t="str">
        <f t="shared" si="14"/>
        <v>Kategori 1</v>
      </c>
      <c r="B189">
        <v>188</v>
      </c>
      <c r="C189" t="str">
        <f t="shared" si="11"/>
        <v>0188</v>
      </c>
      <c r="D189" t="str">
        <f t="shared" si="12"/>
        <v>A0188</v>
      </c>
      <c r="E189" t="str">
        <f>VLOOKUP(F189,Helper!$I:$J,2,0)</f>
        <v>A</v>
      </c>
      <c r="F189" t="s">
        <v>1015</v>
      </c>
      <c r="G189" s="27" t="str">
        <f>VLOOKUP(D189,Detail!$G:$H,2,0)</f>
        <v>Wira Firmansyah</v>
      </c>
      <c r="H189">
        <v>74</v>
      </c>
      <c r="I189">
        <v>72</v>
      </c>
      <c r="J189">
        <v>30</v>
      </c>
      <c r="K189">
        <v>69</v>
      </c>
      <c r="L189">
        <v>90</v>
      </c>
      <c r="M189">
        <v>98</v>
      </c>
      <c r="N189">
        <v>66</v>
      </c>
      <c r="O189" s="27">
        <f>IFERROR(VLOOKUP(D189,Absen!$A:$B,2,0),"No")</f>
        <v>44803</v>
      </c>
      <c r="P189" s="43">
        <f t="shared" si="13"/>
        <v>56</v>
      </c>
      <c r="Q189" s="45">
        <f t="shared" si="15"/>
        <v>69.325000000000003</v>
      </c>
      <c r="R189" s="49" t="str">
        <f>VLOOKUP(Q189,Helper!$N:$O,2,TRUE)</f>
        <v>C</v>
      </c>
      <c r="S189" s="51">
        <f>MATCH(D189,Detail!$G$2:$G$1001,0)</f>
        <v>464</v>
      </c>
      <c r="T189" s="27">
        <f>INDEX(Detail!$A$2:$A$1001,Main!S189,1)</f>
        <v>37610</v>
      </c>
      <c r="U189" t="str">
        <f>INDEX(Detail!$F$2:$F$1001,Main!S189,1)</f>
        <v>Pangkalpinang</v>
      </c>
      <c r="V189">
        <f>INDEX(Detail!$C$2:$C$1001,Main!S189,1)</f>
        <v>166</v>
      </c>
      <c r="W189">
        <f>INDEX(Detail!$D$2:$D$1001,Main!S189,1)</f>
        <v>78</v>
      </c>
      <c r="X189" t="str">
        <f>INDEX(Detail!$E$2:$E$1001,Main!S189,1)</f>
        <v>Gg. Suryakencana No. 67</v>
      </c>
      <c r="Y189" t="str">
        <f>INDEX(Detail!$B$2:$B$1001,Main!S189,1)</f>
        <v>B+</v>
      </c>
      <c r="Z189">
        <f>MATCH(F189,Sheet1!$A$3:$A$8,0)</f>
        <v>1</v>
      </c>
      <c r="AA189">
        <f>MATCH(A189,Sheet1!$B$2:$E$2,0)</f>
        <v>1</v>
      </c>
      <c r="AB189" t="str">
        <f>INDEX(Sheet1!$B$3:$E$8,Main!Z189,Main!AA189)</f>
        <v>Bu Dwi</v>
      </c>
    </row>
    <row r="190" spans="1:28" x14ac:dyDescent="0.35">
      <c r="A190" t="str">
        <f t="shared" si="14"/>
        <v>Kategori 1</v>
      </c>
      <c r="B190">
        <v>189</v>
      </c>
      <c r="C190" t="str">
        <f t="shared" si="11"/>
        <v>0189</v>
      </c>
      <c r="D190" t="str">
        <f t="shared" si="12"/>
        <v>F0189</v>
      </c>
      <c r="E190" t="str">
        <f>VLOOKUP(F190,Helper!$I:$J,2,0)</f>
        <v>F</v>
      </c>
      <c r="F190" t="s">
        <v>1011</v>
      </c>
      <c r="G190" s="27" t="str">
        <f>VLOOKUP(D190,Detail!$G:$H,2,0)</f>
        <v>Bahuwirya Halim</v>
      </c>
      <c r="H190">
        <v>79</v>
      </c>
      <c r="I190">
        <v>44</v>
      </c>
      <c r="J190">
        <v>94</v>
      </c>
      <c r="K190">
        <v>64</v>
      </c>
      <c r="L190">
        <v>62</v>
      </c>
      <c r="M190">
        <v>75</v>
      </c>
      <c r="N190">
        <v>100</v>
      </c>
      <c r="O190" s="27" t="str">
        <f>IFERROR(VLOOKUP(D190,Absen!$A:$B,2,0),"No")</f>
        <v>No</v>
      </c>
      <c r="P190" s="43">
        <f t="shared" si="13"/>
        <v>100</v>
      </c>
      <c r="Q190" s="45">
        <f t="shared" si="15"/>
        <v>74.924999999999997</v>
      </c>
      <c r="R190" s="49" t="str">
        <f>VLOOKUP(Q190,Helper!$N:$O,2,TRUE)</f>
        <v>B</v>
      </c>
      <c r="S190" s="51">
        <f>MATCH(D190,Detail!$G$2:$G$1001,0)</f>
        <v>702</v>
      </c>
      <c r="T190" s="27">
        <f>INDEX(Detail!$A$2:$A$1001,Main!S190,1)</f>
        <v>37881</v>
      </c>
      <c r="U190" t="str">
        <f>INDEX(Detail!$F$2:$F$1001,Main!S190,1)</f>
        <v>Madiun</v>
      </c>
      <c r="V190">
        <f>INDEX(Detail!$C$2:$C$1001,Main!S190,1)</f>
        <v>157</v>
      </c>
      <c r="W190">
        <f>INDEX(Detail!$D$2:$D$1001,Main!S190,1)</f>
        <v>95</v>
      </c>
      <c r="X190" t="str">
        <f>INDEX(Detail!$E$2:$E$1001,Main!S190,1)</f>
        <v>Jalan Veteran No. 11</v>
      </c>
      <c r="Y190" t="str">
        <f>INDEX(Detail!$B$2:$B$1001,Main!S190,1)</f>
        <v>B-</v>
      </c>
      <c r="Z190">
        <f>MATCH(F190,Sheet1!$A$3:$A$8,0)</f>
        <v>6</v>
      </c>
      <c r="AA190">
        <f>MATCH(A190,Sheet1!$B$2:$E$2,0)</f>
        <v>1</v>
      </c>
      <c r="AB190" t="str">
        <f>INDEX(Sheet1!$B$3:$E$8,Main!Z190,Main!AA190)</f>
        <v>Pak Andi</v>
      </c>
    </row>
    <row r="191" spans="1:28" x14ac:dyDescent="0.35">
      <c r="A191" t="str">
        <f t="shared" si="14"/>
        <v>Kategori 1</v>
      </c>
      <c r="B191">
        <v>190</v>
      </c>
      <c r="C191" t="str">
        <f t="shared" si="11"/>
        <v>0190</v>
      </c>
      <c r="D191" t="str">
        <f t="shared" si="12"/>
        <v>E0190</v>
      </c>
      <c r="E191" t="str">
        <f>VLOOKUP(F191,Helper!$I:$J,2,0)</f>
        <v>E</v>
      </c>
      <c r="F191" t="s">
        <v>1010</v>
      </c>
      <c r="G191" s="27" t="str">
        <f>VLOOKUP(D191,Detail!$G:$H,2,0)</f>
        <v>Tedi Suryatmi</v>
      </c>
      <c r="H191">
        <v>56</v>
      </c>
      <c r="I191">
        <v>62</v>
      </c>
      <c r="J191">
        <v>68</v>
      </c>
      <c r="K191">
        <v>55</v>
      </c>
      <c r="L191">
        <v>74</v>
      </c>
      <c r="M191">
        <v>74</v>
      </c>
      <c r="N191">
        <v>74</v>
      </c>
      <c r="O191" s="27" t="str">
        <f>IFERROR(VLOOKUP(D191,Absen!$A:$B,2,0),"No")</f>
        <v>No</v>
      </c>
      <c r="P191" s="43">
        <f t="shared" si="13"/>
        <v>74</v>
      </c>
      <c r="Q191" s="45">
        <f t="shared" si="15"/>
        <v>66.675000000000011</v>
      </c>
      <c r="R191" s="49" t="str">
        <f>VLOOKUP(Q191,Helper!$N:$O,2,TRUE)</f>
        <v>C</v>
      </c>
      <c r="S191" s="51">
        <f>MATCH(D191,Detail!$G$2:$G$1001,0)</f>
        <v>308</v>
      </c>
      <c r="T191" s="27">
        <f>INDEX(Detail!$A$2:$A$1001,Main!S191,1)</f>
        <v>38219</v>
      </c>
      <c r="U191" t="str">
        <f>INDEX(Detail!$F$2:$F$1001,Main!S191,1)</f>
        <v>Batam</v>
      </c>
      <c r="V191">
        <f>INDEX(Detail!$C$2:$C$1001,Main!S191,1)</f>
        <v>173</v>
      </c>
      <c r="W191">
        <f>INDEX(Detail!$D$2:$D$1001,Main!S191,1)</f>
        <v>68</v>
      </c>
      <c r="X191" t="str">
        <f>INDEX(Detail!$E$2:$E$1001,Main!S191,1)</f>
        <v>Gg. Erlangga No. 38</v>
      </c>
      <c r="Y191" t="str">
        <f>INDEX(Detail!$B$2:$B$1001,Main!S191,1)</f>
        <v>AB-</v>
      </c>
      <c r="Z191">
        <f>MATCH(F191,Sheet1!$A$3:$A$8,0)</f>
        <v>5</v>
      </c>
      <c r="AA191">
        <f>MATCH(A191,Sheet1!$B$2:$E$2,0)</f>
        <v>1</v>
      </c>
      <c r="AB191" t="str">
        <f>INDEX(Sheet1!$B$3:$E$8,Main!Z191,Main!AA191)</f>
        <v>Bu Made</v>
      </c>
    </row>
    <row r="192" spans="1:28" x14ac:dyDescent="0.35">
      <c r="A192" t="str">
        <f t="shared" si="14"/>
        <v>Kategori 1</v>
      </c>
      <c r="B192">
        <v>191</v>
      </c>
      <c r="C192" t="str">
        <f t="shared" si="11"/>
        <v>0191</v>
      </c>
      <c r="D192" t="str">
        <f t="shared" si="12"/>
        <v>E0191</v>
      </c>
      <c r="E192" t="str">
        <f>VLOOKUP(F192,Helper!$I:$J,2,0)</f>
        <v>E</v>
      </c>
      <c r="F192" t="s">
        <v>1010</v>
      </c>
      <c r="G192" s="27" t="str">
        <f>VLOOKUP(D192,Detail!$G:$H,2,0)</f>
        <v>Putri Nuraini</v>
      </c>
      <c r="H192">
        <v>69</v>
      </c>
      <c r="I192">
        <v>53</v>
      </c>
      <c r="J192">
        <v>41</v>
      </c>
      <c r="K192">
        <v>68</v>
      </c>
      <c r="L192">
        <v>90</v>
      </c>
      <c r="M192">
        <v>49</v>
      </c>
      <c r="N192">
        <v>96</v>
      </c>
      <c r="O192" s="27" t="str">
        <f>IFERROR(VLOOKUP(D192,Absen!$A:$B,2,0),"No")</f>
        <v>No</v>
      </c>
      <c r="P192" s="43">
        <f t="shared" si="13"/>
        <v>96</v>
      </c>
      <c r="Q192" s="45">
        <f t="shared" si="15"/>
        <v>62.6</v>
      </c>
      <c r="R192" s="49" t="str">
        <f>VLOOKUP(Q192,Helper!$N:$O,2,TRUE)</f>
        <v>C</v>
      </c>
      <c r="S192" s="51">
        <f>MATCH(D192,Detail!$G$2:$G$1001,0)</f>
        <v>769</v>
      </c>
      <c r="T192" s="27">
        <f>INDEX(Detail!$A$2:$A$1001,Main!S192,1)</f>
        <v>37259</v>
      </c>
      <c r="U192" t="str">
        <f>INDEX(Detail!$F$2:$F$1001,Main!S192,1)</f>
        <v>Kupang</v>
      </c>
      <c r="V192">
        <f>INDEX(Detail!$C$2:$C$1001,Main!S192,1)</f>
        <v>167</v>
      </c>
      <c r="W192">
        <f>INDEX(Detail!$D$2:$D$1001,Main!S192,1)</f>
        <v>67</v>
      </c>
      <c r="X192" t="str">
        <f>INDEX(Detail!$E$2:$E$1001,Main!S192,1)</f>
        <v xml:space="preserve">Jl. Dipenogoro No. 8
</v>
      </c>
      <c r="Y192" t="str">
        <f>INDEX(Detail!$B$2:$B$1001,Main!S192,1)</f>
        <v>O+</v>
      </c>
      <c r="Z192">
        <f>MATCH(F192,Sheet1!$A$3:$A$8,0)</f>
        <v>5</v>
      </c>
      <c r="AA192">
        <f>MATCH(A192,Sheet1!$B$2:$E$2,0)</f>
        <v>1</v>
      </c>
      <c r="AB192" t="str">
        <f>INDEX(Sheet1!$B$3:$E$8,Main!Z192,Main!AA192)</f>
        <v>Bu Made</v>
      </c>
    </row>
    <row r="193" spans="1:28" x14ac:dyDescent="0.35">
      <c r="A193" t="str">
        <f t="shared" si="14"/>
        <v>Kategori 1</v>
      </c>
      <c r="B193">
        <v>192</v>
      </c>
      <c r="C193" t="str">
        <f t="shared" si="11"/>
        <v>0192</v>
      </c>
      <c r="D193" t="str">
        <f t="shared" si="12"/>
        <v>A0192</v>
      </c>
      <c r="E193" t="str">
        <f>VLOOKUP(F193,Helper!$I:$J,2,0)</f>
        <v>A</v>
      </c>
      <c r="F193" t="s">
        <v>1015</v>
      </c>
      <c r="G193" s="27" t="str">
        <f>VLOOKUP(D193,Detail!$G:$H,2,0)</f>
        <v>Jessica Pradipta</v>
      </c>
      <c r="H193">
        <v>81</v>
      </c>
      <c r="I193">
        <v>67</v>
      </c>
      <c r="J193">
        <v>60</v>
      </c>
      <c r="K193">
        <v>75</v>
      </c>
      <c r="L193">
        <v>87</v>
      </c>
      <c r="M193">
        <v>64</v>
      </c>
      <c r="N193">
        <v>75</v>
      </c>
      <c r="O193" s="27">
        <f>IFERROR(VLOOKUP(D193,Absen!$A:$B,2,0),"No")</f>
        <v>44835</v>
      </c>
      <c r="P193" s="43">
        <f t="shared" si="13"/>
        <v>65</v>
      </c>
      <c r="Q193" s="45">
        <f t="shared" si="15"/>
        <v>70.05</v>
      </c>
      <c r="R193" s="49" t="str">
        <f>VLOOKUP(Q193,Helper!$N:$O,2,TRUE)</f>
        <v>B</v>
      </c>
      <c r="S193" s="51">
        <f>MATCH(D193,Detail!$G$2:$G$1001,0)</f>
        <v>681</v>
      </c>
      <c r="T193" s="27">
        <f>INDEX(Detail!$A$2:$A$1001,Main!S193,1)</f>
        <v>37106</v>
      </c>
      <c r="U193" t="str">
        <f>INDEX(Detail!$F$2:$F$1001,Main!S193,1)</f>
        <v>Banjar</v>
      </c>
      <c r="V193">
        <f>INDEX(Detail!$C$2:$C$1001,Main!S193,1)</f>
        <v>156</v>
      </c>
      <c r="W193">
        <f>INDEX(Detail!$D$2:$D$1001,Main!S193,1)</f>
        <v>61</v>
      </c>
      <c r="X193" t="str">
        <f>INDEX(Detail!$E$2:$E$1001,Main!S193,1)</f>
        <v>Jalan Sukabumi No. 61</v>
      </c>
      <c r="Y193" t="str">
        <f>INDEX(Detail!$B$2:$B$1001,Main!S193,1)</f>
        <v>A-</v>
      </c>
      <c r="Z193">
        <f>MATCH(F193,Sheet1!$A$3:$A$8,0)</f>
        <v>1</v>
      </c>
      <c r="AA193">
        <f>MATCH(A193,Sheet1!$B$2:$E$2,0)</f>
        <v>1</v>
      </c>
      <c r="AB193" t="str">
        <f>INDEX(Sheet1!$B$3:$E$8,Main!Z193,Main!AA193)</f>
        <v>Bu Dwi</v>
      </c>
    </row>
    <row r="194" spans="1:28" x14ac:dyDescent="0.35">
      <c r="A194" t="str">
        <f t="shared" si="14"/>
        <v>Kategori 1</v>
      </c>
      <c r="B194">
        <v>193</v>
      </c>
      <c r="C194" t="str">
        <f t="shared" ref="C194:C257" si="16">TEXT(B194,"0000")</f>
        <v>0193</v>
      </c>
      <c r="D194" t="str">
        <f t="shared" ref="D194:D257" si="17">CONCATENATE(E194,C194)</f>
        <v>B0193</v>
      </c>
      <c r="E194" t="str">
        <f>VLOOKUP(F194,Helper!$I:$J,2,0)</f>
        <v>B</v>
      </c>
      <c r="F194" t="s">
        <v>1014</v>
      </c>
      <c r="G194" s="27" t="str">
        <f>VLOOKUP(D194,Detail!$G:$H,2,0)</f>
        <v>Carub Mansur</v>
      </c>
      <c r="H194">
        <v>55</v>
      </c>
      <c r="I194">
        <v>52</v>
      </c>
      <c r="J194">
        <v>55</v>
      </c>
      <c r="K194">
        <v>56</v>
      </c>
      <c r="L194">
        <v>59</v>
      </c>
      <c r="M194">
        <v>82</v>
      </c>
      <c r="N194">
        <v>78</v>
      </c>
      <c r="O194" s="27" t="str">
        <f>IFERROR(VLOOKUP(D194,Absen!$A:$B,2,0),"No")</f>
        <v>No</v>
      </c>
      <c r="P194" s="43">
        <f t="shared" ref="P194:P257" si="18">IF(ISNUMBER(O194),N194-10,N194)</f>
        <v>78</v>
      </c>
      <c r="Q194" s="45">
        <f t="shared" si="15"/>
        <v>62.95</v>
      </c>
      <c r="R194" s="49" t="str">
        <f>VLOOKUP(Q194,Helper!$N:$O,2,TRUE)</f>
        <v>C</v>
      </c>
      <c r="S194" s="51">
        <f>MATCH(D194,Detail!$G$2:$G$1001,0)</f>
        <v>750</v>
      </c>
      <c r="T194" s="27">
        <f>INDEX(Detail!$A$2:$A$1001,Main!S194,1)</f>
        <v>38077</v>
      </c>
      <c r="U194" t="str">
        <f>INDEX(Detail!$F$2:$F$1001,Main!S194,1)</f>
        <v>Langsa</v>
      </c>
      <c r="V194">
        <f>INDEX(Detail!$C$2:$C$1001,Main!S194,1)</f>
        <v>154</v>
      </c>
      <c r="W194">
        <f>INDEX(Detail!$D$2:$D$1001,Main!S194,1)</f>
        <v>61</v>
      </c>
      <c r="X194" t="str">
        <f>INDEX(Detail!$E$2:$E$1001,Main!S194,1)</f>
        <v>Jl. BKR No. 67</v>
      </c>
      <c r="Y194" t="str">
        <f>INDEX(Detail!$B$2:$B$1001,Main!S194,1)</f>
        <v>A-</v>
      </c>
      <c r="Z194">
        <f>MATCH(F194,Sheet1!$A$3:$A$8,0)</f>
        <v>2</v>
      </c>
      <c r="AA194">
        <f>MATCH(A194,Sheet1!$B$2:$E$2,0)</f>
        <v>1</v>
      </c>
      <c r="AB194" t="str">
        <f>INDEX(Sheet1!$B$3:$E$8,Main!Z194,Main!AA194)</f>
        <v>Pak Krisna</v>
      </c>
    </row>
    <row r="195" spans="1:28" x14ac:dyDescent="0.35">
      <c r="A195" t="str">
        <f t="shared" ref="A195:A258" si="19">IF(B195&gt;=751,"Kategori 4",IF(B195&gt;=501,"Kategori 3",IF(B195&gt;=251,"Kategori 2","Kategori 1")))</f>
        <v>Kategori 1</v>
      </c>
      <c r="B195">
        <v>194</v>
      </c>
      <c r="C195" t="str">
        <f t="shared" si="16"/>
        <v>0194</v>
      </c>
      <c r="D195" t="str">
        <f t="shared" si="17"/>
        <v>D0194</v>
      </c>
      <c r="E195" t="str">
        <f>VLOOKUP(F195,Helper!$I:$J,2,0)</f>
        <v>D</v>
      </c>
      <c r="F195" t="s">
        <v>1013</v>
      </c>
      <c r="G195" s="27" t="str">
        <f>VLOOKUP(D195,Detail!$G:$H,2,0)</f>
        <v>Okto Hastuti</v>
      </c>
      <c r="H195">
        <v>77</v>
      </c>
      <c r="I195">
        <v>60</v>
      </c>
      <c r="J195">
        <v>93</v>
      </c>
      <c r="K195">
        <v>51</v>
      </c>
      <c r="L195">
        <v>95</v>
      </c>
      <c r="M195">
        <v>52</v>
      </c>
      <c r="N195">
        <v>63</v>
      </c>
      <c r="O195" s="27">
        <f>IFERROR(VLOOKUP(D195,Absen!$A:$B,2,0),"No")</f>
        <v>44756</v>
      </c>
      <c r="P195" s="43">
        <f t="shared" si="18"/>
        <v>53</v>
      </c>
      <c r="Q195" s="45">
        <f t="shared" ref="Q195:Q258" si="20">(H195*12.5%+I195*12.5%+K195*12.5%+L195*12.5%+J195*20%+M195*20%+P195*10%)</f>
        <v>69.674999999999997</v>
      </c>
      <c r="R195" s="49" t="str">
        <f>VLOOKUP(Q195,Helper!$N:$O,2,TRUE)</f>
        <v>C</v>
      </c>
      <c r="S195" s="51">
        <f>MATCH(D195,Detail!$G$2:$G$1001,0)</f>
        <v>663</v>
      </c>
      <c r="T195" s="27">
        <f>INDEX(Detail!$A$2:$A$1001,Main!S195,1)</f>
        <v>38332</v>
      </c>
      <c r="U195" t="str">
        <f>INDEX(Detail!$F$2:$F$1001,Main!S195,1)</f>
        <v>Metro</v>
      </c>
      <c r="V195">
        <f>INDEX(Detail!$C$2:$C$1001,Main!S195,1)</f>
        <v>176</v>
      </c>
      <c r="W195">
        <f>INDEX(Detail!$D$2:$D$1001,Main!S195,1)</f>
        <v>64</v>
      </c>
      <c r="X195" t="str">
        <f>INDEX(Detail!$E$2:$E$1001,Main!S195,1)</f>
        <v xml:space="preserve">Jalan Rumah Sakit No. 7
</v>
      </c>
      <c r="Y195" t="str">
        <f>INDEX(Detail!$B$2:$B$1001,Main!S195,1)</f>
        <v>AB-</v>
      </c>
      <c r="Z195">
        <f>MATCH(F195,Sheet1!$A$3:$A$8,0)</f>
        <v>4</v>
      </c>
      <c r="AA195">
        <f>MATCH(A195,Sheet1!$B$2:$E$2,0)</f>
        <v>1</v>
      </c>
      <c r="AB195" t="str">
        <f>INDEX(Sheet1!$B$3:$E$8,Main!Z195,Main!AA195)</f>
        <v>Bu Ratna</v>
      </c>
    </row>
    <row r="196" spans="1:28" x14ac:dyDescent="0.35">
      <c r="A196" t="str">
        <f t="shared" si="19"/>
        <v>Kategori 1</v>
      </c>
      <c r="B196">
        <v>195</v>
      </c>
      <c r="C196" t="str">
        <f t="shared" si="16"/>
        <v>0195</v>
      </c>
      <c r="D196" t="str">
        <f t="shared" si="17"/>
        <v>F0195</v>
      </c>
      <c r="E196" t="str">
        <f>VLOOKUP(F196,Helper!$I:$J,2,0)</f>
        <v>F</v>
      </c>
      <c r="F196" t="s">
        <v>1011</v>
      </c>
      <c r="G196" s="27" t="str">
        <f>VLOOKUP(D196,Detail!$G:$H,2,0)</f>
        <v>Prabawa Pratiwi</v>
      </c>
      <c r="H196">
        <v>81</v>
      </c>
      <c r="I196">
        <v>57</v>
      </c>
      <c r="J196">
        <v>79</v>
      </c>
      <c r="K196">
        <v>53</v>
      </c>
      <c r="L196">
        <v>83</v>
      </c>
      <c r="M196">
        <v>59</v>
      </c>
      <c r="N196">
        <v>64</v>
      </c>
      <c r="O196" s="27">
        <f>IFERROR(VLOOKUP(D196,Absen!$A:$B,2,0),"No")</f>
        <v>44775</v>
      </c>
      <c r="P196" s="43">
        <f t="shared" si="18"/>
        <v>54</v>
      </c>
      <c r="Q196" s="45">
        <f t="shared" si="20"/>
        <v>67.25</v>
      </c>
      <c r="R196" s="49" t="str">
        <f>VLOOKUP(Q196,Helper!$N:$O,2,TRUE)</f>
        <v>C</v>
      </c>
      <c r="S196" s="51">
        <f>MATCH(D196,Detail!$G$2:$G$1001,0)</f>
        <v>236</v>
      </c>
      <c r="T196" s="27">
        <f>INDEX(Detail!$A$2:$A$1001,Main!S196,1)</f>
        <v>37135</v>
      </c>
      <c r="U196" t="str">
        <f>INDEX(Detail!$F$2:$F$1001,Main!S196,1)</f>
        <v>Bekasi</v>
      </c>
      <c r="V196">
        <f>INDEX(Detail!$C$2:$C$1001,Main!S196,1)</f>
        <v>180</v>
      </c>
      <c r="W196">
        <f>INDEX(Detail!$D$2:$D$1001,Main!S196,1)</f>
        <v>90</v>
      </c>
      <c r="X196" t="str">
        <f>INDEX(Detail!$E$2:$E$1001,Main!S196,1)</f>
        <v>Gang Tebet Barat Dalam No. 45</v>
      </c>
      <c r="Y196" t="str">
        <f>INDEX(Detail!$B$2:$B$1001,Main!S196,1)</f>
        <v>O+</v>
      </c>
      <c r="Z196">
        <f>MATCH(F196,Sheet1!$A$3:$A$8,0)</f>
        <v>6</v>
      </c>
      <c r="AA196">
        <f>MATCH(A196,Sheet1!$B$2:$E$2,0)</f>
        <v>1</v>
      </c>
      <c r="AB196" t="str">
        <f>INDEX(Sheet1!$B$3:$E$8,Main!Z196,Main!AA196)</f>
        <v>Pak Andi</v>
      </c>
    </row>
    <row r="197" spans="1:28" x14ac:dyDescent="0.35">
      <c r="A197" t="str">
        <f t="shared" si="19"/>
        <v>Kategori 1</v>
      </c>
      <c r="B197">
        <v>196</v>
      </c>
      <c r="C197" t="str">
        <f t="shared" si="16"/>
        <v>0196</v>
      </c>
      <c r="D197" t="str">
        <f t="shared" si="17"/>
        <v>A0196</v>
      </c>
      <c r="E197" t="str">
        <f>VLOOKUP(F197,Helper!$I:$J,2,0)</f>
        <v>A</v>
      </c>
      <c r="F197" t="s">
        <v>1015</v>
      </c>
      <c r="G197" s="27" t="str">
        <f>VLOOKUP(D197,Detail!$G:$H,2,0)</f>
        <v>Jail Mulyani</v>
      </c>
      <c r="H197">
        <v>68</v>
      </c>
      <c r="I197">
        <v>61</v>
      </c>
      <c r="J197">
        <v>65</v>
      </c>
      <c r="K197">
        <v>53</v>
      </c>
      <c r="L197">
        <v>82</v>
      </c>
      <c r="M197">
        <v>43</v>
      </c>
      <c r="N197">
        <v>78</v>
      </c>
      <c r="O197" s="27">
        <f>IFERROR(VLOOKUP(D197,Absen!$A:$B,2,0),"No")</f>
        <v>44872</v>
      </c>
      <c r="P197" s="43">
        <f t="shared" si="18"/>
        <v>68</v>
      </c>
      <c r="Q197" s="45">
        <f t="shared" si="20"/>
        <v>61.400000000000006</v>
      </c>
      <c r="R197" s="49" t="str">
        <f>VLOOKUP(Q197,Helper!$N:$O,2,TRUE)</f>
        <v>C</v>
      </c>
      <c r="S197" s="51">
        <f>MATCH(D197,Detail!$G$2:$G$1001,0)</f>
        <v>572</v>
      </c>
      <c r="T197" s="27">
        <f>INDEX(Detail!$A$2:$A$1001,Main!S197,1)</f>
        <v>38299</v>
      </c>
      <c r="U197" t="str">
        <f>INDEX(Detail!$F$2:$F$1001,Main!S197,1)</f>
        <v>Madiun</v>
      </c>
      <c r="V197">
        <f>INDEX(Detail!$C$2:$C$1001,Main!S197,1)</f>
        <v>156</v>
      </c>
      <c r="W197">
        <f>INDEX(Detail!$D$2:$D$1001,Main!S197,1)</f>
        <v>68</v>
      </c>
      <c r="X197" t="str">
        <f>INDEX(Detail!$E$2:$E$1001,Main!S197,1)</f>
        <v>Jalan Jakarta No. 90</v>
      </c>
      <c r="Y197" t="str">
        <f>INDEX(Detail!$B$2:$B$1001,Main!S197,1)</f>
        <v>B-</v>
      </c>
      <c r="Z197">
        <f>MATCH(F197,Sheet1!$A$3:$A$8,0)</f>
        <v>1</v>
      </c>
      <c r="AA197">
        <f>MATCH(A197,Sheet1!$B$2:$E$2,0)</f>
        <v>1</v>
      </c>
      <c r="AB197" t="str">
        <f>INDEX(Sheet1!$B$3:$E$8,Main!Z197,Main!AA197)</f>
        <v>Bu Dwi</v>
      </c>
    </row>
    <row r="198" spans="1:28" x14ac:dyDescent="0.35">
      <c r="A198" t="str">
        <f t="shared" si="19"/>
        <v>Kategori 1</v>
      </c>
      <c r="B198">
        <v>197</v>
      </c>
      <c r="C198" t="str">
        <f t="shared" si="16"/>
        <v>0197</v>
      </c>
      <c r="D198" t="str">
        <f t="shared" si="17"/>
        <v>A0197</v>
      </c>
      <c r="E198" t="str">
        <f>VLOOKUP(F198,Helper!$I:$J,2,0)</f>
        <v>A</v>
      </c>
      <c r="F198" t="s">
        <v>1015</v>
      </c>
      <c r="G198" s="27" t="str">
        <f>VLOOKUP(D198,Detail!$G:$H,2,0)</f>
        <v>Hafshah Padmasari</v>
      </c>
      <c r="H198">
        <v>59</v>
      </c>
      <c r="I198">
        <v>64</v>
      </c>
      <c r="J198">
        <v>37</v>
      </c>
      <c r="K198">
        <v>53</v>
      </c>
      <c r="L198">
        <v>52</v>
      </c>
      <c r="M198">
        <v>63</v>
      </c>
      <c r="N198">
        <v>77</v>
      </c>
      <c r="O198" s="27" t="str">
        <f>IFERROR(VLOOKUP(D198,Absen!$A:$B,2,0),"No")</f>
        <v>No</v>
      </c>
      <c r="P198" s="43">
        <f t="shared" si="18"/>
        <v>77</v>
      </c>
      <c r="Q198" s="45">
        <f t="shared" si="20"/>
        <v>56.2</v>
      </c>
      <c r="R198" s="49" t="str">
        <f>VLOOKUP(Q198,Helper!$N:$O,2,TRUE)</f>
        <v>D</v>
      </c>
      <c r="S198" s="51">
        <f>MATCH(D198,Detail!$G$2:$G$1001,0)</f>
        <v>188</v>
      </c>
      <c r="T198" s="27">
        <f>INDEX(Detail!$A$2:$A$1001,Main!S198,1)</f>
        <v>37473</v>
      </c>
      <c r="U198" t="str">
        <f>INDEX(Detail!$F$2:$F$1001,Main!S198,1)</f>
        <v>Padangpanjang</v>
      </c>
      <c r="V198">
        <f>INDEX(Detail!$C$2:$C$1001,Main!S198,1)</f>
        <v>162</v>
      </c>
      <c r="W198">
        <f>INDEX(Detail!$D$2:$D$1001,Main!S198,1)</f>
        <v>78</v>
      </c>
      <c r="X198" t="str">
        <f>INDEX(Detail!$E$2:$E$1001,Main!S198,1)</f>
        <v>Gang Rawamangun No. 44</v>
      </c>
      <c r="Y198" t="str">
        <f>INDEX(Detail!$B$2:$B$1001,Main!S198,1)</f>
        <v>O+</v>
      </c>
      <c r="Z198">
        <f>MATCH(F198,Sheet1!$A$3:$A$8,0)</f>
        <v>1</v>
      </c>
      <c r="AA198">
        <f>MATCH(A198,Sheet1!$B$2:$E$2,0)</f>
        <v>1</v>
      </c>
      <c r="AB198" t="str">
        <f>INDEX(Sheet1!$B$3:$E$8,Main!Z198,Main!AA198)</f>
        <v>Bu Dwi</v>
      </c>
    </row>
    <row r="199" spans="1:28" x14ac:dyDescent="0.35">
      <c r="A199" t="str">
        <f t="shared" si="19"/>
        <v>Kategori 1</v>
      </c>
      <c r="B199">
        <v>198</v>
      </c>
      <c r="C199" t="str">
        <f t="shared" si="16"/>
        <v>0198</v>
      </c>
      <c r="D199" t="str">
        <f t="shared" si="17"/>
        <v>F0198</v>
      </c>
      <c r="E199" t="str">
        <f>VLOOKUP(F199,Helper!$I:$J,2,0)</f>
        <v>F</v>
      </c>
      <c r="F199" t="s">
        <v>1011</v>
      </c>
      <c r="G199" s="27" t="str">
        <f>VLOOKUP(D199,Detail!$G:$H,2,0)</f>
        <v>Intan Namaga</v>
      </c>
      <c r="H199">
        <v>87</v>
      </c>
      <c r="I199">
        <v>41</v>
      </c>
      <c r="J199">
        <v>77</v>
      </c>
      <c r="K199">
        <v>53</v>
      </c>
      <c r="L199">
        <v>81</v>
      </c>
      <c r="M199">
        <v>99</v>
      </c>
      <c r="N199">
        <v>96</v>
      </c>
      <c r="O199" s="27" t="str">
        <f>IFERROR(VLOOKUP(D199,Absen!$A:$B,2,0),"No")</f>
        <v>No</v>
      </c>
      <c r="P199" s="43">
        <f t="shared" si="18"/>
        <v>96</v>
      </c>
      <c r="Q199" s="45">
        <f t="shared" si="20"/>
        <v>77.550000000000011</v>
      </c>
      <c r="R199" s="49" t="str">
        <f>VLOOKUP(Q199,Helper!$N:$O,2,TRUE)</f>
        <v>B</v>
      </c>
      <c r="S199" s="51">
        <f>MATCH(D199,Detail!$G$2:$G$1001,0)</f>
        <v>903</v>
      </c>
      <c r="T199" s="27">
        <f>INDEX(Detail!$A$2:$A$1001,Main!S199,1)</f>
        <v>37749</v>
      </c>
      <c r="U199" t="str">
        <f>INDEX(Detail!$F$2:$F$1001,Main!S199,1)</f>
        <v>Batu</v>
      </c>
      <c r="V199">
        <f>INDEX(Detail!$C$2:$C$1001,Main!S199,1)</f>
        <v>161</v>
      </c>
      <c r="W199">
        <f>INDEX(Detail!$D$2:$D$1001,Main!S199,1)</f>
        <v>81</v>
      </c>
      <c r="X199" t="str">
        <f>INDEX(Detail!$E$2:$E$1001,Main!S199,1)</f>
        <v xml:space="preserve">Jl. Pelajar Pejuang No. 7
</v>
      </c>
      <c r="Y199" t="str">
        <f>INDEX(Detail!$B$2:$B$1001,Main!S199,1)</f>
        <v>A-</v>
      </c>
      <c r="Z199">
        <f>MATCH(F199,Sheet1!$A$3:$A$8,0)</f>
        <v>6</v>
      </c>
      <c r="AA199">
        <f>MATCH(A199,Sheet1!$B$2:$E$2,0)</f>
        <v>1</v>
      </c>
      <c r="AB199" t="str">
        <f>INDEX(Sheet1!$B$3:$E$8,Main!Z199,Main!AA199)</f>
        <v>Pak Andi</v>
      </c>
    </row>
    <row r="200" spans="1:28" x14ac:dyDescent="0.35">
      <c r="A200" t="str">
        <f t="shared" si="19"/>
        <v>Kategori 1</v>
      </c>
      <c r="B200">
        <v>199</v>
      </c>
      <c r="C200" t="str">
        <f t="shared" si="16"/>
        <v>0199</v>
      </c>
      <c r="D200" t="str">
        <f t="shared" si="17"/>
        <v>D0199</v>
      </c>
      <c r="E200" t="str">
        <f>VLOOKUP(F200,Helper!$I:$J,2,0)</f>
        <v>D</v>
      </c>
      <c r="F200" t="s">
        <v>1013</v>
      </c>
      <c r="G200" s="27" t="str">
        <f>VLOOKUP(D200,Detail!$G:$H,2,0)</f>
        <v>Kusuma Mayasari</v>
      </c>
      <c r="H200">
        <v>93</v>
      </c>
      <c r="I200">
        <v>44</v>
      </c>
      <c r="J200">
        <v>91</v>
      </c>
      <c r="K200">
        <v>69</v>
      </c>
      <c r="L200">
        <v>83</v>
      </c>
      <c r="M200">
        <v>41</v>
      </c>
      <c r="N200">
        <v>69</v>
      </c>
      <c r="O200" s="27">
        <f>IFERROR(VLOOKUP(D200,Absen!$A:$B,2,0),"No")</f>
        <v>44746</v>
      </c>
      <c r="P200" s="43">
        <f t="shared" si="18"/>
        <v>59</v>
      </c>
      <c r="Q200" s="45">
        <f t="shared" si="20"/>
        <v>68.425000000000011</v>
      </c>
      <c r="R200" s="49" t="str">
        <f>VLOOKUP(Q200,Helper!$N:$O,2,TRUE)</f>
        <v>C</v>
      </c>
      <c r="S200" s="51">
        <f>MATCH(D200,Detail!$G$2:$G$1001,0)</f>
        <v>686</v>
      </c>
      <c r="T200" s="27">
        <f>INDEX(Detail!$A$2:$A$1001,Main!S200,1)</f>
        <v>37037</v>
      </c>
      <c r="U200" t="str">
        <f>INDEX(Detail!$F$2:$F$1001,Main!S200,1)</f>
        <v>Bima</v>
      </c>
      <c r="V200">
        <f>INDEX(Detail!$C$2:$C$1001,Main!S200,1)</f>
        <v>180</v>
      </c>
      <c r="W200">
        <f>INDEX(Detail!$D$2:$D$1001,Main!S200,1)</f>
        <v>80</v>
      </c>
      <c r="X200" t="str">
        <f>INDEX(Detail!$E$2:$E$1001,Main!S200,1)</f>
        <v>Jalan Sukajadi No. 78</v>
      </c>
      <c r="Y200" t="str">
        <f>INDEX(Detail!$B$2:$B$1001,Main!S200,1)</f>
        <v>AB+</v>
      </c>
      <c r="Z200">
        <f>MATCH(F200,Sheet1!$A$3:$A$8,0)</f>
        <v>4</v>
      </c>
      <c r="AA200">
        <f>MATCH(A200,Sheet1!$B$2:$E$2,0)</f>
        <v>1</v>
      </c>
      <c r="AB200" t="str">
        <f>INDEX(Sheet1!$B$3:$E$8,Main!Z200,Main!AA200)</f>
        <v>Bu Ratna</v>
      </c>
    </row>
    <row r="201" spans="1:28" x14ac:dyDescent="0.35">
      <c r="A201" t="str">
        <f t="shared" si="19"/>
        <v>Kategori 1</v>
      </c>
      <c r="B201">
        <v>200</v>
      </c>
      <c r="C201" t="str">
        <f t="shared" si="16"/>
        <v>0200</v>
      </c>
      <c r="D201" t="str">
        <f t="shared" si="17"/>
        <v>E0200</v>
      </c>
      <c r="E201" t="str">
        <f>VLOOKUP(F201,Helper!$I:$J,2,0)</f>
        <v>E</v>
      </c>
      <c r="F201" t="s">
        <v>1010</v>
      </c>
      <c r="G201" s="27" t="str">
        <f>VLOOKUP(D201,Detail!$G:$H,2,0)</f>
        <v>Ibrani Hidayanto</v>
      </c>
      <c r="H201">
        <v>88</v>
      </c>
      <c r="I201">
        <v>46</v>
      </c>
      <c r="J201">
        <v>50</v>
      </c>
      <c r="K201">
        <v>74</v>
      </c>
      <c r="L201">
        <v>53</v>
      </c>
      <c r="M201">
        <v>48</v>
      </c>
      <c r="N201">
        <v>64</v>
      </c>
      <c r="O201" s="27" t="str">
        <f>IFERROR(VLOOKUP(D201,Absen!$A:$B,2,0),"No")</f>
        <v>No</v>
      </c>
      <c r="P201" s="43">
        <f t="shared" si="18"/>
        <v>64</v>
      </c>
      <c r="Q201" s="45">
        <f t="shared" si="20"/>
        <v>58.625</v>
      </c>
      <c r="R201" s="49" t="str">
        <f>VLOOKUP(Q201,Helper!$N:$O,2,TRUE)</f>
        <v>D</v>
      </c>
      <c r="S201" s="51">
        <f>MATCH(D201,Detail!$G$2:$G$1001,0)</f>
        <v>299</v>
      </c>
      <c r="T201" s="27">
        <f>INDEX(Detail!$A$2:$A$1001,Main!S201,1)</f>
        <v>37018</v>
      </c>
      <c r="U201" t="str">
        <f>INDEX(Detail!$F$2:$F$1001,Main!S201,1)</f>
        <v>Kediri</v>
      </c>
      <c r="V201">
        <f>INDEX(Detail!$C$2:$C$1001,Main!S201,1)</f>
        <v>164</v>
      </c>
      <c r="W201">
        <f>INDEX(Detail!$D$2:$D$1001,Main!S201,1)</f>
        <v>67</v>
      </c>
      <c r="X201" t="str">
        <f>INDEX(Detail!$E$2:$E$1001,Main!S201,1)</f>
        <v xml:space="preserve">Gg. Ciumbuleuit No. 9
</v>
      </c>
      <c r="Y201" t="str">
        <f>INDEX(Detail!$B$2:$B$1001,Main!S201,1)</f>
        <v>B-</v>
      </c>
      <c r="Z201">
        <f>MATCH(F201,Sheet1!$A$3:$A$8,0)</f>
        <v>5</v>
      </c>
      <c r="AA201">
        <f>MATCH(A201,Sheet1!$B$2:$E$2,0)</f>
        <v>1</v>
      </c>
      <c r="AB201" t="str">
        <f>INDEX(Sheet1!$B$3:$E$8,Main!Z201,Main!AA201)</f>
        <v>Bu Made</v>
      </c>
    </row>
    <row r="202" spans="1:28" x14ac:dyDescent="0.35">
      <c r="A202" t="str">
        <f t="shared" si="19"/>
        <v>Kategori 1</v>
      </c>
      <c r="B202">
        <v>201</v>
      </c>
      <c r="C202" t="str">
        <f t="shared" si="16"/>
        <v>0201</v>
      </c>
      <c r="D202" t="str">
        <f t="shared" si="17"/>
        <v>A0201</v>
      </c>
      <c r="E202" t="str">
        <f>VLOOKUP(F202,Helper!$I:$J,2,0)</f>
        <v>A</v>
      </c>
      <c r="F202" t="s">
        <v>1015</v>
      </c>
      <c r="G202" s="27" t="str">
        <f>VLOOKUP(D202,Detail!$G:$H,2,0)</f>
        <v>Taufik Wasita</v>
      </c>
      <c r="H202">
        <v>76</v>
      </c>
      <c r="I202">
        <v>44</v>
      </c>
      <c r="J202">
        <v>33</v>
      </c>
      <c r="K202">
        <v>64</v>
      </c>
      <c r="L202">
        <v>84</v>
      </c>
      <c r="M202">
        <v>96</v>
      </c>
      <c r="N202">
        <v>66</v>
      </c>
      <c r="O202" s="27">
        <f>IFERROR(VLOOKUP(D202,Absen!$A:$B,2,0),"No")</f>
        <v>44855</v>
      </c>
      <c r="P202" s="43">
        <f t="shared" si="18"/>
        <v>56</v>
      </c>
      <c r="Q202" s="45">
        <f t="shared" si="20"/>
        <v>64.900000000000006</v>
      </c>
      <c r="R202" s="49" t="str">
        <f>VLOOKUP(Q202,Helper!$N:$O,2,TRUE)</f>
        <v>C</v>
      </c>
      <c r="S202" s="51">
        <f>MATCH(D202,Detail!$G$2:$G$1001,0)</f>
        <v>155</v>
      </c>
      <c r="T202" s="27">
        <f>INDEX(Detail!$A$2:$A$1001,Main!S202,1)</f>
        <v>37479</v>
      </c>
      <c r="U202" t="str">
        <f>INDEX(Detail!$F$2:$F$1001,Main!S202,1)</f>
        <v>Kotamobagu</v>
      </c>
      <c r="V202">
        <f>INDEX(Detail!$C$2:$C$1001,Main!S202,1)</f>
        <v>173</v>
      </c>
      <c r="W202">
        <f>INDEX(Detail!$D$2:$D$1001,Main!S202,1)</f>
        <v>78</v>
      </c>
      <c r="X202" t="str">
        <f>INDEX(Detail!$E$2:$E$1001,Main!S202,1)</f>
        <v xml:space="preserve">Gang Pasirkoja No. 7
</v>
      </c>
      <c r="Y202" t="str">
        <f>INDEX(Detail!$B$2:$B$1001,Main!S202,1)</f>
        <v>O-</v>
      </c>
      <c r="Z202">
        <f>MATCH(F202,Sheet1!$A$3:$A$8,0)</f>
        <v>1</v>
      </c>
      <c r="AA202">
        <f>MATCH(A202,Sheet1!$B$2:$E$2,0)</f>
        <v>1</v>
      </c>
      <c r="AB202" t="str">
        <f>INDEX(Sheet1!$B$3:$E$8,Main!Z202,Main!AA202)</f>
        <v>Bu Dwi</v>
      </c>
    </row>
    <row r="203" spans="1:28" x14ac:dyDescent="0.35">
      <c r="A203" t="str">
        <f t="shared" si="19"/>
        <v>Kategori 1</v>
      </c>
      <c r="B203">
        <v>202</v>
      </c>
      <c r="C203" t="str">
        <f t="shared" si="16"/>
        <v>0202</v>
      </c>
      <c r="D203" t="str">
        <f t="shared" si="17"/>
        <v>E0202</v>
      </c>
      <c r="E203" t="str">
        <f>VLOOKUP(F203,Helper!$I:$J,2,0)</f>
        <v>E</v>
      </c>
      <c r="F203" t="s">
        <v>1010</v>
      </c>
      <c r="G203" s="27" t="str">
        <f>VLOOKUP(D203,Detail!$G:$H,2,0)</f>
        <v>Martani Lailasari</v>
      </c>
      <c r="H203">
        <v>88</v>
      </c>
      <c r="I203">
        <v>41</v>
      </c>
      <c r="J203">
        <v>69</v>
      </c>
      <c r="K203">
        <v>69</v>
      </c>
      <c r="L203">
        <v>81</v>
      </c>
      <c r="M203">
        <v>64</v>
      </c>
      <c r="N203">
        <v>78</v>
      </c>
      <c r="O203" s="27">
        <f>IFERROR(VLOOKUP(D203,Absen!$A:$B,2,0),"No")</f>
        <v>44848</v>
      </c>
      <c r="P203" s="43">
        <f t="shared" si="18"/>
        <v>68</v>
      </c>
      <c r="Q203" s="45">
        <f t="shared" si="20"/>
        <v>68.274999999999991</v>
      </c>
      <c r="R203" s="49" t="str">
        <f>VLOOKUP(Q203,Helper!$N:$O,2,TRUE)</f>
        <v>C</v>
      </c>
      <c r="S203" s="51">
        <f>MATCH(D203,Detail!$G$2:$G$1001,0)</f>
        <v>797</v>
      </c>
      <c r="T203" s="27">
        <f>INDEX(Detail!$A$2:$A$1001,Main!S203,1)</f>
        <v>37754</v>
      </c>
      <c r="U203" t="str">
        <f>INDEX(Detail!$F$2:$F$1001,Main!S203,1)</f>
        <v>Manado</v>
      </c>
      <c r="V203">
        <f>INDEX(Detail!$C$2:$C$1001,Main!S203,1)</f>
        <v>169</v>
      </c>
      <c r="W203">
        <f>INDEX(Detail!$D$2:$D$1001,Main!S203,1)</f>
        <v>62</v>
      </c>
      <c r="X203" t="str">
        <f>INDEX(Detail!$E$2:$E$1001,Main!S203,1)</f>
        <v>Jl. Ir. H. Djuanda No. 05</v>
      </c>
      <c r="Y203" t="str">
        <f>INDEX(Detail!$B$2:$B$1001,Main!S203,1)</f>
        <v>A+</v>
      </c>
      <c r="Z203">
        <f>MATCH(F203,Sheet1!$A$3:$A$8,0)</f>
        <v>5</v>
      </c>
      <c r="AA203">
        <f>MATCH(A203,Sheet1!$B$2:$E$2,0)</f>
        <v>1</v>
      </c>
      <c r="AB203" t="str">
        <f>INDEX(Sheet1!$B$3:$E$8,Main!Z203,Main!AA203)</f>
        <v>Bu Made</v>
      </c>
    </row>
    <row r="204" spans="1:28" x14ac:dyDescent="0.35">
      <c r="A204" t="str">
        <f t="shared" si="19"/>
        <v>Kategori 1</v>
      </c>
      <c r="B204">
        <v>203</v>
      </c>
      <c r="C204" t="str">
        <f t="shared" si="16"/>
        <v>0203</v>
      </c>
      <c r="D204" t="str">
        <f t="shared" si="17"/>
        <v>C0203</v>
      </c>
      <c r="E204" t="str">
        <f>VLOOKUP(F204,Helper!$I:$J,2,0)</f>
        <v>C</v>
      </c>
      <c r="F204" t="s">
        <v>1012</v>
      </c>
      <c r="G204" s="27" t="str">
        <f>VLOOKUP(D204,Detail!$G:$H,2,0)</f>
        <v>Narji Januar</v>
      </c>
      <c r="H204">
        <v>69</v>
      </c>
      <c r="I204">
        <v>53</v>
      </c>
      <c r="J204">
        <v>71</v>
      </c>
      <c r="K204">
        <v>58</v>
      </c>
      <c r="L204">
        <v>78</v>
      </c>
      <c r="M204">
        <v>48</v>
      </c>
      <c r="N204">
        <v>69</v>
      </c>
      <c r="O204" s="27" t="str">
        <f>IFERROR(VLOOKUP(D204,Absen!$A:$B,2,0),"No")</f>
        <v>No</v>
      </c>
      <c r="P204" s="43">
        <f t="shared" si="18"/>
        <v>69</v>
      </c>
      <c r="Q204" s="45">
        <f t="shared" si="20"/>
        <v>62.95</v>
      </c>
      <c r="R204" s="49" t="str">
        <f>VLOOKUP(Q204,Helper!$N:$O,2,TRUE)</f>
        <v>C</v>
      </c>
      <c r="S204" s="51">
        <f>MATCH(D204,Detail!$G$2:$G$1001,0)</f>
        <v>180</v>
      </c>
      <c r="T204" s="27">
        <f>INDEX(Detail!$A$2:$A$1001,Main!S204,1)</f>
        <v>37918</v>
      </c>
      <c r="U204" t="str">
        <f>INDEX(Detail!$F$2:$F$1001,Main!S204,1)</f>
        <v>Kotamobagu</v>
      </c>
      <c r="V204">
        <f>INDEX(Detail!$C$2:$C$1001,Main!S204,1)</f>
        <v>151</v>
      </c>
      <c r="W204">
        <f>INDEX(Detail!$D$2:$D$1001,Main!S204,1)</f>
        <v>94</v>
      </c>
      <c r="X204" t="str">
        <f>INDEX(Detail!$E$2:$E$1001,Main!S204,1)</f>
        <v xml:space="preserve">Gang Rajawali Timur No. 5
</v>
      </c>
      <c r="Y204" t="str">
        <f>INDEX(Detail!$B$2:$B$1001,Main!S204,1)</f>
        <v>B-</v>
      </c>
      <c r="Z204">
        <f>MATCH(F204,Sheet1!$A$3:$A$8,0)</f>
        <v>3</v>
      </c>
      <c r="AA204">
        <f>MATCH(A204,Sheet1!$B$2:$E$2,0)</f>
        <v>1</v>
      </c>
      <c r="AB204" t="str">
        <f>INDEX(Sheet1!$B$3:$E$8,Main!Z204,Main!AA204)</f>
        <v>Pak Budi</v>
      </c>
    </row>
    <row r="205" spans="1:28" x14ac:dyDescent="0.35">
      <c r="A205" t="str">
        <f t="shared" si="19"/>
        <v>Kategori 1</v>
      </c>
      <c r="B205">
        <v>204</v>
      </c>
      <c r="C205" t="str">
        <f t="shared" si="16"/>
        <v>0204</v>
      </c>
      <c r="D205" t="str">
        <f t="shared" si="17"/>
        <v>F0204</v>
      </c>
      <c r="E205" t="str">
        <f>VLOOKUP(F205,Helper!$I:$J,2,0)</f>
        <v>F</v>
      </c>
      <c r="F205" t="s">
        <v>1011</v>
      </c>
      <c r="G205" s="27" t="str">
        <f>VLOOKUP(D205,Detail!$G:$H,2,0)</f>
        <v>Ade Mustofa</v>
      </c>
      <c r="H205">
        <v>93</v>
      </c>
      <c r="I205">
        <v>55</v>
      </c>
      <c r="J205">
        <v>69</v>
      </c>
      <c r="K205">
        <v>57</v>
      </c>
      <c r="L205">
        <v>62</v>
      </c>
      <c r="M205">
        <v>71</v>
      </c>
      <c r="N205">
        <v>100</v>
      </c>
      <c r="O205" s="27">
        <f>IFERROR(VLOOKUP(D205,Absen!$A:$B,2,0),"No")</f>
        <v>44800</v>
      </c>
      <c r="P205" s="43">
        <f t="shared" si="18"/>
        <v>90</v>
      </c>
      <c r="Q205" s="45">
        <f t="shared" si="20"/>
        <v>70.375</v>
      </c>
      <c r="R205" s="49" t="str">
        <f>VLOOKUP(Q205,Helper!$N:$O,2,TRUE)</f>
        <v>B</v>
      </c>
      <c r="S205" s="51">
        <f>MATCH(D205,Detail!$G$2:$G$1001,0)</f>
        <v>102</v>
      </c>
      <c r="T205" s="27">
        <f>INDEX(Detail!$A$2:$A$1001,Main!S205,1)</f>
        <v>37439</v>
      </c>
      <c r="U205" t="str">
        <f>INDEX(Detail!$F$2:$F$1001,Main!S205,1)</f>
        <v>Pangkalpinang</v>
      </c>
      <c r="V205">
        <f>INDEX(Detail!$C$2:$C$1001,Main!S205,1)</f>
        <v>174</v>
      </c>
      <c r="W205">
        <f>INDEX(Detail!$D$2:$D$1001,Main!S205,1)</f>
        <v>66</v>
      </c>
      <c r="X205" t="str">
        <f>INDEX(Detail!$E$2:$E$1001,Main!S205,1)</f>
        <v>Gang Kiaracondong No. 44</v>
      </c>
      <c r="Y205" t="str">
        <f>INDEX(Detail!$B$2:$B$1001,Main!S205,1)</f>
        <v>AB+</v>
      </c>
      <c r="Z205">
        <f>MATCH(F205,Sheet1!$A$3:$A$8,0)</f>
        <v>6</v>
      </c>
      <c r="AA205">
        <f>MATCH(A205,Sheet1!$B$2:$E$2,0)</f>
        <v>1</v>
      </c>
      <c r="AB205" t="str">
        <f>INDEX(Sheet1!$B$3:$E$8,Main!Z205,Main!AA205)</f>
        <v>Pak Andi</v>
      </c>
    </row>
    <row r="206" spans="1:28" x14ac:dyDescent="0.35">
      <c r="A206" t="str">
        <f t="shared" si="19"/>
        <v>Kategori 1</v>
      </c>
      <c r="B206">
        <v>205</v>
      </c>
      <c r="C206" t="str">
        <f t="shared" si="16"/>
        <v>0205</v>
      </c>
      <c r="D206" t="str">
        <f t="shared" si="17"/>
        <v>C0205</v>
      </c>
      <c r="E206" t="str">
        <f>VLOOKUP(F206,Helper!$I:$J,2,0)</f>
        <v>C</v>
      </c>
      <c r="F206" t="s">
        <v>1012</v>
      </c>
      <c r="G206" s="27" t="str">
        <f>VLOOKUP(D206,Detail!$G:$H,2,0)</f>
        <v>Cemplunk Maryadi</v>
      </c>
      <c r="H206">
        <v>95</v>
      </c>
      <c r="I206">
        <v>44</v>
      </c>
      <c r="J206">
        <v>51</v>
      </c>
      <c r="K206">
        <v>66</v>
      </c>
      <c r="L206">
        <v>61</v>
      </c>
      <c r="M206">
        <v>54</v>
      </c>
      <c r="N206">
        <v>90</v>
      </c>
      <c r="O206" s="27">
        <f>IFERROR(VLOOKUP(D206,Absen!$A:$B,2,0),"No")</f>
        <v>44846</v>
      </c>
      <c r="P206" s="43">
        <f t="shared" si="18"/>
        <v>80</v>
      </c>
      <c r="Q206" s="45">
        <f t="shared" si="20"/>
        <v>62.25</v>
      </c>
      <c r="R206" s="49" t="str">
        <f>VLOOKUP(Q206,Helper!$N:$O,2,TRUE)</f>
        <v>C</v>
      </c>
      <c r="S206" s="51">
        <f>MATCH(D206,Detail!$G$2:$G$1001,0)</f>
        <v>103</v>
      </c>
      <c r="T206" s="27">
        <f>INDEX(Detail!$A$2:$A$1001,Main!S206,1)</f>
        <v>38314</v>
      </c>
      <c r="U206" t="str">
        <f>INDEX(Detail!$F$2:$F$1001,Main!S206,1)</f>
        <v>Palembang</v>
      </c>
      <c r="V206">
        <f>INDEX(Detail!$C$2:$C$1001,Main!S206,1)</f>
        <v>153</v>
      </c>
      <c r="W206">
        <f>INDEX(Detail!$D$2:$D$1001,Main!S206,1)</f>
        <v>84</v>
      </c>
      <c r="X206" t="str">
        <f>INDEX(Detail!$E$2:$E$1001,Main!S206,1)</f>
        <v xml:space="preserve">Gang Kiaracondong No. 5
</v>
      </c>
      <c r="Y206" t="str">
        <f>INDEX(Detail!$B$2:$B$1001,Main!S206,1)</f>
        <v>B+</v>
      </c>
      <c r="Z206">
        <f>MATCH(F206,Sheet1!$A$3:$A$8,0)</f>
        <v>3</v>
      </c>
      <c r="AA206">
        <f>MATCH(A206,Sheet1!$B$2:$E$2,0)</f>
        <v>1</v>
      </c>
      <c r="AB206" t="str">
        <f>INDEX(Sheet1!$B$3:$E$8,Main!Z206,Main!AA206)</f>
        <v>Pak Budi</v>
      </c>
    </row>
    <row r="207" spans="1:28" x14ac:dyDescent="0.35">
      <c r="A207" t="str">
        <f t="shared" si="19"/>
        <v>Kategori 1</v>
      </c>
      <c r="B207">
        <v>206</v>
      </c>
      <c r="C207" t="str">
        <f t="shared" si="16"/>
        <v>0206</v>
      </c>
      <c r="D207" t="str">
        <f t="shared" si="17"/>
        <v>B0206</v>
      </c>
      <c r="E207" t="str">
        <f>VLOOKUP(F207,Helper!$I:$J,2,0)</f>
        <v>B</v>
      </c>
      <c r="F207" t="s">
        <v>1014</v>
      </c>
      <c r="G207" s="27" t="str">
        <f>VLOOKUP(D207,Detail!$G:$H,2,0)</f>
        <v>Paiman Hasanah</v>
      </c>
      <c r="H207">
        <v>84</v>
      </c>
      <c r="I207">
        <v>66</v>
      </c>
      <c r="J207">
        <v>37</v>
      </c>
      <c r="K207">
        <v>68</v>
      </c>
      <c r="L207">
        <v>95</v>
      </c>
      <c r="M207">
        <v>100</v>
      </c>
      <c r="N207">
        <v>99</v>
      </c>
      <c r="O207" s="27">
        <f>IFERROR(VLOOKUP(D207,Absen!$A:$B,2,0),"No")</f>
        <v>44846</v>
      </c>
      <c r="P207" s="43">
        <f t="shared" si="18"/>
        <v>89</v>
      </c>
      <c r="Q207" s="45">
        <f t="shared" si="20"/>
        <v>75.425000000000011</v>
      </c>
      <c r="R207" s="49" t="str">
        <f>VLOOKUP(Q207,Helper!$N:$O,2,TRUE)</f>
        <v>B</v>
      </c>
      <c r="S207" s="51">
        <f>MATCH(D207,Detail!$G$2:$G$1001,0)</f>
        <v>161</v>
      </c>
      <c r="T207" s="27">
        <f>INDEX(Detail!$A$2:$A$1001,Main!S207,1)</f>
        <v>38255</v>
      </c>
      <c r="U207" t="str">
        <f>INDEX(Detail!$F$2:$F$1001,Main!S207,1)</f>
        <v>Balikpapan</v>
      </c>
      <c r="V207">
        <f>INDEX(Detail!$C$2:$C$1001,Main!S207,1)</f>
        <v>151</v>
      </c>
      <c r="W207">
        <f>INDEX(Detail!$D$2:$D$1001,Main!S207,1)</f>
        <v>90</v>
      </c>
      <c r="X207" t="str">
        <f>INDEX(Detail!$E$2:$E$1001,Main!S207,1)</f>
        <v xml:space="preserve">Gang Peta No. 0
</v>
      </c>
      <c r="Y207" t="str">
        <f>INDEX(Detail!$B$2:$B$1001,Main!S207,1)</f>
        <v>A-</v>
      </c>
      <c r="Z207">
        <f>MATCH(F207,Sheet1!$A$3:$A$8,0)</f>
        <v>2</v>
      </c>
      <c r="AA207">
        <f>MATCH(A207,Sheet1!$B$2:$E$2,0)</f>
        <v>1</v>
      </c>
      <c r="AB207" t="str">
        <f>INDEX(Sheet1!$B$3:$E$8,Main!Z207,Main!AA207)</f>
        <v>Pak Krisna</v>
      </c>
    </row>
    <row r="208" spans="1:28" x14ac:dyDescent="0.35">
      <c r="A208" t="str">
        <f t="shared" si="19"/>
        <v>Kategori 1</v>
      </c>
      <c r="B208">
        <v>207</v>
      </c>
      <c r="C208" t="str">
        <f t="shared" si="16"/>
        <v>0207</v>
      </c>
      <c r="D208" t="str">
        <f t="shared" si="17"/>
        <v>A0207</v>
      </c>
      <c r="E208" t="str">
        <f>VLOOKUP(F208,Helper!$I:$J,2,0)</f>
        <v>A</v>
      </c>
      <c r="F208" t="s">
        <v>1015</v>
      </c>
      <c r="G208" s="27" t="str">
        <f>VLOOKUP(D208,Detail!$G:$H,2,0)</f>
        <v>Nalar Andriani</v>
      </c>
      <c r="H208">
        <v>65</v>
      </c>
      <c r="I208">
        <v>40</v>
      </c>
      <c r="J208">
        <v>94</v>
      </c>
      <c r="K208">
        <v>73</v>
      </c>
      <c r="L208">
        <v>57</v>
      </c>
      <c r="M208">
        <v>61</v>
      </c>
      <c r="N208">
        <v>62</v>
      </c>
      <c r="O208" s="27">
        <f>IFERROR(VLOOKUP(D208,Absen!$A:$B,2,0),"No")</f>
        <v>44912</v>
      </c>
      <c r="P208" s="43">
        <f t="shared" si="18"/>
        <v>52</v>
      </c>
      <c r="Q208" s="45">
        <f t="shared" si="20"/>
        <v>65.575000000000003</v>
      </c>
      <c r="R208" s="49" t="str">
        <f>VLOOKUP(Q208,Helper!$N:$O,2,TRUE)</f>
        <v>C</v>
      </c>
      <c r="S208" s="51">
        <f>MATCH(D208,Detail!$G$2:$G$1001,0)</f>
        <v>343</v>
      </c>
      <c r="T208" s="27">
        <f>INDEX(Detail!$A$2:$A$1001,Main!S208,1)</f>
        <v>37489</v>
      </c>
      <c r="U208" t="str">
        <f>INDEX(Detail!$F$2:$F$1001,Main!S208,1)</f>
        <v>Jayapura</v>
      </c>
      <c r="V208">
        <f>INDEX(Detail!$C$2:$C$1001,Main!S208,1)</f>
        <v>179</v>
      </c>
      <c r="W208">
        <f>INDEX(Detail!$D$2:$D$1001,Main!S208,1)</f>
        <v>73</v>
      </c>
      <c r="X208" t="str">
        <f>INDEX(Detail!$E$2:$E$1001,Main!S208,1)</f>
        <v xml:space="preserve">Gg. K.H. Wahid Hasyim No. 1
</v>
      </c>
      <c r="Y208" t="str">
        <f>INDEX(Detail!$B$2:$B$1001,Main!S208,1)</f>
        <v>B-</v>
      </c>
      <c r="Z208">
        <f>MATCH(F208,Sheet1!$A$3:$A$8,0)</f>
        <v>1</v>
      </c>
      <c r="AA208">
        <f>MATCH(A208,Sheet1!$B$2:$E$2,0)</f>
        <v>1</v>
      </c>
      <c r="AB208" t="str">
        <f>INDEX(Sheet1!$B$3:$E$8,Main!Z208,Main!AA208)</f>
        <v>Bu Dwi</v>
      </c>
    </row>
    <row r="209" spans="1:28" x14ac:dyDescent="0.35">
      <c r="A209" t="str">
        <f t="shared" si="19"/>
        <v>Kategori 1</v>
      </c>
      <c r="B209">
        <v>208</v>
      </c>
      <c r="C209" t="str">
        <f t="shared" si="16"/>
        <v>0208</v>
      </c>
      <c r="D209" t="str">
        <f t="shared" si="17"/>
        <v>B0208</v>
      </c>
      <c r="E209" t="str">
        <f>VLOOKUP(F209,Helper!$I:$J,2,0)</f>
        <v>B</v>
      </c>
      <c r="F209" t="s">
        <v>1014</v>
      </c>
      <c r="G209" s="27" t="str">
        <f>VLOOKUP(D209,Detail!$G:$H,2,0)</f>
        <v>Yuni Marpaung</v>
      </c>
      <c r="H209">
        <v>90</v>
      </c>
      <c r="I209">
        <v>41</v>
      </c>
      <c r="J209">
        <v>49</v>
      </c>
      <c r="K209">
        <v>60</v>
      </c>
      <c r="L209">
        <v>65</v>
      </c>
      <c r="M209">
        <v>86</v>
      </c>
      <c r="N209">
        <v>89</v>
      </c>
      <c r="O209" s="27" t="str">
        <f>IFERROR(VLOOKUP(D209,Absen!$A:$B,2,0),"No")</f>
        <v>No</v>
      </c>
      <c r="P209" s="43">
        <f t="shared" si="18"/>
        <v>89</v>
      </c>
      <c r="Q209" s="45">
        <f t="shared" si="20"/>
        <v>67.900000000000006</v>
      </c>
      <c r="R209" s="49" t="str">
        <f>VLOOKUP(Q209,Helper!$N:$O,2,TRUE)</f>
        <v>C</v>
      </c>
      <c r="S209" s="51">
        <f>MATCH(D209,Detail!$G$2:$G$1001,0)</f>
        <v>380</v>
      </c>
      <c r="T209" s="27">
        <f>INDEX(Detail!$A$2:$A$1001,Main!S209,1)</f>
        <v>38423</v>
      </c>
      <c r="U209" t="str">
        <f>INDEX(Detail!$F$2:$F$1001,Main!S209,1)</f>
        <v>Tomohon</v>
      </c>
      <c r="V209">
        <f>INDEX(Detail!$C$2:$C$1001,Main!S209,1)</f>
        <v>159</v>
      </c>
      <c r="W209">
        <f>INDEX(Detail!$D$2:$D$1001,Main!S209,1)</f>
        <v>75</v>
      </c>
      <c r="X209" t="str">
        <f>INDEX(Detail!$E$2:$E$1001,Main!S209,1)</f>
        <v>Gg. Moch. Toha No. 61</v>
      </c>
      <c r="Y209" t="str">
        <f>INDEX(Detail!$B$2:$B$1001,Main!S209,1)</f>
        <v>A+</v>
      </c>
      <c r="Z209">
        <f>MATCH(F209,Sheet1!$A$3:$A$8,0)</f>
        <v>2</v>
      </c>
      <c r="AA209">
        <f>MATCH(A209,Sheet1!$B$2:$E$2,0)</f>
        <v>1</v>
      </c>
      <c r="AB209" t="str">
        <f>INDEX(Sheet1!$B$3:$E$8,Main!Z209,Main!AA209)</f>
        <v>Pak Krisna</v>
      </c>
    </row>
    <row r="210" spans="1:28" x14ac:dyDescent="0.35">
      <c r="A210" t="str">
        <f t="shared" si="19"/>
        <v>Kategori 1</v>
      </c>
      <c r="B210">
        <v>209</v>
      </c>
      <c r="C210" t="str">
        <f t="shared" si="16"/>
        <v>0209</v>
      </c>
      <c r="D210" t="str">
        <f t="shared" si="17"/>
        <v>A0209</v>
      </c>
      <c r="E210" t="str">
        <f>VLOOKUP(F210,Helper!$I:$J,2,0)</f>
        <v>A</v>
      </c>
      <c r="F210" t="s">
        <v>1015</v>
      </c>
      <c r="G210" s="27" t="str">
        <f>VLOOKUP(D210,Detail!$G:$H,2,0)</f>
        <v>Kasiran Nugroho</v>
      </c>
      <c r="H210">
        <v>53</v>
      </c>
      <c r="I210">
        <v>70</v>
      </c>
      <c r="J210">
        <v>90</v>
      </c>
      <c r="K210">
        <v>66</v>
      </c>
      <c r="L210">
        <v>70</v>
      </c>
      <c r="M210">
        <v>62</v>
      </c>
      <c r="N210">
        <v>91</v>
      </c>
      <c r="O210" s="27">
        <f>IFERROR(VLOOKUP(D210,Absen!$A:$B,2,0),"No")</f>
        <v>44871</v>
      </c>
      <c r="P210" s="43">
        <f t="shared" si="18"/>
        <v>81</v>
      </c>
      <c r="Q210" s="45">
        <f t="shared" si="20"/>
        <v>70.875</v>
      </c>
      <c r="R210" s="49" t="str">
        <f>VLOOKUP(Q210,Helper!$N:$O,2,TRUE)</f>
        <v>B</v>
      </c>
      <c r="S210" s="51">
        <f>MATCH(D210,Detail!$G$2:$G$1001,0)</f>
        <v>222</v>
      </c>
      <c r="T210" s="27">
        <f>INDEX(Detail!$A$2:$A$1001,Main!S210,1)</f>
        <v>38302</v>
      </c>
      <c r="U210" t="str">
        <f>INDEX(Detail!$F$2:$F$1001,Main!S210,1)</f>
        <v>Bitung</v>
      </c>
      <c r="V210">
        <f>INDEX(Detail!$C$2:$C$1001,Main!S210,1)</f>
        <v>163</v>
      </c>
      <c r="W210">
        <f>INDEX(Detail!$D$2:$D$1001,Main!S210,1)</f>
        <v>62</v>
      </c>
      <c r="X210" t="str">
        <f>INDEX(Detail!$E$2:$E$1001,Main!S210,1)</f>
        <v>Gang Stasiun Wonokromo No. 62</v>
      </c>
      <c r="Y210" t="str">
        <f>INDEX(Detail!$B$2:$B$1001,Main!S210,1)</f>
        <v>AB+</v>
      </c>
      <c r="Z210">
        <f>MATCH(F210,Sheet1!$A$3:$A$8,0)</f>
        <v>1</v>
      </c>
      <c r="AA210">
        <f>MATCH(A210,Sheet1!$B$2:$E$2,0)</f>
        <v>1</v>
      </c>
      <c r="AB210" t="str">
        <f>INDEX(Sheet1!$B$3:$E$8,Main!Z210,Main!AA210)</f>
        <v>Bu Dwi</v>
      </c>
    </row>
    <row r="211" spans="1:28" x14ac:dyDescent="0.35">
      <c r="A211" t="str">
        <f t="shared" si="19"/>
        <v>Kategori 1</v>
      </c>
      <c r="B211">
        <v>210</v>
      </c>
      <c r="C211" t="str">
        <f t="shared" si="16"/>
        <v>0210</v>
      </c>
      <c r="D211" t="str">
        <f t="shared" si="17"/>
        <v>F0210</v>
      </c>
      <c r="E211" t="str">
        <f>VLOOKUP(F211,Helper!$I:$J,2,0)</f>
        <v>F</v>
      </c>
      <c r="F211" t="s">
        <v>1011</v>
      </c>
      <c r="G211" s="27" t="str">
        <f>VLOOKUP(D211,Detail!$G:$H,2,0)</f>
        <v>Rosman Maryadi</v>
      </c>
      <c r="H211">
        <v>65</v>
      </c>
      <c r="I211">
        <v>45</v>
      </c>
      <c r="J211">
        <v>34</v>
      </c>
      <c r="K211">
        <v>75</v>
      </c>
      <c r="L211">
        <v>93</v>
      </c>
      <c r="M211">
        <v>55</v>
      </c>
      <c r="N211">
        <v>60</v>
      </c>
      <c r="O211" s="27" t="str">
        <f>IFERROR(VLOOKUP(D211,Absen!$A:$B,2,0),"No")</f>
        <v>No</v>
      </c>
      <c r="P211" s="43">
        <f t="shared" si="18"/>
        <v>60</v>
      </c>
      <c r="Q211" s="45">
        <f t="shared" si="20"/>
        <v>58.55</v>
      </c>
      <c r="R211" s="49" t="str">
        <f>VLOOKUP(Q211,Helper!$N:$O,2,TRUE)</f>
        <v>D</v>
      </c>
      <c r="S211" s="51">
        <f>MATCH(D211,Detail!$G$2:$G$1001,0)</f>
        <v>21</v>
      </c>
      <c r="T211" s="27">
        <f>INDEX(Detail!$A$2:$A$1001,Main!S211,1)</f>
        <v>37728</v>
      </c>
      <c r="U211" t="str">
        <f>INDEX(Detail!$F$2:$F$1001,Main!S211,1)</f>
        <v>Samarinda</v>
      </c>
      <c r="V211">
        <f>INDEX(Detail!$C$2:$C$1001,Main!S211,1)</f>
        <v>172</v>
      </c>
      <c r="W211">
        <f>INDEX(Detail!$D$2:$D$1001,Main!S211,1)</f>
        <v>78</v>
      </c>
      <c r="X211" t="str">
        <f>INDEX(Detail!$E$2:$E$1001,Main!S211,1)</f>
        <v xml:space="preserve">Gang BKR No. 6
</v>
      </c>
      <c r="Y211" t="str">
        <f>INDEX(Detail!$B$2:$B$1001,Main!S211,1)</f>
        <v>O+</v>
      </c>
      <c r="Z211">
        <f>MATCH(F211,Sheet1!$A$3:$A$8,0)</f>
        <v>6</v>
      </c>
      <c r="AA211">
        <f>MATCH(A211,Sheet1!$B$2:$E$2,0)</f>
        <v>1</v>
      </c>
      <c r="AB211" t="str">
        <f>INDEX(Sheet1!$B$3:$E$8,Main!Z211,Main!AA211)</f>
        <v>Pak Andi</v>
      </c>
    </row>
    <row r="212" spans="1:28" x14ac:dyDescent="0.35">
      <c r="A212" t="str">
        <f t="shared" si="19"/>
        <v>Kategori 1</v>
      </c>
      <c r="B212">
        <v>211</v>
      </c>
      <c r="C212" t="str">
        <f t="shared" si="16"/>
        <v>0211</v>
      </c>
      <c r="D212" t="str">
        <f t="shared" si="17"/>
        <v>F0211</v>
      </c>
      <c r="E212" t="str">
        <f>VLOOKUP(F212,Helper!$I:$J,2,0)</f>
        <v>F</v>
      </c>
      <c r="F212" t="s">
        <v>1011</v>
      </c>
      <c r="G212" s="27" t="str">
        <f>VLOOKUP(D212,Detail!$G:$H,2,0)</f>
        <v>Hasta Suwarno</v>
      </c>
      <c r="H212">
        <v>94</v>
      </c>
      <c r="I212">
        <v>57</v>
      </c>
      <c r="J212">
        <v>56</v>
      </c>
      <c r="K212">
        <v>56</v>
      </c>
      <c r="L212">
        <v>82</v>
      </c>
      <c r="M212">
        <v>46</v>
      </c>
      <c r="N212">
        <v>85</v>
      </c>
      <c r="O212" s="27">
        <f>IFERROR(VLOOKUP(D212,Absen!$A:$B,2,0),"No")</f>
        <v>44885</v>
      </c>
      <c r="P212" s="43">
        <f t="shared" si="18"/>
        <v>75</v>
      </c>
      <c r="Q212" s="45">
        <f t="shared" si="20"/>
        <v>64.025000000000006</v>
      </c>
      <c r="R212" s="49" t="str">
        <f>VLOOKUP(Q212,Helper!$N:$O,2,TRUE)</f>
        <v>C</v>
      </c>
      <c r="S212" s="51">
        <f>MATCH(D212,Detail!$G$2:$G$1001,0)</f>
        <v>176</v>
      </c>
      <c r="T212" s="27">
        <f>INDEX(Detail!$A$2:$A$1001,Main!S212,1)</f>
        <v>37941</v>
      </c>
      <c r="U212" t="str">
        <f>INDEX(Detail!$F$2:$F$1001,Main!S212,1)</f>
        <v>Yogyakarta</v>
      </c>
      <c r="V212">
        <f>INDEX(Detail!$C$2:$C$1001,Main!S212,1)</f>
        <v>162</v>
      </c>
      <c r="W212">
        <f>INDEX(Detail!$D$2:$D$1001,Main!S212,1)</f>
        <v>88</v>
      </c>
      <c r="X212" t="str">
        <f>INDEX(Detail!$E$2:$E$1001,Main!S212,1)</f>
        <v xml:space="preserve">Gang Rajawali Timur No. 3
</v>
      </c>
      <c r="Y212" t="str">
        <f>INDEX(Detail!$B$2:$B$1001,Main!S212,1)</f>
        <v>A+</v>
      </c>
      <c r="Z212">
        <f>MATCH(F212,Sheet1!$A$3:$A$8,0)</f>
        <v>6</v>
      </c>
      <c r="AA212">
        <f>MATCH(A212,Sheet1!$B$2:$E$2,0)</f>
        <v>1</v>
      </c>
      <c r="AB212" t="str">
        <f>INDEX(Sheet1!$B$3:$E$8,Main!Z212,Main!AA212)</f>
        <v>Pak Andi</v>
      </c>
    </row>
    <row r="213" spans="1:28" x14ac:dyDescent="0.35">
      <c r="A213" t="str">
        <f t="shared" si="19"/>
        <v>Kategori 1</v>
      </c>
      <c r="B213">
        <v>212</v>
      </c>
      <c r="C213" t="str">
        <f t="shared" si="16"/>
        <v>0212</v>
      </c>
      <c r="D213" t="str">
        <f t="shared" si="17"/>
        <v>F0212</v>
      </c>
      <c r="E213" t="str">
        <f>VLOOKUP(F213,Helper!$I:$J,2,0)</f>
        <v>F</v>
      </c>
      <c r="F213" t="s">
        <v>1011</v>
      </c>
      <c r="G213" s="27" t="str">
        <f>VLOOKUP(D213,Detail!$G:$H,2,0)</f>
        <v>Yance Palastri</v>
      </c>
      <c r="H213">
        <v>91</v>
      </c>
      <c r="I213">
        <v>54</v>
      </c>
      <c r="J213">
        <v>65</v>
      </c>
      <c r="K213">
        <v>71</v>
      </c>
      <c r="L213">
        <v>84</v>
      </c>
      <c r="M213">
        <v>60</v>
      </c>
      <c r="N213">
        <v>71</v>
      </c>
      <c r="O213" s="27">
        <f>IFERROR(VLOOKUP(D213,Absen!$A:$B,2,0),"No")</f>
        <v>44903</v>
      </c>
      <c r="P213" s="43">
        <f t="shared" si="18"/>
        <v>61</v>
      </c>
      <c r="Q213" s="45">
        <f t="shared" si="20"/>
        <v>68.599999999999994</v>
      </c>
      <c r="R213" s="49" t="str">
        <f>VLOOKUP(Q213,Helper!$N:$O,2,TRUE)</f>
        <v>C</v>
      </c>
      <c r="S213" s="51">
        <f>MATCH(D213,Detail!$G$2:$G$1001,0)</f>
        <v>554</v>
      </c>
      <c r="T213" s="27">
        <f>INDEX(Detail!$A$2:$A$1001,Main!S213,1)</f>
        <v>38435</v>
      </c>
      <c r="U213" t="str">
        <f>INDEX(Detail!$F$2:$F$1001,Main!S213,1)</f>
        <v>Lhokseumawe</v>
      </c>
      <c r="V213">
        <f>INDEX(Detail!$C$2:$C$1001,Main!S213,1)</f>
        <v>165</v>
      </c>
      <c r="W213">
        <f>INDEX(Detail!$D$2:$D$1001,Main!S213,1)</f>
        <v>64</v>
      </c>
      <c r="X213" t="str">
        <f>INDEX(Detail!$E$2:$E$1001,Main!S213,1)</f>
        <v xml:space="preserve">Jalan Gedebage Selatan No. 9
</v>
      </c>
      <c r="Y213" t="str">
        <f>INDEX(Detail!$B$2:$B$1001,Main!S213,1)</f>
        <v>A-</v>
      </c>
      <c r="Z213">
        <f>MATCH(F213,Sheet1!$A$3:$A$8,0)</f>
        <v>6</v>
      </c>
      <c r="AA213">
        <f>MATCH(A213,Sheet1!$B$2:$E$2,0)</f>
        <v>1</v>
      </c>
      <c r="AB213" t="str">
        <f>INDEX(Sheet1!$B$3:$E$8,Main!Z213,Main!AA213)</f>
        <v>Pak Andi</v>
      </c>
    </row>
    <row r="214" spans="1:28" x14ac:dyDescent="0.35">
      <c r="A214" t="str">
        <f t="shared" si="19"/>
        <v>Kategori 1</v>
      </c>
      <c r="B214">
        <v>213</v>
      </c>
      <c r="C214" t="str">
        <f t="shared" si="16"/>
        <v>0213</v>
      </c>
      <c r="D214" t="str">
        <f t="shared" si="17"/>
        <v>A0213</v>
      </c>
      <c r="E214" t="str">
        <f>VLOOKUP(F214,Helper!$I:$J,2,0)</f>
        <v>A</v>
      </c>
      <c r="F214" t="s">
        <v>1015</v>
      </c>
      <c r="G214" s="27" t="str">
        <f>VLOOKUP(D214,Detail!$G:$H,2,0)</f>
        <v>Raihan Susanti</v>
      </c>
      <c r="H214">
        <v>95</v>
      </c>
      <c r="I214">
        <v>49</v>
      </c>
      <c r="J214">
        <v>93</v>
      </c>
      <c r="K214">
        <v>71</v>
      </c>
      <c r="L214">
        <v>68</v>
      </c>
      <c r="M214">
        <v>86</v>
      </c>
      <c r="N214">
        <v>62</v>
      </c>
      <c r="O214" s="27">
        <f>IFERROR(VLOOKUP(D214,Absen!$A:$B,2,0),"No")</f>
        <v>44858</v>
      </c>
      <c r="P214" s="43">
        <f t="shared" si="18"/>
        <v>52</v>
      </c>
      <c r="Q214" s="45">
        <f t="shared" si="20"/>
        <v>76.375</v>
      </c>
      <c r="R214" s="49" t="str">
        <f>VLOOKUP(Q214,Helper!$N:$O,2,TRUE)</f>
        <v>B</v>
      </c>
      <c r="S214" s="51">
        <f>MATCH(D214,Detail!$G$2:$G$1001,0)</f>
        <v>577</v>
      </c>
      <c r="T214" s="27">
        <f>INDEX(Detail!$A$2:$A$1001,Main!S214,1)</f>
        <v>37157</v>
      </c>
      <c r="U214" t="str">
        <f>INDEX(Detail!$F$2:$F$1001,Main!S214,1)</f>
        <v>Palopo</v>
      </c>
      <c r="V214">
        <f>INDEX(Detail!$C$2:$C$1001,Main!S214,1)</f>
        <v>180</v>
      </c>
      <c r="W214">
        <f>INDEX(Detail!$D$2:$D$1001,Main!S214,1)</f>
        <v>93</v>
      </c>
      <c r="X214" t="str">
        <f>INDEX(Detail!$E$2:$E$1001,Main!S214,1)</f>
        <v>Jalan Jend. A. Yani No. 43</v>
      </c>
      <c r="Y214" t="str">
        <f>INDEX(Detail!$B$2:$B$1001,Main!S214,1)</f>
        <v>O-</v>
      </c>
      <c r="Z214">
        <f>MATCH(F214,Sheet1!$A$3:$A$8,0)</f>
        <v>1</v>
      </c>
      <c r="AA214">
        <f>MATCH(A214,Sheet1!$B$2:$E$2,0)</f>
        <v>1</v>
      </c>
      <c r="AB214" t="str">
        <f>INDEX(Sheet1!$B$3:$E$8,Main!Z214,Main!AA214)</f>
        <v>Bu Dwi</v>
      </c>
    </row>
    <row r="215" spans="1:28" x14ac:dyDescent="0.35">
      <c r="A215" t="str">
        <f t="shared" si="19"/>
        <v>Kategori 1</v>
      </c>
      <c r="B215">
        <v>214</v>
      </c>
      <c r="C215" t="str">
        <f t="shared" si="16"/>
        <v>0214</v>
      </c>
      <c r="D215" t="str">
        <f t="shared" si="17"/>
        <v>C0214</v>
      </c>
      <c r="E215" t="str">
        <f>VLOOKUP(F215,Helper!$I:$J,2,0)</f>
        <v>C</v>
      </c>
      <c r="F215" t="s">
        <v>1012</v>
      </c>
      <c r="G215" s="27" t="str">
        <f>VLOOKUP(D215,Detail!$G:$H,2,0)</f>
        <v>Ratih Palastri</v>
      </c>
      <c r="H215">
        <v>79</v>
      </c>
      <c r="I215">
        <v>60</v>
      </c>
      <c r="J215">
        <v>42</v>
      </c>
      <c r="K215">
        <v>59</v>
      </c>
      <c r="L215">
        <v>68</v>
      </c>
      <c r="M215">
        <v>54</v>
      </c>
      <c r="N215">
        <v>97</v>
      </c>
      <c r="O215" s="27">
        <f>IFERROR(VLOOKUP(D215,Absen!$A:$B,2,0),"No")</f>
        <v>44766</v>
      </c>
      <c r="P215" s="43">
        <f t="shared" si="18"/>
        <v>87</v>
      </c>
      <c r="Q215" s="45">
        <f t="shared" si="20"/>
        <v>61.150000000000006</v>
      </c>
      <c r="R215" s="49" t="str">
        <f>VLOOKUP(Q215,Helper!$N:$O,2,TRUE)</f>
        <v>C</v>
      </c>
      <c r="S215" s="51">
        <f>MATCH(D215,Detail!$G$2:$G$1001,0)</f>
        <v>275</v>
      </c>
      <c r="T215" s="27">
        <f>INDEX(Detail!$A$2:$A$1001,Main!S215,1)</f>
        <v>37915</v>
      </c>
      <c r="U215" t="str">
        <f>INDEX(Detail!$F$2:$F$1001,Main!S215,1)</f>
        <v>Prabumulih</v>
      </c>
      <c r="V215">
        <f>INDEX(Detail!$C$2:$C$1001,Main!S215,1)</f>
        <v>166</v>
      </c>
      <c r="W215">
        <f>INDEX(Detail!$D$2:$D$1001,Main!S215,1)</f>
        <v>61</v>
      </c>
      <c r="X215" t="str">
        <f>INDEX(Detail!$E$2:$E$1001,Main!S215,1)</f>
        <v>Gg. Bangka Raya No. 15</v>
      </c>
      <c r="Y215" t="str">
        <f>INDEX(Detail!$B$2:$B$1001,Main!S215,1)</f>
        <v>B+</v>
      </c>
      <c r="Z215">
        <f>MATCH(F215,Sheet1!$A$3:$A$8,0)</f>
        <v>3</v>
      </c>
      <c r="AA215">
        <f>MATCH(A215,Sheet1!$B$2:$E$2,0)</f>
        <v>1</v>
      </c>
      <c r="AB215" t="str">
        <f>INDEX(Sheet1!$B$3:$E$8,Main!Z215,Main!AA215)</f>
        <v>Pak Budi</v>
      </c>
    </row>
    <row r="216" spans="1:28" x14ac:dyDescent="0.35">
      <c r="A216" t="str">
        <f t="shared" si="19"/>
        <v>Kategori 1</v>
      </c>
      <c r="B216">
        <v>215</v>
      </c>
      <c r="C216" t="str">
        <f t="shared" si="16"/>
        <v>0215</v>
      </c>
      <c r="D216" t="str">
        <f t="shared" si="17"/>
        <v>F0215</v>
      </c>
      <c r="E216" t="str">
        <f>VLOOKUP(F216,Helper!$I:$J,2,0)</f>
        <v>F</v>
      </c>
      <c r="F216" t="s">
        <v>1011</v>
      </c>
      <c r="G216" s="27" t="str">
        <f>VLOOKUP(D216,Detail!$G:$H,2,0)</f>
        <v>Diah Wahyudin</v>
      </c>
      <c r="H216">
        <v>88</v>
      </c>
      <c r="I216">
        <v>45</v>
      </c>
      <c r="J216">
        <v>38</v>
      </c>
      <c r="K216">
        <v>60</v>
      </c>
      <c r="L216">
        <v>91</v>
      </c>
      <c r="M216">
        <v>54</v>
      </c>
      <c r="N216">
        <v>62</v>
      </c>
      <c r="O216" s="27">
        <f>IFERROR(VLOOKUP(D216,Absen!$A:$B,2,0),"No")</f>
        <v>44876</v>
      </c>
      <c r="P216" s="43">
        <f t="shared" si="18"/>
        <v>52</v>
      </c>
      <c r="Q216" s="45">
        <f t="shared" si="20"/>
        <v>59.100000000000009</v>
      </c>
      <c r="R216" s="49" t="str">
        <f>VLOOKUP(Q216,Helper!$N:$O,2,TRUE)</f>
        <v>D</v>
      </c>
      <c r="S216" s="51">
        <f>MATCH(D216,Detail!$G$2:$G$1001,0)</f>
        <v>697</v>
      </c>
      <c r="T216" s="27">
        <f>INDEX(Detail!$A$2:$A$1001,Main!S216,1)</f>
        <v>37050</v>
      </c>
      <c r="U216" t="str">
        <f>INDEX(Detail!$F$2:$F$1001,Main!S216,1)</f>
        <v>Tarakan</v>
      </c>
      <c r="V216">
        <f>INDEX(Detail!$C$2:$C$1001,Main!S216,1)</f>
        <v>179</v>
      </c>
      <c r="W216">
        <f>INDEX(Detail!$D$2:$D$1001,Main!S216,1)</f>
        <v>83</v>
      </c>
      <c r="X216" t="str">
        <f>INDEX(Detail!$E$2:$E$1001,Main!S216,1)</f>
        <v xml:space="preserve">Jalan Suryakencana No. 7
</v>
      </c>
      <c r="Y216" t="str">
        <f>INDEX(Detail!$B$2:$B$1001,Main!S216,1)</f>
        <v>B-</v>
      </c>
      <c r="Z216">
        <f>MATCH(F216,Sheet1!$A$3:$A$8,0)</f>
        <v>6</v>
      </c>
      <c r="AA216">
        <f>MATCH(A216,Sheet1!$B$2:$E$2,0)</f>
        <v>1</v>
      </c>
      <c r="AB216" t="str">
        <f>INDEX(Sheet1!$B$3:$E$8,Main!Z216,Main!AA216)</f>
        <v>Pak Andi</v>
      </c>
    </row>
    <row r="217" spans="1:28" x14ac:dyDescent="0.35">
      <c r="A217" t="str">
        <f t="shared" si="19"/>
        <v>Kategori 1</v>
      </c>
      <c r="B217">
        <v>216</v>
      </c>
      <c r="C217" t="str">
        <f t="shared" si="16"/>
        <v>0216</v>
      </c>
      <c r="D217" t="str">
        <f t="shared" si="17"/>
        <v>C0216</v>
      </c>
      <c r="E217" t="str">
        <f>VLOOKUP(F217,Helper!$I:$J,2,0)</f>
        <v>C</v>
      </c>
      <c r="F217" t="s">
        <v>1012</v>
      </c>
      <c r="G217" s="27" t="str">
        <f>VLOOKUP(D217,Detail!$G:$H,2,0)</f>
        <v>Kamidin Handayani</v>
      </c>
      <c r="H217">
        <v>61</v>
      </c>
      <c r="I217">
        <v>51</v>
      </c>
      <c r="J217">
        <v>75</v>
      </c>
      <c r="K217">
        <v>62</v>
      </c>
      <c r="L217">
        <v>59</v>
      </c>
      <c r="M217">
        <v>45</v>
      </c>
      <c r="N217">
        <v>88</v>
      </c>
      <c r="O217" s="27" t="str">
        <f>IFERROR(VLOOKUP(D217,Absen!$A:$B,2,0),"No")</f>
        <v>No</v>
      </c>
      <c r="P217" s="43">
        <f t="shared" si="18"/>
        <v>88</v>
      </c>
      <c r="Q217" s="45">
        <f t="shared" si="20"/>
        <v>61.924999999999997</v>
      </c>
      <c r="R217" s="49" t="str">
        <f>VLOOKUP(Q217,Helper!$N:$O,2,TRUE)</f>
        <v>C</v>
      </c>
      <c r="S217" s="51">
        <f>MATCH(D217,Detail!$G$2:$G$1001,0)</f>
        <v>334</v>
      </c>
      <c r="T217" s="27">
        <f>INDEX(Detail!$A$2:$A$1001,Main!S217,1)</f>
        <v>37201</v>
      </c>
      <c r="U217" t="str">
        <f>INDEX(Detail!$F$2:$F$1001,Main!S217,1)</f>
        <v>Jambi</v>
      </c>
      <c r="V217">
        <f>INDEX(Detail!$C$2:$C$1001,Main!S217,1)</f>
        <v>177</v>
      </c>
      <c r="W217">
        <f>INDEX(Detail!$D$2:$D$1001,Main!S217,1)</f>
        <v>89</v>
      </c>
      <c r="X217" t="str">
        <f>INDEX(Detail!$E$2:$E$1001,Main!S217,1)</f>
        <v>Gg. Jamika No. 10</v>
      </c>
      <c r="Y217" t="str">
        <f>INDEX(Detail!$B$2:$B$1001,Main!S217,1)</f>
        <v>B+</v>
      </c>
      <c r="Z217">
        <f>MATCH(F217,Sheet1!$A$3:$A$8,0)</f>
        <v>3</v>
      </c>
      <c r="AA217">
        <f>MATCH(A217,Sheet1!$B$2:$E$2,0)</f>
        <v>1</v>
      </c>
      <c r="AB217" t="str">
        <f>INDEX(Sheet1!$B$3:$E$8,Main!Z217,Main!AA217)</f>
        <v>Pak Budi</v>
      </c>
    </row>
    <row r="218" spans="1:28" x14ac:dyDescent="0.35">
      <c r="A218" t="str">
        <f t="shared" si="19"/>
        <v>Kategori 1</v>
      </c>
      <c r="B218">
        <v>217</v>
      </c>
      <c r="C218" t="str">
        <f t="shared" si="16"/>
        <v>0217</v>
      </c>
      <c r="D218" t="str">
        <f t="shared" si="17"/>
        <v>A0217</v>
      </c>
      <c r="E218" t="str">
        <f>VLOOKUP(F218,Helper!$I:$J,2,0)</f>
        <v>A</v>
      </c>
      <c r="F218" t="s">
        <v>1015</v>
      </c>
      <c r="G218" s="27" t="str">
        <f>VLOOKUP(D218,Detail!$G:$H,2,0)</f>
        <v>Lili Nainggolan</v>
      </c>
      <c r="H218">
        <v>61</v>
      </c>
      <c r="I218">
        <v>68</v>
      </c>
      <c r="J218">
        <v>94</v>
      </c>
      <c r="K218">
        <v>60</v>
      </c>
      <c r="L218">
        <v>90</v>
      </c>
      <c r="M218">
        <v>89</v>
      </c>
      <c r="N218">
        <v>65</v>
      </c>
      <c r="O218" s="27" t="str">
        <f>IFERROR(VLOOKUP(D218,Absen!$A:$B,2,0),"No")</f>
        <v>No</v>
      </c>
      <c r="P218" s="43">
        <f t="shared" si="18"/>
        <v>65</v>
      </c>
      <c r="Q218" s="45">
        <f t="shared" si="20"/>
        <v>77.974999999999994</v>
      </c>
      <c r="R218" s="49" t="str">
        <f>VLOOKUP(Q218,Helper!$N:$O,2,TRUE)</f>
        <v>B</v>
      </c>
      <c r="S218" s="51">
        <f>MATCH(D218,Detail!$G$2:$G$1001,0)</f>
        <v>719</v>
      </c>
      <c r="T218" s="27">
        <f>INDEX(Detail!$A$2:$A$1001,Main!S218,1)</f>
        <v>37464</v>
      </c>
      <c r="U218" t="str">
        <f>INDEX(Detail!$F$2:$F$1001,Main!S218,1)</f>
        <v>Tegal</v>
      </c>
      <c r="V218">
        <f>INDEX(Detail!$C$2:$C$1001,Main!S218,1)</f>
        <v>163</v>
      </c>
      <c r="W218">
        <f>INDEX(Detail!$D$2:$D$1001,Main!S218,1)</f>
        <v>50</v>
      </c>
      <c r="X218" t="str">
        <f>INDEX(Detail!$E$2:$E$1001,Main!S218,1)</f>
        <v>Jalan Wonoayu No. 69</v>
      </c>
      <c r="Y218" t="str">
        <f>INDEX(Detail!$B$2:$B$1001,Main!S218,1)</f>
        <v>O+</v>
      </c>
      <c r="Z218">
        <f>MATCH(F218,Sheet1!$A$3:$A$8,0)</f>
        <v>1</v>
      </c>
      <c r="AA218">
        <f>MATCH(A218,Sheet1!$B$2:$E$2,0)</f>
        <v>1</v>
      </c>
      <c r="AB218" t="str">
        <f>INDEX(Sheet1!$B$3:$E$8,Main!Z218,Main!AA218)</f>
        <v>Bu Dwi</v>
      </c>
    </row>
    <row r="219" spans="1:28" x14ac:dyDescent="0.35">
      <c r="A219" t="str">
        <f t="shared" si="19"/>
        <v>Kategori 1</v>
      </c>
      <c r="B219">
        <v>218</v>
      </c>
      <c r="C219" t="str">
        <f t="shared" si="16"/>
        <v>0218</v>
      </c>
      <c r="D219" t="str">
        <f t="shared" si="17"/>
        <v>E0218</v>
      </c>
      <c r="E219" t="str">
        <f>VLOOKUP(F219,Helper!$I:$J,2,0)</f>
        <v>E</v>
      </c>
      <c r="F219" t="s">
        <v>1010</v>
      </c>
      <c r="G219" s="27" t="str">
        <f>VLOOKUP(D219,Detail!$G:$H,2,0)</f>
        <v>Prasetyo Nashiruddin</v>
      </c>
      <c r="H219">
        <v>71</v>
      </c>
      <c r="I219">
        <v>67</v>
      </c>
      <c r="J219">
        <v>59</v>
      </c>
      <c r="K219">
        <v>55</v>
      </c>
      <c r="L219">
        <v>52</v>
      </c>
      <c r="M219">
        <v>79</v>
      </c>
      <c r="N219">
        <v>95</v>
      </c>
      <c r="O219" s="27" t="str">
        <f>IFERROR(VLOOKUP(D219,Absen!$A:$B,2,0),"No")</f>
        <v>No</v>
      </c>
      <c r="P219" s="43">
        <f t="shared" si="18"/>
        <v>95</v>
      </c>
      <c r="Q219" s="45">
        <f t="shared" si="20"/>
        <v>67.724999999999994</v>
      </c>
      <c r="R219" s="49" t="str">
        <f>VLOOKUP(Q219,Helper!$N:$O,2,TRUE)</f>
        <v>C</v>
      </c>
      <c r="S219" s="51">
        <f>MATCH(D219,Detail!$G$2:$G$1001,0)</f>
        <v>182</v>
      </c>
      <c r="T219" s="27">
        <f>INDEX(Detail!$A$2:$A$1001,Main!S219,1)</f>
        <v>37083</v>
      </c>
      <c r="U219" t="str">
        <f>INDEX(Detail!$F$2:$F$1001,Main!S219,1)</f>
        <v>Manado</v>
      </c>
      <c r="V219">
        <f>INDEX(Detail!$C$2:$C$1001,Main!S219,1)</f>
        <v>157</v>
      </c>
      <c r="W219">
        <f>INDEX(Detail!$D$2:$D$1001,Main!S219,1)</f>
        <v>59</v>
      </c>
      <c r="X219" t="str">
        <f>INDEX(Detail!$E$2:$E$1001,Main!S219,1)</f>
        <v>Gang Rajawali Timur No. 87</v>
      </c>
      <c r="Y219" t="str">
        <f>INDEX(Detail!$B$2:$B$1001,Main!S219,1)</f>
        <v>AB+</v>
      </c>
      <c r="Z219">
        <f>MATCH(F219,Sheet1!$A$3:$A$8,0)</f>
        <v>5</v>
      </c>
      <c r="AA219">
        <f>MATCH(A219,Sheet1!$B$2:$E$2,0)</f>
        <v>1</v>
      </c>
      <c r="AB219" t="str">
        <f>INDEX(Sheet1!$B$3:$E$8,Main!Z219,Main!AA219)</f>
        <v>Bu Made</v>
      </c>
    </row>
    <row r="220" spans="1:28" x14ac:dyDescent="0.35">
      <c r="A220" t="str">
        <f t="shared" si="19"/>
        <v>Kategori 1</v>
      </c>
      <c r="B220">
        <v>219</v>
      </c>
      <c r="C220" t="str">
        <f t="shared" si="16"/>
        <v>0219</v>
      </c>
      <c r="D220" t="str">
        <f t="shared" si="17"/>
        <v>F0219</v>
      </c>
      <c r="E220" t="str">
        <f>VLOOKUP(F220,Helper!$I:$J,2,0)</f>
        <v>F</v>
      </c>
      <c r="F220" t="s">
        <v>1011</v>
      </c>
      <c r="G220" s="27" t="str">
        <f>VLOOKUP(D220,Detail!$G:$H,2,0)</f>
        <v>Luis Sirait</v>
      </c>
      <c r="H220">
        <v>84</v>
      </c>
      <c r="I220">
        <v>58</v>
      </c>
      <c r="J220">
        <v>89</v>
      </c>
      <c r="K220">
        <v>64</v>
      </c>
      <c r="L220">
        <v>56</v>
      </c>
      <c r="M220">
        <v>94</v>
      </c>
      <c r="N220">
        <v>73</v>
      </c>
      <c r="O220" s="27" t="str">
        <f>IFERROR(VLOOKUP(D220,Absen!$A:$B,2,0),"No")</f>
        <v>No</v>
      </c>
      <c r="P220" s="43">
        <f t="shared" si="18"/>
        <v>73</v>
      </c>
      <c r="Q220" s="45">
        <f t="shared" si="20"/>
        <v>76.649999999999991</v>
      </c>
      <c r="R220" s="49" t="str">
        <f>VLOOKUP(Q220,Helper!$N:$O,2,TRUE)</f>
        <v>B</v>
      </c>
      <c r="S220" s="51">
        <f>MATCH(D220,Detail!$G$2:$G$1001,0)</f>
        <v>293</v>
      </c>
      <c r="T220" s="27">
        <f>INDEX(Detail!$A$2:$A$1001,Main!S220,1)</f>
        <v>38185</v>
      </c>
      <c r="U220" t="str">
        <f>INDEX(Detail!$F$2:$F$1001,Main!S220,1)</f>
        <v>Semarang</v>
      </c>
      <c r="V220">
        <f>INDEX(Detail!$C$2:$C$1001,Main!S220,1)</f>
        <v>171</v>
      </c>
      <c r="W220">
        <f>INDEX(Detail!$D$2:$D$1001,Main!S220,1)</f>
        <v>92</v>
      </c>
      <c r="X220" t="str">
        <f>INDEX(Detail!$E$2:$E$1001,Main!S220,1)</f>
        <v>Gg. Cikutra Barat No. 75</v>
      </c>
      <c r="Y220" t="str">
        <f>INDEX(Detail!$B$2:$B$1001,Main!S220,1)</f>
        <v>A-</v>
      </c>
      <c r="Z220">
        <f>MATCH(F220,Sheet1!$A$3:$A$8,0)</f>
        <v>6</v>
      </c>
      <c r="AA220">
        <f>MATCH(A220,Sheet1!$B$2:$E$2,0)</f>
        <v>1</v>
      </c>
      <c r="AB220" t="str">
        <f>INDEX(Sheet1!$B$3:$E$8,Main!Z220,Main!AA220)</f>
        <v>Pak Andi</v>
      </c>
    </row>
    <row r="221" spans="1:28" x14ac:dyDescent="0.35">
      <c r="A221" t="str">
        <f t="shared" si="19"/>
        <v>Kategori 1</v>
      </c>
      <c r="B221">
        <v>220</v>
      </c>
      <c r="C221" t="str">
        <f t="shared" si="16"/>
        <v>0220</v>
      </c>
      <c r="D221" t="str">
        <f t="shared" si="17"/>
        <v>D0220</v>
      </c>
      <c r="E221" t="str">
        <f>VLOOKUP(F221,Helper!$I:$J,2,0)</f>
        <v>D</v>
      </c>
      <c r="F221" t="s">
        <v>1013</v>
      </c>
      <c r="G221" s="27" t="str">
        <f>VLOOKUP(D221,Detail!$G:$H,2,0)</f>
        <v>Indah Salahudin</v>
      </c>
      <c r="H221">
        <v>76</v>
      </c>
      <c r="I221">
        <v>65</v>
      </c>
      <c r="J221">
        <v>49</v>
      </c>
      <c r="K221">
        <v>72</v>
      </c>
      <c r="L221">
        <v>61</v>
      </c>
      <c r="M221">
        <v>41</v>
      </c>
      <c r="N221">
        <v>81</v>
      </c>
      <c r="O221" s="27">
        <f>IFERROR(VLOOKUP(D221,Absen!$A:$B,2,0),"No")</f>
        <v>44864</v>
      </c>
      <c r="P221" s="43">
        <f t="shared" si="18"/>
        <v>71</v>
      </c>
      <c r="Q221" s="45">
        <f t="shared" si="20"/>
        <v>59.35</v>
      </c>
      <c r="R221" s="49" t="str">
        <f>VLOOKUP(Q221,Helper!$N:$O,2,TRUE)</f>
        <v>D</v>
      </c>
      <c r="S221" s="51">
        <f>MATCH(D221,Detail!$G$2:$G$1001,0)</f>
        <v>368</v>
      </c>
      <c r="T221" s="27">
        <f>INDEX(Detail!$A$2:$A$1001,Main!S221,1)</f>
        <v>37258</v>
      </c>
      <c r="U221" t="str">
        <f>INDEX(Detail!$F$2:$F$1001,Main!S221,1)</f>
        <v>Bima</v>
      </c>
      <c r="V221">
        <f>INDEX(Detail!$C$2:$C$1001,Main!S221,1)</f>
        <v>174</v>
      </c>
      <c r="W221">
        <f>INDEX(Detail!$D$2:$D$1001,Main!S221,1)</f>
        <v>47</v>
      </c>
      <c r="X221" t="str">
        <f>INDEX(Detail!$E$2:$E$1001,Main!S221,1)</f>
        <v>Gg. Lembong No. 31</v>
      </c>
      <c r="Y221" t="str">
        <f>INDEX(Detail!$B$2:$B$1001,Main!S221,1)</f>
        <v>O-</v>
      </c>
      <c r="Z221">
        <f>MATCH(F221,Sheet1!$A$3:$A$8,0)</f>
        <v>4</v>
      </c>
      <c r="AA221">
        <f>MATCH(A221,Sheet1!$B$2:$E$2,0)</f>
        <v>1</v>
      </c>
      <c r="AB221" t="str">
        <f>INDEX(Sheet1!$B$3:$E$8,Main!Z221,Main!AA221)</f>
        <v>Bu Ratna</v>
      </c>
    </row>
    <row r="222" spans="1:28" x14ac:dyDescent="0.35">
      <c r="A222" t="str">
        <f t="shared" si="19"/>
        <v>Kategori 1</v>
      </c>
      <c r="B222">
        <v>221</v>
      </c>
      <c r="C222" t="str">
        <f t="shared" si="16"/>
        <v>0221</v>
      </c>
      <c r="D222" t="str">
        <f t="shared" si="17"/>
        <v>F0221</v>
      </c>
      <c r="E222" t="str">
        <f>VLOOKUP(F222,Helper!$I:$J,2,0)</f>
        <v>F</v>
      </c>
      <c r="F222" t="s">
        <v>1011</v>
      </c>
      <c r="G222" s="27" t="str">
        <f>VLOOKUP(D222,Detail!$G:$H,2,0)</f>
        <v>Kenari Saefullah</v>
      </c>
      <c r="H222">
        <v>72</v>
      </c>
      <c r="I222">
        <v>52</v>
      </c>
      <c r="J222">
        <v>56</v>
      </c>
      <c r="K222">
        <v>70</v>
      </c>
      <c r="L222">
        <v>50</v>
      </c>
      <c r="M222">
        <v>56</v>
      </c>
      <c r="N222">
        <v>94</v>
      </c>
      <c r="O222" s="27">
        <f>IFERROR(VLOOKUP(D222,Absen!$A:$B,2,0),"No")</f>
        <v>44873</v>
      </c>
      <c r="P222" s="43">
        <f t="shared" si="18"/>
        <v>84</v>
      </c>
      <c r="Q222" s="45">
        <f t="shared" si="20"/>
        <v>61.300000000000004</v>
      </c>
      <c r="R222" s="49" t="str">
        <f>VLOOKUP(Q222,Helper!$N:$O,2,TRUE)</f>
        <v>C</v>
      </c>
      <c r="S222" s="51">
        <f>MATCH(D222,Detail!$G$2:$G$1001,0)</f>
        <v>535</v>
      </c>
      <c r="T222" s="27">
        <f>INDEX(Detail!$A$2:$A$1001,Main!S222,1)</f>
        <v>38420</v>
      </c>
      <c r="U222" t="str">
        <f>INDEX(Detail!$F$2:$F$1001,Main!S222,1)</f>
        <v>Pasuruan</v>
      </c>
      <c r="V222">
        <f>INDEX(Detail!$C$2:$C$1001,Main!S222,1)</f>
        <v>180</v>
      </c>
      <c r="W222">
        <f>INDEX(Detail!$D$2:$D$1001,Main!S222,1)</f>
        <v>55</v>
      </c>
      <c r="X222" t="str">
        <f>INDEX(Detail!$E$2:$E$1001,Main!S222,1)</f>
        <v>Jalan Dipenogoro No. 04</v>
      </c>
      <c r="Y222" t="str">
        <f>INDEX(Detail!$B$2:$B$1001,Main!S222,1)</f>
        <v>A-</v>
      </c>
      <c r="Z222">
        <f>MATCH(F222,Sheet1!$A$3:$A$8,0)</f>
        <v>6</v>
      </c>
      <c r="AA222">
        <f>MATCH(A222,Sheet1!$B$2:$E$2,0)</f>
        <v>1</v>
      </c>
      <c r="AB222" t="str">
        <f>INDEX(Sheet1!$B$3:$E$8,Main!Z222,Main!AA222)</f>
        <v>Pak Andi</v>
      </c>
    </row>
    <row r="223" spans="1:28" x14ac:dyDescent="0.35">
      <c r="A223" t="str">
        <f t="shared" si="19"/>
        <v>Kategori 1</v>
      </c>
      <c r="B223">
        <v>222</v>
      </c>
      <c r="C223" t="str">
        <f t="shared" si="16"/>
        <v>0222</v>
      </c>
      <c r="D223" t="str">
        <f t="shared" si="17"/>
        <v>F0222</v>
      </c>
      <c r="E223" t="str">
        <f>VLOOKUP(F223,Helper!$I:$J,2,0)</f>
        <v>F</v>
      </c>
      <c r="F223" t="s">
        <v>1011</v>
      </c>
      <c r="G223" s="27" t="str">
        <f>VLOOKUP(D223,Detail!$G:$H,2,0)</f>
        <v>Shania Anggriawan</v>
      </c>
      <c r="H223">
        <v>57</v>
      </c>
      <c r="I223">
        <v>65</v>
      </c>
      <c r="J223">
        <v>66</v>
      </c>
      <c r="K223">
        <v>59</v>
      </c>
      <c r="L223">
        <v>77</v>
      </c>
      <c r="M223">
        <v>77</v>
      </c>
      <c r="N223">
        <v>75</v>
      </c>
      <c r="O223" s="27">
        <f>IFERROR(VLOOKUP(D223,Absen!$A:$B,2,0),"No")</f>
        <v>44791</v>
      </c>
      <c r="P223" s="43">
        <f t="shared" si="18"/>
        <v>65</v>
      </c>
      <c r="Q223" s="45">
        <f t="shared" si="20"/>
        <v>67.349999999999994</v>
      </c>
      <c r="R223" s="49" t="str">
        <f>VLOOKUP(Q223,Helper!$N:$O,2,TRUE)</f>
        <v>C</v>
      </c>
      <c r="S223" s="51">
        <f>MATCH(D223,Detail!$G$2:$G$1001,0)</f>
        <v>584</v>
      </c>
      <c r="T223" s="27">
        <f>INDEX(Detail!$A$2:$A$1001,Main!S223,1)</f>
        <v>37295</v>
      </c>
      <c r="U223" t="str">
        <f>INDEX(Detail!$F$2:$F$1001,Main!S223,1)</f>
        <v>Padangpanjang</v>
      </c>
      <c r="V223">
        <f>INDEX(Detail!$C$2:$C$1001,Main!S223,1)</f>
        <v>151</v>
      </c>
      <c r="W223">
        <f>INDEX(Detail!$D$2:$D$1001,Main!S223,1)</f>
        <v>65</v>
      </c>
      <c r="X223" t="str">
        <f>INDEX(Detail!$E$2:$E$1001,Main!S223,1)</f>
        <v>Jalan Kapten Muslihat No. 07</v>
      </c>
      <c r="Y223" t="str">
        <f>INDEX(Detail!$B$2:$B$1001,Main!S223,1)</f>
        <v>A-</v>
      </c>
      <c r="Z223">
        <f>MATCH(F223,Sheet1!$A$3:$A$8,0)</f>
        <v>6</v>
      </c>
      <c r="AA223">
        <f>MATCH(A223,Sheet1!$B$2:$E$2,0)</f>
        <v>1</v>
      </c>
      <c r="AB223" t="str">
        <f>INDEX(Sheet1!$B$3:$E$8,Main!Z223,Main!AA223)</f>
        <v>Pak Andi</v>
      </c>
    </row>
    <row r="224" spans="1:28" x14ac:dyDescent="0.35">
      <c r="A224" t="str">
        <f t="shared" si="19"/>
        <v>Kategori 1</v>
      </c>
      <c r="B224">
        <v>223</v>
      </c>
      <c r="C224" t="str">
        <f t="shared" si="16"/>
        <v>0223</v>
      </c>
      <c r="D224" t="str">
        <f t="shared" si="17"/>
        <v>E0223</v>
      </c>
      <c r="E224" t="str">
        <f>VLOOKUP(F224,Helper!$I:$J,2,0)</f>
        <v>E</v>
      </c>
      <c r="F224" t="s">
        <v>1010</v>
      </c>
      <c r="G224" s="27" t="str">
        <f>VLOOKUP(D224,Detail!$G:$H,2,0)</f>
        <v>Kemba Napitupulu</v>
      </c>
      <c r="H224">
        <v>56</v>
      </c>
      <c r="I224">
        <v>49</v>
      </c>
      <c r="J224">
        <v>91</v>
      </c>
      <c r="K224">
        <v>73</v>
      </c>
      <c r="L224">
        <v>85</v>
      </c>
      <c r="M224">
        <v>64</v>
      </c>
      <c r="N224">
        <v>87</v>
      </c>
      <c r="O224" s="27" t="str">
        <f>IFERROR(VLOOKUP(D224,Absen!$A:$B,2,0),"No")</f>
        <v>No</v>
      </c>
      <c r="P224" s="43">
        <f t="shared" si="18"/>
        <v>87</v>
      </c>
      <c r="Q224" s="45">
        <f t="shared" si="20"/>
        <v>72.575000000000003</v>
      </c>
      <c r="R224" s="49" t="str">
        <f>VLOOKUP(Q224,Helper!$N:$O,2,TRUE)</f>
        <v>B</v>
      </c>
      <c r="S224" s="51">
        <f>MATCH(D224,Detail!$G$2:$G$1001,0)</f>
        <v>977</v>
      </c>
      <c r="T224" s="27">
        <f>INDEX(Detail!$A$2:$A$1001,Main!S224,1)</f>
        <v>37536</v>
      </c>
      <c r="U224" t="str">
        <f>INDEX(Detail!$F$2:$F$1001,Main!S224,1)</f>
        <v>Palopo</v>
      </c>
      <c r="V224">
        <f>INDEX(Detail!$C$2:$C$1001,Main!S224,1)</f>
        <v>173</v>
      </c>
      <c r="W224">
        <f>INDEX(Detail!$D$2:$D$1001,Main!S224,1)</f>
        <v>50</v>
      </c>
      <c r="X224" t="str">
        <f>INDEX(Detail!$E$2:$E$1001,Main!S224,1)</f>
        <v xml:space="preserve">Jl. Suryakencana No. 3
</v>
      </c>
      <c r="Y224" t="str">
        <f>INDEX(Detail!$B$2:$B$1001,Main!S224,1)</f>
        <v>AB+</v>
      </c>
      <c r="Z224">
        <f>MATCH(F224,Sheet1!$A$3:$A$8,0)</f>
        <v>5</v>
      </c>
      <c r="AA224">
        <f>MATCH(A224,Sheet1!$B$2:$E$2,0)</f>
        <v>1</v>
      </c>
      <c r="AB224" t="str">
        <f>INDEX(Sheet1!$B$3:$E$8,Main!Z224,Main!AA224)</f>
        <v>Bu Made</v>
      </c>
    </row>
    <row r="225" spans="1:28" x14ac:dyDescent="0.35">
      <c r="A225" t="str">
        <f t="shared" si="19"/>
        <v>Kategori 1</v>
      </c>
      <c r="B225">
        <v>224</v>
      </c>
      <c r="C225" t="str">
        <f t="shared" si="16"/>
        <v>0224</v>
      </c>
      <c r="D225" t="str">
        <f t="shared" si="17"/>
        <v>D0224</v>
      </c>
      <c r="E225" t="str">
        <f>VLOOKUP(F225,Helper!$I:$J,2,0)</f>
        <v>D</v>
      </c>
      <c r="F225" t="s">
        <v>1013</v>
      </c>
      <c r="G225" s="27" t="str">
        <f>VLOOKUP(D225,Detail!$G:$H,2,0)</f>
        <v>Cahyadi Pradana</v>
      </c>
      <c r="H225">
        <v>78</v>
      </c>
      <c r="I225">
        <v>75</v>
      </c>
      <c r="J225">
        <v>44</v>
      </c>
      <c r="K225">
        <v>56</v>
      </c>
      <c r="L225">
        <v>73</v>
      </c>
      <c r="M225">
        <v>82</v>
      </c>
      <c r="N225">
        <v>87</v>
      </c>
      <c r="O225" s="27" t="str">
        <f>IFERROR(VLOOKUP(D225,Absen!$A:$B,2,0),"No")</f>
        <v>No</v>
      </c>
      <c r="P225" s="43">
        <f t="shared" si="18"/>
        <v>87</v>
      </c>
      <c r="Q225" s="45">
        <f t="shared" si="20"/>
        <v>69.150000000000006</v>
      </c>
      <c r="R225" s="49" t="str">
        <f>VLOOKUP(Q225,Helper!$N:$O,2,TRUE)</f>
        <v>C</v>
      </c>
      <c r="S225" s="51">
        <f>MATCH(D225,Detail!$G$2:$G$1001,0)</f>
        <v>644</v>
      </c>
      <c r="T225" s="27">
        <f>INDEX(Detail!$A$2:$A$1001,Main!S225,1)</f>
        <v>37629</v>
      </c>
      <c r="U225" t="str">
        <f>INDEX(Detail!$F$2:$F$1001,Main!S225,1)</f>
        <v>Sibolga</v>
      </c>
      <c r="V225">
        <f>INDEX(Detail!$C$2:$C$1001,Main!S225,1)</f>
        <v>162</v>
      </c>
      <c r="W225">
        <f>INDEX(Detail!$D$2:$D$1001,Main!S225,1)</f>
        <v>95</v>
      </c>
      <c r="X225" t="str">
        <f>INDEX(Detail!$E$2:$E$1001,Main!S225,1)</f>
        <v>Jalan PHH. Mustofa No. 42</v>
      </c>
      <c r="Y225" t="str">
        <f>INDEX(Detail!$B$2:$B$1001,Main!S225,1)</f>
        <v>O+</v>
      </c>
      <c r="Z225">
        <f>MATCH(F225,Sheet1!$A$3:$A$8,0)</f>
        <v>4</v>
      </c>
      <c r="AA225">
        <f>MATCH(A225,Sheet1!$B$2:$E$2,0)</f>
        <v>1</v>
      </c>
      <c r="AB225" t="str">
        <f>INDEX(Sheet1!$B$3:$E$8,Main!Z225,Main!AA225)</f>
        <v>Bu Ratna</v>
      </c>
    </row>
    <row r="226" spans="1:28" x14ac:dyDescent="0.35">
      <c r="A226" t="str">
        <f t="shared" si="19"/>
        <v>Kategori 1</v>
      </c>
      <c r="B226">
        <v>225</v>
      </c>
      <c r="C226" t="str">
        <f t="shared" si="16"/>
        <v>0225</v>
      </c>
      <c r="D226" t="str">
        <f t="shared" si="17"/>
        <v>F0225</v>
      </c>
      <c r="E226" t="str">
        <f>VLOOKUP(F226,Helper!$I:$J,2,0)</f>
        <v>F</v>
      </c>
      <c r="F226" t="s">
        <v>1011</v>
      </c>
      <c r="G226" s="27" t="str">
        <f>VLOOKUP(D226,Detail!$G:$H,2,0)</f>
        <v>Lutfan Permata</v>
      </c>
      <c r="H226">
        <v>61</v>
      </c>
      <c r="I226">
        <v>45</v>
      </c>
      <c r="J226">
        <v>30</v>
      </c>
      <c r="K226">
        <v>63</v>
      </c>
      <c r="L226">
        <v>67</v>
      </c>
      <c r="M226">
        <v>66</v>
      </c>
      <c r="N226">
        <v>89</v>
      </c>
      <c r="O226" s="27">
        <f>IFERROR(VLOOKUP(D226,Absen!$A:$B,2,0),"No")</f>
        <v>44786</v>
      </c>
      <c r="P226" s="43">
        <f t="shared" si="18"/>
        <v>79</v>
      </c>
      <c r="Q226" s="45">
        <f t="shared" si="20"/>
        <v>56.6</v>
      </c>
      <c r="R226" s="49" t="str">
        <f>VLOOKUP(Q226,Helper!$N:$O,2,TRUE)</f>
        <v>D</v>
      </c>
      <c r="S226" s="51">
        <f>MATCH(D226,Detail!$G$2:$G$1001,0)</f>
        <v>556</v>
      </c>
      <c r="T226" s="27">
        <f>INDEX(Detail!$A$2:$A$1001,Main!S226,1)</f>
        <v>38270</v>
      </c>
      <c r="U226" t="str">
        <f>INDEX(Detail!$F$2:$F$1001,Main!S226,1)</f>
        <v>Bontang</v>
      </c>
      <c r="V226">
        <f>INDEX(Detail!$C$2:$C$1001,Main!S226,1)</f>
        <v>171</v>
      </c>
      <c r="W226">
        <f>INDEX(Detail!$D$2:$D$1001,Main!S226,1)</f>
        <v>76</v>
      </c>
      <c r="X226" t="str">
        <f>INDEX(Detail!$E$2:$E$1001,Main!S226,1)</f>
        <v xml:space="preserve">Jalan Gegerkalong Hilir No. 5
</v>
      </c>
      <c r="Y226" t="str">
        <f>INDEX(Detail!$B$2:$B$1001,Main!S226,1)</f>
        <v>A+</v>
      </c>
      <c r="Z226">
        <f>MATCH(F226,Sheet1!$A$3:$A$8,0)</f>
        <v>6</v>
      </c>
      <c r="AA226">
        <f>MATCH(A226,Sheet1!$B$2:$E$2,0)</f>
        <v>1</v>
      </c>
      <c r="AB226" t="str">
        <f>INDEX(Sheet1!$B$3:$E$8,Main!Z226,Main!AA226)</f>
        <v>Pak Andi</v>
      </c>
    </row>
    <row r="227" spans="1:28" x14ac:dyDescent="0.35">
      <c r="A227" t="str">
        <f t="shared" si="19"/>
        <v>Kategori 1</v>
      </c>
      <c r="B227">
        <v>226</v>
      </c>
      <c r="C227" t="str">
        <f t="shared" si="16"/>
        <v>0226</v>
      </c>
      <c r="D227" t="str">
        <f t="shared" si="17"/>
        <v>B0226</v>
      </c>
      <c r="E227" t="str">
        <f>VLOOKUP(F227,Helper!$I:$J,2,0)</f>
        <v>B</v>
      </c>
      <c r="F227" t="s">
        <v>1014</v>
      </c>
      <c r="G227" s="27" t="str">
        <f>VLOOKUP(D227,Detail!$G:$H,2,0)</f>
        <v>Victoria Mustofa</v>
      </c>
      <c r="H227">
        <v>65</v>
      </c>
      <c r="I227">
        <v>65</v>
      </c>
      <c r="J227">
        <v>50</v>
      </c>
      <c r="K227">
        <v>71</v>
      </c>
      <c r="L227">
        <v>70</v>
      </c>
      <c r="M227">
        <v>62</v>
      </c>
      <c r="N227">
        <v>63</v>
      </c>
      <c r="O227" s="27">
        <f>IFERROR(VLOOKUP(D227,Absen!$A:$B,2,0),"No")</f>
        <v>44753</v>
      </c>
      <c r="P227" s="43">
        <f t="shared" si="18"/>
        <v>53</v>
      </c>
      <c r="Q227" s="45">
        <f t="shared" si="20"/>
        <v>61.575000000000003</v>
      </c>
      <c r="R227" s="49" t="str">
        <f>VLOOKUP(Q227,Helper!$N:$O,2,TRUE)</f>
        <v>C</v>
      </c>
      <c r="S227" s="51">
        <f>MATCH(D227,Detail!$G$2:$G$1001,0)</f>
        <v>564</v>
      </c>
      <c r="T227" s="27">
        <f>INDEX(Detail!$A$2:$A$1001,Main!S227,1)</f>
        <v>37533</v>
      </c>
      <c r="U227" t="str">
        <f>INDEX(Detail!$F$2:$F$1001,Main!S227,1)</f>
        <v>Manado</v>
      </c>
      <c r="V227">
        <f>INDEX(Detail!$C$2:$C$1001,Main!S227,1)</f>
        <v>170</v>
      </c>
      <c r="W227">
        <f>INDEX(Detail!$D$2:$D$1001,Main!S227,1)</f>
        <v>58</v>
      </c>
      <c r="X227" t="str">
        <f>INDEX(Detail!$E$2:$E$1001,Main!S227,1)</f>
        <v>Jalan Indragiri No. 33</v>
      </c>
      <c r="Y227" t="str">
        <f>INDEX(Detail!$B$2:$B$1001,Main!S227,1)</f>
        <v>A-</v>
      </c>
      <c r="Z227">
        <f>MATCH(F227,Sheet1!$A$3:$A$8,0)</f>
        <v>2</v>
      </c>
      <c r="AA227">
        <f>MATCH(A227,Sheet1!$B$2:$E$2,0)</f>
        <v>1</v>
      </c>
      <c r="AB227" t="str">
        <f>INDEX(Sheet1!$B$3:$E$8,Main!Z227,Main!AA227)</f>
        <v>Pak Krisna</v>
      </c>
    </row>
    <row r="228" spans="1:28" x14ac:dyDescent="0.35">
      <c r="A228" t="str">
        <f t="shared" si="19"/>
        <v>Kategori 1</v>
      </c>
      <c r="B228">
        <v>227</v>
      </c>
      <c r="C228" t="str">
        <f t="shared" si="16"/>
        <v>0227</v>
      </c>
      <c r="D228" t="str">
        <f t="shared" si="17"/>
        <v>E0227</v>
      </c>
      <c r="E228" t="str">
        <f>VLOOKUP(F228,Helper!$I:$J,2,0)</f>
        <v>E</v>
      </c>
      <c r="F228" t="s">
        <v>1010</v>
      </c>
      <c r="G228" s="27" t="str">
        <f>VLOOKUP(D228,Detail!$G:$H,2,0)</f>
        <v>Calista Hutasoit</v>
      </c>
      <c r="H228">
        <v>91</v>
      </c>
      <c r="I228">
        <v>45</v>
      </c>
      <c r="J228">
        <v>51</v>
      </c>
      <c r="K228">
        <v>67</v>
      </c>
      <c r="L228">
        <v>82</v>
      </c>
      <c r="M228">
        <v>78</v>
      </c>
      <c r="N228">
        <v>95</v>
      </c>
      <c r="O228" s="27" t="str">
        <f>IFERROR(VLOOKUP(D228,Absen!$A:$B,2,0),"No")</f>
        <v>No</v>
      </c>
      <c r="P228" s="43">
        <f t="shared" si="18"/>
        <v>95</v>
      </c>
      <c r="Q228" s="45">
        <f t="shared" si="20"/>
        <v>70.925000000000011</v>
      </c>
      <c r="R228" s="49" t="str">
        <f>VLOOKUP(Q228,Helper!$N:$O,2,TRUE)</f>
        <v>B</v>
      </c>
      <c r="S228" s="51">
        <f>MATCH(D228,Detail!$G$2:$G$1001,0)</f>
        <v>124</v>
      </c>
      <c r="T228" s="27">
        <f>INDEX(Detail!$A$2:$A$1001,Main!S228,1)</f>
        <v>38017</v>
      </c>
      <c r="U228" t="str">
        <f>INDEX(Detail!$F$2:$F$1001,Main!S228,1)</f>
        <v>Kota Administrasi Jakarta Timur</v>
      </c>
      <c r="V228">
        <f>INDEX(Detail!$C$2:$C$1001,Main!S228,1)</f>
        <v>164</v>
      </c>
      <c r="W228">
        <f>INDEX(Detail!$D$2:$D$1001,Main!S228,1)</f>
        <v>79</v>
      </c>
      <c r="X228" t="str">
        <f>INDEX(Detail!$E$2:$E$1001,Main!S228,1)</f>
        <v xml:space="preserve">Gang Medokan Ayu No. 6
</v>
      </c>
      <c r="Y228" t="str">
        <f>INDEX(Detail!$B$2:$B$1001,Main!S228,1)</f>
        <v>AB-</v>
      </c>
      <c r="Z228">
        <f>MATCH(F228,Sheet1!$A$3:$A$8,0)</f>
        <v>5</v>
      </c>
      <c r="AA228">
        <f>MATCH(A228,Sheet1!$B$2:$E$2,0)</f>
        <v>1</v>
      </c>
      <c r="AB228" t="str">
        <f>INDEX(Sheet1!$B$3:$E$8,Main!Z228,Main!AA228)</f>
        <v>Bu Made</v>
      </c>
    </row>
    <row r="229" spans="1:28" x14ac:dyDescent="0.35">
      <c r="A229" t="str">
        <f t="shared" si="19"/>
        <v>Kategori 1</v>
      </c>
      <c r="B229">
        <v>228</v>
      </c>
      <c r="C229" t="str">
        <f t="shared" si="16"/>
        <v>0228</v>
      </c>
      <c r="D229" t="str">
        <f t="shared" si="17"/>
        <v>F0228</v>
      </c>
      <c r="E229" t="str">
        <f>VLOOKUP(F229,Helper!$I:$J,2,0)</f>
        <v>F</v>
      </c>
      <c r="F229" t="s">
        <v>1011</v>
      </c>
      <c r="G229" s="27" t="str">
        <f>VLOOKUP(D229,Detail!$G:$H,2,0)</f>
        <v>Kariman Usamah</v>
      </c>
      <c r="H229">
        <v>80</v>
      </c>
      <c r="I229">
        <v>67</v>
      </c>
      <c r="J229">
        <v>92</v>
      </c>
      <c r="K229">
        <v>69</v>
      </c>
      <c r="L229">
        <v>67</v>
      </c>
      <c r="M229">
        <v>65</v>
      </c>
      <c r="N229">
        <v>78</v>
      </c>
      <c r="O229" s="27" t="str">
        <f>IFERROR(VLOOKUP(D229,Absen!$A:$B,2,0),"No")</f>
        <v>No</v>
      </c>
      <c r="P229" s="43">
        <f t="shared" si="18"/>
        <v>78</v>
      </c>
      <c r="Q229" s="45">
        <f t="shared" si="20"/>
        <v>74.575000000000003</v>
      </c>
      <c r="R229" s="49" t="str">
        <f>VLOOKUP(Q229,Helper!$N:$O,2,TRUE)</f>
        <v>B</v>
      </c>
      <c r="S229" s="51">
        <f>MATCH(D229,Detail!$G$2:$G$1001,0)</f>
        <v>520</v>
      </c>
      <c r="T229" s="27">
        <f>INDEX(Detail!$A$2:$A$1001,Main!S229,1)</f>
        <v>37443</v>
      </c>
      <c r="U229" t="str">
        <f>INDEX(Detail!$F$2:$F$1001,Main!S229,1)</f>
        <v>Yogyakarta</v>
      </c>
      <c r="V229">
        <f>INDEX(Detail!$C$2:$C$1001,Main!S229,1)</f>
        <v>161</v>
      </c>
      <c r="W229">
        <f>INDEX(Detail!$D$2:$D$1001,Main!S229,1)</f>
        <v>74</v>
      </c>
      <c r="X229" t="str">
        <f>INDEX(Detail!$E$2:$E$1001,Main!S229,1)</f>
        <v>Jalan Cikutra Timur No. 22</v>
      </c>
      <c r="Y229" t="str">
        <f>INDEX(Detail!$B$2:$B$1001,Main!S229,1)</f>
        <v>O-</v>
      </c>
      <c r="Z229">
        <f>MATCH(F229,Sheet1!$A$3:$A$8,0)</f>
        <v>6</v>
      </c>
      <c r="AA229">
        <f>MATCH(A229,Sheet1!$B$2:$E$2,0)</f>
        <v>1</v>
      </c>
      <c r="AB229" t="str">
        <f>INDEX(Sheet1!$B$3:$E$8,Main!Z229,Main!AA229)</f>
        <v>Pak Andi</v>
      </c>
    </row>
    <row r="230" spans="1:28" x14ac:dyDescent="0.35">
      <c r="A230" t="str">
        <f t="shared" si="19"/>
        <v>Kategori 1</v>
      </c>
      <c r="B230">
        <v>229</v>
      </c>
      <c r="C230" t="str">
        <f t="shared" si="16"/>
        <v>0229</v>
      </c>
      <c r="D230" t="str">
        <f t="shared" si="17"/>
        <v>B0229</v>
      </c>
      <c r="E230" t="str">
        <f>VLOOKUP(F230,Helper!$I:$J,2,0)</f>
        <v>B</v>
      </c>
      <c r="F230" t="s">
        <v>1014</v>
      </c>
      <c r="G230" s="27" t="str">
        <f>VLOOKUP(D230,Detail!$G:$H,2,0)</f>
        <v>Putri Simanjuntak</v>
      </c>
      <c r="H230">
        <v>54</v>
      </c>
      <c r="I230">
        <v>46</v>
      </c>
      <c r="J230">
        <v>50</v>
      </c>
      <c r="K230">
        <v>70</v>
      </c>
      <c r="L230">
        <v>51</v>
      </c>
      <c r="M230">
        <v>96</v>
      </c>
      <c r="N230">
        <v>88</v>
      </c>
      <c r="O230" s="27">
        <f>IFERROR(VLOOKUP(D230,Absen!$A:$B,2,0),"No")</f>
        <v>44911</v>
      </c>
      <c r="P230" s="43">
        <f t="shared" si="18"/>
        <v>78</v>
      </c>
      <c r="Q230" s="45">
        <f t="shared" si="20"/>
        <v>64.625</v>
      </c>
      <c r="R230" s="49" t="str">
        <f>VLOOKUP(Q230,Helper!$N:$O,2,TRUE)</f>
        <v>C</v>
      </c>
      <c r="S230" s="51">
        <f>MATCH(D230,Detail!$G$2:$G$1001,0)</f>
        <v>181</v>
      </c>
      <c r="T230" s="27">
        <f>INDEX(Detail!$A$2:$A$1001,Main!S230,1)</f>
        <v>37248</v>
      </c>
      <c r="U230" t="str">
        <f>INDEX(Detail!$F$2:$F$1001,Main!S230,1)</f>
        <v>Banjar</v>
      </c>
      <c r="V230">
        <f>INDEX(Detail!$C$2:$C$1001,Main!S230,1)</f>
        <v>179</v>
      </c>
      <c r="W230">
        <f>INDEX(Detail!$D$2:$D$1001,Main!S230,1)</f>
        <v>78</v>
      </c>
      <c r="X230" t="str">
        <f>INDEX(Detail!$E$2:$E$1001,Main!S230,1)</f>
        <v>Gang Rajawali Timur No. 81</v>
      </c>
      <c r="Y230" t="str">
        <f>INDEX(Detail!$B$2:$B$1001,Main!S230,1)</f>
        <v>AB+</v>
      </c>
      <c r="Z230">
        <f>MATCH(F230,Sheet1!$A$3:$A$8,0)</f>
        <v>2</v>
      </c>
      <c r="AA230">
        <f>MATCH(A230,Sheet1!$B$2:$E$2,0)</f>
        <v>1</v>
      </c>
      <c r="AB230" t="str">
        <f>INDEX(Sheet1!$B$3:$E$8,Main!Z230,Main!AA230)</f>
        <v>Pak Krisna</v>
      </c>
    </row>
    <row r="231" spans="1:28" x14ac:dyDescent="0.35">
      <c r="A231" t="str">
        <f t="shared" si="19"/>
        <v>Kategori 1</v>
      </c>
      <c r="B231">
        <v>230</v>
      </c>
      <c r="C231" t="str">
        <f t="shared" si="16"/>
        <v>0230</v>
      </c>
      <c r="D231" t="str">
        <f t="shared" si="17"/>
        <v>C0230</v>
      </c>
      <c r="E231" t="str">
        <f>VLOOKUP(F231,Helper!$I:$J,2,0)</f>
        <v>C</v>
      </c>
      <c r="F231" t="s">
        <v>1012</v>
      </c>
      <c r="G231" s="27" t="str">
        <f>VLOOKUP(D231,Detail!$G:$H,2,0)</f>
        <v>Jagapati Situmorang</v>
      </c>
      <c r="H231">
        <v>77</v>
      </c>
      <c r="I231">
        <v>53</v>
      </c>
      <c r="J231">
        <v>68</v>
      </c>
      <c r="K231">
        <v>65</v>
      </c>
      <c r="L231">
        <v>55</v>
      </c>
      <c r="M231">
        <v>47</v>
      </c>
      <c r="N231">
        <v>77</v>
      </c>
      <c r="O231" s="27">
        <f>IFERROR(VLOOKUP(D231,Absen!$A:$B,2,0),"No")</f>
        <v>44864</v>
      </c>
      <c r="P231" s="43">
        <f t="shared" si="18"/>
        <v>67</v>
      </c>
      <c r="Q231" s="45">
        <f t="shared" si="20"/>
        <v>60.95</v>
      </c>
      <c r="R231" s="49" t="str">
        <f>VLOOKUP(Q231,Helper!$N:$O,2,TRUE)</f>
        <v>C</v>
      </c>
      <c r="S231" s="51">
        <f>MATCH(D231,Detail!$G$2:$G$1001,0)</f>
        <v>61</v>
      </c>
      <c r="T231" s="27">
        <f>INDEX(Detail!$A$2:$A$1001,Main!S231,1)</f>
        <v>37113</v>
      </c>
      <c r="U231" t="str">
        <f>INDEX(Detail!$F$2:$F$1001,Main!S231,1)</f>
        <v>Pontianak</v>
      </c>
      <c r="V231">
        <f>INDEX(Detail!$C$2:$C$1001,Main!S231,1)</f>
        <v>174</v>
      </c>
      <c r="W231">
        <f>INDEX(Detail!$D$2:$D$1001,Main!S231,1)</f>
        <v>74</v>
      </c>
      <c r="X231" t="str">
        <f>INDEX(Detail!$E$2:$E$1001,Main!S231,1)</f>
        <v>Gang H.J Maemunah No. 15</v>
      </c>
      <c r="Y231" t="str">
        <f>INDEX(Detail!$B$2:$B$1001,Main!S231,1)</f>
        <v>A-</v>
      </c>
      <c r="Z231">
        <f>MATCH(F231,Sheet1!$A$3:$A$8,0)</f>
        <v>3</v>
      </c>
      <c r="AA231">
        <f>MATCH(A231,Sheet1!$B$2:$E$2,0)</f>
        <v>1</v>
      </c>
      <c r="AB231" t="str">
        <f>INDEX(Sheet1!$B$3:$E$8,Main!Z231,Main!AA231)</f>
        <v>Pak Budi</v>
      </c>
    </row>
    <row r="232" spans="1:28" x14ac:dyDescent="0.35">
      <c r="A232" t="str">
        <f t="shared" si="19"/>
        <v>Kategori 1</v>
      </c>
      <c r="B232">
        <v>231</v>
      </c>
      <c r="C232" t="str">
        <f t="shared" si="16"/>
        <v>0231</v>
      </c>
      <c r="D232" t="str">
        <f t="shared" si="17"/>
        <v>B0231</v>
      </c>
      <c r="E232" t="str">
        <f>VLOOKUP(F232,Helper!$I:$J,2,0)</f>
        <v>B</v>
      </c>
      <c r="F232" t="s">
        <v>1014</v>
      </c>
      <c r="G232" s="27" t="str">
        <f>VLOOKUP(D232,Detail!$G:$H,2,0)</f>
        <v>Ibrani Purnawati</v>
      </c>
      <c r="H232">
        <v>51</v>
      </c>
      <c r="I232">
        <v>68</v>
      </c>
      <c r="J232">
        <v>95</v>
      </c>
      <c r="K232">
        <v>74</v>
      </c>
      <c r="L232">
        <v>91</v>
      </c>
      <c r="M232">
        <v>55</v>
      </c>
      <c r="N232">
        <v>61</v>
      </c>
      <c r="O232" s="27">
        <f>IFERROR(VLOOKUP(D232,Absen!$A:$B,2,0),"No")</f>
        <v>44792</v>
      </c>
      <c r="P232" s="43">
        <f t="shared" si="18"/>
        <v>51</v>
      </c>
      <c r="Q232" s="45">
        <f t="shared" si="20"/>
        <v>70.599999999999994</v>
      </c>
      <c r="R232" s="49" t="str">
        <f>VLOOKUP(Q232,Helper!$N:$O,2,TRUE)</f>
        <v>B</v>
      </c>
      <c r="S232" s="51">
        <f>MATCH(D232,Detail!$G$2:$G$1001,0)</f>
        <v>691</v>
      </c>
      <c r="T232" s="27">
        <f>INDEX(Detail!$A$2:$A$1001,Main!S232,1)</f>
        <v>37858</v>
      </c>
      <c r="U232" t="str">
        <f>INDEX(Detail!$F$2:$F$1001,Main!S232,1)</f>
        <v>Tomohon</v>
      </c>
      <c r="V232">
        <f>INDEX(Detail!$C$2:$C$1001,Main!S232,1)</f>
        <v>180</v>
      </c>
      <c r="W232">
        <f>INDEX(Detail!$D$2:$D$1001,Main!S232,1)</f>
        <v>84</v>
      </c>
      <c r="X232" t="str">
        <f>INDEX(Detail!$E$2:$E$1001,Main!S232,1)</f>
        <v xml:space="preserve">Jalan Surapati No. 2
</v>
      </c>
      <c r="Y232" t="str">
        <f>INDEX(Detail!$B$2:$B$1001,Main!S232,1)</f>
        <v>A+</v>
      </c>
      <c r="Z232">
        <f>MATCH(F232,Sheet1!$A$3:$A$8,0)</f>
        <v>2</v>
      </c>
      <c r="AA232">
        <f>MATCH(A232,Sheet1!$B$2:$E$2,0)</f>
        <v>1</v>
      </c>
      <c r="AB232" t="str">
        <f>INDEX(Sheet1!$B$3:$E$8,Main!Z232,Main!AA232)</f>
        <v>Pak Krisna</v>
      </c>
    </row>
    <row r="233" spans="1:28" x14ac:dyDescent="0.35">
      <c r="A233" t="str">
        <f t="shared" si="19"/>
        <v>Kategori 1</v>
      </c>
      <c r="B233">
        <v>232</v>
      </c>
      <c r="C233" t="str">
        <f t="shared" si="16"/>
        <v>0232</v>
      </c>
      <c r="D233" t="str">
        <f t="shared" si="17"/>
        <v>D0232</v>
      </c>
      <c r="E233" t="str">
        <f>VLOOKUP(F233,Helper!$I:$J,2,0)</f>
        <v>D</v>
      </c>
      <c r="F233" t="s">
        <v>1013</v>
      </c>
      <c r="G233" s="27" t="str">
        <f>VLOOKUP(D233,Detail!$G:$H,2,0)</f>
        <v>Kemal Napitupulu</v>
      </c>
      <c r="H233">
        <v>90</v>
      </c>
      <c r="I233">
        <v>60</v>
      </c>
      <c r="J233">
        <v>75</v>
      </c>
      <c r="K233">
        <v>65</v>
      </c>
      <c r="L233">
        <v>90</v>
      </c>
      <c r="M233">
        <v>64</v>
      </c>
      <c r="N233">
        <v>77</v>
      </c>
      <c r="O233" s="27" t="str">
        <f>IFERROR(VLOOKUP(D233,Absen!$A:$B,2,0),"No")</f>
        <v>No</v>
      </c>
      <c r="P233" s="43">
        <f t="shared" si="18"/>
        <v>77</v>
      </c>
      <c r="Q233" s="45">
        <f t="shared" si="20"/>
        <v>73.625</v>
      </c>
      <c r="R233" s="49" t="str">
        <f>VLOOKUP(Q233,Helper!$N:$O,2,TRUE)</f>
        <v>B</v>
      </c>
      <c r="S233" s="51">
        <f>MATCH(D233,Detail!$G$2:$G$1001,0)</f>
        <v>118</v>
      </c>
      <c r="T233" s="27">
        <f>INDEX(Detail!$A$2:$A$1001,Main!S233,1)</f>
        <v>38444</v>
      </c>
      <c r="U233" t="str">
        <f>INDEX(Detail!$F$2:$F$1001,Main!S233,1)</f>
        <v>Sorong</v>
      </c>
      <c r="V233">
        <f>INDEX(Detail!$C$2:$C$1001,Main!S233,1)</f>
        <v>179</v>
      </c>
      <c r="W233">
        <f>INDEX(Detail!$D$2:$D$1001,Main!S233,1)</f>
        <v>75</v>
      </c>
      <c r="X233" t="str">
        <f>INDEX(Detail!$E$2:$E$1001,Main!S233,1)</f>
        <v>Gang M.H Thamrin No. 30</v>
      </c>
      <c r="Y233" t="str">
        <f>INDEX(Detail!$B$2:$B$1001,Main!S233,1)</f>
        <v>AB+</v>
      </c>
      <c r="Z233">
        <f>MATCH(F233,Sheet1!$A$3:$A$8,0)</f>
        <v>4</v>
      </c>
      <c r="AA233">
        <f>MATCH(A233,Sheet1!$B$2:$E$2,0)</f>
        <v>1</v>
      </c>
      <c r="AB233" t="str">
        <f>INDEX(Sheet1!$B$3:$E$8,Main!Z233,Main!AA233)</f>
        <v>Bu Ratna</v>
      </c>
    </row>
    <row r="234" spans="1:28" x14ac:dyDescent="0.35">
      <c r="A234" t="str">
        <f t="shared" si="19"/>
        <v>Kategori 1</v>
      </c>
      <c r="B234">
        <v>233</v>
      </c>
      <c r="C234" t="str">
        <f t="shared" si="16"/>
        <v>0233</v>
      </c>
      <c r="D234" t="str">
        <f t="shared" si="17"/>
        <v>B0233</v>
      </c>
      <c r="E234" t="str">
        <f>VLOOKUP(F234,Helper!$I:$J,2,0)</f>
        <v>B</v>
      </c>
      <c r="F234" t="s">
        <v>1014</v>
      </c>
      <c r="G234" s="27" t="str">
        <f>VLOOKUP(D234,Detail!$G:$H,2,0)</f>
        <v>Bakda Kusmawati</v>
      </c>
      <c r="H234">
        <v>83</v>
      </c>
      <c r="I234">
        <v>61</v>
      </c>
      <c r="J234">
        <v>33</v>
      </c>
      <c r="K234">
        <v>51</v>
      </c>
      <c r="L234">
        <v>83</v>
      </c>
      <c r="M234">
        <v>58</v>
      </c>
      <c r="N234">
        <v>60</v>
      </c>
      <c r="O234" s="27">
        <f>IFERROR(VLOOKUP(D234,Absen!$A:$B,2,0),"No")</f>
        <v>44849</v>
      </c>
      <c r="P234" s="43">
        <f t="shared" si="18"/>
        <v>50</v>
      </c>
      <c r="Q234" s="45">
        <f t="shared" si="20"/>
        <v>57.95</v>
      </c>
      <c r="R234" s="49" t="str">
        <f>VLOOKUP(Q234,Helper!$N:$O,2,TRUE)</f>
        <v>D</v>
      </c>
      <c r="S234" s="51">
        <f>MATCH(D234,Detail!$G$2:$G$1001,0)</f>
        <v>148</v>
      </c>
      <c r="T234" s="27">
        <f>INDEX(Detail!$A$2:$A$1001,Main!S234,1)</f>
        <v>38441</v>
      </c>
      <c r="U234" t="str">
        <f>INDEX(Detail!$F$2:$F$1001,Main!S234,1)</f>
        <v>Tual</v>
      </c>
      <c r="V234">
        <f>INDEX(Detail!$C$2:$C$1001,Main!S234,1)</f>
        <v>169</v>
      </c>
      <c r="W234">
        <f>INDEX(Detail!$D$2:$D$1001,Main!S234,1)</f>
        <v>71</v>
      </c>
      <c r="X234" t="str">
        <f>INDEX(Detail!$E$2:$E$1001,Main!S234,1)</f>
        <v xml:space="preserve">Gang Pacuan Kuda No. 7
</v>
      </c>
      <c r="Y234" t="str">
        <f>INDEX(Detail!$B$2:$B$1001,Main!S234,1)</f>
        <v>O+</v>
      </c>
      <c r="Z234">
        <f>MATCH(F234,Sheet1!$A$3:$A$8,0)</f>
        <v>2</v>
      </c>
      <c r="AA234">
        <f>MATCH(A234,Sheet1!$B$2:$E$2,0)</f>
        <v>1</v>
      </c>
      <c r="AB234" t="str">
        <f>INDEX(Sheet1!$B$3:$E$8,Main!Z234,Main!AA234)</f>
        <v>Pak Krisna</v>
      </c>
    </row>
    <row r="235" spans="1:28" x14ac:dyDescent="0.35">
      <c r="A235" t="str">
        <f t="shared" si="19"/>
        <v>Kategori 1</v>
      </c>
      <c r="B235">
        <v>234</v>
      </c>
      <c r="C235" t="str">
        <f t="shared" si="16"/>
        <v>0234</v>
      </c>
      <c r="D235" t="str">
        <f t="shared" si="17"/>
        <v>F0234</v>
      </c>
      <c r="E235" t="str">
        <f>VLOOKUP(F235,Helper!$I:$J,2,0)</f>
        <v>F</v>
      </c>
      <c r="F235" t="s">
        <v>1011</v>
      </c>
      <c r="G235" s="27" t="str">
        <f>VLOOKUP(D235,Detail!$G:$H,2,0)</f>
        <v>Edward Prasetya</v>
      </c>
      <c r="H235">
        <v>70</v>
      </c>
      <c r="I235">
        <v>58</v>
      </c>
      <c r="J235">
        <v>86</v>
      </c>
      <c r="K235">
        <v>54</v>
      </c>
      <c r="L235">
        <v>87</v>
      </c>
      <c r="M235">
        <v>45</v>
      </c>
      <c r="N235">
        <v>61</v>
      </c>
      <c r="O235" s="27" t="str">
        <f>IFERROR(VLOOKUP(D235,Absen!$A:$B,2,0),"No")</f>
        <v>No</v>
      </c>
      <c r="P235" s="43">
        <f t="shared" si="18"/>
        <v>61</v>
      </c>
      <c r="Q235" s="45">
        <f t="shared" si="20"/>
        <v>65.924999999999997</v>
      </c>
      <c r="R235" s="49" t="str">
        <f>VLOOKUP(Q235,Helper!$N:$O,2,TRUE)</f>
        <v>C</v>
      </c>
      <c r="S235" s="51">
        <f>MATCH(D235,Detail!$G$2:$G$1001,0)</f>
        <v>322</v>
      </c>
      <c r="T235" s="27">
        <f>INDEX(Detail!$A$2:$A$1001,Main!S235,1)</f>
        <v>37118</v>
      </c>
      <c r="U235" t="str">
        <f>INDEX(Detail!$F$2:$F$1001,Main!S235,1)</f>
        <v>Sungai Penuh</v>
      </c>
      <c r="V235">
        <f>INDEX(Detail!$C$2:$C$1001,Main!S235,1)</f>
        <v>169</v>
      </c>
      <c r="W235">
        <f>INDEX(Detail!$D$2:$D$1001,Main!S235,1)</f>
        <v>83</v>
      </c>
      <c r="X235" t="str">
        <f>INDEX(Detail!$E$2:$E$1001,Main!S235,1)</f>
        <v xml:space="preserve">Gg. H.J Maemunah No. 3
</v>
      </c>
      <c r="Y235" t="str">
        <f>INDEX(Detail!$B$2:$B$1001,Main!S235,1)</f>
        <v>B+</v>
      </c>
      <c r="Z235">
        <f>MATCH(F235,Sheet1!$A$3:$A$8,0)</f>
        <v>6</v>
      </c>
      <c r="AA235">
        <f>MATCH(A235,Sheet1!$B$2:$E$2,0)</f>
        <v>1</v>
      </c>
      <c r="AB235" t="str">
        <f>INDEX(Sheet1!$B$3:$E$8,Main!Z235,Main!AA235)</f>
        <v>Pak Andi</v>
      </c>
    </row>
    <row r="236" spans="1:28" x14ac:dyDescent="0.35">
      <c r="A236" t="str">
        <f t="shared" si="19"/>
        <v>Kategori 1</v>
      </c>
      <c r="B236">
        <v>235</v>
      </c>
      <c r="C236" t="str">
        <f t="shared" si="16"/>
        <v>0235</v>
      </c>
      <c r="D236" t="str">
        <f t="shared" si="17"/>
        <v>F0235</v>
      </c>
      <c r="E236" t="str">
        <f>VLOOKUP(F236,Helper!$I:$J,2,0)</f>
        <v>F</v>
      </c>
      <c r="F236" t="s">
        <v>1011</v>
      </c>
      <c r="G236" s="27" t="str">
        <f>VLOOKUP(D236,Detail!$G:$H,2,0)</f>
        <v>Pranawa Prayoga</v>
      </c>
      <c r="H236">
        <v>90</v>
      </c>
      <c r="I236">
        <v>72</v>
      </c>
      <c r="J236">
        <v>83</v>
      </c>
      <c r="K236">
        <v>73</v>
      </c>
      <c r="L236">
        <v>62</v>
      </c>
      <c r="M236">
        <v>58</v>
      </c>
      <c r="N236">
        <v>96</v>
      </c>
      <c r="O236" s="27">
        <f>IFERROR(VLOOKUP(D236,Absen!$A:$B,2,0),"No")</f>
        <v>44775</v>
      </c>
      <c r="P236" s="43">
        <f t="shared" si="18"/>
        <v>86</v>
      </c>
      <c r="Q236" s="45">
        <f t="shared" si="20"/>
        <v>73.924999999999997</v>
      </c>
      <c r="R236" s="49" t="str">
        <f>VLOOKUP(Q236,Helper!$N:$O,2,TRUE)</f>
        <v>B</v>
      </c>
      <c r="S236" s="51">
        <f>MATCH(D236,Detail!$G$2:$G$1001,0)</f>
        <v>775</v>
      </c>
      <c r="T236" s="27">
        <f>INDEX(Detail!$A$2:$A$1001,Main!S236,1)</f>
        <v>38323</v>
      </c>
      <c r="U236" t="str">
        <f>INDEX(Detail!$F$2:$F$1001,Main!S236,1)</f>
        <v>Probolinggo</v>
      </c>
      <c r="V236">
        <f>INDEX(Detail!$C$2:$C$1001,Main!S236,1)</f>
        <v>150</v>
      </c>
      <c r="W236">
        <f>INDEX(Detail!$D$2:$D$1001,Main!S236,1)</f>
        <v>70</v>
      </c>
      <c r="X236" t="str">
        <f>INDEX(Detail!$E$2:$E$1001,Main!S236,1)</f>
        <v>Jl. Erlangga No. 90</v>
      </c>
      <c r="Y236" t="str">
        <f>INDEX(Detail!$B$2:$B$1001,Main!S236,1)</f>
        <v>O+</v>
      </c>
      <c r="Z236">
        <f>MATCH(F236,Sheet1!$A$3:$A$8,0)</f>
        <v>6</v>
      </c>
      <c r="AA236">
        <f>MATCH(A236,Sheet1!$B$2:$E$2,0)</f>
        <v>1</v>
      </c>
      <c r="AB236" t="str">
        <f>INDEX(Sheet1!$B$3:$E$8,Main!Z236,Main!AA236)</f>
        <v>Pak Andi</v>
      </c>
    </row>
    <row r="237" spans="1:28" x14ac:dyDescent="0.35">
      <c r="A237" t="str">
        <f t="shared" si="19"/>
        <v>Kategori 1</v>
      </c>
      <c r="B237">
        <v>236</v>
      </c>
      <c r="C237" t="str">
        <f t="shared" si="16"/>
        <v>0236</v>
      </c>
      <c r="D237" t="str">
        <f t="shared" si="17"/>
        <v>D0236</v>
      </c>
      <c r="E237" t="str">
        <f>VLOOKUP(F237,Helper!$I:$J,2,0)</f>
        <v>D</v>
      </c>
      <c r="F237" t="s">
        <v>1013</v>
      </c>
      <c r="G237" s="27" t="str">
        <f>VLOOKUP(D237,Detail!$G:$H,2,0)</f>
        <v>Iriana Maulana</v>
      </c>
      <c r="H237">
        <v>95</v>
      </c>
      <c r="I237">
        <v>43</v>
      </c>
      <c r="J237">
        <v>54</v>
      </c>
      <c r="K237">
        <v>56</v>
      </c>
      <c r="L237">
        <v>54</v>
      </c>
      <c r="M237">
        <v>58</v>
      </c>
      <c r="N237">
        <v>62</v>
      </c>
      <c r="O237" s="27" t="str">
        <f>IFERROR(VLOOKUP(D237,Absen!$A:$B,2,0),"No")</f>
        <v>No</v>
      </c>
      <c r="P237" s="43">
        <f t="shared" si="18"/>
        <v>62</v>
      </c>
      <c r="Q237" s="45">
        <f t="shared" si="20"/>
        <v>59.6</v>
      </c>
      <c r="R237" s="49" t="str">
        <f>VLOOKUP(Q237,Helper!$N:$O,2,TRUE)</f>
        <v>D</v>
      </c>
      <c r="S237" s="51">
        <f>MATCH(D237,Detail!$G$2:$G$1001,0)</f>
        <v>543</v>
      </c>
      <c r="T237" s="27">
        <f>INDEX(Detail!$A$2:$A$1001,Main!S237,1)</f>
        <v>37613</v>
      </c>
      <c r="U237" t="str">
        <f>INDEX(Detail!$F$2:$F$1001,Main!S237,1)</f>
        <v>Semarang</v>
      </c>
      <c r="V237">
        <f>INDEX(Detail!$C$2:$C$1001,Main!S237,1)</f>
        <v>171</v>
      </c>
      <c r="W237">
        <f>INDEX(Detail!$D$2:$D$1001,Main!S237,1)</f>
        <v>72</v>
      </c>
      <c r="X237" t="str">
        <f>INDEX(Detail!$E$2:$E$1001,Main!S237,1)</f>
        <v>Jalan Dr. Djunjunan No. 96</v>
      </c>
      <c r="Y237" t="str">
        <f>INDEX(Detail!$B$2:$B$1001,Main!S237,1)</f>
        <v>AB-</v>
      </c>
      <c r="Z237">
        <f>MATCH(F237,Sheet1!$A$3:$A$8,0)</f>
        <v>4</v>
      </c>
      <c r="AA237">
        <f>MATCH(A237,Sheet1!$B$2:$E$2,0)</f>
        <v>1</v>
      </c>
      <c r="AB237" t="str">
        <f>INDEX(Sheet1!$B$3:$E$8,Main!Z237,Main!AA237)</f>
        <v>Bu Ratna</v>
      </c>
    </row>
    <row r="238" spans="1:28" x14ac:dyDescent="0.35">
      <c r="A238" t="str">
        <f t="shared" si="19"/>
        <v>Kategori 1</v>
      </c>
      <c r="B238">
        <v>237</v>
      </c>
      <c r="C238" t="str">
        <f t="shared" si="16"/>
        <v>0237</v>
      </c>
      <c r="D238" t="str">
        <f t="shared" si="17"/>
        <v>C0237</v>
      </c>
      <c r="E238" t="str">
        <f>VLOOKUP(F238,Helper!$I:$J,2,0)</f>
        <v>C</v>
      </c>
      <c r="F238" t="s">
        <v>1012</v>
      </c>
      <c r="G238" s="27" t="str">
        <f>VLOOKUP(D238,Detail!$G:$H,2,0)</f>
        <v>Lala Gunarto</v>
      </c>
      <c r="H238">
        <v>52</v>
      </c>
      <c r="I238">
        <v>74</v>
      </c>
      <c r="J238">
        <v>73</v>
      </c>
      <c r="K238">
        <v>51</v>
      </c>
      <c r="L238">
        <v>54</v>
      </c>
      <c r="M238">
        <v>57</v>
      </c>
      <c r="N238">
        <v>89</v>
      </c>
      <c r="O238" s="27" t="str">
        <f>IFERROR(VLOOKUP(D238,Absen!$A:$B,2,0),"No")</f>
        <v>No</v>
      </c>
      <c r="P238" s="43">
        <f t="shared" si="18"/>
        <v>89</v>
      </c>
      <c r="Q238" s="45">
        <f t="shared" si="20"/>
        <v>63.774999999999999</v>
      </c>
      <c r="R238" s="49" t="str">
        <f>VLOOKUP(Q238,Helper!$N:$O,2,TRUE)</f>
        <v>C</v>
      </c>
      <c r="S238" s="51">
        <f>MATCH(D238,Detail!$G$2:$G$1001,0)</f>
        <v>330</v>
      </c>
      <c r="T238" s="27">
        <f>INDEX(Detail!$A$2:$A$1001,Main!S238,1)</f>
        <v>37967</v>
      </c>
      <c r="U238" t="str">
        <f>INDEX(Detail!$F$2:$F$1001,Main!S238,1)</f>
        <v>Medan</v>
      </c>
      <c r="V238">
        <f>INDEX(Detail!$C$2:$C$1001,Main!S238,1)</f>
        <v>178</v>
      </c>
      <c r="W238">
        <f>INDEX(Detail!$D$2:$D$1001,Main!S238,1)</f>
        <v>56</v>
      </c>
      <c r="X238" t="str">
        <f>INDEX(Detail!$E$2:$E$1001,Main!S238,1)</f>
        <v>Gg. Ir. H. Djuanda No. 36</v>
      </c>
      <c r="Y238" t="str">
        <f>INDEX(Detail!$B$2:$B$1001,Main!S238,1)</f>
        <v>AB+</v>
      </c>
      <c r="Z238">
        <f>MATCH(F238,Sheet1!$A$3:$A$8,0)</f>
        <v>3</v>
      </c>
      <c r="AA238">
        <f>MATCH(A238,Sheet1!$B$2:$E$2,0)</f>
        <v>1</v>
      </c>
      <c r="AB238" t="str">
        <f>INDEX(Sheet1!$B$3:$E$8,Main!Z238,Main!AA238)</f>
        <v>Pak Budi</v>
      </c>
    </row>
    <row r="239" spans="1:28" x14ac:dyDescent="0.35">
      <c r="A239" t="str">
        <f t="shared" si="19"/>
        <v>Kategori 1</v>
      </c>
      <c r="B239">
        <v>238</v>
      </c>
      <c r="C239" t="str">
        <f t="shared" si="16"/>
        <v>0238</v>
      </c>
      <c r="D239" t="str">
        <f t="shared" si="17"/>
        <v>D0238</v>
      </c>
      <c r="E239" t="str">
        <f>VLOOKUP(F239,Helper!$I:$J,2,0)</f>
        <v>D</v>
      </c>
      <c r="F239" t="s">
        <v>1013</v>
      </c>
      <c r="G239" s="27" t="str">
        <f>VLOOKUP(D239,Detail!$G:$H,2,0)</f>
        <v>Cahyo Mustofa</v>
      </c>
      <c r="H239">
        <v>82</v>
      </c>
      <c r="I239">
        <v>74</v>
      </c>
      <c r="J239">
        <v>87</v>
      </c>
      <c r="K239">
        <v>62</v>
      </c>
      <c r="L239">
        <v>66</v>
      </c>
      <c r="M239">
        <v>50</v>
      </c>
      <c r="N239">
        <v>78</v>
      </c>
      <c r="O239" s="27">
        <f>IFERROR(VLOOKUP(D239,Absen!$A:$B,2,0),"No")</f>
        <v>44837</v>
      </c>
      <c r="P239" s="43">
        <f t="shared" si="18"/>
        <v>68</v>
      </c>
      <c r="Q239" s="45">
        <f t="shared" si="20"/>
        <v>69.7</v>
      </c>
      <c r="R239" s="49" t="str">
        <f>VLOOKUP(Q239,Helper!$N:$O,2,TRUE)</f>
        <v>C</v>
      </c>
      <c r="S239" s="51">
        <f>MATCH(D239,Detail!$G$2:$G$1001,0)</f>
        <v>463</v>
      </c>
      <c r="T239" s="27">
        <f>INDEX(Detail!$A$2:$A$1001,Main!S239,1)</f>
        <v>37329</v>
      </c>
      <c r="U239" t="str">
        <f>INDEX(Detail!$F$2:$F$1001,Main!S239,1)</f>
        <v>Lhokseumawe</v>
      </c>
      <c r="V239">
        <f>INDEX(Detail!$C$2:$C$1001,Main!S239,1)</f>
        <v>156</v>
      </c>
      <c r="W239">
        <f>INDEX(Detail!$D$2:$D$1001,Main!S239,1)</f>
        <v>84</v>
      </c>
      <c r="X239" t="str">
        <f>INDEX(Detail!$E$2:$E$1001,Main!S239,1)</f>
        <v xml:space="preserve">Gg. Suryakencana No. 0
</v>
      </c>
      <c r="Y239" t="str">
        <f>INDEX(Detail!$B$2:$B$1001,Main!S239,1)</f>
        <v>B-</v>
      </c>
      <c r="Z239">
        <f>MATCH(F239,Sheet1!$A$3:$A$8,0)</f>
        <v>4</v>
      </c>
      <c r="AA239">
        <f>MATCH(A239,Sheet1!$B$2:$E$2,0)</f>
        <v>1</v>
      </c>
      <c r="AB239" t="str">
        <f>INDEX(Sheet1!$B$3:$E$8,Main!Z239,Main!AA239)</f>
        <v>Bu Ratna</v>
      </c>
    </row>
    <row r="240" spans="1:28" x14ac:dyDescent="0.35">
      <c r="A240" t="str">
        <f t="shared" si="19"/>
        <v>Kategori 1</v>
      </c>
      <c r="B240">
        <v>239</v>
      </c>
      <c r="C240" t="str">
        <f t="shared" si="16"/>
        <v>0239</v>
      </c>
      <c r="D240" t="str">
        <f t="shared" si="17"/>
        <v>A0239</v>
      </c>
      <c r="E240" t="str">
        <f>VLOOKUP(F240,Helper!$I:$J,2,0)</f>
        <v>A</v>
      </c>
      <c r="F240" t="s">
        <v>1015</v>
      </c>
      <c r="G240" s="27" t="str">
        <f>VLOOKUP(D240,Detail!$G:$H,2,0)</f>
        <v>Elvina Siregar</v>
      </c>
      <c r="H240">
        <v>61</v>
      </c>
      <c r="I240">
        <v>40</v>
      </c>
      <c r="J240">
        <v>32</v>
      </c>
      <c r="K240">
        <v>56</v>
      </c>
      <c r="L240">
        <v>50</v>
      </c>
      <c r="M240">
        <v>84</v>
      </c>
      <c r="N240">
        <v>80</v>
      </c>
      <c r="O240" s="27" t="str">
        <f>IFERROR(VLOOKUP(D240,Absen!$A:$B,2,0),"No")</f>
        <v>No</v>
      </c>
      <c r="P240" s="43">
        <f t="shared" si="18"/>
        <v>80</v>
      </c>
      <c r="Q240" s="45">
        <f t="shared" si="20"/>
        <v>57.075000000000003</v>
      </c>
      <c r="R240" s="49" t="str">
        <f>VLOOKUP(Q240,Helper!$N:$O,2,TRUE)</f>
        <v>D</v>
      </c>
      <c r="S240" s="51">
        <f>MATCH(D240,Detail!$G$2:$G$1001,0)</f>
        <v>975</v>
      </c>
      <c r="T240" s="27">
        <f>INDEX(Detail!$A$2:$A$1001,Main!S240,1)</f>
        <v>37086</v>
      </c>
      <c r="U240" t="str">
        <f>INDEX(Detail!$F$2:$F$1001,Main!S240,1)</f>
        <v>Bontang</v>
      </c>
      <c r="V240">
        <f>INDEX(Detail!$C$2:$C$1001,Main!S240,1)</f>
        <v>180</v>
      </c>
      <c r="W240">
        <f>INDEX(Detail!$D$2:$D$1001,Main!S240,1)</f>
        <v>91</v>
      </c>
      <c r="X240" t="str">
        <f>INDEX(Detail!$E$2:$E$1001,Main!S240,1)</f>
        <v>Jl. Surapati No. 98</v>
      </c>
      <c r="Y240" t="str">
        <f>INDEX(Detail!$B$2:$B$1001,Main!S240,1)</f>
        <v>AB+</v>
      </c>
      <c r="Z240">
        <f>MATCH(F240,Sheet1!$A$3:$A$8,0)</f>
        <v>1</v>
      </c>
      <c r="AA240">
        <f>MATCH(A240,Sheet1!$B$2:$E$2,0)</f>
        <v>1</v>
      </c>
      <c r="AB240" t="str">
        <f>INDEX(Sheet1!$B$3:$E$8,Main!Z240,Main!AA240)</f>
        <v>Bu Dwi</v>
      </c>
    </row>
    <row r="241" spans="1:28" x14ac:dyDescent="0.35">
      <c r="A241" t="str">
        <f t="shared" si="19"/>
        <v>Kategori 1</v>
      </c>
      <c r="B241">
        <v>240</v>
      </c>
      <c r="C241" t="str">
        <f t="shared" si="16"/>
        <v>0240</v>
      </c>
      <c r="D241" t="str">
        <f t="shared" si="17"/>
        <v>C0240</v>
      </c>
      <c r="E241" t="str">
        <f>VLOOKUP(F241,Helper!$I:$J,2,0)</f>
        <v>C</v>
      </c>
      <c r="F241" t="s">
        <v>1012</v>
      </c>
      <c r="G241" s="27" t="str">
        <f>VLOOKUP(D241,Detail!$G:$H,2,0)</f>
        <v>Kanda Pratiwi</v>
      </c>
      <c r="H241">
        <v>52</v>
      </c>
      <c r="I241">
        <v>44</v>
      </c>
      <c r="J241">
        <v>86</v>
      </c>
      <c r="K241">
        <v>51</v>
      </c>
      <c r="L241">
        <v>85</v>
      </c>
      <c r="M241">
        <v>100</v>
      </c>
      <c r="N241">
        <v>70</v>
      </c>
      <c r="O241" s="27">
        <f>IFERROR(VLOOKUP(D241,Absen!$A:$B,2,0),"No")</f>
        <v>44899</v>
      </c>
      <c r="P241" s="43">
        <f t="shared" si="18"/>
        <v>60</v>
      </c>
      <c r="Q241" s="45">
        <f t="shared" si="20"/>
        <v>72.2</v>
      </c>
      <c r="R241" s="49" t="str">
        <f>VLOOKUP(Q241,Helper!$N:$O,2,TRUE)</f>
        <v>B</v>
      </c>
      <c r="S241" s="51">
        <f>MATCH(D241,Detail!$G$2:$G$1001,0)</f>
        <v>925</v>
      </c>
      <c r="T241" s="27">
        <f>INDEX(Detail!$A$2:$A$1001,Main!S241,1)</f>
        <v>38353</v>
      </c>
      <c r="U241" t="str">
        <f>INDEX(Detail!$F$2:$F$1001,Main!S241,1)</f>
        <v>Lubuklinggau</v>
      </c>
      <c r="V241">
        <f>INDEX(Detail!$C$2:$C$1001,Main!S241,1)</f>
        <v>176</v>
      </c>
      <c r="W241">
        <f>INDEX(Detail!$D$2:$D$1001,Main!S241,1)</f>
        <v>65</v>
      </c>
      <c r="X241" t="str">
        <f>INDEX(Detail!$E$2:$E$1001,Main!S241,1)</f>
        <v>Jl. Rawamangun No. 71</v>
      </c>
      <c r="Y241" t="str">
        <f>INDEX(Detail!$B$2:$B$1001,Main!S241,1)</f>
        <v>A-</v>
      </c>
      <c r="Z241">
        <f>MATCH(F241,Sheet1!$A$3:$A$8,0)</f>
        <v>3</v>
      </c>
      <c r="AA241">
        <f>MATCH(A241,Sheet1!$B$2:$E$2,0)</f>
        <v>1</v>
      </c>
      <c r="AB241" t="str">
        <f>INDEX(Sheet1!$B$3:$E$8,Main!Z241,Main!AA241)</f>
        <v>Pak Budi</v>
      </c>
    </row>
    <row r="242" spans="1:28" x14ac:dyDescent="0.35">
      <c r="A242" t="str">
        <f t="shared" si="19"/>
        <v>Kategori 1</v>
      </c>
      <c r="B242">
        <v>241</v>
      </c>
      <c r="C242" t="str">
        <f t="shared" si="16"/>
        <v>0241</v>
      </c>
      <c r="D242" t="str">
        <f t="shared" si="17"/>
        <v>D0241</v>
      </c>
      <c r="E242" t="str">
        <f>VLOOKUP(F242,Helper!$I:$J,2,0)</f>
        <v>D</v>
      </c>
      <c r="F242" t="s">
        <v>1013</v>
      </c>
      <c r="G242" s="27" t="str">
        <f>VLOOKUP(D242,Detail!$G:$H,2,0)</f>
        <v>Prayitna Habibi</v>
      </c>
      <c r="H242">
        <v>74</v>
      </c>
      <c r="I242">
        <v>55</v>
      </c>
      <c r="J242">
        <v>65</v>
      </c>
      <c r="K242">
        <v>74</v>
      </c>
      <c r="L242">
        <v>89</v>
      </c>
      <c r="M242">
        <v>66</v>
      </c>
      <c r="N242">
        <v>85</v>
      </c>
      <c r="O242" s="27">
        <f>IFERROR(VLOOKUP(D242,Absen!$A:$B,2,0),"No")</f>
        <v>44875</v>
      </c>
      <c r="P242" s="43">
        <f t="shared" si="18"/>
        <v>75</v>
      </c>
      <c r="Q242" s="45">
        <f t="shared" si="20"/>
        <v>70.2</v>
      </c>
      <c r="R242" s="49" t="str">
        <f>VLOOKUP(Q242,Helper!$N:$O,2,TRUE)</f>
        <v>B</v>
      </c>
      <c r="S242" s="51">
        <f>MATCH(D242,Detail!$G$2:$G$1001,0)</f>
        <v>168</v>
      </c>
      <c r="T242" s="27">
        <f>INDEX(Detail!$A$2:$A$1001,Main!S242,1)</f>
        <v>37766</v>
      </c>
      <c r="U242" t="str">
        <f>INDEX(Detail!$F$2:$F$1001,Main!S242,1)</f>
        <v>Tual</v>
      </c>
      <c r="V242">
        <f>INDEX(Detail!$C$2:$C$1001,Main!S242,1)</f>
        <v>151</v>
      </c>
      <c r="W242">
        <f>INDEX(Detail!$D$2:$D$1001,Main!S242,1)</f>
        <v>45</v>
      </c>
      <c r="X242" t="str">
        <f>INDEX(Detail!$E$2:$E$1001,Main!S242,1)</f>
        <v xml:space="preserve">Gang PHH. Mustofa No. 8
</v>
      </c>
      <c r="Y242" t="str">
        <f>INDEX(Detail!$B$2:$B$1001,Main!S242,1)</f>
        <v>AB-</v>
      </c>
      <c r="Z242">
        <f>MATCH(F242,Sheet1!$A$3:$A$8,0)</f>
        <v>4</v>
      </c>
      <c r="AA242">
        <f>MATCH(A242,Sheet1!$B$2:$E$2,0)</f>
        <v>1</v>
      </c>
      <c r="AB242" t="str">
        <f>INDEX(Sheet1!$B$3:$E$8,Main!Z242,Main!AA242)</f>
        <v>Bu Ratna</v>
      </c>
    </row>
    <row r="243" spans="1:28" x14ac:dyDescent="0.35">
      <c r="A243" t="str">
        <f t="shared" si="19"/>
        <v>Kategori 1</v>
      </c>
      <c r="B243">
        <v>242</v>
      </c>
      <c r="C243" t="str">
        <f t="shared" si="16"/>
        <v>0242</v>
      </c>
      <c r="D243" t="str">
        <f t="shared" si="17"/>
        <v>E0242</v>
      </c>
      <c r="E243" t="str">
        <f>VLOOKUP(F243,Helper!$I:$J,2,0)</f>
        <v>E</v>
      </c>
      <c r="F243" t="s">
        <v>1010</v>
      </c>
      <c r="G243" s="27" t="str">
        <f>VLOOKUP(D243,Detail!$G:$H,2,0)</f>
        <v>Amelia Lailasari</v>
      </c>
      <c r="H243">
        <v>85</v>
      </c>
      <c r="I243">
        <v>57</v>
      </c>
      <c r="J243">
        <v>58</v>
      </c>
      <c r="K243">
        <v>52</v>
      </c>
      <c r="L243">
        <v>55</v>
      </c>
      <c r="M243">
        <v>89</v>
      </c>
      <c r="N243">
        <v>64</v>
      </c>
      <c r="O243" s="27" t="str">
        <f>IFERROR(VLOOKUP(D243,Absen!$A:$B,2,0),"No")</f>
        <v>No</v>
      </c>
      <c r="P243" s="43">
        <f t="shared" si="18"/>
        <v>64</v>
      </c>
      <c r="Q243" s="45">
        <f t="shared" si="20"/>
        <v>66.925000000000011</v>
      </c>
      <c r="R243" s="49" t="str">
        <f>VLOOKUP(Q243,Helper!$N:$O,2,TRUE)</f>
        <v>C</v>
      </c>
      <c r="S243" s="51">
        <f>MATCH(D243,Detail!$G$2:$G$1001,0)</f>
        <v>733</v>
      </c>
      <c r="T243" s="27">
        <f>INDEX(Detail!$A$2:$A$1001,Main!S243,1)</f>
        <v>37156</v>
      </c>
      <c r="U243" t="str">
        <f>INDEX(Detail!$F$2:$F$1001,Main!S243,1)</f>
        <v>Mataram</v>
      </c>
      <c r="V243">
        <f>INDEX(Detail!$C$2:$C$1001,Main!S243,1)</f>
        <v>180</v>
      </c>
      <c r="W243">
        <f>INDEX(Detail!$D$2:$D$1001,Main!S243,1)</f>
        <v>79</v>
      </c>
      <c r="X243" t="str">
        <f>INDEX(Detail!$E$2:$E$1001,Main!S243,1)</f>
        <v xml:space="preserve">Jl. Ahmad Yani No. 4
</v>
      </c>
      <c r="Y243" t="str">
        <f>INDEX(Detail!$B$2:$B$1001,Main!S243,1)</f>
        <v>A+</v>
      </c>
      <c r="Z243">
        <f>MATCH(F243,Sheet1!$A$3:$A$8,0)</f>
        <v>5</v>
      </c>
      <c r="AA243">
        <f>MATCH(A243,Sheet1!$B$2:$E$2,0)</f>
        <v>1</v>
      </c>
      <c r="AB243" t="str">
        <f>INDEX(Sheet1!$B$3:$E$8,Main!Z243,Main!AA243)</f>
        <v>Bu Made</v>
      </c>
    </row>
    <row r="244" spans="1:28" x14ac:dyDescent="0.35">
      <c r="A244" t="str">
        <f t="shared" si="19"/>
        <v>Kategori 1</v>
      </c>
      <c r="B244">
        <v>243</v>
      </c>
      <c r="C244" t="str">
        <f t="shared" si="16"/>
        <v>0243</v>
      </c>
      <c r="D244" t="str">
        <f t="shared" si="17"/>
        <v>F0243</v>
      </c>
      <c r="E244" t="str">
        <f>VLOOKUP(F244,Helper!$I:$J,2,0)</f>
        <v>F</v>
      </c>
      <c r="F244" t="s">
        <v>1011</v>
      </c>
      <c r="G244" s="27" t="str">
        <f>VLOOKUP(D244,Detail!$G:$H,2,0)</f>
        <v>Karma Marpaung</v>
      </c>
      <c r="H244">
        <v>58</v>
      </c>
      <c r="I244">
        <v>66</v>
      </c>
      <c r="J244">
        <v>57</v>
      </c>
      <c r="K244">
        <v>67</v>
      </c>
      <c r="L244">
        <v>84</v>
      </c>
      <c r="M244">
        <v>80</v>
      </c>
      <c r="N244">
        <v>61</v>
      </c>
      <c r="O244" s="27" t="str">
        <f>IFERROR(VLOOKUP(D244,Absen!$A:$B,2,0),"No")</f>
        <v>No</v>
      </c>
      <c r="P244" s="43">
        <f t="shared" si="18"/>
        <v>61</v>
      </c>
      <c r="Q244" s="45">
        <f t="shared" si="20"/>
        <v>67.875</v>
      </c>
      <c r="R244" s="49" t="str">
        <f>VLOOKUP(Q244,Helper!$N:$O,2,TRUE)</f>
        <v>C</v>
      </c>
      <c r="S244" s="51">
        <f>MATCH(D244,Detail!$G$2:$G$1001,0)</f>
        <v>481</v>
      </c>
      <c r="T244" s="27">
        <f>INDEX(Detail!$A$2:$A$1001,Main!S244,1)</f>
        <v>38372</v>
      </c>
      <c r="U244" t="str">
        <f>INDEX(Detail!$F$2:$F$1001,Main!S244,1)</f>
        <v>Kendari</v>
      </c>
      <c r="V244">
        <f>INDEX(Detail!$C$2:$C$1001,Main!S244,1)</f>
        <v>162</v>
      </c>
      <c r="W244">
        <f>INDEX(Detail!$D$2:$D$1001,Main!S244,1)</f>
        <v>68</v>
      </c>
      <c r="X244" t="str">
        <f>INDEX(Detail!$E$2:$E$1001,Main!S244,1)</f>
        <v>Gg. Wonoayu No. 30</v>
      </c>
      <c r="Y244" t="str">
        <f>INDEX(Detail!$B$2:$B$1001,Main!S244,1)</f>
        <v>O+</v>
      </c>
      <c r="Z244">
        <f>MATCH(F244,Sheet1!$A$3:$A$8,0)</f>
        <v>6</v>
      </c>
      <c r="AA244">
        <f>MATCH(A244,Sheet1!$B$2:$E$2,0)</f>
        <v>1</v>
      </c>
      <c r="AB244" t="str">
        <f>INDEX(Sheet1!$B$3:$E$8,Main!Z244,Main!AA244)</f>
        <v>Pak Andi</v>
      </c>
    </row>
    <row r="245" spans="1:28" x14ac:dyDescent="0.35">
      <c r="A245" t="str">
        <f t="shared" si="19"/>
        <v>Kategori 1</v>
      </c>
      <c r="B245">
        <v>244</v>
      </c>
      <c r="C245" t="str">
        <f t="shared" si="16"/>
        <v>0244</v>
      </c>
      <c r="D245" t="str">
        <f t="shared" si="17"/>
        <v>F0244</v>
      </c>
      <c r="E245" t="str">
        <f>VLOOKUP(F245,Helper!$I:$J,2,0)</f>
        <v>F</v>
      </c>
      <c r="F245" t="s">
        <v>1011</v>
      </c>
      <c r="G245" s="27" t="str">
        <f>VLOOKUP(D245,Detail!$G:$H,2,0)</f>
        <v>Cakrabirawa Sitompul</v>
      </c>
      <c r="H245">
        <v>55</v>
      </c>
      <c r="I245">
        <v>64</v>
      </c>
      <c r="J245">
        <v>66</v>
      </c>
      <c r="K245">
        <v>55</v>
      </c>
      <c r="L245">
        <v>83</v>
      </c>
      <c r="M245">
        <v>73</v>
      </c>
      <c r="N245">
        <v>79</v>
      </c>
      <c r="O245" s="27">
        <f>IFERROR(VLOOKUP(D245,Absen!$A:$B,2,0),"No")</f>
        <v>44803</v>
      </c>
      <c r="P245" s="43">
        <f t="shared" si="18"/>
        <v>69</v>
      </c>
      <c r="Q245" s="45">
        <f t="shared" si="20"/>
        <v>66.825000000000003</v>
      </c>
      <c r="R245" s="49" t="str">
        <f>VLOOKUP(Q245,Helper!$N:$O,2,TRUE)</f>
        <v>C</v>
      </c>
      <c r="S245" s="51">
        <f>MATCH(D245,Detail!$G$2:$G$1001,0)</f>
        <v>630</v>
      </c>
      <c r="T245" s="27">
        <f>INDEX(Detail!$A$2:$A$1001,Main!S245,1)</f>
        <v>37900</v>
      </c>
      <c r="U245" t="str">
        <f>INDEX(Detail!$F$2:$F$1001,Main!S245,1)</f>
        <v>Tanjungbalai</v>
      </c>
      <c r="V245">
        <f>INDEX(Detail!$C$2:$C$1001,Main!S245,1)</f>
        <v>166</v>
      </c>
      <c r="W245">
        <f>INDEX(Detail!$D$2:$D$1001,Main!S245,1)</f>
        <v>67</v>
      </c>
      <c r="X245" t="str">
        <f>INDEX(Detail!$E$2:$E$1001,Main!S245,1)</f>
        <v xml:space="preserve">Jalan Pasir Koja No. 1
</v>
      </c>
      <c r="Y245" t="str">
        <f>INDEX(Detail!$B$2:$B$1001,Main!S245,1)</f>
        <v>AB-</v>
      </c>
      <c r="Z245">
        <f>MATCH(F245,Sheet1!$A$3:$A$8,0)</f>
        <v>6</v>
      </c>
      <c r="AA245">
        <f>MATCH(A245,Sheet1!$B$2:$E$2,0)</f>
        <v>1</v>
      </c>
      <c r="AB245" t="str">
        <f>INDEX(Sheet1!$B$3:$E$8,Main!Z245,Main!AA245)</f>
        <v>Pak Andi</v>
      </c>
    </row>
    <row r="246" spans="1:28" x14ac:dyDescent="0.35">
      <c r="A246" t="str">
        <f t="shared" si="19"/>
        <v>Kategori 1</v>
      </c>
      <c r="B246">
        <v>245</v>
      </c>
      <c r="C246" t="str">
        <f t="shared" si="16"/>
        <v>0245</v>
      </c>
      <c r="D246" t="str">
        <f t="shared" si="17"/>
        <v>B0245</v>
      </c>
      <c r="E246" t="str">
        <f>VLOOKUP(F246,Helper!$I:$J,2,0)</f>
        <v>B</v>
      </c>
      <c r="F246" t="s">
        <v>1014</v>
      </c>
      <c r="G246" s="27" t="str">
        <f>VLOOKUP(D246,Detail!$G:$H,2,0)</f>
        <v>Bajragin Halimah</v>
      </c>
      <c r="H246">
        <v>69</v>
      </c>
      <c r="I246">
        <v>46</v>
      </c>
      <c r="J246">
        <v>70</v>
      </c>
      <c r="K246">
        <v>70</v>
      </c>
      <c r="L246">
        <v>63</v>
      </c>
      <c r="M246">
        <v>85</v>
      </c>
      <c r="N246">
        <v>92</v>
      </c>
      <c r="O246" s="27" t="str">
        <f>IFERROR(VLOOKUP(D246,Absen!$A:$B,2,0),"No")</f>
        <v>No</v>
      </c>
      <c r="P246" s="43">
        <f t="shared" si="18"/>
        <v>92</v>
      </c>
      <c r="Q246" s="45">
        <f t="shared" si="20"/>
        <v>71.2</v>
      </c>
      <c r="R246" s="49" t="str">
        <f>VLOOKUP(Q246,Helper!$N:$O,2,TRUE)</f>
        <v>B</v>
      </c>
      <c r="S246" s="51">
        <f>MATCH(D246,Detail!$G$2:$G$1001,0)</f>
        <v>335</v>
      </c>
      <c r="T246" s="27">
        <f>INDEX(Detail!$A$2:$A$1001,Main!S246,1)</f>
        <v>37738</v>
      </c>
      <c r="U246" t="str">
        <f>INDEX(Detail!$F$2:$F$1001,Main!S246,1)</f>
        <v>Jayapura</v>
      </c>
      <c r="V246">
        <f>INDEX(Detail!$C$2:$C$1001,Main!S246,1)</f>
        <v>155</v>
      </c>
      <c r="W246">
        <f>INDEX(Detail!$D$2:$D$1001,Main!S246,1)</f>
        <v>45</v>
      </c>
      <c r="X246" t="str">
        <f>INDEX(Detail!$E$2:$E$1001,Main!S246,1)</f>
        <v>Gg. Jend. A. Yani No. 47</v>
      </c>
      <c r="Y246" t="str">
        <f>INDEX(Detail!$B$2:$B$1001,Main!S246,1)</f>
        <v>O+</v>
      </c>
      <c r="Z246">
        <f>MATCH(F246,Sheet1!$A$3:$A$8,0)</f>
        <v>2</v>
      </c>
      <c r="AA246">
        <f>MATCH(A246,Sheet1!$B$2:$E$2,0)</f>
        <v>1</v>
      </c>
      <c r="AB246" t="str">
        <f>INDEX(Sheet1!$B$3:$E$8,Main!Z246,Main!AA246)</f>
        <v>Pak Krisna</v>
      </c>
    </row>
    <row r="247" spans="1:28" x14ac:dyDescent="0.35">
      <c r="A247" t="str">
        <f t="shared" si="19"/>
        <v>Kategori 1</v>
      </c>
      <c r="B247">
        <v>246</v>
      </c>
      <c r="C247" t="str">
        <f t="shared" si="16"/>
        <v>0246</v>
      </c>
      <c r="D247" t="str">
        <f t="shared" si="17"/>
        <v>C0246</v>
      </c>
      <c r="E247" t="str">
        <f>VLOOKUP(F247,Helper!$I:$J,2,0)</f>
        <v>C</v>
      </c>
      <c r="F247" t="s">
        <v>1012</v>
      </c>
      <c r="G247" s="27" t="str">
        <f>VLOOKUP(D247,Detail!$G:$H,2,0)</f>
        <v>Dirja Nashiruddin</v>
      </c>
      <c r="H247">
        <v>65</v>
      </c>
      <c r="I247">
        <v>53</v>
      </c>
      <c r="J247">
        <v>78</v>
      </c>
      <c r="K247">
        <v>52</v>
      </c>
      <c r="L247">
        <v>92</v>
      </c>
      <c r="M247">
        <v>96</v>
      </c>
      <c r="N247">
        <v>77</v>
      </c>
      <c r="O247" s="27" t="str">
        <f>IFERROR(VLOOKUP(D247,Absen!$A:$B,2,0),"No")</f>
        <v>No</v>
      </c>
      <c r="P247" s="43">
        <f t="shared" si="18"/>
        <v>77</v>
      </c>
      <c r="Q247" s="45">
        <f t="shared" si="20"/>
        <v>75.250000000000014</v>
      </c>
      <c r="R247" s="49" t="str">
        <f>VLOOKUP(Q247,Helper!$N:$O,2,TRUE)</f>
        <v>B</v>
      </c>
      <c r="S247" s="51">
        <f>MATCH(D247,Detail!$G$2:$G$1001,0)</f>
        <v>91</v>
      </c>
      <c r="T247" s="27">
        <f>INDEX(Detail!$A$2:$A$1001,Main!S247,1)</f>
        <v>37713</v>
      </c>
      <c r="U247" t="str">
        <f>INDEX(Detail!$F$2:$F$1001,Main!S247,1)</f>
        <v>Semarang</v>
      </c>
      <c r="V247">
        <f>INDEX(Detail!$C$2:$C$1001,Main!S247,1)</f>
        <v>177</v>
      </c>
      <c r="W247">
        <f>INDEX(Detail!$D$2:$D$1001,Main!S247,1)</f>
        <v>52</v>
      </c>
      <c r="X247" t="str">
        <f>INDEX(Detail!$E$2:$E$1001,Main!S247,1)</f>
        <v>Gang K.H. Wahid Hasyim No. 54</v>
      </c>
      <c r="Y247" t="str">
        <f>INDEX(Detail!$B$2:$B$1001,Main!S247,1)</f>
        <v>AB+</v>
      </c>
      <c r="Z247">
        <f>MATCH(F247,Sheet1!$A$3:$A$8,0)</f>
        <v>3</v>
      </c>
      <c r="AA247">
        <f>MATCH(A247,Sheet1!$B$2:$E$2,0)</f>
        <v>1</v>
      </c>
      <c r="AB247" t="str">
        <f>INDEX(Sheet1!$B$3:$E$8,Main!Z247,Main!AA247)</f>
        <v>Pak Budi</v>
      </c>
    </row>
    <row r="248" spans="1:28" x14ac:dyDescent="0.35">
      <c r="A248" t="str">
        <f t="shared" si="19"/>
        <v>Kategori 1</v>
      </c>
      <c r="B248">
        <v>247</v>
      </c>
      <c r="C248" t="str">
        <f t="shared" si="16"/>
        <v>0247</v>
      </c>
      <c r="D248" t="str">
        <f t="shared" si="17"/>
        <v>C0247</v>
      </c>
      <c r="E248" t="str">
        <f>VLOOKUP(F248,Helper!$I:$J,2,0)</f>
        <v>C</v>
      </c>
      <c r="F248" t="s">
        <v>1012</v>
      </c>
      <c r="G248" s="27" t="str">
        <f>VLOOKUP(D248,Detail!$G:$H,2,0)</f>
        <v>Hasta Utami</v>
      </c>
      <c r="H248">
        <v>78</v>
      </c>
      <c r="I248">
        <v>62</v>
      </c>
      <c r="J248">
        <v>94</v>
      </c>
      <c r="K248">
        <v>75</v>
      </c>
      <c r="L248">
        <v>93</v>
      </c>
      <c r="M248">
        <v>100</v>
      </c>
      <c r="N248">
        <v>79</v>
      </c>
      <c r="O248" s="27" t="str">
        <f>IFERROR(VLOOKUP(D248,Absen!$A:$B,2,0),"No")</f>
        <v>No</v>
      </c>
      <c r="P248" s="43">
        <f t="shared" si="18"/>
        <v>79</v>
      </c>
      <c r="Q248" s="45">
        <f t="shared" si="20"/>
        <v>85.2</v>
      </c>
      <c r="R248" s="49" t="str">
        <f>VLOOKUP(Q248,Helper!$N:$O,2,TRUE)</f>
        <v>A</v>
      </c>
      <c r="S248" s="51">
        <f>MATCH(D248,Detail!$G$2:$G$1001,0)</f>
        <v>454</v>
      </c>
      <c r="T248" s="27">
        <f>INDEX(Detail!$A$2:$A$1001,Main!S248,1)</f>
        <v>38403</v>
      </c>
      <c r="U248" t="str">
        <f>INDEX(Detail!$F$2:$F$1001,Main!S248,1)</f>
        <v>Pangkalpinang</v>
      </c>
      <c r="V248">
        <f>INDEX(Detail!$C$2:$C$1001,Main!S248,1)</f>
        <v>177</v>
      </c>
      <c r="W248">
        <f>INDEX(Detail!$D$2:$D$1001,Main!S248,1)</f>
        <v>85</v>
      </c>
      <c r="X248" t="str">
        <f>INDEX(Detail!$E$2:$E$1001,Main!S248,1)</f>
        <v>Gg. Suniaraja No. 09</v>
      </c>
      <c r="Y248" t="str">
        <f>INDEX(Detail!$B$2:$B$1001,Main!S248,1)</f>
        <v>AB+</v>
      </c>
      <c r="Z248">
        <f>MATCH(F248,Sheet1!$A$3:$A$8,0)</f>
        <v>3</v>
      </c>
      <c r="AA248">
        <f>MATCH(A248,Sheet1!$B$2:$E$2,0)</f>
        <v>1</v>
      </c>
      <c r="AB248" t="str">
        <f>INDEX(Sheet1!$B$3:$E$8,Main!Z248,Main!AA248)</f>
        <v>Pak Budi</v>
      </c>
    </row>
    <row r="249" spans="1:28" x14ac:dyDescent="0.35">
      <c r="A249" t="str">
        <f t="shared" si="19"/>
        <v>Kategori 1</v>
      </c>
      <c r="B249">
        <v>248</v>
      </c>
      <c r="C249" t="str">
        <f t="shared" si="16"/>
        <v>0248</v>
      </c>
      <c r="D249" t="str">
        <f t="shared" si="17"/>
        <v>E0248</v>
      </c>
      <c r="E249" t="str">
        <f>VLOOKUP(F249,Helper!$I:$J,2,0)</f>
        <v>E</v>
      </c>
      <c r="F249" t="s">
        <v>1010</v>
      </c>
      <c r="G249" s="27" t="str">
        <f>VLOOKUP(D249,Detail!$G:$H,2,0)</f>
        <v>Hesti Tamba</v>
      </c>
      <c r="H249">
        <v>70</v>
      </c>
      <c r="I249">
        <v>47</v>
      </c>
      <c r="J249">
        <v>48</v>
      </c>
      <c r="K249">
        <v>58</v>
      </c>
      <c r="L249">
        <v>59</v>
      </c>
      <c r="M249">
        <v>88</v>
      </c>
      <c r="N249">
        <v>73</v>
      </c>
      <c r="O249" s="27" t="str">
        <f>IFERROR(VLOOKUP(D249,Absen!$A:$B,2,0),"No")</f>
        <v>No</v>
      </c>
      <c r="P249" s="43">
        <f t="shared" si="18"/>
        <v>73</v>
      </c>
      <c r="Q249" s="45">
        <f t="shared" si="20"/>
        <v>63.75</v>
      </c>
      <c r="R249" s="49" t="str">
        <f>VLOOKUP(Q249,Helper!$N:$O,2,TRUE)</f>
        <v>C</v>
      </c>
      <c r="S249" s="51">
        <f>MATCH(D249,Detail!$G$2:$G$1001,0)</f>
        <v>642</v>
      </c>
      <c r="T249" s="27">
        <f>INDEX(Detail!$A$2:$A$1001,Main!S249,1)</f>
        <v>37271</v>
      </c>
      <c r="U249" t="str">
        <f>INDEX(Detail!$F$2:$F$1001,Main!S249,1)</f>
        <v>Solok</v>
      </c>
      <c r="V249">
        <f>INDEX(Detail!$C$2:$C$1001,Main!S249,1)</f>
        <v>169</v>
      </c>
      <c r="W249">
        <f>INDEX(Detail!$D$2:$D$1001,Main!S249,1)</f>
        <v>90</v>
      </c>
      <c r="X249" t="str">
        <f>INDEX(Detail!$E$2:$E$1001,Main!S249,1)</f>
        <v xml:space="preserve">Jalan Peta No. 8
</v>
      </c>
      <c r="Y249" t="str">
        <f>INDEX(Detail!$B$2:$B$1001,Main!S249,1)</f>
        <v>B+</v>
      </c>
      <c r="Z249">
        <f>MATCH(F249,Sheet1!$A$3:$A$8,0)</f>
        <v>5</v>
      </c>
      <c r="AA249">
        <f>MATCH(A249,Sheet1!$B$2:$E$2,0)</f>
        <v>1</v>
      </c>
      <c r="AB249" t="str">
        <f>INDEX(Sheet1!$B$3:$E$8,Main!Z249,Main!AA249)</f>
        <v>Bu Made</v>
      </c>
    </row>
    <row r="250" spans="1:28" x14ac:dyDescent="0.35">
      <c r="A250" t="str">
        <f t="shared" si="19"/>
        <v>Kategori 1</v>
      </c>
      <c r="B250">
        <v>249</v>
      </c>
      <c r="C250" t="str">
        <f t="shared" si="16"/>
        <v>0249</v>
      </c>
      <c r="D250" t="str">
        <f t="shared" si="17"/>
        <v>F0249</v>
      </c>
      <c r="E250" t="str">
        <f>VLOOKUP(F250,Helper!$I:$J,2,0)</f>
        <v>F</v>
      </c>
      <c r="F250" t="s">
        <v>1011</v>
      </c>
      <c r="G250" s="27" t="str">
        <f>VLOOKUP(D250,Detail!$G:$H,2,0)</f>
        <v>Marsudi Rajata</v>
      </c>
      <c r="H250">
        <v>92</v>
      </c>
      <c r="I250">
        <v>62</v>
      </c>
      <c r="J250">
        <v>70</v>
      </c>
      <c r="K250">
        <v>58</v>
      </c>
      <c r="L250">
        <v>53</v>
      </c>
      <c r="M250">
        <v>89</v>
      </c>
      <c r="N250">
        <v>99</v>
      </c>
      <c r="O250" s="27">
        <f>IFERROR(VLOOKUP(D250,Absen!$A:$B,2,0),"No")</f>
        <v>44782</v>
      </c>
      <c r="P250" s="43">
        <f t="shared" si="18"/>
        <v>89</v>
      </c>
      <c r="Q250" s="45">
        <f t="shared" si="20"/>
        <v>73.825000000000003</v>
      </c>
      <c r="R250" s="49" t="str">
        <f>VLOOKUP(Q250,Helper!$N:$O,2,TRUE)</f>
        <v>B</v>
      </c>
      <c r="S250" s="51">
        <f>MATCH(D250,Detail!$G$2:$G$1001,0)</f>
        <v>505</v>
      </c>
      <c r="T250" s="27">
        <f>INDEX(Detail!$A$2:$A$1001,Main!S250,1)</f>
        <v>37499</v>
      </c>
      <c r="U250" t="str">
        <f>INDEX(Detail!$F$2:$F$1001,Main!S250,1)</f>
        <v>Surabaya</v>
      </c>
      <c r="V250">
        <f>INDEX(Detail!$C$2:$C$1001,Main!S250,1)</f>
        <v>163</v>
      </c>
      <c r="W250">
        <f>INDEX(Detail!$D$2:$D$1001,Main!S250,1)</f>
        <v>57</v>
      </c>
      <c r="X250" t="str">
        <f>INDEX(Detail!$E$2:$E$1001,Main!S250,1)</f>
        <v>Jalan Bangka Raya No. 88</v>
      </c>
      <c r="Y250" t="str">
        <f>INDEX(Detail!$B$2:$B$1001,Main!S250,1)</f>
        <v>A+</v>
      </c>
      <c r="Z250">
        <f>MATCH(F250,Sheet1!$A$3:$A$8,0)</f>
        <v>6</v>
      </c>
      <c r="AA250">
        <f>MATCH(A250,Sheet1!$B$2:$E$2,0)</f>
        <v>1</v>
      </c>
      <c r="AB250" t="str">
        <f>INDEX(Sheet1!$B$3:$E$8,Main!Z250,Main!AA250)</f>
        <v>Pak Andi</v>
      </c>
    </row>
    <row r="251" spans="1:28" x14ac:dyDescent="0.35">
      <c r="A251" t="str">
        <f t="shared" si="19"/>
        <v>Kategori 1</v>
      </c>
      <c r="B251">
        <v>250</v>
      </c>
      <c r="C251" t="str">
        <f t="shared" si="16"/>
        <v>0250</v>
      </c>
      <c r="D251" t="str">
        <f t="shared" si="17"/>
        <v>C0250</v>
      </c>
      <c r="E251" t="str">
        <f>VLOOKUP(F251,Helper!$I:$J,2,0)</f>
        <v>C</v>
      </c>
      <c r="F251" t="s">
        <v>1012</v>
      </c>
      <c r="G251" s="27" t="str">
        <f>VLOOKUP(D251,Detail!$G:$H,2,0)</f>
        <v>Qori Hidayat</v>
      </c>
      <c r="H251">
        <v>60</v>
      </c>
      <c r="I251">
        <v>48</v>
      </c>
      <c r="J251">
        <v>38</v>
      </c>
      <c r="K251">
        <v>53</v>
      </c>
      <c r="L251">
        <v>86</v>
      </c>
      <c r="M251">
        <v>54</v>
      </c>
      <c r="N251">
        <v>60</v>
      </c>
      <c r="O251" s="27">
        <f>IFERROR(VLOOKUP(D251,Absen!$A:$B,2,0),"No")</f>
        <v>44871</v>
      </c>
      <c r="P251" s="43">
        <f t="shared" si="18"/>
        <v>50</v>
      </c>
      <c r="Q251" s="45">
        <f t="shared" si="20"/>
        <v>54.275000000000006</v>
      </c>
      <c r="R251" s="49" t="str">
        <f>VLOOKUP(Q251,Helper!$N:$O,2,TRUE)</f>
        <v>D</v>
      </c>
      <c r="S251" s="51">
        <f>MATCH(D251,Detail!$G$2:$G$1001,0)</f>
        <v>557</v>
      </c>
      <c r="T251" s="27">
        <f>INDEX(Detail!$A$2:$A$1001,Main!S251,1)</f>
        <v>37885</v>
      </c>
      <c r="U251" t="str">
        <f>INDEX(Detail!$F$2:$F$1001,Main!S251,1)</f>
        <v>Banda Aceh</v>
      </c>
      <c r="V251">
        <f>INDEX(Detail!$C$2:$C$1001,Main!S251,1)</f>
        <v>163</v>
      </c>
      <c r="W251">
        <f>INDEX(Detail!$D$2:$D$1001,Main!S251,1)</f>
        <v>85</v>
      </c>
      <c r="X251" t="str">
        <f>INDEX(Detail!$E$2:$E$1001,Main!S251,1)</f>
        <v>Jalan Gegerkalong Hilir No. 96</v>
      </c>
      <c r="Y251" t="str">
        <f>INDEX(Detail!$B$2:$B$1001,Main!S251,1)</f>
        <v>O-</v>
      </c>
      <c r="Z251">
        <f>MATCH(F251,Sheet1!$A$3:$A$8,0)</f>
        <v>3</v>
      </c>
      <c r="AA251">
        <f>MATCH(A251,Sheet1!$B$2:$E$2,0)</f>
        <v>1</v>
      </c>
      <c r="AB251" t="str">
        <f>INDEX(Sheet1!$B$3:$E$8,Main!Z251,Main!AA251)</f>
        <v>Pak Budi</v>
      </c>
    </row>
    <row r="252" spans="1:28" x14ac:dyDescent="0.35">
      <c r="A252" t="str">
        <f t="shared" si="19"/>
        <v>Kategori 2</v>
      </c>
      <c r="B252">
        <v>251</v>
      </c>
      <c r="C252" t="str">
        <f t="shared" si="16"/>
        <v>0251</v>
      </c>
      <c r="D252" t="str">
        <f t="shared" si="17"/>
        <v>F0251</v>
      </c>
      <c r="E252" t="str">
        <f>VLOOKUP(F252,Helper!$I:$J,2,0)</f>
        <v>F</v>
      </c>
      <c r="F252" t="s">
        <v>1011</v>
      </c>
      <c r="G252" s="27" t="str">
        <f>VLOOKUP(D252,Detail!$G:$H,2,0)</f>
        <v>Cagak Hassanah</v>
      </c>
      <c r="H252">
        <v>82</v>
      </c>
      <c r="I252">
        <v>65</v>
      </c>
      <c r="J252">
        <v>70</v>
      </c>
      <c r="K252">
        <v>60</v>
      </c>
      <c r="L252">
        <v>69</v>
      </c>
      <c r="M252">
        <v>79</v>
      </c>
      <c r="N252">
        <v>69</v>
      </c>
      <c r="O252" s="27">
        <f>IFERROR(VLOOKUP(D252,Absen!$A:$B,2,0),"No")</f>
        <v>44796</v>
      </c>
      <c r="P252" s="43">
        <f t="shared" si="18"/>
        <v>59</v>
      </c>
      <c r="Q252" s="45">
        <f t="shared" si="20"/>
        <v>70.2</v>
      </c>
      <c r="R252" s="49" t="str">
        <f>VLOOKUP(Q252,Helper!$N:$O,2,TRUE)</f>
        <v>B</v>
      </c>
      <c r="S252" s="51">
        <f>MATCH(D252,Detail!$G$2:$G$1001,0)</f>
        <v>666</v>
      </c>
      <c r="T252" s="27">
        <f>INDEX(Detail!$A$2:$A$1001,Main!S252,1)</f>
        <v>37099</v>
      </c>
      <c r="U252" t="str">
        <f>INDEX(Detail!$F$2:$F$1001,Main!S252,1)</f>
        <v>Cilegon</v>
      </c>
      <c r="V252">
        <f>INDEX(Detail!$C$2:$C$1001,Main!S252,1)</f>
        <v>156</v>
      </c>
      <c r="W252">
        <f>INDEX(Detail!$D$2:$D$1001,Main!S252,1)</f>
        <v>64</v>
      </c>
      <c r="X252" t="str">
        <f>INDEX(Detail!$E$2:$E$1001,Main!S252,1)</f>
        <v xml:space="preserve">Jalan S. Parman No. 7
</v>
      </c>
      <c r="Y252" t="str">
        <f>INDEX(Detail!$B$2:$B$1001,Main!S252,1)</f>
        <v>A+</v>
      </c>
      <c r="Z252">
        <f>MATCH(F252,Sheet1!$A$3:$A$8,0)</f>
        <v>6</v>
      </c>
      <c r="AA252">
        <f>MATCH(A252,Sheet1!$B$2:$E$2,0)</f>
        <v>2</v>
      </c>
      <c r="AB252" t="str">
        <f>INDEX(Sheet1!$B$3:$E$8,Main!Z252,Main!AA252)</f>
        <v>Pak Krisna</v>
      </c>
    </row>
    <row r="253" spans="1:28" x14ac:dyDescent="0.35">
      <c r="A253" t="str">
        <f t="shared" si="19"/>
        <v>Kategori 2</v>
      </c>
      <c r="B253">
        <v>252</v>
      </c>
      <c r="C253" t="str">
        <f t="shared" si="16"/>
        <v>0252</v>
      </c>
      <c r="D253" t="str">
        <f t="shared" si="17"/>
        <v>B0252</v>
      </c>
      <c r="E253" t="str">
        <f>VLOOKUP(F253,Helper!$I:$J,2,0)</f>
        <v>B</v>
      </c>
      <c r="F253" t="s">
        <v>1014</v>
      </c>
      <c r="G253" s="27" t="str">
        <f>VLOOKUP(D253,Detail!$G:$H,2,0)</f>
        <v>Martaka Pudjiastuti</v>
      </c>
      <c r="H253">
        <v>63</v>
      </c>
      <c r="I253">
        <v>73</v>
      </c>
      <c r="J253">
        <v>79</v>
      </c>
      <c r="K253">
        <v>56</v>
      </c>
      <c r="L253">
        <v>78</v>
      </c>
      <c r="M253">
        <v>95</v>
      </c>
      <c r="N253">
        <v>76</v>
      </c>
      <c r="O253" s="27" t="str">
        <f>IFERROR(VLOOKUP(D253,Absen!$A:$B,2,0),"No")</f>
        <v>No</v>
      </c>
      <c r="P253" s="43">
        <f t="shared" si="18"/>
        <v>76</v>
      </c>
      <c r="Q253" s="45">
        <f t="shared" si="20"/>
        <v>76.149999999999991</v>
      </c>
      <c r="R253" s="49" t="str">
        <f>VLOOKUP(Q253,Helper!$N:$O,2,TRUE)</f>
        <v>B</v>
      </c>
      <c r="S253" s="51">
        <f>MATCH(D253,Detail!$G$2:$G$1001,0)</f>
        <v>7</v>
      </c>
      <c r="T253" s="27">
        <f>INDEX(Detail!$A$2:$A$1001,Main!S253,1)</f>
        <v>37751</v>
      </c>
      <c r="U253" t="str">
        <f>INDEX(Detail!$F$2:$F$1001,Main!S253,1)</f>
        <v>Gorontalo</v>
      </c>
      <c r="V253">
        <f>INDEX(Detail!$C$2:$C$1001,Main!S253,1)</f>
        <v>178</v>
      </c>
      <c r="W253">
        <f>INDEX(Detail!$D$2:$D$1001,Main!S253,1)</f>
        <v>86</v>
      </c>
      <c r="X253" t="str">
        <f>INDEX(Detail!$E$2:$E$1001,Main!S253,1)</f>
        <v>Gang Ahmad Yani No. 42</v>
      </c>
      <c r="Y253" t="str">
        <f>INDEX(Detail!$B$2:$B$1001,Main!S253,1)</f>
        <v>B-</v>
      </c>
      <c r="Z253">
        <f>MATCH(F253,Sheet1!$A$3:$A$8,0)</f>
        <v>2</v>
      </c>
      <c r="AA253">
        <f>MATCH(A253,Sheet1!$B$2:$E$2,0)</f>
        <v>2</v>
      </c>
      <c r="AB253" t="str">
        <f>INDEX(Sheet1!$B$3:$E$8,Main!Z253,Main!AA253)</f>
        <v>Bu Ratna</v>
      </c>
    </row>
    <row r="254" spans="1:28" x14ac:dyDescent="0.35">
      <c r="A254" t="str">
        <f t="shared" si="19"/>
        <v>Kategori 2</v>
      </c>
      <c r="B254">
        <v>253</v>
      </c>
      <c r="C254" t="str">
        <f t="shared" si="16"/>
        <v>0253</v>
      </c>
      <c r="D254" t="str">
        <f t="shared" si="17"/>
        <v>C0253</v>
      </c>
      <c r="E254" t="str">
        <f>VLOOKUP(F254,Helper!$I:$J,2,0)</f>
        <v>C</v>
      </c>
      <c r="F254" t="s">
        <v>1012</v>
      </c>
      <c r="G254" s="27" t="str">
        <f>VLOOKUP(D254,Detail!$G:$H,2,0)</f>
        <v>Raden Rahayu</v>
      </c>
      <c r="H254">
        <v>65</v>
      </c>
      <c r="I254">
        <v>40</v>
      </c>
      <c r="J254">
        <v>85</v>
      </c>
      <c r="K254">
        <v>61</v>
      </c>
      <c r="L254">
        <v>94</v>
      </c>
      <c r="M254">
        <v>41</v>
      </c>
      <c r="N254">
        <v>78</v>
      </c>
      <c r="O254" s="27">
        <f>IFERROR(VLOOKUP(D254,Absen!$A:$B,2,0),"No")</f>
        <v>44859</v>
      </c>
      <c r="P254" s="43">
        <f t="shared" si="18"/>
        <v>68</v>
      </c>
      <c r="Q254" s="45">
        <f t="shared" si="20"/>
        <v>64.5</v>
      </c>
      <c r="R254" s="49" t="str">
        <f>VLOOKUP(Q254,Helper!$N:$O,2,TRUE)</f>
        <v>C</v>
      </c>
      <c r="S254" s="51">
        <f>MATCH(D254,Detail!$G$2:$G$1001,0)</f>
        <v>41</v>
      </c>
      <c r="T254" s="27">
        <f>INDEX(Detail!$A$2:$A$1001,Main!S254,1)</f>
        <v>37099</v>
      </c>
      <c r="U254" t="str">
        <f>INDEX(Detail!$F$2:$F$1001,Main!S254,1)</f>
        <v>Pekanbaru</v>
      </c>
      <c r="V254">
        <f>INDEX(Detail!$C$2:$C$1001,Main!S254,1)</f>
        <v>176</v>
      </c>
      <c r="W254">
        <f>INDEX(Detail!$D$2:$D$1001,Main!S254,1)</f>
        <v>78</v>
      </c>
      <c r="X254" t="str">
        <f>INDEX(Detail!$E$2:$E$1001,Main!S254,1)</f>
        <v xml:space="preserve">Gang Dipatiukur No. 7
</v>
      </c>
      <c r="Y254" t="str">
        <f>INDEX(Detail!$B$2:$B$1001,Main!S254,1)</f>
        <v>O+</v>
      </c>
      <c r="Z254">
        <f>MATCH(F254,Sheet1!$A$3:$A$8,0)</f>
        <v>3</v>
      </c>
      <c r="AA254">
        <f>MATCH(A254,Sheet1!$B$2:$E$2,0)</f>
        <v>2</v>
      </c>
      <c r="AB254" t="str">
        <f>INDEX(Sheet1!$B$3:$E$8,Main!Z254,Main!AA254)</f>
        <v>Bu Made</v>
      </c>
    </row>
    <row r="255" spans="1:28" x14ac:dyDescent="0.35">
      <c r="A255" t="str">
        <f t="shared" si="19"/>
        <v>Kategori 2</v>
      </c>
      <c r="B255">
        <v>254</v>
      </c>
      <c r="C255" t="str">
        <f t="shared" si="16"/>
        <v>0254</v>
      </c>
      <c r="D255" t="str">
        <f t="shared" si="17"/>
        <v>E0254</v>
      </c>
      <c r="E255" t="str">
        <f>VLOOKUP(F255,Helper!$I:$J,2,0)</f>
        <v>E</v>
      </c>
      <c r="F255" t="s">
        <v>1010</v>
      </c>
      <c r="G255" s="27" t="str">
        <f>VLOOKUP(D255,Detail!$G:$H,2,0)</f>
        <v>Elma Maheswara</v>
      </c>
      <c r="H255">
        <v>77</v>
      </c>
      <c r="I255">
        <v>43</v>
      </c>
      <c r="J255">
        <v>90</v>
      </c>
      <c r="K255">
        <v>62</v>
      </c>
      <c r="L255">
        <v>60</v>
      </c>
      <c r="M255">
        <v>58</v>
      </c>
      <c r="N255">
        <v>62</v>
      </c>
      <c r="O255" s="27" t="str">
        <f>IFERROR(VLOOKUP(D255,Absen!$A:$B,2,0),"No")</f>
        <v>No</v>
      </c>
      <c r="P255" s="43">
        <f t="shared" si="18"/>
        <v>62</v>
      </c>
      <c r="Q255" s="45">
        <f t="shared" si="20"/>
        <v>66.05</v>
      </c>
      <c r="R255" s="49" t="str">
        <f>VLOOKUP(Q255,Helper!$N:$O,2,TRUE)</f>
        <v>C</v>
      </c>
      <c r="S255" s="51">
        <f>MATCH(D255,Detail!$G$2:$G$1001,0)</f>
        <v>217</v>
      </c>
      <c r="T255" s="27">
        <f>INDEX(Detail!$A$2:$A$1001,Main!S255,1)</f>
        <v>38141</v>
      </c>
      <c r="U255" t="str">
        <f>INDEX(Detail!$F$2:$F$1001,Main!S255,1)</f>
        <v>Bogor</v>
      </c>
      <c r="V255">
        <f>INDEX(Detail!$C$2:$C$1001,Main!S255,1)</f>
        <v>172</v>
      </c>
      <c r="W255">
        <f>INDEX(Detail!$D$2:$D$1001,Main!S255,1)</f>
        <v>74</v>
      </c>
      <c r="X255" t="str">
        <f>INDEX(Detail!$E$2:$E$1001,Main!S255,1)</f>
        <v>Gang Soekarno Hatta No. 47</v>
      </c>
      <c r="Y255" t="str">
        <f>INDEX(Detail!$B$2:$B$1001,Main!S255,1)</f>
        <v>O-</v>
      </c>
      <c r="Z255">
        <f>MATCH(F255,Sheet1!$A$3:$A$8,0)</f>
        <v>5</v>
      </c>
      <c r="AA255">
        <f>MATCH(A255,Sheet1!$B$2:$E$2,0)</f>
        <v>2</v>
      </c>
      <c r="AB255" t="str">
        <f>INDEX(Sheet1!$B$3:$E$8,Main!Z255,Main!AA255)</f>
        <v>Bu Dwi</v>
      </c>
    </row>
    <row r="256" spans="1:28" x14ac:dyDescent="0.35">
      <c r="A256" t="str">
        <f t="shared" si="19"/>
        <v>Kategori 2</v>
      </c>
      <c r="B256">
        <v>255</v>
      </c>
      <c r="C256" t="str">
        <f t="shared" si="16"/>
        <v>0255</v>
      </c>
      <c r="D256" t="str">
        <f t="shared" si="17"/>
        <v>F0255</v>
      </c>
      <c r="E256" t="str">
        <f>VLOOKUP(F256,Helper!$I:$J,2,0)</f>
        <v>F</v>
      </c>
      <c r="F256" t="s">
        <v>1011</v>
      </c>
      <c r="G256" s="27" t="str">
        <f>VLOOKUP(D256,Detail!$G:$H,2,0)</f>
        <v>Icha Utami</v>
      </c>
      <c r="H256">
        <v>55</v>
      </c>
      <c r="I256">
        <v>69</v>
      </c>
      <c r="J256">
        <v>35</v>
      </c>
      <c r="K256">
        <v>63</v>
      </c>
      <c r="L256">
        <v>83</v>
      </c>
      <c r="M256">
        <v>41</v>
      </c>
      <c r="N256">
        <v>75</v>
      </c>
      <c r="O256" s="27" t="str">
        <f>IFERROR(VLOOKUP(D256,Absen!$A:$B,2,0),"No")</f>
        <v>No</v>
      </c>
      <c r="P256" s="43">
        <f t="shared" si="18"/>
        <v>75</v>
      </c>
      <c r="Q256" s="45">
        <f t="shared" si="20"/>
        <v>56.45</v>
      </c>
      <c r="R256" s="49" t="str">
        <f>VLOOKUP(Q256,Helper!$N:$O,2,TRUE)</f>
        <v>D</v>
      </c>
      <c r="S256" s="51">
        <f>MATCH(D256,Detail!$G$2:$G$1001,0)</f>
        <v>907</v>
      </c>
      <c r="T256" s="27">
        <f>INDEX(Detail!$A$2:$A$1001,Main!S256,1)</f>
        <v>38054</v>
      </c>
      <c r="U256" t="str">
        <f>INDEX(Detail!$F$2:$F$1001,Main!S256,1)</f>
        <v>Pariaman</v>
      </c>
      <c r="V256">
        <f>INDEX(Detail!$C$2:$C$1001,Main!S256,1)</f>
        <v>157</v>
      </c>
      <c r="W256">
        <f>INDEX(Detail!$D$2:$D$1001,Main!S256,1)</f>
        <v>63</v>
      </c>
      <c r="X256" t="str">
        <f>INDEX(Detail!$E$2:$E$1001,Main!S256,1)</f>
        <v xml:space="preserve">Jl. PHH. Mustofa No. 3
</v>
      </c>
      <c r="Y256" t="str">
        <f>INDEX(Detail!$B$2:$B$1001,Main!S256,1)</f>
        <v>AB+</v>
      </c>
      <c r="Z256">
        <f>MATCH(F256,Sheet1!$A$3:$A$8,0)</f>
        <v>6</v>
      </c>
      <c r="AA256">
        <f>MATCH(A256,Sheet1!$B$2:$E$2,0)</f>
        <v>2</v>
      </c>
      <c r="AB256" t="str">
        <f>INDEX(Sheet1!$B$3:$E$8,Main!Z256,Main!AA256)</f>
        <v>Pak Krisna</v>
      </c>
    </row>
    <row r="257" spans="1:28" x14ac:dyDescent="0.35">
      <c r="A257" t="str">
        <f t="shared" si="19"/>
        <v>Kategori 2</v>
      </c>
      <c r="B257">
        <v>256</v>
      </c>
      <c r="C257" t="str">
        <f t="shared" si="16"/>
        <v>0256</v>
      </c>
      <c r="D257" t="str">
        <f t="shared" si="17"/>
        <v>F0256</v>
      </c>
      <c r="E257" t="str">
        <f>VLOOKUP(F257,Helper!$I:$J,2,0)</f>
        <v>F</v>
      </c>
      <c r="F257" t="s">
        <v>1011</v>
      </c>
      <c r="G257" s="27" t="str">
        <f>VLOOKUP(D257,Detail!$G:$H,2,0)</f>
        <v>Tira Mulyani</v>
      </c>
      <c r="H257">
        <v>65</v>
      </c>
      <c r="I257">
        <v>65</v>
      </c>
      <c r="J257">
        <v>92</v>
      </c>
      <c r="K257">
        <v>72</v>
      </c>
      <c r="L257">
        <v>65</v>
      </c>
      <c r="M257">
        <v>84</v>
      </c>
      <c r="N257">
        <v>77</v>
      </c>
      <c r="O257" s="27" t="str">
        <f>IFERROR(VLOOKUP(D257,Absen!$A:$B,2,0),"No")</f>
        <v>No</v>
      </c>
      <c r="P257" s="43">
        <f t="shared" si="18"/>
        <v>77</v>
      </c>
      <c r="Q257" s="45">
        <f t="shared" si="20"/>
        <v>76.275000000000006</v>
      </c>
      <c r="R257" s="49" t="str">
        <f>VLOOKUP(Q257,Helper!$N:$O,2,TRUE)</f>
        <v>B</v>
      </c>
      <c r="S257" s="51">
        <f>MATCH(D257,Detail!$G$2:$G$1001,0)</f>
        <v>687</v>
      </c>
      <c r="T257" s="27">
        <f>INDEX(Detail!$A$2:$A$1001,Main!S257,1)</f>
        <v>37707</v>
      </c>
      <c r="U257" t="str">
        <f>INDEX(Detail!$F$2:$F$1001,Main!S257,1)</f>
        <v>Probolinggo</v>
      </c>
      <c r="V257">
        <f>INDEX(Detail!$C$2:$C$1001,Main!S257,1)</f>
        <v>178</v>
      </c>
      <c r="W257">
        <f>INDEX(Detail!$D$2:$D$1001,Main!S257,1)</f>
        <v>63</v>
      </c>
      <c r="X257" t="str">
        <f>INDEX(Detail!$E$2:$E$1001,Main!S257,1)</f>
        <v>Jalan Sukajadi No. 84</v>
      </c>
      <c r="Y257" t="str">
        <f>INDEX(Detail!$B$2:$B$1001,Main!S257,1)</f>
        <v>AB+</v>
      </c>
      <c r="Z257">
        <f>MATCH(F257,Sheet1!$A$3:$A$8,0)</f>
        <v>6</v>
      </c>
      <c r="AA257">
        <f>MATCH(A257,Sheet1!$B$2:$E$2,0)</f>
        <v>2</v>
      </c>
      <c r="AB257" t="str">
        <f>INDEX(Sheet1!$B$3:$E$8,Main!Z257,Main!AA257)</f>
        <v>Pak Krisna</v>
      </c>
    </row>
    <row r="258" spans="1:28" x14ac:dyDescent="0.35">
      <c r="A258" t="str">
        <f t="shared" si="19"/>
        <v>Kategori 2</v>
      </c>
      <c r="B258">
        <v>257</v>
      </c>
      <c r="C258" t="str">
        <f t="shared" ref="C258:C321" si="21">TEXT(B258,"0000")</f>
        <v>0257</v>
      </c>
      <c r="D258" t="str">
        <f t="shared" ref="D258:D321" si="22">CONCATENATE(E258,C258)</f>
        <v>E0257</v>
      </c>
      <c r="E258" t="str">
        <f>VLOOKUP(F258,Helper!$I:$J,2,0)</f>
        <v>E</v>
      </c>
      <c r="F258" t="s">
        <v>1010</v>
      </c>
      <c r="G258" s="27" t="str">
        <f>VLOOKUP(D258,Detail!$G:$H,2,0)</f>
        <v>Keisha Firgantoro</v>
      </c>
      <c r="H258">
        <v>72</v>
      </c>
      <c r="I258">
        <v>43</v>
      </c>
      <c r="J258">
        <v>82</v>
      </c>
      <c r="K258">
        <v>63</v>
      </c>
      <c r="L258">
        <v>56</v>
      </c>
      <c r="M258">
        <v>44</v>
      </c>
      <c r="N258">
        <v>76</v>
      </c>
      <c r="O258" s="27">
        <f>IFERROR(VLOOKUP(D258,Absen!$A:$B,2,0),"No")</f>
        <v>44827</v>
      </c>
      <c r="P258" s="43">
        <f t="shared" ref="P258:P321" si="23">IF(ISNUMBER(O258),N258-10,N258)</f>
        <v>66</v>
      </c>
      <c r="Q258" s="45">
        <f t="shared" si="20"/>
        <v>61.050000000000004</v>
      </c>
      <c r="R258" s="49" t="str">
        <f>VLOOKUP(Q258,Helper!$N:$O,2,TRUE)</f>
        <v>C</v>
      </c>
      <c r="S258" s="51">
        <f>MATCH(D258,Detail!$G$2:$G$1001,0)</f>
        <v>771</v>
      </c>
      <c r="T258" s="27">
        <f>INDEX(Detail!$A$2:$A$1001,Main!S258,1)</f>
        <v>37316</v>
      </c>
      <c r="U258" t="str">
        <f>INDEX(Detail!$F$2:$F$1001,Main!S258,1)</f>
        <v>Pekanbaru</v>
      </c>
      <c r="V258">
        <f>INDEX(Detail!$C$2:$C$1001,Main!S258,1)</f>
        <v>170</v>
      </c>
      <c r="W258">
        <f>INDEX(Detail!$D$2:$D$1001,Main!S258,1)</f>
        <v>54</v>
      </c>
      <c r="X258" t="str">
        <f>INDEX(Detail!$E$2:$E$1001,Main!S258,1)</f>
        <v xml:space="preserve">Jl. Dr. Djunjunan No. 3
</v>
      </c>
      <c r="Y258" t="str">
        <f>INDEX(Detail!$B$2:$B$1001,Main!S258,1)</f>
        <v>A-</v>
      </c>
      <c r="Z258">
        <f>MATCH(F258,Sheet1!$A$3:$A$8,0)</f>
        <v>5</v>
      </c>
      <c r="AA258">
        <f>MATCH(A258,Sheet1!$B$2:$E$2,0)</f>
        <v>2</v>
      </c>
      <c r="AB258" t="str">
        <f>INDEX(Sheet1!$B$3:$E$8,Main!Z258,Main!AA258)</f>
        <v>Bu Dwi</v>
      </c>
    </row>
    <row r="259" spans="1:28" x14ac:dyDescent="0.35">
      <c r="A259" t="str">
        <f t="shared" ref="A259:A322" si="24">IF(B259&gt;=751,"Kategori 4",IF(B259&gt;=501,"Kategori 3",IF(B259&gt;=251,"Kategori 2","Kategori 1")))</f>
        <v>Kategori 2</v>
      </c>
      <c r="B259">
        <v>258</v>
      </c>
      <c r="C259" t="str">
        <f t="shared" si="21"/>
        <v>0258</v>
      </c>
      <c r="D259" t="str">
        <f t="shared" si="22"/>
        <v>C0258</v>
      </c>
      <c r="E259" t="str">
        <f>VLOOKUP(F259,Helper!$I:$J,2,0)</f>
        <v>C</v>
      </c>
      <c r="F259" t="s">
        <v>1012</v>
      </c>
      <c r="G259" s="27" t="str">
        <f>VLOOKUP(D259,Detail!$G:$H,2,0)</f>
        <v>Ghani Hariyah</v>
      </c>
      <c r="H259">
        <v>61</v>
      </c>
      <c r="I259">
        <v>61</v>
      </c>
      <c r="J259">
        <v>53</v>
      </c>
      <c r="K259">
        <v>60</v>
      </c>
      <c r="L259">
        <v>81</v>
      </c>
      <c r="M259">
        <v>48</v>
      </c>
      <c r="N259">
        <v>87</v>
      </c>
      <c r="O259" s="27" t="str">
        <f>IFERROR(VLOOKUP(D259,Absen!$A:$B,2,0),"No")</f>
        <v>No</v>
      </c>
      <c r="P259" s="43">
        <f t="shared" si="23"/>
        <v>87</v>
      </c>
      <c r="Q259" s="45">
        <f t="shared" ref="Q259:Q322" si="25">(H259*12.5%+I259*12.5%+K259*12.5%+L259*12.5%+J259*20%+M259*20%+P259*10%)</f>
        <v>61.775000000000006</v>
      </c>
      <c r="R259" s="49" t="str">
        <f>VLOOKUP(Q259,Helper!$N:$O,2,TRUE)</f>
        <v>C</v>
      </c>
      <c r="S259" s="51">
        <f>MATCH(D259,Detail!$G$2:$G$1001,0)</f>
        <v>725</v>
      </c>
      <c r="T259" s="27">
        <f>INDEX(Detail!$A$2:$A$1001,Main!S259,1)</f>
        <v>37447</v>
      </c>
      <c r="U259" t="str">
        <f>INDEX(Detail!$F$2:$F$1001,Main!S259,1)</f>
        <v>Denpasar</v>
      </c>
      <c r="V259">
        <f>INDEX(Detail!$C$2:$C$1001,Main!S259,1)</f>
        <v>177</v>
      </c>
      <c r="W259">
        <f>INDEX(Detail!$D$2:$D$1001,Main!S259,1)</f>
        <v>87</v>
      </c>
      <c r="X259" t="str">
        <f>INDEX(Detail!$E$2:$E$1001,Main!S259,1)</f>
        <v>Jl. Abdul Muis No. 10</v>
      </c>
      <c r="Y259" t="str">
        <f>INDEX(Detail!$B$2:$B$1001,Main!S259,1)</f>
        <v>B-</v>
      </c>
      <c r="Z259">
        <f>MATCH(F259,Sheet1!$A$3:$A$8,0)</f>
        <v>3</v>
      </c>
      <c r="AA259">
        <f>MATCH(A259,Sheet1!$B$2:$E$2,0)</f>
        <v>2</v>
      </c>
      <c r="AB259" t="str">
        <f>INDEX(Sheet1!$B$3:$E$8,Main!Z259,Main!AA259)</f>
        <v>Bu Made</v>
      </c>
    </row>
    <row r="260" spans="1:28" x14ac:dyDescent="0.35">
      <c r="A260" t="str">
        <f t="shared" si="24"/>
        <v>Kategori 2</v>
      </c>
      <c r="B260">
        <v>259</v>
      </c>
      <c r="C260" t="str">
        <f t="shared" si="21"/>
        <v>0259</v>
      </c>
      <c r="D260" t="str">
        <f t="shared" si="22"/>
        <v>D0259</v>
      </c>
      <c r="E260" t="str">
        <f>VLOOKUP(F260,Helper!$I:$J,2,0)</f>
        <v>D</v>
      </c>
      <c r="F260" t="s">
        <v>1013</v>
      </c>
      <c r="G260" s="27" t="str">
        <f>VLOOKUP(D260,Detail!$G:$H,2,0)</f>
        <v>Luluh Putra</v>
      </c>
      <c r="H260">
        <v>80</v>
      </c>
      <c r="I260">
        <v>51</v>
      </c>
      <c r="J260">
        <v>70</v>
      </c>
      <c r="K260">
        <v>60</v>
      </c>
      <c r="L260">
        <v>52</v>
      </c>
      <c r="M260">
        <v>97</v>
      </c>
      <c r="N260">
        <v>72</v>
      </c>
      <c r="O260" s="27" t="str">
        <f>IFERROR(VLOOKUP(D260,Absen!$A:$B,2,0),"No")</f>
        <v>No</v>
      </c>
      <c r="P260" s="43">
        <f t="shared" si="23"/>
        <v>72</v>
      </c>
      <c r="Q260" s="45">
        <f t="shared" si="25"/>
        <v>70.975000000000009</v>
      </c>
      <c r="R260" s="49" t="str">
        <f>VLOOKUP(Q260,Helper!$N:$O,2,TRUE)</f>
        <v>B</v>
      </c>
      <c r="S260" s="51">
        <f>MATCH(D260,Detail!$G$2:$G$1001,0)</f>
        <v>233</v>
      </c>
      <c r="T260" s="27">
        <f>INDEX(Detail!$A$2:$A$1001,Main!S260,1)</f>
        <v>37419</v>
      </c>
      <c r="U260" t="str">
        <f>INDEX(Detail!$F$2:$F$1001,Main!S260,1)</f>
        <v>Mataram</v>
      </c>
      <c r="V260">
        <f>INDEX(Detail!$C$2:$C$1001,Main!S260,1)</f>
        <v>161</v>
      </c>
      <c r="W260">
        <f>INDEX(Detail!$D$2:$D$1001,Main!S260,1)</f>
        <v>50</v>
      </c>
      <c r="X260" t="str">
        <f>INDEX(Detail!$E$2:$E$1001,Main!S260,1)</f>
        <v>Gang Suryakencana No. 35</v>
      </c>
      <c r="Y260" t="str">
        <f>INDEX(Detail!$B$2:$B$1001,Main!S260,1)</f>
        <v>A-</v>
      </c>
      <c r="Z260">
        <f>MATCH(F260,Sheet1!$A$3:$A$8,0)</f>
        <v>4</v>
      </c>
      <c r="AA260">
        <f>MATCH(A260,Sheet1!$B$2:$E$2,0)</f>
        <v>2</v>
      </c>
      <c r="AB260" t="str">
        <f>INDEX(Sheet1!$B$3:$E$8,Main!Z260,Main!AA260)</f>
        <v>Pak Andi</v>
      </c>
    </row>
    <row r="261" spans="1:28" x14ac:dyDescent="0.35">
      <c r="A261" t="str">
        <f t="shared" si="24"/>
        <v>Kategori 2</v>
      </c>
      <c r="B261">
        <v>260</v>
      </c>
      <c r="C261" t="str">
        <f t="shared" si="21"/>
        <v>0260</v>
      </c>
      <c r="D261" t="str">
        <f t="shared" si="22"/>
        <v>C0260</v>
      </c>
      <c r="E261" t="str">
        <f>VLOOKUP(F261,Helper!$I:$J,2,0)</f>
        <v>C</v>
      </c>
      <c r="F261" t="s">
        <v>1012</v>
      </c>
      <c r="G261" s="27" t="str">
        <f>VLOOKUP(D261,Detail!$G:$H,2,0)</f>
        <v>Ajiman Puspasari</v>
      </c>
      <c r="H261">
        <v>93</v>
      </c>
      <c r="I261">
        <v>50</v>
      </c>
      <c r="J261">
        <v>39</v>
      </c>
      <c r="K261">
        <v>64</v>
      </c>
      <c r="L261">
        <v>86</v>
      </c>
      <c r="M261">
        <v>74</v>
      </c>
      <c r="N261">
        <v>83</v>
      </c>
      <c r="O261" s="27" t="str">
        <f>IFERROR(VLOOKUP(D261,Absen!$A:$B,2,0),"No")</f>
        <v>No</v>
      </c>
      <c r="P261" s="43">
        <f t="shared" si="23"/>
        <v>83</v>
      </c>
      <c r="Q261" s="45">
        <f t="shared" si="25"/>
        <v>67.524999999999991</v>
      </c>
      <c r="R261" s="49" t="str">
        <f>VLOOKUP(Q261,Helper!$N:$O,2,TRUE)</f>
        <v>C</v>
      </c>
      <c r="S261" s="51">
        <f>MATCH(D261,Detail!$G$2:$G$1001,0)</f>
        <v>763</v>
      </c>
      <c r="T261" s="27">
        <f>INDEX(Detail!$A$2:$A$1001,Main!S261,1)</f>
        <v>37037</v>
      </c>
      <c r="U261" t="str">
        <f>INDEX(Detail!$F$2:$F$1001,Main!S261,1)</f>
        <v>Dumai</v>
      </c>
      <c r="V261">
        <f>INDEX(Detail!$C$2:$C$1001,Main!S261,1)</f>
        <v>163</v>
      </c>
      <c r="W261">
        <f>INDEX(Detail!$D$2:$D$1001,Main!S261,1)</f>
        <v>56</v>
      </c>
      <c r="X261" t="str">
        <f>INDEX(Detail!$E$2:$E$1001,Main!S261,1)</f>
        <v>Jl. Ciwastra No. 68</v>
      </c>
      <c r="Y261" t="str">
        <f>INDEX(Detail!$B$2:$B$1001,Main!S261,1)</f>
        <v>B-</v>
      </c>
      <c r="Z261">
        <f>MATCH(F261,Sheet1!$A$3:$A$8,0)</f>
        <v>3</v>
      </c>
      <c r="AA261">
        <f>MATCH(A261,Sheet1!$B$2:$E$2,0)</f>
        <v>2</v>
      </c>
      <c r="AB261" t="str">
        <f>INDEX(Sheet1!$B$3:$E$8,Main!Z261,Main!AA261)</f>
        <v>Bu Made</v>
      </c>
    </row>
    <row r="262" spans="1:28" x14ac:dyDescent="0.35">
      <c r="A262" t="str">
        <f t="shared" si="24"/>
        <v>Kategori 2</v>
      </c>
      <c r="B262">
        <v>261</v>
      </c>
      <c r="C262" t="str">
        <f t="shared" si="21"/>
        <v>0261</v>
      </c>
      <c r="D262" t="str">
        <f t="shared" si="22"/>
        <v>F0261</v>
      </c>
      <c r="E262" t="str">
        <f>VLOOKUP(F262,Helper!$I:$J,2,0)</f>
        <v>F</v>
      </c>
      <c r="F262" t="s">
        <v>1011</v>
      </c>
      <c r="G262" s="27" t="str">
        <f>VLOOKUP(D262,Detail!$G:$H,2,0)</f>
        <v>Kemal Laksita</v>
      </c>
      <c r="H262">
        <v>52</v>
      </c>
      <c r="I262">
        <v>56</v>
      </c>
      <c r="J262">
        <v>51</v>
      </c>
      <c r="K262">
        <v>71</v>
      </c>
      <c r="L262">
        <v>54</v>
      </c>
      <c r="M262">
        <v>70</v>
      </c>
      <c r="N262">
        <v>92</v>
      </c>
      <c r="O262" s="27" t="str">
        <f>IFERROR(VLOOKUP(D262,Absen!$A:$B,2,0),"No")</f>
        <v>No</v>
      </c>
      <c r="P262" s="43">
        <f t="shared" si="23"/>
        <v>92</v>
      </c>
      <c r="Q262" s="45">
        <f t="shared" si="25"/>
        <v>62.525000000000006</v>
      </c>
      <c r="R262" s="49" t="str">
        <f>VLOOKUP(Q262,Helper!$N:$O,2,TRUE)</f>
        <v>C</v>
      </c>
      <c r="S262" s="51">
        <f>MATCH(D262,Detail!$G$2:$G$1001,0)</f>
        <v>488</v>
      </c>
      <c r="T262" s="27">
        <f>INDEX(Detail!$A$2:$A$1001,Main!S262,1)</f>
        <v>38089</v>
      </c>
      <c r="U262" t="str">
        <f>INDEX(Detail!$F$2:$F$1001,Main!S262,1)</f>
        <v>Palembang</v>
      </c>
      <c r="V262">
        <f>INDEX(Detail!$C$2:$C$1001,Main!S262,1)</f>
        <v>171</v>
      </c>
      <c r="W262">
        <f>INDEX(Detail!$D$2:$D$1001,Main!S262,1)</f>
        <v>57</v>
      </c>
      <c r="X262" t="str">
        <f>INDEX(Detail!$E$2:$E$1001,Main!S262,1)</f>
        <v xml:space="preserve">Jalan Ahmad Dahlan No. 3
</v>
      </c>
      <c r="Y262" t="str">
        <f>INDEX(Detail!$B$2:$B$1001,Main!S262,1)</f>
        <v>O-</v>
      </c>
      <c r="Z262">
        <f>MATCH(F262,Sheet1!$A$3:$A$8,0)</f>
        <v>6</v>
      </c>
      <c r="AA262">
        <f>MATCH(A262,Sheet1!$B$2:$E$2,0)</f>
        <v>2</v>
      </c>
      <c r="AB262" t="str">
        <f>INDEX(Sheet1!$B$3:$E$8,Main!Z262,Main!AA262)</f>
        <v>Pak Krisna</v>
      </c>
    </row>
    <row r="263" spans="1:28" x14ac:dyDescent="0.35">
      <c r="A263" t="str">
        <f t="shared" si="24"/>
        <v>Kategori 2</v>
      </c>
      <c r="B263">
        <v>262</v>
      </c>
      <c r="C263" t="str">
        <f t="shared" si="21"/>
        <v>0262</v>
      </c>
      <c r="D263" t="str">
        <f t="shared" si="22"/>
        <v>D0262</v>
      </c>
      <c r="E263" t="str">
        <f>VLOOKUP(F263,Helper!$I:$J,2,0)</f>
        <v>D</v>
      </c>
      <c r="F263" t="s">
        <v>1013</v>
      </c>
      <c r="G263" s="27" t="str">
        <f>VLOOKUP(D263,Detail!$G:$H,2,0)</f>
        <v>Pangestu Manullang</v>
      </c>
      <c r="H263">
        <v>53</v>
      </c>
      <c r="I263">
        <v>72</v>
      </c>
      <c r="J263">
        <v>43</v>
      </c>
      <c r="K263">
        <v>66</v>
      </c>
      <c r="L263">
        <v>79</v>
      </c>
      <c r="M263">
        <v>82</v>
      </c>
      <c r="N263">
        <v>86</v>
      </c>
      <c r="O263" s="27">
        <f>IFERROR(VLOOKUP(D263,Absen!$A:$B,2,0),"No")</f>
        <v>44786</v>
      </c>
      <c r="P263" s="43">
        <f t="shared" si="23"/>
        <v>76</v>
      </c>
      <c r="Q263" s="45">
        <f t="shared" si="25"/>
        <v>66.349999999999994</v>
      </c>
      <c r="R263" s="49" t="str">
        <f>VLOOKUP(Q263,Helper!$N:$O,2,TRUE)</f>
        <v>C</v>
      </c>
      <c r="S263" s="51">
        <f>MATCH(D263,Detail!$G$2:$G$1001,0)</f>
        <v>952</v>
      </c>
      <c r="T263" s="27">
        <f>INDEX(Detail!$A$2:$A$1001,Main!S263,1)</f>
        <v>38358</v>
      </c>
      <c r="U263" t="str">
        <f>INDEX(Detail!$F$2:$F$1001,Main!S263,1)</f>
        <v>Sibolga</v>
      </c>
      <c r="V263">
        <f>INDEX(Detail!$C$2:$C$1001,Main!S263,1)</f>
        <v>177</v>
      </c>
      <c r="W263">
        <f>INDEX(Detail!$D$2:$D$1001,Main!S263,1)</f>
        <v>62</v>
      </c>
      <c r="X263" t="str">
        <f>INDEX(Detail!$E$2:$E$1001,Main!S263,1)</f>
        <v>Jl. Siliwangi No. 20</v>
      </c>
      <c r="Y263" t="str">
        <f>INDEX(Detail!$B$2:$B$1001,Main!S263,1)</f>
        <v>O+</v>
      </c>
      <c r="Z263">
        <f>MATCH(F263,Sheet1!$A$3:$A$8,0)</f>
        <v>4</v>
      </c>
      <c r="AA263">
        <f>MATCH(A263,Sheet1!$B$2:$E$2,0)</f>
        <v>2</v>
      </c>
      <c r="AB263" t="str">
        <f>INDEX(Sheet1!$B$3:$E$8,Main!Z263,Main!AA263)</f>
        <v>Pak Andi</v>
      </c>
    </row>
    <row r="264" spans="1:28" x14ac:dyDescent="0.35">
      <c r="A264" t="str">
        <f t="shared" si="24"/>
        <v>Kategori 2</v>
      </c>
      <c r="B264">
        <v>263</v>
      </c>
      <c r="C264" t="str">
        <f t="shared" si="21"/>
        <v>0263</v>
      </c>
      <c r="D264" t="str">
        <f t="shared" si="22"/>
        <v>F0263</v>
      </c>
      <c r="E264" t="str">
        <f>VLOOKUP(F264,Helper!$I:$J,2,0)</f>
        <v>F</v>
      </c>
      <c r="F264" t="s">
        <v>1011</v>
      </c>
      <c r="G264" s="27" t="str">
        <f>VLOOKUP(D264,Detail!$G:$H,2,0)</f>
        <v>Raisa Pradana</v>
      </c>
      <c r="H264">
        <v>94</v>
      </c>
      <c r="I264">
        <v>75</v>
      </c>
      <c r="J264">
        <v>84</v>
      </c>
      <c r="K264">
        <v>66</v>
      </c>
      <c r="L264">
        <v>73</v>
      </c>
      <c r="M264">
        <v>45</v>
      </c>
      <c r="N264">
        <v>84</v>
      </c>
      <c r="O264" s="27">
        <f>IFERROR(VLOOKUP(D264,Absen!$A:$B,2,0),"No")</f>
        <v>44902</v>
      </c>
      <c r="P264" s="43">
        <f t="shared" si="23"/>
        <v>74</v>
      </c>
      <c r="Q264" s="45">
        <f t="shared" si="25"/>
        <v>71.7</v>
      </c>
      <c r="R264" s="49" t="str">
        <f>VLOOKUP(Q264,Helper!$N:$O,2,TRUE)</f>
        <v>B</v>
      </c>
      <c r="S264" s="51">
        <f>MATCH(D264,Detail!$G$2:$G$1001,0)</f>
        <v>931</v>
      </c>
      <c r="T264" s="27">
        <f>INDEX(Detail!$A$2:$A$1001,Main!S264,1)</f>
        <v>37743</v>
      </c>
      <c r="U264" t="str">
        <f>INDEX(Detail!$F$2:$F$1001,Main!S264,1)</f>
        <v>Bekasi</v>
      </c>
      <c r="V264">
        <f>INDEX(Detail!$C$2:$C$1001,Main!S264,1)</f>
        <v>180</v>
      </c>
      <c r="W264">
        <f>INDEX(Detail!$D$2:$D$1001,Main!S264,1)</f>
        <v>84</v>
      </c>
      <c r="X264" t="str">
        <f>INDEX(Detail!$E$2:$E$1001,Main!S264,1)</f>
        <v>Jl. Raya Ujungberung No. 67</v>
      </c>
      <c r="Y264" t="str">
        <f>INDEX(Detail!$B$2:$B$1001,Main!S264,1)</f>
        <v>A+</v>
      </c>
      <c r="Z264">
        <f>MATCH(F264,Sheet1!$A$3:$A$8,0)</f>
        <v>6</v>
      </c>
      <c r="AA264">
        <f>MATCH(A264,Sheet1!$B$2:$E$2,0)</f>
        <v>2</v>
      </c>
      <c r="AB264" t="str">
        <f>INDEX(Sheet1!$B$3:$E$8,Main!Z264,Main!AA264)</f>
        <v>Pak Krisna</v>
      </c>
    </row>
    <row r="265" spans="1:28" x14ac:dyDescent="0.35">
      <c r="A265" t="str">
        <f t="shared" si="24"/>
        <v>Kategori 2</v>
      </c>
      <c r="B265">
        <v>264</v>
      </c>
      <c r="C265" t="str">
        <f t="shared" si="21"/>
        <v>0264</v>
      </c>
      <c r="D265" t="str">
        <f t="shared" si="22"/>
        <v>E0264</v>
      </c>
      <c r="E265" t="str">
        <f>VLOOKUP(F265,Helper!$I:$J,2,0)</f>
        <v>E</v>
      </c>
      <c r="F265" t="s">
        <v>1010</v>
      </c>
      <c r="G265" s="27" t="str">
        <f>VLOOKUP(D265,Detail!$G:$H,2,0)</f>
        <v>Malik Mustofa</v>
      </c>
      <c r="H265">
        <v>88</v>
      </c>
      <c r="I265">
        <v>66</v>
      </c>
      <c r="J265">
        <v>78</v>
      </c>
      <c r="K265">
        <v>57</v>
      </c>
      <c r="L265">
        <v>86</v>
      </c>
      <c r="M265">
        <v>69</v>
      </c>
      <c r="N265">
        <v>65</v>
      </c>
      <c r="O265" s="27" t="str">
        <f>IFERROR(VLOOKUP(D265,Absen!$A:$B,2,0),"No")</f>
        <v>No</v>
      </c>
      <c r="P265" s="43">
        <f t="shared" si="23"/>
        <v>65</v>
      </c>
      <c r="Q265" s="45">
        <f t="shared" si="25"/>
        <v>73.025000000000006</v>
      </c>
      <c r="R265" s="49" t="str">
        <f>VLOOKUP(Q265,Helper!$N:$O,2,TRUE)</f>
        <v>B</v>
      </c>
      <c r="S265" s="51">
        <f>MATCH(D265,Detail!$G$2:$G$1001,0)</f>
        <v>46</v>
      </c>
      <c r="T265" s="27">
        <f>INDEX(Detail!$A$2:$A$1001,Main!S265,1)</f>
        <v>37605</v>
      </c>
      <c r="U265" t="str">
        <f>INDEX(Detail!$F$2:$F$1001,Main!S265,1)</f>
        <v>Kupang</v>
      </c>
      <c r="V265">
        <f>INDEX(Detail!$C$2:$C$1001,Main!S265,1)</f>
        <v>172</v>
      </c>
      <c r="W265">
        <f>INDEX(Detail!$D$2:$D$1001,Main!S265,1)</f>
        <v>65</v>
      </c>
      <c r="X265" t="str">
        <f>INDEX(Detail!$E$2:$E$1001,Main!S265,1)</f>
        <v xml:space="preserve">Gang Dipenogoro No. 9
</v>
      </c>
      <c r="Y265" t="str">
        <f>INDEX(Detail!$B$2:$B$1001,Main!S265,1)</f>
        <v>O+</v>
      </c>
      <c r="Z265">
        <f>MATCH(F265,Sheet1!$A$3:$A$8,0)</f>
        <v>5</v>
      </c>
      <c r="AA265">
        <f>MATCH(A265,Sheet1!$B$2:$E$2,0)</f>
        <v>2</v>
      </c>
      <c r="AB265" t="str">
        <f>INDEX(Sheet1!$B$3:$E$8,Main!Z265,Main!AA265)</f>
        <v>Bu Dwi</v>
      </c>
    </row>
    <row r="266" spans="1:28" x14ac:dyDescent="0.35">
      <c r="A266" t="str">
        <f t="shared" si="24"/>
        <v>Kategori 2</v>
      </c>
      <c r="B266">
        <v>265</v>
      </c>
      <c r="C266" t="str">
        <f t="shared" si="21"/>
        <v>0265</v>
      </c>
      <c r="D266" t="str">
        <f t="shared" si="22"/>
        <v>A0265</v>
      </c>
      <c r="E266" t="str">
        <f>VLOOKUP(F266,Helper!$I:$J,2,0)</f>
        <v>A</v>
      </c>
      <c r="F266" t="s">
        <v>1015</v>
      </c>
      <c r="G266" s="27" t="str">
        <f>VLOOKUP(D266,Detail!$G:$H,2,0)</f>
        <v>Asmuni Anggriawan</v>
      </c>
      <c r="H266">
        <v>69</v>
      </c>
      <c r="I266">
        <v>52</v>
      </c>
      <c r="J266">
        <v>30</v>
      </c>
      <c r="K266">
        <v>64</v>
      </c>
      <c r="L266">
        <v>90</v>
      </c>
      <c r="M266">
        <v>91</v>
      </c>
      <c r="N266">
        <v>93</v>
      </c>
      <c r="O266" s="27">
        <f>IFERROR(VLOOKUP(D266,Absen!$A:$B,2,0),"No")</f>
        <v>44874</v>
      </c>
      <c r="P266" s="43">
        <f t="shared" si="23"/>
        <v>83</v>
      </c>
      <c r="Q266" s="45">
        <f t="shared" si="25"/>
        <v>66.875</v>
      </c>
      <c r="R266" s="49" t="str">
        <f>VLOOKUP(Q266,Helper!$N:$O,2,TRUE)</f>
        <v>C</v>
      </c>
      <c r="S266" s="51">
        <f>MATCH(D266,Detail!$G$2:$G$1001,0)</f>
        <v>135</v>
      </c>
      <c r="T266" s="27">
        <f>INDEX(Detail!$A$2:$A$1001,Main!S266,1)</f>
        <v>38109</v>
      </c>
      <c r="U266" t="str">
        <f>INDEX(Detail!$F$2:$F$1001,Main!S266,1)</f>
        <v>Sungai Penuh</v>
      </c>
      <c r="V266">
        <f>INDEX(Detail!$C$2:$C$1001,Main!S266,1)</f>
        <v>175</v>
      </c>
      <c r="W266">
        <f>INDEX(Detail!$D$2:$D$1001,Main!S266,1)</f>
        <v>52</v>
      </c>
      <c r="X266" t="str">
        <f>INDEX(Detail!$E$2:$E$1001,Main!S266,1)</f>
        <v>Gang Moch. Ramdan No. 56</v>
      </c>
      <c r="Y266" t="str">
        <f>INDEX(Detail!$B$2:$B$1001,Main!S266,1)</f>
        <v>B+</v>
      </c>
      <c r="Z266">
        <f>MATCH(F266,Sheet1!$A$3:$A$8,0)</f>
        <v>1</v>
      </c>
      <c r="AA266">
        <f>MATCH(A266,Sheet1!$B$2:$E$2,0)</f>
        <v>2</v>
      </c>
      <c r="AB266" t="str">
        <f>INDEX(Sheet1!$B$3:$E$8,Main!Z266,Main!AA266)</f>
        <v>Pak Budi</v>
      </c>
    </row>
    <row r="267" spans="1:28" x14ac:dyDescent="0.35">
      <c r="A267" t="str">
        <f t="shared" si="24"/>
        <v>Kategori 2</v>
      </c>
      <c r="B267">
        <v>266</v>
      </c>
      <c r="C267" t="str">
        <f t="shared" si="21"/>
        <v>0266</v>
      </c>
      <c r="D267" t="str">
        <f t="shared" si="22"/>
        <v>D0266</v>
      </c>
      <c r="E267" t="str">
        <f>VLOOKUP(F267,Helper!$I:$J,2,0)</f>
        <v>D</v>
      </c>
      <c r="F267" t="s">
        <v>1013</v>
      </c>
      <c r="G267" s="27" t="str">
        <f>VLOOKUP(D267,Detail!$G:$H,2,0)</f>
        <v>Emil Jailani</v>
      </c>
      <c r="H267">
        <v>72</v>
      </c>
      <c r="I267">
        <v>61</v>
      </c>
      <c r="J267">
        <v>85</v>
      </c>
      <c r="K267">
        <v>52</v>
      </c>
      <c r="L267">
        <v>59</v>
      </c>
      <c r="M267">
        <v>60</v>
      </c>
      <c r="N267">
        <v>92</v>
      </c>
      <c r="O267" s="27" t="str">
        <f>IFERROR(VLOOKUP(D267,Absen!$A:$B,2,0),"No")</f>
        <v>No</v>
      </c>
      <c r="P267" s="43">
        <f t="shared" si="23"/>
        <v>92</v>
      </c>
      <c r="Q267" s="45">
        <f t="shared" si="25"/>
        <v>68.7</v>
      </c>
      <c r="R267" s="49" t="str">
        <f>VLOOKUP(Q267,Helper!$N:$O,2,TRUE)</f>
        <v>C</v>
      </c>
      <c r="S267" s="51">
        <f>MATCH(D267,Detail!$G$2:$G$1001,0)</f>
        <v>693</v>
      </c>
      <c r="T267" s="27">
        <f>INDEX(Detail!$A$2:$A$1001,Main!S267,1)</f>
        <v>37125</v>
      </c>
      <c r="U267" t="str">
        <f>INDEX(Detail!$F$2:$F$1001,Main!S267,1)</f>
        <v>Tarakan</v>
      </c>
      <c r="V267">
        <f>INDEX(Detail!$C$2:$C$1001,Main!S267,1)</f>
        <v>158</v>
      </c>
      <c r="W267">
        <f>INDEX(Detail!$D$2:$D$1001,Main!S267,1)</f>
        <v>64</v>
      </c>
      <c r="X267" t="str">
        <f>INDEX(Detail!$E$2:$E$1001,Main!S267,1)</f>
        <v xml:space="preserve">Jalan Surapati No. 6
</v>
      </c>
      <c r="Y267" t="str">
        <f>INDEX(Detail!$B$2:$B$1001,Main!S267,1)</f>
        <v>O-</v>
      </c>
      <c r="Z267">
        <f>MATCH(F267,Sheet1!$A$3:$A$8,0)</f>
        <v>4</v>
      </c>
      <c r="AA267">
        <f>MATCH(A267,Sheet1!$B$2:$E$2,0)</f>
        <v>2</v>
      </c>
      <c r="AB267" t="str">
        <f>INDEX(Sheet1!$B$3:$E$8,Main!Z267,Main!AA267)</f>
        <v>Pak Andi</v>
      </c>
    </row>
    <row r="268" spans="1:28" x14ac:dyDescent="0.35">
      <c r="A268" t="str">
        <f t="shared" si="24"/>
        <v>Kategori 2</v>
      </c>
      <c r="B268">
        <v>267</v>
      </c>
      <c r="C268" t="str">
        <f t="shared" si="21"/>
        <v>0267</v>
      </c>
      <c r="D268" t="str">
        <f t="shared" si="22"/>
        <v>E0267</v>
      </c>
      <c r="E268" t="str">
        <f>VLOOKUP(F268,Helper!$I:$J,2,0)</f>
        <v>E</v>
      </c>
      <c r="F268" t="s">
        <v>1010</v>
      </c>
      <c r="G268" s="27" t="str">
        <f>VLOOKUP(D268,Detail!$G:$H,2,0)</f>
        <v>Harjo Yulianti</v>
      </c>
      <c r="H268">
        <v>72</v>
      </c>
      <c r="I268">
        <v>52</v>
      </c>
      <c r="J268">
        <v>43</v>
      </c>
      <c r="K268">
        <v>71</v>
      </c>
      <c r="L268">
        <v>67</v>
      </c>
      <c r="M268">
        <v>49</v>
      </c>
      <c r="N268">
        <v>68</v>
      </c>
      <c r="O268" s="27">
        <f>IFERROR(VLOOKUP(D268,Absen!$A:$B,2,0),"No")</f>
        <v>44821</v>
      </c>
      <c r="P268" s="43">
        <f t="shared" si="23"/>
        <v>58</v>
      </c>
      <c r="Q268" s="45">
        <f t="shared" si="25"/>
        <v>56.95</v>
      </c>
      <c r="R268" s="49" t="str">
        <f>VLOOKUP(Q268,Helper!$N:$O,2,TRUE)</f>
        <v>D</v>
      </c>
      <c r="S268" s="51">
        <f>MATCH(D268,Detail!$G$2:$G$1001,0)</f>
        <v>38</v>
      </c>
      <c r="T268" s="27">
        <f>INDEX(Detail!$A$2:$A$1001,Main!S268,1)</f>
        <v>38044</v>
      </c>
      <c r="U268" t="str">
        <f>INDEX(Detail!$F$2:$F$1001,Main!S268,1)</f>
        <v>Yogyakarta</v>
      </c>
      <c r="V268">
        <f>INDEX(Detail!$C$2:$C$1001,Main!S268,1)</f>
        <v>179</v>
      </c>
      <c r="W268">
        <f>INDEX(Detail!$D$2:$D$1001,Main!S268,1)</f>
        <v>83</v>
      </c>
      <c r="X268" t="str">
        <f>INDEX(Detail!$E$2:$E$1001,Main!S268,1)</f>
        <v>Gang Ciwastra No. 42</v>
      </c>
      <c r="Y268" t="str">
        <f>INDEX(Detail!$B$2:$B$1001,Main!S268,1)</f>
        <v>A-</v>
      </c>
      <c r="Z268">
        <f>MATCH(F268,Sheet1!$A$3:$A$8,0)</f>
        <v>5</v>
      </c>
      <c r="AA268">
        <f>MATCH(A268,Sheet1!$B$2:$E$2,0)</f>
        <v>2</v>
      </c>
      <c r="AB268" t="str">
        <f>INDEX(Sheet1!$B$3:$E$8,Main!Z268,Main!AA268)</f>
        <v>Bu Dwi</v>
      </c>
    </row>
    <row r="269" spans="1:28" x14ac:dyDescent="0.35">
      <c r="A269" t="str">
        <f t="shared" si="24"/>
        <v>Kategori 2</v>
      </c>
      <c r="B269">
        <v>268</v>
      </c>
      <c r="C269" t="str">
        <f t="shared" si="21"/>
        <v>0268</v>
      </c>
      <c r="D269" t="str">
        <f t="shared" si="22"/>
        <v>B0268</v>
      </c>
      <c r="E269" t="str">
        <f>VLOOKUP(F269,Helper!$I:$J,2,0)</f>
        <v>B</v>
      </c>
      <c r="F269" t="s">
        <v>1014</v>
      </c>
      <c r="G269" s="27" t="str">
        <f>VLOOKUP(D269,Detail!$G:$H,2,0)</f>
        <v>Mursita Puspasari</v>
      </c>
      <c r="H269">
        <v>70</v>
      </c>
      <c r="I269">
        <v>47</v>
      </c>
      <c r="J269">
        <v>51</v>
      </c>
      <c r="K269">
        <v>50</v>
      </c>
      <c r="L269">
        <v>79</v>
      </c>
      <c r="M269">
        <v>99</v>
      </c>
      <c r="N269">
        <v>94</v>
      </c>
      <c r="O269" s="27">
        <f>IFERROR(VLOOKUP(D269,Absen!$A:$B,2,0),"No")</f>
        <v>44909</v>
      </c>
      <c r="P269" s="43">
        <f t="shared" si="23"/>
        <v>84</v>
      </c>
      <c r="Q269" s="45">
        <f t="shared" si="25"/>
        <v>69.150000000000006</v>
      </c>
      <c r="R269" s="49" t="str">
        <f>VLOOKUP(Q269,Helper!$N:$O,2,TRUE)</f>
        <v>C</v>
      </c>
      <c r="S269" s="51">
        <f>MATCH(D269,Detail!$G$2:$G$1001,0)</f>
        <v>720</v>
      </c>
      <c r="T269" s="27">
        <f>INDEX(Detail!$A$2:$A$1001,Main!S269,1)</f>
        <v>38273</v>
      </c>
      <c r="U269" t="str">
        <f>INDEX(Detail!$F$2:$F$1001,Main!S269,1)</f>
        <v>Palu</v>
      </c>
      <c r="V269">
        <f>INDEX(Detail!$C$2:$C$1001,Main!S269,1)</f>
        <v>180</v>
      </c>
      <c r="W269">
        <f>INDEX(Detail!$D$2:$D$1001,Main!S269,1)</f>
        <v>84</v>
      </c>
      <c r="X269" t="str">
        <f>INDEX(Detail!$E$2:$E$1001,Main!S269,1)</f>
        <v>Jalan Wonoayu No. 77</v>
      </c>
      <c r="Y269" t="str">
        <f>INDEX(Detail!$B$2:$B$1001,Main!S269,1)</f>
        <v>B+</v>
      </c>
      <c r="Z269">
        <f>MATCH(F269,Sheet1!$A$3:$A$8,0)</f>
        <v>2</v>
      </c>
      <c r="AA269">
        <f>MATCH(A269,Sheet1!$B$2:$E$2,0)</f>
        <v>2</v>
      </c>
      <c r="AB269" t="str">
        <f>INDEX(Sheet1!$B$3:$E$8,Main!Z269,Main!AA269)</f>
        <v>Bu Ratna</v>
      </c>
    </row>
    <row r="270" spans="1:28" x14ac:dyDescent="0.35">
      <c r="A270" t="str">
        <f t="shared" si="24"/>
        <v>Kategori 2</v>
      </c>
      <c r="B270">
        <v>269</v>
      </c>
      <c r="C270" t="str">
        <f t="shared" si="21"/>
        <v>0269</v>
      </c>
      <c r="D270" t="str">
        <f t="shared" si="22"/>
        <v>B0269</v>
      </c>
      <c r="E270" t="str">
        <f>VLOOKUP(F270,Helper!$I:$J,2,0)</f>
        <v>B</v>
      </c>
      <c r="F270" t="s">
        <v>1014</v>
      </c>
      <c r="G270" s="27" t="str">
        <f>VLOOKUP(D270,Detail!$G:$H,2,0)</f>
        <v>Cindy Anggriawan</v>
      </c>
      <c r="H270">
        <v>59</v>
      </c>
      <c r="I270">
        <v>71</v>
      </c>
      <c r="J270">
        <v>87</v>
      </c>
      <c r="K270">
        <v>60</v>
      </c>
      <c r="L270">
        <v>68</v>
      </c>
      <c r="M270">
        <v>45</v>
      </c>
      <c r="N270">
        <v>69</v>
      </c>
      <c r="O270" s="27" t="str">
        <f>IFERROR(VLOOKUP(D270,Absen!$A:$B,2,0),"No")</f>
        <v>No</v>
      </c>
      <c r="P270" s="43">
        <f t="shared" si="23"/>
        <v>69</v>
      </c>
      <c r="Q270" s="45">
        <f t="shared" si="25"/>
        <v>65.550000000000011</v>
      </c>
      <c r="R270" s="49" t="str">
        <f>VLOOKUP(Q270,Helper!$N:$O,2,TRUE)</f>
        <v>C</v>
      </c>
      <c r="S270" s="51">
        <f>MATCH(D270,Detail!$G$2:$G$1001,0)</f>
        <v>802</v>
      </c>
      <c r="T270" s="27">
        <f>INDEX(Detail!$A$2:$A$1001,Main!S270,1)</f>
        <v>37012</v>
      </c>
      <c r="U270" t="str">
        <f>INDEX(Detail!$F$2:$F$1001,Main!S270,1)</f>
        <v>Medan</v>
      </c>
      <c r="V270">
        <f>INDEX(Detail!$C$2:$C$1001,Main!S270,1)</f>
        <v>177</v>
      </c>
      <c r="W270">
        <f>INDEX(Detail!$D$2:$D$1001,Main!S270,1)</f>
        <v>87</v>
      </c>
      <c r="X270" t="str">
        <f>INDEX(Detail!$E$2:$E$1001,Main!S270,1)</f>
        <v xml:space="preserve">Jl. Jakarta No. 3
</v>
      </c>
      <c r="Y270" t="str">
        <f>INDEX(Detail!$B$2:$B$1001,Main!S270,1)</f>
        <v>O+</v>
      </c>
      <c r="Z270">
        <f>MATCH(F270,Sheet1!$A$3:$A$8,0)</f>
        <v>2</v>
      </c>
      <c r="AA270">
        <f>MATCH(A270,Sheet1!$B$2:$E$2,0)</f>
        <v>2</v>
      </c>
      <c r="AB270" t="str">
        <f>INDEX(Sheet1!$B$3:$E$8,Main!Z270,Main!AA270)</f>
        <v>Bu Ratna</v>
      </c>
    </row>
    <row r="271" spans="1:28" x14ac:dyDescent="0.35">
      <c r="A271" t="str">
        <f t="shared" si="24"/>
        <v>Kategori 2</v>
      </c>
      <c r="B271">
        <v>270</v>
      </c>
      <c r="C271" t="str">
        <f t="shared" si="21"/>
        <v>0270</v>
      </c>
      <c r="D271" t="str">
        <f t="shared" si="22"/>
        <v>D0270</v>
      </c>
      <c r="E271" t="str">
        <f>VLOOKUP(F271,Helper!$I:$J,2,0)</f>
        <v>D</v>
      </c>
      <c r="F271" t="s">
        <v>1013</v>
      </c>
      <c r="G271" s="27" t="str">
        <f>VLOOKUP(D271,Detail!$G:$H,2,0)</f>
        <v>Bajragin Riyanti</v>
      </c>
      <c r="H271">
        <v>94</v>
      </c>
      <c r="I271">
        <v>44</v>
      </c>
      <c r="J271">
        <v>64</v>
      </c>
      <c r="K271">
        <v>64</v>
      </c>
      <c r="L271">
        <v>95</v>
      </c>
      <c r="M271">
        <v>47</v>
      </c>
      <c r="N271">
        <v>90</v>
      </c>
      <c r="O271" s="27">
        <f>IFERROR(VLOOKUP(D271,Absen!$A:$B,2,0),"No")</f>
        <v>44901</v>
      </c>
      <c r="P271" s="43">
        <f t="shared" si="23"/>
        <v>80</v>
      </c>
      <c r="Q271" s="45">
        <f t="shared" si="25"/>
        <v>67.324999999999989</v>
      </c>
      <c r="R271" s="49" t="str">
        <f>VLOOKUP(Q271,Helper!$N:$O,2,TRUE)</f>
        <v>C</v>
      </c>
      <c r="S271" s="51">
        <f>MATCH(D271,Detail!$G$2:$G$1001,0)</f>
        <v>524</v>
      </c>
      <c r="T271" s="27">
        <f>INDEX(Detail!$A$2:$A$1001,Main!S271,1)</f>
        <v>37552</v>
      </c>
      <c r="U271" t="str">
        <f>INDEX(Detail!$F$2:$F$1001,Main!S271,1)</f>
        <v>Magelang</v>
      </c>
      <c r="V271">
        <f>INDEX(Detail!$C$2:$C$1001,Main!S271,1)</f>
        <v>168</v>
      </c>
      <c r="W271">
        <f>INDEX(Detail!$D$2:$D$1001,Main!S271,1)</f>
        <v>88</v>
      </c>
      <c r="X271" t="str">
        <f>INDEX(Detail!$E$2:$E$1001,Main!S271,1)</f>
        <v xml:space="preserve">Jalan Cikutra Timur No. 9
</v>
      </c>
      <c r="Y271" t="str">
        <f>INDEX(Detail!$B$2:$B$1001,Main!S271,1)</f>
        <v>A+</v>
      </c>
      <c r="Z271">
        <f>MATCH(F271,Sheet1!$A$3:$A$8,0)</f>
        <v>4</v>
      </c>
      <c r="AA271">
        <f>MATCH(A271,Sheet1!$B$2:$E$2,0)</f>
        <v>2</v>
      </c>
      <c r="AB271" t="str">
        <f>INDEX(Sheet1!$B$3:$E$8,Main!Z271,Main!AA271)</f>
        <v>Pak Andi</v>
      </c>
    </row>
    <row r="272" spans="1:28" x14ac:dyDescent="0.35">
      <c r="A272" t="str">
        <f t="shared" si="24"/>
        <v>Kategori 2</v>
      </c>
      <c r="B272">
        <v>271</v>
      </c>
      <c r="C272" t="str">
        <f t="shared" si="21"/>
        <v>0271</v>
      </c>
      <c r="D272" t="str">
        <f t="shared" si="22"/>
        <v>D0271</v>
      </c>
      <c r="E272" t="str">
        <f>VLOOKUP(F272,Helper!$I:$J,2,0)</f>
        <v>D</v>
      </c>
      <c r="F272" t="s">
        <v>1013</v>
      </c>
      <c r="G272" s="27" t="str">
        <f>VLOOKUP(D272,Detail!$G:$H,2,0)</f>
        <v>Vera Suryatmi</v>
      </c>
      <c r="H272">
        <v>53</v>
      </c>
      <c r="I272">
        <v>74</v>
      </c>
      <c r="J272">
        <v>38</v>
      </c>
      <c r="K272">
        <v>72</v>
      </c>
      <c r="L272">
        <v>54</v>
      </c>
      <c r="M272">
        <v>73</v>
      </c>
      <c r="N272">
        <v>78</v>
      </c>
      <c r="O272" s="27" t="str">
        <f>IFERROR(VLOOKUP(D272,Absen!$A:$B,2,0),"No")</f>
        <v>No</v>
      </c>
      <c r="P272" s="43">
        <f t="shared" si="23"/>
        <v>78</v>
      </c>
      <c r="Q272" s="45">
        <f t="shared" si="25"/>
        <v>61.625</v>
      </c>
      <c r="R272" s="49" t="str">
        <f>VLOOKUP(Q272,Helper!$N:$O,2,TRUE)</f>
        <v>C</v>
      </c>
      <c r="S272" s="51">
        <f>MATCH(D272,Detail!$G$2:$G$1001,0)</f>
        <v>706</v>
      </c>
      <c r="T272" s="27">
        <f>INDEX(Detail!$A$2:$A$1001,Main!S272,1)</f>
        <v>37447</v>
      </c>
      <c r="U272" t="str">
        <f>INDEX(Detail!$F$2:$F$1001,Main!S272,1)</f>
        <v>Kota Administrasi Jakarta Barat</v>
      </c>
      <c r="V272">
        <f>INDEX(Detail!$C$2:$C$1001,Main!S272,1)</f>
        <v>168</v>
      </c>
      <c r="W272">
        <f>INDEX(Detail!$D$2:$D$1001,Main!S272,1)</f>
        <v>64</v>
      </c>
      <c r="X272" t="str">
        <f>INDEX(Detail!$E$2:$E$1001,Main!S272,1)</f>
        <v>Jalan W.R. Supratman No. 21</v>
      </c>
      <c r="Y272" t="str">
        <f>INDEX(Detail!$B$2:$B$1001,Main!S272,1)</f>
        <v>AB+</v>
      </c>
      <c r="Z272">
        <f>MATCH(F272,Sheet1!$A$3:$A$8,0)</f>
        <v>4</v>
      </c>
      <c r="AA272">
        <f>MATCH(A272,Sheet1!$B$2:$E$2,0)</f>
        <v>2</v>
      </c>
      <c r="AB272" t="str">
        <f>INDEX(Sheet1!$B$3:$E$8,Main!Z272,Main!AA272)</f>
        <v>Pak Andi</v>
      </c>
    </row>
    <row r="273" spans="1:28" x14ac:dyDescent="0.35">
      <c r="A273" t="str">
        <f t="shared" si="24"/>
        <v>Kategori 2</v>
      </c>
      <c r="B273">
        <v>272</v>
      </c>
      <c r="C273" t="str">
        <f t="shared" si="21"/>
        <v>0272</v>
      </c>
      <c r="D273" t="str">
        <f t="shared" si="22"/>
        <v>A0272</v>
      </c>
      <c r="E273" t="str">
        <f>VLOOKUP(F273,Helper!$I:$J,2,0)</f>
        <v>A</v>
      </c>
      <c r="F273" t="s">
        <v>1015</v>
      </c>
      <c r="G273" s="27" t="str">
        <f>VLOOKUP(D273,Detail!$G:$H,2,0)</f>
        <v>Soleh Wasita</v>
      </c>
      <c r="H273">
        <v>84</v>
      </c>
      <c r="I273">
        <v>50</v>
      </c>
      <c r="J273">
        <v>56</v>
      </c>
      <c r="K273">
        <v>60</v>
      </c>
      <c r="L273">
        <v>57</v>
      </c>
      <c r="M273">
        <v>74</v>
      </c>
      <c r="N273">
        <v>99</v>
      </c>
      <c r="O273" s="27">
        <f>IFERROR(VLOOKUP(D273,Absen!$A:$B,2,0),"No")</f>
        <v>44865</v>
      </c>
      <c r="P273" s="43">
        <f t="shared" si="23"/>
        <v>89</v>
      </c>
      <c r="Q273" s="45">
        <f t="shared" si="25"/>
        <v>66.275000000000006</v>
      </c>
      <c r="R273" s="49" t="str">
        <f>VLOOKUP(Q273,Helper!$N:$O,2,TRUE)</f>
        <v>C</v>
      </c>
      <c r="S273" s="51">
        <f>MATCH(D273,Detail!$G$2:$G$1001,0)</f>
        <v>241</v>
      </c>
      <c r="T273" s="27">
        <f>INDEX(Detail!$A$2:$A$1001,Main!S273,1)</f>
        <v>37256</v>
      </c>
      <c r="U273" t="str">
        <f>INDEX(Detail!$F$2:$F$1001,Main!S273,1)</f>
        <v>Padang</v>
      </c>
      <c r="V273">
        <f>INDEX(Detail!$C$2:$C$1001,Main!S273,1)</f>
        <v>171</v>
      </c>
      <c r="W273">
        <f>INDEX(Detail!$D$2:$D$1001,Main!S273,1)</f>
        <v>81</v>
      </c>
      <c r="X273" t="str">
        <f>INDEX(Detail!$E$2:$E$1001,Main!S273,1)</f>
        <v>Gang Veteran No. 08</v>
      </c>
      <c r="Y273" t="str">
        <f>INDEX(Detail!$B$2:$B$1001,Main!S273,1)</f>
        <v>B+</v>
      </c>
      <c r="Z273">
        <f>MATCH(F273,Sheet1!$A$3:$A$8,0)</f>
        <v>1</v>
      </c>
      <c r="AA273">
        <f>MATCH(A273,Sheet1!$B$2:$E$2,0)</f>
        <v>2</v>
      </c>
      <c r="AB273" t="str">
        <f>INDEX(Sheet1!$B$3:$E$8,Main!Z273,Main!AA273)</f>
        <v>Pak Budi</v>
      </c>
    </row>
    <row r="274" spans="1:28" x14ac:dyDescent="0.35">
      <c r="A274" t="str">
        <f t="shared" si="24"/>
        <v>Kategori 2</v>
      </c>
      <c r="B274">
        <v>273</v>
      </c>
      <c r="C274" t="str">
        <f t="shared" si="21"/>
        <v>0273</v>
      </c>
      <c r="D274" t="str">
        <f t="shared" si="22"/>
        <v>C0273</v>
      </c>
      <c r="E274" t="str">
        <f>VLOOKUP(F274,Helper!$I:$J,2,0)</f>
        <v>C</v>
      </c>
      <c r="F274" t="s">
        <v>1012</v>
      </c>
      <c r="G274" s="27" t="str">
        <f>VLOOKUP(D274,Detail!$G:$H,2,0)</f>
        <v>Kamidin Tamba</v>
      </c>
      <c r="H274">
        <v>67</v>
      </c>
      <c r="I274">
        <v>63</v>
      </c>
      <c r="J274">
        <v>88</v>
      </c>
      <c r="K274">
        <v>72</v>
      </c>
      <c r="L274">
        <v>95</v>
      </c>
      <c r="M274">
        <v>57</v>
      </c>
      <c r="N274">
        <v>79</v>
      </c>
      <c r="O274" s="27">
        <f>IFERROR(VLOOKUP(D274,Absen!$A:$B,2,0),"No")</f>
        <v>44838</v>
      </c>
      <c r="P274" s="43">
        <f t="shared" si="23"/>
        <v>69</v>
      </c>
      <c r="Q274" s="45">
        <f t="shared" si="25"/>
        <v>73.025000000000006</v>
      </c>
      <c r="R274" s="49" t="str">
        <f>VLOOKUP(Q274,Helper!$N:$O,2,TRUE)</f>
        <v>B</v>
      </c>
      <c r="S274" s="51">
        <f>MATCH(D274,Detail!$G$2:$G$1001,0)</f>
        <v>507</v>
      </c>
      <c r="T274" s="27">
        <f>INDEX(Detail!$A$2:$A$1001,Main!S274,1)</f>
        <v>37608</v>
      </c>
      <c r="U274" t="str">
        <f>INDEX(Detail!$F$2:$F$1001,Main!S274,1)</f>
        <v>Sungai Penuh</v>
      </c>
      <c r="V274">
        <f>INDEX(Detail!$C$2:$C$1001,Main!S274,1)</f>
        <v>176</v>
      </c>
      <c r="W274">
        <f>INDEX(Detail!$D$2:$D$1001,Main!S274,1)</f>
        <v>72</v>
      </c>
      <c r="X274" t="str">
        <f>INDEX(Detail!$E$2:$E$1001,Main!S274,1)</f>
        <v xml:space="preserve">Jalan BKR No. 3
</v>
      </c>
      <c r="Y274" t="str">
        <f>INDEX(Detail!$B$2:$B$1001,Main!S274,1)</f>
        <v>A-</v>
      </c>
      <c r="Z274">
        <f>MATCH(F274,Sheet1!$A$3:$A$8,0)</f>
        <v>3</v>
      </c>
      <c r="AA274">
        <f>MATCH(A274,Sheet1!$B$2:$E$2,0)</f>
        <v>2</v>
      </c>
      <c r="AB274" t="str">
        <f>INDEX(Sheet1!$B$3:$E$8,Main!Z274,Main!AA274)</f>
        <v>Bu Made</v>
      </c>
    </row>
    <row r="275" spans="1:28" x14ac:dyDescent="0.35">
      <c r="A275" t="str">
        <f t="shared" si="24"/>
        <v>Kategori 2</v>
      </c>
      <c r="B275">
        <v>274</v>
      </c>
      <c r="C275" t="str">
        <f t="shared" si="21"/>
        <v>0274</v>
      </c>
      <c r="D275" t="str">
        <f t="shared" si="22"/>
        <v>C0274</v>
      </c>
      <c r="E275" t="str">
        <f>VLOOKUP(F275,Helper!$I:$J,2,0)</f>
        <v>C</v>
      </c>
      <c r="F275" t="s">
        <v>1012</v>
      </c>
      <c r="G275" s="27" t="str">
        <f>VLOOKUP(D275,Detail!$G:$H,2,0)</f>
        <v>Laksana Maheswara</v>
      </c>
      <c r="H275">
        <v>64</v>
      </c>
      <c r="I275">
        <v>63</v>
      </c>
      <c r="J275">
        <v>93</v>
      </c>
      <c r="K275">
        <v>56</v>
      </c>
      <c r="L275">
        <v>89</v>
      </c>
      <c r="M275">
        <v>70</v>
      </c>
      <c r="N275">
        <v>74</v>
      </c>
      <c r="O275" s="27">
        <f>IFERROR(VLOOKUP(D275,Absen!$A:$B,2,0),"No")</f>
        <v>44783</v>
      </c>
      <c r="P275" s="43">
        <f t="shared" si="23"/>
        <v>64</v>
      </c>
      <c r="Q275" s="45">
        <f t="shared" si="25"/>
        <v>73</v>
      </c>
      <c r="R275" s="49" t="str">
        <f>VLOOKUP(Q275,Helper!$N:$O,2,TRUE)</f>
        <v>B</v>
      </c>
      <c r="S275" s="51">
        <f>MATCH(D275,Detail!$G$2:$G$1001,0)</f>
        <v>206</v>
      </c>
      <c r="T275" s="27">
        <f>INDEX(Detail!$A$2:$A$1001,Main!S275,1)</f>
        <v>38198</v>
      </c>
      <c r="U275" t="str">
        <f>INDEX(Detail!$F$2:$F$1001,Main!S275,1)</f>
        <v>Sukabumi</v>
      </c>
      <c r="V275">
        <f>INDEX(Detail!$C$2:$C$1001,Main!S275,1)</f>
        <v>172</v>
      </c>
      <c r="W275">
        <f>INDEX(Detail!$D$2:$D$1001,Main!S275,1)</f>
        <v>79</v>
      </c>
      <c r="X275" t="str">
        <f>INDEX(Detail!$E$2:$E$1001,Main!S275,1)</f>
        <v>Gang Sadang Serang No. 57</v>
      </c>
      <c r="Y275" t="str">
        <f>INDEX(Detail!$B$2:$B$1001,Main!S275,1)</f>
        <v>A-</v>
      </c>
      <c r="Z275">
        <f>MATCH(F275,Sheet1!$A$3:$A$8,0)</f>
        <v>3</v>
      </c>
      <c r="AA275">
        <f>MATCH(A275,Sheet1!$B$2:$E$2,0)</f>
        <v>2</v>
      </c>
      <c r="AB275" t="str">
        <f>INDEX(Sheet1!$B$3:$E$8,Main!Z275,Main!AA275)</f>
        <v>Bu Made</v>
      </c>
    </row>
    <row r="276" spans="1:28" x14ac:dyDescent="0.35">
      <c r="A276" t="str">
        <f t="shared" si="24"/>
        <v>Kategori 2</v>
      </c>
      <c r="B276">
        <v>275</v>
      </c>
      <c r="C276" t="str">
        <f t="shared" si="21"/>
        <v>0275</v>
      </c>
      <c r="D276" t="str">
        <f t="shared" si="22"/>
        <v>C0275</v>
      </c>
      <c r="E276" t="str">
        <f>VLOOKUP(F276,Helper!$I:$J,2,0)</f>
        <v>C</v>
      </c>
      <c r="F276" t="s">
        <v>1012</v>
      </c>
      <c r="G276" s="27" t="str">
        <f>VLOOKUP(D276,Detail!$G:$H,2,0)</f>
        <v>Nabila Hidayat</v>
      </c>
      <c r="H276">
        <v>93</v>
      </c>
      <c r="I276">
        <v>68</v>
      </c>
      <c r="J276">
        <v>90</v>
      </c>
      <c r="K276">
        <v>66</v>
      </c>
      <c r="L276">
        <v>90</v>
      </c>
      <c r="M276">
        <v>40</v>
      </c>
      <c r="N276">
        <v>72</v>
      </c>
      <c r="O276" s="27">
        <f>IFERROR(VLOOKUP(D276,Absen!$A:$B,2,0),"No")</f>
        <v>44887</v>
      </c>
      <c r="P276" s="43">
        <f t="shared" si="23"/>
        <v>62</v>
      </c>
      <c r="Q276" s="45">
        <f t="shared" si="25"/>
        <v>71.825000000000003</v>
      </c>
      <c r="R276" s="49" t="str">
        <f>VLOOKUP(Q276,Helper!$N:$O,2,TRUE)</f>
        <v>B</v>
      </c>
      <c r="S276" s="51">
        <f>MATCH(D276,Detail!$G$2:$G$1001,0)</f>
        <v>951</v>
      </c>
      <c r="T276" s="27">
        <f>INDEX(Detail!$A$2:$A$1001,Main!S276,1)</f>
        <v>37815</v>
      </c>
      <c r="U276" t="str">
        <f>INDEX(Detail!$F$2:$F$1001,Main!S276,1)</f>
        <v>Kupang</v>
      </c>
      <c r="V276">
        <f>INDEX(Detail!$C$2:$C$1001,Main!S276,1)</f>
        <v>176</v>
      </c>
      <c r="W276">
        <f>INDEX(Detail!$D$2:$D$1001,Main!S276,1)</f>
        <v>84</v>
      </c>
      <c r="X276" t="str">
        <f>INDEX(Detail!$E$2:$E$1001,Main!S276,1)</f>
        <v>Jl. Setiabudhi No. 78</v>
      </c>
      <c r="Y276" t="str">
        <f>INDEX(Detail!$B$2:$B$1001,Main!S276,1)</f>
        <v>A+</v>
      </c>
      <c r="Z276">
        <f>MATCH(F276,Sheet1!$A$3:$A$8,0)</f>
        <v>3</v>
      </c>
      <c r="AA276">
        <f>MATCH(A276,Sheet1!$B$2:$E$2,0)</f>
        <v>2</v>
      </c>
      <c r="AB276" t="str">
        <f>INDEX(Sheet1!$B$3:$E$8,Main!Z276,Main!AA276)</f>
        <v>Bu Made</v>
      </c>
    </row>
    <row r="277" spans="1:28" x14ac:dyDescent="0.35">
      <c r="A277" t="str">
        <f t="shared" si="24"/>
        <v>Kategori 2</v>
      </c>
      <c r="B277">
        <v>276</v>
      </c>
      <c r="C277" t="str">
        <f t="shared" si="21"/>
        <v>0276</v>
      </c>
      <c r="D277" t="str">
        <f t="shared" si="22"/>
        <v>A0276</v>
      </c>
      <c r="E277" t="str">
        <f>VLOOKUP(F277,Helper!$I:$J,2,0)</f>
        <v>A</v>
      </c>
      <c r="F277" t="s">
        <v>1015</v>
      </c>
      <c r="G277" s="27" t="str">
        <f>VLOOKUP(D277,Detail!$G:$H,2,0)</f>
        <v>Ajeng Setiawan</v>
      </c>
      <c r="H277">
        <v>90</v>
      </c>
      <c r="I277">
        <v>65</v>
      </c>
      <c r="J277">
        <v>35</v>
      </c>
      <c r="K277">
        <v>56</v>
      </c>
      <c r="L277">
        <v>55</v>
      </c>
      <c r="M277">
        <v>42</v>
      </c>
      <c r="N277">
        <v>80</v>
      </c>
      <c r="O277" s="27" t="str">
        <f>IFERROR(VLOOKUP(D277,Absen!$A:$B,2,0),"No")</f>
        <v>No</v>
      </c>
      <c r="P277" s="43">
        <f t="shared" si="23"/>
        <v>80</v>
      </c>
      <c r="Q277" s="45">
        <f t="shared" si="25"/>
        <v>56.65</v>
      </c>
      <c r="R277" s="49" t="str">
        <f>VLOOKUP(Q277,Helper!$N:$O,2,TRUE)</f>
        <v>D</v>
      </c>
      <c r="S277" s="51">
        <f>MATCH(D277,Detail!$G$2:$G$1001,0)</f>
        <v>87</v>
      </c>
      <c r="T277" s="27">
        <f>INDEX(Detail!$A$2:$A$1001,Main!S277,1)</f>
        <v>37274</v>
      </c>
      <c r="U277" t="str">
        <f>INDEX(Detail!$F$2:$F$1001,Main!S277,1)</f>
        <v>Kota Administrasi Jakarta Selatan</v>
      </c>
      <c r="V277">
        <f>INDEX(Detail!$C$2:$C$1001,Main!S277,1)</f>
        <v>150</v>
      </c>
      <c r="W277">
        <f>INDEX(Detail!$D$2:$D$1001,Main!S277,1)</f>
        <v>53</v>
      </c>
      <c r="X277" t="str">
        <f>INDEX(Detail!$E$2:$E$1001,Main!S277,1)</f>
        <v xml:space="preserve">Gang Joyoboyo No. 8
</v>
      </c>
      <c r="Y277" t="str">
        <f>INDEX(Detail!$B$2:$B$1001,Main!S277,1)</f>
        <v>AB+</v>
      </c>
      <c r="Z277">
        <f>MATCH(F277,Sheet1!$A$3:$A$8,0)</f>
        <v>1</v>
      </c>
      <c r="AA277">
        <f>MATCH(A277,Sheet1!$B$2:$E$2,0)</f>
        <v>2</v>
      </c>
      <c r="AB277" t="str">
        <f>INDEX(Sheet1!$B$3:$E$8,Main!Z277,Main!AA277)</f>
        <v>Pak Budi</v>
      </c>
    </row>
    <row r="278" spans="1:28" x14ac:dyDescent="0.35">
      <c r="A278" t="str">
        <f t="shared" si="24"/>
        <v>Kategori 2</v>
      </c>
      <c r="B278">
        <v>277</v>
      </c>
      <c r="C278" t="str">
        <f t="shared" si="21"/>
        <v>0277</v>
      </c>
      <c r="D278" t="str">
        <f t="shared" si="22"/>
        <v>F0277</v>
      </c>
      <c r="E278" t="str">
        <f>VLOOKUP(F278,Helper!$I:$J,2,0)</f>
        <v>F</v>
      </c>
      <c r="F278" t="s">
        <v>1011</v>
      </c>
      <c r="G278" s="27" t="str">
        <f>VLOOKUP(D278,Detail!$G:$H,2,0)</f>
        <v>Jasmin Wijayanti</v>
      </c>
      <c r="H278">
        <v>84</v>
      </c>
      <c r="I278">
        <v>57</v>
      </c>
      <c r="J278">
        <v>85</v>
      </c>
      <c r="K278">
        <v>71</v>
      </c>
      <c r="L278">
        <v>56</v>
      </c>
      <c r="M278">
        <v>57</v>
      </c>
      <c r="N278">
        <v>78</v>
      </c>
      <c r="O278" s="27" t="str">
        <f>IFERROR(VLOOKUP(D278,Absen!$A:$B,2,0),"No")</f>
        <v>No</v>
      </c>
      <c r="P278" s="43">
        <f t="shared" si="23"/>
        <v>78</v>
      </c>
      <c r="Q278" s="45">
        <f t="shared" si="25"/>
        <v>69.7</v>
      </c>
      <c r="R278" s="49" t="str">
        <f>VLOOKUP(Q278,Helper!$N:$O,2,TRUE)</f>
        <v>C</v>
      </c>
      <c r="S278" s="51">
        <f>MATCH(D278,Detail!$G$2:$G$1001,0)</f>
        <v>790</v>
      </c>
      <c r="T278" s="27">
        <f>INDEX(Detail!$A$2:$A$1001,Main!S278,1)</f>
        <v>37626</v>
      </c>
      <c r="U278" t="str">
        <f>INDEX(Detail!$F$2:$F$1001,Main!S278,1)</f>
        <v>Tual</v>
      </c>
      <c r="V278">
        <f>INDEX(Detail!$C$2:$C$1001,Main!S278,1)</f>
        <v>153</v>
      </c>
      <c r="W278">
        <f>INDEX(Detail!$D$2:$D$1001,Main!S278,1)</f>
        <v>81</v>
      </c>
      <c r="X278" t="str">
        <f>INDEX(Detail!$E$2:$E$1001,Main!S278,1)</f>
        <v>Jl. H.J Maemunah No. 90</v>
      </c>
      <c r="Y278" t="str">
        <f>INDEX(Detail!$B$2:$B$1001,Main!S278,1)</f>
        <v>AB-</v>
      </c>
      <c r="Z278">
        <f>MATCH(F278,Sheet1!$A$3:$A$8,0)</f>
        <v>6</v>
      </c>
      <c r="AA278">
        <f>MATCH(A278,Sheet1!$B$2:$E$2,0)</f>
        <v>2</v>
      </c>
      <c r="AB278" t="str">
        <f>INDEX(Sheet1!$B$3:$E$8,Main!Z278,Main!AA278)</f>
        <v>Pak Krisna</v>
      </c>
    </row>
    <row r="279" spans="1:28" x14ac:dyDescent="0.35">
      <c r="A279" t="str">
        <f t="shared" si="24"/>
        <v>Kategori 2</v>
      </c>
      <c r="B279">
        <v>278</v>
      </c>
      <c r="C279" t="str">
        <f t="shared" si="21"/>
        <v>0278</v>
      </c>
      <c r="D279" t="str">
        <f t="shared" si="22"/>
        <v>C0278</v>
      </c>
      <c r="E279" t="str">
        <f>VLOOKUP(F279,Helper!$I:$J,2,0)</f>
        <v>C</v>
      </c>
      <c r="F279" t="s">
        <v>1012</v>
      </c>
      <c r="G279" s="27" t="str">
        <f>VLOOKUP(D279,Detail!$G:$H,2,0)</f>
        <v>Dwi Permadi</v>
      </c>
      <c r="H279">
        <v>82</v>
      </c>
      <c r="I279">
        <v>63</v>
      </c>
      <c r="J279">
        <v>38</v>
      </c>
      <c r="K279">
        <v>63</v>
      </c>
      <c r="L279">
        <v>83</v>
      </c>
      <c r="M279">
        <v>54</v>
      </c>
      <c r="N279">
        <v>78</v>
      </c>
      <c r="O279" s="27" t="str">
        <f>IFERROR(VLOOKUP(D279,Absen!$A:$B,2,0),"No")</f>
        <v>No</v>
      </c>
      <c r="P279" s="43">
        <f t="shared" si="23"/>
        <v>78</v>
      </c>
      <c r="Q279" s="45">
        <f t="shared" si="25"/>
        <v>62.575000000000003</v>
      </c>
      <c r="R279" s="49" t="str">
        <f>VLOOKUP(Q279,Helper!$N:$O,2,TRUE)</f>
        <v>C</v>
      </c>
      <c r="S279" s="51">
        <f>MATCH(D279,Detail!$G$2:$G$1001,0)</f>
        <v>297</v>
      </c>
      <c r="T279" s="27">
        <f>INDEX(Detail!$A$2:$A$1001,Main!S279,1)</f>
        <v>37365</v>
      </c>
      <c r="U279" t="str">
        <f>INDEX(Detail!$F$2:$F$1001,Main!S279,1)</f>
        <v>Padang</v>
      </c>
      <c r="V279">
        <f>INDEX(Detail!$C$2:$C$1001,Main!S279,1)</f>
        <v>175</v>
      </c>
      <c r="W279">
        <f>INDEX(Detail!$D$2:$D$1001,Main!S279,1)</f>
        <v>46</v>
      </c>
      <c r="X279" t="str">
        <f>INDEX(Detail!$E$2:$E$1001,Main!S279,1)</f>
        <v xml:space="preserve">Gg. Ciumbuleuit No. 1
</v>
      </c>
      <c r="Y279" t="str">
        <f>INDEX(Detail!$B$2:$B$1001,Main!S279,1)</f>
        <v>B+</v>
      </c>
      <c r="Z279">
        <f>MATCH(F279,Sheet1!$A$3:$A$8,0)</f>
        <v>3</v>
      </c>
      <c r="AA279">
        <f>MATCH(A279,Sheet1!$B$2:$E$2,0)</f>
        <v>2</v>
      </c>
      <c r="AB279" t="str">
        <f>INDEX(Sheet1!$B$3:$E$8,Main!Z279,Main!AA279)</f>
        <v>Bu Made</v>
      </c>
    </row>
    <row r="280" spans="1:28" x14ac:dyDescent="0.35">
      <c r="A280" t="str">
        <f t="shared" si="24"/>
        <v>Kategori 2</v>
      </c>
      <c r="B280">
        <v>279</v>
      </c>
      <c r="C280" t="str">
        <f t="shared" si="21"/>
        <v>0279</v>
      </c>
      <c r="D280" t="str">
        <f t="shared" si="22"/>
        <v>A0279</v>
      </c>
      <c r="E280" t="str">
        <f>VLOOKUP(F280,Helper!$I:$J,2,0)</f>
        <v>A</v>
      </c>
      <c r="F280" t="s">
        <v>1015</v>
      </c>
      <c r="G280" s="27" t="str">
        <f>VLOOKUP(D280,Detail!$G:$H,2,0)</f>
        <v>Dono Dabukke</v>
      </c>
      <c r="H280">
        <v>74</v>
      </c>
      <c r="I280">
        <v>44</v>
      </c>
      <c r="J280">
        <v>83</v>
      </c>
      <c r="K280">
        <v>70</v>
      </c>
      <c r="L280">
        <v>70</v>
      </c>
      <c r="M280">
        <v>79</v>
      </c>
      <c r="N280">
        <v>71</v>
      </c>
      <c r="O280" s="27">
        <f>IFERROR(VLOOKUP(D280,Absen!$A:$B,2,0),"No")</f>
        <v>44859</v>
      </c>
      <c r="P280" s="43">
        <f t="shared" si="23"/>
        <v>61</v>
      </c>
      <c r="Q280" s="45">
        <f t="shared" si="25"/>
        <v>70.75</v>
      </c>
      <c r="R280" s="49" t="str">
        <f>VLOOKUP(Q280,Helper!$N:$O,2,TRUE)</f>
        <v>B</v>
      </c>
      <c r="S280" s="51">
        <f>MATCH(D280,Detail!$G$2:$G$1001,0)</f>
        <v>323</v>
      </c>
      <c r="T280" s="27">
        <f>INDEX(Detail!$A$2:$A$1001,Main!S280,1)</f>
        <v>37678</v>
      </c>
      <c r="U280" t="str">
        <f>INDEX(Detail!$F$2:$F$1001,Main!S280,1)</f>
        <v>Surakarta</v>
      </c>
      <c r="V280">
        <f>INDEX(Detail!$C$2:$C$1001,Main!S280,1)</f>
        <v>168</v>
      </c>
      <c r="W280">
        <f>INDEX(Detail!$D$2:$D$1001,Main!S280,1)</f>
        <v>55</v>
      </c>
      <c r="X280" t="str">
        <f>INDEX(Detail!$E$2:$E$1001,Main!S280,1)</f>
        <v>Gg. HOS. Cokroaminoto No. 02</v>
      </c>
      <c r="Y280" t="str">
        <f>INDEX(Detail!$B$2:$B$1001,Main!S280,1)</f>
        <v>B-</v>
      </c>
      <c r="Z280">
        <f>MATCH(F280,Sheet1!$A$3:$A$8,0)</f>
        <v>1</v>
      </c>
      <c r="AA280">
        <f>MATCH(A280,Sheet1!$B$2:$E$2,0)</f>
        <v>2</v>
      </c>
      <c r="AB280" t="str">
        <f>INDEX(Sheet1!$B$3:$E$8,Main!Z280,Main!AA280)</f>
        <v>Pak Budi</v>
      </c>
    </row>
    <row r="281" spans="1:28" x14ac:dyDescent="0.35">
      <c r="A281" t="str">
        <f t="shared" si="24"/>
        <v>Kategori 2</v>
      </c>
      <c r="B281">
        <v>280</v>
      </c>
      <c r="C281" t="str">
        <f t="shared" si="21"/>
        <v>0280</v>
      </c>
      <c r="D281" t="str">
        <f t="shared" si="22"/>
        <v>B0280</v>
      </c>
      <c r="E281" t="str">
        <f>VLOOKUP(F281,Helper!$I:$J,2,0)</f>
        <v>B</v>
      </c>
      <c r="F281" t="s">
        <v>1014</v>
      </c>
      <c r="G281" s="27" t="str">
        <f>VLOOKUP(D281,Detail!$G:$H,2,0)</f>
        <v>Jayadi Tampubolon</v>
      </c>
      <c r="H281">
        <v>62</v>
      </c>
      <c r="I281">
        <v>46</v>
      </c>
      <c r="J281">
        <v>73</v>
      </c>
      <c r="K281">
        <v>67</v>
      </c>
      <c r="L281">
        <v>94</v>
      </c>
      <c r="M281">
        <v>75</v>
      </c>
      <c r="N281">
        <v>91</v>
      </c>
      <c r="O281" s="27" t="str">
        <f>IFERROR(VLOOKUP(D281,Absen!$A:$B,2,0),"No")</f>
        <v>No</v>
      </c>
      <c r="P281" s="43">
        <f t="shared" si="23"/>
        <v>91</v>
      </c>
      <c r="Q281" s="45">
        <f t="shared" si="25"/>
        <v>72.325000000000003</v>
      </c>
      <c r="R281" s="49" t="str">
        <f>VLOOKUP(Q281,Helper!$N:$O,2,TRUE)</f>
        <v>B</v>
      </c>
      <c r="S281" s="51">
        <f>MATCH(D281,Detail!$G$2:$G$1001,0)</f>
        <v>933</v>
      </c>
      <c r="T281" s="27">
        <f>INDEX(Detail!$A$2:$A$1001,Main!S281,1)</f>
        <v>37243</v>
      </c>
      <c r="U281" t="str">
        <f>INDEX(Detail!$F$2:$F$1001,Main!S281,1)</f>
        <v>Singkawang</v>
      </c>
      <c r="V281">
        <f>INDEX(Detail!$C$2:$C$1001,Main!S281,1)</f>
        <v>180</v>
      </c>
      <c r="W281">
        <f>INDEX(Detail!$D$2:$D$1001,Main!S281,1)</f>
        <v>67</v>
      </c>
      <c r="X281" t="str">
        <f>INDEX(Detail!$E$2:$E$1001,Main!S281,1)</f>
        <v>Jl. Ronggowarsito No. 02</v>
      </c>
      <c r="Y281" t="str">
        <f>INDEX(Detail!$B$2:$B$1001,Main!S281,1)</f>
        <v>AB+</v>
      </c>
      <c r="Z281">
        <f>MATCH(F281,Sheet1!$A$3:$A$8,0)</f>
        <v>2</v>
      </c>
      <c r="AA281">
        <f>MATCH(A281,Sheet1!$B$2:$E$2,0)</f>
        <v>2</v>
      </c>
      <c r="AB281" t="str">
        <f>INDEX(Sheet1!$B$3:$E$8,Main!Z281,Main!AA281)</f>
        <v>Bu Ratna</v>
      </c>
    </row>
    <row r="282" spans="1:28" x14ac:dyDescent="0.35">
      <c r="A282" t="str">
        <f t="shared" si="24"/>
        <v>Kategori 2</v>
      </c>
      <c r="B282">
        <v>281</v>
      </c>
      <c r="C282" t="str">
        <f t="shared" si="21"/>
        <v>0281</v>
      </c>
      <c r="D282" t="str">
        <f t="shared" si="22"/>
        <v>A0281</v>
      </c>
      <c r="E282" t="str">
        <f>VLOOKUP(F282,Helper!$I:$J,2,0)</f>
        <v>A</v>
      </c>
      <c r="F282" t="s">
        <v>1015</v>
      </c>
      <c r="G282" s="27" t="str">
        <f>VLOOKUP(D282,Detail!$G:$H,2,0)</f>
        <v>Upik Nababan</v>
      </c>
      <c r="H282">
        <v>71</v>
      </c>
      <c r="I282">
        <v>72</v>
      </c>
      <c r="J282">
        <v>72</v>
      </c>
      <c r="K282">
        <v>71</v>
      </c>
      <c r="L282">
        <v>79</v>
      </c>
      <c r="M282">
        <v>77</v>
      </c>
      <c r="N282">
        <v>78</v>
      </c>
      <c r="O282" s="27">
        <f>IFERROR(VLOOKUP(D282,Absen!$A:$B,2,0),"No")</f>
        <v>44808</v>
      </c>
      <c r="P282" s="43">
        <f t="shared" si="23"/>
        <v>68</v>
      </c>
      <c r="Q282" s="45">
        <f t="shared" si="25"/>
        <v>73.224999999999994</v>
      </c>
      <c r="R282" s="49" t="str">
        <f>VLOOKUP(Q282,Helper!$N:$O,2,TRUE)</f>
        <v>B</v>
      </c>
      <c r="S282" s="51">
        <f>MATCH(D282,Detail!$G$2:$G$1001,0)</f>
        <v>646</v>
      </c>
      <c r="T282" s="27">
        <f>INDEX(Detail!$A$2:$A$1001,Main!S282,1)</f>
        <v>38056</v>
      </c>
      <c r="U282" t="str">
        <f>INDEX(Detail!$F$2:$F$1001,Main!S282,1)</f>
        <v>Metro</v>
      </c>
      <c r="V282">
        <f>INDEX(Detail!$C$2:$C$1001,Main!S282,1)</f>
        <v>159</v>
      </c>
      <c r="W282">
        <f>INDEX(Detail!$D$2:$D$1001,Main!S282,1)</f>
        <v>81</v>
      </c>
      <c r="X282" t="str">
        <f>INDEX(Detail!$E$2:$E$1001,Main!S282,1)</f>
        <v>Jalan Rajawali Timur No. 17</v>
      </c>
      <c r="Y282" t="str">
        <f>INDEX(Detail!$B$2:$B$1001,Main!S282,1)</f>
        <v>A+</v>
      </c>
      <c r="Z282">
        <f>MATCH(F282,Sheet1!$A$3:$A$8,0)</f>
        <v>1</v>
      </c>
      <c r="AA282">
        <f>MATCH(A282,Sheet1!$B$2:$E$2,0)</f>
        <v>2</v>
      </c>
      <c r="AB282" t="str">
        <f>INDEX(Sheet1!$B$3:$E$8,Main!Z282,Main!AA282)</f>
        <v>Pak Budi</v>
      </c>
    </row>
    <row r="283" spans="1:28" x14ac:dyDescent="0.35">
      <c r="A283" t="str">
        <f t="shared" si="24"/>
        <v>Kategori 2</v>
      </c>
      <c r="B283">
        <v>282</v>
      </c>
      <c r="C283" t="str">
        <f t="shared" si="21"/>
        <v>0282</v>
      </c>
      <c r="D283" t="str">
        <f t="shared" si="22"/>
        <v>F0282</v>
      </c>
      <c r="E283" t="str">
        <f>VLOOKUP(F283,Helper!$I:$J,2,0)</f>
        <v>F</v>
      </c>
      <c r="F283" t="s">
        <v>1011</v>
      </c>
      <c r="G283" s="27" t="str">
        <f>VLOOKUP(D283,Detail!$G:$H,2,0)</f>
        <v>Bakiono Mustofa</v>
      </c>
      <c r="H283">
        <v>84</v>
      </c>
      <c r="I283">
        <v>48</v>
      </c>
      <c r="J283">
        <v>51</v>
      </c>
      <c r="K283">
        <v>54</v>
      </c>
      <c r="L283">
        <v>53</v>
      </c>
      <c r="M283">
        <v>90</v>
      </c>
      <c r="N283">
        <v>98</v>
      </c>
      <c r="O283" s="27">
        <f>IFERROR(VLOOKUP(D283,Absen!$A:$B,2,0),"No")</f>
        <v>44858</v>
      </c>
      <c r="P283" s="43">
        <f t="shared" si="23"/>
        <v>88</v>
      </c>
      <c r="Q283" s="45">
        <f t="shared" si="25"/>
        <v>66.875</v>
      </c>
      <c r="R283" s="49" t="str">
        <f>VLOOKUP(Q283,Helper!$N:$O,2,TRUE)</f>
        <v>C</v>
      </c>
      <c r="S283" s="51">
        <f>MATCH(D283,Detail!$G$2:$G$1001,0)</f>
        <v>402</v>
      </c>
      <c r="T283" s="27">
        <f>INDEX(Detail!$A$2:$A$1001,Main!S283,1)</f>
        <v>37658</v>
      </c>
      <c r="U283" t="str">
        <f>INDEX(Detail!$F$2:$F$1001,Main!S283,1)</f>
        <v>Kota Administrasi Jakarta Selatan</v>
      </c>
      <c r="V283">
        <f>INDEX(Detail!$C$2:$C$1001,Main!S283,1)</f>
        <v>172</v>
      </c>
      <c r="W283">
        <f>INDEX(Detail!$D$2:$D$1001,Main!S283,1)</f>
        <v>52</v>
      </c>
      <c r="X283" t="str">
        <f>INDEX(Detail!$E$2:$E$1001,Main!S283,1)</f>
        <v>Gg. Pasirkoja No. 98</v>
      </c>
      <c r="Y283" t="str">
        <f>INDEX(Detail!$B$2:$B$1001,Main!S283,1)</f>
        <v>AB-</v>
      </c>
      <c r="Z283">
        <f>MATCH(F283,Sheet1!$A$3:$A$8,0)</f>
        <v>6</v>
      </c>
      <c r="AA283">
        <f>MATCH(A283,Sheet1!$B$2:$E$2,0)</f>
        <v>2</v>
      </c>
      <c r="AB283" t="str">
        <f>INDEX(Sheet1!$B$3:$E$8,Main!Z283,Main!AA283)</f>
        <v>Pak Krisna</v>
      </c>
    </row>
    <row r="284" spans="1:28" x14ac:dyDescent="0.35">
      <c r="A284" t="str">
        <f t="shared" si="24"/>
        <v>Kategori 2</v>
      </c>
      <c r="B284">
        <v>283</v>
      </c>
      <c r="C284" t="str">
        <f t="shared" si="21"/>
        <v>0283</v>
      </c>
      <c r="D284" t="str">
        <f t="shared" si="22"/>
        <v>D0283</v>
      </c>
      <c r="E284" t="str">
        <f>VLOOKUP(F284,Helper!$I:$J,2,0)</f>
        <v>D</v>
      </c>
      <c r="F284" t="s">
        <v>1013</v>
      </c>
      <c r="G284" s="27" t="str">
        <f>VLOOKUP(D284,Detail!$G:$H,2,0)</f>
        <v>Victoria Handayani</v>
      </c>
      <c r="H284">
        <v>74</v>
      </c>
      <c r="I284">
        <v>54</v>
      </c>
      <c r="J284">
        <v>51</v>
      </c>
      <c r="K284">
        <v>50</v>
      </c>
      <c r="L284">
        <v>70</v>
      </c>
      <c r="M284">
        <v>85</v>
      </c>
      <c r="N284">
        <v>84</v>
      </c>
      <c r="O284" s="27" t="str">
        <f>IFERROR(VLOOKUP(D284,Absen!$A:$B,2,0),"No")</f>
        <v>No</v>
      </c>
      <c r="P284" s="43">
        <f t="shared" si="23"/>
        <v>84</v>
      </c>
      <c r="Q284" s="45">
        <f t="shared" si="25"/>
        <v>66.600000000000009</v>
      </c>
      <c r="R284" s="49" t="str">
        <f>VLOOKUP(Q284,Helper!$N:$O,2,TRUE)</f>
        <v>C</v>
      </c>
      <c r="S284" s="51">
        <f>MATCH(D284,Detail!$G$2:$G$1001,0)</f>
        <v>414</v>
      </c>
      <c r="T284" s="27">
        <f>INDEX(Detail!$A$2:$A$1001,Main!S284,1)</f>
        <v>37663</v>
      </c>
      <c r="U284" t="str">
        <f>INDEX(Detail!$F$2:$F$1001,Main!S284,1)</f>
        <v>Palembang</v>
      </c>
      <c r="V284">
        <f>INDEX(Detail!$C$2:$C$1001,Main!S284,1)</f>
        <v>168</v>
      </c>
      <c r="W284">
        <f>INDEX(Detail!$D$2:$D$1001,Main!S284,1)</f>
        <v>80</v>
      </c>
      <c r="X284" t="str">
        <f>INDEX(Detail!$E$2:$E$1001,Main!S284,1)</f>
        <v>Gg. PHH. Mustofa No. 87</v>
      </c>
      <c r="Y284" t="str">
        <f>INDEX(Detail!$B$2:$B$1001,Main!S284,1)</f>
        <v>AB-</v>
      </c>
      <c r="Z284">
        <f>MATCH(F284,Sheet1!$A$3:$A$8,0)</f>
        <v>4</v>
      </c>
      <c r="AA284">
        <f>MATCH(A284,Sheet1!$B$2:$E$2,0)</f>
        <v>2</v>
      </c>
      <c r="AB284" t="str">
        <f>INDEX(Sheet1!$B$3:$E$8,Main!Z284,Main!AA284)</f>
        <v>Pak Andi</v>
      </c>
    </row>
    <row r="285" spans="1:28" x14ac:dyDescent="0.35">
      <c r="A285" t="str">
        <f t="shared" si="24"/>
        <v>Kategori 2</v>
      </c>
      <c r="B285">
        <v>284</v>
      </c>
      <c r="C285" t="str">
        <f t="shared" si="21"/>
        <v>0284</v>
      </c>
      <c r="D285" t="str">
        <f t="shared" si="22"/>
        <v>A0284</v>
      </c>
      <c r="E285" t="str">
        <f>VLOOKUP(F285,Helper!$I:$J,2,0)</f>
        <v>A</v>
      </c>
      <c r="F285" t="s">
        <v>1015</v>
      </c>
      <c r="G285" s="27" t="str">
        <f>VLOOKUP(D285,Detail!$G:$H,2,0)</f>
        <v>Chelsea Purnawati</v>
      </c>
      <c r="H285">
        <v>62</v>
      </c>
      <c r="I285">
        <v>62</v>
      </c>
      <c r="J285">
        <v>43</v>
      </c>
      <c r="K285">
        <v>53</v>
      </c>
      <c r="L285">
        <v>68</v>
      </c>
      <c r="M285">
        <v>84</v>
      </c>
      <c r="N285">
        <v>67</v>
      </c>
      <c r="O285" s="27" t="str">
        <f>IFERROR(VLOOKUP(D285,Absen!$A:$B,2,0),"No")</f>
        <v>No</v>
      </c>
      <c r="P285" s="43">
        <f t="shared" si="23"/>
        <v>67</v>
      </c>
      <c r="Q285" s="45">
        <f t="shared" si="25"/>
        <v>62.725000000000009</v>
      </c>
      <c r="R285" s="49" t="str">
        <f>VLOOKUP(Q285,Helper!$N:$O,2,TRUE)</f>
        <v>C</v>
      </c>
      <c r="S285" s="51">
        <f>MATCH(D285,Detail!$G$2:$G$1001,0)</f>
        <v>888</v>
      </c>
      <c r="T285" s="27">
        <f>INDEX(Detail!$A$2:$A$1001,Main!S285,1)</f>
        <v>37933</v>
      </c>
      <c r="U285" t="str">
        <f>INDEX(Detail!$F$2:$F$1001,Main!S285,1)</f>
        <v>Surakarta</v>
      </c>
      <c r="V285">
        <f>INDEX(Detail!$C$2:$C$1001,Main!S285,1)</f>
        <v>166</v>
      </c>
      <c r="W285">
        <f>INDEX(Detail!$D$2:$D$1001,Main!S285,1)</f>
        <v>85</v>
      </c>
      <c r="X285" t="str">
        <f>INDEX(Detail!$E$2:$E$1001,Main!S285,1)</f>
        <v>Jl. Otto Iskandardinata No. 55</v>
      </c>
      <c r="Y285" t="str">
        <f>INDEX(Detail!$B$2:$B$1001,Main!S285,1)</f>
        <v>A-</v>
      </c>
      <c r="Z285">
        <f>MATCH(F285,Sheet1!$A$3:$A$8,0)</f>
        <v>1</v>
      </c>
      <c r="AA285">
        <f>MATCH(A285,Sheet1!$B$2:$E$2,0)</f>
        <v>2</v>
      </c>
      <c r="AB285" t="str">
        <f>INDEX(Sheet1!$B$3:$E$8,Main!Z285,Main!AA285)</f>
        <v>Pak Budi</v>
      </c>
    </row>
    <row r="286" spans="1:28" x14ac:dyDescent="0.35">
      <c r="A286" t="str">
        <f t="shared" si="24"/>
        <v>Kategori 2</v>
      </c>
      <c r="B286">
        <v>285</v>
      </c>
      <c r="C286" t="str">
        <f t="shared" si="21"/>
        <v>0285</v>
      </c>
      <c r="D286" t="str">
        <f t="shared" si="22"/>
        <v>E0285</v>
      </c>
      <c r="E286" t="str">
        <f>VLOOKUP(F286,Helper!$I:$J,2,0)</f>
        <v>E</v>
      </c>
      <c r="F286" t="s">
        <v>1010</v>
      </c>
      <c r="G286" s="27" t="str">
        <f>VLOOKUP(D286,Detail!$G:$H,2,0)</f>
        <v>Gaduh Gunawan</v>
      </c>
      <c r="H286">
        <v>95</v>
      </c>
      <c r="I286">
        <v>62</v>
      </c>
      <c r="J286">
        <v>38</v>
      </c>
      <c r="K286">
        <v>66</v>
      </c>
      <c r="L286">
        <v>67</v>
      </c>
      <c r="M286">
        <v>44</v>
      </c>
      <c r="N286">
        <v>64</v>
      </c>
      <c r="O286" s="27">
        <f>IFERROR(VLOOKUP(D286,Absen!$A:$B,2,0),"No")</f>
        <v>44853</v>
      </c>
      <c r="P286" s="43">
        <f t="shared" si="23"/>
        <v>54</v>
      </c>
      <c r="Q286" s="45">
        <f t="shared" si="25"/>
        <v>58.050000000000004</v>
      </c>
      <c r="R286" s="49" t="str">
        <f>VLOOKUP(Q286,Helper!$N:$O,2,TRUE)</f>
        <v>D</v>
      </c>
      <c r="S286" s="51">
        <f>MATCH(D286,Detail!$G$2:$G$1001,0)</f>
        <v>997</v>
      </c>
      <c r="T286" s="27">
        <f>INDEX(Detail!$A$2:$A$1001,Main!S286,1)</f>
        <v>38203</v>
      </c>
      <c r="U286" t="str">
        <f>INDEX(Detail!$F$2:$F$1001,Main!S286,1)</f>
        <v>Tanjungbalai</v>
      </c>
      <c r="V286">
        <f>INDEX(Detail!$C$2:$C$1001,Main!S286,1)</f>
        <v>172</v>
      </c>
      <c r="W286">
        <f>INDEX(Detail!$D$2:$D$1001,Main!S286,1)</f>
        <v>64</v>
      </c>
      <c r="X286" t="str">
        <f>INDEX(Detail!$E$2:$E$1001,Main!S286,1)</f>
        <v>Jl. Yos Sudarso No. 26</v>
      </c>
      <c r="Y286" t="str">
        <f>INDEX(Detail!$B$2:$B$1001,Main!S286,1)</f>
        <v>AB+</v>
      </c>
      <c r="Z286">
        <f>MATCH(F286,Sheet1!$A$3:$A$8,0)</f>
        <v>5</v>
      </c>
      <c r="AA286">
        <f>MATCH(A286,Sheet1!$B$2:$E$2,0)</f>
        <v>2</v>
      </c>
      <c r="AB286" t="str">
        <f>INDEX(Sheet1!$B$3:$E$8,Main!Z286,Main!AA286)</f>
        <v>Bu Dwi</v>
      </c>
    </row>
    <row r="287" spans="1:28" x14ac:dyDescent="0.35">
      <c r="A287" t="str">
        <f t="shared" si="24"/>
        <v>Kategori 2</v>
      </c>
      <c r="B287">
        <v>286</v>
      </c>
      <c r="C287" t="str">
        <f t="shared" si="21"/>
        <v>0286</v>
      </c>
      <c r="D287" t="str">
        <f t="shared" si="22"/>
        <v>C0286</v>
      </c>
      <c r="E287" t="str">
        <f>VLOOKUP(F287,Helper!$I:$J,2,0)</f>
        <v>C</v>
      </c>
      <c r="F287" t="s">
        <v>1012</v>
      </c>
      <c r="G287" s="27" t="str">
        <f>VLOOKUP(D287,Detail!$G:$H,2,0)</f>
        <v>Narji Suryono</v>
      </c>
      <c r="H287">
        <v>92</v>
      </c>
      <c r="I287">
        <v>51</v>
      </c>
      <c r="J287">
        <v>77</v>
      </c>
      <c r="K287">
        <v>63</v>
      </c>
      <c r="L287">
        <v>52</v>
      </c>
      <c r="M287">
        <v>60</v>
      </c>
      <c r="N287">
        <v>62</v>
      </c>
      <c r="O287" s="27">
        <f>IFERROR(VLOOKUP(D287,Absen!$A:$B,2,0),"No")</f>
        <v>44838</v>
      </c>
      <c r="P287" s="43">
        <f t="shared" si="23"/>
        <v>52</v>
      </c>
      <c r="Q287" s="45">
        <f t="shared" si="25"/>
        <v>64.849999999999994</v>
      </c>
      <c r="R287" s="49" t="str">
        <f>VLOOKUP(Q287,Helper!$N:$O,2,TRUE)</f>
        <v>C</v>
      </c>
      <c r="S287" s="51">
        <f>MATCH(D287,Detail!$G$2:$G$1001,0)</f>
        <v>104</v>
      </c>
      <c r="T287" s="27">
        <f>INDEX(Detail!$A$2:$A$1001,Main!S287,1)</f>
        <v>38392</v>
      </c>
      <c r="U287" t="str">
        <f>INDEX(Detail!$F$2:$F$1001,Main!S287,1)</f>
        <v>Surabaya</v>
      </c>
      <c r="V287">
        <f>INDEX(Detail!$C$2:$C$1001,Main!S287,1)</f>
        <v>151</v>
      </c>
      <c r="W287">
        <f>INDEX(Detail!$D$2:$D$1001,Main!S287,1)</f>
        <v>78</v>
      </c>
      <c r="X287" t="str">
        <f>INDEX(Detail!$E$2:$E$1001,Main!S287,1)</f>
        <v>Gang Kiaracondong No. 53</v>
      </c>
      <c r="Y287" t="str">
        <f>INDEX(Detail!$B$2:$B$1001,Main!S287,1)</f>
        <v>O+</v>
      </c>
      <c r="Z287">
        <f>MATCH(F287,Sheet1!$A$3:$A$8,0)</f>
        <v>3</v>
      </c>
      <c r="AA287">
        <f>MATCH(A287,Sheet1!$B$2:$E$2,0)</f>
        <v>2</v>
      </c>
      <c r="AB287" t="str">
        <f>INDEX(Sheet1!$B$3:$E$8,Main!Z287,Main!AA287)</f>
        <v>Bu Made</v>
      </c>
    </row>
    <row r="288" spans="1:28" x14ac:dyDescent="0.35">
      <c r="A288" t="str">
        <f t="shared" si="24"/>
        <v>Kategori 2</v>
      </c>
      <c r="B288">
        <v>287</v>
      </c>
      <c r="C288" t="str">
        <f t="shared" si="21"/>
        <v>0287</v>
      </c>
      <c r="D288" t="str">
        <f t="shared" si="22"/>
        <v>D0287</v>
      </c>
      <c r="E288" t="str">
        <f>VLOOKUP(F288,Helper!$I:$J,2,0)</f>
        <v>D</v>
      </c>
      <c r="F288" t="s">
        <v>1013</v>
      </c>
      <c r="G288" s="27" t="str">
        <f>VLOOKUP(D288,Detail!$G:$H,2,0)</f>
        <v>Danuja Utama</v>
      </c>
      <c r="H288">
        <v>71</v>
      </c>
      <c r="I288">
        <v>59</v>
      </c>
      <c r="J288">
        <v>55</v>
      </c>
      <c r="K288">
        <v>57</v>
      </c>
      <c r="L288">
        <v>64</v>
      </c>
      <c r="M288">
        <v>65</v>
      </c>
      <c r="N288">
        <v>81</v>
      </c>
      <c r="O288" s="27">
        <f>IFERROR(VLOOKUP(D288,Absen!$A:$B,2,0),"No")</f>
        <v>44843</v>
      </c>
      <c r="P288" s="43">
        <f t="shared" si="23"/>
        <v>71</v>
      </c>
      <c r="Q288" s="45">
        <f t="shared" si="25"/>
        <v>62.475000000000001</v>
      </c>
      <c r="R288" s="49" t="str">
        <f>VLOOKUP(Q288,Helper!$N:$O,2,TRUE)</f>
        <v>C</v>
      </c>
      <c r="S288" s="51">
        <f>MATCH(D288,Detail!$G$2:$G$1001,0)</f>
        <v>986</v>
      </c>
      <c r="T288" s="27">
        <f>INDEX(Detail!$A$2:$A$1001,Main!S288,1)</f>
        <v>37556</v>
      </c>
      <c r="U288" t="str">
        <f>INDEX(Detail!$F$2:$F$1001,Main!S288,1)</f>
        <v>Tarakan</v>
      </c>
      <c r="V288">
        <f>INDEX(Detail!$C$2:$C$1001,Main!S288,1)</f>
        <v>167</v>
      </c>
      <c r="W288">
        <f>INDEX(Detail!$D$2:$D$1001,Main!S288,1)</f>
        <v>55</v>
      </c>
      <c r="X288" t="str">
        <f>INDEX(Detail!$E$2:$E$1001,Main!S288,1)</f>
        <v>Jl. Tubagus Ismail No. 73</v>
      </c>
      <c r="Y288" t="str">
        <f>INDEX(Detail!$B$2:$B$1001,Main!S288,1)</f>
        <v>O-</v>
      </c>
      <c r="Z288">
        <f>MATCH(F288,Sheet1!$A$3:$A$8,0)</f>
        <v>4</v>
      </c>
      <c r="AA288">
        <f>MATCH(A288,Sheet1!$B$2:$E$2,0)</f>
        <v>2</v>
      </c>
      <c r="AB288" t="str">
        <f>INDEX(Sheet1!$B$3:$E$8,Main!Z288,Main!AA288)</f>
        <v>Pak Andi</v>
      </c>
    </row>
    <row r="289" spans="1:28" x14ac:dyDescent="0.35">
      <c r="A289" t="str">
        <f t="shared" si="24"/>
        <v>Kategori 2</v>
      </c>
      <c r="B289">
        <v>288</v>
      </c>
      <c r="C289" t="str">
        <f t="shared" si="21"/>
        <v>0288</v>
      </c>
      <c r="D289" t="str">
        <f t="shared" si="22"/>
        <v>A0288</v>
      </c>
      <c r="E289" t="str">
        <f>VLOOKUP(F289,Helper!$I:$J,2,0)</f>
        <v>A</v>
      </c>
      <c r="F289" t="s">
        <v>1015</v>
      </c>
      <c r="G289" s="27" t="str">
        <f>VLOOKUP(D289,Detail!$G:$H,2,0)</f>
        <v>Wulan Lailasari</v>
      </c>
      <c r="H289">
        <v>66</v>
      </c>
      <c r="I289">
        <v>42</v>
      </c>
      <c r="J289">
        <v>81</v>
      </c>
      <c r="K289">
        <v>54</v>
      </c>
      <c r="L289">
        <v>77</v>
      </c>
      <c r="M289">
        <v>81</v>
      </c>
      <c r="N289">
        <v>75</v>
      </c>
      <c r="O289" s="27" t="str">
        <f>IFERROR(VLOOKUP(D289,Absen!$A:$B,2,0),"No")</f>
        <v>No</v>
      </c>
      <c r="P289" s="43">
        <f t="shared" si="23"/>
        <v>75</v>
      </c>
      <c r="Q289" s="45">
        <f t="shared" si="25"/>
        <v>69.775000000000006</v>
      </c>
      <c r="R289" s="49" t="str">
        <f>VLOOKUP(Q289,Helper!$N:$O,2,TRUE)</f>
        <v>C</v>
      </c>
      <c r="S289" s="51">
        <f>MATCH(D289,Detail!$G$2:$G$1001,0)</f>
        <v>873</v>
      </c>
      <c r="T289" s="27">
        <f>INDEX(Detail!$A$2:$A$1001,Main!S289,1)</f>
        <v>38363</v>
      </c>
      <c r="U289" t="str">
        <f>INDEX(Detail!$F$2:$F$1001,Main!S289,1)</f>
        <v>Bima</v>
      </c>
      <c r="V289">
        <f>INDEX(Detail!$C$2:$C$1001,Main!S289,1)</f>
        <v>172</v>
      </c>
      <c r="W289">
        <f>INDEX(Detail!$D$2:$D$1001,Main!S289,1)</f>
        <v>83</v>
      </c>
      <c r="X289" t="str">
        <f>INDEX(Detail!$E$2:$E$1001,Main!S289,1)</f>
        <v>Jl. Moch. Ramdan No. 70</v>
      </c>
      <c r="Y289" t="str">
        <f>INDEX(Detail!$B$2:$B$1001,Main!S289,1)</f>
        <v>O-</v>
      </c>
      <c r="Z289">
        <f>MATCH(F289,Sheet1!$A$3:$A$8,0)</f>
        <v>1</v>
      </c>
      <c r="AA289">
        <f>MATCH(A289,Sheet1!$B$2:$E$2,0)</f>
        <v>2</v>
      </c>
      <c r="AB289" t="str">
        <f>INDEX(Sheet1!$B$3:$E$8,Main!Z289,Main!AA289)</f>
        <v>Pak Budi</v>
      </c>
    </row>
    <row r="290" spans="1:28" x14ac:dyDescent="0.35">
      <c r="A290" t="str">
        <f t="shared" si="24"/>
        <v>Kategori 2</v>
      </c>
      <c r="B290">
        <v>289</v>
      </c>
      <c r="C290" t="str">
        <f t="shared" si="21"/>
        <v>0289</v>
      </c>
      <c r="D290" t="str">
        <f t="shared" si="22"/>
        <v>A0289</v>
      </c>
      <c r="E290" t="str">
        <f>VLOOKUP(F290,Helper!$I:$J,2,0)</f>
        <v>A</v>
      </c>
      <c r="F290" t="s">
        <v>1015</v>
      </c>
      <c r="G290" s="27" t="str">
        <f>VLOOKUP(D290,Detail!$G:$H,2,0)</f>
        <v>Agus Jailani</v>
      </c>
      <c r="H290">
        <v>69</v>
      </c>
      <c r="I290">
        <v>45</v>
      </c>
      <c r="J290">
        <v>54</v>
      </c>
      <c r="K290">
        <v>51</v>
      </c>
      <c r="L290">
        <v>80</v>
      </c>
      <c r="M290">
        <v>90</v>
      </c>
      <c r="N290">
        <v>63</v>
      </c>
      <c r="O290" s="27">
        <f>IFERROR(VLOOKUP(D290,Absen!$A:$B,2,0),"No")</f>
        <v>44842</v>
      </c>
      <c r="P290" s="43">
        <f t="shared" si="23"/>
        <v>53</v>
      </c>
      <c r="Q290" s="45">
        <f t="shared" si="25"/>
        <v>64.724999999999994</v>
      </c>
      <c r="R290" s="49" t="str">
        <f>VLOOKUP(Q290,Helper!$N:$O,2,TRUE)</f>
        <v>C</v>
      </c>
      <c r="S290" s="51">
        <f>MATCH(D290,Detail!$G$2:$G$1001,0)</f>
        <v>756</v>
      </c>
      <c r="T290" s="27">
        <f>INDEX(Detail!$A$2:$A$1001,Main!S290,1)</f>
        <v>37638</v>
      </c>
      <c r="U290" t="str">
        <f>INDEX(Detail!$F$2:$F$1001,Main!S290,1)</f>
        <v>Meulaboh</v>
      </c>
      <c r="V290">
        <f>INDEX(Detail!$C$2:$C$1001,Main!S290,1)</f>
        <v>157</v>
      </c>
      <c r="W290">
        <f>INDEX(Detail!$D$2:$D$1001,Main!S290,1)</f>
        <v>83</v>
      </c>
      <c r="X290" t="str">
        <f>INDEX(Detail!$E$2:$E$1001,Main!S290,1)</f>
        <v>Jl. Cikutra Barat No. 38</v>
      </c>
      <c r="Y290" t="str">
        <f>INDEX(Detail!$B$2:$B$1001,Main!S290,1)</f>
        <v>AB-</v>
      </c>
      <c r="Z290">
        <f>MATCH(F290,Sheet1!$A$3:$A$8,0)</f>
        <v>1</v>
      </c>
      <c r="AA290">
        <f>MATCH(A290,Sheet1!$B$2:$E$2,0)</f>
        <v>2</v>
      </c>
      <c r="AB290" t="str">
        <f>INDEX(Sheet1!$B$3:$E$8,Main!Z290,Main!AA290)</f>
        <v>Pak Budi</v>
      </c>
    </row>
    <row r="291" spans="1:28" x14ac:dyDescent="0.35">
      <c r="A291" t="str">
        <f t="shared" si="24"/>
        <v>Kategori 2</v>
      </c>
      <c r="B291">
        <v>290</v>
      </c>
      <c r="C291" t="str">
        <f t="shared" si="21"/>
        <v>0290</v>
      </c>
      <c r="D291" t="str">
        <f t="shared" si="22"/>
        <v>C0290</v>
      </c>
      <c r="E291" t="str">
        <f>VLOOKUP(F291,Helper!$I:$J,2,0)</f>
        <v>C</v>
      </c>
      <c r="F291" t="s">
        <v>1012</v>
      </c>
      <c r="G291" s="27" t="str">
        <f>VLOOKUP(D291,Detail!$G:$H,2,0)</f>
        <v>Rahmat Saputra</v>
      </c>
      <c r="H291">
        <v>61</v>
      </c>
      <c r="I291">
        <v>55</v>
      </c>
      <c r="J291">
        <v>33</v>
      </c>
      <c r="K291">
        <v>60</v>
      </c>
      <c r="L291">
        <v>63</v>
      </c>
      <c r="M291">
        <v>71</v>
      </c>
      <c r="N291">
        <v>61</v>
      </c>
      <c r="O291" s="27">
        <f>IFERROR(VLOOKUP(D291,Absen!$A:$B,2,0),"No")</f>
        <v>44827</v>
      </c>
      <c r="P291" s="43">
        <f t="shared" si="23"/>
        <v>51</v>
      </c>
      <c r="Q291" s="45">
        <f t="shared" si="25"/>
        <v>55.775000000000006</v>
      </c>
      <c r="R291" s="49" t="str">
        <f>VLOOKUP(Q291,Helper!$N:$O,2,TRUE)</f>
        <v>D</v>
      </c>
      <c r="S291" s="51">
        <f>MATCH(D291,Detail!$G$2:$G$1001,0)</f>
        <v>375</v>
      </c>
      <c r="T291" s="27">
        <f>INDEX(Detail!$A$2:$A$1001,Main!S291,1)</f>
        <v>38065</v>
      </c>
      <c r="U291" t="str">
        <f>INDEX(Detail!$F$2:$F$1001,Main!S291,1)</f>
        <v>Denpasar</v>
      </c>
      <c r="V291">
        <f>INDEX(Detail!$C$2:$C$1001,Main!S291,1)</f>
        <v>151</v>
      </c>
      <c r="W291">
        <f>INDEX(Detail!$D$2:$D$1001,Main!S291,1)</f>
        <v>83</v>
      </c>
      <c r="X291" t="str">
        <f>INDEX(Detail!$E$2:$E$1001,Main!S291,1)</f>
        <v>Gg. M.T Haryono No. 33</v>
      </c>
      <c r="Y291" t="str">
        <f>INDEX(Detail!$B$2:$B$1001,Main!S291,1)</f>
        <v>A-</v>
      </c>
      <c r="Z291">
        <f>MATCH(F291,Sheet1!$A$3:$A$8,0)</f>
        <v>3</v>
      </c>
      <c r="AA291">
        <f>MATCH(A291,Sheet1!$B$2:$E$2,0)</f>
        <v>2</v>
      </c>
      <c r="AB291" t="str">
        <f>INDEX(Sheet1!$B$3:$E$8,Main!Z291,Main!AA291)</f>
        <v>Bu Made</v>
      </c>
    </row>
    <row r="292" spans="1:28" x14ac:dyDescent="0.35">
      <c r="A292" t="str">
        <f t="shared" si="24"/>
        <v>Kategori 2</v>
      </c>
      <c r="B292">
        <v>291</v>
      </c>
      <c r="C292" t="str">
        <f t="shared" si="21"/>
        <v>0291</v>
      </c>
      <c r="D292" t="str">
        <f t="shared" si="22"/>
        <v>E0291</v>
      </c>
      <c r="E292" t="str">
        <f>VLOOKUP(F292,Helper!$I:$J,2,0)</f>
        <v>E</v>
      </c>
      <c r="F292" t="s">
        <v>1010</v>
      </c>
      <c r="G292" s="27" t="str">
        <f>VLOOKUP(D292,Detail!$G:$H,2,0)</f>
        <v>Tina Hidayanto</v>
      </c>
      <c r="H292">
        <v>72</v>
      </c>
      <c r="I292">
        <v>66</v>
      </c>
      <c r="J292">
        <v>89</v>
      </c>
      <c r="K292">
        <v>52</v>
      </c>
      <c r="L292">
        <v>95</v>
      </c>
      <c r="M292">
        <v>95</v>
      </c>
      <c r="N292">
        <v>64</v>
      </c>
      <c r="O292" s="27" t="str">
        <f>IFERROR(VLOOKUP(D292,Absen!$A:$B,2,0),"No")</f>
        <v>No</v>
      </c>
      <c r="P292" s="43">
        <f t="shared" si="23"/>
        <v>64</v>
      </c>
      <c r="Q292" s="45">
        <f t="shared" si="25"/>
        <v>78.825000000000003</v>
      </c>
      <c r="R292" s="49" t="str">
        <f>VLOOKUP(Q292,Helper!$N:$O,2,TRUE)</f>
        <v>B</v>
      </c>
      <c r="S292" s="51">
        <f>MATCH(D292,Detail!$G$2:$G$1001,0)</f>
        <v>583</v>
      </c>
      <c r="T292" s="27">
        <f>INDEX(Detail!$A$2:$A$1001,Main!S292,1)</f>
        <v>37447</v>
      </c>
      <c r="U292" t="str">
        <f>INDEX(Detail!$F$2:$F$1001,Main!S292,1)</f>
        <v>Tarakan</v>
      </c>
      <c r="V292">
        <f>INDEX(Detail!$C$2:$C$1001,Main!S292,1)</f>
        <v>180</v>
      </c>
      <c r="W292">
        <f>INDEX(Detail!$D$2:$D$1001,Main!S292,1)</f>
        <v>76</v>
      </c>
      <c r="X292" t="str">
        <f>INDEX(Detail!$E$2:$E$1001,Main!S292,1)</f>
        <v xml:space="preserve">Jalan K.H. Wahid Hasyim No. 6
</v>
      </c>
      <c r="Y292" t="str">
        <f>INDEX(Detail!$B$2:$B$1001,Main!S292,1)</f>
        <v>AB-</v>
      </c>
      <c r="Z292">
        <f>MATCH(F292,Sheet1!$A$3:$A$8,0)</f>
        <v>5</v>
      </c>
      <c r="AA292">
        <f>MATCH(A292,Sheet1!$B$2:$E$2,0)</f>
        <v>2</v>
      </c>
      <c r="AB292" t="str">
        <f>INDEX(Sheet1!$B$3:$E$8,Main!Z292,Main!AA292)</f>
        <v>Bu Dwi</v>
      </c>
    </row>
    <row r="293" spans="1:28" x14ac:dyDescent="0.35">
      <c r="A293" t="str">
        <f t="shared" si="24"/>
        <v>Kategori 2</v>
      </c>
      <c r="B293">
        <v>292</v>
      </c>
      <c r="C293" t="str">
        <f t="shared" si="21"/>
        <v>0292</v>
      </c>
      <c r="D293" t="str">
        <f t="shared" si="22"/>
        <v>D0292</v>
      </c>
      <c r="E293" t="str">
        <f>VLOOKUP(F293,Helper!$I:$J,2,0)</f>
        <v>D</v>
      </c>
      <c r="F293" t="s">
        <v>1013</v>
      </c>
      <c r="G293" s="27" t="str">
        <f>VLOOKUP(D293,Detail!$G:$H,2,0)</f>
        <v>Akarsana Firgantoro</v>
      </c>
      <c r="H293">
        <v>63</v>
      </c>
      <c r="I293">
        <v>56</v>
      </c>
      <c r="J293">
        <v>80</v>
      </c>
      <c r="K293">
        <v>56</v>
      </c>
      <c r="L293">
        <v>55</v>
      </c>
      <c r="M293">
        <v>97</v>
      </c>
      <c r="N293">
        <v>95</v>
      </c>
      <c r="O293" s="27">
        <f>IFERROR(VLOOKUP(D293,Absen!$A:$B,2,0),"No")</f>
        <v>44855</v>
      </c>
      <c r="P293" s="43">
        <f t="shared" si="23"/>
        <v>85</v>
      </c>
      <c r="Q293" s="45">
        <f t="shared" si="25"/>
        <v>72.650000000000006</v>
      </c>
      <c r="R293" s="49" t="str">
        <f>VLOOKUP(Q293,Helper!$N:$O,2,TRUE)</f>
        <v>B</v>
      </c>
      <c r="S293" s="51">
        <f>MATCH(D293,Detail!$G$2:$G$1001,0)</f>
        <v>996</v>
      </c>
      <c r="T293" s="27">
        <f>INDEX(Detail!$A$2:$A$1001,Main!S293,1)</f>
        <v>37761</v>
      </c>
      <c r="U293" t="str">
        <f>INDEX(Detail!$F$2:$F$1001,Main!S293,1)</f>
        <v>Bandar Lampung</v>
      </c>
      <c r="V293">
        <f>INDEX(Detail!$C$2:$C$1001,Main!S293,1)</f>
        <v>158</v>
      </c>
      <c r="W293">
        <f>INDEX(Detail!$D$2:$D$1001,Main!S293,1)</f>
        <v>74</v>
      </c>
      <c r="X293" t="str">
        <f>INDEX(Detail!$E$2:$E$1001,Main!S293,1)</f>
        <v>Jl. Wonoayu No. 78</v>
      </c>
      <c r="Y293" t="str">
        <f>INDEX(Detail!$B$2:$B$1001,Main!S293,1)</f>
        <v>B-</v>
      </c>
      <c r="Z293">
        <f>MATCH(F293,Sheet1!$A$3:$A$8,0)</f>
        <v>4</v>
      </c>
      <c r="AA293">
        <f>MATCH(A293,Sheet1!$B$2:$E$2,0)</f>
        <v>2</v>
      </c>
      <c r="AB293" t="str">
        <f>INDEX(Sheet1!$B$3:$E$8,Main!Z293,Main!AA293)</f>
        <v>Pak Andi</v>
      </c>
    </row>
    <row r="294" spans="1:28" x14ac:dyDescent="0.35">
      <c r="A294" t="str">
        <f t="shared" si="24"/>
        <v>Kategori 2</v>
      </c>
      <c r="B294">
        <v>293</v>
      </c>
      <c r="C294" t="str">
        <f t="shared" si="21"/>
        <v>0293</v>
      </c>
      <c r="D294" t="str">
        <f t="shared" si="22"/>
        <v>F0293</v>
      </c>
      <c r="E294" t="str">
        <f>VLOOKUP(F294,Helper!$I:$J,2,0)</f>
        <v>F</v>
      </c>
      <c r="F294" t="s">
        <v>1011</v>
      </c>
      <c r="G294" s="27" t="str">
        <f>VLOOKUP(D294,Detail!$G:$H,2,0)</f>
        <v>Michelle Permata</v>
      </c>
      <c r="H294">
        <v>85</v>
      </c>
      <c r="I294">
        <v>43</v>
      </c>
      <c r="J294">
        <v>32</v>
      </c>
      <c r="K294">
        <v>53</v>
      </c>
      <c r="L294">
        <v>61</v>
      </c>
      <c r="M294">
        <v>99</v>
      </c>
      <c r="N294">
        <v>72</v>
      </c>
      <c r="O294" s="27">
        <f>IFERROR(VLOOKUP(D294,Absen!$A:$B,2,0),"No")</f>
        <v>44819</v>
      </c>
      <c r="P294" s="43">
        <f t="shared" si="23"/>
        <v>62</v>
      </c>
      <c r="Q294" s="45">
        <f t="shared" si="25"/>
        <v>62.650000000000006</v>
      </c>
      <c r="R294" s="49" t="str">
        <f>VLOOKUP(Q294,Helper!$N:$O,2,TRUE)</f>
        <v>C</v>
      </c>
      <c r="S294" s="51">
        <f>MATCH(D294,Detail!$G$2:$G$1001,0)</f>
        <v>803</v>
      </c>
      <c r="T294" s="27">
        <f>INDEX(Detail!$A$2:$A$1001,Main!S294,1)</f>
        <v>37556</v>
      </c>
      <c r="U294" t="str">
        <f>INDEX(Detail!$F$2:$F$1001,Main!S294,1)</f>
        <v>Batam</v>
      </c>
      <c r="V294">
        <f>INDEX(Detail!$C$2:$C$1001,Main!S294,1)</f>
        <v>171</v>
      </c>
      <c r="W294">
        <f>INDEX(Detail!$D$2:$D$1001,Main!S294,1)</f>
        <v>83</v>
      </c>
      <c r="X294" t="str">
        <f>INDEX(Detail!$E$2:$E$1001,Main!S294,1)</f>
        <v>Jl. Jakarta No. 43</v>
      </c>
      <c r="Y294" t="str">
        <f>INDEX(Detail!$B$2:$B$1001,Main!S294,1)</f>
        <v>O-</v>
      </c>
      <c r="Z294">
        <f>MATCH(F294,Sheet1!$A$3:$A$8,0)</f>
        <v>6</v>
      </c>
      <c r="AA294">
        <f>MATCH(A294,Sheet1!$B$2:$E$2,0)</f>
        <v>2</v>
      </c>
      <c r="AB294" t="str">
        <f>INDEX(Sheet1!$B$3:$E$8,Main!Z294,Main!AA294)</f>
        <v>Pak Krisna</v>
      </c>
    </row>
    <row r="295" spans="1:28" x14ac:dyDescent="0.35">
      <c r="A295" t="str">
        <f t="shared" si="24"/>
        <v>Kategori 2</v>
      </c>
      <c r="B295">
        <v>294</v>
      </c>
      <c r="C295" t="str">
        <f t="shared" si="21"/>
        <v>0294</v>
      </c>
      <c r="D295" t="str">
        <f t="shared" si="22"/>
        <v>E0294</v>
      </c>
      <c r="E295" t="str">
        <f>VLOOKUP(F295,Helper!$I:$J,2,0)</f>
        <v>E</v>
      </c>
      <c r="F295" t="s">
        <v>1010</v>
      </c>
      <c r="G295" s="27" t="str">
        <f>VLOOKUP(D295,Detail!$G:$H,2,0)</f>
        <v>Laras Nainggolan</v>
      </c>
      <c r="H295">
        <v>82</v>
      </c>
      <c r="I295">
        <v>70</v>
      </c>
      <c r="J295">
        <v>34</v>
      </c>
      <c r="K295">
        <v>71</v>
      </c>
      <c r="L295">
        <v>81</v>
      </c>
      <c r="M295">
        <v>67</v>
      </c>
      <c r="N295">
        <v>74</v>
      </c>
      <c r="O295" s="27" t="str">
        <f>IFERROR(VLOOKUP(D295,Absen!$A:$B,2,0),"No")</f>
        <v>No</v>
      </c>
      <c r="P295" s="43">
        <f t="shared" si="23"/>
        <v>74</v>
      </c>
      <c r="Q295" s="45">
        <f t="shared" si="25"/>
        <v>65.599999999999994</v>
      </c>
      <c r="R295" s="49" t="str">
        <f>VLOOKUP(Q295,Helper!$N:$O,2,TRUE)</f>
        <v>C</v>
      </c>
      <c r="S295" s="51">
        <f>MATCH(D295,Detail!$G$2:$G$1001,0)</f>
        <v>656</v>
      </c>
      <c r="T295" s="27">
        <f>INDEX(Detail!$A$2:$A$1001,Main!S295,1)</f>
        <v>37273</v>
      </c>
      <c r="U295" t="str">
        <f>INDEX(Detail!$F$2:$F$1001,Main!S295,1)</f>
        <v>Sawahlunto</v>
      </c>
      <c r="V295">
        <f>INDEX(Detail!$C$2:$C$1001,Main!S295,1)</f>
        <v>156</v>
      </c>
      <c r="W295">
        <f>INDEX(Detail!$D$2:$D$1001,Main!S295,1)</f>
        <v>62</v>
      </c>
      <c r="X295" t="str">
        <f>INDEX(Detail!$E$2:$E$1001,Main!S295,1)</f>
        <v xml:space="preserve">Jalan Raya Ujungberung No. 3
</v>
      </c>
      <c r="Y295" t="str">
        <f>INDEX(Detail!$B$2:$B$1001,Main!S295,1)</f>
        <v>O-</v>
      </c>
      <c r="Z295">
        <f>MATCH(F295,Sheet1!$A$3:$A$8,0)</f>
        <v>5</v>
      </c>
      <c r="AA295">
        <f>MATCH(A295,Sheet1!$B$2:$E$2,0)</f>
        <v>2</v>
      </c>
      <c r="AB295" t="str">
        <f>INDEX(Sheet1!$B$3:$E$8,Main!Z295,Main!AA295)</f>
        <v>Bu Dwi</v>
      </c>
    </row>
    <row r="296" spans="1:28" x14ac:dyDescent="0.35">
      <c r="A296" t="str">
        <f t="shared" si="24"/>
        <v>Kategori 2</v>
      </c>
      <c r="B296">
        <v>295</v>
      </c>
      <c r="C296" t="str">
        <f t="shared" si="21"/>
        <v>0295</v>
      </c>
      <c r="D296" t="str">
        <f t="shared" si="22"/>
        <v>B0295</v>
      </c>
      <c r="E296" t="str">
        <f>VLOOKUP(F296,Helper!$I:$J,2,0)</f>
        <v>B</v>
      </c>
      <c r="F296" t="s">
        <v>1014</v>
      </c>
      <c r="G296" s="27" t="str">
        <f>VLOOKUP(D296,Detail!$G:$H,2,0)</f>
        <v>Mariadi Wulandari</v>
      </c>
      <c r="H296">
        <v>50</v>
      </c>
      <c r="I296">
        <v>59</v>
      </c>
      <c r="J296">
        <v>35</v>
      </c>
      <c r="K296">
        <v>59</v>
      </c>
      <c r="L296">
        <v>56</v>
      </c>
      <c r="M296">
        <v>66</v>
      </c>
      <c r="N296">
        <v>100</v>
      </c>
      <c r="O296" s="27" t="str">
        <f>IFERROR(VLOOKUP(D296,Absen!$A:$B,2,0),"No")</f>
        <v>No</v>
      </c>
      <c r="P296" s="43">
        <f t="shared" si="23"/>
        <v>100</v>
      </c>
      <c r="Q296" s="45">
        <f t="shared" si="25"/>
        <v>58.2</v>
      </c>
      <c r="R296" s="49" t="str">
        <f>VLOOKUP(Q296,Helper!$N:$O,2,TRUE)</f>
        <v>D</v>
      </c>
      <c r="S296" s="51">
        <f>MATCH(D296,Detail!$G$2:$G$1001,0)</f>
        <v>503</v>
      </c>
      <c r="T296" s="27">
        <f>INDEX(Detail!$A$2:$A$1001,Main!S296,1)</f>
        <v>37779</v>
      </c>
      <c r="U296" t="str">
        <f>INDEX(Detail!$F$2:$F$1001,Main!S296,1)</f>
        <v>Tangerang</v>
      </c>
      <c r="V296">
        <f>INDEX(Detail!$C$2:$C$1001,Main!S296,1)</f>
        <v>151</v>
      </c>
      <c r="W296">
        <f>INDEX(Detail!$D$2:$D$1001,Main!S296,1)</f>
        <v>88</v>
      </c>
      <c r="X296" t="str">
        <f>INDEX(Detail!$E$2:$E$1001,Main!S296,1)</f>
        <v>Jalan Bangka Raya No. 33</v>
      </c>
      <c r="Y296" t="str">
        <f>INDEX(Detail!$B$2:$B$1001,Main!S296,1)</f>
        <v>B-</v>
      </c>
      <c r="Z296">
        <f>MATCH(F296,Sheet1!$A$3:$A$8,0)</f>
        <v>2</v>
      </c>
      <c r="AA296">
        <f>MATCH(A296,Sheet1!$B$2:$E$2,0)</f>
        <v>2</v>
      </c>
      <c r="AB296" t="str">
        <f>INDEX(Sheet1!$B$3:$E$8,Main!Z296,Main!AA296)</f>
        <v>Bu Ratna</v>
      </c>
    </row>
    <row r="297" spans="1:28" x14ac:dyDescent="0.35">
      <c r="A297" t="str">
        <f t="shared" si="24"/>
        <v>Kategori 2</v>
      </c>
      <c r="B297">
        <v>296</v>
      </c>
      <c r="C297" t="str">
        <f t="shared" si="21"/>
        <v>0296</v>
      </c>
      <c r="D297" t="str">
        <f t="shared" si="22"/>
        <v>F0296</v>
      </c>
      <c r="E297" t="str">
        <f>VLOOKUP(F297,Helper!$I:$J,2,0)</f>
        <v>F</v>
      </c>
      <c r="F297" t="s">
        <v>1011</v>
      </c>
      <c r="G297" s="27" t="str">
        <f>VLOOKUP(D297,Detail!$G:$H,2,0)</f>
        <v>Danu Prastuti</v>
      </c>
      <c r="H297">
        <v>83</v>
      </c>
      <c r="I297">
        <v>52</v>
      </c>
      <c r="J297">
        <v>92</v>
      </c>
      <c r="K297">
        <v>55</v>
      </c>
      <c r="L297">
        <v>50</v>
      </c>
      <c r="M297">
        <v>56</v>
      </c>
      <c r="N297">
        <v>64</v>
      </c>
      <c r="O297" s="27" t="str">
        <f>IFERROR(VLOOKUP(D297,Absen!$A:$B,2,0),"No")</f>
        <v>No</v>
      </c>
      <c r="P297" s="43">
        <f t="shared" si="23"/>
        <v>64</v>
      </c>
      <c r="Q297" s="45">
        <f t="shared" si="25"/>
        <v>66.000000000000014</v>
      </c>
      <c r="R297" s="49" t="str">
        <f>VLOOKUP(Q297,Helper!$N:$O,2,TRUE)</f>
        <v>C</v>
      </c>
      <c r="S297" s="51">
        <f>MATCH(D297,Detail!$G$2:$G$1001,0)</f>
        <v>980</v>
      </c>
      <c r="T297" s="27">
        <f>INDEX(Detail!$A$2:$A$1001,Main!S297,1)</f>
        <v>38076</v>
      </c>
      <c r="U297" t="str">
        <f>INDEX(Detail!$F$2:$F$1001,Main!S297,1)</f>
        <v>Manado</v>
      </c>
      <c r="V297">
        <f>INDEX(Detail!$C$2:$C$1001,Main!S297,1)</f>
        <v>152</v>
      </c>
      <c r="W297">
        <f>INDEX(Detail!$D$2:$D$1001,Main!S297,1)</f>
        <v>78</v>
      </c>
      <c r="X297" t="str">
        <f>INDEX(Detail!$E$2:$E$1001,Main!S297,1)</f>
        <v xml:space="preserve">Jl. Suryakencana No. 7
</v>
      </c>
      <c r="Y297" t="str">
        <f>INDEX(Detail!$B$2:$B$1001,Main!S297,1)</f>
        <v>B-</v>
      </c>
      <c r="Z297">
        <f>MATCH(F297,Sheet1!$A$3:$A$8,0)</f>
        <v>6</v>
      </c>
      <c r="AA297">
        <f>MATCH(A297,Sheet1!$B$2:$E$2,0)</f>
        <v>2</v>
      </c>
      <c r="AB297" t="str">
        <f>INDEX(Sheet1!$B$3:$E$8,Main!Z297,Main!AA297)</f>
        <v>Pak Krisna</v>
      </c>
    </row>
    <row r="298" spans="1:28" x14ac:dyDescent="0.35">
      <c r="A298" t="str">
        <f t="shared" si="24"/>
        <v>Kategori 2</v>
      </c>
      <c r="B298">
        <v>297</v>
      </c>
      <c r="C298" t="str">
        <f t="shared" si="21"/>
        <v>0297</v>
      </c>
      <c r="D298" t="str">
        <f t="shared" si="22"/>
        <v>C0297</v>
      </c>
      <c r="E298" t="str">
        <f>VLOOKUP(F298,Helper!$I:$J,2,0)</f>
        <v>C</v>
      </c>
      <c r="F298" t="s">
        <v>1012</v>
      </c>
      <c r="G298" s="27" t="str">
        <f>VLOOKUP(D298,Detail!$G:$H,2,0)</f>
        <v>Adikara Wahyudin</v>
      </c>
      <c r="H298">
        <v>55</v>
      </c>
      <c r="I298">
        <v>74</v>
      </c>
      <c r="J298">
        <v>83</v>
      </c>
      <c r="K298">
        <v>70</v>
      </c>
      <c r="L298">
        <v>52</v>
      </c>
      <c r="M298">
        <v>43</v>
      </c>
      <c r="N298">
        <v>61</v>
      </c>
      <c r="O298" s="27" t="str">
        <f>IFERROR(VLOOKUP(D298,Absen!$A:$B,2,0),"No")</f>
        <v>No</v>
      </c>
      <c r="P298" s="43">
        <f t="shared" si="23"/>
        <v>61</v>
      </c>
      <c r="Q298" s="45">
        <f t="shared" si="25"/>
        <v>62.675000000000004</v>
      </c>
      <c r="R298" s="49" t="str">
        <f>VLOOKUP(Q298,Helper!$N:$O,2,TRUE)</f>
        <v>C</v>
      </c>
      <c r="S298" s="51">
        <f>MATCH(D298,Detail!$G$2:$G$1001,0)</f>
        <v>400</v>
      </c>
      <c r="T298" s="27">
        <f>INDEX(Detail!$A$2:$A$1001,Main!S298,1)</f>
        <v>37507</v>
      </c>
      <c r="U298" t="str">
        <f>INDEX(Detail!$F$2:$F$1001,Main!S298,1)</f>
        <v>Payakumbuh</v>
      </c>
      <c r="V298">
        <f>INDEX(Detail!$C$2:$C$1001,Main!S298,1)</f>
        <v>171</v>
      </c>
      <c r="W298">
        <f>INDEX(Detail!$D$2:$D$1001,Main!S298,1)</f>
        <v>83</v>
      </c>
      <c r="X298" t="str">
        <f>INDEX(Detail!$E$2:$E$1001,Main!S298,1)</f>
        <v>Gg. Pasirkoja No. 93</v>
      </c>
      <c r="Y298" t="str">
        <f>INDEX(Detail!$B$2:$B$1001,Main!S298,1)</f>
        <v>A+</v>
      </c>
      <c r="Z298">
        <f>MATCH(F298,Sheet1!$A$3:$A$8,0)</f>
        <v>3</v>
      </c>
      <c r="AA298">
        <f>MATCH(A298,Sheet1!$B$2:$E$2,0)</f>
        <v>2</v>
      </c>
      <c r="AB298" t="str">
        <f>INDEX(Sheet1!$B$3:$E$8,Main!Z298,Main!AA298)</f>
        <v>Bu Made</v>
      </c>
    </row>
    <row r="299" spans="1:28" x14ac:dyDescent="0.35">
      <c r="A299" t="str">
        <f t="shared" si="24"/>
        <v>Kategori 2</v>
      </c>
      <c r="B299">
        <v>298</v>
      </c>
      <c r="C299" t="str">
        <f t="shared" si="21"/>
        <v>0298</v>
      </c>
      <c r="D299" t="str">
        <f t="shared" si="22"/>
        <v>C0298</v>
      </c>
      <c r="E299" t="str">
        <f>VLOOKUP(F299,Helper!$I:$J,2,0)</f>
        <v>C</v>
      </c>
      <c r="F299" t="s">
        <v>1012</v>
      </c>
      <c r="G299" s="27" t="str">
        <f>VLOOKUP(D299,Detail!$G:$H,2,0)</f>
        <v>Ganjaran Hartati</v>
      </c>
      <c r="H299">
        <v>89</v>
      </c>
      <c r="I299">
        <v>46</v>
      </c>
      <c r="J299">
        <v>68</v>
      </c>
      <c r="K299">
        <v>68</v>
      </c>
      <c r="L299">
        <v>72</v>
      </c>
      <c r="M299">
        <v>90</v>
      </c>
      <c r="N299">
        <v>68</v>
      </c>
      <c r="O299" s="27">
        <f>IFERROR(VLOOKUP(D299,Absen!$A:$B,2,0),"No")</f>
        <v>44784</v>
      </c>
      <c r="P299" s="43">
        <f t="shared" si="23"/>
        <v>58</v>
      </c>
      <c r="Q299" s="45">
        <f t="shared" si="25"/>
        <v>71.774999999999991</v>
      </c>
      <c r="R299" s="49" t="str">
        <f>VLOOKUP(Q299,Helper!$N:$O,2,TRUE)</f>
        <v>B</v>
      </c>
      <c r="S299" s="51">
        <f>MATCH(D299,Detail!$G$2:$G$1001,0)</f>
        <v>191</v>
      </c>
      <c r="T299" s="27">
        <f>INDEX(Detail!$A$2:$A$1001,Main!S299,1)</f>
        <v>37212</v>
      </c>
      <c r="U299" t="str">
        <f>INDEX(Detail!$F$2:$F$1001,Main!S299,1)</f>
        <v>Palangkaraya</v>
      </c>
      <c r="V299">
        <f>INDEX(Detail!$C$2:$C$1001,Main!S299,1)</f>
        <v>150</v>
      </c>
      <c r="W299">
        <f>INDEX(Detail!$D$2:$D$1001,Main!S299,1)</f>
        <v>78</v>
      </c>
      <c r="X299" t="str">
        <f>INDEX(Detail!$E$2:$E$1001,Main!S299,1)</f>
        <v>Gang Raya Setiabudhi No. 20</v>
      </c>
      <c r="Y299" t="str">
        <f>INDEX(Detail!$B$2:$B$1001,Main!S299,1)</f>
        <v>A+</v>
      </c>
      <c r="Z299">
        <f>MATCH(F299,Sheet1!$A$3:$A$8,0)</f>
        <v>3</v>
      </c>
      <c r="AA299">
        <f>MATCH(A299,Sheet1!$B$2:$E$2,0)</f>
        <v>2</v>
      </c>
      <c r="AB299" t="str">
        <f>INDEX(Sheet1!$B$3:$E$8,Main!Z299,Main!AA299)</f>
        <v>Bu Made</v>
      </c>
    </row>
    <row r="300" spans="1:28" x14ac:dyDescent="0.35">
      <c r="A300" t="str">
        <f t="shared" si="24"/>
        <v>Kategori 2</v>
      </c>
      <c r="B300">
        <v>299</v>
      </c>
      <c r="C300" t="str">
        <f t="shared" si="21"/>
        <v>0299</v>
      </c>
      <c r="D300" t="str">
        <f t="shared" si="22"/>
        <v>A0299</v>
      </c>
      <c r="E300" t="str">
        <f>VLOOKUP(F300,Helper!$I:$J,2,0)</f>
        <v>A</v>
      </c>
      <c r="F300" t="s">
        <v>1015</v>
      </c>
      <c r="G300" s="27" t="str">
        <f>VLOOKUP(D300,Detail!$G:$H,2,0)</f>
        <v>Irfan Pranowo</v>
      </c>
      <c r="H300">
        <v>72</v>
      </c>
      <c r="I300">
        <v>69</v>
      </c>
      <c r="J300">
        <v>67</v>
      </c>
      <c r="K300">
        <v>72</v>
      </c>
      <c r="L300">
        <v>72</v>
      </c>
      <c r="M300">
        <v>61</v>
      </c>
      <c r="N300">
        <v>74</v>
      </c>
      <c r="O300" s="27">
        <f>IFERROR(VLOOKUP(D300,Absen!$A:$B,2,0),"No")</f>
        <v>44910</v>
      </c>
      <c r="P300" s="43">
        <f t="shared" si="23"/>
        <v>64</v>
      </c>
      <c r="Q300" s="45">
        <f t="shared" si="25"/>
        <v>67.625</v>
      </c>
      <c r="R300" s="49" t="str">
        <f>VLOOKUP(Q300,Helper!$N:$O,2,TRUE)</f>
        <v>C</v>
      </c>
      <c r="S300" s="51">
        <f>MATCH(D300,Detail!$G$2:$G$1001,0)</f>
        <v>320</v>
      </c>
      <c r="T300" s="27">
        <f>INDEX(Detail!$A$2:$A$1001,Main!S300,1)</f>
        <v>38244</v>
      </c>
      <c r="U300" t="str">
        <f>INDEX(Detail!$F$2:$F$1001,Main!S300,1)</f>
        <v>Makassar</v>
      </c>
      <c r="V300">
        <f>INDEX(Detail!$C$2:$C$1001,Main!S300,1)</f>
        <v>151</v>
      </c>
      <c r="W300">
        <f>INDEX(Detail!$D$2:$D$1001,Main!S300,1)</f>
        <v>50</v>
      </c>
      <c r="X300" t="str">
        <f>INDEX(Detail!$E$2:$E$1001,Main!S300,1)</f>
        <v xml:space="preserve">Gg. Gegerkalong Hilir No. 4
</v>
      </c>
      <c r="Y300" t="str">
        <f>INDEX(Detail!$B$2:$B$1001,Main!S300,1)</f>
        <v>B+</v>
      </c>
      <c r="Z300">
        <f>MATCH(F300,Sheet1!$A$3:$A$8,0)</f>
        <v>1</v>
      </c>
      <c r="AA300">
        <f>MATCH(A300,Sheet1!$B$2:$E$2,0)</f>
        <v>2</v>
      </c>
      <c r="AB300" t="str">
        <f>INDEX(Sheet1!$B$3:$E$8,Main!Z300,Main!AA300)</f>
        <v>Pak Budi</v>
      </c>
    </row>
    <row r="301" spans="1:28" x14ac:dyDescent="0.35">
      <c r="A301" t="str">
        <f t="shared" si="24"/>
        <v>Kategori 2</v>
      </c>
      <c r="B301">
        <v>300</v>
      </c>
      <c r="C301" t="str">
        <f t="shared" si="21"/>
        <v>0300</v>
      </c>
      <c r="D301" t="str">
        <f t="shared" si="22"/>
        <v>C0300</v>
      </c>
      <c r="E301" t="str">
        <f>VLOOKUP(F301,Helper!$I:$J,2,0)</f>
        <v>C</v>
      </c>
      <c r="F301" t="s">
        <v>1012</v>
      </c>
      <c r="G301" s="27" t="str">
        <f>VLOOKUP(D301,Detail!$G:$H,2,0)</f>
        <v>Dian Wulandari</v>
      </c>
      <c r="H301">
        <v>86</v>
      </c>
      <c r="I301">
        <v>51</v>
      </c>
      <c r="J301">
        <v>70</v>
      </c>
      <c r="K301">
        <v>53</v>
      </c>
      <c r="L301">
        <v>95</v>
      </c>
      <c r="M301">
        <v>91</v>
      </c>
      <c r="N301">
        <v>88</v>
      </c>
      <c r="O301" s="27">
        <f>IFERROR(VLOOKUP(D301,Absen!$A:$B,2,0),"No")</f>
        <v>44878</v>
      </c>
      <c r="P301" s="43">
        <f t="shared" si="23"/>
        <v>78</v>
      </c>
      <c r="Q301" s="45">
        <f t="shared" si="25"/>
        <v>75.625</v>
      </c>
      <c r="R301" s="49" t="str">
        <f>VLOOKUP(Q301,Helper!$N:$O,2,TRUE)</f>
        <v>B</v>
      </c>
      <c r="S301" s="51">
        <f>MATCH(D301,Detail!$G$2:$G$1001,0)</f>
        <v>645</v>
      </c>
      <c r="T301" s="27">
        <f>INDEX(Detail!$A$2:$A$1001,Main!S301,1)</f>
        <v>38005</v>
      </c>
      <c r="U301" t="str">
        <f>INDEX(Detail!$F$2:$F$1001,Main!S301,1)</f>
        <v>Purwokerto</v>
      </c>
      <c r="V301">
        <f>INDEX(Detail!$C$2:$C$1001,Main!S301,1)</f>
        <v>180</v>
      </c>
      <c r="W301">
        <f>INDEX(Detail!$D$2:$D$1001,Main!S301,1)</f>
        <v>55</v>
      </c>
      <c r="X301" t="str">
        <f>INDEX(Detail!$E$2:$E$1001,Main!S301,1)</f>
        <v xml:space="preserve">Jalan PHH. Mustofa No. 6
</v>
      </c>
      <c r="Y301" t="str">
        <f>INDEX(Detail!$B$2:$B$1001,Main!S301,1)</f>
        <v>O+</v>
      </c>
      <c r="Z301">
        <f>MATCH(F301,Sheet1!$A$3:$A$8,0)</f>
        <v>3</v>
      </c>
      <c r="AA301">
        <f>MATCH(A301,Sheet1!$B$2:$E$2,0)</f>
        <v>2</v>
      </c>
      <c r="AB301" t="str">
        <f>INDEX(Sheet1!$B$3:$E$8,Main!Z301,Main!AA301)</f>
        <v>Bu Made</v>
      </c>
    </row>
    <row r="302" spans="1:28" x14ac:dyDescent="0.35">
      <c r="A302" t="str">
        <f t="shared" si="24"/>
        <v>Kategori 2</v>
      </c>
      <c r="B302">
        <v>301</v>
      </c>
      <c r="C302" t="str">
        <f t="shared" si="21"/>
        <v>0301</v>
      </c>
      <c r="D302" t="str">
        <f t="shared" si="22"/>
        <v>A0301</v>
      </c>
      <c r="E302" t="str">
        <f>VLOOKUP(F302,Helper!$I:$J,2,0)</f>
        <v>A</v>
      </c>
      <c r="F302" t="s">
        <v>1015</v>
      </c>
      <c r="G302" s="27" t="str">
        <f>VLOOKUP(D302,Detail!$G:$H,2,0)</f>
        <v>Akarsana Lestari</v>
      </c>
      <c r="H302">
        <v>75</v>
      </c>
      <c r="I302">
        <v>65</v>
      </c>
      <c r="J302">
        <v>43</v>
      </c>
      <c r="K302">
        <v>52</v>
      </c>
      <c r="L302">
        <v>56</v>
      </c>
      <c r="M302">
        <v>84</v>
      </c>
      <c r="N302">
        <v>92</v>
      </c>
      <c r="O302" s="27">
        <f>IFERROR(VLOOKUP(D302,Absen!$A:$B,2,0),"No")</f>
        <v>44896</v>
      </c>
      <c r="P302" s="43">
        <f t="shared" si="23"/>
        <v>82</v>
      </c>
      <c r="Q302" s="45">
        <f t="shared" si="25"/>
        <v>64.600000000000009</v>
      </c>
      <c r="R302" s="49" t="str">
        <f>VLOOKUP(Q302,Helper!$N:$O,2,TRUE)</f>
        <v>C</v>
      </c>
      <c r="S302" s="51">
        <f>MATCH(D302,Detail!$G$2:$G$1001,0)</f>
        <v>609</v>
      </c>
      <c r="T302" s="27">
        <f>INDEX(Detail!$A$2:$A$1001,Main!S302,1)</f>
        <v>37902</v>
      </c>
      <c r="U302" t="str">
        <f>INDEX(Detail!$F$2:$F$1001,Main!S302,1)</f>
        <v>Tangerang</v>
      </c>
      <c r="V302">
        <f>INDEX(Detail!$C$2:$C$1001,Main!S302,1)</f>
        <v>165</v>
      </c>
      <c r="W302">
        <f>INDEX(Detail!$D$2:$D$1001,Main!S302,1)</f>
        <v>69</v>
      </c>
      <c r="X302" t="str">
        <f>INDEX(Detail!$E$2:$E$1001,Main!S302,1)</f>
        <v>Jalan M.H Thamrin No. 47</v>
      </c>
      <c r="Y302" t="str">
        <f>INDEX(Detail!$B$2:$B$1001,Main!S302,1)</f>
        <v>A-</v>
      </c>
      <c r="Z302">
        <f>MATCH(F302,Sheet1!$A$3:$A$8,0)</f>
        <v>1</v>
      </c>
      <c r="AA302">
        <f>MATCH(A302,Sheet1!$B$2:$E$2,0)</f>
        <v>2</v>
      </c>
      <c r="AB302" t="str">
        <f>INDEX(Sheet1!$B$3:$E$8,Main!Z302,Main!AA302)</f>
        <v>Pak Budi</v>
      </c>
    </row>
    <row r="303" spans="1:28" x14ac:dyDescent="0.35">
      <c r="A303" t="str">
        <f t="shared" si="24"/>
        <v>Kategori 2</v>
      </c>
      <c r="B303">
        <v>302</v>
      </c>
      <c r="C303" t="str">
        <f t="shared" si="21"/>
        <v>0302</v>
      </c>
      <c r="D303" t="str">
        <f t="shared" si="22"/>
        <v>C0302</v>
      </c>
      <c r="E303" t="str">
        <f>VLOOKUP(F303,Helper!$I:$J,2,0)</f>
        <v>C</v>
      </c>
      <c r="F303" t="s">
        <v>1012</v>
      </c>
      <c r="G303" s="27" t="str">
        <f>VLOOKUP(D303,Detail!$G:$H,2,0)</f>
        <v>Jaeman Halimah</v>
      </c>
      <c r="H303">
        <v>67</v>
      </c>
      <c r="I303">
        <v>42</v>
      </c>
      <c r="J303">
        <v>53</v>
      </c>
      <c r="K303">
        <v>52</v>
      </c>
      <c r="L303">
        <v>82</v>
      </c>
      <c r="M303">
        <v>86</v>
      </c>
      <c r="N303">
        <v>79</v>
      </c>
      <c r="O303" s="27">
        <f>IFERROR(VLOOKUP(D303,Absen!$A:$B,2,0),"No")</f>
        <v>44907</v>
      </c>
      <c r="P303" s="43">
        <f t="shared" si="23"/>
        <v>69</v>
      </c>
      <c r="Q303" s="45">
        <f t="shared" si="25"/>
        <v>65.075000000000003</v>
      </c>
      <c r="R303" s="49" t="str">
        <f>VLOOKUP(Q303,Helper!$N:$O,2,TRUE)</f>
        <v>C</v>
      </c>
      <c r="S303" s="51">
        <f>MATCH(D303,Detail!$G$2:$G$1001,0)</f>
        <v>223</v>
      </c>
      <c r="T303" s="27">
        <f>INDEX(Detail!$A$2:$A$1001,Main!S303,1)</f>
        <v>37932</v>
      </c>
      <c r="U303" t="str">
        <f>INDEX(Detail!$F$2:$F$1001,Main!S303,1)</f>
        <v>Kupang</v>
      </c>
      <c r="V303">
        <f>INDEX(Detail!$C$2:$C$1001,Main!S303,1)</f>
        <v>166</v>
      </c>
      <c r="W303">
        <f>INDEX(Detail!$D$2:$D$1001,Main!S303,1)</f>
        <v>52</v>
      </c>
      <c r="X303" t="str">
        <f>INDEX(Detail!$E$2:$E$1001,Main!S303,1)</f>
        <v>Gang Sukabumi No. 16</v>
      </c>
      <c r="Y303" t="str">
        <f>INDEX(Detail!$B$2:$B$1001,Main!S303,1)</f>
        <v>A+</v>
      </c>
      <c r="Z303">
        <f>MATCH(F303,Sheet1!$A$3:$A$8,0)</f>
        <v>3</v>
      </c>
      <c r="AA303">
        <f>MATCH(A303,Sheet1!$B$2:$E$2,0)</f>
        <v>2</v>
      </c>
      <c r="AB303" t="str">
        <f>INDEX(Sheet1!$B$3:$E$8,Main!Z303,Main!AA303)</f>
        <v>Bu Made</v>
      </c>
    </row>
    <row r="304" spans="1:28" x14ac:dyDescent="0.35">
      <c r="A304" t="str">
        <f t="shared" si="24"/>
        <v>Kategori 2</v>
      </c>
      <c r="B304">
        <v>303</v>
      </c>
      <c r="C304" t="str">
        <f t="shared" si="21"/>
        <v>0303</v>
      </c>
      <c r="D304" t="str">
        <f t="shared" si="22"/>
        <v>D0303</v>
      </c>
      <c r="E304" t="str">
        <f>VLOOKUP(F304,Helper!$I:$J,2,0)</f>
        <v>D</v>
      </c>
      <c r="F304" t="s">
        <v>1013</v>
      </c>
      <c r="G304" s="27" t="str">
        <f>VLOOKUP(D304,Detail!$G:$H,2,0)</f>
        <v>Wirda Sirait</v>
      </c>
      <c r="H304">
        <v>50</v>
      </c>
      <c r="I304">
        <v>62</v>
      </c>
      <c r="J304">
        <v>51</v>
      </c>
      <c r="K304">
        <v>63</v>
      </c>
      <c r="L304">
        <v>53</v>
      </c>
      <c r="M304">
        <v>96</v>
      </c>
      <c r="N304">
        <v>61</v>
      </c>
      <c r="O304" s="27">
        <f>IFERROR(VLOOKUP(D304,Absen!$A:$B,2,0),"No")</f>
        <v>44810</v>
      </c>
      <c r="P304" s="43">
        <f t="shared" si="23"/>
        <v>51</v>
      </c>
      <c r="Q304" s="45">
        <f t="shared" si="25"/>
        <v>63.000000000000007</v>
      </c>
      <c r="R304" s="49" t="str">
        <f>VLOOKUP(Q304,Helper!$N:$O,2,TRUE)</f>
        <v>C</v>
      </c>
      <c r="S304" s="51">
        <f>MATCH(D304,Detail!$G$2:$G$1001,0)</f>
        <v>770</v>
      </c>
      <c r="T304" s="27">
        <f>INDEX(Detail!$A$2:$A$1001,Main!S304,1)</f>
        <v>38440</v>
      </c>
      <c r="U304" t="str">
        <f>INDEX(Detail!$F$2:$F$1001,Main!S304,1)</f>
        <v>Tidore Kepulauan</v>
      </c>
      <c r="V304">
        <f>INDEX(Detail!$C$2:$C$1001,Main!S304,1)</f>
        <v>152</v>
      </c>
      <c r="W304">
        <f>INDEX(Detail!$D$2:$D$1001,Main!S304,1)</f>
        <v>77</v>
      </c>
      <c r="X304" t="str">
        <f>INDEX(Detail!$E$2:$E$1001,Main!S304,1)</f>
        <v xml:space="preserve">Jl. Dr. Djunjunan No. 2
</v>
      </c>
      <c r="Y304" t="str">
        <f>INDEX(Detail!$B$2:$B$1001,Main!S304,1)</f>
        <v>AB+</v>
      </c>
      <c r="Z304">
        <f>MATCH(F304,Sheet1!$A$3:$A$8,0)</f>
        <v>4</v>
      </c>
      <c r="AA304">
        <f>MATCH(A304,Sheet1!$B$2:$E$2,0)</f>
        <v>2</v>
      </c>
      <c r="AB304" t="str">
        <f>INDEX(Sheet1!$B$3:$E$8,Main!Z304,Main!AA304)</f>
        <v>Pak Andi</v>
      </c>
    </row>
    <row r="305" spans="1:28" x14ac:dyDescent="0.35">
      <c r="A305" t="str">
        <f t="shared" si="24"/>
        <v>Kategori 2</v>
      </c>
      <c r="B305">
        <v>304</v>
      </c>
      <c r="C305" t="str">
        <f t="shared" si="21"/>
        <v>0304</v>
      </c>
      <c r="D305" t="str">
        <f t="shared" si="22"/>
        <v>D0304</v>
      </c>
      <c r="E305" t="str">
        <f>VLOOKUP(F305,Helper!$I:$J,2,0)</f>
        <v>D</v>
      </c>
      <c r="F305" t="s">
        <v>1013</v>
      </c>
      <c r="G305" s="27" t="str">
        <f>VLOOKUP(D305,Detail!$G:$H,2,0)</f>
        <v>Nugraha Suryono</v>
      </c>
      <c r="H305">
        <v>87</v>
      </c>
      <c r="I305">
        <v>62</v>
      </c>
      <c r="J305">
        <v>57</v>
      </c>
      <c r="K305">
        <v>68</v>
      </c>
      <c r="L305">
        <v>55</v>
      </c>
      <c r="M305">
        <v>96</v>
      </c>
      <c r="N305">
        <v>82</v>
      </c>
      <c r="O305" s="27" t="str">
        <f>IFERROR(VLOOKUP(D305,Absen!$A:$B,2,0),"No")</f>
        <v>No</v>
      </c>
      <c r="P305" s="43">
        <f t="shared" si="23"/>
        <v>82</v>
      </c>
      <c r="Q305" s="45">
        <f t="shared" si="25"/>
        <v>72.8</v>
      </c>
      <c r="R305" s="49" t="str">
        <f>VLOOKUP(Q305,Helper!$N:$O,2,TRUE)</f>
        <v>B</v>
      </c>
      <c r="S305" s="51">
        <f>MATCH(D305,Detail!$G$2:$G$1001,0)</f>
        <v>675</v>
      </c>
      <c r="T305" s="27">
        <f>INDEX(Detail!$A$2:$A$1001,Main!S305,1)</f>
        <v>38133</v>
      </c>
      <c r="U305" t="str">
        <f>INDEX(Detail!$F$2:$F$1001,Main!S305,1)</f>
        <v>Pekalongan</v>
      </c>
      <c r="V305">
        <f>INDEX(Detail!$C$2:$C$1001,Main!S305,1)</f>
        <v>176</v>
      </c>
      <c r="W305">
        <f>INDEX(Detail!$D$2:$D$1001,Main!S305,1)</f>
        <v>52</v>
      </c>
      <c r="X305" t="str">
        <f>INDEX(Detail!$E$2:$E$1001,Main!S305,1)</f>
        <v xml:space="preserve">Jalan Soekarno Hatta No. 7
</v>
      </c>
      <c r="Y305" t="str">
        <f>INDEX(Detail!$B$2:$B$1001,Main!S305,1)</f>
        <v>A-</v>
      </c>
      <c r="Z305">
        <f>MATCH(F305,Sheet1!$A$3:$A$8,0)</f>
        <v>4</v>
      </c>
      <c r="AA305">
        <f>MATCH(A305,Sheet1!$B$2:$E$2,0)</f>
        <v>2</v>
      </c>
      <c r="AB305" t="str">
        <f>INDEX(Sheet1!$B$3:$E$8,Main!Z305,Main!AA305)</f>
        <v>Pak Andi</v>
      </c>
    </row>
    <row r="306" spans="1:28" x14ac:dyDescent="0.35">
      <c r="A306" t="str">
        <f t="shared" si="24"/>
        <v>Kategori 2</v>
      </c>
      <c r="B306">
        <v>305</v>
      </c>
      <c r="C306" t="str">
        <f t="shared" si="21"/>
        <v>0305</v>
      </c>
      <c r="D306" t="str">
        <f t="shared" si="22"/>
        <v>E0305</v>
      </c>
      <c r="E306" t="str">
        <f>VLOOKUP(F306,Helper!$I:$J,2,0)</f>
        <v>E</v>
      </c>
      <c r="F306" t="s">
        <v>1010</v>
      </c>
      <c r="G306" s="27" t="str">
        <f>VLOOKUP(D306,Detail!$G:$H,2,0)</f>
        <v>Jaiman Megantara</v>
      </c>
      <c r="H306">
        <v>80</v>
      </c>
      <c r="I306">
        <v>48</v>
      </c>
      <c r="J306">
        <v>77</v>
      </c>
      <c r="K306">
        <v>56</v>
      </c>
      <c r="L306">
        <v>78</v>
      </c>
      <c r="M306">
        <v>40</v>
      </c>
      <c r="N306">
        <v>92</v>
      </c>
      <c r="O306" s="27" t="str">
        <f>IFERROR(VLOOKUP(D306,Absen!$A:$B,2,0),"No")</f>
        <v>No</v>
      </c>
      <c r="P306" s="43">
        <f t="shared" si="23"/>
        <v>92</v>
      </c>
      <c r="Q306" s="45">
        <f t="shared" si="25"/>
        <v>65.349999999999994</v>
      </c>
      <c r="R306" s="49" t="str">
        <f>VLOOKUP(Q306,Helper!$N:$O,2,TRUE)</f>
        <v>C</v>
      </c>
      <c r="S306" s="51">
        <f>MATCH(D306,Detail!$G$2:$G$1001,0)</f>
        <v>77</v>
      </c>
      <c r="T306" s="27">
        <f>INDEX(Detail!$A$2:$A$1001,Main!S306,1)</f>
        <v>38314</v>
      </c>
      <c r="U306" t="str">
        <f>INDEX(Detail!$F$2:$F$1001,Main!S306,1)</f>
        <v>Padang</v>
      </c>
      <c r="V306">
        <f>INDEX(Detail!$C$2:$C$1001,Main!S306,1)</f>
        <v>167</v>
      </c>
      <c r="W306">
        <f>INDEX(Detail!$D$2:$D$1001,Main!S306,1)</f>
        <v>76</v>
      </c>
      <c r="X306" t="str">
        <f>INDEX(Detail!$E$2:$E$1001,Main!S306,1)</f>
        <v>Gang Jayawijaya No. 49</v>
      </c>
      <c r="Y306" t="str">
        <f>INDEX(Detail!$B$2:$B$1001,Main!S306,1)</f>
        <v>A-</v>
      </c>
      <c r="Z306">
        <f>MATCH(F306,Sheet1!$A$3:$A$8,0)</f>
        <v>5</v>
      </c>
      <c r="AA306">
        <f>MATCH(A306,Sheet1!$B$2:$E$2,0)</f>
        <v>2</v>
      </c>
      <c r="AB306" t="str">
        <f>INDEX(Sheet1!$B$3:$E$8,Main!Z306,Main!AA306)</f>
        <v>Bu Dwi</v>
      </c>
    </row>
    <row r="307" spans="1:28" x14ac:dyDescent="0.35">
      <c r="A307" t="str">
        <f t="shared" si="24"/>
        <v>Kategori 2</v>
      </c>
      <c r="B307">
        <v>306</v>
      </c>
      <c r="C307" t="str">
        <f t="shared" si="21"/>
        <v>0306</v>
      </c>
      <c r="D307" t="str">
        <f t="shared" si="22"/>
        <v>F0306</v>
      </c>
      <c r="E307" t="str">
        <f>VLOOKUP(F307,Helper!$I:$J,2,0)</f>
        <v>F</v>
      </c>
      <c r="F307" t="s">
        <v>1011</v>
      </c>
      <c r="G307" s="27" t="str">
        <f>VLOOKUP(D307,Detail!$G:$H,2,0)</f>
        <v>Raden Kusmawati</v>
      </c>
      <c r="H307">
        <v>90</v>
      </c>
      <c r="I307">
        <v>49</v>
      </c>
      <c r="J307">
        <v>93</v>
      </c>
      <c r="K307">
        <v>61</v>
      </c>
      <c r="L307">
        <v>50</v>
      </c>
      <c r="M307">
        <v>53</v>
      </c>
      <c r="N307">
        <v>65</v>
      </c>
      <c r="O307" s="27" t="str">
        <f>IFERROR(VLOOKUP(D307,Absen!$A:$B,2,0),"No")</f>
        <v>No</v>
      </c>
      <c r="P307" s="43">
        <f t="shared" si="23"/>
        <v>65</v>
      </c>
      <c r="Q307" s="45">
        <f t="shared" si="25"/>
        <v>66.95</v>
      </c>
      <c r="R307" s="49" t="str">
        <f>VLOOKUP(Q307,Helper!$N:$O,2,TRUE)</f>
        <v>C</v>
      </c>
      <c r="S307" s="51">
        <f>MATCH(D307,Detail!$G$2:$G$1001,0)</f>
        <v>73</v>
      </c>
      <c r="T307" s="27">
        <f>INDEX(Detail!$A$2:$A$1001,Main!S307,1)</f>
        <v>37815</v>
      </c>
      <c r="U307" t="str">
        <f>INDEX(Detail!$F$2:$F$1001,Main!S307,1)</f>
        <v>Singkawang</v>
      </c>
      <c r="V307">
        <f>INDEX(Detail!$C$2:$C$1001,Main!S307,1)</f>
        <v>154</v>
      </c>
      <c r="W307">
        <f>INDEX(Detail!$D$2:$D$1001,Main!S307,1)</f>
        <v>52</v>
      </c>
      <c r="X307" t="str">
        <f>INDEX(Detail!$E$2:$E$1001,Main!S307,1)</f>
        <v xml:space="preserve">Gang Jamika No. 6
</v>
      </c>
      <c r="Y307" t="str">
        <f>INDEX(Detail!$B$2:$B$1001,Main!S307,1)</f>
        <v>AB-</v>
      </c>
      <c r="Z307">
        <f>MATCH(F307,Sheet1!$A$3:$A$8,0)</f>
        <v>6</v>
      </c>
      <c r="AA307">
        <f>MATCH(A307,Sheet1!$B$2:$E$2,0)</f>
        <v>2</v>
      </c>
      <c r="AB307" t="str">
        <f>INDEX(Sheet1!$B$3:$E$8,Main!Z307,Main!AA307)</f>
        <v>Pak Krisna</v>
      </c>
    </row>
    <row r="308" spans="1:28" x14ac:dyDescent="0.35">
      <c r="A308" t="str">
        <f t="shared" si="24"/>
        <v>Kategori 2</v>
      </c>
      <c r="B308">
        <v>307</v>
      </c>
      <c r="C308" t="str">
        <f t="shared" si="21"/>
        <v>0307</v>
      </c>
      <c r="D308" t="str">
        <f t="shared" si="22"/>
        <v>F0307</v>
      </c>
      <c r="E308" t="str">
        <f>VLOOKUP(F308,Helper!$I:$J,2,0)</f>
        <v>F</v>
      </c>
      <c r="F308" t="s">
        <v>1011</v>
      </c>
      <c r="G308" s="27" t="str">
        <f>VLOOKUP(D308,Detail!$G:$H,2,0)</f>
        <v>Sadina Hasanah</v>
      </c>
      <c r="H308">
        <v>61</v>
      </c>
      <c r="I308">
        <v>46</v>
      </c>
      <c r="J308">
        <v>91</v>
      </c>
      <c r="K308">
        <v>58</v>
      </c>
      <c r="L308">
        <v>82</v>
      </c>
      <c r="M308">
        <v>69</v>
      </c>
      <c r="N308">
        <v>69</v>
      </c>
      <c r="O308" s="27">
        <f>IFERROR(VLOOKUP(D308,Absen!$A:$B,2,0),"No")</f>
        <v>44807</v>
      </c>
      <c r="P308" s="43">
        <f t="shared" si="23"/>
        <v>59</v>
      </c>
      <c r="Q308" s="45">
        <f t="shared" si="25"/>
        <v>68.775000000000006</v>
      </c>
      <c r="R308" s="49" t="str">
        <f>VLOOKUP(Q308,Helper!$N:$O,2,TRUE)</f>
        <v>C</v>
      </c>
      <c r="S308" s="51">
        <f>MATCH(D308,Detail!$G$2:$G$1001,0)</f>
        <v>17</v>
      </c>
      <c r="T308" s="27">
        <f>INDEX(Detail!$A$2:$A$1001,Main!S308,1)</f>
        <v>37818</v>
      </c>
      <c r="U308" t="str">
        <f>INDEX(Detail!$F$2:$F$1001,Main!S308,1)</f>
        <v>Tangerang Selatan</v>
      </c>
      <c r="V308">
        <f>INDEX(Detail!$C$2:$C$1001,Main!S308,1)</f>
        <v>171</v>
      </c>
      <c r="W308">
        <f>INDEX(Detail!$D$2:$D$1001,Main!S308,1)</f>
        <v>80</v>
      </c>
      <c r="X308" t="str">
        <f>INDEX(Detail!$E$2:$E$1001,Main!S308,1)</f>
        <v>Gang Astana Anyar No. 51</v>
      </c>
      <c r="Y308" t="str">
        <f>INDEX(Detail!$B$2:$B$1001,Main!S308,1)</f>
        <v>AB-</v>
      </c>
      <c r="Z308">
        <f>MATCH(F308,Sheet1!$A$3:$A$8,0)</f>
        <v>6</v>
      </c>
      <c r="AA308">
        <f>MATCH(A308,Sheet1!$B$2:$E$2,0)</f>
        <v>2</v>
      </c>
      <c r="AB308" t="str">
        <f>INDEX(Sheet1!$B$3:$E$8,Main!Z308,Main!AA308)</f>
        <v>Pak Krisna</v>
      </c>
    </row>
    <row r="309" spans="1:28" x14ac:dyDescent="0.35">
      <c r="A309" t="str">
        <f t="shared" si="24"/>
        <v>Kategori 2</v>
      </c>
      <c r="B309">
        <v>308</v>
      </c>
      <c r="C309" t="str">
        <f t="shared" si="21"/>
        <v>0308</v>
      </c>
      <c r="D309" t="str">
        <f t="shared" si="22"/>
        <v>E0308</v>
      </c>
      <c r="E309" t="str">
        <f>VLOOKUP(F309,Helper!$I:$J,2,0)</f>
        <v>E</v>
      </c>
      <c r="F309" t="s">
        <v>1010</v>
      </c>
      <c r="G309" s="27" t="str">
        <f>VLOOKUP(D309,Detail!$G:$H,2,0)</f>
        <v>Dalimin Situmorang</v>
      </c>
      <c r="H309">
        <v>86</v>
      </c>
      <c r="I309">
        <v>67</v>
      </c>
      <c r="J309">
        <v>51</v>
      </c>
      <c r="K309">
        <v>63</v>
      </c>
      <c r="L309">
        <v>94</v>
      </c>
      <c r="M309">
        <v>40</v>
      </c>
      <c r="N309">
        <v>60</v>
      </c>
      <c r="O309" s="27">
        <f>IFERROR(VLOOKUP(D309,Absen!$A:$B,2,0),"No")</f>
        <v>44881</v>
      </c>
      <c r="P309" s="43">
        <f t="shared" si="23"/>
        <v>50</v>
      </c>
      <c r="Q309" s="45">
        <f t="shared" si="25"/>
        <v>61.95</v>
      </c>
      <c r="R309" s="49" t="str">
        <f>VLOOKUP(Q309,Helper!$N:$O,2,TRUE)</f>
        <v>C</v>
      </c>
      <c r="S309" s="51">
        <f>MATCH(D309,Detail!$G$2:$G$1001,0)</f>
        <v>239</v>
      </c>
      <c r="T309" s="27">
        <f>INDEX(Detail!$A$2:$A$1001,Main!S309,1)</f>
        <v>37860</v>
      </c>
      <c r="U309" t="str">
        <f>INDEX(Detail!$F$2:$F$1001,Main!S309,1)</f>
        <v>Yogyakarta</v>
      </c>
      <c r="V309">
        <f>INDEX(Detail!$C$2:$C$1001,Main!S309,1)</f>
        <v>168</v>
      </c>
      <c r="W309">
        <f>INDEX(Detail!$D$2:$D$1001,Main!S309,1)</f>
        <v>67</v>
      </c>
      <c r="X309" t="str">
        <f>INDEX(Detail!$E$2:$E$1001,Main!S309,1)</f>
        <v xml:space="preserve">Gang Tubagus Ismail No. 4
</v>
      </c>
      <c r="Y309" t="str">
        <f>INDEX(Detail!$B$2:$B$1001,Main!S309,1)</f>
        <v>A-</v>
      </c>
      <c r="Z309">
        <f>MATCH(F309,Sheet1!$A$3:$A$8,0)</f>
        <v>5</v>
      </c>
      <c r="AA309">
        <f>MATCH(A309,Sheet1!$B$2:$E$2,0)</f>
        <v>2</v>
      </c>
      <c r="AB309" t="str">
        <f>INDEX(Sheet1!$B$3:$E$8,Main!Z309,Main!AA309)</f>
        <v>Bu Dwi</v>
      </c>
    </row>
    <row r="310" spans="1:28" x14ac:dyDescent="0.35">
      <c r="A310" t="str">
        <f t="shared" si="24"/>
        <v>Kategori 2</v>
      </c>
      <c r="B310">
        <v>309</v>
      </c>
      <c r="C310" t="str">
        <f t="shared" si="21"/>
        <v>0309</v>
      </c>
      <c r="D310" t="str">
        <f t="shared" si="22"/>
        <v>C0309</v>
      </c>
      <c r="E310" t="str">
        <f>VLOOKUP(F310,Helper!$I:$J,2,0)</f>
        <v>C</v>
      </c>
      <c r="F310" t="s">
        <v>1012</v>
      </c>
      <c r="G310" s="27" t="str">
        <f>VLOOKUP(D310,Detail!$G:$H,2,0)</f>
        <v>Melinda Mayasari</v>
      </c>
      <c r="H310">
        <v>82</v>
      </c>
      <c r="I310">
        <v>48</v>
      </c>
      <c r="J310">
        <v>81</v>
      </c>
      <c r="K310">
        <v>50</v>
      </c>
      <c r="L310">
        <v>65</v>
      </c>
      <c r="M310">
        <v>81</v>
      </c>
      <c r="N310">
        <v>96</v>
      </c>
      <c r="O310" s="27" t="str">
        <f>IFERROR(VLOOKUP(D310,Absen!$A:$B,2,0),"No")</f>
        <v>No</v>
      </c>
      <c r="P310" s="43">
        <f t="shared" si="23"/>
        <v>96</v>
      </c>
      <c r="Q310" s="45">
        <f t="shared" si="25"/>
        <v>72.625</v>
      </c>
      <c r="R310" s="49" t="str">
        <f>VLOOKUP(Q310,Helper!$N:$O,2,TRUE)</f>
        <v>B</v>
      </c>
      <c r="S310" s="51">
        <f>MATCH(D310,Detail!$G$2:$G$1001,0)</f>
        <v>816</v>
      </c>
      <c r="T310" s="27">
        <f>INDEX(Detail!$A$2:$A$1001,Main!S310,1)</f>
        <v>37882</v>
      </c>
      <c r="U310" t="str">
        <f>INDEX(Detail!$F$2:$F$1001,Main!S310,1)</f>
        <v>Yogyakarta</v>
      </c>
      <c r="V310">
        <f>INDEX(Detail!$C$2:$C$1001,Main!S310,1)</f>
        <v>161</v>
      </c>
      <c r="W310">
        <f>INDEX(Detail!$D$2:$D$1001,Main!S310,1)</f>
        <v>91</v>
      </c>
      <c r="X310" t="str">
        <f>INDEX(Detail!$E$2:$E$1001,Main!S310,1)</f>
        <v>Jl. Jend. A. Yani No. 89</v>
      </c>
      <c r="Y310" t="str">
        <f>INDEX(Detail!$B$2:$B$1001,Main!S310,1)</f>
        <v>AB-</v>
      </c>
      <c r="Z310">
        <f>MATCH(F310,Sheet1!$A$3:$A$8,0)</f>
        <v>3</v>
      </c>
      <c r="AA310">
        <f>MATCH(A310,Sheet1!$B$2:$E$2,0)</f>
        <v>2</v>
      </c>
      <c r="AB310" t="str">
        <f>INDEX(Sheet1!$B$3:$E$8,Main!Z310,Main!AA310)</f>
        <v>Bu Made</v>
      </c>
    </row>
    <row r="311" spans="1:28" x14ac:dyDescent="0.35">
      <c r="A311" t="str">
        <f t="shared" si="24"/>
        <v>Kategori 2</v>
      </c>
      <c r="B311">
        <v>310</v>
      </c>
      <c r="C311" t="str">
        <f t="shared" si="21"/>
        <v>0310</v>
      </c>
      <c r="D311" t="str">
        <f t="shared" si="22"/>
        <v>E0310</v>
      </c>
      <c r="E311" t="str">
        <f>VLOOKUP(F311,Helper!$I:$J,2,0)</f>
        <v>E</v>
      </c>
      <c r="F311" t="s">
        <v>1010</v>
      </c>
      <c r="G311" s="27" t="str">
        <f>VLOOKUP(D311,Detail!$G:$H,2,0)</f>
        <v>Shania Maheswara</v>
      </c>
      <c r="H311">
        <v>83</v>
      </c>
      <c r="I311">
        <v>58</v>
      </c>
      <c r="J311">
        <v>67</v>
      </c>
      <c r="K311">
        <v>58</v>
      </c>
      <c r="L311">
        <v>81</v>
      </c>
      <c r="M311">
        <v>81</v>
      </c>
      <c r="N311">
        <v>97</v>
      </c>
      <c r="O311" s="27">
        <f>IFERROR(VLOOKUP(D311,Absen!$A:$B,2,0),"No")</f>
        <v>44814</v>
      </c>
      <c r="P311" s="43">
        <f t="shared" si="23"/>
        <v>87</v>
      </c>
      <c r="Q311" s="45">
        <f t="shared" si="25"/>
        <v>73.3</v>
      </c>
      <c r="R311" s="49" t="str">
        <f>VLOOKUP(Q311,Helper!$N:$O,2,TRUE)</f>
        <v>B</v>
      </c>
      <c r="S311" s="51">
        <f>MATCH(D311,Detail!$G$2:$G$1001,0)</f>
        <v>791</v>
      </c>
      <c r="T311" s="27">
        <f>INDEX(Detail!$A$2:$A$1001,Main!S311,1)</f>
        <v>37464</v>
      </c>
      <c r="U311" t="str">
        <f>INDEX(Detail!$F$2:$F$1001,Main!S311,1)</f>
        <v>Bima</v>
      </c>
      <c r="V311">
        <f>INDEX(Detail!$C$2:$C$1001,Main!S311,1)</f>
        <v>155</v>
      </c>
      <c r="W311">
        <f>INDEX(Detail!$D$2:$D$1001,Main!S311,1)</f>
        <v>89</v>
      </c>
      <c r="X311" t="str">
        <f>INDEX(Detail!$E$2:$E$1001,Main!S311,1)</f>
        <v xml:space="preserve">Jl. HOS. Cokroaminoto No. 4
</v>
      </c>
      <c r="Y311" t="str">
        <f>INDEX(Detail!$B$2:$B$1001,Main!S311,1)</f>
        <v>O+</v>
      </c>
      <c r="Z311">
        <f>MATCH(F311,Sheet1!$A$3:$A$8,0)</f>
        <v>5</v>
      </c>
      <c r="AA311">
        <f>MATCH(A311,Sheet1!$B$2:$E$2,0)</f>
        <v>2</v>
      </c>
      <c r="AB311" t="str">
        <f>INDEX(Sheet1!$B$3:$E$8,Main!Z311,Main!AA311)</f>
        <v>Bu Dwi</v>
      </c>
    </row>
    <row r="312" spans="1:28" x14ac:dyDescent="0.35">
      <c r="A312" t="str">
        <f t="shared" si="24"/>
        <v>Kategori 2</v>
      </c>
      <c r="B312">
        <v>311</v>
      </c>
      <c r="C312" t="str">
        <f t="shared" si="21"/>
        <v>0311</v>
      </c>
      <c r="D312" t="str">
        <f t="shared" si="22"/>
        <v>B0311</v>
      </c>
      <c r="E312" t="str">
        <f>VLOOKUP(F312,Helper!$I:$J,2,0)</f>
        <v>B</v>
      </c>
      <c r="F312" t="s">
        <v>1014</v>
      </c>
      <c r="G312" s="27" t="str">
        <f>VLOOKUP(D312,Detail!$G:$H,2,0)</f>
        <v>Irnanto Fujiati</v>
      </c>
      <c r="H312">
        <v>52</v>
      </c>
      <c r="I312">
        <v>74</v>
      </c>
      <c r="J312">
        <v>72</v>
      </c>
      <c r="K312">
        <v>61</v>
      </c>
      <c r="L312">
        <v>50</v>
      </c>
      <c r="M312">
        <v>89</v>
      </c>
      <c r="N312">
        <v>85</v>
      </c>
      <c r="O312" s="27" t="str">
        <f>IFERROR(VLOOKUP(D312,Absen!$A:$B,2,0),"No")</f>
        <v>No</v>
      </c>
      <c r="P312" s="43">
        <f t="shared" si="23"/>
        <v>85</v>
      </c>
      <c r="Q312" s="45">
        <f t="shared" si="25"/>
        <v>70.325000000000003</v>
      </c>
      <c r="R312" s="49" t="str">
        <f>VLOOKUP(Q312,Helper!$N:$O,2,TRUE)</f>
        <v>B</v>
      </c>
      <c r="S312" s="51">
        <f>MATCH(D312,Detail!$G$2:$G$1001,0)</f>
        <v>529</v>
      </c>
      <c r="T312" s="27">
        <f>INDEX(Detail!$A$2:$A$1001,Main!S312,1)</f>
        <v>37845</v>
      </c>
      <c r="U312" t="str">
        <f>INDEX(Detail!$F$2:$F$1001,Main!S312,1)</f>
        <v>Pariaman</v>
      </c>
      <c r="V312">
        <f>INDEX(Detail!$C$2:$C$1001,Main!S312,1)</f>
        <v>180</v>
      </c>
      <c r="W312">
        <f>INDEX(Detail!$D$2:$D$1001,Main!S312,1)</f>
        <v>47</v>
      </c>
      <c r="X312" t="str">
        <f>INDEX(Detail!$E$2:$E$1001,Main!S312,1)</f>
        <v>Jalan Ciwastra No. 53</v>
      </c>
      <c r="Y312" t="str">
        <f>INDEX(Detail!$B$2:$B$1001,Main!S312,1)</f>
        <v>B-</v>
      </c>
      <c r="Z312">
        <f>MATCH(F312,Sheet1!$A$3:$A$8,0)</f>
        <v>2</v>
      </c>
      <c r="AA312">
        <f>MATCH(A312,Sheet1!$B$2:$E$2,0)</f>
        <v>2</v>
      </c>
      <c r="AB312" t="str">
        <f>INDEX(Sheet1!$B$3:$E$8,Main!Z312,Main!AA312)</f>
        <v>Bu Ratna</v>
      </c>
    </row>
    <row r="313" spans="1:28" x14ac:dyDescent="0.35">
      <c r="A313" t="str">
        <f t="shared" si="24"/>
        <v>Kategori 2</v>
      </c>
      <c r="B313">
        <v>312</v>
      </c>
      <c r="C313" t="str">
        <f t="shared" si="21"/>
        <v>0312</v>
      </c>
      <c r="D313" t="str">
        <f t="shared" si="22"/>
        <v>D0312</v>
      </c>
      <c r="E313" t="str">
        <f>VLOOKUP(F313,Helper!$I:$J,2,0)</f>
        <v>D</v>
      </c>
      <c r="F313" t="s">
        <v>1013</v>
      </c>
      <c r="G313" s="27" t="str">
        <f>VLOOKUP(D313,Detail!$G:$H,2,0)</f>
        <v>Bakidin Hasanah</v>
      </c>
      <c r="H313">
        <v>76</v>
      </c>
      <c r="I313">
        <v>57</v>
      </c>
      <c r="J313">
        <v>62</v>
      </c>
      <c r="K313">
        <v>70</v>
      </c>
      <c r="L313">
        <v>91</v>
      </c>
      <c r="M313">
        <v>84</v>
      </c>
      <c r="N313">
        <v>87</v>
      </c>
      <c r="O313" s="27">
        <f>IFERROR(VLOOKUP(D313,Absen!$A:$B,2,0),"No")</f>
        <v>44817</v>
      </c>
      <c r="P313" s="43">
        <f t="shared" si="23"/>
        <v>77</v>
      </c>
      <c r="Q313" s="45">
        <f t="shared" si="25"/>
        <v>73.650000000000006</v>
      </c>
      <c r="R313" s="49" t="str">
        <f>VLOOKUP(Q313,Helper!$N:$O,2,TRUE)</f>
        <v>B</v>
      </c>
      <c r="S313" s="51">
        <f>MATCH(D313,Detail!$G$2:$G$1001,0)</f>
        <v>365</v>
      </c>
      <c r="T313" s="27">
        <f>INDEX(Detail!$A$2:$A$1001,Main!S313,1)</f>
        <v>37626</v>
      </c>
      <c r="U313" t="str">
        <f>INDEX(Detail!$F$2:$F$1001,Main!S313,1)</f>
        <v>Batam</v>
      </c>
      <c r="V313">
        <f>INDEX(Detail!$C$2:$C$1001,Main!S313,1)</f>
        <v>176</v>
      </c>
      <c r="W313">
        <f>INDEX(Detail!$D$2:$D$1001,Main!S313,1)</f>
        <v>65</v>
      </c>
      <c r="X313" t="str">
        <f>INDEX(Detail!$E$2:$E$1001,Main!S313,1)</f>
        <v xml:space="preserve">Gg. Kutisari Selatan No. 8
</v>
      </c>
      <c r="Y313" t="str">
        <f>INDEX(Detail!$B$2:$B$1001,Main!S313,1)</f>
        <v>AB+</v>
      </c>
      <c r="Z313">
        <f>MATCH(F313,Sheet1!$A$3:$A$8,0)</f>
        <v>4</v>
      </c>
      <c r="AA313">
        <f>MATCH(A313,Sheet1!$B$2:$E$2,0)</f>
        <v>2</v>
      </c>
      <c r="AB313" t="str">
        <f>INDEX(Sheet1!$B$3:$E$8,Main!Z313,Main!AA313)</f>
        <v>Pak Andi</v>
      </c>
    </row>
    <row r="314" spans="1:28" x14ac:dyDescent="0.35">
      <c r="A314" t="str">
        <f t="shared" si="24"/>
        <v>Kategori 2</v>
      </c>
      <c r="B314">
        <v>313</v>
      </c>
      <c r="C314" t="str">
        <f t="shared" si="21"/>
        <v>0313</v>
      </c>
      <c r="D314" t="str">
        <f t="shared" si="22"/>
        <v>C0313</v>
      </c>
      <c r="E314" t="str">
        <f>VLOOKUP(F314,Helper!$I:$J,2,0)</f>
        <v>C</v>
      </c>
      <c r="F314" t="s">
        <v>1012</v>
      </c>
      <c r="G314" s="27" t="str">
        <f>VLOOKUP(D314,Detail!$G:$H,2,0)</f>
        <v>Nova Nurdiyanti</v>
      </c>
      <c r="H314">
        <v>74</v>
      </c>
      <c r="I314">
        <v>45</v>
      </c>
      <c r="J314">
        <v>54</v>
      </c>
      <c r="K314">
        <v>67</v>
      </c>
      <c r="L314">
        <v>74</v>
      </c>
      <c r="M314">
        <v>62</v>
      </c>
      <c r="N314">
        <v>79</v>
      </c>
      <c r="O314" s="27">
        <f>IFERROR(VLOOKUP(D314,Absen!$A:$B,2,0),"No")</f>
        <v>44908</v>
      </c>
      <c r="P314" s="43">
        <f t="shared" si="23"/>
        <v>69</v>
      </c>
      <c r="Q314" s="45">
        <f t="shared" si="25"/>
        <v>62.599999999999994</v>
      </c>
      <c r="R314" s="49" t="str">
        <f>VLOOKUP(Q314,Helper!$N:$O,2,TRUE)</f>
        <v>C</v>
      </c>
      <c r="S314" s="51">
        <f>MATCH(D314,Detail!$G$2:$G$1001,0)</f>
        <v>220</v>
      </c>
      <c r="T314" s="27">
        <f>INDEX(Detail!$A$2:$A$1001,Main!S314,1)</f>
        <v>38375</v>
      </c>
      <c r="U314" t="str">
        <f>INDEX(Detail!$F$2:$F$1001,Main!S314,1)</f>
        <v>Batu</v>
      </c>
      <c r="V314">
        <f>INDEX(Detail!$C$2:$C$1001,Main!S314,1)</f>
        <v>168</v>
      </c>
      <c r="W314">
        <f>INDEX(Detail!$D$2:$D$1001,Main!S314,1)</f>
        <v>93</v>
      </c>
      <c r="X314" t="str">
        <f>INDEX(Detail!$E$2:$E$1001,Main!S314,1)</f>
        <v xml:space="preserve">Gang Stasiun Wonokromo No. 1
</v>
      </c>
      <c r="Y314" t="str">
        <f>INDEX(Detail!$B$2:$B$1001,Main!S314,1)</f>
        <v>O+</v>
      </c>
      <c r="Z314">
        <f>MATCH(F314,Sheet1!$A$3:$A$8,0)</f>
        <v>3</v>
      </c>
      <c r="AA314">
        <f>MATCH(A314,Sheet1!$B$2:$E$2,0)</f>
        <v>2</v>
      </c>
      <c r="AB314" t="str">
        <f>INDEX(Sheet1!$B$3:$E$8,Main!Z314,Main!AA314)</f>
        <v>Bu Made</v>
      </c>
    </row>
    <row r="315" spans="1:28" x14ac:dyDescent="0.35">
      <c r="A315" t="str">
        <f t="shared" si="24"/>
        <v>Kategori 2</v>
      </c>
      <c r="B315">
        <v>314</v>
      </c>
      <c r="C315" t="str">
        <f t="shared" si="21"/>
        <v>0314</v>
      </c>
      <c r="D315" t="str">
        <f t="shared" si="22"/>
        <v>E0314</v>
      </c>
      <c r="E315" t="str">
        <f>VLOOKUP(F315,Helper!$I:$J,2,0)</f>
        <v>E</v>
      </c>
      <c r="F315" t="s">
        <v>1010</v>
      </c>
      <c r="G315" s="27" t="str">
        <f>VLOOKUP(D315,Detail!$G:$H,2,0)</f>
        <v>Danu Maulana</v>
      </c>
      <c r="H315">
        <v>52</v>
      </c>
      <c r="I315">
        <v>41</v>
      </c>
      <c r="J315">
        <v>51</v>
      </c>
      <c r="K315">
        <v>53</v>
      </c>
      <c r="L315">
        <v>63</v>
      </c>
      <c r="M315">
        <v>61</v>
      </c>
      <c r="N315">
        <v>91</v>
      </c>
      <c r="O315" s="27">
        <f>IFERROR(VLOOKUP(D315,Absen!$A:$B,2,0),"No")</f>
        <v>44791</v>
      </c>
      <c r="P315" s="43">
        <f t="shared" si="23"/>
        <v>81</v>
      </c>
      <c r="Q315" s="45">
        <f t="shared" si="25"/>
        <v>56.625000000000007</v>
      </c>
      <c r="R315" s="49" t="str">
        <f>VLOOKUP(Q315,Helper!$N:$O,2,TRUE)</f>
        <v>D</v>
      </c>
      <c r="S315" s="51">
        <f>MATCH(D315,Detail!$G$2:$G$1001,0)</f>
        <v>795</v>
      </c>
      <c r="T315" s="27">
        <f>INDEX(Detail!$A$2:$A$1001,Main!S315,1)</f>
        <v>38158</v>
      </c>
      <c r="U315" t="str">
        <f>INDEX(Detail!$F$2:$F$1001,Main!S315,1)</f>
        <v>Makassar</v>
      </c>
      <c r="V315">
        <f>INDEX(Detail!$C$2:$C$1001,Main!S315,1)</f>
        <v>155</v>
      </c>
      <c r="W315">
        <f>INDEX(Detail!$D$2:$D$1001,Main!S315,1)</f>
        <v>61</v>
      </c>
      <c r="X315" t="str">
        <f>INDEX(Detail!$E$2:$E$1001,Main!S315,1)</f>
        <v xml:space="preserve">Jl. Indragiri No. 8
</v>
      </c>
      <c r="Y315" t="str">
        <f>INDEX(Detail!$B$2:$B$1001,Main!S315,1)</f>
        <v>O+</v>
      </c>
      <c r="Z315">
        <f>MATCH(F315,Sheet1!$A$3:$A$8,0)</f>
        <v>5</v>
      </c>
      <c r="AA315">
        <f>MATCH(A315,Sheet1!$B$2:$E$2,0)</f>
        <v>2</v>
      </c>
      <c r="AB315" t="str">
        <f>INDEX(Sheet1!$B$3:$E$8,Main!Z315,Main!AA315)</f>
        <v>Bu Dwi</v>
      </c>
    </row>
    <row r="316" spans="1:28" x14ac:dyDescent="0.35">
      <c r="A316" t="str">
        <f t="shared" si="24"/>
        <v>Kategori 2</v>
      </c>
      <c r="B316">
        <v>315</v>
      </c>
      <c r="C316" t="str">
        <f t="shared" si="21"/>
        <v>0315</v>
      </c>
      <c r="D316" t="str">
        <f t="shared" si="22"/>
        <v>D0315</v>
      </c>
      <c r="E316" t="str">
        <f>VLOOKUP(F316,Helper!$I:$J,2,0)</f>
        <v>D</v>
      </c>
      <c r="F316" t="s">
        <v>1013</v>
      </c>
      <c r="G316" s="27" t="str">
        <f>VLOOKUP(D316,Detail!$G:$H,2,0)</f>
        <v>Puti Zulaika</v>
      </c>
      <c r="H316">
        <v>75</v>
      </c>
      <c r="I316">
        <v>54</v>
      </c>
      <c r="J316">
        <v>89</v>
      </c>
      <c r="K316">
        <v>72</v>
      </c>
      <c r="L316">
        <v>62</v>
      </c>
      <c r="M316">
        <v>96</v>
      </c>
      <c r="N316">
        <v>68</v>
      </c>
      <c r="O316" s="27" t="str">
        <f>IFERROR(VLOOKUP(D316,Absen!$A:$B,2,0),"No")</f>
        <v>No</v>
      </c>
      <c r="P316" s="43">
        <f t="shared" si="23"/>
        <v>68</v>
      </c>
      <c r="Q316" s="45">
        <f t="shared" si="25"/>
        <v>76.674999999999997</v>
      </c>
      <c r="R316" s="49" t="str">
        <f>VLOOKUP(Q316,Helper!$N:$O,2,TRUE)</f>
        <v>B</v>
      </c>
      <c r="S316" s="51">
        <f>MATCH(D316,Detail!$G$2:$G$1001,0)</f>
        <v>762</v>
      </c>
      <c r="T316" s="27">
        <f>INDEX(Detail!$A$2:$A$1001,Main!S316,1)</f>
        <v>37988</v>
      </c>
      <c r="U316" t="str">
        <f>INDEX(Detail!$F$2:$F$1001,Main!S316,1)</f>
        <v>Serang</v>
      </c>
      <c r="V316">
        <f>INDEX(Detail!$C$2:$C$1001,Main!S316,1)</f>
        <v>177</v>
      </c>
      <c r="W316">
        <f>INDEX(Detail!$D$2:$D$1001,Main!S316,1)</f>
        <v>67</v>
      </c>
      <c r="X316" t="str">
        <f>INDEX(Detail!$E$2:$E$1001,Main!S316,1)</f>
        <v>Jl. Ciwastra No. 45</v>
      </c>
      <c r="Y316" t="str">
        <f>INDEX(Detail!$B$2:$B$1001,Main!S316,1)</f>
        <v>B+</v>
      </c>
      <c r="Z316">
        <f>MATCH(F316,Sheet1!$A$3:$A$8,0)</f>
        <v>4</v>
      </c>
      <c r="AA316">
        <f>MATCH(A316,Sheet1!$B$2:$E$2,0)</f>
        <v>2</v>
      </c>
      <c r="AB316" t="str">
        <f>INDEX(Sheet1!$B$3:$E$8,Main!Z316,Main!AA316)</f>
        <v>Pak Andi</v>
      </c>
    </row>
    <row r="317" spans="1:28" x14ac:dyDescent="0.35">
      <c r="A317" t="str">
        <f t="shared" si="24"/>
        <v>Kategori 2</v>
      </c>
      <c r="B317">
        <v>316</v>
      </c>
      <c r="C317" t="str">
        <f t="shared" si="21"/>
        <v>0316</v>
      </c>
      <c r="D317" t="str">
        <f t="shared" si="22"/>
        <v>E0316</v>
      </c>
      <c r="E317" t="str">
        <f>VLOOKUP(F317,Helper!$I:$J,2,0)</f>
        <v>E</v>
      </c>
      <c r="F317" t="s">
        <v>1010</v>
      </c>
      <c r="G317" s="27" t="str">
        <f>VLOOKUP(D317,Detail!$G:$H,2,0)</f>
        <v>Ridwan Wijayanti</v>
      </c>
      <c r="H317">
        <v>78</v>
      </c>
      <c r="I317">
        <v>49</v>
      </c>
      <c r="J317">
        <v>83</v>
      </c>
      <c r="K317">
        <v>67</v>
      </c>
      <c r="L317">
        <v>71</v>
      </c>
      <c r="M317">
        <v>49</v>
      </c>
      <c r="N317">
        <v>72</v>
      </c>
      <c r="O317" s="27">
        <f>IFERROR(VLOOKUP(D317,Absen!$A:$B,2,0),"No")</f>
        <v>44831</v>
      </c>
      <c r="P317" s="43">
        <f t="shared" si="23"/>
        <v>62</v>
      </c>
      <c r="Q317" s="45">
        <f t="shared" si="25"/>
        <v>65.725000000000009</v>
      </c>
      <c r="R317" s="49" t="str">
        <f>VLOOKUP(Q317,Helper!$N:$O,2,TRUE)</f>
        <v>C</v>
      </c>
      <c r="S317" s="51">
        <f>MATCH(D317,Detail!$G$2:$G$1001,0)</f>
        <v>173</v>
      </c>
      <c r="T317" s="27">
        <f>INDEX(Detail!$A$2:$A$1001,Main!S317,1)</f>
        <v>37685</v>
      </c>
      <c r="U317" t="str">
        <f>INDEX(Detail!$F$2:$F$1001,Main!S317,1)</f>
        <v>Tebingtinggi</v>
      </c>
      <c r="V317">
        <f>INDEX(Detail!$C$2:$C$1001,Main!S317,1)</f>
        <v>164</v>
      </c>
      <c r="W317">
        <f>INDEX(Detail!$D$2:$D$1001,Main!S317,1)</f>
        <v>54</v>
      </c>
      <c r="X317" t="str">
        <f>INDEX(Detail!$E$2:$E$1001,Main!S317,1)</f>
        <v xml:space="preserve">Gang R.E Martadinata No. 8
</v>
      </c>
      <c r="Y317" t="str">
        <f>INDEX(Detail!$B$2:$B$1001,Main!S317,1)</f>
        <v>O+</v>
      </c>
      <c r="Z317">
        <f>MATCH(F317,Sheet1!$A$3:$A$8,0)</f>
        <v>5</v>
      </c>
      <c r="AA317">
        <f>MATCH(A317,Sheet1!$B$2:$E$2,0)</f>
        <v>2</v>
      </c>
      <c r="AB317" t="str">
        <f>INDEX(Sheet1!$B$3:$E$8,Main!Z317,Main!AA317)</f>
        <v>Bu Dwi</v>
      </c>
    </row>
    <row r="318" spans="1:28" x14ac:dyDescent="0.35">
      <c r="A318" t="str">
        <f t="shared" si="24"/>
        <v>Kategori 2</v>
      </c>
      <c r="B318">
        <v>317</v>
      </c>
      <c r="C318" t="str">
        <f t="shared" si="21"/>
        <v>0317</v>
      </c>
      <c r="D318" t="str">
        <f t="shared" si="22"/>
        <v>C0317</v>
      </c>
      <c r="E318" t="str">
        <f>VLOOKUP(F318,Helper!$I:$J,2,0)</f>
        <v>C</v>
      </c>
      <c r="F318" t="s">
        <v>1012</v>
      </c>
      <c r="G318" s="27" t="str">
        <f>VLOOKUP(D318,Detail!$G:$H,2,0)</f>
        <v>Mahesa Kurniawan</v>
      </c>
      <c r="H318">
        <v>91</v>
      </c>
      <c r="I318">
        <v>41</v>
      </c>
      <c r="J318">
        <v>92</v>
      </c>
      <c r="K318">
        <v>51</v>
      </c>
      <c r="L318">
        <v>57</v>
      </c>
      <c r="M318">
        <v>51</v>
      </c>
      <c r="N318">
        <v>72</v>
      </c>
      <c r="O318" s="27" t="str">
        <f>IFERROR(VLOOKUP(D318,Absen!$A:$B,2,0),"No")</f>
        <v>No</v>
      </c>
      <c r="P318" s="43">
        <f t="shared" si="23"/>
        <v>72</v>
      </c>
      <c r="Q318" s="45">
        <f t="shared" si="25"/>
        <v>65.800000000000011</v>
      </c>
      <c r="R318" s="49" t="str">
        <f>VLOOKUP(Q318,Helper!$N:$O,2,TRUE)</f>
        <v>C</v>
      </c>
      <c r="S318" s="51">
        <f>MATCH(D318,Detail!$G$2:$G$1001,0)</f>
        <v>216</v>
      </c>
      <c r="T318" s="27">
        <f>INDEX(Detail!$A$2:$A$1001,Main!S318,1)</f>
        <v>37325</v>
      </c>
      <c r="U318" t="str">
        <f>INDEX(Detail!$F$2:$F$1001,Main!S318,1)</f>
        <v>Kota Administrasi Jakarta Utara</v>
      </c>
      <c r="V318">
        <f>INDEX(Detail!$C$2:$C$1001,Main!S318,1)</f>
        <v>180</v>
      </c>
      <c r="W318">
        <f>INDEX(Detail!$D$2:$D$1001,Main!S318,1)</f>
        <v>58</v>
      </c>
      <c r="X318" t="str">
        <f>INDEX(Detail!$E$2:$E$1001,Main!S318,1)</f>
        <v>Gang Siliwangi No. 93</v>
      </c>
      <c r="Y318" t="str">
        <f>INDEX(Detail!$B$2:$B$1001,Main!S318,1)</f>
        <v>B-</v>
      </c>
      <c r="Z318">
        <f>MATCH(F318,Sheet1!$A$3:$A$8,0)</f>
        <v>3</v>
      </c>
      <c r="AA318">
        <f>MATCH(A318,Sheet1!$B$2:$E$2,0)</f>
        <v>2</v>
      </c>
      <c r="AB318" t="str">
        <f>INDEX(Sheet1!$B$3:$E$8,Main!Z318,Main!AA318)</f>
        <v>Bu Made</v>
      </c>
    </row>
    <row r="319" spans="1:28" x14ac:dyDescent="0.35">
      <c r="A319" t="str">
        <f t="shared" si="24"/>
        <v>Kategori 2</v>
      </c>
      <c r="B319">
        <v>318</v>
      </c>
      <c r="C319" t="str">
        <f t="shared" si="21"/>
        <v>0318</v>
      </c>
      <c r="D319" t="str">
        <f t="shared" si="22"/>
        <v>D0318</v>
      </c>
      <c r="E319" t="str">
        <f>VLOOKUP(F319,Helper!$I:$J,2,0)</f>
        <v>D</v>
      </c>
      <c r="F319" t="s">
        <v>1013</v>
      </c>
      <c r="G319" s="27" t="str">
        <f>VLOOKUP(D319,Detail!$G:$H,2,0)</f>
        <v>Hafshah Haryanti</v>
      </c>
      <c r="H319">
        <v>86</v>
      </c>
      <c r="I319">
        <v>74</v>
      </c>
      <c r="J319">
        <v>59</v>
      </c>
      <c r="K319">
        <v>71</v>
      </c>
      <c r="L319">
        <v>55</v>
      </c>
      <c r="M319">
        <v>48</v>
      </c>
      <c r="N319">
        <v>95</v>
      </c>
      <c r="O319" s="27" t="str">
        <f>IFERROR(VLOOKUP(D319,Absen!$A:$B,2,0),"No")</f>
        <v>No</v>
      </c>
      <c r="P319" s="43">
        <f t="shared" si="23"/>
        <v>95</v>
      </c>
      <c r="Q319" s="45">
        <f t="shared" si="25"/>
        <v>66.650000000000006</v>
      </c>
      <c r="R319" s="49" t="str">
        <f>VLOOKUP(Q319,Helper!$N:$O,2,TRUE)</f>
        <v>C</v>
      </c>
      <c r="S319" s="51">
        <f>MATCH(D319,Detail!$G$2:$G$1001,0)</f>
        <v>237</v>
      </c>
      <c r="T319" s="27">
        <f>INDEX(Detail!$A$2:$A$1001,Main!S319,1)</f>
        <v>37255</v>
      </c>
      <c r="U319" t="str">
        <f>INDEX(Detail!$F$2:$F$1001,Main!S319,1)</f>
        <v>Metro</v>
      </c>
      <c r="V319">
        <f>INDEX(Detail!$C$2:$C$1001,Main!S319,1)</f>
        <v>177</v>
      </c>
      <c r="W319">
        <f>INDEX(Detail!$D$2:$D$1001,Main!S319,1)</f>
        <v>67</v>
      </c>
      <c r="X319" t="str">
        <f>INDEX(Detail!$E$2:$E$1001,Main!S319,1)</f>
        <v>Gang Tebet Barat Dalam No. 83</v>
      </c>
      <c r="Y319" t="str">
        <f>INDEX(Detail!$B$2:$B$1001,Main!S319,1)</f>
        <v>A-</v>
      </c>
      <c r="Z319">
        <f>MATCH(F319,Sheet1!$A$3:$A$8,0)</f>
        <v>4</v>
      </c>
      <c r="AA319">
        <f>MATCH(A319,Sheet1!$B$2:$E$2,0)</f>
        <v>2</v>
      </c>
      <c r="AB319" t="str">
        <f>INDEX(Sheet1!$B$3:$E$8,Main!Z319,Main!AA319)</f>
        <v>Pak Andi</v>
      </c>
    </row>
    <row r="320" spans="1:28" x14ac:dyDescent="0.35">
      <c r="A320" t="str">
        <f t="shared" si="24"/>
        <v>Kategori 2</v>
      </c>
      <c r="B320">
        <v>319</v>
      </c>
      <c r="C320" t="str">
        <f t="shared" si="21"/>
        <v>0319</v>
      </c>
      <c r="D320" t="str">
        <f t="shared" si="22"/>
        <v>A0319</v>
      </c>
      <c r="E320" t="str">
        <f>VLOOKUP(F320,Helper!$I:$J,2,0)</f>
        <v>A</v>
      </c>
      <c r="F320" t="s">
        <v>1015</v>
      </c>
      <c r="G320" s="27" t="str">
        <f>VLOOKUP(D320,Detail!$G:$H,2,0)</f>
        <v>Kamila Megantara</v>
      </c>
      <c r="H320">
        <v>50</v>
      </c>
      <c r="I320">
        <v>68</v>
      </c>
      <c r="J320">
        <v>94</v>
      </c>
      <c r="K320">
        <v>64</v>
      </c>
      <c r="L320">
        <v>63</v>
      </c>
      <c r="M320">
        <v>44</v>
      </c>
      <c r="N320">
        <v>79</v>
      </c>
      <c r="O320" s="27">
        <f>IFERROR(VLOOKUP(D320,Absen!$A:$B,2,0),"No")</f>
        <v>44901</v>
      </c>
      <c r="P320" s="43">
        <f t="shared" si="23"/>
        <v>69</v>
      </c>
      <c r="Q320" s="45">
        <f t="shared" si="25"/>
        <v>65.125</v>
      </c>
      <c r="R320" s="49" t="str">
        <f>VLOOKUP(Q320,Helper!$N:$O,2,TRUE)</f>
        <v>C</v>
      </c>
      <c r="S320" s="51">
        <f>MATCH(D320,Detail!$G$2:$G$1001,0)</f>
        <v>987</v>
      </c>
      <c r="T320" s="27">
        <f>INDEX(Detail!$A$2:$A$1001,Main!S320,1)</f>
        <v>37114</v>
      </c>
      <c r="U320" t="str">
        <f>INDEX(Detail!$F$2:$F$1001,Main!S320,1)</f>
        <v>Palangkaraya</v>
      </c>
      <c r="V320">
        <f>INDEX(Detail!$C$2:$C$1001,Main!S320,1)</f>
        <v>172</v>
      </c>
      <c r="W320">
        <f>INDEX(Detail!$D$2:$D$1001,Main!S320,1)</f>
        <v>90</v>
      </c>
      <c r="X320" t="str">
        <f>INDEX(Detail!$E$2:$E$1001,Main!S320,1)</f>
        <v>Jl. Veteran No. 54</v>
      </c>
      <c r="Y320" t="str">
        <f>INDEX(Detail!$B$2:$B$1001,Main!S320,1)</f>
        <v>A+</v>
      </c>
      <c r="Z320">
        <f>MATCH(F320,Sheet1!$A$3:$A$8,0)</f>
        <v>1</v>
      </c>
      <c r="AA320">
        <f>MATCH(A320,Sheet1!$B$2:$E$2,0)</f>
        <v>2</v>
      </c>
      <c r="AB320" t="str">
        <f>INDEX(Sheet1!$B$3:$E$8,Main!Z320,Main!AA320)</f>
        <v>Pak Budi</v>
      </c>
    </row>
    <row r="321" spans="1:28" x14ac:dyDescent="0.35">
      <c r="A321" t="str">
        <f t="shared" si="24"/>
        <v>Kategori 2</v>
      </c>
      <c r="B321">
        <v>320</v>
      </c>
      <c r="C321" t="str">
        <f t="shared" si="21"/>
        <v>0320</v>
      </c>
      <c r="D321" t="str">
        <f t="shared" si="22"/>
        <v>C0320</v>
      </c>
      <c r="E321" t="str">
        <f>VLOOKUP(F321,Helper!$I:$J,2,0)</f>
        <v>C</v>
      </c>
      <c r="F321" t="s">
        <v>1012</v>
      </c>
      <c r="G321" s="27" t="str">
        <f>VLOOKUP(D321,Detail!$G:$H,2,0)</f>
        <v>Almira Wahyuni</v>
      </c>
      <c r="H321">
        <v>50</v>
      </c>
      <c r="I321">
        <v>75</v>
      </c>
      <c r="J321">
        <v>84</v>
      </c>
      <c r="K321">
        <v>68</v>
      </c>
      <c r="L321">
        <v>82</v>
      </c>
      <c r="M321">
        <v>46</v>
      </c>
      <c r="N321">
        <v>92</v>
      </c>
      <c r="O321" s="27" t="str">
        <f>IFERROR(VLOOKUP(D321,Absen!$A:$B,2,0),"No")</f>
        <v>No</v>
      </c>
      <c r="P321" s="43">
        <f t="shared" si="23"/>
        <v>92</v>
      </c>
      <c r="Q321" s="45">
        <f t="shared" si="25"/>
        <v>69.575000000000003</v>
      </c>
      <c r="R321" s="49" t="str">
        <f>VLOOKUP(Q321,Helper!$N:$O,2,TRUE)</f>
        <v>C</v>
      </c>
      <c r="S321" s="51">
        <f>MATCH(D321,Detail!$G$2:$G$1001,0)</f>
        <v>348</v>
      </c>
      <c r="T321" s="27">
        <f>INDEX(Detail!$A$2:$A$1001,Main!S321,1)</f>
        <v>37744</v>
      </c>
      <c r="U321" t="str">
        <f>INDEX(Detail!$F$2:$F$1001,Main!S321,1)</f>
        <v>Bekasi</v>
      </c>
      <c r="V321">
        <f>INDEX(Detail!$C$2:$C$1001,Main!S321,1)</f>
        <v>154</v>
      </c>
      <c r="W321">
        <f>INDEX(Detail!$D$2:$D$1001,Main!S321,1)</f>
        <v>49</v>
      </c>
      <c r="X321" t="str">
        <f>INDEX(Detail!$E$2:$E$1001,Main!S321,1)</f>
        <v>Gg. Kebonjati No. 65</v>
      </c>
      <c r="Y321" t="str">
        <f>INDEX(Detail!$B$2:$B$1001,Main!S321,1)</f>
        <v>A+</v>
      </c>
      <c r="Z321">
        <f>MATCH(F321,Sheet1!$A$3:$A$8,0)</f>
        <v>3</v>
      </c>
      <c r="AA321">
        <f>MATCH(A321,Sheet1!$B$2:$E$2,0)</f>
        <v>2</v>
      </c>
      <c r="AB321" t="str">
        <f>INDEX(Sheet1!$B$3:$E$8,Main!Z321,Main!AA321)</f>
        <v>Bu Made</v>
      </c>
    </row>
    <row r="322" spans="1:28" x14ac:dyDescent="0.35">
      <c r="A322" t="str">
        <f t="shared" si="24"/>
        <v>Kategori 2</v>
      </c>
      <c r="B322">
        <v>321</v>
      </c>
      <c r="C322" t="str">
        <f t="shared" ref="C322:C385" si="26">TEXT(B322,"0000")</f>
        <v>0321</v>
      </c>
      <c r="D322" t="str">
        <f t="shared" ref="D322:D385" si="27">CONCATENATE(E322,C322)</f>
        <v>A0321</v>
      </c>
      <c r="E322" t="str">
        <f>VLOOKUP(F322,Helper!$I:$J,2,0)</f>
        <v>A</v>
      </c>
      <c r="F322" t="s">
        <v>1015</v>
      </c>
      <c r="G322" s="27" t="str">
        <f>VLOOKUP(D322,Detail!$G:$H,2,0)</f>
        <v>Lidya Prasetya</v>
      </c>
      <c r="H322">
        <v>67</v>
      </c>
      <c r="I322">
        <v>52</v>
      </c>
      <c r="J322">
        <v>76</v>
      </c>
      <c r="K322">
        <v>73</v>
      </c>
      <c r="L322">
        <v>52</v>
      </c>
      <c r="M322">
        <v>76</v>
      </c>
      <c r="N322">
        <v>63</v>
      </c>
      <c r="O322" s="27">
        <f>IFERROR(VLOOKUP(D322,Absen!$A:$B,2,0),"No")</f>
        <v>44752</v>
      </c>
      <c r="P322" s="43">
        <f t="shared" ref="P322:P385" si="28">IF(ISNUMBER(O322),N322-10,N322)</f>
        <v>53</v>
      </c>
      <c r="Q322" s="45">
        <f t="shared" si="25"/>
        <v>66.2</v>
      </c>
      <c r="R322" s="49" t="str">
        <f>VLOOKUP(Q322,Helper!$N:$O,2,TRUE)</f>
        <v>C</v>
      </c>
      <c r="S322" s="51">
        <f>MATCH(D322,Detail!$G$2:$G$1001,0)</f>
        <v>502</v>
      </c>
      <c r="T322" s="27">
        <f>INDEX(Detail!$A$2:$A$1001,Main!S322,1)</f>
        <v>37075</v>
      </c>
      <c r="U322" t="str">
        <f>INDEX(Detail!$F$2:$F$1001,Main!S322,1)</f>
        <v>Sungai Penuh</v>
      </c>
      <c r="V322">
        <f>INDEX(Detail!$C$2:$C$1001,Main!S322,1)</f>
        <v>151</v>
      </c>
      <c r="W322">
        <f>INDEX(Detail!$D$2:$D$1001,Main!S322,1)</f>
        <v>70</v>
      </c>
      <c r="X322" t="str">
        <f>INDEX(Detail!$E$2:$E$1001,Main!S322,1)</f>
        <v>Jalan Bangka Raya No. 21</v>
      </c>
      <c r="Y322" t="str">
        <f>INDEX(Detail!$B$2:$B$1001,Main!S322,1)</f>
        <v>A+</v>
      </c>
      <c r="Z322">
        <f>MATCH(F322,Sheet1!$A$3:$A$8,0)</f>
        <v>1</v>
      </c>
      <c r="AA322">
        <f>MATCH(A322,Sheet1!$B$2:$E$2,0)</f>
        <v>2</v>
      </c>
      <c r="AB322" t="str">
        <f>INDEX(Sheet1!$B$3:$E$8,Main!Z322,Main!AA322)</f>
        <v>Pak Budi</v>
      </c>
    </row>
    <row r="323" spans="1:28" x14ac:dyDescent="0.35">
      <c r="A323" t="str">
        <f t="shared" ref="A323:A386" si="29">IF(B323&gt;=751,"Kategori 4",IF(B323&gt;=501,"Kategori 3",IF(B323&gt;=251,"Kategori 2","Kategori 1")))</f>
        <v>Kategori 2</v>
      </c>
      <c r="B323">
        <v>322</v>
      </c>
      <c r="C323" t="str">
        <f t="shared" si="26"/>
        <v>0322</v>
      </c>
      <c r="D323" t="str">
        <f t="shared" si="27"/>
        <v>E0322</v>
      </c>
      <c r="E323" t="str">
        <f>VLOOKUP(F323,Helper!$I:$J,2,0)</f>
        <v>E</v>
      </c>
      <c r="F323" t="s">
        <v>1010</v>
      </c>
      <c r="G323" s="27" t="str">
        <f>VLOOKUP(D323,Detail!$G:$H,2,0)</f>
        <v>Candrakanta Wijayanti</v>
      </c>
      <c r="H323">
        <v>84</v>
      </c>
      <c r="I323">
        <v>73</v>
      </c>
      <c r="J323">
        <v>73</v>
      </c>
      <c r="K323">
        <v>75</v>
      </c>
      <c r="L323">
        <v>62</v>
      </c>
      <c r="M323">
        <v>64</v>
      </c>
      <c r="N323">
        <v>74</v>
      </c>
      <c r="O323" s="27" t="str">
        <f>IFERROR(VLOOKUP(D323,Absen!$A:$B,2,0),"No")</f>
        <v>No</v>
      </c>
      <c r="P323" s="43">
        <f t="shared" si="28"/>
        <v>74</v>
      </c>
      <c r="Q323" s="45">
        <f t="shared" ref="Q323:Q386" si="30">(H323*12.5%+I323*12.5%+K323*12.5%+L323*12.5%+J323*20%+M323*20%+P323*10%)</f>
        <v>71.550000000000011</v>
      </c>
      <c r="R323" s="49" t="str">
        <f>VLOOKUP(Q323,Helper!$N:$O,2,TRUE)</f>
        <v>B</v>
      </c>
      <c r="S323" s="51">
        <f>MATCH(D323,Detail!$G$2:$G$1001,0)</f>
        <v>896</v>
      </c>
      <c r="T323" s="27">
        <f>INDEX(Detail!$A$2:$A$1001,Main!S323,1)</f>
        <v>38073</v>
      </c>
      <c r="U323" t="str">
        <f>INDEX(Detail!$F$2:$F$1001,Main!S323,1)</f>
        <v>Denpasar</v>
      </c>
      <c r="V323">
        <f>INDEX(Detail!$C$2:$C$1001,Main!S323,1)</f>
        <v>152</v>
      </c>
      <c r="W323">
        <f>INDEX(Detail!$D$2:$D$1001,Main!S323,1)</f>
        <v>95</v>
      </c>
      <c r="X323" t="str">
        <f>INDEX(Detail!$E$2:$E$1001,Main!S323,1)</f>
        <v xml:space="preserve">Jl. Pasirkoja No. 3
</v>
      </c>
      <c r="Y323" t="str">
        <f>INDEX(Detail!$B$2:$B$1001,Main!S323,1)</f>
        <v>A-</v>
      </c>
      <c r="Z323">
        <f>MATCH(F323,Sheet1!$A$3:$A$8,0)</f>
        <v>5</v>
      </c>
      <c r="AA323">
        <f>MATCH(A323,Sheet1!$B$2:$E$2,0)</f>
        <v>2</v>
      </c>
      <c r="AB323" t="str">
        <f>INDEX(Sheet1!$B$3:$E$8,Main!Z323,Main!AA323)</f>
        <v>Bu Dwi</v>
      </c>
    </row>
    <row r="324" spans="1:28" x14ac:dyDescent="0.35">
      <c r="A324" t="str">
        <f t="shared" si="29"/>
        <v>Kategori 2</v>
      </c>
      <c r="B324">
        <v>323</v>
      </c>
      <c r="C324" t="str">
        <f t="shared" si="26"/>
        <v>0323</v>
      </c>
      <c r="D324" t="str">
        <f t="shared" si="27"/>
        <v>D0323</v>
      </c>
      <c r="E324" t="str">
        <f>VLOOKUP(F324,Helper!$I:$J,2,0)</f>
        <v>D</v>
      </c>
      <c r="F324" t="s">
        <v>1013</v>
      </c>
      <c r="G324" s="27" t="str">
        <f>VLOOKUP(D324,Detail!$G:$H,2,0)</f>
        <v>Nrima Novitasari</v>
      </c>
      <c r="H324">
        <v>95</v>
      </c>
      <c r="I324">
        <v>64</v>
      </c>
      <c r="J324">
        <v>45</v>
      </c>
      <c r="K324">
        <v>64</v>
      </c>
      <c r="L324">
        <v>88</v>
      </c>
      <c r="M324">
        <v>60</v>
      </c>
      <c r="N324">
        <v>68</v>
      </c>
      <c r="O324" s="27" t="str">
        <f>IFERROR(VLOOKUP(D324,Absen!$A:$B,2,0),"No")</f>
        <v>No</v>
      </c>
      <c r="P324" s="43">
        <f t="shared" si="28"/>
        <v>68</v>
      </c>
      <c r="Q324" s="45">
        <f t="shared" si="30"/>
        <v>66.674999999999997</v>
      </c>
      <c r="R324" s="49" t="str">
        <f>VLOOKUP(Q324,Helper!$N:$O,2,TRUE)</f>
        <v>C</v>
      </c>
      <c r="S324" s="51">
        <f>MATCH(D324,Detail!$G$2:$G$1001,0)</f>
        <v>990</v>
      </c>
      <c r="T324" s="27">
        <f>INDEX(Detail!$A$2:$A$1001,Main!S324,1)</f>
        <v>37969</v>
      </c>
      <c r="U324" t="str">
        <f>INDEX(Detail!$F$2:$F$1001,Main!S324,1)</f>
        <v>Ambon</v>
      </c>
      <c r="V324">
        <f>INDEX(Detail!$C$2:$C$1001,Main!S324,1)</f>
        <v>180</v>
      </c>
      <c r="W324">
        <f>INDEX(Detail!$D$2:$D$1001,Main!S324,1)</f>
        <v>70</v>
      </c>
      <c r="X324" t="str">
        <f>INDEX(Detail!$E$2:$E$1001,Main!S324,1)</f>
        <v>Jl. Veteran No. 94</v>
      </c>
      <c r="Y324" t="str">
        <f>INDEX(Detail!$B$2:$B$1001,Main!S324,1)</f>
        <v>AB-</v>
      </c>
      <c r="Z324">
        <f>MATCH(F324,Sheet1!$A$3:$A$8,0)</f>
        <v>4</v>
      </c>
      <c r="AA324">
        <f>MATCH(A324,Sheet1!$B$2:$E$2,0)</f>
        <v>2</v>
      </c>
      <c r="AB324" t="str">
        <f>INDEX(Sheet1!$B$3:$E$8,Main!Z324,Main!AA324)</f>
        <v>Pak Andi</v>
      </c>
    </row>
    <row r="325" spans="1:28" x14ac:dyDescent="0.35">
      <c r="A325" t="str">
        <f t="shared" si="29"/>
        <v>Kategori 2</v>
      </c>
      <c r="B325">
        <v>324</v>
      </c>
      <c r="C325" t="str">
        <f t="shared" si="26"/>
        <v>0324</v>
      </c>
      <c r="D325" t="str">
        <f t="shared" si="27"/>
        <v>C0324</v>
      </c>
      <c r="E325" t="str">
        <f>VLOOKUP(F325,Helper!$I:$J,2,0)</f>
        <v>C</v>
      </c>
      <c r="F325" t="s">
        <v>1012</v>
      </c>
      <c r="G325" s="27" t="str">
        <f>VLOOKUP(D325,Detail!$G:$H,2,0)</f>
        <v>Hardi Latupono</v>
      </c>
      <c r="H325">
        <v>71</v>
      </c>
      <c r="I325">
        <v>49</v>
      </c>
      <c r="J325">
        <v>85</v>
      </c>
      <c r="K325">
        <v>56</v>
      </c>
      <c r="L325">
        <v>64</v>
      </c>
      <c r="M325">
        <v>86</v>
      </c>
      <c r="N325">
        <v>64</v>
      </c>
      <c r="O325" s="27">
        <f>IFERROR(VLOOKUP(D325,Absen!$A:$B,2,0),"No")</f>
        <v>44878</v>
      </c>
      <c r="P325" s="43">
        <f t="shared" si="28"/>
        <v>54</v>
      </c>
      <c r="Q325" s="45">
        <f t="shared" si="30"/>
        <v>69.600000000000009</v>
      </c>
      <c r="R325" s="49" t="str">
        <f>VLOOKUP(Q325,Helper!$N:$O,2,TRUE)</f>
        <v>C</v>
      </c>
      <c r="S325" s="51">
        <f>MATCH(D325,Detail!$G$2:$G$1001,0)</f>
        <v>459</v>
      </c>
      <c r="T325" s="27">
        <f>INDEX(Detail!$A$2:$A$1001,Main!S325,1)</f>
        <v>37250</v>
      </c>
      <c r="U325" t="str">
        <f>INDEX(Detail!$F$2:$F$1001,Main!S325,1)</f>
        <v>Bitung</v>
      </c>
      <c r="V325">
        <f>INDEX(Detail!$C$2:$C$1001,Main!S325,1)</f>
        <v>176</v>
      </c>
      <c r="W325">
        <f>INDEX(Detail!$D$2:$D$1001,Main!S325,1)</f>
        <v>45</v>
      </c>
      <c r="X325" t="str">
        <f>INDEX(Detail!$E$2:$E$1001,Main!S325,1)</f>
        <v>Gg. Surapati No. 82</v>
      </c>
      <c r="Y325" t="str">
        <f>INDEX(Detail!$B$2:$B$1001,Main!S325,1)</f>
        <v>AB+</v>
      </c>
      <c r="Z325">
        <f>MATCH(F325,Sheet1!$A$3:$A$8,0)</f>
        <v>3</v>
      </c>
      <c r="AA325">
        <f>MATCH(A325,Sheet1!$B$2:$E$2,0)</f>
        <v>2</v>
      </c>
      <c r="AB325" t="str">
        <f>INDEX(Sheet1!$B$3:$E$8,Main!Z325,Main!AA325)</f>
        <v>Bu Made</v>
      </c>
    </row>
    <row r="326" spans="1:28" x14ac:dyDescent="0.35">
      <c r="A326" t="str">
        <f t="shared" si="29"/>
        <v>Kategori 2</v>
      </c>
      <c r="B326">
        <v>325</v>
      </c>
      <c r="C326" t="str">
        <f t="shared" si="26"/>
        <v>0325</v>
      </c>
      <c r="D326" t="str">
        <f t="shared" si="27"/>
        <v>F0325</v>
      </c>
      <c r="E326" t="str">
        <f>VLOOKUP(F326,Helper!$I:$J,2,0)</f>
        <v>F</v>
      </c>
      <c r="F326" t="s">
        <v>1011</v>
      </c>
      <c r="G326" s="27" t="str">
        <f>VLOOKUP(D326,Detail!$G:$H,2,0)</f>
        <v>Martaka Siregar</v>
      </c>
      <c r="H326">
        <v>86</v>
      </c>
      <c r="I326">
        <v>71</v>
      </c>
      <c r="J326">
        <v>49</v>
      </c>
      <c r="K326">
        <v>50</v>
      </c>
      <c r="L326">
        <v>63</v>
      </c>
      <c r="M326">
        <v>62</v>
      </c>
      <c r="N326">
        <v>67</v>
      </c>
      <c r="O326" s="27">
        <f>IFERROR(VLOOKUP(D326,Absen!$A:$B,2,0),"No")</f>
        <v>44861</v>
      </c>
      <c r="P326" s="43">
        <f t="shared" si="28"/>
        <v>57</v>
      </c>
      <c r="Q326" s="45">
        <f t="shared" si="30"/>
        <v>61.65</v>
      </c>
      <c r="R326" s="49" t="str">
        <f>VLOOKUP(Q326,Helper!$N:$O,2,TRUE)</f>
        <v>C</v>
      </c>
      <c r="S326" s="51">
        <f>MATCH(D326,Detail!$G$2:$G$1001,0)</f>
        <v>683</v>
      </c>
      <c r="T326" s="27">
        <f>INDEX(Detail!$A$2:$A$1001,Main!S326,1)</f>
        <v>37092</v>
      </c>
      <c r="U326" t="str">
        <f>INDEX(Detail!$F$2:$F$1001,Main!S326,1)</f>
        <v>Surabaya</v>
      </c>
      <c r="V326">
        <f>INDEX(Detail!$C$2:$C$1001,Main!S326,1)</f>
        <v>176</v>
      </c>
      <c r="W326">
        <f>INDEX(Detail!$D$2:$D$1001,Main!S326,1)</f>
        <v>53</v>
      </c>
      <c r="X326" t="str">
        <f>INDEX(Detail!$E$2:$E$1001,Main!S326,1)</f>
        <v xml:space="preserve">Jalan Sukabumi No. 8
</v>
      </c>
      <c r="Y326" t="str">
        <f>INDEX(Detail!$B$2:$B$1001,Main!S326,1)</f>
        <v>A+</v>
      </c>
      <c r="Z326">
        <f>MATCH(F326,Sheet1!$A$3:$A$8,0)</f>
        <v>6</v>
      </c>
      <c r="AA326">
        <f>MATCH(A326,Sheet1!$B$2:$E$2,0)</f>
        <v>2</v>
      </c>
      <c r="AB326" t="str">
        <f>INDEX(Sheet1!$B$3:$E$8,Main!Z326,Main!AA326)</f>
        <v>Pak Krisna</v>
      </c>
    </row>
    <row r="327" spans="1:28" x14ac:dyDescent="0.35">
      <c r="A327" t="str">
        <f t="shared" si="29"/>
        <v>Kategori 2</v>
      </c>
      <c r="B327">
        <v>326</v>
      </c>
      <c r="C327" t="str">
        <f t="shared" si="26"/>
        <v>0326</v>
      </c>
      <c r="D327" t="str">
        <f t="shared" si="27"/>
        <v>F0326</v>
      </c>
      <c r="E327" t="str">
        <f>VLOOKUP(F327,Helper!$I:$J,2,0)</f>
        <v>F</v>
      </c>
      <c r="F327" t="s">
        <v>1011</v>
      </c>
      <c r="G327" s="27" t="str">
        <f>VLOOKUP(D327,Detail!$G:$H,2,0)</f>
        <v>Viman Latupono</v>
      </c>
      <c r="H327">
        <v>59</v>
      </c>
      <c r="I327">
        <v>72</v>
      </c>
      <c r="J327">
        <v>48</v>
      </c>
      <c r="K327">
        <v>73</v>
      </c>
      <c r="L327">
        <v>76</v>
      </c>
      <c r="M327">
        <v>61</v>
      </c>
      <c r="N327">
        <v>84</v>
      </c>
      <c r="O327" s="27">
        <f>IFERROR(VLOOKUP(D327,Absen!$A:$B,2,0),"No")</f>
        <v>44853</v>
      </c>
      <c r="P327" s="43">
        <f t="shared" si="28"/>
        <v>74</v>
      </c>
      <c r="Q327" s="45">
        <f t="shared" si="30"/>
        <v>64.2</v>
      </c>
      <c r="R327" s="49" t="str">
        <f>VLOOKUP(Q327,Helper!$N:$O,2,TRUE)</f>
        <v>C</v>
      </c>
      <c r="S327" s="51">
        <f>MATCH(D327,Detail!$G$2:$G$1001,0)</f>
        <v>338</v>
      </c>
      <c r="T327" s="27">
        <f>INDEX(Detail!$A$2:$A$1001,Main!S327,1)</f>
        <v>38366</v>
      </c>
      <c r="U327" t="str">
        <f>INDEX(Detail!$F$2:$F$1001,Main!S327,1)</f>
        <v>Sawahlunto</v>
      </c>
      <c r="V327">
        <f>INDEX(Detail!$C$2:$C$1001,Main!S327,1)</f>
        <v>167</v>
      </c>
      <c r="W327">
        <f>INDEX(Detail!$D$2:$D$1001,Main!S327,1)</f>
        <v>55</v>
      </c>
      <c r="X327" t="str">
        <f>INDEX(Detail!$E$2:$E$1001,Main!S327,1)</f>
        <v xml:space="preserve">Gg. Jend. Sudirman No. 8
</v>
      </c>
      <c r="Y327" t="str">
        <f>INDEX(Detail!$B$2:$B$1001,Main!S327,1)</f>
        <v>O-</v>
      </c>
      <c r="Z327">
        <f>MATCH(F327,Sheet1!$A$3:$A$8,0)</f>
        <v>6</v>
      </c>
      <c r="AA327">
        <f>MATCH(A327,Sheet1!$B$2:$E$2,0)</f>
        <v>2</v>
      </c>
      <c r="AB327" t="str">
        <f>INDEX(Sheet1!$B$3:$E$8,Main!Z327,Main!AA327)</f>
        <v>Pak Krisna</v>
      </c>
    </row>
    <row r="328" spans="1:28" x14ac:dyDescent="0.35">
      <c r="A328" t="str">
        <f t="shared" si="29"/>
        <v>Kategori 2</v>
      </c>
      <c r="B328">
        <v>327</v>
      </c>
      <c r="C328" t="str">
        <f t="shared" si="26"/>
        <v>0327</v>
      </c>
      <c r="D328" t="str">
        <f t="shared" si="27"/>
        <v>E0327</v>
      </c>
      <c r="E328" t="str">
        <f>VLOOKUP(F328,Helper!$I:$J,2,0)</f>
        <v>E</v>
      </c>
      <c r="F328" t="s">
        <v>1010</v>
      </c>
      <c r="G328" s="27" t="str">
        <f>VLOOKUP(D328,Detail!$G:$H,2,0)</f>
        <v>Aditya Nugroho</v>
      </c>
      <c r="H328">
        <v>67</v>
      </c>
      <c r="I328">
        <v>41</v>
      </c>
      <c r="J328">
        <v>48</v>
      </c>
      <c r="K328">
        <v>75</v>
      </c>
      <c r="L328">
        <v>76</v>
      </c>
      <c r="M328">
        <v>60</v>
      </c>
      <c r="N328">
        <v>89</v>
      </c>
      <c r="O328" s="27">
        <f>IFERROR(VLOOKUP(D328,Absen!$A:$B,2,0),"No")</f>
        <v>44872</v>
      </c>
      <c r="P328" s="43">
        <f t="shared" si="28"/>
        <v>79</v>
      </c>
      <c r="Q328" s="45">
        <f t="shared" si="30"/>
        <v>61.875</v>
      </c>
      <c r="R328" s="49" t="str">
        <f>VLOOKUP(Q328,Helper!$N:$O,2,TRUE)</f>
        <v>C</v>
      </c>
      <c r="S328" s="51">
        <f>MATCH(D328,Detail!$G$2:$G$1001,0)</f>
        <v>329</v>
      </c>
      <c r="T328" s="27">
        <f>INDEX(Detail!$A$2:$A$1001,Main!S328,1)</f>
        <v>37183</v>
      </c>
      <c r="U328" t="str">
        <f>INDEX(Detail!$F$2:$F$1001,Main!S328,1)</f>
        <v>Mojokerto</v>
      </c>
      <c r="V328">
        <f>INDEX(Detail!$C$2:$C$1001,Main!S328,1)</f>
        <v>175</v>
      </c>
      <c r="W328">
        <f>INDEX(Detail!$D$2:$D$1001,Main!S328,1)</f>
        <v>80</v>
      </c>
      <c r="X328" t="str">
        <f>INDEX(Detail!$E$2:$E$1001,Main!S328,1)</f>
        <v>Gg. Ir. H. Djuanda No. 33</v>
      </c>
      <c r="Y328" t="str">
        <f>INDEX(Detail!$B$2:$B$1001,Main!S328,1)</f>
        <v>AB-</v>
      </c>
      <c r="Z328">
        <f>MATCH(F328,Sheet1!$A$3:$A$8,0)</f>
        <v>5</v>
      </c>
      <c r="AA328">
        <f>MATCH(A328,Sheet1!$B$2:$E$2,0)</f>
        <v>2</v>
      </c>
      <c r="AB328" t="str">
        <f>INDEX(Sheet1!$B$3:$E$8,Main!Z328,Main!AA328)</f>
        <v>Bu Dwi</v>
      </c>
    </row>
    <row r="329" spans="1:28" x14ac:dyDescent="0.35">
      <c r="A329" t="str">
        <f t="shared" si="29"/>
        <v>Kategori 2</v>
      </c>
      <c r="B329">
        <v>328</v>
      </c>
      <c r="C329" t="str">
        <f t="shared" si="26"/>
        <v>0328</v>
      </c>
      <c r="D329" t="str">
        <f t="shared" si="27"/>
        <v>C0328</v>
      </c>
      <c r="E329" t="str">
        <f>VLOOKUP(F329,Helper!$I:$J,2,0)</f>
        <v>C</v>
      </c>
      <c r="F329" t="s">
        <v>1012</v>
      </c>
      <c r="G329" s="27" t="str">
        <f>VLOOKUP(D329,Detail!$G:$H,2,0)</f>
        <v>Prabawa Hutasoit</v>
      </c>
      <c r="H329">
        <v>66</v>
      </c>
      <c r="I329">
        <v>55</v>
      </c>
      <c r="J329">
        <v>57</v>
      </c>
      <c r="K329">
        <v>58</v>
      </c>
      <c r="L329">
        <v>86</v>
      </c>
      <c r="M329">
        <v>50</v>
      </c>
      <c r="N329">
        <v>96</v>
      </c>
      <c r="O329" s="27">
        <f>IFERROR(VLOOKUP(D329,Absen!$A:$B,2,0),"No")</f>
        <v>44831</v>
      </c>
      <c r="P329" s="43">
        <f t="shared" si="28"/>
        <v>86</v>
      </c>
      <c r="Q329" s="45">
        <f t="shared" si="30"/>
        <v>63.125</v>
      </c>
      <c r="R329" s="49" t="str">
        <f>VLOOKUP(Q329,Helper!$N:$O,2,TRUE)</f>
        <v>C</v>
      </c>
      <c r="S329" s="51">
        <f>MATCH(D329,Detail!$G$2:$G$1001,0)</f>
        <v>158</v>
      </c>
      <c r="T329" s="27">
        <f>INDEX(Detail!$A$2:$A$1001,Main!S329,1)</f>
        <v>37112</v>
      </c>
      <c r="U329" t="str">
        <f>INDEX(Detail!$F$2:$F$1001,Main!S329,1)</f>
        <v>Kupang</v>
      </c>
      <c r="V329">
        <f>INDEX(Detail!$C$2:$C$1001,Main!S329,1)</f>
        <v>165</v>
      </c>
      <c r="W329">
        <f>INDEX(Detail!$D$2:$D$1001,Main!S329,1)</f>
        <v>84</v>
      </c>
      <c r="X329" t="str">
        <f>INDEX(Detail!$E$2:$E$1001,Main!S329,1)</f>
        <v>Gang Pelajar Pejuang No. 06</v>
      </c>
      <c r="Y329" t="str">
        <f>INDEX(Detail!$B$2:$B$1001,Main!S329,1)</f>
        <v>B-</v>
      </c>
      <c r="Z329">
        <f>MATCH(F329,Sheet1!$A$3:$A$8,0)</f>
        <v>3</v>
      </c>
      <c r="AA329">
        <f>MATCH(A329,Sheet1!$B$2:$E$2,0)</f>
        <v>2</v>
      </c>
      <c r="AB329" t="str">
        <f>INDEX(Sheet1!$B$3:$E$8,Main!Z329,Main!AA329)</f>
        <v>Bu Made</v>
      </c>
    </row>
    <row r="330" spans="1:28" x14ac:dyDescent="0.35">
      <c r="A330" t="str">
        <f t="shared" si="29"/>
        <v>Kategori 2</v>
      </c>
      <c r="B330">
        <v>329</v>
      </c>
      <c r="C330" t="str">
        <f t="shared" si="26"/>
        <v>0329</v>
      </c>
      <c r="D330" t="str">
        <f t="shared" si="27"/>
        <v>F0329</v>
      </c>
      <c r="E330" t="str">
        <f>VLOOKUP(F330,Helper!$I:$J,2,0)</f>
        <v>F</v>
      </c>
      <c r="F330" t="s">
        <v>1011</v>
      </c>
      <c r="G330" s="27" t="str">
        <f>VLOOKUP(D330,Detail!$G:$H,2,0)</f>
        <v>Jamil Hardiansyah</v>
      </c>
      <c r="H330">
        <v>68</v>
      </c>
      <c r="I330">
        <v>55</v>
      </c>
      <c r="J330">
        <v>62</v>
      </c>
      <c r="K330">
        <v>70</v>
      </c>
      <c r="L330">
        <v>93</v>
      </c>
      <c r="M330">
        <v>83</v>
      </c>
      <c r="N330">
        <v>83</v>
      </c>
      <c r="O330" s="27">
        <f>IFERROR(VLOOKUP(D330,Absen!$A:$B,2,0),"No")</f>
        <v>44883</v>
      </c>
      <c r="P330" s="43">
        <f t="shared" si="28"/>
        <v>73</v>
      </c>
      <c r="Q330" s="45">
        <f t="shared" si="30"/>
        <v>72.05</v>
      </c>
      <c r="R330" s="49" t="str">
        <f>VLOOKUP(Q330,Helper!$N:$O,2,TRUE)</f>
        <v>B</v>
      </c>
      <c r="S330" s="51">
        <f>MATCH(D330,Detail!$G$2:$G$1001,0)</f>
        <v>579</v>
      </c>
      <c r="T330" s="27">
        <f>INDEX(Detail!$A$2:$A$1001,Main!S330,1)</f>
        <v>37836</v>
      </c>
      <c r="U330" t="str">
        <f>INDEX(Detail!$F$2:$F$1001,Main!S330,1)</f>
        <v>Bandar Lampung</v>
      </c>
      <c r="V330">
        <f>INDEX(Detail!$C$2:$C$1001,Main!S330,1)</f>
        <v>158</v>
      </c>
      <c r="W330">
        <f>INDEX(Detail!$D$2:$D$1001,Main!S330,1)</f>
        <v>65</v>
      </c>
      <c r="X330" t="str">
        <f>INDEX(Detail!$E$2:$E$1001,Main!S330,1)</f>
        <v xml:space="preserve">Jalan Jend. A. Yani No. 9
</v>
      </c>
      <c r="Y330" t="str">
        <f>INDEX(Detail!$B$2:$B$1001,Main!S330,1)</f>
        <v>O+</v>
      </c>
      <c r="Z330">
        <f>MATCH(F330,Sheet1!$A$3:$A$8,0)</f>
        <v>6</v>
      </c>
      <c r="AA330">
        <f>MATCH(A330,Sheet1!$B$2:$E$2,0)</f>
        <v>2</v>
      </c>
      <c r="AB330" t="str">
        <f>INDEX(Sheet1!$B$3:$E$8,Main!Z330,Main!AA330)</f>
        <v>Pak Krisna</v>
      </c>
    </row>
    <row r="331" spans="1:28" x14ac:dyDescent="0.35">
      <c r="A331" t="str">
        <f t="shared" si="29"/>
        <v>Kategori 2</v>
      </c>
      <c r="B331">
        <v>330</v>
      </c>
      <c r="C331" t="str">
        <f t="shared" si="26"/>
        <v>0330</v>
      </c>
      <c r="D331" t="str">
        <f t="shared" si="27"/>
        <v>C0330</v>
      </c>
      <c r="E331" t="str">
        <f>VLOOKUP(F331,Helper!$I:$J,2,0)</f>
        <v>C</v>
      </c>
      <c r="F331" t="s">
        <v>1012</v>
      </c>
      <c r="G331" s="27" t="str">
        <f>VLOOKUP(D331,Detail!$G:$H,2,0)</f>
        <v>Rizki Saputra</v>
      </c>
      <c r="H331">
        <v>82</v>
      </c>
      <c r="I331">
        <v>45</v>
      </c>
      <c r="J331">
        <v>61</v>
      </c>
      <c r="K331">
        <v>71</v>
      </c>
      <c r="L331">
        <v>61</v>
      </c>
      <c r="M331">
        <v>92</v>
      </c>
      <c r="N331">
        <v>96</v>
      </c>
      <c r="O331" s="27">
        <f>IFERROR(VLOOKUP(D331,Absen!$A:$B,2,0),"No")</f>
        <v>44909</v>
      </c>
      <c r="P331" s="43">
        <f t="shared" si="28"/>
        <v>86</v>
      </c>
      <c r="Q331" s="45">
        <f t="shared" si="30"/>
        <v>71.575000000000003</v>
      </c>
      <c r="R331" s="49" t="str">
        <f>VLOOKUP(Q331,Helper!$N:$O,2,TRUE)</f>
        <v>B</v>
      </c>
      <c r="S331" s="51">
        <f>MATCH(D331,Detail!$G$2:$G$1001,0)</f>
        <v>437</v>
      </c>
      <c r="T331" s="27">
        <f>INDEX(Detail!$A$2:$A$1001,Main!S331,1)</f>
        <v>38349</v>
      </c>
      <c r="U331" t="str">
        <f>INDEX(Detail!$F$2:$F$1001,Main!S331,1)</f>
        <v>Pariaman</v>
      </c>
      <c r="V331">
        <f>INDEX(Detail!$C$2:$C$1001,Main!S331,1)</f>
        <v>167</v>
      </c>
      <c r="W331">
        <f>INDEX(Detail!$D$2:$D$1001,Main!S331,1)</f>
        <v>47</v>
      </c>
      <c r="X331" t="str">
        <f>INDEX(Detail!$E$2:$E$1001,Main!S331,1)</f>
        <v xml:space="preserve">Gg. Rungkut Industri No. 6
</v>
      </c>
      <c r="Y331" t="str">
        <f>INDEX(Detail!$B$2:$B$1001,Main!S331,1)</f>
        <v>AB+</v>
      </c>
      <c r="Z331">
        <f>MATCH(F331,Sheet1!$A$3:$A$8,0)</f>
        <v>3</v>
      </c>
      <c r="AA331">
        <f>MATCH(A331,Sheet1!$B$2:$E$2,0)</f>
        <v>2</v>
      </c>
      <c r="AB331" t="str">
        <f>INDEX(Sheet1!$B$3:$E$8,Main!Z331,Main!AA331)</f>
        <v>Bu Made</v>
      </c>
    </row>
    <row r="332" spans="1:28" x14ac:dyDescent="0.35">
      <c r="A332" t="str">
        <f t="shared" si="29"/>
        <v>Kategori 2</v>
      </c>
      <c r="B332">
        <v>331</v>
      </c>
      <c r="C332" t="str">
        <f t="shared" si="26"/>
        <v>0331</v>
      </c>
      <c r="D332" t="str">
        <f t="shared" si="27"/>
        <v>B0331</v>
      </c>
      <c r="E332" t="str">
        <f>VLOOKUP(F332,Helper!$I:$J,2,0)</f>
        <v>B</v>
      </c>
      <c r="F332" t="s">
        <v>1014</v>
      </c>
      <c r="G332" s="27" t="str">
        <f>VLOOKUP(D332,Detail!$G:$H,2,0)</f>
        <v>Yoga Hakim</v>
      </c>
      <c r="H332">
        <v>89</v>
      </c>
      <c r="I332">
        <v>73</v>
      </c>
      <c r="J332">
        <v>32</v>
      </c>
      <c r="K332">
        <v>75</v>
      </c>
      <c r="L332">
        <v>89</v>
      </c>
      <c r="M332">
        <v>100</v>
      </c>
      <c r="N332">
        <v>93</v>
      </c>
      <c r="O332" s="27" t="str">
        <f>IFERROR(VLOOKUP(D332,Absen!$A:$B,2,0),"No")</f>
        <v>No</v>
      </c>
      <c r="P332" s="43">
        <f t="shared" si="28"/>
        <v>93</v>
      </c>
      <c r="Q332" s="45">
        <f t="shared" si="30"/>
        <v>76.45</v>
      </c>
      <c r="R332" s="49" t="str">
        <f>VLOOKUP(Q332,Helper!$N:$O,2,TRUE)</f>
        <v>B</v>
      </c>
      <c r="S332" s="51">
        <f>MATCH(D332,Detail!$G$2:$G$1001,0)</f>
        <v>240</v>
      </c>
      <c r="T332" s="27">
        <f>INDEX(Detail!$A$2:$A$1001,Main!S332,1)</f>
        <v>37777</v>
      </c>
      <c r="U332" t="str">
        <f>INDEX(Detail!$F$2:$F$1001,Main!S332,1)</f>
        <v>Bima</v>
      </c>
      <c r="V332">
        <f>INDEX(Detail!$C$2:$C$1001,Main!S332,1)</f>
        <v>157</v>
      </c>
      <c r="W332">
        <f>INDEX(Detail!$D$2:$D$1001,Main!S332,1)</f>
        <v>68</v>
      </c>
      <c r="X332" t="str">
        <f>INDEX(Detail!$E$2:$E$1001,Main!S332,1)</f>
        <v>Gang Tubagus Ismail No. 63</v>
      </c>
      <c r="Y332" t="str">
        <f>INDEX(Detail!$B$2:$B$1001,Main!S332,1)</f>
        <v>O+</v>
      </c>
      <c r="Z332">
        <f>MATCH(F332,Sheet1!$A$3:$A$8,0)</f>
        <v>2</v>
      </c>
      <c r="AA332">
        <f>MATCH(A332,Sheet1!$B$2:$E$2,0)</f>
        <v>2</v>
      </c>
      <c r="AB332" t="str">
        <f>INDEX(Sheet1!$B$3:$E$8,Main!Z332,Main!AA332)</f>
        <v>Bu Ratna</v>
      </c>
    </row>
    <row r="333" spans="1:28" x14ac:dyDescent="0.35">
      <c r="A333" t="str">
        <f t="shared" si="29"/>
        <v>Kategori 2</v>
      </c>
      <c r="B333">
        <v>332</v>
      </c>
      <c r="C333" t="str">
        <f t="shared" si="26"/>
        <v>0332</v>
      </c>
      <c r="D333" t="str">
        <f t="shared" si="27"/>
        <v>D0332</v>
      </c>
      <c r="E333" t="str">
        <f>VLOOKUP(F333,Helper!$I:$J,2,0)</f>
        <v>D</v>
      </c>
      <c r="F333" t="s">
        <v>1013</v>
      </c>
      <c r="G333" s="27" t="str">
        <f>VLOOKUP(D333,Detail!$G:$H,2,0)</f>
        <v>Mujur Halimah</v>
      </c>
      <c r="H333">
        <v>63</v>
      </c>
      <c r="I333">
        <v>53</v>
      </c>
      <c r="J333">
        <v>31</v>
      </c>
      <c r="K333">
        <v>55</v>
      </c>
      <c r="L333">
        <v>65</v>
      </c>
      <c r="M333">
        <v>84</v>
      </c>
      <c r="N333">
        <v>96</v>
      </c>
      <c r="O333" s="27" t="str">
        <f>IFERROR(VLOOKUP(D333,Absen!$A:$B,2,0),"No")</f>
        <v>No</v>
      </c>
      <c r="P333" s="43">
        <f t="shared" si="28"/>
        <v>96</v>
      </c>
      <c r="Q333" s="45">
        <f t="shared" si="30"/>
        <v>62.1</v>
      </c>
      <c r="R333" s="49" t="str">
        <f>VLOOKUP(Q333,Helper!$N:$O,2,TRUE)</f>
        <v>C</v>
      </c>
      <c r="S333" s="51">
        <f>MATCH(D333,Detail!$G$2:$G$1001,0)</f>
        <v>760</v>
      </c>
      <c r="T333" s="27">
        <f>INDEX(Detail!$A$2:$A$1001,Main!S333,1)</f>
        <v>38301</v>
      </c>
      <c r="U333" t="str">
        <f>INDEX(Detail!$F$2:$F$1001,Main!S333,1)</f>
        <v>Cilegon</v>
      </c>
      <c r="V333">
        <f>INDEX(Detail!$C$2:$C$1001,Main!S333,1)</f>
        <v>157</v>
      </c>
      <c r="W333">
        <f>INDEX(Detail!$D$2:$D$1001,Main!S333,1)</f>
        <v>65</v>
      </c>
      <c r="X333" t="str">
        <f>INDEX(Detail!$E$2:$E$1001,Main!S333,1)</f>
        <v>Jl. Ciumbuleuit No. 87</v>
      </c>
      <c r="Y333" t="str">
        <f>INDEX(Detail!$B$2:$B$1001,Main!S333,1)</f>
        <v>O+</v>
      </c>
      <c r="Z333">
        <f>MATCH(F333,Sheet1!$A$3:$A$8,0)</f>
        <v>4</v>
      </c>
      <c r="AA333">
        <f>MATCH(A333,Sheet1!$B$2:$E$2,0)</f>
        <v>2</v>
      </c>
      <c r="AB333" t="str">
        <f>INDEX(Sheet1!$B$3:$E$8,Main!Z333,Main!AA333)</f>
        <v>Pak Andi</v>
      </c>
    </row>
    <row r="334" spans="1:28" x14ac:dyDescent="0.35">
      <c r="A334" t="str">
        <f t="shared" si="29"/>
        <v>Kategori 2</v>
      </c>
      <c r="B334">
        <v>333</v>
      </c>
      <c r="C334" t="str">
        <f t="shared" si="26"/>
        <v>0333</v>
      </c>
      <c r="D334" t="str">
        <f t="shared" si="27"/>
        <v>F0333</v>
      </c>
      <c r="E334" t="str">
        <f>VLOOKUP(F334,Helper!$I:$J,2,0)</f>
        <v>F</v>
      </c>
      <c r="F334" t="s">
        <v>1011</v>
      </c>
      <c r="G334" s="27" t="str">
        <f>VLOOKUP(D334,Detail!$G:$H,2,0)</f>
        <v>Kenari Waluyo</v>
      </c>
      <c r="H334">
        <v>64</v>
      </c>
      <c r="I334">
        <v>42</v>
      </c>
      <c r="J334">
        <v>69</v>
      </c>
      <c r="K334">
        <v>73</v>
      </c>
      <c r="L334">
        <v>64</v>
      </c>
      <c r="M334">
        <v>73</v>
      </c>
      <c r="N334">
        <v>74</v>
      </c>
      <c r="O334" s="27" t="str">
        <f>IFERROR(VLOOKUP(D334,Absen!$A:$B,2,0),"No")</f>
        <v>No</v>
      </c>
      <c r="P334" s="43">
        <f t="shared" si="28"/>
        <v>74</v>
      </c>
      <c r="Q334" s="45">
        <f t="shared" si="30"/>
        <v>66.174999999999997</v>
      </c>
      <c r="R334" s="49" t="str">
        <f>VLOOKUP(Q334,Helper!$N:$O,2,TRUE)</f>
        <v>C</v>
      </c>
      <c r="S334" s="51">
        <f>MATCH(D334,Detail!$G$2:$G$1001,0)</f>
        <v>890</v>
      </c>
      <c r="T334" s="27">
        <f>INDEX(Detail!$A$2:$A$1001,Main!S334,1)</f>
        <v>37828</v>
      </c>
      <c r="U334" t="str">
        <f>INDEX(Detail!$F$2:$F$1001,Main!S334,1)</f>
        <v>Subulussalam</v>
      </c>
      <c r="V334">
        <f>INDEX(Detail!$C$2:$C$1001,Main!S334,1)</f>
        <v>169</v>
      </c>
      <c r="W334">
        <f>INDEX(Detail!$D$2:$D$1001,Main!S334,1)</f>
        <v>95</v>
      </c>
      <c r="X334" t="str">
        <f>INDEX(Detail!$E$2:$E$1001,Main!S334,1)</f>
        <v>Jl. Pacuan Kuda No. 55</v>
      </c>
      <c r="Y334" t="str">
        <f>INDEX(Detail!$B$2:$B$1001,Main!S334,1)</f>
        <v>B-</v>
      </c>
      <c r="Z334">
        <f>MATCH(F334,Sheet1!$A$3:$A$8,0)</f>
        <v>6</v>
      </c>
      <c r="AA334">
        <f>MATCH(A334,Sheet1!$B$2:$E$2,0)</f>
        <v>2</v>
      </c>
      <c r="AB334" t="str">
        <f>INDEX(Sheet1!$B$3:$E$8,Main!Z334,Main!AA334)</f>
        <v>Pak Krisna</v>
      </c>
    </row>
    <row r="335" spans="1:28" x14ac:dyDescent="0.35">
      <c r="A335" t="str">
        <f t="shared" si="29"/>
        <v>Kategori 2</v>
      </c>
      <c r="B335">
        <v>334</v>
      </c>
      <c r="C335" t="str">
        <f t="shared" si="26"/>
        <v>0334</v>
      </c>
      <c r="D335" t="str">
        <f t="shared" si="27"/>
        <v>D0334</v>
      </c>
      <c r="E335" t="str">
        <f>VLOOKUP(F335,Helper!$I:$J,2,0)</f>
        <v>D</v>
      </c>
      <c r="F335" t="s">
        <v>1013</v>
      </c>
      <c r="G335" s="27" t="str">
        <f>VLOOKUP(D335,Detail!$G:$H,2,0)</f>
        <v>Raina Yuliarti</v>
      </c>
      <c r="H335">
        <v>54</v>
      </c>
      <c r="I335">
        <v>72</v>
      </c>
      <c r="J335">
        <v>50</v>
      </c>
      <c r="K335">
        <v>73</v>
      </c>
      <c r="L335">
        <v>75</v>
      </c>
      <c r="M335">
        <v>78</v>
      </c>
      <c r="N335">
        <v>96</v>
      </c>
      <c r="O335" s="27">
        <f>IFERROR(VLOOKUP(D335,Absen!$A:$B,2,0),"No")</f>
        <v>44767</v>
      </c>
      <c r="P335" s="43">
        <f t="shared" si="28"/>
        <v>86</v>
      </c>
      <c r="Q335" s="45">
        <f t="shared" si="30"/>
        <v>68.45</v>
      </c>
      <c r="R335" s="49" t="str">
        <f>VLOOKUP(Q335,Helper!$N:$O,2,TRUE)</f>
        <v>C</v>
      </c>
      <c r="S335" s="51">
        <f>MATCH(D335,Detail!$G$2:$G$1001,0)</f>
        <v>157</v>
      </c>
      <c r="T335" s="27">
        <f>INDEX(Detail!$A$2:$A$1001,Main!S335,1)</f>
        <v>38119</v>
      </c>
      <c r="U335" t="str">
        <f>INDEX(Detail!$F$2:$F$1001,Main!S335,1)</f>
        <v>Meulaboh</v>
      </c>
      <c r="V335">
        <f>INDEX(Detail!$C$2:$C$1001,Main!S335,1)</f>
        <v>154</v>
      </c>
      <c r="W335">
        <f>INDEX(Detail!$D$2:$D$1001,Main!S335,1)</f>
        <v>58</v>
      </c>
      <c r="X335" t="str">
        <f>INDEX(Detail!$E$2:$E$1001,Main!S335,1)</f>
        <v>Gang Pasteur No. 81</v>
      </c>
      <c r="Y335" t="str">
        <f>INDEX(Detail!$B$2:$B$1001,Main!S335,1)</f>
        <v>A+</v>
      </c>
      <c r="Z335">
        <f>MATCH(F335,Sheet1!$A$3:$A$8,0)</f>
        <v>4</v>
      </c>
      <c r="AA335">
        <f>MATCH(A335,Sheet1!$B$2:$E$2,0)</f>
        <v>2</v>
      </c>
      <c r="AB335" t="str">
        <f>INDEX(Sheet1!$B$3:$E$8,Main!Z335,Main!AA335)</f>
        <v>Pak Andi</v>
      </c>
    </row>
    <row r="336" spans="1:28" x14ac:dyDescent="0.35">
      <c r="A336" t="str">
        <f t="shared" si="29"/>
        <v>Kategori 2</v>
      </c>
      <c r="B336">
        <v>335</v>
      </c>
      <c r="C336" t="str">
        <f t="shared" si="26"/>
        <v>0335</v>
      </c>
      <c r="D336" t="str">
        <f t="shared" si="27"/>
        <v>E0335</v>
      </c>
      <c r="E336" t="str">
        <f>VLOOKUP(F336,Helper!$I:$J,2,0)</f>
        <v>E</v>
      </c>
      <c r="F336" t="s">
        <v>1010</v>
      </c>
      <c r="G336" s="27" t="str">
        <f>VLOOKUP(D336,Detail!$G:$H,2,0)</f>
        <v>Gasti Mahendra</v>
      </c>
      <c r="H336">
        <v>83</v>
      </c>
      <c r="I336">
        <v>44</v>
      </c>
      <c r="J336">
        <v>42</v>
      </c>
      <c r="K336">
        <v>50</v>
      </c>
      <c r="L336">
        <v>77</v>
      </c>
      <c r="M336">
        <v>58</v>
      </c>
      <c r="N336">
        <v>61</v>
      </c>
      <c r="O336" s="27">
        <f>IFERROR(VLOOKUP(D336,Absen!$A:$B,2,0),"No")</f>
        <v>44858</v>
      </c>
      <c r="P336" s="43">
        <f t="shared" si="28"/>
        <v>51</v>
      </c>
      <c r="Q336" s="45">
        <f t="shared" si="30"/>
        <v>56.85</v>
      </c>
      <c r="R336" s="49" t="str">
        <f>VLOOKUP(Q336,Helper!$N:$O,2,TRUE)</f>
        <v>D</v>
      </c>
      <c r="S336" s="51">
        <f>MATCH(D336,Detail!$G$2:$G$1001,0)</f>
        <v>9</v>
      </c>
      <c r="T336" s="27">
        <f>INDEX(Detail!$A$2:$A$1001,Main!S336,1)</f>
        <v>37330</v>
      </c>
      <c r="U336" t="str">
        <f>INDEX(Detail!$F$2:$F$1001,Main!S336,1)</f>
        <v>Padang Sidempuan</v>
      </c>
      <c r="V336">
        <f>INDEX(Detail!$C$2:$C$1001,Main!S336,1)</f>
        <v>167</v>
      </c>
      <c r="W336">
        <f>INDEX(Detail!$D$2:$D$1001,Main!S336,1)</f>
        <v>45</v>
      </c>
      <c r="X336" t="str">
        <f>INDEX(Detail!$E$2:$E$1001,Main!S336,1)</f>
        <v xml:space="preserve">Gang Antapani Lama No. 7
</v>
      </c>
      <c r="Y336" t="str">
        <f>INDEX(Detail!$B$2:$B$1001,Main!S336,1)</f>
        <v>O+</v>
      </c>
      <c r="Z336">
        <f>MATCH(F336,Sheet1!$A$3:$A$8,0)</f>
        <v>5</v>
      </c>
      <c r="AA336">
        <f>MATCH(A336,Sheet1!$B$2:$E$2,0)</f>
        <v>2</v>
      </c>
      <c r="AB336" t="str">
        <f>INDEX(Sheet1!$B$3:$E$8,Main!Z336,Main!AA336)</f>
        <v>Bu Dwi</v>
      </c>
    </row>
    <row r="337" spans="1:28" x14ac:dyDescent="0.35">
      <c r="A337" t="str">
        <f t="shared" si="29"/>
        <v>Kategori 2</v>
      </c>
      <c r="B337">
        <v>336</v>
      </c>
      <c r="C337" t="str">
        <f t="shared" si="26"/>
        <v>0336</v>
      </c>
      <c r="D337" t="str">
        <f t="shared" si="27"/>
        <v>B0336</v>
      </c>
      <c r="E337" t="str">
        <f>VLOOKUP(F337,Helper!$I:$J,2,0)</f>
        <v>B</v>
      </c>
      <c r="F337" t="s">
        <v>1014</v>
      </c>
      <c r="G337" s="27" t="str">
        <f>VLOOKUP(D337,Detail!$G:$H,2,0)</f>
        <v>Kardi Mardhiyah</v>
      </c>
      <c r="H337">
        <v>77</v>
      </c>
      <c r="I337">
        <v>50</v>
      </c>
      <c r="J337">
        <v>59</v>
      </c>
      <c r="K337">
        <v>73</v>
      </c>
      <c r="L337">
        <v>59</v>
      </c>
      <c r="M337">
        <v>48</v>
      </c>
      <c r="N337">
        <v>85</v>
      </c>
      <c r="O337" s="27">
        <f>IFERROR(VLOOKUP(D337,Absen!$A:$B,2,0),"No")</f>
        <v>44801</v>
      </c>
      <c r="P337" s="43">
        <f t="shared" si="28"/>
        <v>75</v>
      </c>
      <c r="Q337" s="45">
        <f t="shared" si="30"/>
        <v>61.274999999999999</v>
      </c>
      <c r="R337" s="49" t="str">
        <f>VLOOKUP(Q337,Helper!$N:$O,2,TRUE)</f>
        <v>C</v>
      </c>
      <c r="S337" s="51">
        <f>MATCH(D337,Detail!$G$2:$G$1001,0)</f>
        <v>511</v>
      </c>
      <c r="T337" s="27">
        <f>INDEX(Detail!$A$2:$A$1001,Main!S337,1)</f>
        <v>37454</v>
      </c>
      <c r="U337" t="str">
        <f>INDEX(Detail!$F$2:$F$1001,Main!S337,1)</f>
        <v>Bengkulu</v>
      </c>
      <c r="V337">
        <f>INDEX(Detail!$C$2:$C$1001,Main!S337,1)</f>
        <v>167</v>
      </c>
      <c r="W337">
        <f>INDEX(Detail!$D$2:$D$1001,Main!S337,1)</f>
        <v>52</v>
      </c>
      <c r="X337" t="str">
        <f>INDEX(Detail!$E$2:$E$1001,Main!S337,1)</f>
        <v>Jalan Cihampelas No. 17</v>
      </c>
      <c r="Y337" t="str">
        <f>INDEX(Detail!$B$2:$B$1001,Main!S337,1)</f>
        <v>O+</v>
      </c>
      <c r="Z337">
        <f>MATCH(F337,Sheet1!$A$3:$A$8,0)</f>
        <v>2</v>
      </c>
      <c r="AA337">
        <f>MATCH(A337,Sheet1!$B$2:$E$2,0)</f>
        <v>2</v>
      </c>
      <c r="AB337" t="str">
        <f>INDEX(Sheet1!$B$3:$E$8,Main!Z337,Main!AA337)</f>
        <v>Bu Ratna</v>
      </c>
    </row>
    <row r="338" spans="1:28" x14ac:dyDescent="0.35">
      <c r="A338" t="str">
        <f t="shared" si="29"/>
        <v>Kategori 2</v>
      </c>
      <c r="B338">
        <v>337</v>
      </c>
      <c r="C338" t="str">
        <f t="shared" si="26"/>
        <v>0337</v>
      </c>
      <c r="D338" t="str">
        <f t="shared" si="27"/>
        <v>D0337</v>
      </c>
      <c r="E338" t="str">
        <f>VLOOKUP(F338,Helper!$I:$J,2,0)</f>
        <v>D</v>
      </c>
      <c r="F338" t="s">
        <v>1013</v>
      </c>
      <c r="G338" s="27" t="str">
        <f>VLOOKUP(D338,Detail!$G:$H,2,0)</f>
        <v>Darmaji Manullang</v>
      </c>
      <c r="H338">
        <v>78</v>
      </c>
      <c r="I338">
        <v>72</v>
      </c>
      <c r="J338">
        <v>52</v>
      </c>
      <c r="K338">
        <v>66</v>
      </c>
      <c r="L338">
        <v>59</v>
      </c>
      <c r="M338">
        <v>46</v>
      </c>
      <c r="N338">
        <v>88</v>
      </c>
      <c r="O338" s="27">
        <f>IFERROR(VLOOKUP(D338,Absen!$A:$B,2,0),"No")</f>
        <v>44772</v>
      </c>
      <c r="P338" s="43">
        <f t="shared" si="28"/>
        <v>78</v>
      </c>
      <c r="Q338" s="45">
        <f t="shared" si="30"/>
        <v>61.775000000000006</v>
      </c>
      <c r="R338" s="49" t="str">
        <f>VLOOKUP(Q338,Helper!$N:$O,2,TRUE)</f>
        <v>C</v>
      </c>
      <c r="S338" s="51">
        <f>MATCH(D338,Detail!$G$2:$G$1001,0)</f>
        <v>170</v>
      </c>
      <c r="T338" s="27">
        <f>INDEX(Detail!$A$2:$A$1001,Main!S338,1)</f>
        <v>37845</v>
      </c>
      <c r="U338" t="str">
        <f>INDEX(Detail!$F$2:$F$1001,Main!S338,1)</f>
        <v>Singkawang</v>
      </c>
      <c r="V338">
        <f>INDEX(Detail!$C$2:$C$1001,Main!S338,1)</f>
        <v>173</v>
      </c>
      <c r="W338">
        <f>INDEX(Detail!$D$2:$D$1001,Main!S338,1)</f>
        <v>56</v>
      </c>
      <c r="X338" t="str">
        <f>INDEX(Detail!$E$2:$E$1001,Main!S338,1)</f>
        <v>Gang PHH. Mustofa No. 91</v>
      </c>
      <c r="Y338" t="str">
        <f>INDEX(Detail!$B$2:$B$1001,Main!S338,1)</f>
        <v>B-</v>
      </c>
      <c r="Z338">
        <f>MATCH(F338,Sheet1!$A$3:$A$8,0)</f>
        <v>4</v>
      </c>
      <c r="AA338">
        <f>MATCH(A338,Sheet1!$B$2:$E$2,0)</f>
        <v>2</v>
      </c>
      <c r="AB338" t="str">
        <f>INDEX(Sheet1!$B$3:$E$8,Main!Z338,Main!AA338)</f>
        <v>Pak Andi</v>
      </c>
    </row>
    <row r="339" spans="1:28" x14ac:dyDescent="0.35">
      <c r="A339" t="str">
        <f t="shared" si="29"/>
        <v>Kategori 2</v>
      </c>
      <c r="B339">
        <v>338</v>
      </c>
      <c r="C339" t="str">
        <f t="shared" si="26"/>
        <v>0338</v>
      </c>
      <c r="D339" t="str">
        <f t="shared" si="27"/>
        <v>E0338</v>
      </c>
      <c r="E339" t="str">
        <f>VLOOKUP(F339,Helper!$I:$J,2,0)</f>
        <v>E</v>
      </c>
      <c r="F339" t="s">
        <v>1010</v>
      </c>
      <c r="G339" s="27" t="str">
        <f>VLOOKUP(D339,Detail!$G:$H,2,0)</f>
        <v>Kartika Hutapea</v>
      </c>
      <c r="H339">
        <v>74</v>
      </c>
      <c r="I339">
        <v>75</v>
      </c>
      <c r="J339">
        <v>83</v>
      </c>
      <c r="K339">
        <v>65</v>
      </c>
      <c r="L339">
        <v>60</v>
      </c>
      <c r="M339">
        <v>97</v>
      </c>
      <c r="N339">
        <v>69</v>
      </c>
      <c r="O339" s="27" t="str">
        <f>IFERROR(VLOOKUP(D339,Absen!$A:$B,2,0),"No")</f>
        <v>No</v>
      </c>
      <c r="P339" s="43">
        <f t="shared" si="28"/>
        <v>69</v>
      </c>
      <c r="Q339" s="45">
        <f t="shared" si="30"/>
        <v>77.150000000000006</v>
      </c>
      <c r="R339" s="49" t="str">
        <f>VLOOKUP(Q339,Helper!$N:$O,2,TRUE)</f>
        <v>B</v>
      </c>
      <c r="S339" s="51">
        <f>MATCH(D339,Detail!$G$2:$G$1001,0)</f>
        <v>988</v>
      </c>
      <c r="T339" s="27">
        <f>INDEX(Detail!$A$2:$A$1001,Main!S339,1)</f>
        <v>37903</v>
      </c>
      <c r="U339" t="str">
        <f>INDEX(Detail!$F$2:$F$1001,Main!S339,1)</f>
        <v>Palu</v>
      </c>
      <c r="V339">
        <f>INDEX(Detail!$C$2:$C$1001,Main!S339,1)</f>
        <v>158</v>
      </c>
      <c r="W339">
        <f>INDEX(Detail!$D$2:$D$1001,Main!S339,1)</f>
        <v>50</v>
      </c>
      <c r="X339" t="str">
        <f>INDEX(Detail!$E$2:$E$1001,Main!S339,1)</f>
        <v>Jl. Veteran No. 85</v>
      </c>
      <c r="Y339" t="str">
        <f>INDEX(Detail!$B$2:$B$1001,Main!S339,1)</f>
        <v>O+</v>
      </c>
      <c r="Z339">
        <f>MATCH(F339,Sheet1!$A$3:$A$8,0)</f>
        <v>5</v>
      </c>
      <c r="AA339">
        <f>MATCH(A339,Sheet1!$B$2:$E$2,0)</f>
        <v>2</v>
      </c>
      <c r="AB339" t="str">
        <f>INDEX(Sheet1!$B$3:$E$8,Main!Z339,Main!AA339)</f>
        <v>Bu Dwi</v>
      </c>
    </row>
    <row r="340" spans="1:28" x14ac:dyDescent="0.35">
      <c r="A340" t="str">
        <f t="shared" si="29"/>
        <v>Kategori 2</v>
      </c>
      <c r="B340">
        <v>339</v>
      </c>
      <c r="C340" t="str">
        <f t="shared" si="26"/>
        <v>0339</v>
      </c>
      <c r="D340" t="str">
        <f t="shared" si="27"/>
        <v>C0339</v>
      </c>
      <c r="E340" t="str">
        <f>VLOOKUP(F340,Helper!$I:$J,2,0)</f>
        <v>C</v>
      </c>
      <c r="F340" t="s">
        <v>1012</v>
      </c>
      <c r="G340" s="27" t="str">
        <f>VLOOKUP(D340,Detail!$G:$H,2,0)</f>
        <v>Jindra Purwanti</v>
      </c>
      <c r="H340">
        <v>89</v>
      </c>
      <c r="I340">
        <v>66</v>
      </c>
      <c r="J340">
        <v>91</v>
      </c>
      <c r="K340">
        <v>69</v>
      </c>
      <c r="L340">
        <v>95</v>
      </c>
      <c r="M340">
        <v>53</v>
      </c>
      <c r="N340">
        <v>69</v>
      </c>
      <c r="O340" s="27">
        <f>IFERROR(VLOOKUP(D340,Absen!$A:$B,2,0),"No")</f>
        <v>44768</v>
      </c>
      <c r="P340" s="43">
        <f t="shared" si="28"/>
        <v>59</v>
      </c>
      <c r="Q340" s="45">
        <f t="shared" si="30"/>
        <v>74.575000000000017</v>
      </c>
      <c r="R340" s="49" t="str">
        <f>VLOOKUP(Q340,Helper!$N:$O,2,TRUE)</f>
        <v>B</v>
      </c>
      <c r="S340" s="51">
        <f>MATCH(D340,Detail!$G$2:$G$1001,0)</f>
        <v>721</v>
      </c>
      <c r="T340" s="27">
        <f>INDEX(Detail!$A$2:$A$1001,Main!S340,1)</f>
        <v>37549</v>
      </c>
      <c r="U340" t="str">
        <f>INDEX(Detail!$F$2:$F$1001,Main!S340,1)</f>
        <v>Pekalongan</v>
      </c>
      <c r="V340">
        <f>INDEX(Detail!$C$2:$C$1001,Main!S340,1)</f>
        <v>169</v>
      </c>
      <c r="W340">
        <f>INDEX(Detail!$D$2:$D$1001,Main!S340,1)</f>
        <v>51</v>
      </c>
      <c r="X340" t="str">
        <f>INDEX(Detail!$E$2:$E$1001,Main!S340,1)</f>
        <v>Jalan Yos Sudarso No. 41</v>
      </c>
      <c r="Y340" t="str">
        <f>INDEX(Detail!$B$2:$B$1001,Main!S340,1)</f>
        <v>A+</v>
      </c>
      <c r="Z340">
        <f>MATCH(F340,Sheet1!$A$3:$A$8,0)</f>
        <v>3</v>
      </c>
      <c r="AA340">
        <f>MATCH(A340,Sheet1!$B$2:$E$2,0)</f>
        <v>2</v>
      </c>
      <c r="AB340" t="str">
        <f>INDEX(Sheet1!$B$3:$E$8,Main!Z340,Main!AA340)</f>
        <v>Bu Made</v>
      </c>
    </row>
    <row r="341" spans="1:28" x14ac:dyDescent="0.35">
      <c r="A341" t="str">
        <f t="shared" si="29"/>
        <v>Kategori 2</v>
      </c>
      <c r="B341">
        <v>340</v>
      </c>
      <c r="C341" t="str">
        <f t="shared" si="26"/>
        <v>0340</v>
      </c>
      <c r="D341" t="str">
        <f t="shared" si="27"/>
        <v>C0340</v>
      </c>
      <c r="E341" t="str">
        <f>VLOOKUP(F341,Helper!$I:$J,2,0)</f>
        <v>C</v>
      </c>
      <c r="F341" t="s">
        <v>1012</v>
      </c>
      <c r="G341" s="27" t="str">
        <f>VLOOKUP(D341,Detail!$G:$H,2,0)</f>
        <v>Jumadi Saragih</v>
      </c>
      <c r="H341">
        <v>55</v>
      </c>
      <c r="I341">
        <v>71</v>
      </c>
      <c r="J341">
        <v>69</v>
      </c>
      <c r="K341">
        <v>55</v>
      </c>
      <c r="L341">
        <v>88</v>
      </c>
      <c r="M341">
        <v>43</v>
      </c>
      <c r="N341">
        <v>93</v>
      </c>
      <c r="O341" s="27">
        <f>IFERROR(VLOOKUP(D341,Absen!$A:$B,2,0),"No")</f>
        <v>44748</v>
      </c>
      <c r="P341" s="43">
        <f t="shared" si="28"/>
        <v>83</v>
      </c>
      <c r="Q341" s="45">
        <f t="shared" si="30"/>
        <v>64.325000000000003</v>
      </c>
      <c r="R341" s="49" t="str">
        <f>VLOOKUP(Q341,Helper!$N:$O,2,TRUE)</f>
        <v>C</v>
      </c>
      <c r="S341" s="51">
        <f>MATCH(D341,Detail!$G$2:$G$1001,0)</f>
        <v>465</v>
      </c>
      <c r="T341" s="27">
        <f>INDEX(Detail!$A$2:$A$1001,Main!S341,1)</f>
        <v>38069</v>
      </c>
      <c r="U341" t="str">
        <f>INDEX(Detail!$F$2:$F$1001,Main!S341,1)</f>
        <v>Depok</v>
      </c>
      <c r="V341">
        <f>INDEX(Detail!$C$2:$C$1001,Main!S341,1)</f>
        <v>153</v>
      </c>
      <c r="W341">
        <f>INDEX(Detail!$D$2:$D$1001,Main!S341,1)</f>
        <v>92</v>
      </c>
      <c r="X341" t="str">
        <f>INDEX(Detail!$E$2:$E$1001,Main!S341,1)</f>
        <v>Gg. Suryakencana No. 76</v>
      </c>
      <c r="Y341" t="str">
        <f>INDEX(Detail!$B$2:$B$1001,Main!S341,1)</f>
        <v>B-</v>
      </c>
      <c r="Z341">
        <f>MATCH(F341,Sheet1!$A$3:$A$8,0)</f>
        <v>3</v>
      </c>
      <c r="AA341">
        <f>MATCH(A341,Sheet1!$B$2:$E$2,0)</f>
        <v>2</v>
      </c>
      <c r="AB341" t="str">
        <f>INDEX(Sheet1!$B$3:$E$8,Main!Z341,Main!AA341)</f>
        <v>Bu Made</v>
      </c>
    </row>
    <row r="342" spans="1:28" x14ac:dyDescent="0.35">
      <c r="A342" t="str">
        <f t="shared" si="29"/>
        <v>Kategori 2</v>
      </c>
      <c r="B342">
        <v>341</v>
      </c>
      <c r="C342" t="str">
        <f t="shared" si="26"/>
        <v>0341</v>
      </c>
      <c r="D342" t="str">
        <f t="shared" si="27"/>
        <v>C0341</v>
      </c>
      <c r="E342" t="str">
        <f>VLOOKUP(F342,Helper!$I:$J,2,0)</f>
        <v>C</v>
      </c>
      <c r="F342" t="s">
        <v>1012</v>
      </c>
      <c r="G342" s="27" t="str">
        <f>VLOOKUP(D342,Detail!$G:$H,2,0)</f>
        <v>Padma Melani</v>
      </c>
      <c r="H342">
        <v>74</v>
      </c>
      <c r="I342">
        <v>55</v>
      </c>
      <c r="J342">
        <v>82</v>
      </c>
      <c r="K342">
        <v>75</v>
      </c>
      <c r="L342">
        <v>76</v>
      </c>
      <c r="M342">
        <v>64</v>
      </c>
      <c r="N342">
        <v>100</v>
      </c>
      <c r="O342" s="27">
        <f>IFERROR(VLOOKUP(D342,Absen!$A:$B,2,0),"No")</f>
        <v>44777</v>
      </c>
      <c r="P342" s="43">
        <f t="shared" si="28"/>
        <v>90</v>
      </c>
      <c r="Q342" s="45">
        <f t="shared" si="30"/>
        <v>73.2</v>
      </c>
      <c r="R342" s="49" t="str">
        <f>VLOOKUP(Q342,Helper!$N:$O,2,TRUE)</f>
        <v>B</v>
      </c>
      <c r="S342" s="51">
        <f>MATCH(D342,Detail!$G$2:$G$1001,0)</f>
        <v>581</v>
      </c>
      <c r="T342" s="27">
        <f>INDEX(Detail!$A$2:$A$1001,Main!S342,1)</f>
        <v>38440</v>
      </c>
      <c r="U342" t="str">
        <f>INDEX(Detail!$F$2:$F$1001,Main!S342,1)</f>
        <v>Meulaboh</v>
      </c>
      <c r="V342">
        <f>INDEX(Detail!$C$2:$C$1001,Main!S342,1)</f>
        <v>180</v>
      </c>
      <c r="W342">
        <f>INDEX(Detail!$D$2:$D$1001,Main!S342,1)</f>
        <v>68</v>
      </c>
      <c r="X342" t="str">
        <f>INDEX(Detail!$E$2:$E$1001,Main!S342,1)</f>
        <v>Jalan Joyoboyo No. 51</v>
      </c>
      <c r="Y342" t="str">
        <f>INDEX(Detail!$B$2:$B$1001,Main!S342,1)</f>
        <v>AB+</v>
      </c>
      <c r="Z342">
        <f>MATCH(F342,Sheet1!$A$3:$A$8,0)</f>
        <v>3</v>
      </c>
      <c r="AA342">
        <f>MATCH(A342,Sheet1!$B$2:$E$2,0)</f>
        <v>2</v>
      </c>
      <c r="AB342" t="str">
        <f>INDEX(Sheet1!$B$3:$E$8,Main!Z342,Main!AA342)</f>
        <v>Bu Made</v>
      </c>
    </row>
    <row r="343" spans="1:28" x14ac:dyDescent="0.35">
      <c r="A343" t="str">
        <f t="shared" si="29"/>
        <v>Kategori 2</v>
      </c>
      <c r="B343">
        <v>342</v>
      </c>
      <c r="C343" t="str">
        <f t="shared" si="26"/>
        <v>0342</v>
      </c>
      <c r="D343" t="str">
        <f t="shared" si="27"/>
        <v>D0342</v>
      </c>
      <c r="E343" t="str">
        <f>VLOOKUP(F343,Helper!$I:$J,2,0)</f>
        <v>D</v>
      </c>
      <c r="F343" t="s">
        <v>1013</v>
      </c>
      <c r="G343" s="27" t="str">
        <f>VLOOKUP(D343,Detail!$G:$H,2,0)</f>
        <v>Maman Winarsih</v>
      </c>
      <c r="H343">
        <v>57</v>
      </c>
      <c r="I343">
        <v>41</v>
      </c>
      <c r="J343">
        <v>76</v>
      </c>
      <c r="K343">
        <v>70</v>
      </c>
      <c r="L343">
        <v>65</v>
      </c>
      <c r="M343">
        <v>89</v>
      </c>
      <c r="N343">
        <v>84</v>
      </c>
      <c r="O343" s="27" t="str">
        <f>IFERROR(VLOOKUP(D343,Absen!$A:$B,2,0),"No")</f>
        <v>No</v>
      </c>
      <c r="P343" s="43">
        <f t="shared" si="28"/>
        <v>84</v>
      </c>
      <c r="Q343" s="45">
        <f t="shared" si="30"/>
        <v>70.525000000000006</v>
      </c>
      <c r="R343" s="49" t="str">
        <f>VLOOKUP(Q343,Helper!$N:$O,2,TRUE)</f>
        <v>B</v>
      </c>
      <c r="S343" s="51">
        <f>MATCH(D343,Detail!$G$2:$G$1001,0)</f>
        <v>523</v>
      </c>
      <c r="T343" s="27">
        <f>INDEX(Detail!$A$2:$A$1001,Main!S343,1)</f>
        <v>37918</v>
      </c>
      <c r="U343" t="str">
        <f>INDEX(Detail!$F$2:$F$1001,Main!S343,1)</f>
        <v>Lubuklinggau</v>
      </c>
      <c r="V343">
        <f>INDEX(Detail!$C$2:$C$1001,Main!S343,1)</f>
        <v>158</v>
      </c>
      <c r="W343">
        <f>INDEX(Detail!$D$2:$D$1001,Main!S343,1)</f>
        <v>92</v>
      </c>
      <c r="X343" t="str">
        <f>INDEX(Detail!$E$2:$E$1001,Main!S343,1)</f>
        <v>Jalan Cikutra Timur No. 80</v>
      </c>
      <c r="Y343" t="str">
        <f>INDEX(Detail!$B$2:$B$1001,Main!S343,1)</f>
        <v>B+</v>
      </c>
      <c r="Z343">
        <f>MATCH(F343,Sheet1!$A$3:$A$8,0)</f>
        <v>4</v>
      </c>
      <c r="AA343">
        <f>MATCH(A343,Sheet1!$B$2:$E$2,0)</f>
        <v>2</v>
      </c>
      <c r="AB343" t="str">
        <f>INDEX(Sheet1!$B$3:$E$8,Main!Z343,Main!AA343)</f>
        <v>Pak Andi</v>
      </c>
    </row>
    <row r="344" spans="1:28" x14ac:dyDescent="0.35">
      <c r="A344" t="str">
        <f t="shared" si="29"/>
        <v>Kategori 2</v>
      </c>
      <c r="B344">
        <v>343</v>
      </c>
      <c r="C344" t="str">
        <f t="shared" si="26"/>
        <v>0343</v>
      </c>
      <c r="D344" t="str">
        <f t="shared" si="27"/>
        <v>B0343</v>
      </c>
      <c r="E344" t="str">
        <f>VLOOKUP(F344,Helper!$I:$J,2,0)</f>
        <v>B</v>
      </c>
      <c r="F344" t="s">
        <v>1014</v>
      </c>
      <c r="G344" s="27" t="str">
        <f>VLOOKUP(D344,Detail!$G:$H,2,0)</f>
        <v>Yulia Puspita</v>
      </c>
      <c r="H344">
        <v>64</v>
      </c>
      <c r="I344">
        <v>72</v>
      </c>
      <c r="J344">
        <v>85</v>
      </c>
      <c r="K344">
        <v>71</v>
      </c>
      <c r="L344">
        <v>81</v>
      </c>
      <c r="M344">
        <v>97</v>
      </c>
      <c r="N344">
        <v>99</v>
      </c>
      <c r="O344" s="27">
        <f>IFERROR(VLOOKUP(D344,Absen!$A:$B,2,0),"No")</f>
        <v>44786</v>
      </c>
      <c r="P344" s="43">
        <f t="shared" si="28"/>
        <v>89</v>
      </c>
      <c r="Q344" s="45">
        <f t="shared" si="30"/>
        <v>81.300000000000011</v>
      </c>
      <c r="R344" s="49" t="str">
        <f>VLOOKUP(Q344,Helper!$N:$O,2,TRUE)</f>
        <v>A</v>
      </c>
      <c r="S344" s="51">
        <f>MATCH(D344,Detail!$G$2:$G$1001,0)</f>
        <v>528</v>
      </c>
      <c r="T344" s="27">
        <f>INDEX(Detail!$A$2:$A$1001,Main!S344,1)</f>
        <v>37609</v>
      </c>
      <c r="U344" t="str">
        <f>INDEX(Detail!$F$2:$F$1001,Main!S344,1)</f>
        <v>Kendari</v>
      </c>
      <c r="V344">
        <f>INDEX(Detail!$C$2:$C$1001,Main!S344,1)</f>
        <v>160</v>
      </c>
      <c r="W344">
        <f>INDEX(Detail!$D$2:$D$1001,Main!S344,1)</f>
        <v>94</v>
      </c>
      <c r="X344" t="str">
        <f>INDEX(Detail!$E$2:$E$1001,Main!S344,1)</f>
        <v xml:space="preserve">Jalan Ciwastra No. 4
</v>
      </c>
      <c r="Y344" t="str">
        <f>INDEX(Detail!$B$2:$B$1001,Main!S344,1)</f>
        <v>AB+</v>
      </c>
      <c r="Z344">
        <f>MATCH(F344,Sheet1!$A$3:$A$8,0)</f>
        <v>2</v>
      </c>
      <c r="AA344">
        <f>MATCH(A344,Sheet1!$B$2:$E$2,0)</f>
        <v>2</v>
      </c>
      <c r="AB344" t="str">
        <f>INDEX(Sheet1!$B$3:$E$8,Main!Z344,Main!AA344)</f>
        <v>Bu Ratna</v>
      </c>
    </row>
    <row r="345" spans="1:28" x14ac:dyDescent="0.35">
      <c r="A345" t="str">
        <f t="shared" si="29"/>
        <v>Kategori 2</v>
      </c>
      <c r="B345">
        <v>344</v>
      </c>
      <c r="C345" t="str">
        <f t="shared" si="26"/>
        <v>0344</v>
      </c>
      <c r="D345" t="str">
        <f t="shared" si="27"/>
        <v>D0344</v>
      </c>
      <c r="E345" t="str">
        <f>VLOOKUP(F345,Helper!$I:$J,2,0)</f>
        <v>D</v>
      </c>
      <c r="F345" t="s">
        <v>1013</v>
      </c>
      <c r="G345" s="27" t="str">
        <f>VLOOKUP(D345,Detail!$G:$H,2,0)</f>
        <v>Zelaya Suartini</v>
      </c>
      <c r="H345">
        <v>94</v>
      </c>
      <c r="I345">
        <v>61</v>
      </c>
      <c r="J345">
        <v>79</v>
      </c>
      <c r="K345">
        <v>53</v>
      </c>
      <c r="L345">
        <v>52</v>
      </c>
      <c r="M345">
        <v>57</v>
      </c>
      <c r="N345">
        <v>71</v>
      </c>
      <c r="O345" s="27" t="str">
        <f>IFERROR(VLOOKUP(D345,Absen!$A:$B,2,0),"No")</f>
        <v>No</v>
      </c>
      <c r="P345" s="43">
        <f t="shared" si="28"/>
        <v>71</v>
      </c>
      <c r="Q345" s="45">
        <f t="shared" si="30"/>
        <v>66.8</v>
      </c>
      <c r="R345" s="49" t="str">
        <f>VLOOKUP(Q345,Helper!$N:$O,2,TRUE)</f>
        <v>C</v>
      </c>
      <c r="S345" s="51">
        <f>MATCH(D345,Detail!$G$2:$G$1001,0)</f>
        <v>641</v>
      </c>
      <c r="T345" s="27">
        <f>INDEX(Detail!$A$2:$A$1001,Main!S345,1)</f>
        <v>37534</v>
      </c>
      <c r="U345" t="str">
        <f>INDEX(Detail!$F$2:$F$1001,Main!S345,1)</f>
        <v>Manado</v>
      </c>
      <c r="V345">
        <f>INDEX(Detail!$C$2:$C$1001,Main!S345,1)</f>
        <v>154</v>
      </c>
      <c r="W345">
        <f>INDEX(Detail!$D$2:$D$1001,Main!S345,1)</f>
        <v>48</v>
      </c>
      <c r="X345" t="str">
        <f>INDEX(Detail!$E$2:$E$1001,Main!S345,1)</f>
        <v>Jalan Peta No. 59</v>
      </c>
      <c r="Y345" t="str">
        <f>INDEX(Detail!$B$2:$B$1001,Main!S345,1)</f>
        <v>B+</v>
      </c>
      <c r="Z345">
        <f>MATCH(F345,Sheet1!$A$3:$A$8,0)</f>
        <v>4</v>
      </c>
      <c r="AA345">
        <f>MATCH(A345,Sheet1!$B$2:$E$2,0)</f>
        <v>2</v>
      </c>
      <c r="AB345" t="str">
        <f>INDEX(Sheet1!$B$3:$E$8,Main!Z345,Main!AA345)</f>
        <v>Pak Andi</v>
      </c>
    </row>
    <row r="346" spans="1:28" x14ac:dyDescent="0.35">
      <c r="A346" t="str">
        <f t="shared" si="29"/>
        <v>Kategori 2</v>
      </c>
      <c r="B346">
        <v>345</v>
      </c>
      <c r="C346" t="str">
        <f t="shared" si="26"/>
        <v>0345</v>
      </c>
      <c r="D346" t="str">
        <f t="shared" si="27"/>
        <v>E0345</v>
      </c>
      <c r="E346" t="str">
        <f>VLOOKUP(F346,Helper!$I:$J,2,0)</f>
        <v>E</v>
      </c>
      <c r="F346" t="s">
        <v>1010</v>
      </c>
      <c r="G346" s="27" t="str">
        <f>VLOOKUP(D346,Detail!$G:$H,2,0)</f>
        <v>Teddy Aryani</v>
      </c>
      <c r="H346">
        <v>56</v>
      </c>
      <c r="I346">
        <v>61</v>
      </c>
      <c r="J346">
        <v>92</v>
      </c>
      <c r="K346">
        <v>56</v>
      </c>
      <c r="L346">
        <v>83</v>
      </c>
      <c r="M346">
        <v>78</v>
      </c>
      <c r="N346">
        <v>61</v>
      </c>
      <c r="O346" s="27">
        <f>IFERROR(VLOOKUP(D346,Absen!$A:$B,2,0),"No")</f>
        <v>44799</v>
      </c>
      <c r="P346" s="43">
        <f t="shared" si="28"/>
        <v>51</v>
      </c>
      <c r="Q346" s="45">
        <f t="shared" si="30"/>
        <v>71.099999999999994</v>
      </c>
      <c r="R346" s="49" t="str">
        <f>VLOOKUP(Q346,Helper!$N:$O,2,TRUE)</f>
        <v>B</v>
      </c>
      <c r="S346" s="51">
        <f>MATCH(D346,Detail!$G$2:$G$1001,0)</f>
        <v>566</v>
      </c>
      <c r="T346" s="27">
        <f>INDEX(Detail!$A$2:$A$1001,Main!S346,1)</f>
        <v>38223</v>
      </c>
      <c r="U346" t="str">
        <f>INDEX(Detail!$F$2:$F$1001,Main!S346,1)</f>
        <v>Meulaboh</v>
      </c>
      <c r="V346">
        <f>INDEX(Detail!$C$2:$C$1001,Main!S346,1)</f>
        <v>173</v>
      </c>
      <c r="W346">
        <f>INDEX(Detail!$D$2:$D$1001,Main!S346,1)</f>
        <v>89</v>
      </c>
      <c r="X346" t="str">
        <f>INDEX(Detail!$E$2:$E$1001,Main!S346,1)</f>
        <v xml:space="preserve">Jalan Indragiri No. 9
</v>
      </c>
      <c r="Y346" t="str">
        <f>INDEX(Detail!$B$2:$B$1001,Main!S346,1)</f>
        <v>O-</v>
      </c>
      <c r="Z346">
        <f>MATCH(F346,Sheet1!$A$3:$A$8,0)</f>
        <v>5</v>
      </c>
      <c r="AA346">
        <f>MATCH(A346,Sheet1!$B$2:$E$2,0)</f>
        <v>2</v>
      </c>
      <c r="AB346" t="str">
        <f>INDEX(Sheet1!$B$3:$E$8,Main!Z346,Main!AA346)</f>
        <v>Bu Dwi</v>
      </c>
    </row>
    <row r="347" spans="1:28" x14ac:dyDescent="0.35">
      <c r="A347" t="str">
        <f t="shared" si="29"/>
        <v>Kategori 2</v>
      </c>
      <c r="B347">
        <v>346</v>
      </c>
      <c r="C347" t="str">
        <f t="shared" si="26"/>
        <v>0346</v>
      </c>
      <c r="D347" t="str">
        <f t="shared" si="27"/>
        <v>F0346</v>
      </c>
      <c r="E347" t="str">
        <f>VLOOKUP(F347,Helper!$I:$J,2,0)</f>
        <v>F</v>
      </c>
      <c r="F347" t="s">
        <v>1011</v>
      </c>
      <c r="G347" s="27" t="str">
        <f>VLOOKUP(D347,Detail!$G:$H,2,0)</f>
        <v>Tomi Pangestu</v>
      </c>
      <c r="H347">
        <v>65</v>
      </c>
      <c r="I347">
        <v>65</v>
      </c>
      <c r="J347">
        <v>91</v>
      </c>
      <c r="K347">
        <v>53</v>
      </c>
      <c r="L347">
        <v>83</v>
      </c>
      <c r="M347">
        <v>89</v>
      </c>
      <c r="N347">
        <v>94</v>
      </c>
      <c r="O347" s="27" t="str">
        <f>IFERROR(VLOOKUP(D347,Absen!$A:$B,2,0),"No")</f>
        <v>No</v>
      </c>
      <c r="P347" s="43">
        <f t="shared" si="28"/>
        <v>94</v>
      </c>
      <c r="Q347" s="45">
        <f t="shared" si="30"/>
        <v>78.650000000000006</v>
      </c>
      <c r="R347" s="49" t="str">
        <f>VLOOKUP(Q347,Helper!$N:$O,2,TRUE)</f>
        <v>B</v>
      </c>
      <c r="S347" s="51">
        <f>MATCH(D347,Detail!$G$2:$G$1001,0)</f>
        <v>204</v>
      </c>
      <c r="T347" s="27">
        <f>INDEX(Detail!$A$2:$A$1001,Main!S347,1)</f>
        <v>38156</v>
      </c>
      <c r="U347" t="str">
        <f>INDEX(Detail!$F$2:$F$1001,Main!S347,1)</f>
        <v>Sawahlunto</v>
      </c>
      <c r="V347">
        <f>INDEX(Detail!$C$2:$C$1001,Main!S347,1)</f>
        <v>161</v>
      </c>
      <c r="W347">
        <f>INDEX(Detail!$D$2:$D$1001,Main!S347,1)</f>
        <v>66</v>
      </c>
      <c r="X347" t="str">
        <f>INDEX(Detail!$E$2:$E$1001,Main!S347,1)</f>
        <v>Gang S. Parman No. 79</v>
      </c>
      <c r="Y347" t="str">
        <f>INDEX(Detail!$B$2:$B$1001,Main!S347,1)</f>
        <v>A-</v>
      </c>
      <c r="Z347">
        <f>MATCH(F347,Sheet1!$A$3:$A$8,0)</f>
        <v>6</v>
      </c>
      <c r="AA347">
        <f>MATCH(A347,Sheet1!$B$2:$E$2,0)</f>
        <v>2</v>
      </c>
      <c r="AB347" t="str">
        <f>INDEX(Sheet1!$B$3:$E$8,Main!Z347,Main!AA347)</f>
        <v>Pak Krisna</v>
      </c>
    </row>
    <row r="348" spans="1:28" x14ac:dyDescent="0.35">
      <c r="A348" t="str">
        <f t="shared" si="29"/>
        <v>Kategori 2</v>
      </c>
      <c r="B348">
        <v>347</v>
      </c>
      <c r="C348" t="str">
        <f t="shared" si="26"/>
        <v>0347</v>
      </c>
      <c r="D348" t="str">
        <f t="shared" si="27"/>
        <v>D0347</v>
      </c>
      <c r="E348" t="str">
        <f>VLOOKUP(F348,Helper!$I:$J,2,0)</f>
        <v>D</v>
      </c>
      <c r="F348" t="s">
        <v>1013</v>
      </c>
      <c r="G348" s="27" t="str">
        <f>VLOOKUP(D348,Detail!$G:$H,2,0)</f>
        <v>Dartono Purnawati</v>
      </c>
      <c r="H348">
        <v>89</v>
      </c>
      <c r="I348">
        <v>72</v>
      </c>
      <c r="J348">
        <v>38</v>
      </c>
      <c r="K348">
        <v>52</v>
      </c>
      <c r="L348">
        <v>65</v>
      </c>
      <c r="M348">
        <v>98</v>
      </c>
      <c r="N348">
        <v>64</v>
      </c>
      <c r="O348" s="27" t="str">
        <f>IFERROR(VLOOKUP(D348,Absen!$A:$B,2,0),"No")</f>
        <v>No</v>
      </c>
      <c r="P348" s="43">
        <f t="shared" si="28"/>
        <v>64</v>
      </c>
      <c r="Q348" s="45">
        <f t="shared" si="30"/>
        <v>68.350000000000009</v>
      </c>
      <c r="R348" s="49" t="str">
        <f>VLOOKUP(Q348,Helper!$N:$O,2,TRUE)</f>
        <v>C</v>
      </c>
      <c r="S348" s="51">
        <f>MATCH(D348,Detail!$G$2:$G$1001,0)</f>
        <v>628</v>
      </c>
      <c r="T348" s="27">
        <f>INDEX(Detail!$A$2:$A$1001,Main!S348,1)</f>
        <v>37246</v>
      </c>
      <c r="U348" t="str">
        <f>INDEX(Detail!$F$2:$F$1001,Main!S348,1)</f>
        <v>Purwokerto</v>
      </c>
      <c r="V348">
        <f>INDEX(Detail!$C$2:$C$1001,Main!S348,1)</f>
        <v>160</v>
      </c>
      <c r="W348">
        <f>INDEX(Detail!$D$2:$D$1001,Main!S348,1)</f>
        <v>48</v>
      </c>
      <c r="X348" t="str">
        <f>INDEX(Detail!$E$2:$E$1001,Main!S348,1)</f>
        <v xml:space="preserve">Jalan Pacuan Kuda No. 5
</v>
      </c>
      <c r="Y348" t="str">
        <f>INDEX(Detail!$B$2:$B$1001,Main!S348,1)</f>
        <v>AB+</v>
      </c>
      <c r="Z348">
        <f>MATCH(F348,Sheet1!$A$3:$A$8,0)</f>
        <v>4</v>
      </c>
      <c r="AA348">
        <f>MATCH(A348,Sheet1!$B$2:$E$2,0)</f>
        <v>2</v>
      </c>
      <c r="AB348" t="str">
        <f>INDEX(Sheet1!$B$3:$E$8,Main!Z348,Main!AA348)</f>
        <v>Pak Andi</v>
      </c>
    </row>
    <row r="349" spans="1:28" x14ac:dyDescent="0.35">
      <c r="A349" t="str">
        <f t="shared" si="29"/>
        <v>Kategori 2</v>
      </c>
      <c r="B349">
        <v>348</v>
      </c>
      <c r="C349" t="str">
        <f t="shared" si="26"/>
        <v>0348</v>
      </c>
      <c r="D349" t="str">
        <f t="shared" si="27"/>
        <v>D0348</v>
      </c>
      <c r="E349" t="str">
        <f>VLOOKUP(F349,Helper!$I:$J,2,0)</f>
        <v>D</v>
      </c>
      <c r="F349" t="s">
        <v>1013</v>
      </c>
      <c r="G349" s="27" t="str">
        <f>VLOOKUP(D349,Detail!$G:$H,2,0)</f>
        <v>Muni Mangunsong</v>
      </c>
      <c r="H349">
        <v>64</v>
      </c>
      <c r="I349">
        <v>75</v>
      </c>
      <c r="J349">
        <v>59</v>
      </c>
      <c r="K349">
        <v>74</v>
      </c>
      <c r="L349">
        <v>64</v>
      </c>
      <c r="M349">
        <v>46</v>
      </c>
      <c r="N349">
        <v>65</v>
      </c>
      <c r="O349" s="27" t="str">
        <f>IFERROR(VLOOKUP(D349,Absen!$A:$B,2,0),"No")</f>
        <v>No</v>
      </c>
      <c r="P349" s="43">
        <f t="shared" si="28"/>
        <v>65</v>
      </c>
      <c r="Q349" s="45">
        <f t="shared" si="30"/>
        <v>62.125</v>
      </c>
      <c r="R349" s="49" t="str">
        <f>VLOOKUP(Q349,Helper!$N:$O,2,TRUE)</f>
        <v>C</v>
      </c>
      <c r="S349" s="51">
        <f>MATCH(D349,Detail!$G$2:$G$1001,0)</f>
        <v>618</v>
      </c>
      <c r="T349" s="27">
        <f>INDEX(Detail!$A$2:$A$1001,Main!S349,1)</f>
        <v>37838</v>
      </c>
      <c r="U349" t="str">
        <f>INDEX(Detail!$F$2:$F$1001,Main!S349,1)</f>
        <v>Pagaralam</v>
      </c>
      <c r="V349">
        <f>INDEX(Detail!$C$2:$C$1001,Main!S349,1)</f>
        <v>173</v>
      </c>
      <c r="W349">
        <f>INDEX(Detail!$D$2:$D$1001,Main!S349,1)</f>
        <v>89</v>
      </c>
      <c r="X349" t="str">
        <f>INDEX(Detail!$E$2:$E$1001,Main!S349,1)</f>
        <v>Jalan Moch. Toha No. 73</v>
      </c>
      <c r="Y349" t="str">
        <f>INDEX(Detail!$B$2:$B$1001,Main!S349,1)</f>
        <v>A-</v>
      </c>
      <c r="Z349">
        <f>MATCH(F349,Sheet1!$A$3:$A$8,0)</f>
        <v>4</v>
      </c>
      <c r="AA349">
        <f>MATCH(A349,Sheet1!$B$2:$E$2,0)</f>
        <v>2</v>
      </c>
      <c r="AB349" t="str">
        <f>INDEX(Sheet1!$B$3:$E$8,Main!Z349,Main!AA349)</f>
        <v>Pak Andi</v>
      </c>
    </row>
    <row r="350" spans="1:28" x14ac:dyDescent="0.35">
      <c r="A350" t="str">
        <f t="shared" si="29"/>
        <v>Kategori 2</v>
      </c>
      <c r="B350">
        <v>349</v>
      </c>
      <c r="C350" t="str">
        <f t="shared" si="26"/>
        <v>0349</v>
      </c>
      <c r="D350" t="str">
        <f t="shared" si="27"/>
        <v>F0349</v>
      </c>
      <c r="E350" t="str">
        <f>VLOOKUP(F350,Helper!$I:$J,2,0)</f>
        <v>F</v>
      </c>
      <c r="F350" t="s">
        <v>1011</v>
      </c>
      <c r="G350" s="27" t="str">
        <f>VLOOKUP(D350,Detail!$G:$H,2,0)</f>
        <v>Bala Sihotang</v>
      </c>
      <c r="H350">
        <v>68</v>
      </c>
      <c r="I350">
        <v>73</v>
      </c>
      <c r="J350">
        <v>80</v>
      </c>
      <c r="K350">
        <v>64</v>
      </c>
      <c r="L350">
        <v>53</v>
      </c>
      <c r="M350">
        <v>75</v>
      </c>
      <c r="N350">
        <v>95</v>
      </c>
      <c r="O350" s="27" t="str">
        <f>IFERROR(VLOOKUP(D350,Absen!$A:$B,2,0),"No")</f>
        <v>No</v>
      </c>
      <c r="P350" s="43">
        <f t="shared" si="28"/>
        <v>95</v>
      </c>
      <c r="Q350" s="45">
        <f t="shared" si="30"/>
        <v>72.75</v>
      </c>
      <c r="R350" s="49" t="str">
        <f>VLOOKUP(Q350,Helper!$N:$O,2,TRUE)</f>
        <v>B</v>
      </c>
      <c r="S350" s="51">
        <f>MATCH(D350,Detail!$G$2:$G$1001,0)</f>
        <v>301</v>
      </c>
      <c r="T350" s="27">
        <f>INDEX(Detail!$A$2:$A$1001,Main!S350,1)</f>
        <v>38226</v>
      </c>
      <c r="U350" t="str">
        <f>INDEX(Detail!$F$2:$F$1001,Main!S350,1)</f>
        <v>Meulaboh</v>
      </c>
      <c r="V350">
        <f>INDEX(Detail!$C$2:$C$1001,Main!S350,1)</f>
        <v>160</v>
      </c>
      <c r="W350">
        <f>INDEX(Detail!$D$2:$D$1001,Main!S350,1)</f>
        <v>46</v>
      </c>
      <c r="X350" t="str">
        <f>INDEX(Detail!$E$2:$E$1001,Main!S350,1)</f>
        <v>Gg. Dipatiukur No. 07</v>
      </c>
      <c r="Y350" t="str">
        <f>INDEX(Detail!$B$2:$B$1001,Main!S350,1)</f>
        <v>O+</v>
      </c>
      <c r="Z350">
        <f>MATCH(F350,Sheet1!$A$3:$A$8,0)</f>
        <v>6</v>
      </c>
      <c r="AA350">
        <f>MATCH(A350,Sheet1!$B$2:$E$2,0)</f>
        <v>2</v>
      </c>
      <c r="AB350" t="str">
        <f>INDEX(Sheet1!$B$3:$E$8,Main!Z350,Main!AA350)</f>
        <v>Pak Krisna</v>
      </c>
    </row>
    <row r="351" spans="1:28" x14ac:dyDescent="0.35">
      <c r="A351" t="str">
        <f t="shared" si="29"/>
        <v>Kategori 2</v>
      </c>
      <c r="B351">
        <v>350</v>
      </c>
      <c r="C351" t="str">
        <f t="shared" si="26"/>
        <v>0350</v>
      </c>
      <c r="D351" t="str">
        <f t="shared" si="27"/>
        <v>E0350</v>
      </c>
      <c r="E351" t="str">
        <f>VLOOKUP(F351,Helper!$I:$J,2,0)</f>
        <v>E</v>
      </c>
      <c r="F351" t="s">
        <v>1010</v>
      </c>
      <c r="G351" s="27" t="str">
        <f>VLOOKUP(D351,Detail!$G:$H,2,0)</f>
        <v>Kayla Nuraini</v>
      </c>
      <c r="H351">
        <v>70</v>
      </c>
      <c r="I351">
        <v>64</v>
      </c>
      <c r="J351">
        <v>74</v>
      </c>
      <c r="K351">
        <v>52</v>
      </c>
      <c r="L351">
        <v>54</v>
      </c>
      <c r="M351">
        <v>70</v>
      </c>
      <c r="N351">
        <v>77</v>
      </c>
      <c r="O351" s="27" t="str">
        <f>IFERROR(VLOOKUP(D351,Absen!$A:$B,2,0),"No")</f>
        <v>No</v>
      </c>
      <c r="P351" s="43">
        <f t="shared" si="28"/>
        <v>77</v>
      </c>
      <c r="Q351" s="45">
        <f t="shared" si="30"/>
        <v>66.5</v>
      </c>
      <c r="R351" s="49" t="str">
        <f>VLOOKUP(Q351,Helper!$N:$O,2,TRUE)</f>
        <v>C</v>
      </c>
      <c r="S351" s="51">
        <f>MATCH(D351,Detail!$G$2:$G$1001,0)</f>
        <v>514</v>
      </c>
      <c r="T351" s="27">
        <f>INDEX(Detail!$A$2:$A$1001,Main!S351,1)</f>
        <v>37352</v>
      </c>
      <c r="U351" t="str">
        <f>INDEX(Detail!$F$2:$F$1001,Main!S351,1)</f>
        <v>Tangerang Selatan</v>
      </c>
      <c r="V351">
        <f>INDEX(Detail!$C$2:$C$1001,Main!S351,1)</f>
        <v>166</v>
      </c>
      <c r="W351">
        <f>INDEX(Detail!$D$2:$D$1001,Main!S351,1)</f>
        <v>61</v>
      </c>
      <c r="X351" t="str">
        <f>INDEX(Detail!$E$2:$E$1001,Main!S351,1)</f>
        <v>Jalan Cihampelas No. 91</v>
      </c>
      <c r="Y351" t="str">
        <f>INDEX(Detail!$B$2:$B$1001,Main!S351,1)</f>
        <v>AB+</v>
      </c>
      <c r="Z351">
        <f>MATCH(F351,Sheet1!$A$3:$A$8,0)</f>
        <v>5</v>
      </c>
      <c r="AA351">
        <f>MATCH(A351,Sheet1!$B$2:$E$2,0)</f>
        <v>2</v>
      </c>
      <c r="AB351" t="str">
        <f>INDEX(Sheet1!$B$3:$E$8,Main!Z351,Main!AA351)</f>
        <v>Bu Dwi</v>
      </c>
    </row>
    <row r="352" spans="1:28" x14ac:dyDescent="0.35">
      <c r="A352" t="str">
        <f t="shared" si="29"/>
        <v>Kategori 2</v>
      </c>
      <c r="B352">
        <v>351</v>
      </c>
      <c r="C352" t="str">
        <f t="shared" si="26"/>
        <v>0351</v>
      </c>
      <c r="D352" t="str">
        <f t="shared" si="27"/>
        <v>B0351</v>
      </c>
      <c r="E352" t="str">
        <f>VLOOKUP(F352,Helper!$I:$J,2,0)</f>
        <v>B</v>
      </c>
      <c r="F352" t="s">
        <v>1014</v>
      </c>
      <c r="G352" s="27" t="str">
        <f>VLOOKUP(D352,Detail!$G:$H,2,0)</f>
        <v>Bagus Namaga</v>
      </c>
      <c r="H352">
        <v>90</v>
      </c>
      <c r="I352">
        <v>40</v>
      </c>
      <c r="J352">
        <v>92</v>
      </c>
      <c r="K352">
        <v>60</v>
      </c>
      <c r="L352">
        <v>68</v>
      </c>
      <c r="M352">
        <v>74</v>
      </c>
      <c r="N352">
        <v>67</v>
      </c>
      <c r="O352" s="27" t="str">
        <f>IFERROR(VLOOKUP(D352,Absen!$A:$B,2,0),"No")</f>
        <v>No</v>
      </c>
      <c r="P352" s="43">
        <f t="shared" si="28"/>
        <v>67</v>
      </c>
      <c r="Q352" s="45">
        <f t="shared" si="30"/>
        <v>72.150000000000006</v>
      </c>
      <c r="R352" s="49" t="str">
        <f>VLOOKUP(Q352,Helper!$N:$O,2,TRUE)</f>
        <v>B</v>
      </c>
      <c r="S352" s="51">
        <f>MATCH(D352,Detail!$G$2:$G$1001,0)</f>
        <v>842</v>
      </c>
      <c r="T352" s="27">
        <f>INDEX(Detail!$A$2:$A$1001,Main!S352,1)</f>
        <v>37771</v>
      </c>
      <c r="U352" t="str">
        <f>INDEX(Detail!$F$2:$F$1001,Main!S352,1)</f>
        <v>Lhokseumawe</v>
      </c>
      <c r="V352">
        <f>INDEX(Detail!$C$2:$C$1001,Main!S352,1)</f>
        <v>168</v>
      </c>
      <c r="W352">
        <f>INDEX(Detail!$D$2:$D$1001,Main!S352,1)</f>
        <v>51</v>
      </c>
      <c r="X352" t="str">
        <f>INDEX(Detail!$E$2:$E$1001,Main!S352,1)</f>
        <v xml:space="preserve">Jl. Kutai No. 6
</v>
      </c>
      <c r="Y352" t="str">
        <f>INDEX(Detail!$B$2:$B$1001,Main!S352,1)</f>
        <v>A-</v>
      </c>
      <c r="Z352">
        <f>MATCH(F352,Sheet1!$A$3:$A$8,0)</f>
        <v>2</v>
      </c>
      <c r="AA352">
        <f>MATCH(A352,Sheet1!$B$2:$E$2,0)</f>
        <v>2</v>
      </c>
      <c r="AB352" t="str">
        <f>INDEX(Sheet1!$B$3:$E$8,Main!Z352,Main!AA352)</f>
        <v>Bu Ratna</v>
      </c>
    </row>
    <row r="353" spans="1:28" x14ac:dyDescent="0.35">
      <c r="A353" t="str">
        <f t="shared" si="29"/>
        <v>Kategori 2</v>
      </c>
      <c r="B353">
        <v>352</v>
      </c>
      <c r="C353" t="str">
        <f t="shared" si="26"/>
        <v>0352</v>
      </c>
      <c r="D353" t="str">
        <f t="shared" si="27"/>
        <v>B0352</v>
      </c>
      <c r="E353" t="str">
        <f>VLOOKUP(F353,Helper!$I:$J,2,0)</f>
        <v>B</v>
      </c>
      <c r="F353" t="s">
        <v>1014</v>
      </c>
      <c r="G353" s="27" t="str">
        <f>VLOOKUP(D353,Detail!$G:$H,2,0)</f>
        <v>Reksa Januar</v>
      </c>
      <c r="H353">
        <v>60</v>
      </c>
      <c r="I353">
        <v>66</v>
      </c>
      <c r="J353">
        <v>84</v>
      </c>
      <c r="K353">
        <v>60</v>
      </c>
      <c r="L353">
        <v>52</v>
      </c>
      <c r="M353">
        <v>63</v>
      </c>
      <c r="N353">
        <v>93</v>
      </c>
      <c r="O353" s="27" t="str">
        <f>IFERROR(VLOOKUP(D353,Absen!$A:$B,2,0),"No")</f>
        <v>No</v>
      </c>
      <c r="P353" s="43">
        <f t="shared" si="28"/>
        <v>93</v>
      </c>
      <c r="Q353" s="45">
        <f t="shared" si="30"/>
        <v>68.45</v>
      </c>
      <c r="R353" s="49" t="str">
        <f>VLOOKUP(Q353,Helper!$N:$O,2,TRUE)</f>
        <v>C</v>
      </c>
      <c r="S353" s="51">
        <f>MATCH(D353,Detail!$G$2:$G$1001,0)</f>
        <v>614</v>
      </c>
      <c r="T353" s="27">
        <f>INDEX(Detail!$A$2:$A$1001,Main!S353,1)</f>
        <v>37690</v>
      </c>
      <c r="U353" t="str">
        <f>INDEX(Detail!$F$2:$F$1001,Main!S353,1)</f>
        <v>Tanjungpinang</v>
      </c>
      <c r="V353">
        <f>INDEX(Detail!$C$2:$C$1001,Main!S353,1)</f>
        <v>170</v>
      </c>
      <c r="W353">
        <f>INDEX(Detail!$D$2:$D$1001,Main!S353,1)</f>
        <v>63</v>
      </c>
      <c r="X353" t="str">
        <f>INDEX(Detail!$E$2:$E$1001,Main!S353,1)</f>
        <v>Jalan Merdeka No. 87</v>
      </c>
      <c r="Y353" t="str">
        <f>INDEX(Detail!$B$2:$B$1001,Main!S353,1)</f>
        <v>A+</v>
      </c>
      <c r="Z353">
        <f>MATCH(F353,Sheet1!$A$3:$A$8,0)</f>
        <v>2</v>
      </c>
      <c r="AA353">
        <f>MATCH(A353,Sheet1!$B$2:$E$2,0)</f>
        <v>2</v>
      </c>
      <c r="AB353" t="str">
        <f>INDEX(Sheet1!$B$3:$E$8,Main!Z353,Main!AA353)</f>
        <v>Bu Ratna</v>
      </c>
    </row>
    <row r="354" spans="1:28" x14ac:dyDescent="0.35">
      <c r="A354" t="str">
        <f t="shared" si="29"/>
        <v>Kategori 2</v>
      </c>
      <c r="B354">
        <v>353</v>
      </c>
      <c r="C354" t="str">
        <f t="shared" si="26"/>
        <v>0353</v>
      </c>
      <c r="D354" t="str">
        <f t="shared" si="27"/>
        <v>E0353</v>
      </c>
      <c r="E354" t="str">
        <f>VLOOKUP(F354,Helper!$I:$J,2,0)</f>
        <v>E</v>
      </c>
      <c r="F354" t="s">
        <v>1010</v>
      </c>
      <c r="G354" s="27" t="str">
        <f>VLOOKUP(D354,Detail!$G:$H,2,0)</f>
        <v>Edison Maheswara</v>
      </c>
      <c r="H354">
        <v>91</v>
      </c>
      <c r="I354">
        <v>48</v>
      </c>
      <c r="J354">
        <v>35</v>
      </c>
      <c r="K354">
        <v>53</v>
      </c>
      <c r="L354">
        <v>52</v>
      </c>
      <c r="M354">
        <v>84</v>
      </c>
      <c r="N354">
        <v>96</v>
      </c>
      <c r="O354" s="27">
        <f>IFERROR(VLOOKUP(D354,Absen!$A:$B,2,0),"No")</f>
        <v>44801</v>
      </c>
      <c r="P354" s="43">
        <f t="shared" si="28"/>
        <v>86</v>
      </c>
      <c r="Q354" s="45">
        <f t="shared" si="30"/>
        <v>62.9</v>
      </c>
      <c r="R354" s="49" t="str">
        <f>VLOOKUP(Q354,Helper!$N:$O,2,TRUE)</f>
        <v>C</v>
      </c>
      <c r="S354" s="51">
        <f>MATCH(D354,Detail!$G$2:$G$1001,0)</f>
        <v>740</v>
      </c>
      <c r="T354" s="27">
        <f>INDEX(Detail!$A$2:$A$1001,Main!S354,1)</f>
        <v>38042</v>
      </c>
      <c r="U354" t="str">
        <f>INDEX(Detail!$F$2:$F$1001,Main!S354,1)</f>
        <v>Pagaralam</v>
      </c>
      <c r="V354">
        <f>INDEX(Detail!$C$2:$C$1001,Main!S354,1)</f>
        <v>174</v>
      </c>
      <c r="W354">
        <f>INDEX(Detail!$D$2:$D$1001,Main!S354,1)</f>
        <v>52</v>
      </c>
      <c r="X354" t="str">
        <f>INDEX(Detail!$E$2:$E$1001,Main!S354,1)</f>
        <v xml:space="preserve">Jl. Asia Afrika No. 1
</v>
      </c>
      <c r="Y354" t="str">
        <f>INDEX(Detail!$B$2:$B$1001,Main!S354,1)</f>
        <v>A-</v>
      </c>
      <c r="Z354">
        <f>MATCH(F354,Sheet1!$A$3:$A$8,0)</f>
        <v>5</v>
      </c>
      <c r="AA354">
        <f>MATCH(A354,Sheet1!$B$2:$E$2,0)</f>
        <v>2</v>
      </c>
      <c r="AB354" t="str">
        <f>INDEX(Sheet1!$B$3:$E$8,Main!Z354,Main!AA354)</f>
        <v>Bu Dwi</v>
      </c>
    </row>
    <row r="355" spans="1:28" x14ac:dyDescent="0.35">
      <c r="A355" t="str">
        <f t="shared" si="29"/>
        <v>Kategori 2</v>
      </c>
      <c r="B355">
        <v>354</v>
      </c>
      <c r="C355" t="str">
        <f t="shared" si="26"/>
        <v>0354</v>
      </c>
      <c r="D355" t="str">
        <f t="shared" si="27"/>
        <v>C0354</v>
      </c>
      <c r="E355" t="str">
        <f>VLOOKUP(F355,Helper!$I:$J,2,0)</f>
        <v>C</v>
      </c>
      <c r="F355" t="s">
        <v>1012</v>
      </c>
      <c r="G355" s="27" t="str">
        <f>VLOOKUP(D355,Detail!$G:$H,2,0)</f>
        <v>Ika Haryanto</v>
      </c>
      <c r="H355">
        <v>60</v>
      </c>
      <c r="I355">
        <v>58</v>
      </c>
      <c r="J355">
        <v>78</v>
      </c>
      <c r="K355">
        <v>58</v>
      </c>
      <c r="L355">
        <v>71</v>
      </c>
      <c r="M355">
        <v>92</v>
      </c>
      <c r="N355">
        <v>99</v>
      </c>
      <c r="O355" s="27" t="str">
        <f>IFERROR(VLOOKUP(D355,Absen!$A:$B,2,0),"No")</f>
        <v>No</v>
      </c>
      <c r="P355" s="43">
        <f t="shared" si="28"/>
        <v>99</v>
      </c>
      <c r="Q355" s="45">
        <f t="shared" si="30"/>
        <v>74.775000000000006</v>
      </c>
      <c r="R355" s="49" t="str">
        <f>VLOOKUP(Q355,Helper!$N:$O,2,TRUE)</f>
        <v>B</v>
      </c>
      <c r="S355" s="51">
        <f>MATCH(D355,Detail!$G$2:$G$1001,0)</f>
        <v>436</v>
      </c>
      <c r="T355" s="27">
        <f>INDEX(Detail!$A$2:$A$1001,Main!S355,1)</f>
        <v>37033</v>
      </c>
      <c r="U355" t="str">
        <f>INDEX(Detail!$F$2:$F$1001,Main!S355,1)</f>
        <v>Tasikmalaya</v>
      </c>
      <c r="V355">
        <f>INDEX(Detail!$C$2:$C$1001,Main!S355,1)</f>
        <v>162</v>
      </c>
      <c r="W355">
        <f>INDEX(Detail!$D$2:$D$1001,Main!S355,1)</f>
        <v>87</v>
      </c>
      <c r="X355" t="str">
        <f>INDEX(Detail!$E$2:$E$1001,Main!S355,1)</f>
        <v>Gg. Rungkut Industri No. 31</v>
      </c>
      <c r="Y355" t="str">
        <f>INDEX(Detail!$B$2:$B$1001,Main!S355,1)</f>
        <v>B-</v>
      </c>
      <c r="Z355">
        <f>MATCH(F355,Sheet1!$A$3:$A$8,0)</f>
        <v>3</v>
      </c>
      <c r="AA355">
        <f>MATCH(A355,Sheet1!$B$2:$E$2,0)</f>
        <v>2</v>
      </c>
      <c r="AB355" t="str">
        <f>INDEX(Sheet1!$B$3:$E$8,Main!Z355,Main!AA355)</f>
        <v>Bu Made</v>
      </c>
    </row>
    <row r="356" spans="1:28" x14ac:dyDescent="0.35">
      <c r="A356" t="str">
        <f t="shared" si="29"/>
        <v>Kategori 2</v>
      </c>
      <c r="B356">
        <v>355</v>
      </c>
      <c r="C356" t="str">
        <f t="shared" si="26"/>
        <v>0355</v>
      </c>
      <c r="D356" t="str">
        <f t="shared" si="27"/>
        <v>A0355</v>
      </c>
      <c r="E356" t="str">
        <f>VLOOKUP(F356,Helper!$I:$J,2,0)</f>
        <v>A</v>
      </c>
      <c r="F356" t="s">
        <v>1015</v>
      </c>
      <c r="G356" s="27" t="str">
        <f>VLOOKUP(D356,Detail!$G:$H,2,0)</f>
        <v>Jatmiko Pangestu</v>
      </c>
      <c r="H356">
        <v>51</v>
      </c>
      <c r="I356">
        <v>69</v>
      </c>
      <c r="J356">
        <v>49</v>
      </c>
      <c r="K356">
        <v>57</v>
      </c>
      <c r="L356">
        <v>94</v>
      </c>
      <c r="M356">
        <v>49</v>
      </c>
      <c r="N356">
        <v>86</v>
      </c>
      <c r="O356" s="27">
        <f>IFERROR(VLOOKUP(D356,Absen!$A:$B,2,0),"No")</f>
        <v>44834</v>
      </c>
      <c r="P356" s="43">
        <f t="shared" si="28"/>
        <v>76</v>
      </c>
      <c r="Q356" s="45">
        <f t="shared" si="30"/>
        <v>61.074999999999996</v>
      </c>
      <c r="R356" s="49" t="str">
        <f>VLOOKUP(Q356,Helper!$N:$O,2,TRUE)</f>
        <v>C</v>
      </c>
      <c r="S356" s="51">
        <f>MATCH(D356,Detail!$G$2:$G$1001,0)</f>
        <v>211</v>
      </c>
      <c r="T356" s="27">
        <f>INDEX(Detail!$A$2:$A$1001,Main!S356,1)</f>
        <v>37337</v>
      </c>
      <c r="U356" t="str">
        <f>INDEX(Detail!$F$2:$F$1001,Main!S356,1)</f>
        <v>Tarakan</v>
      </c>
      <c r="V356">
        <f>INDEX(Detail!$C$2:$C$1001,Main!S356,1)</f>
        <v>178</v>
      </c>
      <c r="W356">
        <f>INDEX(Detail!$D$2:$D$1001,Main!S356,1)</f>
        <v>94</v>
      </c>
      <c r="X356" t="str">
        <f>INDEX(Detail!$E$2:$E$1001,Main!S356,1)</f>
        <v xml:space="preserve">Gang Setiabudhi No. 0
</v>
      </c>
      <c r="Y356" t="str">
        <f>INDEX(Detail!$B$2:$B$1001,Main!S356,1)</f>
        <v>A-</v>
      </c>
      <c r="Z356">
        <f>MATCH(F356,Sheet1!$A$3:$A$8,0)</f>
        <v>1</v>
      </c>
      <c r="AA356">
        <f>MATCH(A356,Sheet1!$B$2:$E$2,0)</f>
        <v>2</v>
      </c>
      <c r="AB356" t="str">
        <f>INDEX(Sheet1!$B$3:$E$8,Main!Z356,Main!AA356)</f>
        <v>Pak Budi</v>
      </c>
    </row>
    <row r="357" spans="1:28" x14ac:dyDescent="0.35">
      <c r="A357" t="str">
        <f t="shared" si="29"/>
        <v>Kategori 2</v>
      </c>
      <c r="B357">
        <v>356</v>
      </c>
      <c r="C357" t="str">
        <f t="shared" si="26"/>
        <v>0356</v>
      </c>
      <c r="D357" t="str">
        <f t="shared" si="27"/>
        <v>F0356</v>
      </c>
      <c r="E357" t="str">
        <f>VLOOKUP(F357,Helper!$I:$J,2,0)</f>
        <v>F</v>
      </c>
      <c r="F357" t="s">
        <v>1011</v>
      </c>
      <c r="G357" s="27" t="str">
        <f>VLOOKUP(D357,Detail!$G:$H,2,0)</f>
        <v>Gambira Melani</v>
      </c>
      <c r="H357">
        <v>78</v>
      </c>
      <c r="I357">
        <v>51</v>
      </c>
      <c r="J357">
        <v>39</v>
      </c>
      <c r="K357">
        <v>70</v>
      </c>
      <c r="L357">
        <v>75</v>
      </c>
      <c r="M357">
        <v>58</v>
      </c>
      <c r="N357">
        <v>84</v>
      </c>
      <c r="O357" s="27">
        <f>IFERROR(VLOOKUP(D357,Absen!$A:$B,2,0),"No")</f>
        <v>44776</v>
      </c>
      <c r="P357" s="43">
        <f t="shared" si="28"/>
        <v>74</v>
      </c>
      <c r="Q357" s="45">
        <f t="shared" si="30"/>
        <v>61.05</v>
      </c>
      <c r="R357" s="49" t="str">
        <f>VLOOKUP(Q357,Helper!$N:$O,2,TRUE)</f>
        <v>C</v>
      </c>
      <c r="S357" s="51">
        <f>MATCH(D357,Detail!$G$2:$G$1001,0)</f>
        <v>695</v>
      </c>
      <c r="T357" s="27">
        <f>INDEX(Detail!$A$2:$A$1001,Main!S357,1)</f>
        <v>37817</v>
      </c>
      <c r="U357" t="str">
        <f>INDEX(Detail!$F$2:$F$1001,Main!S357,1)</f>
        <v>Balikpapan</v>
      </c>
      <c r="V357">
        <f>INDEX(Detail!$C$2:$C$1001,Main!S357,1)</f>
        <v>163</v>
      </c>
      <c r="W357">
        <f>INDEX(Detail!$D$2:$D$1001,Main!S357,1)</f>
        <v>64</v>
      </c>
      <c r="X357" t="str">
        <f>INDEX(Detail!$E$2:$E$1001,Main!S357,1)</f>
        <v>Jalan Suryakencana No. 20</v>
      </c>
      <c r="Y357" t="str">
        <f>INDEX(Detail!$B$2:$B$1001,Main!S357,1)</f>
        <v>O+</v>
      </c>
      <c r="Z357">
        <f>MATCH(F357,Sheet1!$A$3:$A$8,0)</f>
        <v>6</v>
      </c>
      <c r="AA357">
        <f>MATCH(A357,Sheet1!$B$2:$E$2,0)</f>
        <v>2</v>
      </c>
      <c r="AB357" t="str">
        <f>INDEX(Sheet1!$B$3:$E$8,Main!Z357,Main!AA357)</f>
        <v>Pak Krisna</v>
      </c>
    </row>
    <row r="358" spans="1:28" x14ac:dyDescent="0.35">
      <c r="A358" t="str">
        <f t="shared" si="29"/>
        <v>Kategori 2</v>
      </c>
      <c r="B358">
        <v>357</v>
      </c>
      <c r="C358" t="str">
        <f t="shared" si="26"/>
        <v>0357</v>
      </c>
      <c r="D358" t="str">
        <f t="shared" si="27"/>
        <v>C0357</v>
      </c>
      <c r="E358" t="str">
        <f>VLOOKUP(F358,Helper!$I:$J,2,0)</f>
        <v>C</v>
      </c>
      <c r="F358" t="s">
        <v>1012</v>
      </c>
      <c r="G358" s="27" t="str">
        <f>VLOOKUP(D358,Detail!$G:$H,2,0)</f>
        <v>Gadang Thamrin</v>
      </c>
      <c r="H358">
        <v>60</v>
      </c>
      <c r="I358">
        <v>74</v>
      </c>
      <c r="J358">
        <v>94</v>
      </c>
      <c r="K358">
        <v>67</v>
      </c>
      <c r="L358">
        <v>83</v>
      </c>
      <c r="M358">
        <v>77</v>
      </c>
      <c r="N358">
        <v>64</v>
      </c>
      <c r="O358" s="27" t="str">
        <f>IFERROR(VLOOKUP(D358,Absen!$A:$B,2,0),"No")</f>
        <v>No</v>
      </c>
      <c r="P358" s="43">
        <f t="shared" si="28"/>
        <v>64</v>
      </c>
      <c r="Q358" s="45">
        <f t="shared" si="30"/>
        <v>76.100000000000009</v>
      </c>
      <c r="R358" s="49" t="str">
        <f>VLOOKUP(Q358,Helper!$N:$O,2,TRUE)</f>
        <v>B</v>
      </c>
      <c r="S358" s="51">
        <f>MATCH(D358,Detail!$G$2:$G$1001,0)</f>
        <v>272</v>
      </c>
      <c r="T358" s="27">
        <f>INDEX(Detail!$A$2:$A$1001,Main!S358,1)</f>
        <v>37701</v>
      </c>
      <c r="U358" t="str">
        <f>INDEX(Detail!$F$2:$F$1001,Main!S358,1)</f>
        <v>Ambon</v>
      </c>
      <c r="V358">
        <f>INDEX(Detail!$C$2:$C$1001,Main!S358,1)</f>
        <v>162</v>
      </c>
      <c r="W358">
        <f>INDEX(Detail!$D$2:$D$1001,Main!S358,1)</f>
        <v>66</v>
      </c>
      <c r="X358" t="str">
        <f>INDEX(Detail!$E$2:$E$1001,Main!S358,1)</f>
        <v>Gg. Astana Anyar No. 49</v>
      </c>
      <c r="Y358" t="str">
        <f>INDEX(Detail!$B$2:$B$1001,Main!S358,1)</f>
        <v>O+</v>
      </c>
      <c r="Z358">
        <f>MATCH(F358,Sheet1!$A$3:$A$8,0)</f>
        <v>3</v>
      </c>
      <c r="AA358">
        <f>MATCH(A358,Sheet1!$B$2:$E$2,0)</f>
        <v>2</v>
      </c>
      <c r="AB358" t="str">
        <f>INDEX(Sheet1!$B$3:$E$8,Main!Z358,Main!AA358)</f>
        <v>Bu Made</v>
      </c>
    </row>
    <row r="359" spans="1:28" x14ac:dyDescent="0.35">
      <c r="A359" t="str">
        <f t="shared" si="29"/>
        <v>Kategori 2</v>
      </c>
      <c r="B359">
        <v>358</v>
      </c>
      <c r="C359" t="str">
        <f t="shared" si="26"/>
        <v>0358</v>
      </c>
      <c r="D359" t="str">
        <f t="shared" si="27"/>
        <v>A0358</v>
      </c>
      <c r="E359" t="str">
        <f>VLOOKUP(F359,Helper!$I:$J,2,0)</f>
        <v>A</v>
      </c>
      <c r="F359" t="s">
        <v>1015</v>
      </c>
      <c r="G359" s="27" t="str">
        <f>VLOOKUP(D359,Detail!$G:$H,2,0)</f>
        <v>Hartaka Rahimah</v>
      </c>
      <c r="H359">
        <v>50</v>
      </c>
      <c r="I359">
        <v>46</v>
      </c>
      <c r="J359">
        <v>63</v>
      </c>
      <c r="K359">
        <v>51</v>
      </c>
      <c r="L359">
        <v>89</v>
      </c>
      <c r="M359">
        <v>80</v>
      </c>
      <c r="N359">
        <v>95</v>
      </c>
      <c r="O359" s="27">
        <f>IFERROR(VLOOKUP(D359,Absen!$A:$B,2,0),"No")</f>
        <v>44908</v>
      </c>
      <c r="P359" s="43">
        <f t="shared" si="28"/>
        <v>85</v>
      </c>
      <c r="Q359" s="45">
        <f t="shared" si="30"/>
        <v>66.599999999999994</v>
      </c>
      <c r="R359" s="49" t="str">
        <f>VLOOKUP(Q359,Helper!$N:$O,2,TRUE)</f>
        <v>C</v>
      </c>
      <c r="S359" s="51">
        <f>MATCH(D359,Detail!$G$2:$G$1001,0)</f>
        <v>242</v>
      </c>
      <c r="T359" s="27">
        <f>INDEX(Detail!$A$2:$A$1001,Main!S359,1)</f>
        <v>37437</v>
      </c>
      <c r="U359" t="str">
        <f>INDEX(Detail!$F$2:$F$1001,Main!S359,1)</f>
        <v>Sawahlunto</v>
      </c>
      <c r="V359">
        <f>INDEX(Detail!$C$2:$C$1001,Main!S359,1)</f>
        <v>153</v>
      </c>
      <c r="W359">
        <f>INDEX(Detail!$D$2:$D$1001,Main!S359,1)</f>
        <v>54</v>
      </c>
      <c r="X359" t="str">
        <f>INDEX(Detail!$E$2:$E$1001,Main!S359,1)</f>
        <v>Gang Veteran No. 39</v>
      </c>
      <c r="Y359" t="str">
        <f>INDEX(Detail!$B$2:$B$1001,Main!S359,1)</f>
        <v>O+</v>
      </c>
      <c r="Z359">
        <f>MATCH(F359,Sheet1!$A$3:$A$8,0)</f>
        <v>1</v>
      </c>
      <c r="AA359">
        <f>MATCH(A359,Sheet1!$B$2:$E$2,0)</f>
        <v>2</v>
      </c>
      <c r="AB359" t="str">
        <f>INDEX(Sheet1!$B$3:$E$8,Main!Z359,Main!AA359)</f>
        <v>Pak Budi</v>
      </c>
    </row>
    <row r="360" spans="1:28" x14ac:dyDescent="0.35">
      <c r="A360" t="str">
        <f t="shared" si="29"/>
        <v>Kategori 2</v>
      </c>
      <c r="B360">
        <v>359</v>
      </c>
      <c r="C360" t="str">
        <f t="shared" si="26"/>
        <v>0359</v>
      </c>
      <c r="D360" t="str">
        <f t="shared" si="27"/>
        <v>D0359</v>
      </c>
      <c r="E360" t="str">
        <f>VLOOKUP(F360,Helper!$I:$J,2,0)</f>
        <v>D</v>
      </c>
      <c r="F360" t="s">
        <v>1013</v>
      </c>
      <c r="G360" s="27" t="str">
        <f>VLOOKUP(D360,Detail!$G:$H,2,0)</f>
        <v>Dartono Lestari</v>
      </c>
      <c r="H360">
        <v>67</v>
      </c>
      <c r="I360">
        <v>74</v>
      </c>
      <c r="J360">
        <v>92</v>
      </c>
      <c r="K360">
        <v>73</v>
      </c>
      <c r="L360">
        <v>59</v>
      </c>
      <c r="M360">
        <v>45</v>
      </c>
      <c r="N360">
        <v>85</v>
      </c>
      <c r="O360" s="27">
        <f>IFERROR(VLOOKUP(D360,Absen!$A:$B,2,0),"No")</f>
        <v>44797</v>
      </c>
      <c r="P360" s="43">
        <f t="shared" si="28"/>
        <v>75</v>
      </c>
      <c r="Q360" s="45">
        <f t="shared" si="30"/>
        <v>69.025000000000006</v>
      </c>
      <c r="R360" s="49" t="str">
        <f>VLOOKUP(Q360,Helper!$N:$O,2,TRUE)</f>
        <v>C</v>
      </c>
      <c r="S360" s="51">
        <f>MATCH(D360,Detail!$G$2:$G$1001,0)</f>
        <v>606</v>
      </c>
      <c r="T360" s="27">
        <f>INDEX(Detail!$A$2:$A$1001,Main!S360,1)</f>
        <v>37400</v>
      </c>
      <c r="U360" t="str">
        <f>INDEX(Detail!$F$2:$F$1001,Main!S360,1)</f>
        <v>Kotamobagu</v>
      </c>
      <c r="V360">
        <f>INDEX(Detail!$C$2:$C$1001,Main!S360,1)</f>
        <v>169</v>
      </c>
      <c r="W360">
        <f>INDEX(Detail!$D$2:$D$1001,Main!S360,1)</f>
        <v>48</v>
      </c>
      <c r="X360" t="str">
        <f>INDEX(Detail!$E$2:$E$1001,Main!S360,1)</f>
        <v>Jalan M.H Thamrin No. 08</v>
      </c>
      <c r="Y360" t="str">
        <f>INDEX(Detail!$B$2:$B$1001,Main!S360,1)</f>
        <v>AB-</v>
      </c>
      <c r="Z360">
        <f>MATCH(F360,Sheet1!$A$3:$A$8,0)</f>
        <v>4</v>
      </c>
      <c r="AA360">
        <f>MATCH(A360,Sheet1!$B$2:$E$2,0)</f>
        <v>2</v>
      </c>
      <c r="AB360" t="str">
        <f>INDEX(Sheet1!$B$3:$E$8,Main!Z360,Main!AA360)</f>
        <v>Pak Andi</v>
      </c>
    </row>
    <row r="361" spans="1:28" x14ac:dyDescent="0.35">
      <c r="A361" t="str">
        <f t="shared" si="29"/>
        <v>Kategori 2</v>
      </c>
      <c r="B361">
        <v>360</v>
      </c>
      <c r="C361" t="str">
        <f t="shared" si="26"/>
        <v>0360</v>
      </c>
      <c r="D361" t="str">
        <f t="shared" si="27"/>
        <v>F0360</v>
      </c>
      <c r="E361" t="str">
        <f>VLOOKUP(F361,Helper!$I:$J,2,0)</f>
        <v>F</v>
      </c>
      <c r="F361" t="s">
        <v>1011</v>
      </c>
      <c r="G361" s="27" t="str">
        <f>VLOOKUP(D361,Detail!$G:$H,2,0)</f>
        <v>Capa Prakasa</v>
      </c>
      <c r="H361">
        <v>94</v>
      </c>
      <c r="I361">
        <v>52</v>
      </c>
      <c r="J361">
        <v>61</v>
      </c>
      <c r="K361">
        <v>55</v>
      </c>
      <c r="L361">
        <v>67</v>
      </c>
      <c r="M361">
        <v>77</v>
      </c>
      <c r="N361">
        <v>83</v>
      </c>
      <c r="O361" s="27" t="str">
        <f>IFERROR(VLOOKUP(D361,Absen!$A:$B,2,0),"No")</f>
        <v>No</v>
      </c>
      <c r="P361" s="43">
        <f t="shared" si="28"/>
        <v>83</v>
      </c>
      <c r="Q361" s="45">
        <f t="shared" si="30"/>
        <v>69.400000000000006</v>
      </c>
      <c r="R361" s="49" t="str">
        <f>VLOOKUP(Q361,Helper!$N:$O,2,TRUE)</f>
        <v>C</v>
      </c>
      <c r="S361" s="51">
        <f>MATCH(D361,Detail!$G$2:$G$1001,0)</f>
        <v>484</v>
      </c>
      <c r="T361" s="27">
        <f>INDEX(Detail!$A$2:$A$1001,Main!S361,1)</f>
        <v>38087</v>
      </c>
      <c r="U361" t="str">
        <f>INDEX(Detail!$F$2:$F$1001,Main!S361,1)</f>
        <v>Kota Administrasi Jakarta Timur</v>
      </c>
      <c r="V361">
        <f>INDEX(Detail!$C$2:$C$1001,Main!S361,1)</f>
        <v>150</v>
      </c>
      <c r="W361">
        <f>INDEX(Detail!$D$2:$D$1001,Main!S361,1)</f>
        <v>59</v>
      </c>
      <c r="X361" t="str">
        <f>INDEX(Detail!$E$2:$E$1001,Main!S361,1)</f>
        <v>Jalan Abdul Muis No. 50</v>
      </c>
      <c r="Y361" t="str">
        <f>INDEX(Detail!$B$2:$B$1001,Main!S361,1)</f>
        <v>O+</v>
      </c>
      <c r="Z361">
        <f>MATCH(F361,Sheet1!$A$3:$A$8,0)</f>
        <v>6</v>
      </c>
      <c r="AA361">
        <f>MATCH(A361,Sheet1!$B$2:$E$2,0)</f>
        <v>2</v>
      </c>
      <c r="AB361" t="str">
        <f>INDEX(Sheet1!$B$3:$E$8,Main!Z361,Main!AA361)</f>
        <v>Pak Krisna</v>
      </c>
    </row>
    <row r="362" spans="1:28" x14ac:dyDescent="0.35">
      <c r="A362" t="str">
        <f t="shared" si="29"/>
        <v>Kategori 2</v>
      </c>
      <c r="B362">
        <v>361</v>
      </c>
      <c r="C362" t="str">
        <f t="shared" si="26"/>
        <v>0361</v>
      </c>
      <c r="D362" t="str">
        <f t="shared" si="27"/>
        <v>F0361</v>
      </c>
      <c r="E362" t="str">
        <f>VLOOKUP(F362,Helper!$I:$J,2,0)</f>
        <v>F</v>
      </c>
      <c r="F362" t="s">
        <v>1011</v>
      </c>
      <c r="G362" s="27" t="str">
        <f>VLOOKUP(D362,Detail!$G:$H,2,0)</f>
        <v>Parman Gunawan</v>
      </c>
      <c r="H362">
        <v>89</v>
      </c>
      <c r="I362">
        <v>69</v>
      </c>
      <c r="J362">
        <v>34</v>
      </c>
      <c r="K362">
        <v>69</v>
      </c>
      <c r="L362">
        <v>69</v>
      </c>
      <c r="M362">
        <v>81</v>
      </c>
      <c r="N362">
        <v>62</v>
      </c>
      <c r="O362" s="27">
        <f>IFERROR(VLOOKUP(D362,Absen!$A:$B,2,0),"No")</f>
        <v>44809</v>
      </c>
      <c r="P362" s="43">
        <f t="shared" si="28"/>
        <v>52</v>
      </c>
      <c r="Q362" s="45">
        <f t="shared" si="30"/>
        <v>65.2</v>
      </c>
      <c r="R362" s="49" t="str">
        <f>VLOOKUP(Q362,Helper!$N:$O,2,TRUE)</f>
        <v>C</v>
      </c>
      <c r="S362" s="51">
        <f>MATCH(D362,Detail!$G$2:$G$1001,0)</f>
        <v>817</v>
      </c>
      <c r="T362" s="27">
        <f>INDEX(Detail!$A$2:$A$1001,Main!S362,1)</f>
        <v>38130</v>
      </c>
      <c r="U362" t="str">
        <f>INDEX(Detail!$F$2:$F$1001,Main!S362,1)</f>
        <v>Sibolga</v>
      </c>
      <c r="V362">
        <f>INDEX(Detail!$C$2:$C$1001,Main!S362,1)</f>
        <v>163</v>
      </c>
      <c r="W362">
        <f>INDEX(Detail!$D$2:$D$1001,Main!S362,1)</f>
        <v>55</v>
      </c>
      <c r="X362" t="str">
        <f>INDEX(Detail!$E$2:$E$1001,Main!S362,1)</f>
        <v xml:space="preserve">Jl. Jend. Sudirman No. 4
</v>
      </c>
      <c r="Y362" t="str">
        <f>INDEX(Detail!$B$2:$B$1001,Main!S362,1)</f>
        <v>AB-</v>
      </c>
      <c r="Z362">
        <f>MATCH(F362,Sheet1!$A$3:$A$8,0)</f>
        <v>6</v>
      </c>
      <c r="AA362">
        <f>MATCH(A362,Sheet1!$B$2:$E$2,0)</f>
        <v>2</v>
      </c>
      <c r="AB362" t="str">
        <f>INDEX(Sheet1!$B$3:$E$8,Main!Z362,Main!AA362)</f>
        <v>Pak Krisna</v>
      </c>
    </row>
    <row r="363" spans="1:28" x14ac:dyDescent="0.35">
      <c r="A363" t="str">
        <f t="shared" si="29"/>
        <v>Kategori 2</v>
      </c>
      <c r="B363">
        <v>362</v>
      </c>
      <c r="C363" t="str">
        <f t="shared" si="26"/>
        <v>0362</v>
      </c>
      <c r="D363" t="str">
        <f t="shared" si="27"/>
        <v>D0362</v>
      </c>
      <c r="E363" t="str">
        <f>VLOOKUP(F363,Helper!$I:$J,2,0)</f>
        <v>D</v>
      </c>
      <c r="F363" t="s">
        <v>1013</v>
      </c>
      <c r="G363" s="27" t="str">
        <f>VLOOKUP(D363,Detail!$G:$H,2,0)</f>
        <v>Ade Simbolon</v>
      </c>
      <c r="H363">
        <v>85</v>
      </c>
      <c r="I363">
        <v>45</v>
      </c>
      <c r="J363">
        <v>65</v>
      </c>
      <c r="K363">
        <v>51</v>
      </c>
      <c r="L363">
        <v>73</v>
      </c>
      <c r="M363">
        <v>54</v>
      </c>
      <c r="N363">
        <v>60</v>
      </c>
      <c r="O363" s="27" t="str">
        <f>IFERROR(VLOOKUP(D363,Absen!$A:$B,2,0),"No")</f>
        <v>No</v>
      </c>
      <c r="P363" s="43">
        <f t="shared" si="28"/>
        <v>60</v>
      </c>
      <c r="Q363" s="45">
        <f t="shared" si="30"/>
        <v>61.55</v>
      </c>
      <c r="R363" s="49" t="str">
        <f>VLOOKUP(Q363,Helper!$N:$O,2,TRUE)</f>
        <v>C</v>
      </c>
      <c r="S363" s="51">
        <f>MATCH(D363,Detail!$G$2:$G$1001,0)</f>
        <v>425</v>
      </c>
      <c r="T363" s="27">
        <f>INDEX(Detail!$A$2:$A$1001,Main!S363,1)</f>
        <v>37021</v>
      </c>
      <c r="U363" t="str">
        <f>INDEX(Detail!$F$2:$F$1001,Main!S363,1)</f>
        <v>Batam</v>
      </c>
      <c r="V363">
        <f>INDEX(Detail!$C$2:$C$1001,Main!S363,1)</f>
        <v>153</v>
      </c>
      <c r="W363">
        <f>INDEX(Detail!$D$2:$D$1001,Main!S363,1)</f>
        <v>65</v>
      </c>
      <c r="X363" t="str">
        <f>INDEX(Detail!$E$2:$E$1001,Main!S363,1)</f>
        <v>Gg. Rawamangun No. 87</v>
      </c>
      <c r="Y363" t="str">
        <f>INDEX(Detail!$B$2:$B$1001,Main!S363,1)</f>
        <v>AB+</v>
      </c>
      <c r="Z363">
        <f>MATCH(F363,Sheet1!$A$3:$A$8,0)</f>
        <v>4</v>
      </c>
      <c r="AA363">
        <f>MATCH(A363,Sheet1!$B$2:$E$2,0)</f>
        <v>2</v>
      </c>
      <c r="AB363" t="str">
        <f>INDEX(Sheet1!$B$3:$E$8,Main!Z363,Main!AA363)</f>
        <v>Pak Andi</v>
      </c>
    </row>
    <row r="364" spans="1:28" x14ac:dyDescent="0.35">
      <c r="A364" t="str">
        <f t="shared" si="29"/>
        <v>Kategori 2</v>
      </c>
      <c r="B364">
        <v>363</v>
      </c>
      <c r="C364" t="str">
        <f t="shared" si="26"/>
        <v>0363</v>
      </c>
      <c r="D364" t="str">
        <f t="shared" si="27"/>
        <v>C0363</v>
      </c>
      <c r="E364" t="str">
        <f>VLOOKUP(F364,Helper!$I:$J,2,0)</f>
        <v>C</v>
      </c>
      <c r="F364" t="s">
        <v>1012</v>
      </c>
      <c r="G364" s="27" t="str">
        <f>VLOOKUP(D364,Detail!$G:$H,2,0)</f>
        <v>Ida Budiman</v>
      </c>
      <c r="H364">
        <v>54</v>
      </c>
      <c r="I364">
        <v>68</v>
      </c>
      <c r="J364">
        <v>91</v>
      </c>
      <c r="K364">
        <v>62</v>
      </c>
      <c r="L364">
        <v>61</v>
      </c>
      <c r="M364">
        <v>64</v>
      </c>
      <c r="N364">
        <v>62</v>
      </c>
      <c r="O364" s="27" t="str">
        <f>IFERROR(VLOOKUP(D364,Absen!$A:$B,2,0),"No")</f>
        <v>No</v>
      </c>
      <c r="P364" s="43">
        <f t="shared" si="28"/>
        <v>62</v>
      </c>
      <c r="Q364" s="45">
        <f t="shared" si="30"/>
        <v>67.825000000000003</v>
      </c>
      <c r="R364" s="49" t="str">
        <f>VLOOKUP(Q364,Helper!$N:$O,2,TRUE)</f>
        <v>C</v>
      </c>
      <c r="S364" s="51">
        <f>MATCH(D364,Detail!$G$2:$G$1001,0)</f>
        <v>799</v>
      </c>
      <c r="T364" s="27">
        <f>INDEX(Detail!$A$2:$A$1001,Main!S364,1)</f>
        <v>37424</v>
      </c>
      <c r="U364" t="str">
        <f>INDEX(Detail!$F$2:$F$1001,Main!S364,1)</f>
        <v>Langsa</v>
      </c>
      <c r="V364">
        <f>INDEX(Detail!$C$2:$C$1001,Main!S364,1)</f>
        <v>158</v>
      </c>
      <c r="W364">
        <f>INDEX(Detail!$D$2:$D$1001,Main!S364,1)</f>
        <v>73</v>
      </c>
      <c r="X364" t="str">
        <f>INDEX(Detail!$E$2:$E$1001,Main!S364,1)</f>
        <v>Jl. Jakarta No. 19</v>
      </c>
      <c r="Y364" t="str">
        <f>INDEX(Detail!$B$2:$B$1001,Main!S364,1)</f>
        <v>AB+</v>
      </c>
      <c r="Z364">
        <f>MATCH(F364,Sheet1!$A$3:$A$8,0)</f>
        <v>3</v>
      </c>
      <c r="AA364">
        <f>MATCH(A364,Sheet1!$B$2:$E$2,0)</f>
        <v>2</v>
      </c>
      <c r="AB364" t="str">
        <f>INDEX(Sheet1!$B$3:$E$8,Main!Z364,Main!AA364)</f>
        <v>Bu Made</v>
      </c>
    </row>
    <row r="365" spans="1:28" x14ac:dyDescent="0.35">
      <c r="A365" t="str">
        <f t="shared" si="29"/>
        <v>Kategori 2</v>
      </c>
      <c r="B365">
        <v>364</v>
      </c>
      <c r="C365" t="str">
        <f t="shared" si="26"/>
        <v>0364</v>
      </c>
      <c r="D365" t="str">
        <f t="shared" si="27"/>
        <v>A0364</v>
      </c>
      <c r="E365" t="str">
        <f>VLOOKUP(F365,Helper!$I:$J,2,0)</f>
        <v>A</v>
      </c>
      <c r="F365" t="s">
        <v>1015</v>
      </c>
      <c r="G365" s="27" t="str">
        <f>VLOOKUP(D365,Detail!$G:$H,2,0)</f>
        <v>Kamal Saefullah</v>
      </c>
      <c r="H365">
        <v>87</v>
      </c>
      <c r="I365">
        <v>69</v>
      </c>
      <c r="J365">
        <v>75</v>
      </c>
      <c r="K365">
        <v>56</v>
      </c>
      <c r="L365">
        <v>52</v>
      </c>
      <c r="M365">
        <v>94</v>
      </c>
      <c r="N365">
        <v>72</v>
      </c>
      <c r="O365" s="27" t="str">
        <f>IFERROR(VLOOKUP(D365,Absen!$A:$B,2,0),"No")</f>
        <v>No</v>
      </c>
      <c r="P365" s="43">
        <f t="shared" si="28"/>
        <v>72</v>
      </c>
      <c r="Q365" s="45">
        <f t="shared" si="30"/>
        <v>74</v>
      </c>
      <c r="R365" s="49" t="str">
        <f>VLOOKUP(Q365,Helper!$N:$O,2,TRUE)</f>
        <v>B</v>
      </c>
      <c r="S365" s="51">
        <f>MATCH(D365,Detail!$G$2:$G$1001,0)</f>
        <v>152</v>
      </c>
      <c r="T365" s="27">
        <f>INDEX(Detail!$A$2:$A$1001,Main!S365,1)</f>
        <v>38050</v>
      </c>
      <c r="U365" t="str">
        <f>INDEX(Detail!$F$2:$F$1001,Main!S365,1)</f>
        <v>Tomohon</v>
      </c>
      <c r="V365">
        <f>INDEX(Detail!$C$2:$C$1001,Main!S365,1)</f>
        <v>179</v>
      </c>
      <c r="W365">
        <f>INDEX(Detail!$D$2:$D$1001,Main!S365,1)</f>
        <v>66</v>
      </c>
      <c r="X365" t="str">
        <f>INDEX(Detail!$E$2:$E$1001,Main!S365,1)</f>
        <v>Gang Pasir Koja No. 61</v>
      </c>
      <c r="Y365" t="str">
        <f>INDEX(Detail!$B$2:$B$1001,Main!S365,1)</f>
        <v>AB-</v>
      </c>
      <c r="Z365">
        <f>MATCH(F365,Sheet1!$A$3:$A$8,0)</f>
        <v>1</v>
      </c>
      <c r="AA365">
        <f>MATCH(A365,Sheet1!$B$2:$E$2,0)</f>
        <v>2</v>
      </c>
      <c r="AB365" t="str">
        <f>INDEX(Sheet1!$B$3:$E$8,Main!Z365,Main!AA365)</f>
        <v>Pak Budi</v>
      </c>
    </row>
    <row r="366" spans="1:28" x14ac:dyDescent="0.35">
      <c r="A366" t="str">
        <f t="shared" si="29"/>
        <v>Kategori 2</v>
      </c>
      <c r="B366">
        <v>365</v>
      </c>
      <c r="C366" t="str">
        <f t="shared" si="26"/>
        <v>0365</v>
      </c>
      <c r="D366" t="str">
        <f t="shared" si="27"/>
        <v>E0365</v>
      </c>
      <c r="E366" t="str">
        <f>VLOOKUP(F366,Helper!$I:$J,2,0)</f>
        <v>E</v>
      </c>
      <c r="F366" t="s">
        <v>1010</v>
      </c>
      <c r="G366" s="27" t="str">
        <f>VLOOKUP(D366,Detail!$G:$H,2,0)</f>
        <v>Okta Sitohang</v>
      </c>
      <c r="H366">
        <v>66</v>
      </c>
      <c r="I366">
        <v>51</v>
      </c>
      <c r="J366">
        <v>32</v>
      </c>
      <c r="K366">
        <v>51</v>
      </c>
      <c r="L366">
        <v>57</v>
      </c>
      <c r="M366">
        <v>73</v>
      </c>
      <c r="N366">
        <v>88</v>
      </c>
      <c r="O366" s="27">
        <f>IFERROR(VLOOKUP(D366,Absen!$A:$B,2,0),"No")</f>
        <v>44907</v>
      </c>
      <c r="P366" s="43">
        <f t="shared" si="28"/>
        <v>78</v>
      </c>
      <c r="Q366" s="45">
        <f t="shared" si="30"/>
        <v>56.924999999999997</v>
      </c>
      <c r="R366" s="49" t="str">
        <f>VLOOKUP(Q366,Helper!$N:$O,2,TRUE)</f>
        <v>D</v>
      </c>
      <c r="S366" s="51">
        <f>MATCH(D366,Detail!$G$2:$G$1001,0)</f>
        <v>960</v>
      </c>
      <c r="T366" s="27">
        <f>INDEX(Detail!$A$2:$A$1001,Main!S366,1)</f>
        <v>38449</v>
      </c>
      <c r="U366" t="str">
        <f>INDEX(Detail!$F$2:$F$1001,Main!S366,1)</f>
        <v>Pagaralam</v>
      </c>
      <c r="V366">
        <f>INDEX(Detail!$C$2:$C$1001,Main!S366,1)</f>
        <v>150</v>
      </c>
      <c r="W366">
        <f>INDEX(Detail!$D$2:$D$1001,Main!S366,1)</f>
        <v>81</v>
      </c>
      <c r="X366" t="str">
        <f>INDEX(Detail!$E$2:$E$1001,Main!S366,1)</f>
        <v xml:space="preserve">Jl. Sukabumi No. 4
</v>
      </c>
      <c r="Y366" t="str">
        <f>INDEX(Detail!$B$2:$B$1001,Main!S366,1)</f>
        <v>B-</v>
      </c>
      <c r="Z366">
        <f>MATCH(F366,Sheet1!$A$3:$A$8,0)</f>
        <v>5</v>
      </c>
      <c r="AA366">
        <f>MATCH(A366,Sheet1!$B$2:$E$2,0)</f>
        <v>2</v>
      </c>
      <c r="AB366" t="str">
        <f>INDEX(Sheet1!$B$3:$E$8,Main!Z366,Main!AA366)</f>
        <v>Bu Dwi</v>
      </c>
    </row>
    <row r="367" spans="1:28" x14ac:dyDescent="0.35">
      <c r="A367" t="str">
        <f t="shared" si="29"/>
        <v>Kategori 2</v>
      </c>
      <c r="B367">
        <v>366</v>
      </c>
      <c r="C367" t="str">
        <f t="shared" si="26"/>
        <v>0366</v>
      </c>
      <c r="D367" t="str">
        <f t="shared" si="27"/>
        <v>E0366</v>
      </c>
      <c r="E367" t="str">
        <f>VLOOKUP(F367,Helper!$I:$J,2,0)</f>
        <v>E</v>
      </c>
      <c r="F367" t="s">
        <v>1010</v>
      </c>
      <c r="G367" s="27" t="str">
        <f>VLOOKUP(D367,Detail!$G:$H,2,0)</f>
        <v>Argono Wastuti</v>
      </c>
      <c r="H367">
        <v>76</v>
      </c>
      <c r="I367">
        <v>58</v>
      </c>
      <c r="J367">
        <v>85</v>
      </c>
      <c r="K367">
        <v>63</v>
      </c>
      <c r="L367">
        <v>82</v>
      </c>
      <c r="M367">
        <v>55</v>
      </c>
      <c r="N367">
        <v>60</v>
      </c>
      <c r="O367" s="27">
        <f>IFERROR(VLOOKUP(D367,Absen!$A:$B,2,0),"No")</f>
        <v>44915</v>
      </c>
      <c r="P367" s="43">
        <f t="shared" si="28"/>
        <v>50</v>
      </c>
      <c r="Q367" s="45">
        <f t="shared" si="30"/>
        <v>67.875</v>
      </c>
      <c r="R367" s="49" t="str">
        <f>VLOOKUP(Q367,Helper!$N:$O,2,TRUE)</f>
        <v>C</v>
      </c>
      <c r="S367" s="51">
        <f>MATCH(D367,Detail!$G$2:$G$1001,0)</f>
        <v>744</v>
      </c>
      <c r="T367" s="27">
        <f>INDEX(Detail!$A$2:$A$1001,Main!S367,1)</f>
        <v>37016</v>
      </c>
      <c r="U367" t="str">
        <f>INDEX(Detail!$F$2:$F$1001,Main!S367,1)</f>
        <v>Pagaralam</v>
      </c>
      <c r="V367">
        <f>INDEX(Detail!$C$2:$C$1001,Main!S367,1)</f>
        <v>176</v>
      </c>
      <c r="W367">
        <f>INDEX(Detail!$D$2:$D$1001,Main!S367,1)</f>
        <v>61</v>
      </c>
      <c r="X367" t="str">
        <f>INDEX(Detail!$E$2:$E$1001,Main!S367,1)</f>
        <v xml:space="preserve">Jl. Astana Anyar No. 2
</v>
      </c>
      <c r="Y367" t="str">
        <f>INDEX(Detail!$B$2:$B$1001,Main!S367,1)</f>
        <v>A-</v>
      </c>
      <c r="Z367">
        <f>MATCH(F367,Sheet1!$A$3:$A$8,0)</f>
        <v>5</v>
      </c>
      <c r="AA367">
        <f>MATCH(A367,Sheet1!$B$2:$E$2,0)</f>
        <v>2</v>
      </c>
      <c r="AB367" t="str">
        <f>INDEX(Sheet1!$B$3:$E$8,Main!Z367,Main!AA367)</f>
        <v>Bu Dwi</v>
      </c>
    </row>
    <row r="368" spans="1:28" x14ac:dyDescent="0.35">
      <c r="A368" t="str">
        <f t="shared" si="29"/>
        <v>Kategori 2</v>
      </c>
      <c r="B368">
        <v>367</v>
      </c>
      <c r="C368" t="str">
        <f t="shared" si="26"/>
        <v>0367</v>
      </c>
      <c r="D368" t="str">
        <f t="shared" si="27"/>
        <v>E0367</v>
      </c>
      <c r="E368" t="str">
        <f>VLOOKUP(F368,Helper!$I:$J,2,0)</f>
        <v>E</v>
      </c>
      <c r="F368" t="s">
        <v>1010</v>
      </c>
      <c r="G368" s="27" t="str">
        <f>VLOOKUP(D368,Detail!$G:$H,2,0)</f>
        <v>Setya Kuswoyo</v>
      </c>
      <c r="H368">
        <v>95</v>
      </c>
      <c r="I368">
        <v>58</v>
      </c>
      <c r="J368">
        <v>60</v>
      </c>
      <c r="K368">
        <v>74</v>
      </c>
      <c r="L368">
        <v>59</v>
      </c>
      <c r="M368">
        <v>40</v>
      </c>
      <c r="N368">
        <v>61</v>
      </c>
      <c r="O368" s="27" t="str">
        <f>IFERROR(VLOOKUP(D368,Absen!$A:$B,2,0),"No")</f>
        <v>No</v>
      </c>
      <c r="P368" s="43">
        <f t="shared" si="28"/>
        <v>61</v>
      </c>
      <c r="Q368" s="45">
        <f t="shared" si="30"/>
        <v>61.85</v>
      </c>
      <c r="R368" s="49" t="str">
        <f>VLOOKUP(Q368,Helper!$N:$O,2,TRUE)</f>
        <v>C</v>
      </c>
      <c r="S368" s="51">
        <f>MATCH(D368,Detail!$G$2:$G$1001,0)</f>
        <v>713</v>
      </c>
      <c r="T368" s="27">
        <f>INDEX(Detail!$A$2:$A$1001,Main!S368,1)</f>
        <v>37375</v>
      </c>
      <c r="U368" t="str">
        <f>INDEX(Detail!$F$2:$F$1001,Main!S368,1)</f>
        <v>Batu</v>
      </c>
      <c r="V368">
        <f>INDEX(Detail!$C$2:$C$1001,Main!S368,1)</f>
        <v>180</v>
      </c>
      <c r="W368">
        <f>INDEX(Detail!$D$2:$D$1001,Main!S368,1)</f>
        <v>68</v>
      </c>
      <c r="X368" t="str">
        <f>INDEX(Detail!$E$2:$E$1001,Main!S368,1)</f>
        <v xml:space="preserve">Jalan Wonoayu No. 0
</v>
      </c>
      <c r="Y368" t="str">
        <f>INDEX(Detail!$B$2:$B$1001,Main!S368,1)</f>
        <v>B+</v>
      </c>
      <c r="Z368">
        <f>MATCH(F368,Sheet1!$A$3:$A$8,0)</f>
        <v>5</v>
      </c>
      <c r="AA368">
        <f>MATCH(A368,Sheet1!$B$2:$E$2,0)</f>
        <v>2</v>
      </c>
      <c r="AB368" t="str">
        <f>INDEX(Sheet1!$B$3:$E$8,Main!Z368,Main!AA368)</f>
        <v>Bu Dwi</v>
      </c>
    </row>
    <row r="369" spans="1:28" x14ac:dyDescent="0.35">
      <c r="A369" t="str">
        <f t="shared" si="29"/>
        <v>Kategori 2</v>
      </c>
      <c r="B369">
        <v>368</v>
      </c>
      <c r="C369" t="str">
        <f t="shared" si="26"/>
        <v>0368</v>
      </c>
      <c r="D369" t="str">
        <f t="shared" si="27"/>
        <v>F0368</v>
      </c>
      <c r="E369" t="str">
        <f>VLOOKUP(F369,Helper!$I:$J,2,0)</f>
        <v>F</v>
      </c>
      <c r="F369" t="s">
        <v>1011</v>
      </c>
      <c r="G369" s="27" t="str">
        <f>VLOOKUP(D369,Detail!$G:$H,2,0)</f>
        <v>Baktiono Mandasari</v>
      </c>
      <c r="H369">
        <v>53</v>
      </c>
      <c r="I369">
        <v>58</v>
      </c>
      <c r="J369">
        <v>45</v>
      </c>
      <c r="K369">
        <v>61</v>
      </c>
      <c r="L369">
        <v>71</v>
      </c>
      <c r="M369">
        <v>96</v>
      </c>
      <c r="N369">
        <v>95</v>
      </c>
      <c r="O369" s="27">
        <f>IFERROR(VLOOKUP(D369,Absen!$A:$B,2,0),"No")</f>
        <v>44803</v>
      </c>
      <c r="P369" s="43">
        <f t="shared" si="28"/>
        <v>85</v>
      </c>
      <c r="Q369" s="45">
        <f t="shared" si="30"/>
        <v>67.075000000000003</v>
      </c>
      <c r="R369" s="49" t="str">
        <f>VLOOKUP(Q369,Helper!$N:$O,2,TRUE)</f>
        <v>C</v>
      </c>
      <c r="S369" s="51">
        <f>MATCH(D369,Detail!$G$2:$G$1001,0)</f>
        <v>92</v>
      </c>
      <c r="T369" s="27">
        <f>INDEX(Detail!$A$2:$A$1001,Main!S369,1)</f>
        <v>37170</v>
      </c>
      <c r="U369" t="str">
        <f>INDEX(Detail!$F$2:$F$1001,Main!S369,1)</f>
        <v>Denpasar</v>
      </c>
      <c r="V369">
        <f>INDEX(Detail!$C$2:$C$1001,Main!S369,1)</f>
        <v>166</v>
      </c>
      <c r="W369">
        <f>INDEX(Detail!$D$2:$D$1001,Main!S369,1)</f>
        <v>85</v>
      </c>
      <c r="X369" t="str">
        <f>INDEX(Detail!$E$2:$E$1001,Main!S369,1)</f>
        <v>Gang Kapten Muslihat No. 86</v>
      </c>
      <c r="Y369" t="str">
        <f>INDEX(Detail!$B$2:$B$1001,Main!S369,1)</f>
        <v>B-</v>
      </c>
      <c r="Z369">
        <f>MATCH(F369,Sheet1!$A$3:$A$8,0)</f>
        <v>6</v>
      </c>
      <c r="AA369">
        <f>MATCH(A369,Sheet1!$B$2:$E$2,0)</f>
        <v>2</v>
      </c>
      <c r="AB369" t="str">
        <f>INDEX(Sheet1!$B$3:$E$8,Main!Z369,Main!AA369)</f>
        <v>Pak Krisna</v>
      </c>
    </row>
    <row r="370" spans="1:28" x14ac:dyDescent="0.35">
      <c r="A370" t="str">
        <f t="shared" si="29"/>
        <v>Kategori 2</v>
      </c>
      <c r="B370">
        <v>369</v>
      </c>
      <c r="C370" t="str">
        <f t="shared" si="26"/>
        <v>0369</v>
      </c>
      <c r="D370" t="str">
        <f t="shared" si="27"/>
        <v>F0369</v>
      </c>
      <c r="E370" t="str">
        <f>VLOOKUP(F370,Helper!$I:$J,2,0)</f>
        <v>F</v>
      </c>
      <c r="F370" t="s">
        <v>1011</v>
      </c>
      <c r="G370" s="27" t="str">
        <f>VLOOKUP(D370,Detail!$G:$H,2,0)</f>
        <v>Jasmani Wahyudin</v>
      </c>
      <c r="H370">
        <v>61</v>
      </c>
      <c r="I370">
        <v>69</v>
      </c>
      <c r="J370">
        <v>83</v>
      </c>
      <c r="K370">
        <v>52</v>
      </c>
      <c r="L370">
        <v>69</v>
      </c>
      <c r="M370">
        <v>60</v>
      </c>
      <c r="N370">
        <v>71</v>
      </c>
      <c r="O370" s="27">
        <f>IFERROR(VLOOKUP(D370,Absen!$A:$B,2,0),"No")</f>
        <v>44856</v>
      </c>
      <c r="P370" s="43">
        <f t="shared" si="28"/>
        <v>61</v>
      </c>
      <c r="Q370" s="45">
        <f t="shared" si="30"/>
        <v>66.075000000000003</v>
      </c>
      <c r="R370" s="49" t="str">
        <f>VLOOKUP(Q370,Helper!$N:$O,2,TRUE)</f>
        <v>C</v>
      </c>
      <c r="S370" s="51">
        <f>MATCH(D370,Detail!$G$2:$G$1001,0)</f>
        <v>714</v>
      </c>
      <c r="T370" s="27">
        <f>INDEX(Detail!$A$2:$A$1001,Main!S370,1)</f>
        <v>38433</v>
      </c>
      <c r="U370" t="str">
        <f>INDEX(Detail!$F$2:$F$1001,Main!S370,1)</f>
        <v>Sibolga</v>
      </c>
      <c r="V370">
        <f>INDEX(Detail!$C$2:$C$1001,Main!S370,1)</f>
        <v>180</v>
      </c>
      <c r="W370">
        <f>INDEX(Detail!$D$2:$D$1001,Main!S370,1)</f>
        <v>73</v>
      </c>
      <c r="X370" t="str">
        <f>INDEX(Detail!$E$2:$E$1001,Main!S370,1)</f>
        <v xml:space="preserve">Jalan Wonoayu No. 1
</v>
      </c>
      <c r="Y370" t="str">
        <f>INDEX(Detail!$B$2:$B$1001,Main!S370,1)</f>
        <v>B-</v>
      </c>
      <c r="Z370">
        <f>MATCH(F370,Sheet1!$A$3:$A$8,0)</f>
        <v>6</v>
      </c>
      <c r="AA370">
        <f>MATCH(A370,Sheet1!$B$2:$E$2,0)</f>
        <v>2</v>
      </c>
      <c r="AB370" t="str">
        <f>INDEX(Sheet1!$B$3:$E$8,Main!Z370,Main!AA370)</f>
        <v>Pak Krisna</v>
      </c>
    </row>
    <row r="371" spans="1:28" x14ac:dyDescent="0.35">
      <c r="A371" t="str">
        <f t="shared" si="29"/>
        <v>Kategori 2</v>
      </c>
      <c r="B371">
        <v>370</v>
      </c>
      <c r="C371" t="str">
        <f t="shared" si="26"/>
        <v>0370</v>
      </c>
      <c r="D371" t="str">
        <f t="shared" si="27"/>
        <v>A0370</v>
      </c>
      <c r="E371" t="str">
        <f>VLOOKUP(F371,Helper!$I:$J,2,0)</f>
        <v>A</v>
      </c>
      <c r="F371" t="s">
        <v>1015</v>
      </c>
      <c r="G371" s="27" t="str">
        <f>VLOOKUP(D371,Detail!$G:$H,2,0)</f>
        <v>Cahyono Hartati</v>
      </c>
      <c r="H371">
        <v>56</v>
      </c>
      <c r="I371">
        <v>70</v>
      </c>
      <c r="J371">
        <v>86</v>
      </c>
      <c r="K371">
        <v>59</v>
      </c>
      <c r="L371">
        <v>69</v>
      </c>
      <c r="M371">
        <v>60</v>
      </c>
      <c r="N371">
        <v>70</v>
      </c>
      <c r="O371" s="27">
        <f>IFERROR(VLOOKUP(D371,Absen!$A:$B,2,0),"No")</f>
        <v>44771</v>
      </c>
      <c r="P371" s="43">
        <f t="shared" si="28"/>
        <v>60</v>
      </c>
      <c r="Q371" s="45">
        <f t="shared" si="30"/>
        <v>66.95</v>
      </c>
      <c r="R371" s="49" t="str">
        <f>VLOOKUP(Q371,Helper!$N:$O,2,TRUE)</f>
        <v>C</v>
      </c>
      <c r="S371" s="51">
        <f>MATCH(D371,Detail!$G$2:$G$1001,0)</f>
        <v>82</v>
      </c>
      <c r="T371" s="27">
        <f>INDEX(Detail!$A$2:$A$1001,Main!S371,1)</f>
        <v>37907</v>
      </c>
      <c r="U371" t="str">
        <f>INDEX(Detail!$F$2:$F$1001,Main!S371,1)</f>
        <v>Tebingtinggi</v>
      </c>
      <c r="V371">
        <f>INDEX(Detail!$C$2:$C$1001,Main!S371,1)</f>
        <v>175</v>
      </c>
      <c r="W371">
        <f>INDEX(Detail!$D$2:$D$1001,Main!S371,1)</f>
        <v>47</v>
      </c>
      <c r="X371" t="str">
        <f>INDEX(Detail!$E$2:$E$1001,Main!S371,1)</f>
        <v>Gang Jend. Sudirman No. 69</v>
      </c>
      <c r="Y371" t="str">
        <f>INDEX(Detail!$B$2:$B$1001,Main!S371,1)</f>
        <v>AB+</v>
      </c>
      <c r="Z371">
        <f>MATCH(F371,Sheet1!$A$3:$A$8,0)</f>
        <v>1</v>
      </c>
      <c r="AA371">
        <f>MATCH(A371,Sheet1!$B$2:$E$2,0)</f>
        <v>2</v>
      </c>
      <c r="AB371" t="str">
        <f>INDEX(Sheet1!$B$3:$E$8,Main!Z371,Main!AA371)</f>
        <v>Pak Budi</v>
      </c>
    </row>
    <row r="372" spans="1:28" x14ac:dyDescent="0.35">
      <c r="A372" t="str">
        <f t="shared" si="29"/>
        <v>Kategori 2</v>
      </c>
      <c r="B372">
        <v>371</v>
      </c>
      <c r="C372" t="str">
        <f t="shared" si="26"/>
        <v>0371</v>
      </c>
      <c r="D372" t="str">
        <f t="shared" si="27"/>
        <v>B0371</v>
      </c>
      <c r="E372" t="str">
        <f>VLOOKUP(F372,Helper!$I:$J,2,0)</f>
        <v>B</v>
      </c>
      <c r="F372" t="s">
        <v>1014</v>
      </c>
      <c r="G372" s="27" t="str">
        <f>VLOOKUP(D372,Detail!$G:$H,2,0)</f>
        <v>Slamet Marpaung</v>
      </c>
      <c r="H372">
        <v>68</v>
      </c>
      <c r="I372">
        <v>51</v>
      </c>
      <c r="J372">
        <v>79</v>
      </c>
      <c r="K372">
        <v>73</v>
      </c>
      <c r="L372">
        <v>55</v>
      </c>
      <c r="M372">
        <v>53</v>
      </c>
      <c r="N372">
        <v>82</v>
      </c>
      <c r="O372" s="27" t="str">
        <f>IFERROR(VLOOKUP(D372,Absen!$A:$B,2,0),"No")</f>
        <v>No</v>
      </c>
      <c r="P372" s="43">
        <f t="shared" si="28"/>
        <v>82</v>
      </c>
      <c r="Q372" s="45">
        <f t="shared" si="30"/>
        <v>65.474999999999994</v>
      </c>
      <c r="R372" s="49" t="str">
        <f>VLOOKUP(Q372,Helper!$N:$O,2,TRUE)</f>
        <v>C</v>
      </c>
      <c r="S372" s="51">
        <f>MATCH(D372,Detail!$G$2:$G$1001,0)</f>
        <v>815</v>
      </c>
      <c r="T372" s="27">
        <f>INDEX(Detail!$A$2:$A$1001,Main!S372,1)</f>
        <v>37921</v>
      </c>
      <c r="U372" t="str">
        <f>INDEX(Detail!$F$2:$F$1001,Main!S372,1)</f>
        <v>Tasikmalaya</v>
      </c>
      <c r="V372">
        <f>INDEX(Detail!$C$2:$C$1001,Main!S372,1)</f>
        <v>168</v>
      </c>
      <c r="W372">
        <f>INDEX(Detail!$D$2:$D$1001,Main!S372,1)</f>
        <v>67</v>
      </c>
      <c r="X372" t="str">
        <f>INDEX(Detail!$E$2:$E$1001,Main!S372,1)</f>
        <v>Jl. Jend. A. Yani No. 60</v>
      </c>
      <c r="Y372" t="str">
        <f>INDEX(Detail!$B$2:$B$1001,Main!S372,1)</f>
        <v>B-</v>
      </c>
      <c r="Z372">
        <f>MATCH(F372,Sheet1!$A$3:$A$8,0)</f>
        <v>2</v>
      </c>
      <c r="AA372">
        <f>MATCH(A372,Sheet1!$B$2:$E$2,0)</f>
        <v>2</v>
      </c>
      <c r="AB372" t="str">
        <f>INDEX(Sheet1!$B$3:$E$8,Main!Z372,Main!AA372)</f>
        <v>Bu Ratna</v>
      </c>
    </row>
    <row r="373" spans="1:28" x14ac:dyDescent="0.35">
      <c r="A373" t="str">
        <f t="shared" si="29"/>
        <v>Kategori 2</v>
      </c>
      <c r="B373">
        <v>372</v>
      </c>
      <c r="C373" t="str">
        <f t="shared" si="26"/>
        <v>0372</v>
      </c>
      <c r="D373" t="str">
        <f t="shared" si="27"/>
        <v>C0372</v>
      </c>
      <c r="E373" t="str">
        <f>VLOOKUP(F373,Helper!$I:$J,2,0)</f>
        <v>C</v>
      </c>
      <c r="F373" t="s">
        <v>1012</v>
      </c>
      <c r="G373" s="27" t="str">
        <f>VLOOKUP(D373,Detail!$G:$H,2,0)</f>
        <v>Hendri Marpaung</v>
      </c>
      <c r="H373">
        <v>70</v>
      </c>
      <c r="I373">
        <v>42</v>
      </c>
      <c r="J373">
        <v>38</v>
      </c>
      <c r="K373">
        <v>52</v>
      </c>
      <c r="L373">
        <v>61</v>
      </c>
      <c r="M373">
        <v>94</v>
      </c>
      <c r="N373">
        <v>74</v>
      </c>
      <c r="O373" s="27">
        <f>IFERROR(VLOOKUP(D373,Absen!$A:$B,2,0),"No")</f>
        <v>44908</v>
      </c>
      <c r="P373" s="43">
        <f t="shared" si="28"/>
        <v>64</v>
      </c>
      <c r="Q373" s="45">
        <f t="shared" si="30"/>
        <v>60.925000000000004</v>
      </c>
      <c r="R373" s="49" t="str">
        <f>VLOOKUP(Q373,Helper!$N:$O,2,TRUE)</f>
        <v>C</v>
      </c>
      <c r="S373" s="51">
        <f>MATCH(D373,Detail!$G$2:$G$1001,0)</f>
        <v>119</v>
      </c>
      <c r="T373" s="27">
        <f>INDEX(Detail!$A$2:$A$1001,Main!S373,1)</f>
        <v>37485</v>
      </c>
      <c r="U373" t="str">
        <f>INDEX(Detail!$F$2:$F$1001,Main!S373,1)</f>
        <v>Mojokerto</v>
      </c>
      <c r="V373">
        <f>INDEX(Detail!$C$2:$C$1001,Main!S373,1)</f>
        <v>175</v>
      </c>
      <c r="W373">
        <f>INDEX(Detail!$D$2:$D$1001,Main!S373,1)</f>
        <v>75</v>
      </c>
      <c r="X373" t="str">
        <f>INDEX(Detail!$E$2:$E$1001,Main!S373,1)</f>
        <v xml:space="preserve">Gang M.T Haryono No. 0
</v>
      </c>
      <c r="Y373" t="str">
        <f>INDEX(Detail!$B$2:$B$1001,Main!S373,1)</f>
        <v>O-</v>
      </c>
      <c r="Z373">
        <f>MATCH(F373,Sheet1!$A$3:$A$8,0)</f>
        <v>3</v>
      </c>
      <c r="AA373">
        <f>MATCH(A373,Sheet1!$B$2:$E$2,0)</f>
        <v>2</v>
      </c>
      <c r="AB373" t="str">
        <f>INDEX(Sheet1!$B$3:$E$8,Main!Z373,Main!AA373)</f>
        <v>Bu Made</v>
      </c>
    </row>
    <row r="374" spans="1:28" x14ac:dyDescent="0.35">
      <c r="A374" t="str">
        <f t="shared" si="29"/>
        <v>Kategori 2</v>
      </c>
      <c r="B374">
        <v>373</v>
      </c>
      <c r="C374" t="str">
        <f t="shared" si="26"/>
        <v>0373</v>
      </c>
      <c r="D374" t="str">
        <f t="shared" si="27"/>
        <v>A0373</v>
      </c>
      <c r="E374" t="str">
        <f>VLOOKUP(F374,Helper!$I:$J,2,0)</f>
        <v>A</v>
      </c>
      <c r="F374" t="s">
        <v>1015</v>
      </c>
      <c r="G374" s="27" t="str">
        <f>VLOOKUP(D374,Detail!$G:$H,2,0)</f>
        <v>Cawisadi Suartini</v>
      </c>
      <c r="H374">
        <v>57</v>
      </c>
      <c r="I374">
        <v>55</v>
      </c>
      <c r="J374">
        <v>59</v>
      </c>
      <c r="K374">
        <v>64</v>
      </c>
      <c r="L374">
        <v>58</v>
      </c>
      <c r="M374">
        <v>85</v>
      </c>
      <c r="N374">
        <v>67</v>
      </c>
      <c r="O374" s="27">
        <f>IFERROR(VLOOKUP(D374,Absen!$A:$B,2,0),"No")</f>
        <v>44863</v>
      </c>
      <c r="P374" s="43">
        <f t="shared" si="28"/>
        <v>57</v>
      </c>
      <c r="Q374" s="45">
        <f t="shared" si="30"/>
        <v>63.75</v>
      </c>
      <c r="R374" s="49" t="str">
        <f>VLOOKUP(Q374,Helper!$N:$O,2,TRUE)</f>
        <v>C</v>
      </c>
      <c r="S374" s="51">
        <f>MATCH(D374,Detail!$G$2:$G$1001,0)</f>
        <v>39</v>
      </c>
      <c r="T374" s="27">
        <f>INDEX(Detail!$A$2:$A$1001,Main!S374,1)</f>
        <v>38347</v>
      </c>
      <c r="U374" t="str">
        <f>INDEX(Detail!$F$2:$F$1001,Main!S374,1)</f>
        <v>Pangkalpinang</v>
      </c>
      <c r="V374">
        <f>INDEX(Detail!$C$2:$C$1001,Main!S374,1)</f>
        <v>177</v>
      </c>
      <c r="W374">
        <f>INDEX(Detail!$D$2:$D$1001,Main!S374,1)</f>
        <v>61</v>
      </c>
      <c r="X374" t="str">
        <f>INDEX(Detail!$E$2:$E$1001,Main!S374,1)</f>
        <v xml:space="preserve">Gang Ciwastra No. 6
</v>
      </c>
      <c r="Y374" t="str">
        <f>INDEX(Detail!$B$2:$B$1001,Main!S374,1)</f>
        <v>AB-</v>
      </c>
      <c r="Z374">
        <f>MATCH(F374,Sheet1!$A$3:$A$8,0)</f>
        <v>1</v>
      </c>
      <c r="AA374">
        <f>MATCH(A374,Sheet1!$B$2:$E$2,0)</f>
        <v>2</v>
      </c>
      <c r="AB374" t="str">
        <f>INDEX(Sheet1!$B$3:$E$8,Main!Z374,Main!AA374)</f>
        <v>Pak Budi</v>
      </c>
    </row>
    <row r="375" spans="1:28" x14ac:dyDescent="0.35">
      <c r="A375" t="str">
        <f t="shared" si="29"/>
        <v>Kategori 2</v>
      </c>
      <c r="B375">
        <v>374</v>
      </c>
      <c r="C375" t="str">
        <f t="shared" si="26"/>
        <v>0374</v>
      </c>
      <c r="D375" t="str">
        <f t="shared" si="27"/>
        <v>F0374</v>
      </c>
      <c r="E375" t="str">
        <f>VLOOKUP(F375,Helper!$I:$J,2,0)</f>
        <v>F</v>
      </c>
      <c r="F375" t="s">
        <v>1011</v>
      </c>
      <c r="G375" s="27" t="str">
        <f>VLOOKUP(D375,Detail!$G:$H,2,0)</f>
        <v>Cengkir Hutapea</v>
      </c>
      <c r="H375">
        <v>55</v>
      </c>
      <c r="I375">
        <v>45</v>
      </c>
      <c r="J375">
        <v>84</v>
      </c>
      <c r="K375">
        <v>75</v>
      </c>
      <c r="L375">
        <v>57</v>
      </c>
      <c r="M375">
        <v>69</v>
      </c>
      <c r="N375">
        <v>91</v>
      </c>
      <c r="O375" s="27">
        <f>IFERROR(VLOOKUP(D375,Absen!$A:$B,2,0),"No")</f>
        <v>44907</v>
      </c>
      <c r="P375" s="43">
        <f t="shared" si="28"/>
        <v>81</v>
      </c>
      <c r="Q375" s="45">
        <f t="shared" si="30"/>
        <v>67.699999999999989</v>
      </c>
      <c r="R375" s="49" t="str">
        <f>VLOOKUP(Q375,Helper!$N:$O,2,TRUE)</f>
        <v>C</v>
      </c>
      <c r="S375" s="51">
        <f>MATCH(D375,Detail!$G$2:$G$1001,0)</f>
        <v>56</v>
      </c>
      <c r="T375" s="27">
        <f>INDEX(Detail!$A$2:$A$1001,Main!S375,1)</f>
        <v>37041</v>
      </c>
      <c r="U375" t="str">
        <f>INDEX(Detail!$F$2:$F$1001,Main!S375,1)</f>
        <v>Padang</v>
      </c>
      <c r="V375">
        <f>INDEX(Detail!$C$2:$C$1001,Main!S375,1)</f>
        <v>164</v>
      </c>
      <c r="W375">
        <f>INDEX(Detail!$D$2:$D$1001,Main!S375,1)</f>
        <v>46</v>
      </c>
      <c r="X375" t="str">
        <f>INDEX(Detail!$E$2:$E$1001,Main!S375,1)</f>
        <v>Gang Gedebage Selatan No. 09</v>
      </c>
      <c r="Y375" t="str">
        <f>INDEX(Detail!$B$2:$B$1001,Main!S375,1)</f>
        <v>A+</v>
      </c>
      <c r="Z375">
        <f>MATCH(F375,Sheet1!$A$3:$A$8,0)</f>
        <v>6</v>
      </c>
      <c r="AA375">
        <f>MATCH(A375,Sheet1!$B$2:$E$2,0)</f>
        <v>2</v>
      </c>
      <c r="AB375" t="str">
        <f>INDEX(Sheet1!$B$3:$E$8,Main!Z375,Main!AA375)</f>
        <v>Pak Krisna</v>
      </c>
    </row>
    <row r="376" spans="1:28" x14ac:dyDescent="0.35">
      <c r="A376" t="str">
        <f t="shared" si="29"/>
        <v>Kategori 2</v>
      </c>
      <c r="B376">
        <v>375</v>
      </c>
      <c r="C376" t="str">
        <f t="shared" si="26"/>
        <v>0375</v>
      </c>
      <c r="D376" t="str">
        <f t="shared" si="27"/>
        <v>D0375</v>
      </c>
      <c r="E376" t="str">
        <f>VLOOKUP(F376,Helper!$I:$J,2,0)</f>
        <v>D</v>
      </c>
      <c r="F376" t="s">
        <v>1013</v>
      </c>
      <c r="G376" s="27" t="str">
        <f>VLOOKUP(D376,Detail!$G:$H,2,0)</f>
        <v>Bahuraksa Nuraini</v>
      </c>
      <c r="H376">
        <v>90</v>
      </c>
      <c r="I376">
        <v>67</v>
      </c>
      <c r="J376">
        <v>81</v>
      </c>
      <c r="K376">
        <v>73</v>
      </c>
      <c r="L376">
        <v>58</v>
      </c>
      <c r="M376">
        <v>67</v>
      </c>
      <c r="N376">
        <v>90</v>
      </c>
      <c r="O376" s="27">
        <f>IFERROR(VLOOKUP(D376,Absen!$A:$B,2,0),"No")</f>
        <v>44766</v>
      </c>
      <c r="P376" s="43">
        <f t="shared" si="28"/>
        <v>80</v>
      </c>
      <c r="Q376" s="45">
        <f t="shared" si="30"/>
        <v>73.600000000000009</v>
      </c>
      <c r="R376" s="49" t="str">
        <f>VLOOKUP(Q376,Helper!$N:$O,2,TRUE)</f>
        <v>B</v>
      </c>
      <c r="S376" s="51">
        <f>MATCH(D376,Detail!$G$2:$G$1001,0)</f>
        <v>613</v>
      </c>
      <c r="T376" s="27">
        <f>INDEX(Detail!$A$2:$A$1001,Main!S376,1)</f>
        <v>37476</v>
      </c>
      <c r="U376" t="str">
        <f>INDEX(Detail!$F$2:$F$1001,Main!S376,1)</f>
        <v>Jayapura</v>
      </c>
      <c r="V376">
        <f>INDEX(Detail!$C$2:$C$1001,Main!S376,1)</f>
        <v>173</v>
      </c>
      <c r="W376">
        <f>INDEX(Detail!$D$2:$D$1001,Main!S376,1)</f>
        <v>69</v>
      </c>
      <c r="X376" t="str">
        <f>INDEX(Detail!$E$2:$E$1001,Main!S376,1)</f>
        <v>Jalan Merdeka No. 78</v>
      </c>
      <c r="Y376" t="str">
        <f>INDEX(Detail!$B$2:$B$1001,Main!S376,1)</f>
        <v>B+</v>
      </c>
      <c r="Z376">
        <f>MATCH(F376,Sheet1!$A$3:$A$8,0)</f>
        <v>4</v>
      </c>
      <c r="AA376">
        <f>MATCH(A376,Sheet1!$B$2:$E$2,0)</f>
        <v>2</v>
      </c>
      <c r="AB376" t="str">
        <f>INDEX(Sheet1!$B$3:$E$8,Main!Z376,Main!AA376)</f>
        <v>Pak Andi</v>
      </c>
    </row>
    <row r="377" spans="1:28" x14ac:dyDescent="0.35">
      <c r="A377" t="str">
        <f t="shared" si="29"/>
        <v>Kategori 2</v>
      </c>
      <c r="B377">
        <v>376</v>
      </c>
      <c r="C377" t="str">
        <f t="shared" si="26"/>
        <v>0376</v>
      </c>
      <c r="D377" t="str">
        <f t="shared" si="27"/>
        <v>F0376</v>
      </c>
      <c r="E377" t="str">
        <f>VLOOKUP(F377,Helper!$I:$J,2,0)</f>
        <v>F</v>
      </c>
      <c r="F377" t="s">
        <v>1011</v>
      </c>
      <c r="G377" s="27" t="str">
        <f>VLOOKUP(D377,Detail!$G:$H,2,0)</f>
        <v>Harsana Mandasari</v>
      </c>
      <c r="H377">
        <v>51</v>
      </c>
      <c r="I377">
        <v>40</v>
      </c>
      <c r="J377">
        <v>91</v>
      </c>
      <c r="K377">
        <v>70</v>
      </c>
      <c r="L377">
        <v>80</v>
      </c>
      <c r="M377">
        <v>61</v>
      </c>
      <c r="N377">
        <v>61</v>
      </c>
      <c r="O377" s="27">
        <f>IFERROR(VLOOKUP(D377,Absen!$A:$B,2,0),"No")</f>
        <v>44806</v>
      </c>
      <c r="P377" s="43">
        <f t="shared" si="28"/>
        <v>51</v>
      </c>
      <c r="Q377" s="45">
        <f t="shared" si="30"/>
        <v>65.625</v>
      </c>
      <c r="R377" s="49" t="str">
        <f>VLOOKUP(Q377,Helper!$N:$O,2,TRUE)</f>
        <v>C</v>
      </c>
      <c r="S377" s="51">
        <f>MATCH(D377,Detail!$G$2:$G$1001,0)</f>
        <v>723</v>
      </c>
      <c r="T377" s="27">
        <f>INDEX(Detail!$A$2:$A$1001,Main!S377,1)</f>
        <v>38411</v>
      </c>
      <c r="U377" t="str">
        <f>INDEX(Detail!$F$2:$F$1001,Main!S377,1)</f>
        <v>Pekalongan</v>
      </c>
      <c r="V377">
        <f>INDEX(Detail!$C$2:$C$1001,Main!S377,1)</f>
        <v>173</v>
      </c>
      <c r="W377">
        <f>INDEX(Detail!$D$2:$D$1001,Main!S377,1)</f>
        <v>76</v>
      </c>
      <c r="X377" t="str">
        <f>INDEX(Detail!$E$2:$E$1001,Main!S377,1)</f>
        <v>Jalan Yos Sudarso No. 57</v>
      </c>
      <c r="Y377" t="str">
        <f>INDEX(Detail!$B$2:$B$1001,Main!S377,1)</f>
        <v>B-</v>
      </c>
      <c r="Z377">
        <f>MATCH(F377,Sheet1!$A$3:$A$8,0)</f>
        <v>6</v>
      </c>
      <c r="AA377">
        <f>MATCH(A377,Sheet1!$B$2:$E$2,0)</f>
        <v>2</v>
      </c>
      <c r="AB377" t="str">
        <f>INDEX(Sheet1!$B$3:$E$8,Main!Z377,Main!AA377)</f>
        <v>Pak Krisna</v>
      </c>
    </row>
    <row r="378" spans="1:28" x14ac:dyDescent="0.35">
      <c r="A378" t="str">
        <f t="shared" si="29"/>
        <v>Kategori 2</v>
      </c>
      <c r="B378">
        <v>377</v>
      </c>
      <c r="C378" t="str">
        <f t="shared" si="26"/>
        <v>0377</v>
      </c>
      <c r="D378" t="str">
        <f t="shared" si="27"/>
        <v>B0377</v>
      </c>
      <c r="E378" t="str">
        <f>VLOOKUP(F378,Helper!$I:$J,2,0)</f>
        <v>B</v>
      </c>
      <c r="F378" t="s">
        <v>1014</v>
      </c>
      <c r="G378" s="27" t="str">
        <f>VLOOKUP(D378,Detail!$G:$H,2,0)</f>
        <v>Martani Puspita</v>
      </c>
      <c r="H378">
        <v>76</v>
      </c>
      <c r="I378">
        <v>52</v>
      </c>
      <c r="J378">
        <v>88</v>
      </c>
      <c r="K378">
        <v>66</v>
      </c>
      <c r="L378">
        <v>92</v>
      </c>
      <c r="M378">
        <v>74</v>
      </c>
      <c r="N378">
        <v>74</v>
      </c>
      <c r="O378" s="27">
        <f>IFERROR(VLOOKUP(D378,Absen!$A:$B,2,0),"No")</f>
        <v>44840</v>
      </c>
      <c r="P378" s="43">
        <f t="shared" si="28"/>
        <v>64</v>
      </c>
      <c r="Q378" s="45">
        <f t="shared" si="30"/>
        <v>74.550000000000011</v>
      </c>
      <c r="R378" s="49" t="str">
        <f>VLOOKUP(Q378,Helper!$N:$O,2,TRUE)</f>
        <v>B</v>
      </c>
      <c r="S378" s="51">
        <f>MATCH(D378,Detail!$G$2:$G$1001,0)</f>
        <v>818</v>
      </c>
      <c r="T378" s="27">
        <f>INDEX(Detail!$A$2:$A$1001,Main!S378,1)</f>
        <v>37041</v>
      </c>
      <c r="U378" t="str">
        <f>INDEX(Detail!$F$2:$F$1001,Main!S378,1)</f>
        <v>Pematangsiantar</v>
      </c>
      <c r="V378">
        <f>INDEX(Detail!$C$2:$C$1001,Main!S378,1)</f>
        <v>153</v>
      </c>
      <c r="W378">
        <f>INDEX(Detail!$D$2:$D$1001,Main!S378,1)</f>
        <v>52</v>
      </c>
      <c r="X378" t="str">
        <f>INDEX(Detail!$E$2:$E$1001,Main!S378,1)</f>
        <v xml:space="preserve">Jl. Jend. Sudirman No. 5
</v>
      </c>
      <c r="Y378" t="str">
        <f>INDEX(Detail!$B$2:$B$1001,Main!S378,1)</f>
        <v>O-</v>
      </c>
      <c r="Z378">
        <f>MATCH(F378,Sheet1!$A$3:$A$8,0)</f>
        <v>2</v>
      </c>
      <c r="AA378">
        <f>MATCH(A378,Sheet1!$B$2:$E$2,0)</f>
        <v>2</v>
      </c>
      <c r="AB378" t="str">
        <f>INDEX(Sheet1!$B$3:$E$8,Main!Z378,Main!AA378)</f>
        <v>Bu Ratna</v>
      </c>
    </row>
    <row r="379" spans="1:28" x14ac:dyDescent="0.35">
      <c r="A379" t="str">
        <f t="shared" si="29"/>
        <v>Kategori 2</v>
      </c>
      <c r="B379">
        <v>378</v>
      </c>
      <c r="C379" t="str">
        <f t="shared" si="26"/>
        <v>0378</v>
      </c>
      <c r="D379" t="str">
        <f t="shared" si="27"/>
        <v>D0378</v>
      </c>
      <c r="E379" t="str">
        <f>VLOOKUP(F379,Helper!$I:$J,2,0)</f>
        <v>D</v>
      </c>
      <c r="F379" t="s">
        <v>1013</v>
      </c>
      <c r="G379" s="27" t="str">
        <f>VLOOKUP(D379,Detail!$G:$H,2,0)</f>
        <v>Raden Oktaviani</v>
      </c>
      <c r="H379">
        <v>91</v>
      </c>
      <c r="I379">
        <v>44</v>
      </c>
      <c r="J379">
        <v>76</v>
      </c>
      <c r="K379">
        <v>60</v>
      </c>
      <c r="L379">
        <v>79</v>
      </c>
      <c r="M379">
        <v>98</v>
      </c>
      <c r="N379">
        <v>100</v>
      </c>
      <c r="O379" s="27" t="str">
        <f>IFERROR(VLOOKUP(D379,Absen!$A:$B,2,0),"No")</f>
        <v>No</v>
      </c>
      <c r="P379" s="43">
        <f t="shared" si="28"/>
        <v>100</v>
      </c>
      <c r="Q379" s="45">
        <f t="shared" si="30"/>
        <v>79.050000000000011</v>
      </c>
      <c r="R379" s="49" t="str">
        <f>VLOOKUP(Q379,Helper!$N:$O,2,TRUE)</f>
        <v>B</v>
      </c>
      <c r="S379" s="51">
        <f>MATCH(D379,Detail!$G$2:$G$1001,0)</f>
        <v>259</v>
      </c>
      <c r="T379" s="27">
        <f>INDEX(Detail!$A$2:$A$1001,Main!S379,1)</f>
        <v>38186</v>
      </c>
      <c r="U379" t="str">
        <f>INDEX(Detail!$F$2:$F$1001,Main!S379,1)</f>
        <v>Kendari</v>
      </c>
      <c r="V379">
        <f>INDEX(Detail!$C$2:$C$1001,Main!S379,1)</f>
        <v>155</v>
      </c>
      <c r="W379">
        <f>INDEX(Detail!$D$2:$D$1001,Main!S379,1)</f>
        <v>49</v>
      </c>
      <c r="X379" t="str">
        <f>INDEX(Detail!$E$2:$E$1001,Main!S379,1)</f>
        <v>Gg. Ahmad Dahlan No. 90</v>
      </c>
      <c r="Y379" t="str">
        <f>INDEX(Detail!$B$2:$B$1001,Main!S379,1)</f>
        <v>AB-</v>
      </c>
      <c r="Z379">
        <f>MATCH(F379,Sheet1!$A$3:$A$8,0)</f>
        <v>4</v>
      </c>
      <c r="AA379">
        <f>MATCH(A379,Sheet1!$B$2:$E$2,0)</f>
        <v>2</v>
      </c>
      <c r="AB379" t="str">
        <f>INDEX(Sheet1!$B$3:$E$8,Main!Z379,Main!AA379)</f>
        <v>Pak Andi</v>
      </c>
    </row>
    <row r="380" spans="1:28" x14ac:dyDescent="0.35">
      <c r="A380" t="str">
        <f t="shared" si="29"/>
        <v>Kategori 2</v>
      </c>
      <c r="B380">
        <v>379</v>
      </c>
      <c r="C380" t="str">
        <f t="shared" si="26"/>
        <v>0379</v>
      </c>
      <c r="D380" t="str">
        <f t="shared" si="27"/>
        <v>C0379</v>
      </c>
      <c r="E380" t="str">
        <f>VLOOKUP(F380,Helper!$I:$J,2,0)</f>
        <v>C</v>
      </c>
      <c r="F380" t="s">
        <v>1012</v>
      </c>
      <c r="G380" s="27" t="str">
        <f>VLOOKUP(D380,Detail!$G:$H,2,0)</f>
        <v>Hasim Nurdiyanti</v>
      </c>
      <c r="H380">
        <v>66</v>
      </c>
      <c r="I380">
        <v>55</v>
      </c>
      <c r="J380">
        <v>85</v>
      </c>
      <c r="K380">
        <v>60</v>
      </c>
      <c r="L380">
        <v>64</v>
      </c>
      <c r="M380">
        <v>66</v>
      </c>
      <c r="N380">
        <v>68</v>
      </c>
      <c r="O380" s="27">
        <f>IFERROR(VLOOKUP(D380,Absen!$A:$B,2,0),"No")</f>
        <v>44893</v>
      </c>
      <c r="P380" s="43">
        <f t="shared" si="28"/>
        <v>58</v>
      </c>
      <c r="Q380" s="45">
        <f t="shared" si="30"/>
        <v>66.625</v>
      </c>
      <c r="R380" s="49" t="str">
        <f>VLOOKUP(Q380,Helper!$N:$O,2,TRUE)</f>
        <v>C</v>
      </c>
      <c r="S380" s="51">
        <f>MATCH(D380,Detail!$G$2:$G$1001,0)</f>
        <v>287</v>
      </c>
      <c r="T380" s="27">
        <f>INDEX(Detail!$A$2:$A$1001,Main!S380,1)</f>
        <v>37466</v>
      </c>
      <c r="U380" t="str">
        <f>INDEX(Detail!$F$2:$F$1001,Main!S380,1)</f>
        <v>Tidore Kepulauan</v>
      </c>
      <c r="V380">
        <f>INDEX(Detail!$C$2:$C$1001,Main!S380,1)</f>
        <v>161</v>
      </c>
      <c r="W380">
        <f>INDEX(Detail!$D$2:$D$1001,Main!S380,1)</f>
        <v>69</v>
      </c>
      <c r="X380" t="str">
        <f>INDEX(Detail!$E$2:$E$1001,Main!S380,1)</f>
        <v xml:space="preserve">Gg. Cihampelas No. 5
</v>
      </c>
      <c r="Y380" t="str">
        <f>INDEX(Detail!$B$2:$B$1001,Main!S380,1)</f>
        <v>B+</v>
      </c>
      <c r="Z380">
        <f>MATCH(F380,Sheet1!$A$3:$A$8,0)</f>
        <v>3</v>
      </c>
      <c r="AA380">
        <f>MATCH(A380,Sheet1!$B$2:$E$2,0)</f>
        <v>2</v>
      </c>
      <c r="AB380" t="str">
        <f>INDEX(Sheet1!$B$3:$E$8,Main!Z380,Main!AA380)</f>
        <v>Bu Made</v>
      </c>
    </row>
    <row r="381" spans="1:28" x14ac:dyDescent="0.35">
      <c r="A381" t="str">
        <f t="shared" si="29"/>
        <v>Kategori 2</v>
      </c>
      <c r="B381">
        <v>380</v>
      </c>
      <c r="C381" t="str">
        <f t="shared" si="26"/>
        <v>0380</v>
      </c>
      <c r="D381" t="str">
        <f t="shared" si="27"/>
        <v>D0380</v>
      </c>
      <c r="E381" t="str">
        <f>VLOOKUP(F381,Helper!$I:$J,2,0)</f>
        <v>D</v>
      </c>
      <c r="F381" t="s">
        <v>1013</v>
      </c>
      <c r="G381" s="27" t="str">
        <f>VLOOKUP(D381,Detail!$G:$H,2,0)</f>
        <v>Kiandra Agustina</v>
      </c>
      <c r="H381">
        <v>66</v>
      </c>
      <c r="I381">
        <v>42</v>
      </c>
      <c r="J381">
        <v>92</v>
      </c>
      <c r="K381">
        <v>71</v>
      </c>
      <c r="L381">
        <v>66</v>
      </c>
      <c r="M381">
        <v>48</v>
      </c>
      <c r="N381">
        <v>73</v>
      </c>
      <c r="O381" s="27">
        <f>IFERROR(VLOOKUP(D381,Absen!$A:$B,2,0),"No")</f>
        <v>44849</v>
      </c>
      <c r="P381" s="43">
        <f t="shared" si="28"/>
        <v>63</v>
      </c>
      <c r="Q381" s="45">
        <f t="shared" si="30"/>
        <v>64.925000000000011</v>
      </c>
      <c r="R381" s="49" t="str">
        <f>VLOOKUP(Q381,Helper!$N:$O,2,TRUE)</f>
        <v>C</v>
      </c>
      <c r="S381" s="51">
        <f>MATCH(D381,Detail!$G$2:$G$1001,0)</f>
        <v>192</v>
      </c>
      <c r="T381" s="27">
        <f>INDEX(Detail!$A$2:$A$1001,Main!S381,1)</f>
        <v>37066</v>
      </c>
      <c r="U381" t="str">
        <f>INDEX(Detail!$F$2:$F$1001,Main!S381,1)</f>
        <v>Banjarmasin</v>
      </c>
      <c r="V381">
        <f>INDEX(Detail!$C$2:$C$1001,Main!S381,1)</f>
        <v>174</v>
      </c>
      <c r="W381">
        <f>INDEX(Detail!$D$2:$D$1001,Main!S381,1)</f>
        <v>81</v>
      </c>
      <c r="X381" t="str">
        <f>INDEX(Detail!$E$2:$E$1001,Main!S381,1)</f>
        <v>Gang Raya Setiabudhi No. 58</v>
      </c>
      <c r="Y381" t="str">
        <f>INDEX(Detail!$B$2:$B$1001,Main!S381,1)</f>
        <v>B-</v>
      </c>
      <c r="Z381">
        <f>MATCH(F381,Sheet1!$A$3:$A$8,0)</f>
        <v>4</v>
      </c>
      <c r="AA381">
        <f>MATCH(A381,Sheet1!$B$2:$E$2,0)</f>
        <v>2</v>
      </c>
      <c r="AB381" t="str">
        <f>INDEX(Sheet1!$B$3:$E$8,Main!Z381,Main!AA381)</f>
        <v>Pak Andi</v>
      </c>
    </row>
    <row r="382" spans="1:28" x14ac:dyDescent="0.35">
      <c r="A382" t="str">
        <f t="shared" si="29"/>
        <v>Kategori 2</v>
      </c>
      <c r="B382">
        <v>381</v>
      </c>
      <c r="C382" t="str">
        <f t="shared" si="26"/>
        <v>0381</v>
      </c>
      <c r="D382" t="str">
        <f t="shared" si="27"/>
        <v>E0381</v>
      </c>
      <c r="E382" t="str">
        <f>VLOOKUP(F382,Helper!$I:$J,2,0)</f>
        <v>E</v>
      </c>
      <c r="F382" t="s">
        <v>1010</v>
      </c>
      <c r="G382" s="27" t="str">
        <f>VLOOKUP(D382,Detail!$G:$H,2,0)</f>
        <v>Saadat Salahudin</v>
      </c>
      <c r="H382">
        <v>72</v>
      </c>
      <c r="I382">
        <v>70</v>
      </c>
      <c r="J382">
        <v>34</v>
      </c>
      <c r="K382">
        <v>54</v>
      </c>
      <c r="L382">
        <v>95</v>
      </c>
      <c r="M382">
        <v>85</v>
      </c>
      <c r="N382">
        <v>82</v>
      </c>
      <c r="O382" s="27">
        <f>IFERROR(VLOOKUP(D382,Absen!$A:$B,2,0),"No")</f>
        <v>44833</v>
      </c>
      <c r="P382" s="43">
        <f t="shared" si="28"/>
        <v>72</v>
      </c>
      <c r="Q382" s="45">
        <f t="shared" si="30"/>
        <v>67.375</v>
      </c>
      <c r="R382" s="49" t="str">
        <f>VLOOKUP(Q382,Helper!$N:$O,2,TRUE)</f>
        <v>C</v>
      </c>
      <c r="S382" s="51">
        <f>MATCH(D382,Detail!$G$2:$G$1001,0)</f>
        <v>66</v>
      </c>
      <c r="T382" s="27">
        <f>INDEX(Detail!$A$2:$A$1001,Main!S382,1)</f>
        <v>37595</v>
      </c>
      <c r="U382" t="str">
        <f>INDEX(Detail!$F$2:$F$1001,Main!S382,1)</f>
        <v>Bukittinggi</v>
      </c>
      <c r="V382">
        <f>INDEX(Detail!$C$2:$C$1001,Main!S382,1)</f>
        <v>154</v>
      </c>
      <c r="W382">
        <f>INDEX(Detail!$D$2:$D$1001,Main!S382,1)</f>
        <v>60</v>
      </c>
      <c r="X382" t="str">
        <f>INDEX(Detail!$E$2:$E$1001,Main!S382,1)</f>
        <v xml:space="preserve">Gang HOS. Cokroaminoto No. 5
</v>
      </c>
      <c r="Y382" t="str">
        <f>INDEX(Detail!$B$2:$B$1001,Main!S382,1)</f>
        <v>A+</v>
      </c>
      <c r="Z382">
        <f>MATCH(F382,Sheet1!$A$3:$A$8,0)</f>
        <v>5</v>
      </c>
      <c r="AA382">
        <f>MATCH(A382,Sheet1!$B$2:$E$2,0)</f>
        <v>2</v>
      </c>
      <c r="AB382" t="str">
        <f>INDEX(Sheet1!$B$3:$E$8,Main!Z382,Main!AA382)</f>
        <v>Bu Dwi</v>
      </c>
    </row>
    <row r="383" spans="1:28" x14ac:dyDescent="0.35">
      <c r="A383" t="str">
        <f t="shared" si="29"/>
        <v>Kategori 2</v>
      </c>
      <c r="B383">
        <v>382</v>
      </c>
      <c r="C383" t="str">
        <f t="shared" si="26"/>
        <v>0382</v>
      </c>
      <c r="D383" t="str">
        <f t="shared" si="27"/>
        <v>D0382</v>
      </c>
      <c r="E383" t="str">
        <f>VLOOKUP(F383,Helper!$I:$J,2,0)</f>
        <v>D</v>
      </c>
      <c r="F383" t="s">
        <v>1013</v>
      </c>
      <c r="G383" s="27" t="str">
        <f>VLOOKUP(D383,Detail!$G:$H,2,0)</f>
        <v>Elisa Habibi</v>
      </c>
      <c r="H383">
        <v>82</v>
      </c>
      <c r="I383">
        <v>66</v>
      </c>
      <c r="J383">
        <v>95</v>
      </c>
      <c r="K383">
        <v>52</v>
      </c>
      <c r="L383">
        <v>89</v>
      </c>
      <c r="M383">
        <v>93</v>
      </c>
      <c r="N383">
        <v>100</v>
      </c>
      <c r="O383" s="27" t="str">
        <f>IFERROR(VLOOKUP(D383,Absen!$A:$B,2,0),"No")</f>
        <v>No</v>
      </c>
      <c r="P383" s="43">
        <f t="shared" si="28"/>
        <v>100</v>
      </c>
      <c r="Q383" s="45">
        <f t="shared" si="30"/>
        <v>83.724999999999994</v>
      </c>
      <c r="R383" s="49" t="str">
        <f>VLOOKUP(Q383,Helper!$N:$O,2,TRUE)</f>
        <v>A</v>
      </c>
      <c r="S383" s="51">
        <f>MATCH(D383,Detail!$G$2:$G$1001,0)</f>
        <v>753</v>
      </c>
      <c r="T383" s="27">
        <f>INDEX(Detail!$A$2:$A$1001,Main!S383,1)</f>
        <v>37592</v>
      </c>
      <c r="U383" t="str">
        <f>INDEX(Detail!$F$2:$F$1001,Main!S383,1)</f>
        <v>Mataram</v>
      </c>
      <c r="V383">
        <f>INDEX(Detail!$C$2:$C$1001,Main!S383,1)</f>
        <v>161</v>
      </c>
      <c r="W383">
        <f>INDEX(Detail!$D$2:$D$1001,Main!S383,1)</f>
        <v>48</v>
      </c>
      <c r="X383" t="str">
        <f>INDEX(Detail!$E$2:$E$1001,Main!S383,1)</f>
        <v>Jl. Cikapayang No. 52</v>
      </c>
      <c r="Y383" t="str">
        <f>INDEX(Detail!$B$2:$B$1001,Main!S383,1)</f>
        <v>A-</v>
      </c>
      <c r="Z383">
        <f>MATCH(F383,Sheet1!$A$3:$A$8,0)</f>
        <v>4</v>
      </c>
      <c r="AA383">
        <f>MATCH(A383,Sheet1!$B$2:$E$2,0)</f>
        <v>2</v>
      </c>
      <c r="AB383" t="str">
        <f>INDEX(Sheet1!$B$3:$E$8,Main!Z383,Main!AA383)</f>
        <v>Pak Andi</v>
      </c>
    </row>
    <row r="384" spans="1:28" x14ac:dyDescent="0.35">
      <c r="A384" t="str">
        <f t="shared" si="29"/>
        <v>Kategori 2</v>
      </c>
      <c r="B384">
        <v>383</v>
      </c>
      <c r="C384" t="str">
        <f t="shared" si="26"/>
        <v>0383</v>
      </c>
      <c r="D384" t="str">
        <f t="shared" si="27"/>
        <v>C0383</v>
      </c>
      <c r="E384" t="str">
        <f>VLOOKUP(F384,Helper!$I:$J,2,0)</f>
        <v>C</v>
      </c>
      <c r="F384" t="s">
        <v>1012</v>
      </c>
      <c r="G384" s="27" t="str">
        <f>VLOOKUP(D384,Detail!$G:$H,2,0)</f>
        <v>Vanya Pradipta</v>
      </c>
      <c r="H384">
        <v>71</v>
      </c>
      <c r="I384">
        <v>65</v>
      </c>
      <c r="J384">
        <v>58</v>
      </c>
      <c r="K384">
        <v>74</v>
      </c>
      <c r="L384">
        <v>80</v>
      </c>
      <c r="M384">
        <v>62</v>
      </c>
      <c r="N384">
        <v>79</v>
      </c>
      <c r="O384" s="27">
        <f>IFERROR(VLOOKUP(D384,Absen!$A:$B,2,0),"No")</f>
        <v>44875</v>
      </c>
      <c r="P384" s="43">
        <f t="shared" si="28"/>
        <v>69</v>
      </c>
      <c r="Q384" s="45">
        <f t="shared" si="30"/>
        <v>67.150000000000006</v>
      </c>
      <c r="R384" s="49" t="str">
        <f>VLOOKUP(Q384,Helper!$N:$O,2,TRUE)</f>
        <v>C</v>
      </c>
      <c r="S384" s="51">
        <f>MATCH(D384,Detail!$G$2:$G$1001,0)</f>
        <v>268</v>
      </c>
      <c r="T384" s="27">
        <f>INDEX(Detail!$A$2:$A$1001,Main!S384,1)</f>
        <v>37796</v>
      </c>
      <c r="U384" t="str">
        <f>INDEX(Detail!$F$2:$F$1001,Main!S384,1)</f>
        <v>Sukabumi</v>
      </c>
      <c r="V384">
        <f>INDEX(Detail!$C$2:$C$1001,Main!S384,1)</f>
        <v>153</v>
      </c>
      <c r="W384">
        <f>INDEX(Detail!$D$2:$D$1001,Main!S384,1)</f>
        <v>45</v>
      </c>
      <c r="X384" t="str">
        <f>INDEX(Detail!$E$2:$E$1001,Main!S384,1)</f>
        <v>Gg. Asia Afrika No. 28</v>
      </c>
      <c r="Y384" t="str">
        <f>INDEX(Detail!$B$2:$B$1001,Main!S384,1)</f>
        <v>AB-</v>
      </c>
      <c r="Z384">
        <f>MATCH(F384,Sheet1!$A$3:$A$8,0)</f>
        <v>3</v>
      </c>
      <c r="AA384">
        <f>MATCH(A384,Sheet1!$B$2:$E$2,0)</f>
        <v>2</v>
      </c>
      <c r="AB384" t="str">
        <f>INDEX(Sheet1!$B$3:$E$8,Main!Z384,Main!AA384)</f>
        <v>Bu Made</v>
      </c>
    </row>
    <row r="385" spans="1:28" x14ac:dyDescent="0.35">
      <c r="A385" t="str">
        <f t="shared" si="29"/>
        <v>Kategori 2</v>
      </c>
      <c r="B385">
        <v>384</v>
      </c>
      <c r="C385" t="str">
        <f t="shared" si="26"/>
        <v>0384</v>
      </c>
      <c r="D385" t="str">
        <f t="shared" si="27"/>
        <v>F0384</v>
      </c>
      <c r="E385" t="str">
        <f>VLOOKUP(F385,Helper!$I:$J,2,0)</f>
        <v>F</v>
      </c>
      <c r="F385" t="s">
        <v>1011</v>
      </c>
      <c r="G385" s="27" t="str">
        <f>VLOOKUP(D385,Detail!$G:$H,2,0)</f>
        <v>Zulfa Utami</v>
      </c>
      <c r="H385">
        <v>55</v>
      </c>
      <c r="I385">
        <v>57</v>
      </c>
      <c r="J385">
        <v>84</v>
      </c>
      <c r="K385">
        <v>50</v>
      </c>
      <c r="L385">
        <v>62</v>
      </c>
      <c r="M385">
        <v>99</v>
      </c>
      <c r="N385">
        <v>87</v>
      </c>
      <c r="O385" s="27" t="str">
        <f>IFERROR(VLOOKUP(D385,Absen!$A:$B,2,0),"No")</f>
        <v>No</v>
      </c>
      <c r="P385" s="43">
        <f t="shared" si="28"/>
        <v>87</v>
      </c>
      <c r="Q385" s="45">
        <f t="shared" si="30"/>
        <v>73.3</v>
      </c>
      <c r="R385" s="49" t="str">
        <f>VLOOKUP(Q385,Helper!$N:$O,2,TRUE)</f>
        <v>B</v>
      </c>
      <c r="S385" s="51">
        <f>MATCH(D385,Detail!$G$2:$G$1001,0)</f>
        <v>151</v>
      </c>
      <c r="T385" s="27">
        <f>INDEX(Detail!$A$2:$A$1001,Main!S385,1)</f>
        <v>38374</v>
      </c>
      <c r="U385" t="str">
        <f>INDEX(Detail!$F$2:$F$1001,Main!S385,1)</f>
        <v>Ternate</v>
      </c>
      <c r="V385">
        <f>INDEX(Detail!$C$2:$C$1001,Main!S385,1)</f>
        <v>173</v>
      </c>
      <c r="W385">
        <f>INDEX(Detail!$D$2:$D$1001,Main!S385,1)</f>
        <v>55</v>
      </c>
      <c r="X385" t="str">
        <f>INDEX(Detail!$E$2:$E$1001,Main!S385,1)</f>
        <v>Gang Pasir Koja No. 23</v>
      </c>
      <c r="Y385" t="str">
        <f>INDEX(Detail!$B$2:$B$1001,Main!S385,1)</f>
        <v>B-</v>
      </c>
      <c r="Z385">
        <f>MATCH(F385,Sheet1!$A$3:$A$8,0)</f>
        <v>6</v>
      </c>
      <c r="AA385">
        <f>MATCH(A385,Sheet1!$B$2:$E$2,0)</f>
        <v>2</v>
      </c>
      <c r="AB385" t="str">
        <f>INDEX(Sheet1!$B$3:$E$8,Main!Z385,Main!AA385)</f>
        <v>Pak Krisna</v>
      </c>
    </row>
    <row r="386" spans="1:28" x14ac:dyDescent="0.35">
      <c r="A386" t="str">
        <f t="shared" si="29"/>
        <v>Kategori 2</v>
      </c>
      <c r="B386">
        <v>385</v>
      </c>
      <c r="C386" t="str">
        <f t="shared" ref="C386:C449" si="31">TEXT(B386,"0000")</f>
        <v>0385</v>
      </c>
      <c r="D386" t="str">
        <f t="shared" ref="D386:D449" si="32">CONCATENATE(E386,C386)</f>
        <v>E0385</v>
      </c>
      <c r="E386" t="str">
        <f>VLOOKUP(F386,Helper!$I:$J,2,0)</f>
        <v>E</v>
      </c>
      <c r="F386" t="s">
        <v>1010</v>
      </c>
      <c r="G386" s="27" t="str">
        <f>VLOOKUP(D386,Detail!$G:$H,2,0)</f>
        <v>Cayadi Aryani</v>
      </c>
      <c r="H386">
        <v>77</v>
      </c>
      <c r="I386">
        <v>53</v>
      </c>
      <c r="J386">
        <v>35</v>
      </c>
      <c r="K386">
        <v>71</v>
      </c>
      <c r="L386">
        <v>91</v>
      </c>
      <c r="M386">
        <v>63</v>
      </c>
      <c r="N386">
        <v>62</v>
      </c>
      <c r="O386" s="27">
        <f>IFERROR(VLOOKUP(D386,Absen!$A:$B,2,0),"No")</f>
        <v>44868</v>
      </c>
      <c r="P386" s="43">
        <f t="shared" ref="P386:P449" si="33">IF(ISNUMBER(O386),N386-10,N386)</f>
        <v>52</v>
      </c>
      <c r="Q386" s="45">
        <f t="shared" si="30"/>
        <v>61.300000000000004</v>
      </c>
      <c r="R386" s="49" t="str">
        <f>VLOOKUP(Q386,Helper!$N:$O,2,TRUE)</f>
        <v>C</v>
      </c>
      <c r="S386" s="51">
        <f>MATCH(D386,Detail!$G$2:$G$1001,0)</f>
        <v>472</v>
      </c>
      <c r="T386" s="27">
        <f>INDEX(Detail!$A$2:$A$1001,Main!S386,1)</f>
        <v>38184</v>
      </c>
      <c r="U386" t="str">
        <f>INDEX(Detail!$F$2:$F$1001,Main!S386,1)</f>
        <v>Kotamobagu</v>
      </c>
      <c r="V386">
        <f>INDEX(Detail!$C$2:$C$1001,Main!S386,1)</f>
        <v>176</v>
      </c>
      <c r="W386">
        <f>INDEX(Detail!$D$2:$D$1001,Main!S386,1)</f>
        <v>55</v>
      </c>
      <c r="X386" t="str">
        <f>INDEX(Detail!$E$2:$E$1001,Main!S386,1)</f>
        <v>Gg. Tubagus Ismail No. 22</v>
      </c>
      <c r="Y386" t="str">
        <f>INDEX(Detail!$B$2:$B$1001,Main!S386,1)</f>
        <v>B-</v>
      </c>
      <c r="Z386">
        <f>MATCH(F386,Sheet1!$A$3:$A$8,0)</f>
        <v>5</v>
      </c>
      <c r="AA386">
        <f>MATCH(A386,Sheet1!$B$2:$E$2,0)</f>
        <v>2</v>
      </c>
      <c r="AB386" t="str">
        <f>INDEX(Sheet1!$B$3:$E$8,Main!Z386,Main!AA386)</f>
        <v>Bu Dwi</v>
      </c>
    </row>
    <row r="387" spans="1:28" x14ac:dyDescent="0.35">
      <c r="A387" t="str">
        <f t="shared" ref="A387:A450" si="34">IF(B387&gt;=751,"Kategori 4",IF(B387&gt;=501,"Kategori 3",IF(B387&gt;=251,"Kategori 2","Kategori 1")))</f>
        <v>Kategori 2</v>
      </c>
      <c r="B387">
        <v>386</v>
      </c>
      <c r="C387" t="str">
        <f t="shared" si="31"/>
        <v>0386</v>
      </c>
      <c r="D387" t="str">
        <f t="shared" si="32"/>
        <v>E0386</v>
      </c>
      <c r="E387" t="str">
        <f>VLOOKUP(F387,Helper!$I:$J,2,0)</f>
        <v>E</v>
      </c>
      <c r="F387" t="s">
        <v>1010</v>
      </c>
      <c r="G387" s="27" t="str">
        <f>VLOOKUP(D387,Detail!$G:$H,2,0)</f>
        <v>Jaswadi Waskita</v>
      </c>
      <c r="H387">
        <v>54</v>
      </c>
      <c r="I387">
        <v>56</v>
      </c>
      <c r="J387">
        <v>95</v>
      </c>
      <c r="K387">
        <v>67</v>
      </c>
      <c r="L387">
        <v>67</v>
      </c>
      <c r="M387">
        <v>68</v>
      </c>
      <c r="N387">
        <v>91</v>
      </c>
      <c r="O387" s="27">
        <f>IFERROR(VLOOKUP(D387,Absen!$A:$B,2,0),"No")</f>
        <v>44854</v>
      </c>
      <c r="P387" s="43">
        <f t="shared" si="33"/>
        <v>81</v>
      </c>
      <c r="Q387" s="45">
        <f t="shared" ref="Q387:Q450" si="35">(H387*12.5%+I387*12.5%+K387*12.5%+L387*12.5%+J387*20%+M387*20%+P387*10%)</f>
        <v>71.2</v>
      </c>
      <c r="R387" s="49" t="str">
        <f>VLOOKUP(Q387,Helper!$N:$O,2,TRUE)</f>
        <v>B</v>
      </c>
      <c r="S387" s="51">
        <f>MATCH(D387,Detail!$G$2:$G$1001,0)</f>
        <v>848</v>
      </c>
      <c r="T387" s="27">
        <f>INDEX(Detail!$A$2:$A$1001,Main!S387,1)</f>
        <v>38433</v>
      </c>
      <c r="U387" t="str">
        <f>INDEX(Detail!$F$2:$F$1001,Main!S387,1)</f>
        <v>Subulussalam</v>
      </c>
      <c r="V387">
        <f>INDEX(Detail!$C$2:$C$1001,Main!S387,1)</f>
        <v>178</v>
      </c>
      <c r="W387">
        <f>INDEX(Detail!$D$2:$D$1001,Main!S387,1)</f>
        <v>69</v>
      </c>
      <c r="X387" t="str">
        <f>INDEX(Detail!$E$2:$E$1001,Main!S387,1)</f>
        <v>Jl. Laswi No. 24</v>
      </c>
      <c r="Y387" t="str">
        <f>INDEX(Detail!$B$2:$B$1001,Main!S387,1)</f>
        <v>AB+</v>
      </c>
      <c r="Z387">
        <f>MATCH(F387,Sheet1!$A$3:$A$8,0)</f>
        <v>5</v>
      </c>
      <c r="AA387">
        <f>MATCH(A387,Sheet1!$B$2:$E$2,0)</f>
        <v>2</v>
      </c>
      <c r="AB387" t="str">
        <f>INDEX(Sheet1!$B$3:$E$8,Main!Z387,Main!AA387)</f>
        <v>Bu Dwi</v>
      </c>
    </row>
    <row r="388" spans="1:28" x14ac:dyDescent="0.35">
      <c r="A388" t="str">
        <f t="shared" si="34"/>
        <v>Kategori 2</v>
      </c>
      <c r="B388">
        <v>387</v>
      </c>
      <c r="C388" t="str">
        <f t="shared" si="31"/>
        <v>0387</v>
      </c>
      <c r="D388" t="str">
        <f t="shared" si="32"/>
        <v>E0387</v>
      </c>
      <c r="E388" t="str">
        <f>VLOOKUP(F388,Helper!$I:$J,2,0)</f>
        <v>E</v>
      </c>
      <c r="F388" t="s">
        <v>1010</v>
      </c>
      <c r="G388" s="27" t="str">
        <f>VLOOKUP(D388,Detail!$G:$H,2,0)</f>
        <v>Uchita Hutasoit</v>
      </c>
      <c r="H388">
        <v>62</v>
      </c>
      <c r="I388">
        <v>67</v>
      </c>
      <c r="J388">
        <v>77</v>
      </c>
      <c r="K388">
        <v>61</v>
      </c>
      <c r="L388">
        <v>74</v>
      </c>
      <c r="M388">
        <v>92</v>
      </c>
      <c r="N388">
        <v>72</v>
      </c>
      <c r="O388" s="27" t="str">
        <f>IFERROR(VLOOKUP(D388,Absen!$A:$B,2,0),"No")</f>
        <v>No</v>
      </c>
      <c r="P388" s="43">
        <f t="shared" si="33"/>
        <v>72</v>
      </c>
      <c r="Q388" s="45">
        <f t="shared" si="35"/>
        <v>74</v>
      </c>
      <c r="R388" s="49" t="str">
        <f>VLOOKUP(Q388,Helper!$N:$O,2,TRUE)</f>
        <v>B</v>
      </c>
      <c r="S388" s="51">
        <f>MATCH(D388,Detail!$G$2:$G$1001,0)</f>
        <v>766</v>
      </c>
      <c r="T388" s="27">
        <f>INDEX(Detail!$A$2:$A$1001,Main!S388,1)</f>
        <v>37531</v>
      </c>
      <c r="U388" t="str">
        <f>INDEX(Detail!$F$2:$F$1001,Main!S388,1)</f>
        <v>Prabumulih</v>
      </c>
      <c r="V388">
        <f>INDEX(Detail!$C$2:$C$1001,Main!S388,1)</f>
        <v>166</v>
      </c>
      <c r="W388">
        <f>INDEX(Detail!$D$2:$D$1001,Main!S388,1)</f>
        <v>80</v>
      </c>
      <c r="X388" t="str">
        <f>INDEX(Detail!$E$2:$E$1001,Main!S388,1)</f>
        <v>Jl. Dipatiukur No. 28</v>
      </c>
      <c r="Y388" t="str">
        <f>INDEX(Detail!$B$2:$B$1001,Main!S388,1)</f>
        <v>B-</v>
      </c>
      <c r="Z388">
        <f>MATCH(F388,Sheet1!$A$3:$A$8,0)</f>
        <v>5</v>
      </c>
      <c r="AA388">
        <f>MATCH(A388,Sheet1!$B$2:$E$2,0)</f>
        <v>2</v>
      </c>
      <c r="AB388" t="str">
        <f>INDEX(Sheet1!$B$3:$E$8,Main!Z388,Main!AA388)</f>
        <v>Bu Dwi</v>
      </c>
    </row>
    <row r="389" spans="1:28" x14ac:dyDescent="0.35">
      <c r="A389" t="str">
        <f t="shared" si="34"/>
        <v>Kategori 2</v>
      </c>
      <c r="B389">
        <v>388</v>
      </c>
      <c r="C389" t="str">
        <f t="shared" si="31"/>
        <v>0388</v>
      </c>
      <c r="D389" t="str">
        <f t="shared" si="32"/>
        <v>C0388</v>
      </c>
      <c r="E389" t="str">
        <f>VLOOKUP(F389,Helper!$I:$J,2,0)</f>
        <v>C</v>
      </c>
      <c r="F389" t="s">
        <v>1012</v>
      </c>
      <c r="G389" s="27" t="str">
        <f>VLOOKUP(D389,Detail!$G:$H,2,0)</f>
        <v>Zalindra Ramadan</v>
      </c>
      <c r="H389">
        <v>74</v>
      </c>
      <c r="I389">
        <v>65</v>
      </c>
      <c r="J389">
        <v>46</v>
      </c>
      <c r="K389">
        <v>74</v>
      </c>
      <c r="L389">
        <v>94</v>
      </c>
      <c r="M389">
        <v>43</v>
      </c>
      <c r="N389">
        <v>62</v>
      </c>
      <c r="O389" s="27">
        <f>IFERROR(VLOOKUP(D389,Absen!$A:$B,2,0),"No")</f>
        <v>44875</v>
      </c>
      <c r="P389" s="43">
        <f t="shared" si="33"/>
        <v>52</v>
      </c>
      <c r="Q389" s="45">
        <f t="shared" si="35"/>
        <v>61.375000000000007</v>
      </c>
      <c r="R389" s="49" t="str">
        <f>VLOOKUP(Q389,Helper!$N:$O,2,TRUE)</f>
        <v>C</v>
      </c>
      <c r="S389" s="51">
        <f>MATCH(D389,Detail!$G$2:$G$1001,0)</f>
        <v>698</v>
      </c>
      <c r="T389" s="27">
        <f>INDEX(Detail!$A$2:$A$1001,Main!S389,1)</f>
        <v>38468</v>
      </c>
      <c r="U389" t="str">
        <f>INDEX(Detail!$F$2:$F$1001,Main!S389,1)</f>
        <v>Mojokerto</v>
      </c>
      <c r="V389">
        <f>INDEX(Detail!$C$2:$C$1001,Main!S389,1)</f>
        <v>177</v>
      </c>
      <c r="W389">
        <f>INDEX(Detail!$D$2:$D$1001,Main!S389,1)</f>
        <v>90</v>
      </c>
      <c r="X389" t="str">
        <f>INDEX(Detail!$E$2:$E$1001,Main!S389,1)</f>
        <v>Jalan Tebet Barat Dalam No. 39</v>
      </c>
      <c r="Y389" t="str">
        <f>INDEX(Detail!$B$2:$B$1001,Main!S389,1)</f>
        <v>O-</v>
      </c>
      <c r="Z389">
        <f>MATCH(F389,Sheet1!$A$3:$A$8,0)</f>
        <v>3</v>
      </c>
      <c r="AA389">
        <f>MATCH(A389,Sheet1!$B$2:$E$2,0)</f>
        <v>2</v>
      </c>
      <c r="AB389" t="str">
        <f>INDEX(Sheet1!$B$3:$E$8,Main!Z389,Main!AA389)</f>
        <v>Bu Made</v>
      </c>
    </row>
    <row r="390" spans="1:28" x14ac:dyDescent="0.35">
      <c r="A390" t="str">
        <f t="shared" si="34"/>
        <v>Kategori 2</v>
      </c>
      <c r="B390">
        <v>389</v>
      </c>
      <c r="C390" t="str">
        <f t="shared" si="31"/>
        <v>0389</v>
      </c>
      <c r="D390" t="str">
        <f t="shared" si="32"/>
        <v>B0389</v>
      </c>
      <c r="E390" t="str">
        <f>VLOOKUP(F390,Helper!$I:$J,2,0)</f>
        <v>B</v>
      </c>
      <c r="F390" t="s">
        <v>1014</v>
      </c>
      <c r="G390" s="27" t="str">
        <f>VLOOKUP(D390,Detail!$G:$H,2,0)</f>
        <v>Oman Mardhiyah</v>
      </c>
      <c r="H390">
        <v>62</v>
      </c>
      <c r="I390">
        <v>65</v>
      </c>
      <c r="J390">
        <v>55</v>
      </c>
      <c r="K390">
        <v>68</v>
      </c>
      <c r="L390">
        <v>82</v>
      </c>
      <c r="M390">
        <v>100</v>
      </c>
      <c r="N390">
        <v>61</v>
      </c>
      <c r="O390" s="27" t="str">
        <f>IFERROR(VLOOKUP(D390,Absen!$A:$B,2,0),"No")</f>
        <v>No</v>
      </c>
      <c r="P390" s="43">
        <f t="shared" si="33"/>
        <v>61</v>
      </c>
      <c r="Q390" s="45">
        <f t="shared" si="35"/>
        <v>71.724999999999994</v>
      </c>
      <c r="R390" s="49" t="str">
        <f>VLOOKUP(Q390,Helper!$N:$O,2,TRUE)</f>
        <v>B</v>
      </c>
      <c r="S390" s="51">
        <f>MATCH(D390,Detail!$G$2:$G$1001,0)</f>
        <v>479</v>
      </c>
      <c r="T390" s="27">
        <f>INDEX(Detail!$A$2:$A$1001,Main!S390,1)</f>
        <v>38048</v>
      </c>
      <c r="U390" t="str">
        <f>INDEX(Detail!$F$2:$F$1001,Main!S390,1)</f>
        <v>Tual</v>
      </c>
      <c r="V390">
        <f>INDEX(Detail!$C$2:$C$1001,Main!S390,1)</f>
        <v>165</v>
      </c>
      <c r="W390">
        <f>INDEX(Detail!$D$2:$D$1001,Main!S390,1)</f>
        <v>75</v>
      </c>
      <c r="X390" t="str">
        <f>INDEX(Detail!$E$2:$E$1001,Main!S390,1)</f>
        <v>Gg. W.R. Supratman No. 94</v>
      </c>
      <c r="Y390" t="str">
        <f>INDEX(Detail!$B$2:$B$1001,Main!S390,1)</f>
        <v>O-</v>
      </c>
      <c r="Z390">
        <f>MATCH(F390,Sheet1!$A$3:$A$8,0)</f>
        <v>2</v>
      </c>
      <c r="AA390">
        <f>MATCH(A390,Sheet1!$B$2:$E$2,0)</f>
        <v>2</v>
      </c>
      <c r="AB390" t="str">
        <f>INDEX(Sheet1!$B$3:$E$8,Main!Z390,Main!AA390)</f>
        <v>Bu Ratna</v>
      </c>
    </row>
    <row r="391" spans="1:28" x14ac:dyDescent="0.35">
      <c r="A391" t="str">
        <f t="shared" si="34"/>
        <v>Kategori 2</v>
      </c>
      <c r="B391">
        <v>390</v>
      </c>
      <c r="C391" t="str">
        <f t="shared" si="31"/>
        <v>0390</v>
      </c>
      <c r="D391" t="str">
        <f t="shared" si="32"/>
        <v>E0390</v>
      </c>
      <c r="E391" t="str">
        <f>VLOOKUP(F391,Helper!$I:$J,2,0)</f>
        <v>E</v>
      </c>
      <c r="F391" t="s">
        <v>1010</v>
      </c>
      <c r="G391" s="27" t="str">
        <f>VLOOKUP(D391,Detail!$G:$H,2,0)</f>
        <v>Setya Prayoga</v>
      </c>
      <c r="H391">
        <v>87</v>
      </c>
      <c r="I391">
        <v>52</v>
      </c>
      <c r="J391">
        <v>81</v>
      </c>
      <c r="K391">
        <v>69</v>
      </c>
      <c r="L391">
        <v>64</v>
      </c>
      <c r="M391">
        <v>96</v>
      </c>
      <c r="N391">
        <v>89</v>
      </c>
      <c r="O391" s="27" t="str">
        <f>IFERROR(VLOOKUP(D391,Absen!$A:$B,2,0),"No")</f>
        <v>No</v>
      </c>
      <c r="P391" s="43">
        <f t="shared" si="33"/>
        <v>89</v>
      </c>
      <c r="Q391" s="45">
        <f t="shared" si="35"/>
        <v>78.300000000000011</v>
      </c>
      <c r="R391" s="49" t="str">
        <f>VLOOKUP(Q391,Helper!$N:$O,2,TRUE)</f>
        <v>B</v>
      </c>
      <c r="S391" s="51">
        <f>MATCH(D391,Detail!$G$2:$G$1001,0)</f>
        <v>477</v>
      </c>
      <c r="T391" s="27">
        <f>INDEX(Detail!$A$2:$A$1001,Main!S391,1)</f>
        <v>37690</v>
      </c>
      <c r="U391" t="str">
        <f>INDEX(Detail!$F$2:$F$1001,Main!S391,1)</f>
        <v>Meulaboh</v>
      </c>
      <c r="V391">
        <f>INDEX(Detail!$C$2:$C$1001,Main!S391,1)</f>
        <v>158</v>
      </c>
      <c r="W391">
        <f>INDEX(Detail!$D$2:$D$1001,Main!S391,1)</f>
        <v>64</v>
      </c>
      <c r="X391" t="str">
        <f>INDEX(Detail!$E$2:$E$1001,Main!S391,1)</f>
        <v>Gg. W.R. Supratman No. 58</v>
      </c>
      <c r="Y391" t="str">
        <f>INDEX(Detail!$B$2:$B$1001,Main!S391,1)</f>
        <v>B-</v>
      </c>
      <c r="Z391">
        <f>MATCH(F391,Sheet1!$A$3:$A$8,0)</f>
        <v>5</v>
      </c>
      <c r="AA391">
        <f>MATCH(A391,Sheet1!$B$2:$E$2,0)</f>
        <v>2</v>
      </c>
      <c r="AB391" t="str">
        <f>INDEX(Sheet1!$B$3:$E$8,Main!Z391,Main!AA391)</f>
        <v>Bu Dwi</v>
      </c>
    </row>
    <row r="392" spans="1:28" x14ac:dyDescent="0.35">
      <c r="A392" t="str">
        <f t="shared" si="34"/>
        <v>Kategori 2</v>
      </c>
      <c r="B392">
        <v>391</v>
      </c>
      <c r="C392" t="str">
        <f t="shared" si="31"/>
        <v>0391</v>
      </c>
      <c r="D392" t="str">
        <f t="shared" si="32"/>
        <v>C0391</v>
      </c>
      <c r="E392" t="str">
        <f>VLOOKUP(F392,Helper!$I:$J,2,0)</f>
        <v>C</v>
      </c>
      <c r="F392" t="s">
        <v>1012</v>
      </c>
      <c r="G392" s="27" t="str">
        <f>VLOOKUP(D392,Detail!$G:$H,2,0)</f>
        <v>Laila Maryadi</v>
      </c>
      <c r="H392">
        <v>94</v>
      </c>
      <c r="I392">
        <v>53</v>
      </c>
      <c r="J392">
        <v>46</v>
      </c>
      <c r="K392">
        <v>66</v>
      </c>
      <c r="L392">
        <v>90</v>
      </c>
      <c r="M392">
        <v>100</v>
      </c>
      <c r="N392">
        <v>60</v>
      </c>
      <c r="O392" s="27" t="str">
        <f>IFERROR(VLOOKUP(D392,Absen!$A:$B,2,0),"No")</f>
        <v>No</v>
      </c>
      <c r="P392" s="43">
        <f t="shared" si="33"/>
        <v>60</v>
      </c>
      <c r="Q392" s="45">
        <f t="shared" si="35"/>
        <v>73.075000000000003</v>
      </c>
      <c r="R392" s="49" t="str">
        <f>VLOOKUP(Q392,Helper!$N:$O,2,TRUE)</f>
        <v>B</v>
      </c>
      <c r="S392" s="51">
        <f>MATCH(D392,Detail!$G$2:$G$1001,0)</f>
        <v>921</v>
      </c>
      <c r="T392" s="27">
        <f>INDEX(Detail!$A$2:$A$1001,Main!S392,1)</f>
        <v>37449</v>
      </c>
      <c r="U392" t="str">
        <f>INDEX(Detail!$F$2:$F$1001,Main!S392,1)</f>
        <v>Palembang</v>
      </c>
      <c r="V392">
        <f>INDEX(Detail!$C$2:$C$1001,Main!S392,1)</f>
        <v>173</v>
      </c>
      <c r="W392">
        <f>INDEX(Detail!$D$2:$D$1001,Main!S392,1)</f>
        <v>62</v>
      </c>
      <c r="X392" t="str">
        <f>INDEX(Detail!$E$2:$E$1001,Main!S392,1)</f>
        <v>Jl. Rajiman No. 19</v>
      </c>
      <c r="Y392" t="str">
        <f>INDEX(Detail!$B$2:$B$1001,Main!S392,1)</f>
        <v>A-</v>
      </c>
      <c r="Z392">
        <f>MATCH(F392,Sheet1!$A$3:$A$8,0)</f>
        <v>3</v>
      </c>
      <c r="AA392">
        <f>MATCH(A392,Sheet1!$B$2:$E$2,0)</f>
        <v>2</v>
      </c>
      <c r="AB392" t="str">
        <f>INDEX(Sheet1!$B$3:$E$8,Main!Z392,Main!AA392)</f>
        <v>Bu Made</v>
      </c>
    </row>
    <row r="393" spans="1:28" x14ac:dyDescent="0.35">
      <c r="A393" t="str">
        <f t="shared" si="34"/>
        <v>Kategori 2</v>
      </c>
      <c r="B393">
        <v>392</v>
      </c>
      <c r="C393" t="str">
        <f t="shared" si="31"/>
        <v>0392</v>
      </c>
      <c r="D393" t="str">
        <f t="shared" si="32"/>
        <v>F0392</v>
      </c>
      <c r="E393" t="str">
        <f>VLOOKUP(F393,Helper!$I:$J,2,0)</f>
        <v>F</v>
      </c>
      <c r="F393" t="s">
        <v>1011</v>
      </c>
      <c r="G393" s="27" t="str">
        <f>VLOOKUP(D393,Detail!$G:$H,2,0)</f>
        <v>Kusuma Andriani</v>
      </c>
      <c r="H393">
        <v>53</v>
      </c>
      <c r="I393">
        <v>58</v>
      </c>
      <c r="J393">
        <v>75</v>
      </c>
      <c r="K393">
        <v>63</v>
      </c>
      <c r="L393">
        <v>70</v>
      </c>
      <c r="M393">
        <v>51</v>
      </c>
      <c r="N393">
        <v>77</v>
      </c>
      <c r="O393" s="27">
        <f>IFERROR(VLOOKUP(D393,Absen!$A:$B,2,0),"No")</f>
        <v>44869</v>
      </c>
      <c r="P393" s="43">
        <f t="shared" si="33"/>
        <v>67</v>
      </c>
      <c r="Q393" s="45">
        <f t="shared" si="35"/>
        <v>62.400000000000006</v>
      </c>
      <c r="R393" s="49" t="str">
        <f>VLOOKUP(Q393,Helper!$N:$O,2,TRUE)</f>
        <v>C</v>
      </c>
      <c r="S393" s="51">
        <f>MATCH(D393,Detail!$G$2:$G$1001,0)</f>
        <v>869</v>
      </c>
      <c r="T393" s="27">
        <f>INDEX(Detail!$A$2:$A$1001,Main!S393,1)</f>
        <v>38258</v>
      </c>
      <c r="U393" t="str">
        <f>INDEX(Detail!$F$2:$F$1001,Main!S393,1)</f>
        <v>Mataram</v>
      </c>
      <c r="V393">
        <f>INDEX(Detail!$C$2:$C$1001,Main!S393,1)</f>
        <v>150</v>
      </c>
      <c r="W393">
        <f>INDEX(Detail!$D$2:$D$1001,Main!S393,1)</f>
        <v>80</v>
      </c>
      <c r="X393" t="str">
        <f>INDEX(Detail!$E$2:$E$1001,Main!S393,1)</f>
        <v>Jl. Merdeka No. 55</v>
      </c>
      <c r="Y393" t="str">
        <f>INDEX(Detail!$B$2:$B$1001,Main!S393,1)</f>
        <v>A+</v>
      </c>
      <c r="Z393">
        <f>MATCH(F393,Sheet1!$A$3:$A$8,0)</f>
        <v>6</v>
      </c>
      <c r="AA393">
        <f>MATCH(A393,Sheet1!$B$2:$E$2,0)</f>
        <v>2</v>
      </c>
      <c r="AB393" t="str">
        <f>INDEX(Sheet1!$B$3:$E$8,Main!Z393,Main!AA393)</f>
        <v>Pak Krisna</v>
      </c>
    </row>
    <row r="394" spans="1:28" x14ac:dyDescent="0.35">
      <c r="A394" t="str">
        <f t="shared" si="34"/>
        <v>Kategori 2</v>
      </c>
      <c r="B394">
        <v>393</v>
      </c>
      <c r="C394" t="str">
        <f t="shared" si="31"/>
        <v>0393</v>
      </c>
      <c r="D394" t="str">
        <f t="shared" si="32"/>
        <v>D0393</v>
      </c>
      <c r="E394" t="str">
        <f>VLOOKUP(F394,Helper!$I:$J,2,0)</f>
        <v>D</v>
      </c>
      <c r="F394" t="s">
        <v>1013</v>
      </c>
      <c r="G394" s="27" t="str">
        <f>VLOOKUP(D394,Detail!$G:$H,2,0)</f>
        <v>Adhiarja Prasasta</v>
      </c>
      <c r="H394">
        <v>77</v>
      </c>
      <c r="I394">
        <v>46</v>
      </c>
      <c r="J394">
        <v>64</v>
      </c>
      <c r="K394">
        <v>71</v>
      </c>
      <c r="L394">
        <v>92</v>
      </c>
      <c r="M394">
        <v>97</v>
      </c>
      <c r="N394">
        <v>86</v>
      </c>
      <c r="O394" s="27">
        <f>IFERROR(VLOOKUP(D394,Absen!$A:$B,2,0),"No")</f>
        <v>44831</v>
      </c>
      <c r="P394" s="43">
        <f t="shared" si="33"/>
        <v>76</v>
      </c>
      <c r="Q394" s="45">
        <f t="shared" si="35"/>
        <v>75.55</v>
      </c>
      <c r="R394" s="49" t="str">
        <f>VLOOKUP(Q394,Helper!$N:$O,2,TRUE)</f>
        <v>B</v>
      </c>
      <c r="S394" s="51">
        <f>MATCH(D394,Detail!$G$2:$G$1001,0)</f>
        <v>526</v>
      </c>
      <c r="T394" s="27">
        <f>INDEX(Detail!$A$2:$A$1001,Main!S394,1)</f>
        <v>37799</v>
      </c>
      <c r="U394" t="str">
        <f>INDEX(Detail!$F$2:$F$1001,Main!S394,1)</f>
        <v>Banjar</v>
      </c>
      <c r="V394">
        <f>INDEX(Detail!$C$2:$C$1001,Main!S394,1)</f>
        <v>172</v>
      </c>
      <c r="W394">
        <f>INDEX(Detail!$D$2:$D$1001,Main!S394,1)</f>
        <v>51</v>
      </c>
      <c r="X394" t="str">
        <f>INDEX(Detail!$E$2:$E$1001,Main!S394,1)</f>
        <v>Jalan Ciwastra No. 05</v>
      </c>
      <c r="Y394" t="str">
        <f>INDEX(Detail!$B$2:$B$1001,Main!S394,1)</f>
        <v>AB+</v>
      </c>
      <c r="Z394">
        <f>MATCH(F394,Sheet1!$A$3:$A$8,0)</f>
        <v>4</v>
      </c>
      <c r="AA394">
        <f>MATCH(A394,Sheet1!$B$2:$E$2,0)</f>
        <v>2</v>
      </c>
      <c r="AB394" t="str">
        <f>INDEX(Sheet1!$B$3:$E$8,Main!Z394,Main!AA394)</f>
        <v>Pak Andi</v>
      </c>
    </row>
    <row r="395" spans="1:28" x14ac:dyDescent="0.35">
      <c r="A395" t="str">
        <f t="shared" si="34"/>
        <v>Kategori 2</v>
      </c>
      <c r="B395">
        <v>394</v>
      </c>
      <c r="C395" t="str">
        <f t="shared" si="31"/>
        <v>0394</v>
      </c>
      <c r="D395" t="str">
        <f t="shared" si="32"/>
        <v>A0394</v>
      </c>
      <c r="E395" t="str">
        <f>VLOOKUP(F395,Helper!$I:$J,2,0)</f>
        <v>A</v>
      </c>
      <c r="F395" t="s">
        <v>1015</v>
      </c>
      <c r="G395" s="27" t="str">
        <f>VLOOKUP(D395,Detail!$G:$H,2,0)</f>
        <v>Anita Tamba</v>
      </c>
      <c r="H395">
        <v>57</v>
      </c>
      <c r="I395">
        <v>43</v>
      </c>
      <c r="J395">
        <v>39</v>
      </c>
      <c r="K395">
        <v>55</v>
      </c>
      <c r="L395">
        <v>67</v>
      </c>
      <c r="M395">
        <v>92</v>
      </c>
      <c r="N395">
        <v>79</v>
      </c>
      <c r="O395" s="27" t="str">
        <f>IFERROR(VLOOKUP(D395,Absen!$A:$B,2,0),"No")</f>
        <v>No</v>
      </c>
      <c r="P395" s="43">
        <f t="shared" si="33"/>
        <v>79</v>
      </c>
      <c r="Q395" s="45">
        <f t="shared" si="35"/>
        <v>61.85</v>
      </c>
      <c r="R395" s="49" t="str">
        <f>VLOOKUP(Q395,Helper!$N:$O,2,TRUE)</f>
        <v>C</v>
      </c>
      <c r="S395" s="51">
        <f>MATCH(D395,Detail!$G$2:$G$1001,0)</f>
        <v>90</v>
      </c>
      <c r="T395" s="27">
        <f>INDEX(Detail!$A$2:$A$1001,Main!S395,1)</f>
        <v>38197</v>
      </c>
      <c r="U395" t="str">
        <f>INDEX(Detail!$F$2:$F$1001,Main!S395,1)</f>
        <v>Depok</v>
      </c>
      <c r="V395">
        <f>INDEX(Detail!$C$2:$C$1001,Main!S395,1)</f>
        <v>176</v>
      </c>
      <c r="W395">
        <f>INDEX(Detail!$D$2:$D$1001,Main!S395,1)</f>
        <v>47</v>
      </c>
      <c r="X395" t="str">
        <f>INDEX(Detail!$E$2:$E$1001,Main!S395,1)</f>
        <v>Gang K.H. Wahid Hasyim No. 25</v>
      </c>
      <c r="Y395" t="str">
        <f>INDEX(Detail!$B$2:$B$1001,Main!S395,1)</f>
        <v>A-</v>
      </c>
      <c r="Z395">
        <f>MATCH(F395,Sheet1!$A$3:$A$8,0)</f>
        <v>1</v>
      </c>
      <c r="AA395">
        <f>MATCH(A395,Sheet1!$B$2:$E$2,0)</f>
        <v>2</v>
      </c>
      <c r="AB395" t="str">
        <f>INDEX(Sheet1!$B$3:$E$8,Main!Z395,Main!AA395)</f>
        <v>Pak Budi</v>
      </c>
    </row>
    <row r="396" spans="1:28" x14ac:dyDescent="0.35">
      <c r="A396" t="str">
        <f t="shared" si="34"/>
        <v>Kategori 2</v>
      </c>
      <c r="B396">
        <v>395</v>
      </c>
      <c r="C396" t="str">
        <f t="shared" si="31"/>
        <v>0395</v>
      </c>
      <c r="D396" t="str">
        <f t="shared" si="32"/>
        <v>E0395</v>
      </c>
      <c r="E396" t="str">
        <f>VLOOKUP(F396,Helper!$I:$J,2,0)</f>
        <v>E</v>
      </c>
      <c r="F396" t="s">
        <v>1010</v>
      </c>
      <c r="G396" s="27" t="str">
        <f>VLOOKUP(D396,Detail!$G:$H,2,0)</f>
        <v>Bambang Nasyiah</v>
      </c>
      <c r="H396">
        <v>78</v>
      </c>
      <c r="I396">
        <v>63</v>
      </c>
      <c r="J396">
        <v>79</v>
      </c>
      <c r="K396">
        <v>74</v>
      </c>
      <c r="L396">
        <v>85</v>
      </c>
      <c r="M396">
        <v>60</v>
      </c>
      <c r="N396">
        <v>90</v>
      </c>
      <c r="O396" s="27">
        <f>IFERROR(VLOOKUP(D396,Absen!$A:$B,2,0),"No")</f>
        <v>44803</v>
      </c>
      <c r="P396" s="43">
        <f t="shared" si="33"/>
        <v>80</v>
      </c>
      <c r="Q396" s="45">
        <f t="shared" si="35"/>
        <v>73.3</v>
      </c>
      <c r="R396" s="49" t="str">
        <f>VLOOKUP(Q396,Helper!$N:$O,2,TRUE)</f>
        <v>B</v>
      </c>
      <c r="S396" s="51">
        <f>MATCH(D396,Detail!$G$2:$G$1001,0)</f>
        <v>84</v>
      </c>
      <c r="T396" s="27">
        <f>INDEX(Detail!$A$2:$A$1001,Main!S396,1)</f>
        <v>37593</v>
      </c>
      <c r="U396" t="str">
        <f>INDEX(Detail!$F$2:$F$1001,Main!S396,1)</f>
        <v>Pematangsiantar</v>
      </c>
      <c r="V396">
        <f>INDEX(Detail!$C$2:$C$1001,Main!S396,1)</f>
        <v>167</v>
      </c>
      <c r="W396">
        <f>INDEX(Detail!$D$2:$D$1001,Main!S396,1)</f>
        <v>60</v>
      </c>
      <c r="X396" t="str">
        <f>INDEX(Detail!$E$2:$E$1001,Main!S396,1)</f>
        <v>Gang Jend. Sudirman No. 95</v>
      </c>
      <c r="Y396" t="str">
        <f>INDEX(Detail!$B$2:$B$1001,Main!S396,1)</f>
        <v>AB-</v>
      </c>
      <c r="Z396">
        <f>MATCH(F396,Sheet1!$A$3:$A$8,0)</f>
        <v>5</v>
      </c>
      <c r="AA396">
        <f>MATCH(A396,Sheet1!$B$2:$E$2,0)</f>
        <v>2</v>
      </c>
      <c r="AB396" t="str">
        <f>INDEX(Sheet1!$B$3:$E$8,Main!Z396,Main!AA396)</f>
        <v>Bu Dwi</v>
      </c>
    </row>
    <row r="397" spans="1:28" x14ac:dyDescent="0.35">
      <c r="A397" t="str">
        <f t="shared" si="34"/>
        <v>Kategori 2</v>
      </c>
      <c r="B397">
        <v>396</v>
      </c>
      <c r="C397" t="str">
        <f t="shared" si="31"/>
        <v>0396</v>
      </c>
      <c r="D397" t="str">
        <f t="shared" si="32"/>
        <v>D0396</v>
      </c>
      <c r="E397" t="str">
        <f>VLOOKUP(F397,Helper!$I:$J,2,0)</f>
        <v>D</v>
      </c>
      <c r="F397" t="s">
        <v>1013</v>
      </c>
      <c r="G397" s="27" t="str">
        <f>VLOOKUP(D397,Detail!$G:$H,2,0)</f>
        <v>Ami Prasetya</v>
      </c>
      <c r="H397">
        <v>51</v>
      </c>
      <c r="I397">
        <v>56</v>
      </c>
      <c r="J397">
        <v>81</v>
      </c>
      <c r="K397">
        <v>60</v>
      </c>
      <c r="L397">
        <v>91</v>
      </c>
      <c r="M397">
        <v>54</v>
      </c>
      <c r="N397">
        <v>63</v>
      </c>
      <c r="O397" s="27" t="str">
        <f>IFERROR(VLOOKUP(D397,Absen!$A:$B,2,0),"No")</f>
        <v>No</v>
      </c>
      <c r="P397" s="43">
        <f t="shared" si="33"/>
        <v>63</v>
      </c>
      <c r="Q397" s="45">
        <f t="shared" si="35"/>
        <v>65.55</v>
      </c>
      <c r="R397" s="49" t="str">
        <f>VLOOKUP(Q397,Helper!$N:$O,2,TRUE)</f>
        <v>C</v>
      </c>
      <c r="S397" s="51">
        <f>MATCH(D397,Detail!$G$2:$G$1001,0)</f>
        <v>627</v>
      </c>
      <c r="T397" s="27">
        <f>INDEX(Detail!$A$2:$A$1001,Main!S397,1)</f>
        <v>38404</v>
      </c>
      <c r="U397" t="str">
        <f>INDEX(Detail!$F$2:$F$1001,Main!S397,1)</f>
        <v>Langsa</v>
      </c>
      <c r="V397">
        <f>INDEX(Detail!$C$2:$C$1001,Main!S397,1)</f>
        <v>163</v>
      </c>
      <c r="W397">
        <f>INDEX(Detail!$D$2:$D$1001,Main!S397,1)</f>
        <v>51</v>
      </c>
      <c r="X397" t="str">
        <f>INDEX(Detail!$E$2:$E$1001,Main!S397,1)</f>
        <v>Jalan Pacuan Kuda No. 45</v>
      </c>
      <c r="Y397" t="str">
        <f>INDEX(Detail!$B$2:$B$1001,Main!S397,1)</f>
        <v>O+</v>
      </c>
      <c r="Z397">
        <f>MATCH(F397,Sheet1!$A$3:$A$8,0)</f>
        <v>4</v>
      </c>
      <c r="AA397">
        <f>MATCH(A397,Sheet1!$B$2:$E$2,0)</f>
        <v>2</v>
      </c>
      <c r="AB397" t="str">
        <f>INDEX(Sheet1!$B$3:$E$8,Main!Z397,Main!AA397)</f>
        <v>Pak Andi</v>
      </c>
    </row>
    <row r="398" spans="1:28" x14ac:dyDescent="0.35">
      <c r="A398" t="str">
        <f t="shared" si="34"/>
        <v>Kategori 2</v>
      </c>
      <c r="B398">
        <v>397</v>
      </c>
      <c r="C398" t="str">
        <f t="shared" si="31"/>
        <v>0397</v>
      </c>
      <c r="D398" t="str">
        <f t="shared" si="32"/>
        <v>C0397</v>
      </c>
      <c r="E398" t="str">
        <f>VLOOKUP(F398,Helper!$I:$J,2,0)</f>
        <v>C</v>
      </c>
      <c r="F398" t="s">
        <v>1012</v>
      </c>
      <c r="G398" s="27" t="str">
        <f>VLOOKUP(D398,Detail!$G:$H,2,0)</f>
        <v>Farhunnisa Putri</v>
      </c>
      <c r="H398">
        <v>66</v>
      </c>
      <c r="I398">
        <v>44</v>
      </c>
      <c r="J398">
        <v>48</v>
      </c>
      <c r="K398">
        <v>72</v>
      </c>
      <c r="L398">
        <v>82</v>
      </c>
      <c r="M398">
        <v>96</v>
      </c>
      <c r="N398">
        <v>77</v>
      </c>
      <c r="O398" s="27">
        <f>IFERROR(VLOOKUP(D398,Absen!$A:$B,2,0),"No")</f>
        <v>44783</v>
      </c>
      <c r="P398" s="43">
        <f t="shared" si="33"/>
        <v>67</v>
      </c>
      <c r="Q398" s="45">
        <f t="shared" si="35"/>
        <v>68.5</v>
      </c>
      <c r="R398" s="49" t="str">
        <f>VLOOKUP(Q398,Helper!$N:$O,2,TRUE)</f>
        <v>C</v>
      </c>
      <c r="S398" s="51">
        <f>MATCH(D398,Detail!$G$2:$G$1001,0)</f>
        <v>517</v>
      </c>
      <c r="T398" s="27">
        <f>INDEX(Detail!$A$2:$A$1001,Main!S398,1)</f>
        <v>37771</v>
      </c>
      <c r="U398" t="str">
        <f>INDEX(Detail!$F$2:$F$1001,Main!S398,1)</f>
        <v>Tanjungbalai</v>
      </c>
      <c r="V398">
        <f>INDEX(Detail!$C$2:$C$1001,Main!S398,1)</f>
        <v>176</v>
      </c>
      <c r="W398">
        <f>INDEX(Detail!$D$2:$D$1001,Main!S398,1)</f>
        <v>87</v>
      </c>
      <c r="X398" t="str">
        <f>INDEX(Detail!$E$2:$E$1001,Main!S398,1)</f>
        <v>Jalan Cikapayang No. 41</v>
      </c>
      <c r="Y398" t="str">
        <f>INDEX(Detail!$B$2:$B$1001,Main!S398,1)</f>
        <v>AB-</v>
      </c>
      <c r="Z398">
        <f>MATCH(F398,Sheet1!$A$3:$A$8,0)</f>
        <v>3</v>
      </c>
      <c r="AA398">
        <f>MATCH(A398,Sheet1!$B$2:$E$2,0)</f>
        <v>2</v>
      </c>
      <c r="AB398" t="str">
        <f>INDEX(Sheet1!$B$3:$E$8,Main!Z398,Main!AA398)</f>
        <v>Bu Made</v>
      </c>
    </row>
    <row r="399" spans="1:28" x14ac:dyDescent="0.35">
      <c r="A399" t="str">
        <f t="shared" si="34"/>
        <v>Kategori 2</v>
      </c>
      <c r="B399">
        <v>398</v>
      </c>
      <c r="C399" t="str">
        <f t="shared" si="31"/>
        <v>0398</v>
      </c>
      <c r="D399" t="str">
        <f t="shared" si="32"/>
        <v>C0398</v>
      </c>
      <c r="E399" t="str">
        <f>VLOOKUP(F399,Helper!$I:$J,2,0)</f>
        <v>C</v>
      </c>
      <c r="F399" t="s">
        <v>1012</v>
      </c>
      <c r="G399" s="27" t="str">
        <f>VLOOKUP(D399,Detail!$G:$H,2,0)</f>
        <v>Gamblang Mayasari</v>
      </c>
      <c r="H399">
        <v>94</v>
      </c>
      <c r="I399">
        <v>68</v>
      </c>
      <c r="J399">
        <v>73</v>
      </c>
      <c r="K399">
        <v>52</v>
      </c>
      <c r="L399">
        <v>68</v>
      </c>
      <c r="M399">
        <v>64</v>
      </c>
      <c r="N399">
        <v>68</v>
      </c>
      <c r="O399" s="27">
        <f>IFERROR(VLOOKUP(D399,Absen!$A:$B,2,0),"No")</f>
        <v>44832</v>
      </c>
      <c r="P399" s="43">
        <f t="shared" si="33"/>
        <v>58</v>
      </c>
      <c r="Q399" s="45">
        <f t="shared" si="35"/>
        <v>68.45</v>
      </c>
      <c r="R399" s="49" t="str">
        <f>VLOOKUP(Q399,Helper!$N:$O,2,TRUE)</f>
        <v>C</v>
      </c>
      <c r="S399" s="51">
        <f>MATCH(D399,Detail!$G$2:$G$1001,0)</f>
        <v>629</v>
      </c>
      <c r="T399" s="27">
        <f>INDEX(Detail!$A$2:$A$1001,Main!S399,1)</f>
        <v>38412</v>
      </c>
      <c r="U399" t="str">
        <f>INDEX(Detail!$F$2:$F$1001,Main!S399,1)</f>
        <v>Banjarmasin</v>
      </c>
      <c r="V399">
        <f>INDEX(Detail!$C$2:$C$1001,Main!S399,1)</f>
        <v>173</v>
      </c>
      <c r="W399">
        <f>INDEX(Detail!$D$2:$D$1001,Main!S399,1)</f>
        <v>57</v>
      </c>
      <c r="X399" t="str">
        <f>INDEX(Detail!$E$2:$E$1001,Main!S399,1)</f>
        <v>Jalan Pacuan Kuda No. 81</v>
      </c>
      <c r="Y399" t="str">
        <f>INDEX(Detail!$B$2:$B$1001,Main!S399,1)</f>
        <v>B-</v>
      </c>
      <c r="Z399">
        <f>MATCH(F399,Sheet1!$A$3:$A$8,0)</f>
        <v>3</v>
      </c>
      <c r="AA399">
        <f>MATCH(A399,Sheet1!$B$2:$E$2,0)</f>
        <v>2</v>
      </c>
      <c r="AB399" t="str">
        <f>INDEX(Sheet1!$B$3:$E$8,Main!Z399,Main!AA399)</f>
        <v>Bu Made</v>
      </c>
    </row>
    <row r="400" spans="1:28" x14ac:dyDescent="0.35">
      <c r="A400" t="str">
        <f t="shared" si="34"/>
        <v>Kategori 2</v>
      </c>
      <c r="B400">
        <v>399</v>
      </c>
      <c r="C400" t="str">
        <f t="shared" si="31"/>
        <v>0399</v>
      </c>
      <c r="D400" t="str">
        <f t="shared" si="32"/>
        <v>A0399</v>
      </c>
      <c r="E400" t="str">
        <f>VLOOKUP(F400,Helper!$I:$J,2,0)</f>
        <v>A</v>
      </c>
      <c r="F400" t="s">
        <v>1015</v>
      </c>
      <c r="G400" s="27" t="str">
        <f>VLOOKUP(D400,Detail!$G:$H,2,0)</f>
        <v>Hadi Pudjiastuti</v>
      </c>
      <c r="H400">
        <v>80</v>
      </c>
      <c r="I400">
        <v>57</v>
      </c>
      <c r="J400">
        <v>41</v>
      </c>
      <c r="K400">
        <v>63</v>
      </c>
      <c r="L400">
        <v>55</v>
      </c>
      <c r="M400">
        <v>67</v>
      </c>
      <c r="N400">
        <v>61</v>
      </c>
      <c r="O400" s="27" t="str">
        <f>IFERROR(VLOOKUP(D400,Absen!$A:$B,2,0),"No")</f>
        <v>No</v>
      </c>
      <c r="P400" s="43">
        <f t="shared" si="33"/>
        <v>61</v>
      </c>
      <c r="Q400" s="45">
        <f t="shared" si="35"/>
        <v>59.575000000000003</v>
      </c>
      <c r="R400" s="49" t="str">
        <f>VLOOKUP(Q400,Helper!$N:$O,2,TRUE)</f>
        <v>D</v>
      </c>
      <c r="S400" s="51">
        <f>MATCH(D400,Detail!$G$2:$G$1001,0)</f>
        <v>930</v>
      </c>
      <c r="T400" s="27">
        <f>INDEX(Detail!$A$2:$A$1001,Main!S400,1)</f>
        <v>38171</v>
      </c>
      <c r="U400" t="str">
        <f>INDEX(Detail!$F$2:$F$1001,Main!S400,1)</f>
        <v>Banda Aceh</v>
      </c>
      <c r="V400">
        <f>INDEX(Detail!$C$2:$C$1001,Main!S400,1)</f>
        <v>176</v>
      </c>
      <c r="W400">
        <f>INDEX(Detail!$D$2:$D$1001,Main!S400,1)</f>
        <v>87</v>
      </c>
      <c r="X400" t="str">
        <f>INDEX(Detail!$E$2:$E$1001,Main!S400,1)</f>
        <v>Jl. Raya Ujungberung No. 00</v>
      </c>
      <c r="Y400" t="str">
        <f>INDEX(Detail!$B$2:$B$1001,Main!S400,1)</f>
        <v>B-</v>
      </c>
      <c r="Z400">
        <f>MATCH(F400,Sheet1!$A$3:$A$8,0)</f>
        <v>1</v>
      </c>
      <c r="AA400">
        <f>MATCH(A400,Sheet1!$B$2:$E$2,0)</f>
        <v>2</v>
      </c>
      <c r="AB400" t="str">
        <f>INDEX(Sheet1!$B$3:$E$8,Main!Z400,Main!AA400)</f>
        <v>Pak Budi</v>
      </c>
    </row>
    <row r="401" spans="1:28" x14ac:dyDescent="0.35">
      <c r="A401" t="str">
        <f t="shared" si="34"/>
        <v>Kategori 2</v>
      </c>
      <c r="B401">
        <v>400</v>
      </c>
      <c r="C401" t="str">
        <f t="shared" si="31"/>
        <v>0400</v>
      </c>
      <c r="D401" t="str">
        <f t="shared" si="32"/>
        <v>D0400</v>
      </c>
      <c r="E401" t="str">
        <f>VLOOKUP(F401,Helper!$I:$J,2,0)</f>
        <v>D</v>
      </c>
      <c r="F401" t="s">
        <v>1013</v>
      </c>
      <c r="G401" s="27" t="str">
        <f>VLOOKUP(D401,Detail!$G:$H,2,0)</f>
        <v>Gandi Wibisono</v>
      </c>
      <c r="H401">
        <v>88</v>
      </c>
      <c r="I401">
        <v>69</v>
      </c>
      <c r="J401">
        <v>83</v>
      </c>
      <c r="K401">
        <v>63</v>
      </c>
      <c r="L401">
        <v>84</v>
      </c>
      <c r="M401">
        <v>42</v>
      </c>
      <c r="N401">
        <v>61</v>
      </c>
      <c r="O401" s="27">
        <f>IFERROR(VLOOKUP(D401,Absen!$A:$B,2,0),"No")</f>
        <v>44765</v>
      </c>
      <c r="P401" s="43">
        <f t="shared" si="33"/>
        <v>51</v>
      </c>
      <c r="Q401" s="45">
        <f t="shared" si="35"/>
        <v>68.099999999999994</v>
      </c>
      <c r="R401" s="49" t="str">
        <f>VLOOKUP(Q401,Helper!$N:$O,2,TRUE)</f>
        <v>C</v>
      </c>
      <c r="S401" s="51">
        <f>MATCH(D401,Detail!$G$2:$G$1001,0)</f>
        <v>245</v>
      </c>
      <c r="T401" s="27">
        <f>INDEX(Detail!$A$2:$A$1001,Main!S401,1)</f>
        <v>38340</v>
      </c>
      <c r="U401" t="str">
        <f>INDEX(Detail!$F$2:$F$1001,Main!S401,1)</f>
        <v>Batu</v>
      </c>
      <c r="V401">
        <f>INDEX(Detail!$C$2:$C$1001,Main!S401,1)</f>
        <v>153</v>
      </c>
      <c r="W401">
        <f>INDEX(Detail!$D$2:$D$1001,Main!S401,1)</f>
        <v>94</v>
      </c>
      <c r="X401" t="str">
        <f>INDEX(Detail!$E$2:$E$1001,Main!S401,1)</f>
        <v xml:space="preserve">Gang W.R. Supratman No. 9
</v>
      </c>
      <c r="Y401" t="str">
        <f>INDEX(Detail!$B$2:$B$1001,Main!S401,1)</f>
        <v>B-</v>
      </c>
      <c r="Z401">
        <f>MATCH(F401,Sheet1!$A$3:$A$8,0)</f>
        <v>4</v>
      </c>
      <c r="AA401">
        <f>MATCH(A401,Sheet1!$B$2:$E$2,0)</f>
        <v>2</v>
      </c>
      <c r="AB401" t="str">
        <f>INDEX(Sheet1!$B$3:$E$8,Main!Z401,Main!AA401)</f>
        <v>Pak Andi</v>
      </c>
    </row>
    <row r="402" spans="1:28" x14ac:dyDescent="0.35">
      <c r="A402" t="str">
        <f t="shared" si="34"/>
        <v>Kategori 2</v>
      </c>
      <c r="B402">
        <v>401</v>
      </c>
      <c r="C402" t="str">
        <f t="shared" si="31"/>
        <v>0401</v>
      </c>
      <c r="D402" t="str">
        <f t="shared" si="32"/>
        <v>C0401</v>
      </c>
      <c r="E402" t="str">
        <f>VLOOKUP(F402,Helper!$I:$J,2,0)</f>
        <v>C</v>
      </c>
      <c r="F402" t="s">
        <v>1012</v>
      </c>
      <c r="G402" s="27" t="str">
        <f>VLOOKUP(D402,Detail!$G:$H,2,0)</f>
        <v>Maya Simanjuntak</v>
      </c>
      <c r="H402">
        <v>91</v>
      </c>
      <c r="I402">
        <v>47</v>
      </c>
      <c r="J402">
        <v>66</v>
      </c>
      <c r="K402">
        <v>57</v>
      </c>
      <c r="L402">
        <v>87</v>
      </c>
      <c r="M402">
        <v>67</v>
      </c>
      <c r="N402">
        <v>84</v>
      </c>
      <c r="O402" s="27">
        <f>IFERROR(VLOOKUP(D402,Absen!$A:$B,2,0),"No")</f>
        <v>44804</v>
      </c>
      <c r="P402" s="43">
        <f t="shared" si="33"/>
        <v>74</v>
      </c>
      <c r="Q402" s="45">
        <f t="shared" si="35"/>
        <v>69.25</v>
      </c>
      <c r="R402" s="49" t="str">
        <f>VLOOKUP(Q402,Helper!$N:$O,2,TRUE)</f>
        <v>C</v>
      </c>
      <c r="S402" s="51">
        <f>MATCH(D402,Detail!$G$2:$G$1001,0)</f>
        <v>942</v>
      </c>
      <c r="T402" s="27">
        <f>INDEX(Detail!$A$2:$A$1001,Main!S402,1)</f>
        <v>37122</v>
      </c>
      <c r="U402" t="str">
        <f>INDEX(Detail!$F$2:$F$1001,Main!S402,1)</f>
        <v>Mataram</v>
      </c>
      <c r="V402">
        <f>INDEX(Detail!$C$2:$C$1001,Main!S402,1)</f>
        <v>169</v>
      </c>
      <c r="W402">
        <f>INDEX(Detail!$D$2:$D$1001,Main!S402,1)</f>
        <v>70</v>
      </c>
      <c r="X402" t="str">
        <f>INDEX(Detail!$E$2:$E$1001,Main!S402,1)</f>
        <v>Jl. Rungkut Industri No. 93</v>
      </c>
      <c r="Y402" t="str">
        <f>INDEX(Detail!$B$2:$B$1001,Main!S402,1)</f>
        <v>B+</v>
      </c>
      <c r="Z402">
        <f>MATCH(F402,Sheet1!$A$3:$A$8,0)</f>
        <v>3</v>
      </c>
      <c r="AA402">
        <f>MATCH(A402,Sheet1!$B$2:$E$2,0)</f>
        <v>2</v>
      </c>
      <c r="AB402" t="str">
        <f>INDEX(Sheet1!$B$3:$E$8,Main!Z402,Main!AA402)</f>
        <v>Bu Made</v>
      </c>
    </row>
    <row r="403" spans="1:28" x14ac:dyDescent="0.35">
      <c r="A403" t="str">
        <f t="shared" si="34"/>
        <v>Kategori 2</v>
      </c>
      <c r="B403">
        <v>402</v>
      </c>
      <c r="C403" t="str">
        <f t="shared" si="31"/>
        <v>0402</v>
      </c>
      <c r="D403" t="str">
        <f t="shared" si="32"/>
        <v>E0402</v>
      </c>
      <c r="E403" t="str">
        <f>VLOOKUP(F403,Helper!$I:$J,2,0)</f>
        <v>E</v>
      </c>
      <c r="F403" t="s">
        <v>1010</v>
      </c>
      <c r="G403" s="27" t="str">
        <f>VLOOKUP(D403,Detail!$G:$H,2,0)</f>
        <v>Saiful Safitri</v>
      </c>
      <c r="H403">
        <v>93</v>
      </c>
      <c r="I403">
        <v>40</v>
      </c>
      <c r="J403">
        <v>60</v>
      </c>
      <c r="K403">
        <v>64</v>
      </c>
      <c r="L403">
        <v>71</v>
      </c>
      <c r="M403">
        <v>56</v>
      </c>
      <c r="N403">
        <v>76</v>
      </c>
      <c r="O403" s="27">
        <f>IFERROR(VLOOKUP(D403,Absen!$A:$B,2,0),"No")</f>
        <v>44781</v>
      </c>
      <c r="P403" s="43">
        <f t="shared" si="33"/>
        <v>66</v>
      </c>
      <c r="Q403" s="45">
        <f t="shared" si="35"/>
        <v>63.300000000000004</v>
      </c>
      <c r="R403" s="49" t="str">
        <f>VLOOKUP(Q403,Helper!$N:$O,2,TRUE)</f>
        <v>C</v>
      </c>
      <c r="S403" s="51">
        <f>MATCH(D403,Detail!$G$2:$G$1001,0)</f>
        <v>184</v>
      </c>
      <c r="T403" s="27">
        <f>INDEX(Detail!$A$2:$A$1001,Main!S403,1)</f>
        <v>37219</v>
      </c>
      <c r="U403" t="str">
        <f>INDEX(Detail!$F$2:$F$1001,Main!S403,1)</f>
        <v>Binjai</v>
      </c>
      <c r="V403">
        <f>INDEX(Detail!$C$2:$C$1001,Main!S403,1)</f>
        <v>164</v>
      </c>
      <c r="W403">
        <f>INDEX(Detail!$D$2:$D$1001,Main!S403,1)</f>
        <v>49</v>
      </c>
      <c r="X403" t="str">
        <f>INDEX(Detail!$E$2:$E$1001,Main!S403,1)</f>
        <v xml:space="preserve">Gang Rawamangun No. 2
</v>
      </c>
      <c r="Y403" t="str">
        <f>INDEX(Detail!$B$2:$B$1001,Main!S403,1)</f>
        <v>B-</v>
      </c>
      <c r="Z403">
        <f>MATCH(F403,Sheet1!$A$3:$A$8,0)</f>
        <v>5</v>
      </c>
      <c r="AA403">
        <f>MATCH(A403,Sheet1!$B$2:$E$2,0)</f>
        <v>2</v>
      </c>
      <c r="AB403" t="str">
        <f>INDEX(Sheet1!$B$3:$E$8,Main!Z403,Main!AA403)</f>
        <v>Bu Dwi</v>
      </c>
    </row>
    <row r="404" spans="1:28" x14ac:dyDescent="0.35">
      <c r="A404" t="str">
        <f t="shared" si="34"/>
        <v>Kategori 2</v>
      </c>
      <c r="B404">
        <v>403</v>
      </c>
      <c r="C404" t="str">
        <f t="shared" si="31"/>
        <v>0403</v>
      </c>
      <c r="D404" t="str">
        <f t="shared" si="32"/>
        <v>F0403</v>
      </c>
      <c r="E404" t="str">
        <f>VLOOKUP(F404,Helper!$I:$J,2,0)</f>
        <v>F</v>
      </c>
      <c r="F404" t="s">
        <v>1011</v>
      </c>
      <c r="G404" s="27" t="str">
        <f>VLOOKUP(D404,Detail!$G:$H,2,0)</f>
        <v>Edi Prasetya</v>
      </c>
      <c r="H404">
        <v>60</v>
      </c>
      <c r="I404">
        <v>72</v>
      </c>
      <c r="J404">
        <v>35</v>
      </c>
      <c r="K404">
        <v>55</v>
      </c>
      <c r="L404">
        <v>88</v>
      </c>
      <c r="M404">
        <v>55</v>
      </c>
      <c r="N404">
        <v>89</v>
      </c>
      <c r="O404" s="27" t="str">
        <f>IFERROR(VLOOKUP(D404,Absen!$A:$B,2,0),"No")</f>
        <v>No</v>
      </c>
      <c r="P404" s="43">
        <f t="shared" si="33"/>
        <v>89</v>
      </c>
      <c r="Q404" s="45">
        <f t="shared" si="35"/>
        <v>61.274999999999999</v>
      </c>
      <c r="R404" s="49" t="str">
        <f>VLOOKUP(Q404,Helper!$N:$O,2,TRUE)</f>
        <v>C</v>
      </c>
      <c r="S404" s="51">
        <f>MATCH(D404,Detail!$G$2:$G$1001,0)</f>
        <v>406</v>
      </c>
      <c r="T404" s="27">
        <f>INDEX(Detail!$A$2:$A$1001,Main!S404,1)</f>
        <v>37808</v>
      </c>
      <c r="U404" t="str">
        <f>INDEX(Detail!$F$2:$F$1001,Main!S404,1)</f>
        <v>Tual</v>
      </c>
      <c r="V404">
        <f>INDEX(Detail!$C$2:$C$1001,Main!S404,1)</f>
        <v>174</v>
      </c>
      <c r="W404">
        <f>INDEX(Detail!$D$2:$D$1001,Main!S404,1)</f>
        <v>86</v>
      </c>
      <c r="X404" t="str">
        <f>INDEX(Detail!$E$2:$E$1001,Main!S404,1)</f>
        <v>Gg. Pelajar Pejuang No. 62</v>
      </c>
      <c r="Y404" t="str">
        <f>INDEX(Detail!$B$2:$B$1001,Main!S404,1)</f>
        <v>AB-</v>
      </c>
      <c r="Z404">
        <f>MATCH(F404,Sheet1!$A$3:$A$8,0)</f>
        <v>6</v>
      </c>
      <c r="AA404">
        <f>MATCH(A404,Sheet1!$B$2:$E$2,0)</f>
        <v>2</v>
      </c>
      <c r="AB404" t="str">
        <f>INDEX(Sheet1!$B$3:$E$8,Main!Z404,Main!AA404)</f>
        <v>Pak Krisna</v>
      </c>
    </row>
    <row r="405" spans="1:28" x14ac:dyDescent="0.35">
      <c r="A405" t="str">
        <f t="shared" si="34"/>
        <v>Kategori 2</v>
      </c>
      <c r="B405">
        <v>404</v>
      </c>
      <c r="C405" t="str">
        <f t="shared" si="31"/>
        <v>0404</v>
      </c>
      <c r="D405" t="str">
        <f t="shared" si="32"/>
        <v>C0404</v>
      </c>
      <c r="E405" t="str">
        <f>VLOOKUP(F405,Helper!$I:$J,2,0)</f>
        <v>C</v>
      </c>
      <c r="F405" t="s">
        <v>1012</v>
      </c>
      <c r="G405" s="27" t="str">
        <f>VLOOKUP(D405,Detail!$G:$H,2,0)</f>
        <v>Asirwanda Natsir</v>
      </c>
      <c r="H405">
        <v>75</v>
      </c>
      <c r="I405">
        <v>50</v>
      </c>
      <c r="J405">
        <v>57</v>
      </c>
      <c r="K405">
        <v>57</v>
      </c>
      <c r="L405">
        <v>62</v>
      </c>
      <c r="M405">
        <v>80</v>
      </c>
      <c r="N405">
        <v>68</v>
      </c>
      <c r="O405" s="27" t="str">
        <f>IFERROR(VLOOKUP(D405,Absen!$A:$B,2,0),"No")</f>
        <v>No</v>
      </c>
      <c r="P405" s="43">
        <f t="shared" si="33"/>
        <v>68</v>
      </c>
      <c r="Q405" s="45">
        <f t="shared" si="35"/>
        <v>64.7</v>
      </c>
      <c r="R405" s="49" t="str">
        <f>VLOOKUP(Q405,Helper!$N:$O,2,TRUE)</f>
        <v>C</v>
      </c>
      <c r="S405" s="51">
        <f>MATCH(D405,Detail!$G$2:$G$1001,0)</f>
        <v>924</v>
      </c>
      <c r="T405" s="27">
        <f>INDEX(Detail!$A$2:$A$1001,Main!S405,1)</f>
        <v>37023</v>
      </c>
      <c r="U405" t="str">
        <f>INDEX(Detail!$F$2:$F$1001,Main!S405,1)</f>
        <v>Makassar</v>
      </c>
      <c r="V405">
        <f>INDEX(Detail!$C$2:$C$1001,Main!S405,1)</f>
        <v>165</v>
      </c>
      <c r="W405">
        <f>INDEX(Detail!$D$2:$D$1001,Main!S405,1)</f>
        <v>56</v>
      </c>
      <c r="X405" t="str">
        <f>INDEX(Detail!$E$2:$E$1001,Main!S405,1)</f>
        <v>Jl. Rawamangun No. 56</v>
      </c>
      <c r="Y405" t="str">
        <f>INDEX(Detail!$B$2:$B$1001,Main!S405,1)</f>
        <v>B+</v>
      </c>
      <c r="Z405">
        <f>MATCH(F405,Sheet1!$A$3:$A$8,0)</f>
        <v>3</v>
      </c>
      <c r="AA405">
        <f>MATCH(A405,Sheet1!$B$2:$E$2,0)</f>
        <v>2</v>
      </c>
      <c r="AB405" t="str">
        <f>INDEX(Sheet1!$B$3:$E$8,Main!Z405,Main!AA405)</f>
        <v>Bu Made</v>
      </c>
    </row>
    <row r="406" spans="1:28" x14ac:dyDescent="0.35">
      <c r="A406" t="str">
        <f t="shared" si="34"/>
        <v>Kategori 2</v>
      </c>
      <c r="B406">
        <v>405</v>
      </c>
      <c r="C406" t="str">
        <f t="shared" si="31"/>
        <v>0405</v>
      </c>
      <c r="D406" t="str">
        <f t="shared" si="32"/>
        <v>A0405</v>
      </c>
      <c r="E406" t="str">
        <f>VLOOKUP(F406,Helper!$I:$J,2,0)</f>
        <v>A</v>
      </c>
      <c r="F406" t="s">
        <v>1015</v>
      </c>
      <c r="G406" s="27" t="str">
        <f>VLOOKUP(D406,Detail!$G:$H,2,0)</f>
        <v>Aisyah Nashiruddin</v>
      </c>
      <c r="H406">
        <v>57</v>
      </c>
      <c r="I406">
        <v>55</v>
      </c>
      <c r="J406">
        <v>48</v>
      </c>
      <c r="K406">
        <v>65</v>
      </c>
      <c r="L406">
        <v>77</v>
      </c>
      <c r="M406">
        <v>58</v>
      </c>
      <c r="N406">
        <v>71</v>
      </c>
      <c r="O406" s="27">
        <f>IFERROR(VLOOKUP(D406,Absen!$A:$B,2,0),"No")</f>
        <v>44880</v>
      </c>
      <c r="P406" s="43">
        <f t="shared" si="33"/>
        <v>61</v>
      </c>
      <c r="Q406" s="45">
        <f t="shared" si="35"/>
        <v>59.050000000000004</v>
      </c>
      <c r="R406" s="49" t="str">
        <f>VLOOKUP(Q406,Helper!$N:$O,2,TRUE)</f>
        <v>D</v>
      </c>
      <c r="S406" s="51">
        <f>MATCH(D406,Detail!$G$2:$G$1001,0)</f>
        <v>126</v>
      </c>
      <c r="T406" s="27">
        <f>INDEX(Detail!$A$2:$A$1001,Main!S406,1)</f>
        <v>37887</v>
      </c>
      <c r="U406" t="str">
        <f>INDEX(Detail!$F$2:$F$1001,Main!S406,1)</f>
        <v>Bekasi</v>
      </c>
      <c r="V406">
        <f>INDEX(Detail!$C$2:$C$1001,Main!S406,1)</f>
        <v>153</v>
      </c>
      <c r="W406">
        <f>INDEX(Detail!$D$2:$D$1001,Main!S406,1)</f>
        <v>60</v>
      </c>
      <c r="X406" t="str">
        <f>INDEX(Detail!$E$2:$E$1001,Main!S406,1)</f>
        <v>Gang Medokan Ayu No. 80</v>
      </c>
      <c r="Y406" t="str">
        <f>INDEX(Detail!$B$2:$B$1001,Main!S406,1)</f>
        <v>O-</v>
      </c>
      <c r="Z406">
        <f>MATCH(F406,Sheet1!$A$3:$A$8,0)</f>
        <v>1</v>
      </c>
      <c r="AA406">
        <f>MATCH(A406,Sheet1!$B$2:$E$2,0)</f>
        <v>2</v>
      </c>
      <c r="AB406" t="str">
        <f>INDEX(Sheet1!$B$3:$E$8,Main!Z406,Main!AA406)</f>
        <v>Pak Budi</v>
      </c>
    </row>
    <row r="407" spans="1:28" x14ac:dyDescent="0.35">
      <c r="A407" t="str">
        <f t="shared" si="34"/>
        <v>Kategori 2</v>
      </c>
      <c r="B407">
        <v>406</v>
      </c>
      <c r="C407" t="str">
        <f t="shared" si="31"/>
        <v>0406</v>
      </c>
      <c r="D407" t="str">
        <f t="shared" si="32"/>
        <v>C0406</v>
      </c>
      <c r="E407" t="str">
        <f>VLOOKUP(F407,Helper!$I:$J,2,0)</f>
        <v>C</v>
      </c>
      <c r="F407" t="s">
        <v>1012</v>
      </c>
      <c r="G407" s="27" t="str">
        <f>VLOOKUP(D407,Detail!$G:$H,2,0)</f>
        <v>Elon Irawan</v>
      </c>
      <c r="H407">
        <v>86</v>
      </c>
      <c r="I407">
        <v>49</v>
      </c>
      <c r="J407">
        <v>67</v>
      </c>
      <c r="K407">
        <v>56</v>
      </c>
      <c r="L407">
        <v>94</v>
      </c>
      <c r="M407">
        <v>93</v>
      </c>
      <c r="N407">
        <v>60</v>
      </c>
      <c r="O407" s="27" t="str">
        <f>IFERROR(VLOOKUP(D407,Absen!$A:$B,2,0),"No")</f>
        <v>No</v>
      </c>
      <c r="P407" s="43">
        <f t="shared" si="33"/>
        <v>60</v>
      </c>
      <c r="Q407" s="45">
        <f t="shared" si="35"/>
        <v>73.625</v>
      </c>
      <c r="R407" s="49" t="str">
        <f>VLOOKUP(Q407,Helper!$N:$O,2,TRUE)</f>
        <v>B</v>
      </c>
      <c r="S407" s="51">
        <f>MATCH(D407,Detail!$G$2:$G$1001,0)</f>
        <v>132</v>
      </c>
      <c r="T407" s="27">
        <f>INDEX(Detail!$A$2:$A$1001,Main!S407,1)</f>
        <v>37324</v>
      </c>
      <c r="U407" t="str">
        <f>INDEX(Detail!$F$2:$F$1001,Main!S407,1)</f>
        <v>Tanjungbalai</v>
      </c>
      <c r="V407">
        <f>INDEX(Detail!$C$2:$C$1001,Main!S407,1)</f>
        <v>167</v>
      </c>
      <c r="W407">
        <f>INDEX(Detail!$D$2:$D$1001,Main!S407,1)</f>
        <v>66</v>
      </c>
      <c r="X407" t="str">
        <f>INDEX(Detail!$E$2:$E$1001,Main!S407,1)</f>
        <v>Gang Moch. Ramdan No. 25</v>
      </c>
      <c r="Y407" t="str">
        <f>INDEX(Detail!$B$2:$B$1001,Main!S407,1)</f>
        <v>O+</v>
      </c>
      <c r="Z407">
        <f>MATCH(F407,Sheet1!$A$3:$A$8,0)</f>
        <v>3</v>
      </c>
      <c r="AA407">
        <f>MATCH(A407,Sheet1!$B$2:$E$2,0)</f>
        <v>2</v>
      </c>
      <c r="AB407" t="str">
        <f>INDEX(Sheet1!$B$3:$E$8,Main!Z407,Main!AA407)</f>
        <v>Bu Made</v>
      </c>
    </row>
    <row r="408" spans="1:28" x14ac:dyDescent="0.35">
      <c r="A408" t="str">
        <f t="shared" si="34"/>
        <v>Kategori 2</v>
      </c>
      <c r="B408">
        <v>407</v>
      </c>
      <c r="C408" t="str">
        <f t="shared" si="31"/>
        <v>0407</v>
      </c>
      <c r="D408" t="str">
        <f t="shared" si="32"/>
        <v>A0407</v>
      </c>
      <c r="E408" t="str">
        <f>VLOOKUP(F408,Helper!$I:$J,2,0)</f>
        <v>A</v>
      </c>
      <c r="F408" t="s">
        <v>1015</v>
      </c>
      <c r="G408" s="27" t="str">
        <f>VLOOKUP(D408,Detail!$G:$H,2,0)</f>
        <v>Janet Pradana</v>
      </c>
      <c r="H408">
        <v>58</v>
      </c>
      <c r="I408">
        <v>73</v>
      </c>
      <c r="J408">
        <v>95</v>
      </c>
      <c r="K408">
        <v>66</v>
      </c>
      <c r="L408">
        <v>93</v>
      </c>
      <c r="M408">
        <v>76</v>
      </c>
      <c r="N408">
        <v>63</v>
      </c>
      <c r="O408" s="27">
        <f>IFERROR(VLOOKUP(D408,Absen!$A:$B,2,0),"No")</f>
        <v>44914</v>
      </c>
      <c r="P408" s="43">
        <f t="shared" si="33"/>
        <v>53</v>
      </c>
      <c r="Q408" s="45">
        <f t="shared" si="35"/>
        <v>75.75</v>
      </c>
      <c r="R408" s="49" t="str">
        <f>VLOOKUP(Q408,Helper!$N:$O,2,TRUE)</f>
        <v>B</v>
      </c>
      <c r="S408" s="51">
        <f>MATCH(D408,Detail!$G$2:$G$1001,0)</f>
        <v>128</v>
      </c>
      <c r="T408" s="27">
        <f>INDEX(Detail!$A$2:$A$1001,Main!S408,1)</f>
        <v>37702</v>
      </c>
      <c r="U408" t="str">
        <f>INDEX(Detail!$F$2:$F$1001,Main!S408,1)</f>
        <v>Binjai</v>
      </c>
      <c r="V408">
        <f>INDEX(Detail!$C$2:$C$1001,Main!S408,1)</f>
        <v>180</v>
      </c>
      <c r="W408">
        <f>INDEX(Detail!$D$2:$D$1001,Main!S408,1)</f>
        <v>94</v>
      </c>
      <c r="X408" t="str">
        <f>INDEX(Detail!$E$2:$E$1001,Main!S408,1)</f>
        <v>Gang Merdeka No. 47</v>
      </c>
      <c r="Y408" t="str">
        <f>INDEX(Detail!$B$2:$B$1001,Main!S408,1)</f>
        <v>A+</v>
      </c>
      <c r="Z408">
        <f>MATCH(F408,Sheet1!$A$3:$A$8,0)</f>
        <v>1</v>
      </c>
      <c r="AA408">
        <f>MATCH(A408,Sheet1!$B$2:$E$2,0)</f>
        <v>2</v>
      </c>
      <c r="AB408" t="str">
        <f>INDEX(Sheet1!$B$3:$E$8,Main!Z408,Main!AA408)</f>
        <v>Pak Budi</v>
      </c>
    </row>
    <row r="409" spans="1:28" x14ac:dyDescent="0.35">
      <c r="A409" t="str">
        <f t="shared" si="34"/>
        <v>Kategori 2</v>
      </c>
      <c r="B409">
        <v>408</v>
      </c>
      <c r="C409" t="str">
        <f t="shared" si="31"/>
        <v>0408</v>
      </c>
      <c r="D409" t="str">
        <f t="shared" si="32"/>
        <v>F0408</v>
      </c>
      <c r="E409" t="str">
        <f>VLOOKUP(F409,Helper!$I:$J,2,0)</f>
        <v>F</v>
      </c>
      <c r="F409" t="s">
        <v>1011</v>
      </c>
      <c r="G409" s="27" t="str">
        <f>VLOOKUP(D409,Detail!$G:$H,2,0)</f>
        <v>Raihan Laksita</v>
      </c>
      <c r="H409">
        <v>82</v>
      </c>
      <c r="I409">
        <v>60</v>
      </c>
      <c r="J409">
        <v>47</v>
      </c>
      <c r="K409">
        <v>68</v>
      </c>
      <c r="L409">
        <v>94</v>
      </c>
      <c r="M409">
        <v>48</v>
      </c>
      <c r="N409">
        <v>99</v>
      </c>
      <c r="O409" s="27">
        <f>IFERROR(VLOOKUP(D409,Absen!$A:$B,2,0),"No")</f>
        <v>44887</v>
      </c>
      <c r="P409" s="43">
        <f t="shared" si="33"/>
        <v>89</v>
      </c>
      <c r="Q409" s="45">
        <f t="shared" si="35"/>
        <v>65.900000000000006</v>
      </c>
      <c r="R409" s="49" t="str">
        <f>VLOOKUP(Q409,Helper!$N:$O,2,TRUE)</f>
        <v>C</v>
      </c>
      <c r="S409" s="51">
        <f>MATCH(D409,Detail!$G$2:$G$1001,0)</f>
        <v>370</v>
      </c>
      <c r="T409" s="27">
        <f>INDEX(Detail!$A$2:$A$1001,Main!S409,1)</f>
        <v>37442</v>
      </c>
      <c r="U409" t="str">
        <f>INDEX(Detail!$F$2:$F$1001,Main!S409,1)</f>
        <v>Lhokseumawe</v>
      </c>
      <c r="V409">
        <f>INDEX(Detail!$C$2:$C$1001,Main!S409,1)</f>
        <v>163</v>
      </c>
      <c r="W409">
        <f>INDEX(Detail!$D$2:$D$1001,Main!S409,1)</f>
        <v>45</v>
      </c>
      <c r="X409" t="str">
        <f>INDEX(Detail!$E$2:$E$1001,Main!S409,1)</f>
        <v>Gg. M.H Thamrin No. 37</v>
      </c>
      <c r="Y409" t="str">
        <f>INDEX(Detail!$B$2:$B$1001,Main!S409,1)</f>
        <v>A+</v>
      </c>
      <c r="Z409">
        <f>MATCH(F409,Sheet1!$A$3:$A$8,0)</f>
        <v>6</v>
      </c>
      <c r="AA409">
        <f>MATCH(A409,Sheet1!$B$2:$E$2,0)</f>
        <v>2</v>
      </c>
      <c r="AB409" t="str">
        <f>INDEX(Sheet1!$B$3:$E$8,Main!Z409,Main!AA409)</f>
        <v>Pak Krisna</v>
      </c>
    </row>
    <row r="410" spans="1:28" x14ac:dyDescent="0.35">
      <c r="A410" t="str">
        <f t="shared" si="34"/>
        <v>Kategori 2</v>
      </c>
      <c r="B410">
        <v>409</v>
      </c>
      <c r="C410" t="str">
        <f t="shared" si="31"/>
        <v>0409</v>
      </c>
      <c r="D410" t="str">
        <f t="shared" si="32"/>
        <v>E0409</v>
      </c>
      <c r="E410" t="str">
        <f>VLOOKUP(F410,Helper!$I:$J,2,0)</f>
        <v>E</v>
      </c>
      <c r="F410" t="s">
        <v>1010</v>
      </c>
      <c r="G410" s="27" t="str">
        <f>VLOOKUP(D410,Detail!$G:$H,2,0)</f>
        <v>Tina Pradipta</v>
      </c>
      <c r="H410">
        <v>82</v>
      </c>
      <c r="I410">
        <v>62</v>
      </c>
      <c r="J410">
        <v>75</v>
      </c>
      <c r="K410">
        <v>63</v>
      </c>
      <c r="L410">
        <v>71</v>
      </c>
      <c r="M410">
        <v>40</v>
      </c>
      <c r="N410">
        <v>80</v>
      </c>
      <c r="O410" s="27" t="str">
        <f>IFERROR(VLOOKUP(D410,Absen!$A:$B,2,0),"No")</f>
        <v>No</v>
      </c>
      <c r="P410" s="43">
        <f t="shared" si="33"/>
        <v>80</v>
      </c>
      <c r="Q410" s="45">
        <f t="shared" si="35"/>
        <v>65.75</v>
      </c>
      <c r="R410" s="49" t="str">
        <f>VLOOKUP(Q410,Helper!$N:$O,2,TRUE)</f>
        <v>C</v>
      </c>
      <c r="S410" s="51">
        <f>MATCH(D410,Detail!$G$2:$G$1001,0)</f>
        <v>970</v>
      </c>
      <c r="T410" s="27">
        <f>INDEX(Detail!$A$2:$A$1001,Main!S410,1)</f>
        <v>37672</v>
      </c>
      <c r="U410" t="str">
        <f>INDEX(Detail!$F$2:$F$1001,Main!S410,1)</f>
        <v>Samarinda</v>
      </c>
      <c r="V410">
        <f>INDEX(Detail!$C$2:$C$1001,Main!S410,1)</f>
        <v>171</v>
      </c>
      <c r="W410">
        <f>INDEX(Detail!$D$2:$D$1001,Main!S410,1)</f>
        <v>59</v>
      </c>
      <c r="X410" t="str">
        <f>INDEX(Detail!$E$2:$E$1001,Main!S410,1)</f>
        <v xml:space="preserve">Jl. Suniaraja No. 3
</v>
      </c>
      <c r="Y410" t="str">
        <f>INDEX(Detail!$B$2:$B$1001,Main!S410,1)</f>
        <v>AB+</v>
      </c>
      <c r="Z410">
        <f>MATCH(F410,Sheet1!$A$3:$A$8,0)</f>
        <v>5</v>
      </c>
      <c r="AA410">
        <f>MATCH(A410,Sheet1!$B$2:$E$2,0)</f>
        <v>2</v>
      </c>
      <c r="AB410" t="str">
        <f>INDEX(Sheet1!$B$3:$E$8,Main!Z410,Main!AA410)</f>
        <v>Bu Dwi</v>
      </c>
    </row>
    <row r="411" spans="1:28" x14ac:dyDescent="0.35">
      <c r="A411" t="str">
        <f t="shared" si="34"/>
        <v>Kategori 2</v>
      </c>
      <c r="B411">
        <v>410</v>
      </c>
      <c r="C411" t="str">
        <f t="shared" si="31"/>
        <v>0410</v>
      </c>
      <c r="D411" t="str">
        <f t="shared" si="32"/>
        <v>F0410</v>
      </c>
      <c r="E411" t="str">
        <f>VLOOKUP(F411,Helper!$I:$J,2,0)</f>
        <v>F</v>
      </c>
      <c r="F411" t="s">
        <v>1011</v>
      </c>
      <c r="G411" s="27" t="str">
        <f>VLOOKUP(D411,Detail!$G:$H,2,0)</f>
        <v>Elisa Irawan</v>
      </c>
      <c r="H411">
        <v>59</v>
      </c>
      <c r="I411">
        <v>50</v>
      </c>
      <c r="J411">
        <v>50</v>
      </c>
      <c r="K411">
        <v>74</v>
      </c>
      <c r="L411">
        <v>52</v>
      </c>
      <c r="M411">
        <v>97</v>
      </c>
      <c r="N411">
        <v>72</v>
      </c>
      <c r="O411" s="27">
        <f>IFERROR(VLOOKUP(D411,Absen!$A:$B,2,0),"No")</f>
        <v>44878</v>
      </c>
      <c r="P411" s="43">
        <f t="shared" si="33"/>
        <v>62</v>
      </c>
      <c r="Q411" s="45">
        <f t="shared" si="35"/>
        <v>64.975000000000009</v>
      </c>
      <c r="R411" s="49" t="str">
        <f>VLOOKUP(Q411,Helper!$N:$O,2,TRUE)</f>
        <v>C</v>
      </c>
      <c r="S411" s="51">
        <f>MATCH(D411,Detail!$G$2:$G$1001,0)</f>
        <v>312</v>
      </c>
      <c r="T411" s="27">
        <f>INDEX(Detail!$A$2:$A$1001,Main!S411,1)</f>
        <v>37459</v>
      </c>
      <c r="U411" t="str">
        <f>INDEX(Detail!$F$2:$F$1001,Main!S411,1)</f>
        <v>Probolinggo</v>
      </c>
      <c r="V411">
        <f>INDEX(Detail!$C$2:$C$1001,Main!S411,1)</f>
        <v>163</v>
      </c>
      <c r="W411">
        <f>INDEX(Detail!$D$2:$D$1001,Main!S411,1)</f>
        <v>54</v>
      </c>
      <c r="X411" t="str">
        <f>INDEX(Detail!$E$2:$E$1001,Main!S411,1)</f>
        <v>Gg. Erlangga No. 85</v>
      </c>
      <c r="Y411" t="str">
        <f>INDEX(Detail!$B$2:$B$1001,Main!S411,1)</f>
        <v>B-</v>
      </c>
      <c r="Z411">
        <f>MATCH(F411,Sheet1!$A$3:$A$8,0)</f>
        <v>6</v>
      </c>
      <c r="AA411">
        <f>MATCH(A411,Sheet1!$B$2:$E$2,0)</f>
        <v>2</v>
      </c>
      <c r="AB411" t="str">
        <f>INDEX(Sheet1!$B$3:$E$8,Main!Z411,Main!AA411)</f>
        <v>Pak Krisna</v>
      </c>
    </row>
    <row r="412" spans="1:28" x14ac:dyDescent="0.35">
      <c r="A412" t="str">
        <f t="shared" si="34"/>
        <v>Kategori 2</v>
      </c>
      <c r="B412">
        <v>411</v>
      </c>
      <c r="C412" t="str">
        <f t="shared" si="31"/>
        <v>0411</v>
      </c>
      <c r="D412" t="str">
        <f t="shared" si="32"/>
        <v>B0411</v>
      </c>
      <c r="E412" t="str">
        <f>VLOOKUP(F412,Helper!$I:$J,2,0)</f>
        <v>B</v>
      </c>
      <c r="F412" t="s">
        <v>1014</v>
      </c>
      <c r="G412" s="27" t="str">
        <f>VLOOKUP(D412,Detail!$G:$H,2,0)</f>
        <v>Kayla Hartati</v>
      </c>
      <c r="H412">
        <v>65</v>
      </c>
      <c r="I412">
        <v>72</v>
      </c>
      <c r="J412">
        <v>31</v>
      </c>
      <c r="K412">
        <v>53</v>
      </c>
      <c r="L412">
        <v>81</v>
      </c>
      <c r="M412">
        <v>71</v>
      </c>
      <c r="N412">
        <v>91</v>
      </c>
      <c r="O412" s="27">
        <f>IFERROR(VLOOKUP(D412,Absen!$A:$B,2,0),"No")</f>
        <v>44884</v>
      </c>
      <c r="P412" s="43">
        <f t="shared" si="33"/>
        <v>81</v>
      </c>
      <c r="Q412" s="45">
        <f t="shared" si="35"/>
        <v>62.375000000000007</v>
      </c>
      <c r="R412" s="49" t="str">
        <f>VLOOKUP(Q412,Helper!$N:$O,2,TRUE)</f>
        <v>C</v>
      </c>
      <c r="S412" s="51">
        <f>MATCH(D412,Detail!$G$2:$G$1001,0)</f>
        <v>835</v>
      </c>
      <c r="T412" s="27">
        <f>INDEX(Detail!$A$2:$A$1001,Main!S412,1)</f>
        <v>37469</v>
      </c>
      <c r="U412" t="str">
        <f>INDEX(Detail!$F$2:$F$1001,Main!S412,1)</f>
        <v>Solok</v>
      </c>
      <c r="V412">
        <f>INDEX(Detail!$C$2:$C$1001,Main!S412,1)</f>
        <v>173</v>
      </c>
      <c r="W412">
        <f>INDEX(Detail!$D$2:$D$1001,Main!S412,1)</f>
        <v>60</v>
      </c>
      <c r="X412" t="str">
        <f>INDEX(Detail!$E$2:$E$1001,Main!S412,1)</f>
        <v>Jl. Kiaracondong No. 07</v>
      </c>
      <c r="Y412" t="str">
        <f>INDEX(Detail!$B$2:$B$1001,Main!S412,1)</f>
        <v>B+</v>
      </c>
      <c r="Z412">
        <f>MATCH(F412,Sheet1!$A$3:$A$8,0)</f>
        <v>2</v>
      </c>
      <c r="AA412">
        <f>MATCH(A412,Sheet1!$B$2:$E$2,0)</f>
        <v>2</v>
      </c>
      <c r="AB412" t="str">
        <f>INDEX(Sheet1!$B$3:$E$8,Main!Z412,Main!AA412)</f>
        <v>Bu Ratna</v>
      </c>
    </row>
    <row r="413" spans="1:28" x14ac:dyDescent="0.35">
      <c r="A413" t="str">
        <f t="shared" si="34"/>
        <v>Kategori 2</v>
      </c>
      <c r="B413">
        <v>412</v>
      </c>
      <c r="C413" t="str">
        <f t="shared" si="31"/>
        <v>0412</v>
      </c>
      <c r="D413" t="str">
        <f t="shared" si="32"/>
        <v>D0412</v>
      </c>
      <c r="E413" t="str">
        <f>VLOOKUP(F413,Helper!$I:$J,2,0)</f>
        <v>D</v>
      </c>
      <c r="F413" t="s">
        <v>1013</v>
      </c>
      <c r="G413" s="27" t="str">
        <f>VLOOKUP(D413,Detail!$G:$H,2,0)</f>
        <v>Taswir Nababan</v>
      </c>
      <c r="H413">
        <v>79</v>
      </c>
      <c r="I413">
        <v>48</v>
      </c>
      <c r="J413">
        <v>40</v>
      </c>
      <c r="K413">
        <v>71</v>
      </c>
      <c r="L413">
        <v>72</v>
      </c>
      <c r="M413">
        <v>100</v>
      </c>
      <c r="N413">
        <v>63</v>
      </c>
      <c r="O413" s="27" t="str">
        <f>IFERROR(VLOOKUP(D413,Absen!$A:$B,2,0),"No")</f>
        <v>No</v>
      </c>
      <c r="P413" s="43">
        <f t="shared" si="33"/>
        <v>63</v>
      </c>
      <c r="Q413" s="45">
        <f t="shared" si="35"/>
        <v>68.05</v>
      </c>
      <c r="R413" s="49" t="str">
        <f>VLOOKUP(Q413,Helper!$N:$O,2,TRUE)</f>
        <v>C</v>
      </c>
      <c r="S413" s="51">
        <f>MATCH(D413,Detail!$G$2:$G$1001,0)</f>
        <v>601</v>
      </c>
      <c r="T413" s="27">
        <f>INDEX(Detail!$A$2:$A$1001,Main!S413,1)</f>
        <v>37347</v>
      </c>
      <c r="U413" t="str">
        <f>INDEX(Detail!$F$2:$F$1001,Main!S413,1)</f>
        <v>Solok</v>
      </c>
      <c r="V413">
        <f>INDEX(Detail!$C$2:$C$1001,Main!S413,1)</f>
        <v>159</v>
      </c>
      <c r="W413">
        <f>INDEX(Detail!$D$2:$D$1001,Main!S413,1)</f>
        <v>82</v>
      </c>
      <c r="X413" t="str">
        <f>INDEX(Detail!$E$2:$E$1001,Main!S413,1)</f>
        <v>Jalan Kutisari Selatan No. 41</v>
      </c>
      <c r="Y413" t="str">
        <f>INDEX(Detail!$B$2:$B$1001,Main!S413,1)</f>
        <v>A-</v>
      </c>
      <c r="Z413">
        <f>MATCH(F413,Sheet1!$A$3:$A$8,0)</f>
        <v>4</v>
      </c>
      <c r="AA413">
        <f>MATCH(A413,Sheet1!$B$2:$E$2,0)</f>
        <v>2</v>
      </c>
      <c r="AB413" t="str">
        <f>INDEX(Sheet1!$B$3:$E$8,Main!Z413,Main!AA413)</f>
        <v>Pak Andi</v>
      </c>
    </row>
    <row r="414" spans="1:28" x14ac:dyDescent="0.35">
      <c r="A414" t="str">
        <f t="shared" si="34"/>
        <v>Kategori 2</v>
      </c>
      <c r="B414">
        <v>413</v>
      </c>
      <c r="C414" t="str">
        <f t="shared" si="31"/>
        <v>0413</v>
      </c>
      <c r="D414" t="str">
        <f t="shared" si="32"/>
        <v>C0413</v>
      </c>
      <c r="E414" t="str">
        <f>VLOOKUP(F414,Helper!$I:$J,2,0)</f>
        <v>C</v>
      </c>
      <c r="F414" t="s">
        <v>1012</v>
      </c>
      <c r="G414" s="27" t="str">
        <f>VLOOKUP(D414,Detail!$G:$H,2,0)</f>
        <v>Warji Permadi</v>
      </c>
      <c r="H414">
        <v>59</v>
      </c>
      <c r="I414">
        <v>58</v>
      </c>
      <c r="J414">
        <v>42</v>
      </c>
      <c r="K414">
        <v>70</v>
      </c>
      <c r="L414">
        <v>84</v>
      </c>
      <c r="M414">
        <v>77</v>
      </c>
      <c r="N414">
        <v>76</v>
      </c>
      <c r="O414" s="27" t="str">
        <f>IFERROR(VLOOKUP(D414,Absen!$A:$B,2,0),"No")</f>
        <v>No</v>
      </c>
      <c r="P414" s="43">
        <f t="shared" si="33"/>
        <v>76</v>
      </c>
      <c r="Q414" s="45">
        <f t="shared" si="35"/>
        <v>65.274999999999991</v>
      </c>
      <c r="R414" s="49" t="str">
        <f>VLOOKUP(Q414,Helper!$N:$O,2,TRUE)</f>
        <v>C</v>
      </c>
      <c r="S414" s="51">
        <f>MATCH(D414,Detail!$G$2:$G$1001,0)</f>
        <v>49</v>
      </c>
      <c r="T414" s="27">
        <f>INDEX(Detail!$A$2:$A$1001,Main!S414,1)</f>
        <v>37646</v>
      </c>
      <c r="U414" t="str">
        <f>INDEX(Detail!$F$2:$F$1001,Main!S414,1)</f>
        <v>Cirebon</v>
      </c>
      <c r="V414">
        <f>INDEX(Detail!$C$2:$C$1001,Main!S414,1)</f>
        <v>167</v>
      </c>
      <c r="W414">
        <f>INDEX(Detail!$D$2:$D$1001,Main!S414,1)</f>
        <v>95</v>
      </c>
      <c r="X414" t="str">
        <f>INDEX(Detail!$E$2:$E$1001,Main!S414,1)</f>
        <v xml:space="preserve">Gang Erlangga No. 8
</v>
      </c>
      <c r="Y414" t="str">
        <f>INDEX(Detail!$B$2:$B$1001,Main!S414,1)</f>
        <v>B+</v>
      </c>
      <c r="Z414">
        <f>MATCH(F414,Sheet1!$A$3:$A$8,0)</f>
        <v>3</v>
      </c>
      <c r="AA414">
        <f>MATCH(A414,Sheet1!$B$2:$E$2,0)</f>
        <v>2</v>
      </c>
      <c r="AB414" t="str">
        <f>INDEX(Sheet1!$B$3:$E$8,Main!Z414,Main!AA414)</f>
        <v>Bu Made</v>
      </c>
    </row>
    <row r="415" spans="1:28" x14ac:dyDescent="0.35">
      <c r="A415" t="str">
        <f t="shared" si="34"/>
        <v>Kategori 2</v>
      </c>
      <c r="B415">
        <v>414</v>
      </c>
      <c r="C415" t="str">
        <f t="shared" si="31"/>
        <v>0414</v>
      </c>
      <c r="D415" t="str">
        <f t="shared" si="32"/>
        <v>C0414</v>
      </c>
      <c r="E415" t="str">
        <f>VLOOKUP(F415,Helper!$I:$J,2,0)</f>
        <v>C</v>
      </c>
      <c r="F415" t="s">
        <v>1012</v>
      </c>
      <c r="G415" s="27" t="str">
        <f>VLOOKUP(D415,Detail!$G:$H,2,0)</f>
        <v>Taufan Permata</v>
      </c>
      <c r="H415">
        <v>53</v>
      </c>
      <c r="I415">
        <v>62</v>
      </c>
      <c r="J415">
        <v>67</v>
      </c>
      <c r="K415">
        <v>52</v>
      </c>
      <c r="L415">
        <v>69</v>
      </c>
      <c r="M415">
        <v>45</v>
      </c>
      <c r="N415">
        <v>98</v>
      </c>
      <c r="O415" s="27" t="str">
        <f>IFERROR(VLOOKUP(D415,Absen!$A:$B,2,0),"No")</f>
        <v>No</v>
      </c>
      <c r="P415" s="43">
        <f t="shared" si="33"/>
        <v>98</v>
      </c>
      <c r="Q415" s="45">
        <f t="shared" si="35"/>
        <v>61.7</v>
      </c>
      <c r="R415" s="49" t="str">
        <f>VLOOKUP(Q415,Helper!$N:$O,2,TRUE)</f>
        <v>C</v>
      </c>
      <c r="S415" s="51">
        <f>MATCH(D415,Detail!$G$2:$G$1001,0)</f>
        <v>403</v>
      </c>
      <c r="T415" s="27">
        <f>INDEX(Detail!$A$2:$A$1001,Main!S415,1)</f>
        <v>37398</v>
      </c>
      <c r="U415" t="str">
        <f>INDEX(Detail!$F$2:$F$1001,Main!S415,1)</f>
        <v>Sorong</v>
      </c>
      <c r="V415">
        <f>INDEX(Detail!$C$2:$C$1001,Main!S415,1)</f>
        <v>178</v>
      </c>
      <c r="W415">
        <f>INDEX(Detail!$D$2:$D$1001,Main!S415,1)</f>
        <v>49</v>
      </c>
      <c r="X415" t="str">
        <f>INDEX(Detail!$E$2:$E$1001,Main!S415,1)</f>
        <v>Gg. Pasteur No. 26</v>
      </c>
      <c r="Y415" t="str">
        <f>INDEX(Detail!$B$2:$B$1001,Main!S415,1)</f>
        <v>O-</v>
      </c>
      <c r="Z415">
        <f>MATCH(F415,Sheet1!$A$3:$A$8,0)</f>
        <v>3</v>
      </c>
      <c r="AA415">
        <f>MATCH(A415,Sheet1!$B$2:$E$2,0)</f>
        <v>2</v>
      </c>
      <c r="AB415" t="str">
        <f>INDEX(Sheet1!$B$3:$E$8,Main!Z415,Main!AA415)</f>
        <v>Bu Made</v>
      </c>
    </row>
    <row r="416" spans="1:28" x14ac:dyDescent="0.35">
      <c r="A416" t="str">
        <f t="shared" si="34"/>
        <v>Kategori 2</v>
      </c>
      <c r="B416">
        <v>415</v>
      </c>
      <c r="C416" t="str">
        <f t="shared" si="31"/>
        <v>0415</v>
      </c>
      <c r="D416" t="str">
        <f t="shared" si="32"/>
        <v>A0415</v>
      </c>
      <c r="E416" t="str">
        <f>VLOOKUP(F416,Helper!$I:$J,2,0)</f>
        <v>A</v>
      </c>
      <c r="F416" t="s">
        <v>1015</v>
      </c>
      <c r="G416" s="27" t="str">
        <f>VLOOKUP(D416,Detail!$G:$H,2,0)</f>
        <v>Martana Rajasa</v>
      </c>
      <c r="H416">
        <v>64</v>
      </c>
      <c r="I416">
        <v>44</v>
      </c>
      <c r="J416">
        <v>33</v>
      </c>
      <c r="K416">
        <v>68</v>
      </c>
      <c r="L416">
        <v>79</v>
      </c>
      <c r="M416">
        <v>54</v>
      </c>
      <c r="N416">
        <v>98</v>
      </c>
      <c r="O416" s="27">
        <f>IFERROR(VLOOKUP(D416,Absen!$A:$B,2,0),"No")</f>
        <v>44830</v>
      </c>
      <c r="P416" s="43">
        <f t="shared" si="33"/>
        <v>88</v>
      </c>
      <c r="Q416" s="45">
        <f t="shared" si="35"/>
        <v>58.075000000000003</v>
      </c>
      <c r="R416" s="49" t="str">
        <f>VLOOKUP(Q416,Helper!$N:$O,2,TRUE)</f>
        <v>D</v>
      </c>
      <c r="S416" s="51">
        <f>MATCH(D416,Detail!$G$2:$G$1001,0)</f>
        <v>598</v>
      </c>
      <c r="T416" s="27">
        <f>INDEX(Detail!$A$2:$A$1001,Main!S416,1)</f>
        <v>38148</v>
      </c>
      <c r="U416" t="str">
        <f>INDEX(Detail!$F$2:$F$1001,Main!S416,1)</f>
        <v>Pangkalpinang</v>
      </c>
      <c r="V416">
        <f>INDEX(Detail!$C$2:$C$1001,Main!S416,1)</f>
        <v>172</v>
      </c>
      <c r="W416">
        <f>INDEX(Detail!$D$2:$D$1001,Main!S416,1)</f>
        <v>71</v>
      </c>
      <c r="X416" t="str">
        <f>INDEX(Detail!$E$2:$E$1001,Main!S416,1)</f>
        <v xml:space="preserve">Jalan Kutai No. 7
</v>
      </c>
      <c r="Y416" t="str">
        <f>INDEX(Detail!$B$2:$B$1001,Main!S416,1)</f>
        <v>AB-</v>
      </c>
      <c r="Z416">
        <f>MATCH(F416,Sheet1!$A$3:$A$8,0)</f>
        <v>1</v>
      </c>
      <c r="AA416">
        <f>MATCH(A416,Sheet1!$B$2:$E$2,0)</f>
        <v>2</v>
      </c>
      <c r="AB416" t="str">
        <f>INDEX(Sheet1!$B$3:$E$8,Main!Z416,Main!AA416)</f>
        <v>Pak Budi</v>
      </c>
    </row>
    <row r="417" spans="1:28" x14ac:dyDescent="0.35">
      <c r="A417" t="str">
        <f t="shared" si="34"/>
        <v>Kategori 2</v>
      </c>
      <c r="B417">
        <v>416</v>
      </c>
      <c r="C417" t="str">
        <f t="shared" si="31"/>
        <v>0416</v>
      </c>
      <c r="D417" t="str">
        <f t="shared" si="32"/>
        <v>B0416</v>
      </c>
      <c r="E417" t="str">
        <f>VLOOKUP(F417,Helper!$I:$J,2,0)</f>
        <v>B</v>
      </c>
      <c r="F417" t="s">
        <v>1014</v>
      </c>
      <c r="G417" s="27" t="str">
        <f>VLOOKUP(D417,Detail!$G:$H,2,0)</f>
        <v>Rizki Puspita</v>
      </c>
      <c r="H417">
        <v>55</v>
      </c>
      <c r="I417">
        <v>62</v>
      </c>
      <c r="J417">
        <v>88</v>
      </c>
      <c r="K417">
        <v>64</v>
      </c>
      <c r="L417">
        <v>59</v>
      </c>
      <c r="M417">
        <v>41</v>
      </c>
      <c r="N417">
        <v>77</v>
      </c>
      <c r="O417" s="27" t="str">
        <f>IFERROR(VLOOKUP(D417,Absen!$A:$B,2,0),"No")</f>
        <v>No</v>
      </c>
      <c r="P417" s="43">
        <f t="shared" si="33"/>
        <v>77</v>
      </c>
      <c r="Q417" s="45">
        <f t="shared" si="35"/>
        <v>63.500000000000007</v>
      </c>
      <c r="R417" s="49" t="str">
        <f>VLOOKUP(Q417,Helper!$N:$O,2,TRUE)</f>
        <v>C</v>
      </c>
      <c r="S417" s="51">
        <f>MATCH(D417,Detail!$G$2:$G$1001,0)</f>
        <v>134</v>
      </c>
      <c r="T417" s="27">
        <f>INDEX(Detail!$A$2:$A$1001,Main!S417,1)</f>
        <v>37267</v>
      </c>
      <c r="U417" t="str">
        <f>INDEX(Detail!$F$2:$F$1001,Main!S417,1)</f>
        <v>Salatiga</v>
      </c>
      <c r="V417">
        <f>INDEX(Detail!$C$2:$C$1001,Main!S417,1)</f>
        <v>151</v>
      </c>
      <c r="W417">
        <f>INDEX(Detail!$D$2:$D$1001,Main!S417,1)</f>
        <v>84</v>
      </c>
      <c r="X417" t="str">
        <f>INDEX(Detail!$E$2:$E$1001,Main!S417,1)</f>
        <v>Gang Moch. Ramdan No. 47</v>
      </c>
      <c r="Y417" t="str">
        <f>INDEX(Detail!$B$2:$B$1001,Main!S417,1)</f>
        <v>A-</v>
      </c>
      <c r="Z417">
        <f>MATCH(F417,Sheet1!$A$3:$A$8,0)</f>
        <v>2</v>
      </c>
      <c r="AA417">
        <f>MATCH(A417,Sheet1!$B$2:$E$2,0)</f>
        <v>2</v>
      </c>
      <c r="AB417" t="str">
        <f>INDEX(Sheet1!$B$3:$E$8,Main!Z417,Main!AA417)</f>
        <v>Bu Ratna</v>
      </c>
    </row>
    <row r="418" spans="1:28" x14ac:dyDescent="0.35">
      <c r="A418" t="str">
        <f t="shared" si="34"/>
        <v>Kategori 2</v>
      </c>
      <c r="B418">
        <v>417</v>
      </c>
      <c r="C418" t="str">
        <f t="shared" si="31"/>
        <v>0417</v>
      </c>
      <c r="D418" t="str">
        <f t="shared" si="32"/>
        <v>D0417</v>
      </c>
      <c r="E418" t="str">
        <f>VLOOKUP(F418,Helper!$I:$J,2,0)</f>
        <v>D</v>
      </c>
      <c r="F418" t="s">
        <v>1013</v>
      </c>
      <c r="G418" s="27" t="str">
        <f>VLOOKUP(D418,Detail!$G:$H,2,0)</f>
        <v>Agus Halim</v>
      </c>
      <c r="H418">
        <v>63</v>
      </c>
      <c r="I418">
        <v>65</v>
      </c>
      <c r="J418">
        <v>63</v>
      </c>
      <c r="K418">
        <v>64</v>
      </c>
      <c r="L418">
        <v>58</v>
      </c>
      <c r="M418">
        <v>73</v>
      </c>
      <c r="N418">
        <v>99</v>
      </c>
      <c r="O418" s="27" t="str">
        <f>IFERROR(VLOOKUP(D418,Absen!$A:$B,2,0),"No")</f>
        <v>No</v>
      </c>
      <c r="P418" s="43">
        <f t="shared" si="33"/>
        <v>99</v>
      </c>
      <c r="Q418" s="45">
        <f t="shared" si="35"/>
        <v>68.350000000000009</v>
      </c>
      <c r="R418" s="49" t="str">
        <f>VLOOKUP(Q418,Helper!$N:$O,2,TRUE)</f>
        <v>C</v>
      </c>
      <c r="S418" s="51">
        <f>MATCH(D418,Detail!$G$2:$G$1001,0)</f>
        <v>522</v>
      </c>
      <c r="T418" s="27">
        <f>INDEX(Detail!$A$2:$A$1001,Main!S418,1)</f>
        <v>37397</v>
      </c>
      <c r="U418" t="str">
        <f>INDEX(Detail!$F$2:$F$1001,Main!S418,1)</f>
        <v>Magelang</v>
      </c>
      <c r="V418">
        <f>INDEX(Detail!$C$2:$C$1001,Main!S418,1)</f>
        <v>173</v>
      </c>
      <c r="W418">
        <f>INDEX(Detail!$D$2:$D$1001,Main!S418,1)</f>
        <v>74</v>
      </c>
      <c r="X418" t="str">
        <f>INDEX(Detail!$E$2:$E$1001,Main!S418,1)</f>
        <v>Jalan Cikutra Timur No. 62</v>
      </c>
      <c r="Y418" t="str">
        <f>INDEX(Detail!$B$2:$B$1001,Main!S418,1)</f>
        <v>B+</v>
      </c>
      <c r="Z418">
        <f>MATCH(F418,Sheet1!$A$3:$A$8,0)</f>
        <v>4</v>
      </c>
      <c r="AA418">
        <f>MATCH(A418,Sheet1!$B$2:$E$2,0)</f>
        <v>2</v>
      </c>
      <c r="AB418" t="str">
        <f>INDEX(Sheet1!$B$3:$E$8,Main!Z418,Main!AA418)</f>
        <v>Pak Andi</v>
      </c>
    </row>
    <row r="419" spans="1:28" x14ac:dyDescent="0.35">
      <c r="A419" t="str">
        <f t="shared" si="34"/>
        <v>Kategori 2</v>
      </c>
      <c r="B419">
        <v>418</v>
      </c>
      <c r="C419" t="str">
        <f t="shared" si="31"/>
        <v>0418</v>
      </c>
      <c r="D419" t="str">
        <f t="shared" si="32"/>
        <v>B0418</v>
      </c>
      <c r="E419" t="str">
        <f>VLOOKUP(F419,Helper!$I:$J,2,0)</f>
        <v>B</v>
      </c>
      <c r="F419" t="s">
        <v>1014</v>
      </c>
      <c r="G419" s="27" t="str">
        <f>VLOOKUP(D419,Detail!$G:$H,2,0)</f>
        <v>Pranata Hastuti</v>
      </c>
      <c r="H419">
        <v>87</v>
      </c>
      <c r="I419">
        <v>68</v>
      </c>
      <c r="J419">
        <v>34</v>
      </c>
      <c r="K419">
        <v>59</v>
      </c>
      <c r="L419">
        <v>88</v>
      </c>
      <c r="M419">
        <v>81</v>
      </c>
      <c r="N419">
        <v>76</v>
      </c>
      <c r="O419" s="27" t="str">
        <f>IFERROR(VLOOKUP(D419,Absen!$A:$B,2,0),"No")</f>
        <v>No</v>
      </c>
      <c r="P419" s="43">
        <f t="shared" si="33"/>
        <v>76</v>
      </c>
      <c r="Q419" s="45">
        <f t="shared" si="35"/>
        <v>68.349999999999994</v>
      </c>
      <c r="R419" s="49" t="str">
        <f>VLOOKUP(Q419,Helper!$N:$O,2,TRUE)</f>
        <v>C</v>
      </c>
      <c r="S419" s="51">
        <f>MATCH(D419,Detail!$G$2:$G$1001,0)</f>
        <v>45</v>
      </c>
      <c r="T419" s="27">
        <f>INDEX(Detail!$A$2:$A$1001,Main!S419,1)</f>
        <v>37060</v>
      </c>
      <c r="U419" t="str">
        <f>INDEX(Detail!$F$2:$F$1001,Main!S419,1)</f>
        <v>Prabumulih</v>
      </c>
      <c r="V419">
        <f>INDEX(Detail!$C$2:$C$1001,Main!S419,1)</f>
        <v>150</v>
      </c>
      <c r="W419">
        <f>INDEX(Detail!$D$2:$D$1001,Main!S419,1)</f>
        <v>92</v>
      </c>
      <c r="X419" t="str">
        <f>INDEX(Detail!$E$2:$E$1001,Main!S419,1)</f>
        <v xml:space="preserve">Gang Dipenogoro No. 5
</v>
      </c>
      <c r="Y419" t="str">
        <f>INDEX(Detail!$B$2:$B$1001,Main!S419,1)</f>
        <v>B-</v>
      </c>
      <c r="Z419">
        <f>MATCH(F419,Sheet1!$A$3:$A$8,0)</f>
        <v>2</v>
      </c>
      <c r="AA419">
        <f>MATCH(A419,Sheet1!$B$2:$E$2,0)</f>
        <v>2</v>
      </c>
      <c r="AB419" t="str">
        <f>INDEX(Sheet1!$B$3:$E$8,Main!Z419,Main!AA419)</f>
        <v>Bu Ratna</v>
      </c>
    </row>
    <row r="420" spans="1:28" x14ac:dyDescent="0.35">
      <c r="A420" t="str">
        <f t="shared" si="34"/>
        <v>Kategori 2</v>
      </c>
      <c r="B420">
        <v>419</v>
      </c>
      <c r="C420" t="str">
        <f t="shared" si="31"/>
        <v>0419</v>
      </c>
      <c r="D420" t="str">
        <f t="shared" si="32"/>
        <v>E0419</v>
      </c>
      <c r="E420" t="str">
        <f>VLOOKUP(F420,Helper!$I:$J,2,0)</f>
        <v>E</v>
      </c>
      <c r="F420" t="s">
        <v>1010</v>
      </c>
      <c r="G420" s="27" t="str">
        <f>VLOOKUP(D420,Detail!$G:$H,2,0)</f>
        <v>Salwa Utama</v>
      </c>
      <c r="H420">
        <v>58</v>
      </c>
      <c r="I420">
        <v>69</v>
      </c>
      <c r="J420">
        <v>65</v>
      </c>
      <c r="K420">
        <v>72</v>
      </c>
      <c r="L420">
        <v>60</v>
      </c>
      <c r="M420">
        <v>54</v>
      </c>
      <c r="N420">
        <v>83</v>
      </c>
      <c r="O420" s="27">
        <f>IFERROR(VLOOKUP(D420,Absen!$A:$B,2,0),"No")</f>
        <v>44917</v>
      </c>
      <c r="P420" s="43">
        <f t="shared" si="33"/>
        <v>73</v>
      </c>
      <c r="Q420" s="45">
        <f t="shared" si="35"/>
        <v>63.474999999999994</v>
      </c>
      <c r="R420" s="49" t="str">
        <f>VLOOKUP(Q420,Helper!$N:$O,2,TRUE)</f>
        <v>C</v>
      </c>
      <c r="S420" s="51">
        <f>MATCH(D420,Detail!$G$2:$G$1001,0)</f>
        <v>508</v>
      </c>
      <c r="T420" s="27">
        <f>INDEX(Detail!$A$2:$A$1001,Main!S420,1)</f>
        <v>37998</v>
      </c>
      <c r="U420" t="str">
        <f>INDEX(Detail!$F$2:$F$1001,Main!S420,1)</f>
        <v>Subulussalam</v>
      </c>
      <c r="V420">
        <f>INDEX(Detail!$C$2:$C$1001,Main!S420,1)</f>
        <v>153</v>
      </c>
      <c r="W420">
        <f>INDEX(Detail!$D$2:$D$1001,Main!S420,1)</f>
        <v>48</v>
      </c>
      <c r="X420" t="str">
        <f>INDEX(Detail!$E$2:$E$1001,Main!S420,1)</f>
        <v>Jalan BKR No. 90</v>
      </c>
      <c r="Y420" t="str">
        <f>INDEX(Detail!$B$2:$B$1001,Main!S420,1)</f>
        <v>B+</v>
      </c>
      <c r="Z420">
        <f>MATCH(F420,Sheet1!$A$3:$A$8,0)</f>
        <v>5</v>
      </c>
      <c r="AA420">
        <f>MATCH(A420,Sheet1!$B$2:$E$2,0)</f>
        <v>2</v>
      </c>
      <c r="AB420" t="str">
        <f>INDEX(Sheet1!$B$3:$E$8,Main!Z420,Main!AA420)</f>
        <v>Bu Dwi</v>
      </c>
    </row>
    <row r="421" spans="1:28" x14ac:dyDescent="0.35">
      <c r="A421" t="str">
        <f t="shared" si="34"/>
        <v>Kategori 2</v>
      </c>
      <c r="B421">
        <v>420</v>
      </c>
      <c r="C421" t="str">
        <f t="shared" si="31"/>
        <v>0420</v>
      </c>
      <c r="D421" t="str">
        <f t="shared" si="32"/>
        <v>F0420</v>
      </c>
      <c r="E421" t="str">
        <f>VLOOKUP(F421,Helper!$I:$J,2,0)</f>
        <v>F</v>
      </c>
      <c r="F421" t="s">
        <v>1011</v>
      </c>
      <c r="G421" s="27" t="str">
        <f>VLOOKUP(D421,Detail!$G:$H,2,0)</f>
        <v>Zamira Nurdiyanti</v>
      </c>
      <c r="H421">
        <v>85</v>
      </c>
      <c r="I421">
        <v>40</v>
      </c>
      <c r="J421">
        <v>55</v>
      </c>
      <c r="K421">
        <v>50</v>
      </c>
      <c r="L421">
        <v>77</v>
      </c>
      <c r="M421">
        <v>90</v>
      </c>
      <c r="N421">
        <v>82</v>
      </c>
      <c r="O421" s="27">
        <f>IFERROR(VLOOKUP(D421,Absen!$A:$B,2,0),"No")</f>
        <v>44777</v>
      </c>
      <c r="P421" s="43">
        <f t="shared" si="33"/>
        <v>72</v>
      </c>
      <c r="Q421" s="45">
        <f t="shared" si="35"/>
        <v>67.7</v>
      </c>
      <c r="R421" s="49" t="str">
        <f>VLOOKUP(Q421,Helper!$N:$O,2,TRUE)</f>
        <v>C</v>
      </c>
      <c r="S421" s="51">
        <f>MATCH(D421,Detail!$G$2:$G$1001,0)</f>
        <v>596</v>
      </c>
      <c r="T421" s="27">
        <f>INDEX(Detail!$A$2:$A$1001,Main!S421,1)</f>
        <v>37741</v>
      </c>
      <c r="U421" t="str">
        <f>INDEX(Detail!$F$2:$F$1001,Main!S421,1)</f>
        <v>Lhokseumawe</v>
      </c>
      <c r="V421">
        <f>INDEX(Detail!$C$2:$C$1001,Main!S421,1)</f>
        <v>168</v>
      </c>
      <c r="W421">
        <f>INDEX(Detail!$D$2:$D$1001,Main!S421,1)</f>
        <v>72</v>
      </c>
      <c r="X421" t="str">
        <f>INDEX(Detail!$E$2:$E$1001,Main!S421,1)</f>
        <v>Jalan Kiaracondong No. 15</v>
      </c>
      <c r="Y421" t="str">
        <f>INDEX(Detail!$B$2:$B$1001,Main!S421,1)</f>
        <v>A+</v>
      </c>
      <c r="Z421">
        <f>MATCH(F421,Sheet1!$A$3:$A$8,0)</f>
        <v>6</v>
      </c>
      <c r="AA421">
        <f>MATCH(A421,Sheet1!$B$2:$E$2,0)</f>
        <v>2</v>
      </c>
      <c r="AB421" t="str">
        <f>INDEX(Sheet1!$B$3:$E$8,Main!Z421,Main!AA421)</f>
        <v>Pak Krisna</v>
      </c>
    </row>
    <row r="422" spans="1:28" x14ac:dyDescent="0.35">
      <c r="A422" t="str">
        <f t="shared" si="34"/>
        <v>Kategori 2</v>
      </c>
      <c r="B422">
        <v>421</v>
      </c>
      <c r="C422" t="str">
        <f t="shared" si="31"/>
        <v>0421</v>
      </c>
      <c r="D422" t="str">
        <f t="shared" si="32"/>
        <v>D0421</v>
      </c>
      <c r="E422" t="str">
        <f>VLOOKUP(F422,Helper!$I:$J,2,0)</f>
        <v>D</v>
      </c>
      <c r="F422" t="s">
        <v>1013</v>
      </c>
      <c r="G422" s="27" t="str">
        <f>VLOOKUP(D422,Detail!$G:$H,2,0)</f>
        <v>Elvina Wulandari</v>
      </c>
      <c r="H422">
        <v>85</v>
      </c>
      <c r="I422">
        <v>61</v>
      </c>
      <c r="J422">
        <v>53</v>
      </c>
      <c r="K422">
        <v>50</v>
      </c>
      <c r="L422">
        <v>60</v>
      </c>
      <c r="M422">
        <v>78</v>
      </c>
      <c r="N422">
        <v>93</v>
      </c>
      <c r="O422" s="27">
        <f>IFERROR(VLOOKUP(D422,Absen!$A:$B,2,0),"No")</f>
        <v>44854</v>
      </c>
      <c r="P422" s="43">
        <f t="shared" si="33"/>
        <v>83</v>
      </c>
      <c r="Q422" s="45">
        <f t="shared" si="35"/>
        <v>66.5</v>
      </c>
      <c r="R422" s="49" t="str">
        <f>VLOOKUP(Q422,Helper!$N:$O,2,TRUE)</f>
        <v>C</v>
      </c>
      <c r="S422" s="51">
        <f>MATCH(D422,Detail!$G$2:$G$1001,0)</f>
        <v>967</v>
      </c>
      <c r="T422" s="27">
        <f>INDEX(Detail!$A$2:$A$1001,Main!S422,1)</f>
        <v>37186</v>
      </c>
      <c r="U422" t="str">
        <f>INDEX(Detail!$F$2:$F$1001,Main!S422,1)</f>
        <v>Kendari</v>
      </c>
      <c r="V422">
        <f>INDEX(Detail!$C$2:$C$1001,Main!S422,1)</f>
        <v>167</v>
      </c>
      <c r="W422">
        <f>INDEX(Detail!$D$2:$D$1001,Main!S422,1)</f>
        <v>51</v>
      </c>
      <c r="X422" t="str">
        <f>INDEX(Detail!$E$2:$E$1001,Main!S422,1)</f>
        <v>Jl. Sukajadi No. 80</v>
      </c>
      <c r="Y422" t="str">
        <f>INDEX(Detail!$B$2:$B$1001,Main!S422,1)</f>
        <v>O+</v>
      </c>
      <c r="Z422">
        <f>MATCH(F422,Sheet1!$A$3:$A$8,0)</f>
        <v>4</v>
      </c>
      <c r="AA422">
        <f>MATCH(A422,Sheet1!$B$2:$E$2,0)</f>
        <v>2</v>
      </c>
      <c r="AB422" t="str">
        <f>INDEX(Sheet1!$B$3:$E$8,Main!Z422,Main!AA422)</f>
        <v>Pak Andi</v>
      </c>
    </row>
    <row r="423" spans="1:28" x14ac:dyDescent="0.35">
      <c r="A423" t="str">
        <f t="shared" si="34"/>
        <v>Kategori 2</v>
      </c>
      <c r="B423">
        <v>422</v>
      </c>
      <c r="C423" t="str">
        <f t="shared" si="31"/>
        <v>0422</v>
      </c>
      <c r="D423" t="str">
        <f t="shared" si="32"/>
        <v>F0422</v>
      </c>
      <c r="E423" t="str">
        <f>VLOOKUP(F423,Helper!$I:$J,2,0)</f>
        <v>F</v>
      </c>
      <c r="F423" t="s">
        <v>1011</v>
      </c>
      <c r="G423" s="27" t="str">
        <f>VLOOKUP(D423,Detail!$G:$H,2,0)</f>
        <v>Anom Pratama</v>
      </c>
      <c r="H423">
        <v>93</v>
      </c>
      <c r="I423">
        <v>75</v>
      </c>
      <c r="J423">
        <v>64</v>
      </c>
      <c r="K423">
        <v>74</v>
      </c>
      <c r="L423">
        <v>71</v>
      </c>
      <c r="M423">
        <v>77</v>
      </c>
      <c r="N423">
        <v>76</v>
      </c>
      <c r="O423" s="27">
        <f>IFERROR(VLOOKUP(D423,Absen!$A:$B,2,0),"No")</f>
        <v>44893</v>
      </c>
      <c r="P423" s="43">
        <f t="shared" si="33"/>
        <v>66</v>
      </c>
      <c r="Q423" s="45">
        <f t="shared" si="35"/>
        <v>73.924999999999997</v>
      </c>
      <c r="R423" s="49" t="str">
        <f>VLOOKUP(Q423,Helper!$N:$O,2,TRUE)</f>
        <v>B</v>
      </c>
      <c r="S423" s="51">
        <f>MATCH(D423,Detail!$G$2:$G$1001,0)</f>
        <v>311</v>
      </c>
      <c r="T423" s="27">
        <f>INDEX(Detail!$A$2:$A$1001,Main!S423,1)</f>
        <v>38456</v>
      </c>
      <c r="U423" t="str">
        <f>INDEX(Detail!$F$2:$F$1001,Main!S423,1)</f>
        <v>Bekasi</v>
      </c>
      <c r="V423">
        <f>INDEX(Detail!$C$2:$C$1001,Main!S423,1)</f>
        <v>175</v>
      </c>
      <c r="W423">
        <f>INDEX(Detail!$D$2:$D$1001,Main!S423,1)</f>
        <v>60</v>
      </c>
      <c r="X423" t="str">
        <f>INDEX(Detail!$E$2:$E$1001,Main!S423,1)</f>
        <v>Gg. Erlangga No. 67</v>
      </c>
      <c r="Y423" t="str">
        <f>INDEX(Detail!$B$2:$B$1001,Main!S423,1)</f>
        <v>O+</v>
      </c>
      <c r="Z423">
        <f>MATCH(F423,Sheet1!$A$3:$A$8,0)</f>
        <v>6</v>
      </c>
      <c r="AA423">
        <f>MATCH(A423,Sheet1!$B$2:$E$2,0)</f>
        <v>2</v>
      </c>
      <c r="AB423" t="str">
        <f>INDEX(Sheet1!$B$3:$E$8,Main!Z423,Main!AA423)</f>
        <v>Pak Krisna</v>
      </c>
    </row>
    <row r="424" spans="1:28" x14ac:dyDescent="0.35">
      <c r="A424" t="str">
        <f t="shared" si="34"/>
        <v>Kategori 2</v>
      </c>
      <c r="B424">
        <v>423</v>
      </c>
      <c r="C424" t="str">
        <f t="shared" si="31"/>
        <v>0423</v>
      </c>
      <c r="D424" t="str">
        <f t="shared" si="32"/>
        <v>C0423</v>
      </c>
      <c r="E424" t="str">
        <f>VLOOKUP(F424,Helper!$I:$J,2,0)</f>
        <v>C</v>
      </c>
      <c r="F424" t="s">
        <v>1012</v>
      </c>
      <c r="G424" s="27" t="str">
        <f>VLOOKUP(D424,Detail!$G:$H,2,0)</f>
        <v>Irfan Melani</v>
      </c>
      <c r="H424">
        <v>64</v>
      </c>
      <c r="I424">
        <v>48</v>
      </c>
      <c r="J424">
        <v>72</v>
      </c>
      <c r="K424">
        <v>59</v>
      </c>
      <c r="L424">
        <v>67</v>
      </c>
      <c r="M424">
        <v>83</v>
      </c>
      <c r="N424">
        <v>73</v>
      </c>
      <c r="O424" s="27" t="str">
        <f>IFERROR(VLOOKUP(D424,Absen!$A:$B,2,0),"No")</f>
        <v>No</v>
      </c>
      <c r="P424" s="43">
        <f t="shared" si="33"/>
        <v>73</v>
      </c>
      <c r="Q424" s="45">
        <f t="shared" si="35"/>
        <v>68.05</v>
      </c>
      <c r="R424" s="49" t="str">
        <f>VLOOKUP(Q424,Helper!$N:$O,2,TRUE)</f>
        <v>C</v>
      </c>
      <c r="S424" s="51">
        <f>MATCH(D424,Detail!$G$2:$G$1001,0)</f>
        <v>326</v>
      </c>
      <c r="T424" s="27">
        <f>INDEX(Detail!$A$2:$A$1001,Main!S424,1)</f>
        <v>37925</v>
      </c>
      <c r="U424" t="str">
        <f>INDEX(Detail!$F$2:$F$1001,Main!S424,1)</f>
        <v>Bengkulu</v>
      </c>
      <c r="V424">
        <f>INDEX(Detail!$C$2:$C$1001,Main!S424,1)</f>
        <v>174</v>
      </c>
      <c r="W424">
        <f>INDEX(Detail!$D$2:$D$1001,Main!S424,1)</f>
        <v>66</v>
      </c>
      <c r="X424" t="str">
        <f>INDEX(Detail!$E$2:$E$1001,Main!S424,1)</f>
        <v>Gg. Indragiri No. 23</v>
      </c>
      <c r="Y424" t="str">
        <f>INDEX(Detail!$B$2:$B$1001,Main!S424,1)</f>
        <v>B+</v>
      </c>
      <c r="Z424">
        <f>MATCH(F424,Sheet1!$A$3:$A$8,0)</f>
        <v>3</v>
      </c>
      <c r="AA424">
        <f>MATCH(A424,Sheet1!$B$2:$E$2,0)</f>
        <v>2</v>
      </c>
      <c r="AB424" t="str">
        <f>INDEX(Sheet1!$B$3:$E$8,Main!Z424,Main!AA424)</f>
        <v>Bu Made</v>
      </c>
    </row>
    <row r="425" spans="1:28" x14ac:dyDescent="0.35">
      <c r="A425" t="str">
        <f t="shared" si="34"/>
        <v>Kategori 2</v>
      </c>
      <c r="B425">
        <v>424</v>
      </c>
      <c r="C425" t="str">
        <f t="shared" si="31"/>
        <v>0424</v>
      </c>
      <c r="D425" t="str">
        <f t="shared" si="32"/>
        <v>D0424</v>
      </c>
      <c r="E425" t="str">
        <f>VLOOKUP(F425,Helper!$I:$J,2,0)</f>
        <v>D</v>
      </c>
      <c r="F425" t="s">
        <v>1013</v>
      </c>
      <c r="G425" s="27" t="str">
        <f>VLOOKUP(D425,Detail!$G:$H,2,0)</f>
        <v>Bakiono Suartini</v>
      </c>
      <c r="H425">
        <v>64</v>
      </c>
      <c r="I425">
        <v>49</v>
      </c>
      <c r="J425">
        <v>56</v>
      </c>
      <c r="K425">
        <v>52</v>
      </c>
      <c r="L425">
        <v>67</v>
      </c>
      <c r="M425">
        <v>87</v>
      </c>
      <c r="N425">
        <v>92</v>
      </c>
      <c r="O425" s="27">
        <f>IFERROR(VLOOKUP(D425,Absen!$A:$B,2,0),"No")</f>
        <v>44812</v>
      </c>
      <c r="P425" s="43">
        <f t="shared" si="33"/>
        <v>82</v>
      </c>
      <c r="Q425" s="45">
        <f t="shared" si="35"/>
        <v>65.800000000000011</v>
      </c>
      <c r="R425" s="49" t="str">
        <f>VLOOKUP(Q425,Helper!$N:$O,2,TRUE)</f>
        <v>C</v>
      </c>
      <c r="S425" s="51">
        <f>MATCH(D425,Detail!$G$2:$G$1001,0)</f>
        <v>914</v>
      </c>
      <c r="T425" s="27">
        <f>INDEX(Detail!$A$2:$A$1001,Main!S425,1)</f>
        <v>37714</v>
      </c>
      <c r="U425" t="str">
        <f>INDEX(Detail!$F$2:$F$1001,Main!S425,1)</f>
        <v>Pekalongan</v>
      </c>
      <c r="V425">
        <f>INDEX(Detail!$C$2:$C$1001,Main!S425,1)</f>
        <v>158</v>
      </c>
      <c r="W425">
        <f>INDEX(Detail!$D$2:$D$1001,Main!S425,1)</f>
        <v>79</v>
      </c>
      <c r="X425" t="str">
        <f>INDEX(Detail!$E$2:$E$1001,Main!S425,1)</f>
        <v>Jl. Rajawali Barat No. 96</v>
      </c>
      <c r="Y425" t="str">
        <f>INDEX(Detail!$B$2:$B$1001,Main!S425,1)</f>
        <v>A+</v>
      </c>
      <c r="Z425">
        <f>MATCH(F425,Sheet1!$A$3:$A$8,0)</f>
        <v>4</v>
      </c>
      <c r="AA425">
        <f>MATCH(A425,Sheet1!$B$2:$E$2,0)</f>
        <v>2</v>
      </c>
      <c r="AB425" t="str">
        <f>INDEX(Sheet1!$B$3:$E$8,Main!Z425,Main!AA425)</f>
        <v>Pak Andi</v>
      </c>
    </row>
    <row r="426" spans="1:28" x14ac:dyDescent="0.35">
      <c r="A426" t="str">
        <f t="shared" si="34"/>
        <v>Kategori 2</v>
      </c>
      <c r="B426">
        <v>425</v>
      </c>
      <c r="C426" t="str">
        <f t="shared" si="31"/>
        <v>0425</v>
      </c>
      <c r="D426" t="str">
        <f t="shared" si="32"/>
        <v>D0425</v>
      </c>
      <c r="E426" t="str">
        <f>VLOOKUP(F426,Helper!$I:$J,2,0)</f>
        <v>D</v>
      </c>
      <c r="F426" t="s">
        <v>1013</v>
      </c>
      <c r="G426" s="27" t="str">
        <f>VLOOKUP(D426,Detail!$G:$H,2,0)</f>
        <v>Harjo Permata</v>
      </c>
      <c r="H426">
        <v>81</v>
      </c>
      <c r="I426">
        <v>68</v>
      </c>
      <c r="J426">
        <v>76</v>
      </c>
      <c r="K426">
        <v>74</v>
      </c>
      <c r="L426">
        <v>80</v>
      </c>
      <c r="M426">
        <v>72</v>
      </c>
      <c r="N426">
        <v>74</v>
      </c>
      <c r="O426" s="27" t="str">
        <f>IFERROR(VLOOKUP(D426,Absen!$A:$B,2,0),"No")</f>
        <v>No</v>
      </c>
      <c r="P426" s="43">
        <f t="shared" si="33"/>
        <v>74</v>
      </c>
      <c r="Q426" s="45">
        <f t="shared" si="35"/>
        <v>74.875000000000014</v>
      </c>
      <c r="R426" s="49" t="str">
        <f>VLOOKUP(Q426,Helper!$N:$O,2,TRUE)</f>
        <v>B</v>
      </c>
      <c r="S426" s="51">
        <f>MATCH(D426,Detail!$G$2:$G$1001,0)</f>
        <v>587</v>
      </c>
      <c r="T426" s="27">
        <f>INDEX(Detail!$A$2:$A$1001,Main!S426,1)</f>
        <v>37905</v>
      </c>
      <c r="U426" t="str">
        <f>INDEX(Detail!$F$2:$F$1001,Main!S426,1)</f>
        <v>Kota Administrasi Jakarta Utara</v>
      </c>
      <c r="V426">
        <f>INDEX(Detail!$C$2:$C$1001,Main!S426,1)</f>
        <v>164</v>
      </c>
      <c r="W426">
        <f>INDEX(Detail!$D$2:$D$1001,Main!S426,1)</f>
        <v>94</v>
      </c>
      <c r="X426" t="str">
        <f>INDEX(Detail!$E$2:$E$1001,Main!S426,1)</f>
        <v xml:space="preserve">Jalan Kebonjati No. 7
</v>
      </c>
      <c r="Y426" t="str">
        <f>INDEX(Detail!$B$2:$B$1001,Main!S426,1)</f>
        <v>O+</v>
      </c>
      <c r="Z426">
        <f>MATCH(F426,Sheet1!$A$3:$A$8,0)</f>
        <v>4</v>
      </c>
      <c r="AA426">
        <f>MATCH(A426,Sheet1!$B$2:$E$2,0)</f>
        <v>2</v>
      </c>
      <c r="AB426" t="str">
        <f>INDEX(Sheet1!$B$3:$E$8,Main!Z426,Main!AA426)</f>
        <v>Pak Andi</v>
      </c>
    </row>
    <row r="427" spans="1:28" x14ac:dyDescent="0.35">
      <c r="A427" t="str">
        <f t="shared" si="34"/>
        <v>Kategori 2</v>
      </c>
      <c r="B427">
        <v>426</v>
      </c>
      <c r="C427" t="str">
        <f t="shared" si="31"/>
        <v>0426</v>
      </c>
      <c r="D427" t="str">
        <f t="shared" si="32"/>
        <v>C0426</v>
      </c>
      <c r="E427" t="str">
        <f>VLOOKUP(F427,Helper!$I:$J,2,0)</f>
        <v>C</v>
      </c>
      <c r="F427" t="s">
        <v>1012</v>
      </c>
      <c r="G427" s="27" t="str">
        <f>VLOOKUP(D427,Detail!$G:$H,2,0)</f>
        <v>Rahmat Purwanti</v>
      </c>
      <c r="H427">
        <v>55</v>
      </c>
      <c r="I427">
        <v>73</v>
      </c>
      <c r="J427">
        <v>81</v>
      </c>
      <c r="K427">
        <v>61</v>
      </c>
      <c r="L427">
        <v>57</v>
      </c>
      <c r="M427">
        <v>69</v>
      </c>
      <c r="N427">
        <v>85</v>
      </c>
      <c r="O427" s="27">
        <f>IFERROR(VLOOKUP(D427,Absen!$A:$B,2,0),"No")</f>
        <v>44899</v>
      </c>
      <c r="P427" s="43">
        <f t="shared" si="33"/>
        <v>75</v>
      </c>
      <c r="Q427" s="45">
        <f t="shared" si="35"/>
        <v>68.25</v>
      </c>
      <c r="R427" s="49" t="str">
        <f>VLOOKUP(Q427,Helper!$N:$O,2,TRUE)</f>
        <v>C</v>
      </c>
      <c r="S427" s="51">
        <f>MATCH(D427,Detail!$G$2:$G$1001,0)</f>
        <v>957</v>
      </c>
      <c r="T427" s="27">
        <f>INDEX(Detail!$A$2:$A$1001,Main!S427,1)</f>
        <v>37967</v>
      </c>
      <c r="U427" t="str">
        <f>INDEX(Detail!$F$2:$F$1001,Main!S427,1)</f>
        <v>Palembang</v>
      </c>
      <c r="V427">
        <f>INDEX(Detail!$C$2:$C$1001,Main!S427,1)</f>
        <v>175</v>
      </c>
      <c r="W427">
        <f>INDEX(Detail!$D$2:$D$1001,Main!S427,1)</f>
        <v>47</v>
      </c>
      <c r="X427" t="str">
        <f>INDEX(Detail!$E$2:$E$1001,Main!S427,1)</f>
        <v>Jl. Stasiun Wonokromo No. 77</v>
      </c>
      <c r="Y427" t="str">
        <f>INDEX(Detail!$B$2:$B$1001,Main!S427,1)</f>
        <v>AB-</v>
      </c>
      <c r="Z427">
        <f>MATCH(F427,Sheet1!$A$3:$A$8,0)</f>
        <v>3</v>
      </c>
      <c r="AA427">
        <f>MATCH(A427,Sheet1!$B$2:$E$2,0)</f>
        <v>2</v>
      </c>
      <c r="AB427" t="str">
        <f>INDEX(Sheet1!$B$3:$E$8,Main!Z427,Main!AA427)</f>
        <v>Bu Made</v>
      </c>
    </row>
    <row r="428" spans="1:28" x14ac:dyDescent="0.35">
      <c r="A428" t="str">
        <f t="shared" si="34"/>
        <v>Kategori 2</v>
      </c>
      <c r="B428">
        <v>427</v>
      </c>
      <c r="C428" t="str">
        <f t="shared" si="31"/>
        <v>0427</v>
      </c>
      <c r="D428" t="str">
        <f t="shared" si="32"/>
        <v>D0427</v>
      </c>
      <c r="E428" t="str">
        <f>VLOOKUP(F428,Helper!$I:$J,2,0)</f>
        <v>D</v>
      </c>
      <c r="F428" t="s">
        <v>1013</v>
      </c>
      <c r="G428" s="27" t="str">
        <f>VLOOKUP(D428,Detail!$G:$H,2,0)</f>
        <v>Jasmani Mustofa</v>
      </c>
      <c r="H428">
        <v>88</v>
      </c>
      <c r="I428">
        <v>73</v>
      </c>
      <c r="J428">
        <v>30</v>
      </c>
      <c r="K428">
        <v>51</v>
      </c>
      <c r="L428">
        <v>62</v>
      </c>
      <c r="M428">
        <v>92</v>
      </c>
      <c r="N428">
        <v>64</v>
      </c>
      <c r="O428" s="27" t="str">
        <f>IFERROR(VLOOKUP(D428,Absen!$A:$B,2,0),"No")</f>
        <v>No</v>
      </c>
      <c r="P428" s="43">
        <f t="shared" si="33"/>
        <v>64</v>
      </c>
      <c r="Q428" s="45">
        <f t="shared" si="35"/>
        <v>65.050000000000011</v>
      </c>
      <c r="R428" s="49" t="str">
        <f>VLOOKUP(Q428,Helper!$N:$O,2,TRUE)</f>
        <v>C</v>
      </c>
      <c r="S428" s="51">
        <f>MATCH(D428,Detail!$G$2:$G$1001,0)</f>
        <v>413</v>
      </c>
      <c r="T428" s="27">
        <f>INDEX(Detail!$A$2:$A$1001,Main!S428,1)</f>
        <v>38069</v>
      </c>
      <c r="U428" t="str">
        <f>INDEX(Detail!$F$2:$F$1001,Main!S428,1)</f>
        <v>Cimahi</v>
      </c>
      <c r="V428">
        <f>INDEX(Detail!$C$2:$C$1001,Main!S428,1)</f>
        <v>174</v>
      </c>
      <c r="W428">
        <f>INDEX(Detail!$D$2:$D$1001,Main!S428,1)</f>
        <v>49</v>
      </c>
      <c r="X428" t="str">
        <f>INDEX(Detail!$E$2:$E$1001,Main!S428,1)</f>
        <v xml:space="preserve">Gg. PHH. Mustofa No. 6
</v>
      </c>
      <c r="Y428" t="str">
        <f>INDEX(Detail!$B$2:$B$1001,Main!S428,1)</f>
        <v>B+</v>
      </c>
      <c r="Z428">
        <f>MATCH(F428,Sheet1!$A$3:$A$8,0)</f>
        <v>4</v>
      </c>
      <c r="AA428">
        <f>MATCH(A428,Sheet1!$B$2:$E$2,0)</f>
        <v>2</v>
      </c>
      <c r="AB428" t="str">
        <f>INDEX(Sheet1!$B$3:$E$8,Main!Z428,Main!AA428)</f>
        <v>Pak Andi</v>
      </c>
    </row>
    <row r="429" spans="1:28" x14ac:dyDescent="0.35">
      <c r="A429" t="str">
        <f t="shared" si="34"/>
        <v>Kategori 2</v>
      </c>
      <c r="B429">
        <v>428</v>
      </c>
      <c r="C429" t="str">
        <f t="shared" si="31"/>
        <v>0428</v>
      </c>
      <c r="D429" t="str">
        <f t="shared" si="32"/>
        <v>F0428</v>
      </c>
      <c r="E429" t="str">
        <f>VLOOKUP(F429,Helper!$I:$J,2,0)</f>
        <v>F</v>
      </c>
      <c r="F429" t="s">
        <v>1011</v>
      </c>
      <c r="G429" s="27" t="str">
        <f>VLOOKUP(D429,Detail!$G:$H,2,0)</f>
        <v>Manah Siregar</v>
      </c>
      <c r="H429">
        <v>81</v>
      </c>
      <c r="I429">
        <v>63</v>
      </c>
      <c r="J429">
        <v>48</v>
      </c>
      <c r="K429">
        <v>65</v>
      </c>
      <c r="L429">
        <v>71</v>
      </c>
      <c r="M429">
        <v>86</v>
      </c>
      <c r="N429">
        <v>72</v>
      </c>
      <c r="O429" s="27">
        <f>IFERROR(VLOOKUP(D429,Absen!$A:$B,2,0),"No")</f>
        <v>44788</v>
      </c>
      <c r="P429" s="43">
        <f t="shared" si="33"/>
        <v>62</v>
      </c>
      <c r="Q429" s="45">
        <f t="shared" si="35"/>
        <v>68</v>
      </c>
      <c r="R429" s="49" t="str">
        <f>VLOOKUP(Q429,Helper!$N:$O,2,TRUE)</f>
        <v>C</v>
      </c>
      <c r="S429" s="51">
        <f>MATCH(D429,Detail!$G$2:$G$1001,0)</f>
        <v>257</v>
      </c>
      <c r="T429" s="27">
        <f>INDEX(Detail!$A$2:$A$1001,Main!S429,1)</f>
        <v>38149</v>
      </c>
      <c r="U429" t="str">
        <f>INDEX(Detail!$F$2:$F$1001,Main!S429,1)</f>
        <v>Lhokseumawe</v>
      </c>
      <c r="V429">
        <f>INDEX(Detail!$C$2:$C$1001,Main!S429,1)</f>
        <v>178</v>
      </c>
      <c r="W429">
        <f>INDEX(Detail!$D$2:$D$1001,Main!S429,1)</f>
        <v>82</v>
      </c>
      <c r="X429" t="str">
        <f>INDEX(Detail!$E$2:$E$1001,Main!S429,1)</f>
        <v>Gg. Ahmad Dahlan No. 65</v>
      </c>
      <c r="Y429" t="str">
        <f>INDEX(Detail!$B$2:$B$1001,Main!S429,1)</f>
        <v>B+</v>
      </c>
      <c r="Z429">
        <f>MATCH(F429,Sheet1!$A$3:$A$8,0)</f>
        <v>6</v>
      </c>
      <c r="AA429">
        <f>MATCH(A429,Sheet1!$B$2:$E$2,0)</f>
        <v>2</v>
      </c>
      <c r="AB429" t="str">
        <f>INDEX(Sheet1!$B$3:$E$8,Main!Z429,Main!AA429)</f>
        <v>Pak Krisna</v>
      </c>
    </row>
    <row r="430" spans="1:28" x14ac:dyDescent="0.35">
      <c r="A430" t="str">
        <f t="shared" si="34"/>
        <v>Kategori 2</v>
      </c>
      <c r="B430">
        <v>429</v>
      </c>
      <c r="C430" t="str">
        <f t="shared" si="31"/>
        <v>0429</v>
      </c>
      <c r="D430" t="str">
        <f t="shared" si="32"/>
        <v>E0429</v>
      </c>
      <c r="E430" t="str">
        <f>VLOOKUP(F430,Helper!$I:$J,2,0)</f>
        <v>E</v>
      </c>
      <c r="F430" t="s">
        <v>1010</v>
      </c>
      <c r="G430" s="27" t="str">
        <f>VLOOKUP(D430,Detail!$G:$H,2,0)</f>
        <v>Jumari Namaga</v>
      </c>
      <c r="H430">
        <v>70</v>
      </c>
      <c r="I430">
        <v>44</v>
      </c>
      <c r="J430">
        <v>42</v>
      </c>
      <c r="K430">
        <v>60</v>
      </c>
      <c r="L430">
        <v>70</v>
      </c>
      <c r="M430">
        <v>44</v>
      </c>
      <c r="N430">
        <v>94</v>
      </c>
      <c r="O430" s="27">
        <f>IFERROR(VLOOKUP(D430,Absen!$A:$B,2,0),"No")</f>
        <v>44753</v>
      </c>
      <c r="P430" s="43">
        <f t="shared" si="33"/>
        <v>84</v>
      </c>
      <c r="Q430" s="45">
        <f t="shared" si="35"/>
        <v>56.1</v>
      </c>
      <c r="R430" s="49" t="str">
        <f>VLOOKUP(Q430,Helper!$N:$O,2,TRUE)</f>
        <v>D</v>
      </c>
      <c r="S430" s="51">
        <f>MATCH(D430,Detail!$G$2:$G$1001,0)</f>
        <v>111</v>
      </c>
      <c r="T430" s="27">
        <f>INDEX(Detail!$A$2:$A$1001,Main!S430,1)</f>
        <v>38336</v>
      </c>
      <c r="U430" t="str">
        <f>INDEX(Detail!$F$2:$F$1001,Main!S430,1)</f>
        <v>Banda Aceh</v>
      </c>
      <c r="V430">
        <f>INDEX(Detail!$C$2:$C$1001,Main!S430,1)</f>
        <v>173</v>
      </c>
      <c r="W430">
        <f>INDEX(Detail!$D$2:$D$1001,Main!S430,1)</f>
        <v>80</v>
      </c>
      <c r="X430" t="str">
        <f>INDEX(Detail!$E$2:$E$1001,Main!S430,1)</f>
        <v xml:space="preserve">Gang Kutai No. 8
</v>
      </c>
      <c r="Y430" t="str">
        <f>INDEX(Detail!$B$2:$B$1001,Main!S430,1)</f>
        <v>B+</v>
      </c>
      <c r="Z430">
        <f>MATCH(F430,Sheet1!$A$3:$A$8,0)</f>
        <v>5</v>
      </c>
      <c r="AA430">
        <f>MATCH(A430,Sheet1!$B$2:$E$2,0)</f>
        <v>2</v>
      </c>
      <c r="AB430" t="str">
        <f>INDEX(Sheet1!$B$3:$E$8,Main!Z430,Main!AA430)</f>
        <v>Bu Dwi</v>
      </c>
    </row>
    <row r="431" spans="1:28" x14ac:dyDescent="0.35">
      <c r="A431" t="str">
        <f t="shared" si="34"/>
        <v>Kategori 2</v>
      </c>
      <c r="B431">
        <v>430</v>
      </c>
      <c r="C431" t="str">
        <f t="shared" si="31"/>
        <v>0430</v>
      </c>
      <c r="D431" t="str">
        <f t="shared" si="32"/>
        <v>C0430</v>
      </c>
      <c r="E431" t="str">
        <f>VLOOKUP(F431,Helper!$I:$J,2,0)</f>
        <v>C</v>
      </c>
      <c r="F431" t="s">
        <v>1012</v>
      </c>
      <c r="G431" s="27" t="str">
        <f>VLOOKUP(D431,Detail!$G:$H,2,0)</f>
        <v>Talia Saefullah</v>
      </c>
      <c r="H431">
        <v>53</v>
      </c>
      <c r="I431">
        <v>63</v>
      </c>
      <c r="J431">
        <v>76</v>
      </c>
      <c r="K431">
        <v>63</v>
      </c>
      <c r="L431">
        <v>52</v>
      </c>
      <c r="M431">
        <v>68</v>
      </c>
      <c r="N431">
        <v>85</v>
      </c>
      <c r="O431" s="27" t="str">
        <f>IFERROR(VLOOKUP(D431,Absen!$A:$B,2,0),"No")</f>
        <v>No</v>
      </c>
      <c r="P431" s="43">
        <f t="shared" si="33"/>
        <v>85</v>
      </c>
      <c r="Q431" s="45">
        <f t="shared" si="35"/>
        <v>66.175000000000011</v>
      </c>
      <c r="R431" s="49" t="str">
        <f>VLOOKUP(Q431,Helper!$N:$O,2,TRUE)</f>
        <v>C</v>
      </c>
      <c r="S431" s="51">
        <f>MATCH(D431,Detail!$G$2:$G$1001,0)</f>
        <v>729</v>
      </c>
      <c r="T431" s="27">
        <f>INDEX(Detail!$A$2:$A$1001,Main!S431,1)</f>
        <v>38330</v>
      </c>
      <c r="U431" t="str">
        <f>INDEX(Detail!$F$2:$F$1001,Main!S431,1)</f>
        <v>Palembang</v>
      </c>
      <c r="V431">
        <f>INDEX(Detail!$C$2:$C$1001,Main!S431,1)</f>
        <v>174</v>
      </c>
      <c r="W431">
        <f>INDEX(Detail!$D$2:$D$1001,Main!S431,1)</f>
        <v>76</v>
      </c>
      <c r="X431" t="str">
        <f>INDEX(Detail!$E$2:$E$1001,Main!S431,1)</f>
        <v xml:space="preserve">Jl. Abdul Muis No. 9
</v>
      </c>
      <c r="Y431" t="str">
        <f>INDEX(Detail!$B$2:$B$1001,Main!S431,1)</f>
        <v>A+</v>
      </c>
      <c r="Z431">
        <f>MATCH(F431,Sheet1!$A$3:$A$8,0)</f>
        <v>3</v>
      </c>
      <c r="AA431">
        <f>MATCH(A431,Sheet1!$B$2:$E$2,0)</f>
        <v>2</v>
      </c>
      <c r="AB431" t="str">
        <f>INDEX(Sheet1!$B$3:$E$8,Main!Z431,Main!AA431)</f>
        <v>Bu Made</v>
      </c>
    </row>
    <row r="432" spans="1:28" x14ac:dyDescent="0.35">
      <c r="A432" t="str">
        <f t="shared" si="34"/>
        <v>Kategori 2</v>
      </c>
      <c r="B432">
        <v>431</v>
      </c>
      <c r="C432" t="str">
        <f t="shared" si="31"/>
        <v>0431</v>
      </c>
      <c r="D432" t="str">
        <f t="shared" si="32"/>
        <v>B0431</v>
      </c>
      <c r="E432" t="str">
        <f>VLOOKUP(F432,Helper!$I:$J,2,0)</f>
        <v>B</v>
      </c>
      <c r="F432" t="s">
        <v>1014</v>
      </c>
      <c r="G432" s="27" t="str">
        <f>VLOOKUP(D432,Detail!$G:$H,2,0)</f>
        <v>Bakti Winarno</v>
      </c>
      <c r="H432">
        <v>55</v>
      </c>
      <c r="I432">
        <v>43</v>
      </c>
      <c r="J432">
        <v>55</v>
      </c>
      <c r="K432">
        <v>66</v>
      </c>
      <c r="L432">
        <v>83</v>
      </c>
      <c r="M432">
        <v>68</v>
      </c>
      <c r="N432">
        <v>99</v>
      </c>
      <c r="O432" s="27">
        <f>IFERROR(VLOOKUP(D432,Absen!$A:$B,2,0),"No")</f>
        <v>44878</v>
      </c>
      <c r="P432" s="43">
        <f t="shared" si="33"/>
        <v>89</v>
      </c>
      <c r="Q432" s="45">
        <f t="shared" si="35"/>
        <v>64.375</v>
      </c>
      <c r="R432" s="49" t="str">
        <f>VLOOKUP(Q432,Helper!$N:$O,2,TRUE)</f>
        <v>C</v>
      </c>
      <c r="S432" s="51">
        <f>MATCH(D432,Detail!$G$2:$G$1001,0)</f>
        <v>530</v>
      </c>
      <c r="T432" s="27">
        <f>INDEX(Detail!$A$2:$A$1001,Main!S432,1)</f>
        <v>37515</v>
      </c>
      <c r="U432" t="str">
        <f>INDEX(Detail!$F$2:$F$1001,Main!S432,1)</f>
        <v>Palopo</v>
      </c>
      <c r="V432">
        <f>INDEX(Detail!$C$2:$C$1001,Main!S432,1)</f>
        <v>174</v>
      </c>
      <c r="W432">
        <f>INDEX(Detail!$D$2:$D$1001,Main!S432,1)</f>
        <v>91</v>
      </c>
      <c r="X432" t="str">
        <f>INDEX(Detail!$E$2:$E$1001,Main!S432,1)</f>
        <v>Jalan Ciwastra No. 63</v>
      </c>
      <c r="Y432" t="str">
        <f>INDEX(Detail!$B$2:$B$1001,Main!S432,1)</f>
        <v>B-</v>
      </c>
      <c r="Z432">
        <f>MATCH(F432,Sheet1!$A$3:$A$8,0)</f>
        <v>2</v>
      </c>
      <c r="AA432">
        <f>MATCH(A432,Sheet1!$B$2:$E$2,0)</f>
        <v>2</v>
      </c>
      <c r="AB432" t="str">
        <f>INDEX(Sheet1!$B$3:$E$8,Main!Z432,Main!AA432)</f>
        <v>Bu Ratna</v>
      </c>
    </row>
    <row r="433" spans="1:28" x14ac:dyDescent="0.35">
      <c r="A433" t="str">
        <f t="shared" si="34"/>
        <v>Kategori 2</v>
      </c>
      <c r="B433">
        <v>432</v>
      </c>
      <c r="C433" t="str">
        <f t="shared" si="31"/>
        <v>0432</v>
      </c>
      <c r="D433" t="str">
        <f t="shared" si="32"/>
        <v>A0432</v>
      </c>
      <c r="E433" t="str">
        <f>VLOOKUP(F433,Helper!$I:$J,2,0)</f>
        <v>A</v>
      </c>
      <c r="F433" t="s">
        <v>1015</v>
      </c>
      <c r="G433" s="27" t="str">
        <f>VLOOKUP(D433,Detail!$G:$H,2,0)</f>
        <v>Ivan Manullang</v>
      </c>
      <c r="H433">
        <v>85</v>
      </c>
      <c r="I433">
        <v>66</v>
      </c>
      <c r="J433">
        <v>46</v>
      </c>
      <c r="K433">
        <v>51</v>
      </c>
      <c r="L433">
        <v>92</v>
      </c>
      <c r="M433">
        <v>99</v>
      </c>
      <c r="N433">
        <v>100</v>
      </c>
      <c r="O433" s="27">
        <f>IFERROR(VLOOKUP(D433,Absen!$A:$B,2,0),"No")</f>
        <v>44867</v>
      </c>
      <c r="P433" s="43">
        <f t="shared" si="33"/>
        <v>90</v>
      </c>
      <c r="Q433" s="45">
        <f t="shared" si="35"/>
        <v>74.75</v>
      </c>
      <c r="R433" s="49" t="str">
        <f>VLOOKUP(Q433,Helper!$N:$O,2,TRUE)</f>
        <v>B</v>
      </c>
      <c r="S433" s="51">
        <f>MATCH(D433,Detail!$G$2:$G$1001,0)</f>
        <v>282</v>
      </c>
      <c r="T433" s="27">
        <f>INDEX(Detail!$A$2:$A$1001,Main!S433,1)</f>
        <v>38017</v>
      </c>
      <c r="U433" t="str">
        <f>INDEX(Detail!$F$2:$F$1001,Main!S433,1)</f>
        <v>Meulaboh</v>
      </c>
      <c r="V433">
        <f>INDEX(Detail!$C$2:$C$1001,Main!S433,1)</f>
        <v>173</v>
      </c>
      <c r="W433">
        <f>INDEX(Detail!$D$2:$D$1001,Main!S433,1)</f>
        <v>88</v>
      </c>
      <c r="X433" t="str">
        <f>INDEX(Detail!$E$2:$E$1001,Main!S433,1)</f>
        <v>Gg. BKR No. 46</v>
      </c>
      <c r="Y433" t="str">
        <f>INDEX(Detail!$B$2:$B$1001,Main!S433,1)</f>
        <v>B-</v>
      </c>
      <c r="Z433">
        <f>MATCH(F433,Sheet1!$A$3:$A$8,0)</f>
        <v>1</v>
      </c>
      <c r="AA433">
        <f>MATCH(A433,Sheet1!$B$2:$E$2,0)</f>
        <v>2</v>
      </c>
      <c r="AB433" t="str">
        <f>INDEX(Sheet1!$B$3:$E$8,Main!Z433,Main!AA433)</f>
        <v>Pak Budi</v>
      </c>
    </row>
    <row r="434" spans="1:28" x14ac:dyDescent="0.35">
      <c r="A434" t="str">
        <f t="shared" si="34"/>
        <v>Kategori 2</v>
      </c>
      <c r="B434">
        <v>433</v>
      </c>
      <c r="C434" t="str">
        <f t="shared" si="31"/>
        <v>0433</v>
      </c>
      <c r="D434" t="str">
        <f t="shared" si="32"/>
        <v>E0433</v>
      </c>
      <c r="E434" t="str">
        <f>VLOOKUP(F434,Helper!$I:$J,2,0)</f>
        <v>E</v>
      </c>
      <c r="F434" t="s">
        <v>1010</v>
      </c>
      <c r="G434" s="27" t="str">
        <f>VLOOKUP(D434,Detail!$G:$H,2,0)</f>
        <v>Dwi Sihotang</v>
      </c>
      <c r="H434">
        <v>69</v>
      </c>
      <c r="I434">
        <v>54</v>
      </c>
      <c r="J434">
        <v>37</v>
      </c>
      <c r="K434">
        <v>74</v>
      </c>
      <c r="L434">
        <v>59</v>
      </c>
      <c r="M434">
        <v>60</v>
      </c>
      <c r="N434">
        <v>65</v>
      </c>
      <c r="O434" s="27" t="str">
        <f>IFERROR(VLOOKUP(D434,Absen!$A:$B,2,0),"No")</f>
        <v>No</v>
      </c>
      <c r="P434" s="43">
        <f t="shared" si="33"/>
        <v>65</v>
      </c>
      <c r="Q434" s="45">
        <f t="shared" si="35"/>
        <v>57.9</v>
      </c>
      <c r="R434" s="49" t="str">
        <f>VLOOKUP(Q434,Helper!$N:$O,2,TRUE)</f>
        <v>D</v>
      </c>
      <c r="S434" s="51">
        <f>MATCH(D434,Detail!$G$2:$G$1001,0)</f>
        <v>70</v>
      </c>
      <c r="T434" s="27">
        <f>INDEX(Detail!$A$2:$A$1001,Main!S434,1)</f>
        <v>37088</v>
      </c>
      <c r="U434" t="str">
        <f>INDEX(Detail!$F$2:$F$1001,Main!S434,1)</f>
        <v>Bogor</v>
      </c>
      <c r="V434">
        <f>INDEX(Detail!$C$2:$C$1001,Main!S434,1)</f>
        <v>160</v>
      </c>
      <c r="W434">
        <f>INDEX(Detail!$D$2:$D$1001,Main!S434,1)</f>
        <v>95</v>
      </c>
      <c r="X434" t="str">
        <f>INDEX(Detail!$E$2:$E$1001,Main!S434,1)</f>
        <v>Gang Ir. H. Djuanda No. 36</v>
      </c>
      <c r="Y434" t="str">
        <f>INDEX(Detail!$B$2:$B$1001,Main!S434,1)</f>
        <v>B-</v>
      </c>
      <c r="Z434">
        <f>MATCH(F434,Sheet1!$A$3:$A$8,0)</f>
        <v>5</v>
      </c>
      <c r="AA434">
        <f>MATCH(A434,Sheet1!$B$2:$E$2,0)</f>
        <v>2</v>
      </c>
      <c r="AB434" t="str">
        <f>INDEX(Sheet1!$B$3:$E$8,Main!Z434,Main!AA434)</f>
        <v>Bu Dwi</v>
      </c>
    </row>
    <row r="435" spans="1:28" x14ac:dyDescent="0.35">
      <c r="A435" t="str">
        <f t="shared" si="34"/>
        <v>Kategori 2</v>
      </c>
      <c r="B435">
        <v>434</v>
      </c>
      <c r="C435" t="str">
        <f t="shared" si="31"/>
        <v>0434</v>
      </c>
      <c r="D435" t="str">
        <f t="shared" si="32"/>
        <v>C0434</v>
      </c>
      <c r="E435" t="str">
        <f>VLOOKUP(F435,Helper!$I:$J,2,0)</f>
        <v>C</v>
      </c>
      <c r="F435" t="s">
        <v>1012</v>
      </c>
      <c r="G435" s="27" t="str">
        <f>VLOOKUP(D435,Detail!$G:$H,2,0)</f>
        <v>Mahfud Pertiwi</v>
      </c>
      <c r="H435">
        <v>81</v>
      </c>
      <c r="I435">
        <v>68</v>
      </c>
      <c r="J435">
        <v>51</v>
      </c>
      <c r="K435">
        <v>61</v>
      </c>
      <c r="L435">
        <v>66</v>
      </c>
      <c r="M435">
        <v>57</v>
      </c>
      <c r="N435">
        <v>73</v>
      </c>
      <c r="O435" s="27">
        <f>IFERROR(VLOOKUP(D435,Absen!$A:$B,2,0),"No")</f>
        <v>44831</v>
      </c>
      <c r="P435" s="43">
        <f t="shared" si="33"/>
        <v>63</v>
      </c>
      <c r="Q435" s="45">
        <f t="shared" si="35"/>
        <v>62.400000000000006</v>
      </c>
      <c r="R435" s="49" t="str">
        <f>VLOOKUP(Q435,Helper!$N:$O,2,TRUE)</f>
        <v>C</v>
      </c>
      <c r="S435" s="51">
        <f>MATCH(D435,Detail!$G$2:$G$1001,0)</f>
        <v>456</v>
      </c>
      <c r="T435" s="27">
        <f>INDEX(Detail!$A$2:$A$1001,Main!S435,1)</f>
        <v>37686</v>
      </c>
      <c r="U435" t="str">
        <f>INDEX(Detail!$F$2:$F$1001,Main!S435,1)</f>
        <v>Lhokseumawe</v>
      </c>
      <c r="V435">
        <f>INDEX(Detail!$C$2:$C$1001,Main!S435,1)</f>
        <v>159</v>
      </c>
      <c r="W435">
        <f>INDEX(Detail!$D$2:$D$1001,Main!S435,1)</f>
        <v>62</v>
      </c>
      <c r="X435" t="str">
        <f>INDEX(Detail!$E$2:$E$1001,Main!S435,1)</f>
        <v xml:space="preserve">Gg. Surapati No. 5
</v>
      </c>
      <c r="Y435" t="str">
        <f>INDEX(Detail!$B$2:$B$1001,Main!S435,1)</f>
        <v>B+</v>
      </c>
      <c r="Z435">
        <f>MATCH(F435,Sheet1!$A$3:$A$8,0)</f>
        <v>3</v>
      </c>
      <c r="AA435">
        <f>MATCH(A435,Sheet1!$B$2:$E$2,0)</f>
        <v>2</v>
      </c>
      <c r="AB435" t="str">
        <f>INDEX(Sheet1!$B$3:$E$8,Main!Z435,Main!AA435)</f>
        <v>Bu Made</v>
      </c>
    </row>
    <row r="436" spans="1:28" x14ac:dyDescent="0.35">
      <c r="A436" t="str">
        <f t="shared" si="34"/>
        <v>Kategori 2</v>
      </c>
      <c r="B436">
        <v>435</v>
      </c>
      <c r="C436" t="str">
        <f t="shared" si="31"/>
        <v>0435</v>
      </c>
      <c r="D436" t="str">
        <f t="shared" si="32"/>
        <v>F0435</v>
      </c>
      <c r="E436" t="str">
        <f>VLOOKUP(F436,Helper!$I:$J,2,0)</f>
        <v>F</v>
      </c>
      <c r="F436" t="s">
        <v>1011</v>
      </c>
      <c r="G436" s="27" t="str">
        <f>VLOOKUP(D436,Detail!$G:$H,2,0)</f>
        <v>Praba Tarihoran</v>
      </c>
      <c r="H436">
        <v>80</v>
      </c>
      <c r="I436">
        <v>68</v>
      </c>
      <c r="J436">
        <v>54</v>
      </c>
      <c r="K436">
        <v>56</v>
      </c>
      <c r="L436">
        <v>81</v>
      </c>
      <c r="M436">
        <v>84</v>
      </c>
      <c r="N436">
        <v>71</v>
      </c>
      <c r="O436" s="27" t="str">
        <f>IFERROR(VLOOKUP(D436,Absen!$A:$B,2,0),"No")</f>
        <v>No</v>
      </c>
      <c r="P436" s="43">
        <f t="shared" si="33"/>
        <v>71</v>
      </c>
      <c r="Q436" s="45">
        <f t="shared" si="35"/>
        <v>70.324999999999989</v>
      </c>
      <c r="R436" s="49" t="str">
        <f>VLOOKUP(Q436,Helper!$N:$O,2,TRUE)</f>
        <v>B</v>
      </c>
      <c r="S436" s="51">
        <f>MATCH(D436,Detail!$G$2:$G$1001,0)</f>
        <v>331</v>
      </c>
      <c r="T436" s="27">
        <f>INDEX(Detail!$A$2:$A$1001,Main!S436,1)</f>
        <v>37515</v>
      </c>
      <c r="U436" t="str">
        <f>INDEX(Detail!$F$2:$F$1001,Main!S436,1)</f>
        <v>Denpasar</v>
      </c>
      <c r="V436">
        <f>INDEX(Detail!$C$2:$C$1001,Main!S436,1)</f>
        <v>169</v>
      </c>
      <c r="W436">
        <f>INDEX(Detail!$D$2:$D$1001,Main!S436,1)</f>
        <v>86</v>
      </c>
      <c r="X436" t="str">
        <f>INDEX(Detail!$E$2:$E$1001,Main!S436,1)</f>
        <v xml:space="preserve">Gg. Ir. H. Djuanda No. 4
</v>
      </c>
      <c r="Y436" t="str">
        <f>INDEX(Detail!$B$2:$B$1001,Main!S436,1)</f>
        <v>B-</v>
      </c>
      <c r="Z436">
        <f>MATCH(F436,Sheet1!$A$3:$A$8,0)</f>
        <v>6</v>
      </c>
      <c r="AA436">
        <f>MATCH(A436,Sheet1!$B$2:$E$2,0)</f>
        <v>2</v>
      </c>
      <c r="AB436" t="str">
        <f>INDEX(Sheet1!$B$3:$E$8,Main!Z436,Main!AA436)</f>
        <v>Pak Krisna</v>
      </c>
    </row>
    <row r="437" spans="1:28" x14ac:dyDescent="0.35">
      <c r="A437" t="str">
        <f t="shared" si="34"/>
        <v>Kategori 2</v>
      </c>
      <c r="B437">
        <v>436</v>
      </c>
      <c r="C437" t="str">
        <f t="shared" si="31"/>
        <v>0436</v>
      </c>
      <c r="D437" t="str">
        <f t="shared" si="32"/>
        <v>C0436</v>
      </c>
      <c r="E437" t="str">
        <f>VLOOKUP(F437,Helper!$I:$J,2,0)</f>
        <v>C</v>
      </c>
      <c r="F437" t="s">
        <v>1012</v>
      </c>
      <c r="G437" s="27" t="str">
        <f>VLOOKUP(D437,Detail!$G:$H,2,0)</f>
        <v>Wahyu Firmansyah</v>
      </c>
      <c r="H437">
        <v>78</v>
      </c>
      <c r="I437">
        <v>43</v>
      </c>
      <c r="J437">
        <v>85</v>
      </c>
      <c r="K437">
        <v>67</v>
      </c>
      <c r="L437">
        <v>69</v>
      </c>
      <c r="M437">
        <v>73</v>
      </c>
      <c r="N437">
        <v>78</v>
      </c>
      <c r="O437" s="27">
        <f>IFERROR(VLOOKUP(D437,Absen!$A:$B,2,0),"No")</f>
        <v>44835</v>
      </c>
      <c r="P437" s="43">
        <f t="shared" si="33"/>
        <v>68</v>
      </c>
      <c r="Q437" s="45">
        <f t="shared" si="35"/>
        <v>70.525000000000006</v>
      </c>
      <c r="R437" s="49" t="str">
        <f>VLOOKUP(Q437,Helper!$N:$O,2,TRUE)</f>
        <v>B</v>
      </c>
      <c r="S437" s="51">
        <f>MATCH(D437,Detail!$G$2:$G$1001,0)</f>
        <v>654</v>
      </c>
      <c r="T437" s="27">
        <f>INDEX(Detail!$A$2:$A$1001,Main!S437,1)</f>
        <v>38002</v>
      </c>
      <c r="U437" t="str">
        <f>INDEX(Detail!$F$2:$F$1001,Main!S437,1)</f>
        <v>Salatiga</v>
      </c>
      <c r="V437">
        <f>INDEX(Detail!$C$2:$C$1001,Main!S437,1)</f>
        <v>156</v>
      </c>
      <c r="W437">
        <f>INDEX(Detail!$D$2:$D$1001,Main!S437,1)</f>
        <v>74</v>
      </c>
      <c r="X437" t="str">
        <f>INDEX(Detail!$E$2:$E$1001,Main!S437,1)</f>
        <v>Jalan Raya Setiabudhi No. 63</v>
      </c>
      <c r="Y437" t="str">
        <f>INDEX(Detail!$B$2:$B$1001,Main!S437,1)</f>
        <v>AB-</v>
      </c>
      <c r="Z437">
        <f>MATCH(F437,Sheet1!$A$3:$A$8,0)</f>
        <v>3</v>
      </c>
      <c r="AA437">
        <f>MATCH(A437,Sheet1!$B$2:$E$2,0)</f>
        <v>2</v>
      </c>
      <c r="AB437" t="str">
        <f>INDEX(Sheet1!$B$3:$E$8,Main!Z437,Main!AA437)</f>
        <v>Bu Made</v>
      </c>
    </row>
    <row r="438" spans="1:28" x14ac:dyDescent="0.35">
      <c r="A438" t="str">
        <f t="shared" si="34"/>
        <v>Kategori 2</v>
      </c>
      <c r="B438">
        <v>437</v>
      </c>
      <c r="C438" t="str">
        <f t="shared" si="31"/>
        <v>0437</v>
      </c>
      <c r="D438" t="str">
        <f t="shared" si="32"/>
        <v>D0437</v>
      </c>
      <c r="E438" t="str">
        <f>VLOOKUP(F438,Helper!$I:$J,2,0)</f>
        <v>D</v>
      </c>
      <c r="F438" t="s">
        <v>1013</v>
      </c>
      <c r="G438" s="27" t="str">
        <f>VLOOKUP(D438,Detail!$G:$H,2,0)</f>
        <v>Darsirah Wacana</v>
      </c>
      <c r="H438">
        <v>58</v>
      </c>
      <c r="I438">
        <v>74</v>
      </c>
      <c r="J438">
        <v>62</v>
      </c>
      <c r="K438">
        <v>69</v>
      </c>
      <c r="L438">
        <v>78</v>
      </c>
      <c r="M438">
        <v>73</v>
      </c>
      <c r="N438">
        <v>78</v>
      </c>
      <c r="O438" s="27">
        <f>IFERROR(VLOOKUP(D438,Absen!$A:$B,2,0),"No")</f>
        <v>44883</v>
      </c>
      <c r="P438" s="43">
        <f t="shared" si="33"/>
        <v>68</v>
      </c>
      <c r="Q438" s="45">
        <f t="shared" si="35"/>
        <v>68.674999999999997</v>
      </c>
      <c r="R438" s="49" t="str">
        <f>VLOOKUP(Q438,Helper!$N:$O,2,TRUE)</f>
        <v>C</v>
      </c>
      <c r="S438" s="51">
        <f>MATCH(D438,Detail!$G$2:$G$1001,0)</f>
        <v>112</v>
      </c>
      <c r="T438" s="27">
        <f>INDEX(Detail!$A$2:$A$1001,Main!S438,1)</f>
        <v>37847</v>
      </c>
      <c r="U438" t="str">
        <f>INDEX(Detail!$F$2:$F$1001,Main!S438,1)</f>
        <v>Surakarta</v>
      </c>
      <c r="V438">
        <f>INDEX(Detail!$C$2:$C$1001,Main!S438,1)</f>
        <v>171</v>
      </c>
      <c r="W438">
        <f>INDEX(Detail!$D$2:$D$1001,Main!S438,1)</f>
        <v>75</v>
      </c>
      <c r="X438" t="str">
        <f>INDEX(Detail!$E$2:$E$1001,Main!S438,1)</f>
        <v>Gang Kutisari Selatan No. 72</v>
      </c>
      <c r="Y438" t="str">
        <f>INDEX(Detail!$B$2:$B$1001,Main!S438,1)</f>
        <v>AB-</v>
      </c>
      <c r="Z438">
        <f>MATCH(F438,Sheet1!$A$3:$A$8,0)</f>
        <v>4</v>
      </c>
      <c r="AA438">
        <f>MATCH(A438,Sheet1!$B$2:$E$2,0)</f>
        <v>2</v>
      </c>
      <c r="AB438" t="str">
        <f>INDEX(Sheet1!$B$3:$E$8,Main!Z438,Main!AA438)</f>
        <v>Pak Andi</v>
      </c>
    </row>
    <row r="439" spans="1:28" x14ac:dyDescent="0.35">
      <c r="A439" t="str">
        <f t="shared" si="34"/>
        <v>Kategori 2</v>
      </c>
      <c r="B439">
        <v>438</v>
      </c>
      <c r="C439" t="str">
        <f t="shared" si="31"/>
        <v>0438</v>
      </c>
      <c r="D439" t="str">
        <f t="shared" si="32"/>
        <v>A0438</v>
      </c>
      <c r="E439" t="str">
        <f>VLOOKUP(F439,Helper!$I:$J,2,0)</f>
        <v>A</v>
      </c>
      <c r="F439" t="s">
        <v>1015</v>
      </c>
      <c r="G439" s="27" t="str">
        <f>VLOOKUP(D439,Detail!$G:$H,2,0)</f>
        <v>Daniswara Damanik</v>
      </c>
      <c r="H439">
        <v>95</v>
      </c>
      <c r="I439">
        <v>60</v>
      </c>
      <c r="J439">
        <v>91</v>
      </c>
      <c r="K439">
        <v>53</v>
      </c>
      <c r="L439">
        <v>94</v>
      </c>
      <c r="M439">
        <v>76</v>
      </c>
      <c r="N439">
        <v>86</v>
      </c>
      <c r="O439" s="27">
        <f>IFERROR(VLOOKUP(D439,Absen!$A:$B,2,0),"No")</f>
        <v>44797</v>
      </c>
      <c r="P439" s="43">
        <f t="shared" si="33"/>
        <v>76</v>
      </c>
      <c r="Q439" s="45">
        <f t="shared" si="35"/>
        <v>78.75</v>
      </c>
      <c r="R439" s="49" t="str">
        <f>VLOOKUP(Q439,Helper!$N:$O,2,TRUE)</f>
        <v>B</v>
      </c>
      <c r="S439" s="51">
        <f>MATCH(D439,Detail!$G$2:$G$1001,0)</f>
        <v>443</v>
      </c>
      <c r="T439" s="27">
        <f>INDEX(Detail!$A$2:$A$1001,Main!S439,1)</f>
        <v>37024</v>
      </c>
      <c r="U439" t="str">
        <f>INDEX(Detail!$F$2:$F$1001,Main!S439,1)</f>
        <v>Banjarmasin</v>
      </c>
      <c r="V439">
        <f>INDEX(Detail!$C$2:$C$1001,Main!S439,1)</f>
        <v>163</v>
      </c>
      <c r="W439">
        <f>INDEX(Detail!$D$2:$D$1001,Main!S439,1)</f>
        <v>53</v>
      </c>
      <c r="X439" t="str">
        <f>INDEX(Detail!$E$2:$E$1001,Main!S439,1)</f>
        <v>Gg. Soekarno Hatta No. 12</v>
      </c>
      <c r="Y439" t="str">
        <f>INDEX(Detail!$B$2:$B$1001,Main!S439,1)</f>
        <v>AB-</v>
      </c>
      <c r="Z439">
        <f>MATCH(F439,Sheet1!$A$3:$A$8,0)</f>
        <v>1</v>
      </c>
      <c r="AA439">
        <f>MATCH(A439,Sheet1!$B$2:$E$2,0)</f>
        <v>2</v>
      </c>
      <c r="AB439" t="str">
        <f>INDEX(Sheet1!$B$3:$E$8,Main!Z439,Main!AA439)</f>
        <v>Pak Budi</v>
      </c>
    </row>
    <row r="440" spans="1:28" x14ac:dyDescent="0.35">
      <c r="A440" t="str">
        <f t="shared" si="34"/>
        <v>Kategori 2</v>
      </c>
      <c r="B440">
        <v>439</v>
      </c>
      <c r="C440" t="str">
        <f t="shared" si="31"/>
        <v>0439</v>
      </c>
      <c r="D440" t="str">
        <f t="shared" si="32"/>
        <v>B0439</v>
      </c>
      <c r="E440" t="str">
        <f>VLOOKUP(F440,Helper!$I:$J,2,0)</f>
        <v>B</v>
      </c>
      <c r="F440" t="s">
        <v>1014</v>
      </c>
      <c r="G440" s="27" t="str">
        <f>VLOOKUP(D440,Detail!$G:$H,2,0)</f>
        <v>Farhunnisa Wahyuni</v>
      </c>
      <c r="H440">
        <v>54</v>
      </c>
      <c r="I440">
        <v>51</v>
      </c>
      <c r="J440">
        <v>91</v>
      </c>
      <c r="K440">
        <v>52</v>
      </c>
      <c r="L440">
        <v>63</v>
      </c>
      <c r="M440">
        <v>92</v>
      </c>
      <c r="N440">
        <v>78</v>
      </c>
      <c r="O440" s="27">
        <f>IFERROR(VLOOKUP(D440,Absen!$A:$B,2,0),"No")</f>
        <v>44817</v>
      </c>
      <c r="P440" s="43">
        <f t="shared" si="33"/>
        <v>68</v>
      </c>
      <c r="Q440" s="45">
        <f t="shared" si="35"/>
        <v>70.900000000000006</v>
      </c>
      <c r="R440" s="49" t="str">
        <f>VLOOKUP(Q440,Helper!$N:$O,2,TRUE)</f>
        <v>B</v>
      </c>
      <c r="S440" s="51">
        <f>MATCH(D440,Detail!$G$2:$G$1001,0)</f>
        <v>872</v>
      </c>
      <c r="T440" s="27">
        <f>INDEX(Detail!$A$2:$A$1001,Main!S440,1)</f>
        <v>37915</v>
      </c>
      <c r="U440" t="str">
        <f>INDEX(Detail!$F$2:$F$1001,Main!S440,1)</f>
        <v>Bogor</v>
      </c>
      <c r="V440">
        <f>INDEX(Detail!$C$2:$C$1001,Main!S440,1)</f>
        <v>152</v>
      </c>
      <c r="W440">
        <f>INDEX(Detail!$D$2:$D$1001,Main!S440,1)</f>
        <v>92</v>
      </c>
      <c r="X440" t="str">
        <f>INDEX(Detail!$E$2:$E$1001,Main!S440,1)</f>
        <v xml:space="preserve">Jl. Moch. Ramdan No. 5
</v>
      </c>
      <c r="Y440" t="str">
        <f>INDEX(Detail!$B$2:$B$1001,Main!S440,1)</f>
        <v>AB+</v>
      </c>
      <c r="Z440">
        <f>MATCH(F440,Sheet1!$A$3:$A$8,0)</f>
        <v>2</v>
      </c>
      <c r="AA440">
        <f>MATCH(A440,Sheet1!$B$2:$E$2,0)</f>
        <v>2</v>
      </c>
      <c r="AB440" t="str">
        <f>INDEX(Sheet1!$B$3:$E$8,Main!Z440,Main!AA440)</f>
        <v>Bu Ratna</v>
      </c>
    </row>
    <row r="441" spans="1:28" x14ac:dyDescent="0.35">
      <c r="A441" t="str">
        <f t="shared" si="34"/>
        <v>Kategori 2</v>
      </c>
      <c r="B441">
        <v>440</v>
      </c>
      <c r="C441" t="str">
        <f t="shared" si="31"/>
        <v>0440</v>
      </c>
      <c r="D441" t="str">
        <f t="shared" si="32"/>
        <v>D0440</v>
      </c>
      <c r="E441" t="str">
        <f>VLOOKUP(F441,Helper!$I:$J,2,0)</f>
        <v>D</v>
      </c>
      <c r="F441" t="s">
        <v>1013</v>
      </c>
      <c r="G441" s="27" t="str">
        <f>VLOOKUP(D441,Detail!$G:$H,2,0)</f>
        <v>Ozy Salahudin</v>
      </c>
      <c r="H441">
        <v>73</v>
      </c>
      <c r="I441">
        <v>46</v>
      </c>
      <c r="J441">
        <v>75</v>
      </c>
      <c r="K441">
        <v>51</v>
      </c>
      <c r="L441">
        <v>73</v>
      </c>
      <c r="M441">
        <v>59</v>
      </c>
      <c r="N441">
        <v>85</v>
      </c>
      <c r="O441" s="27">
        <f>IFERROR(VLOOKUP(D441,Absen!$A:$B,2,0),"No")</f>
        <v>44765</v>
      </c>
      <c r="P441" s="43">
        <f t="shared" si="33"/>
        <v>75</v>
      </c>
      <c r="Q441" s="45">
        <f t="shared" si="35"/>
        <v>64.674999999999997</v>
      </c>
      <c r="R441" s="49" t="str">
        <f>VLOOKUP(Q441,Helper!$N:$O,2,TRUE)</f>
        <v>C</v>
      </c>
      <c r="S441" s="51">
        <f>MATCH(D441,Detail!$G$2:$G$1001,0)</f>
        <v>886</v>
      </c>
      <c r="T441" s="27">
        <f>INDEX(Detail!$A$2:$A$1001,Main!S441,1)</f>
        <v>37246</v>
      </c>
      <c r="U441" t="str">
        <f>INDEX(Detail!$F$2:$F$1001,Main!S441,1)</f>
        <v>Bima</v>
      </c>
      <c r="V441">
        <f>INDEX(Detail!$C$2:$C$1001,Main!S441,1)</f>
        <v>159</v>
      </c>
      <c r="W441">
        <f>INDEX(Detail!$D$2:$D$1001,Main!S441,1)</f>
        <v>53</v>
      </c>
      <c r="X441" t="str">
        <f>INDEX(Detail!$E$2:$E$1001,Main!S441,1)</f>
        <v xml:space="preserve">Jl. Otto Iskandardinata No. 4
</v>
      </c>
      <c r="Y441" t="str">
        <f>INDEX(Detail!$B$2:$B$1001,Main!S441,1)</f>
        <v>A-</v>
      </c>
      <c r="Z441">
        <f>MATCH(F441,Sheet1!$A$3:$A$8,0)</f>
        <v>4</v>
      </c>
      <c r="AA441">
        <f>MATCH(A441,Sheet1!$B$2:$E$2,0)</f>
        <v>2</v>
      </c>
      <c r="AB441" t="str">
        <f>INDEX(Sheet1!$B$3:$E$8,Main!Z441,Main!AA441)</f>
        <v>Pak Andi</v>
      </c>
    </row>
    <row r="442" spans="1:28" x14ac:dyDescent="0.35">
      <c r="A442" t="str">
        <f t="shared" si="34"/>
        <v>Kategori 2</v>
      </c>
      <c r="B442">
        <v>441</v>
      </c>
      <c r="C442" t="str">
        <f t="shared" si="31"/>
        <v>0441</v>
      </c>
      <c r="D442" t="str">
        <f t="shared" si="32"/>
        <v>F0441</v>
      </c>
      <c r="E442" t="str">
        <f>VLOOKUP(F442,Helper!$I:$J,2,0)</f>
        <v>F</v>
      </c>
      <c r="F442" t="s">
        <v>1011</v>
      </c>
      <c r="G442" s="27" t="str">
        <f>VLOOKUP(D442,Detail!$G:$H,2,0)</f>
        <v>Safina Tamba</v>
      </c>
      <c r="H442">
        <v>54</v>
      </c>
      <c r="I442">
        <v>48</v>
      </c>
      <c r="J442">
        <v>35</v>
      </c>
      <c r="K442">
        <v>52</v>
      </c>
      <c r="L442">
        <v>70</v>
      </c>
      <c r="M442">
        <v>63</v>
      </c>
      <c r="N442">
        <v>97</v>
      </c>
      <c r="O442" s="27">
        <f>IFERROR(VLOOKUP(D442,Absen!$A:$B,2,0),"No")</f>
        <v>44752</v>
      </c>
      <c r="P442" s="43">
        <f t="shared" si="33"/>
        <v>87</v>
      </c>
      <c r="Q442" s="45">
        <f t="shared" si="35"/>
        <v>56.300000000000004</v>
      </c>
      <c r="R442" s="49" t="str">
        <f>VLOOKUP(Q442,Helper!$N:$O,2,TRUE)</f>
        <v>D</v>
      </c>
      <c r="S442" s="51">
        <f>MATCH(D442,Detail!$G$2:$G$1001,0)</f>
        <v>439</v>
      </c>
      <c r="T442" s="27">
        <f>INDEX(Detail!$A$2:$A$1001,Main!S442,1)</f>
        <v>38328</v>
      </c>
      <c r="U442" t="str">
        <f>INDEX(Detail!$F$2:$F$1001,Main!S442,1)</f>
        <v>Pekanbaru</v>
      </c>
      <c r="V442">
        <f>INDEX(Detail!$C$2:$C$1001,Main!S442,1)</f>
        <v>178</v>
      </c>
      <c r="W442">
        <f>INDEX(Detail!$D$2:$D$1001,Main!S442,1)</f>
        <v>87</v>
      </c>
      <c r="X442" t="str">
        <f>INDEX(Detail!$E$2:$E$1001,Main!S442,1)</f>
        <v xml:space="preserve">Gg. Sentot Alibasa No. 1
</v>
      </c>
      <c r="Y442" t="str">
        <f>INDEX(Detail!$B$2:$B$1001,Main!S442,1)</f>
        <v>A+</v>
      </c>
      <c r="Z442">
        <f>MATCH(F442,Sheet1!$A$3:$A$8,0)</f>
        <v>6</v>
      </c>
      <c r="AA442">
        <f>MATCH(A442,Sheet1!$B$2:$E$2,0)</f>
        <v>2</v>
      </c>
      <c r="AB442" t="str">
        <f>INDEX(Sheet1!$B$3:$E$8,Main!Z442,Main!AA442)</f>
        <v>Pak Krisna</v>
      </c>
    </row>
    <row r="443" spans="1:28" x14ac:dyDescent="0.35">
      <c r="A443" t="str">
        <f t="shared" si="34"/>
        <v>Kategori 2</v>
      </c>
      <c r="B443">
        <v>442</v>
      </c>
      <c r="C443" t="str">
        <f t="shared" si="31"/>
        <v>0442</v>
      </c>
      <c r="D443" t="str">
        <f t="shared" si="32"/>
        <v>D0442</v>
      </c>
      <c r="E443" t="str">
        <f>VLOOKUP(F443,Helper!$I:$J,2,0)</f>
        <v>D</v>
      </c>
      <c r="F443" t="s">
        <v>1013</v>
      </c>
      <c r="G443" s="27" t="str">
        <f>VLOOKUP(D443,Detail!$G:$H,2,0)</f>
        <v>Bakiman Lailasari</v>
      </c>
      <c r="H443">
        <v>72</v>
      </c>
      <c r="I443">
        <v>49</v>
      </c>
      <c r="J443">
        <v>62</v>
      </c>
      <c r="K443">
        <v>54</v>
      </c>
      <c r="L443">
        <v>66</v>
      </c>
      <c r="M443">
        <v>88</v>
      </c>
      <c r="N443">
        <v>96</v>
      </c>
      <c r="O443" s="27" t="str">
        <f>IFERROR(VLOOKUP(D443,Absen!$A:$B,2,0),"No")</f>
        <v>No</v>
      </c>
      <c r="P443" s="43">
        <f t="shared" si="33"/>
        <v>96</v>
      </c>
      <c r="Q443" s="45">
        <f t="shared" si="35"/>
        <v>69.724999999999994</v>
      </c>
      <c r="R443" s="49" t="str">
        <f>VLOOKUP(Q443,Helper!$N:$O,2,TRUE)</f>
        <v>C</v>
      </c>
      <c r="S443" s="51">
        <f>MATCH(D443,Detail!$G$2:$G$1001,0)</f>
        <v>640</v>
      </c>
      <c r="T443" s="27">
        <f>INDEX(Detail!$A$2:$A$1001,Main!S443,1)</f>
        <v>37180</v>
      </c>
      <c r="U443" t="str">
        <f>INDEX(Detail!$F$2:$F$1001,Main!S443,1)</f>
        <v>Yogyakarta</v>
      </c>
      <c r="V443">
        <f>INDEX(Detail!$C$2:$C$1001,Main!S443,1)</f>
        <v>157</v>
      </c>
      <c r="W443">
        <f>INDEX(Detail!$D$2:$D$1001,Main!S443,1)</f>
        <v>48</v>
      </c>
      <c r="X443" t="str">
        <f>INDEX(Detail!$E$2:$E$1001,Main!S443,1)</f>
        <v>Jalan Peta No. 14</v>
      </c>
      <c r="Y443" t="str">
        <f>INDEX(Detail!$B$2:$B$1001,Main!S443,1)</f>
        <v>O+</v>
      </c>
      <c r="Z443">
        <f>MATCH(F443,Sheet1!$A$3:$A$8,0)</f>
        <v>4</v>
      </c>
      <c r="AA443">
        <f>MATCH(A443,Sheet1!$B$2:$E$2,0)</f>
        <v>2</v>
      </c>
      <c r="AB443" t="str">
        <f>INDEX(Sheet1!$B$3:$E$8,Main!Z443,Main!AA443)</f>
        <v>Pak Andi</v>
      </c>
    </row>
    <row r="444" spans="1:28" x14ac:dyDescent="0.35">
      <c r="A444" t="str">
        <f t="shared" si="34"/>
        <v>Kategori 2</v>
      </c>
      <c r="B444">
        <v>443</v>
      </c>
      <c r="C444" t="str">
        <f t="shared" si="31"/>
        <v>0443</v>
      </c>
      <c r="D444" t="str">
        <f t="shared" si="32"/>
        <v>F0443</v>
      </c>
      <c r="E444" t="str">
        <f>VLOOKUP(F444,Helper!$I:$J,2,0)</f>
        <v>F</v>
      </c>
      <c r="F444" t="s">
        <v>1011</v>
      </c>
      <c r="G444" s="27" t="str">
        <f>VLOOKUP(D444,Detail!$G:$H,2,0)</f>
        <v>Umar Prastuti</v>
      </c>
      <c r="H444">
        <v>72</v>
      </c>
      <c r="I444">
        <v>46</v>
      </c>
      <c r="J444">
        <v>90</v>
      </c>
      <c r="K444">
        <v>60</v>
      </c>
      <c r="L444">
        <v>90</v>
      </c>
      <c r="M444">
        <v>54</v>
      </c>
      <c r="N444">
        <v>96</v>
      </c>
      <c r="O444" s="27" t="str">
        <f>IFERROR(VLOOKUP(D444,Absen!$A:$B,2,0),"No")</f>
        <v>No</v>
      </c>
      <c r="P444" s="43">
        <f t="shared" si="33"/>
        <v>96</v>
      </c>
      <c r="Q444" s="45">
        <f t="shared" si="35"/>
        <v>71.900000000000006</v>
      </c>
      <c r="R444" s="49" t="str">
        <f>VLOOKUP(Q444,Helper!$N:$O,2,TRUE)</f>
        <v>B</v>
      </c>
      <c r="S444" s="51">
        <f>MATCH(D444,Detail!$G$2:$G$1001,0)</f>
        <v>294</v>
      </c>
      <c r="T444" s="27">
        <f>INDEX(Detail!$A$2:$A$1001,Main!S444,1)</f>
        <v>38267</v>
      </c>
      <c r="U444" t="str">
        <f>INDEX(Detail!$F$2:$F$1001,Main!S444,1)</f>
        <v>Cirebon</v>
      </c>
      <c r="V444">
        <f>INDEX(Detail!$C$2:$C$1001,Main!S444,1)</f>
        <v>167</v>
      </c>
      <c r="W444">
        <f>INDEX(Detail!$D$2:$D$1001,Main!S444,1)</f>
        <v>49</v>
      </c>
      <c r="X444" t="str">
        <f>INDEX(Detail!$E$2:$E$1001,Main!S444,1)</f>
        <v>Gg. Cikutra Barat No. 80</v>
      </c>
      <c r="Y444" t="str">
        <f>INDEX(Detail!$B$2:$B$1001,Main!S444,1)</f>
        <v>A+</v>
      </c>
      <c r="Z444">
        <f>MATCH(F444,Sheet1!$A$3:$A$8,0)</f>
        <v>6</v>
      </c>
      <c r="AA444">
        <f>MATCH(A444,Sheet1!$B$2:$E$2,0)</f>
        <v>2</v>
      </c>
      <c r="AB444" t="str">
        <f>INDEX(Sheet1!$B$3:$E$8,Main!Z444,Main!AA444)</f>
        <v>Pak Krisna</v>
      </c>
    </row>
    <row r="445" spans="1:28" x14ac:dyDescent="0.35">
      <c r="A445" t="str">
        <f t="shared" si="34"/>
        <v>Kategori 2</v>
      </c>
      <c r="B445">
        <v>444</v>
      </c>
      <c r="C445" t="str">
        <f t="shared" si="31"/>
        <v>0444</v>
      </c>
      <c r="D445" t="str">
        <f t="shared" si="32"/>
        <v>F0444</v>
      </c>
      <c r="E445" t="str">
        <f>VLOOKUP(F445,Helper!$I:$J,2,0)</f>
        <v>F</v>
      </c>
      <c r="F445" t="s">
        <v>1011</v>
      </c>
      <c r="G445" s="27" t="str">
        <f>VLOOKUP(D445,Detail!$G:$H,2,0)</f>
        <v>Julia Salahudin</v>
      </c>
      <c r="H445">
        <v>76</v>
      </c>
      <c r="I445">
        <v>73</v>
      </c>
      <c r="J445">
        <v>33</v>
      </c>
      <c r="K445">
        <v>53</v>
      </c>
      <c r="L445">
        <v>50</v>
      </c>
      <c r="M445">
        <v>45</v>
      </c>
      <c r="N445">
        <v>98</v>
      </c>
      <c r="O445" s="27">
        <f>IFERROR(VLOOKUP(D445,Absen!$A:$B,2,0),"No")</f>
        <v>44765</v>
      </c>
      <c r="P445" s="43">
        <f t="shared" si="33"/>
        <v>88</v>
      </c>
      <c r="Q445" s="45">
        <f t="shared" si="35"/>
        <v>55.900000000000006</v>
      </c>
      <c r="R445" s="49" t="str">
        <f>VLOOKUP(Q445,Helper!$N:$O,2,TRUE)</f>
        <v>D</v>
      </c>
      <c r="S445" s="51">
        <f>MATCH(D445,Detail!$G$2:$G$1001,0)</f>
        <v>516</v>
      </c>
      <c r="T445" s="27">
        <f>INDEX(Detail!$A$2:$A$1001,Main!S445,1)</f>
        <v>38410</v>
      </c>
      <c r="U445" t="str">
        <f>INDEX(Detail!$F$2:$F$1001,Main!S445,1)</f>
        <v>Metro</v>
      </c>
      <c r="V445">
        <f>INDEX(Detail!$C$2:$C$1001,Main!S445,1)</f>
        <v>179</v>
      </c>
      <c r="W445">
        <f>INDEX(Detail!$D$2:$D$1001,Main!S445,1)</f>
        <v>72</v>
      </c>
      <c r="X445" t="str">
        <f>INDEX(Detail!$E$2:$E$1001,Main!S445,1)</f>
        <v>Jalan Cikapayang No. 30</v>
      </c>
      <c r="Y445" t="str">
        <f>INDEX(Detail!$B$2:$B$1001,Main!S445,1)</f>
        <v>A+</v>
      </c>
      <c r="Z445">
        <f>MATCH(F445,Sheet1!$A$3:$A$8,0)</f>
        <v>6</v>
      </c>
      <c r="AA445">
        <f>MATCH(A445,Sheet1!$B$2:$E$2,0)</f>
        <v>2</v>
      </c>
      <c r="AB445" t="str">
        <f>INDEX(Sheet1!$B$3:$E$8,Main!Z445,Main!AA445)</f>
        <v>Pak Krisna</v>
      </c>
    </row>
    <row r="446" spans="1:28" x14ac:dyDescent="0.35">
      <c r="A446" t="str">
        <f t="shared" si="34"/>
        <v>Kategori 2</v>
      </c>
      <c r="B446">
        <v>445</v>
      </c>
      <c r="C446" t="str">
        <f t="shared" si="31"/>
        <v>0445</v>
      </c>
      <c r="D446" t="str">
        <f t="shared" si="32"/>
        <v>D0445</v>
      </c>
      <c r="E446" t="str">
        <f>VLOOKUP(F446,Helper!$I:$J,2,0)</f>
        <v>D</v>
      </c>
      <c r="F446" t="s">
        <v>1013</v>
      </c>
      <c r="G446" s="27" t="str">
        <f>VLOOKUP(D446,Detail!$G:$H,2,0)</f>
        <v>Rachel Salahudin</v>
      </c>
      <c r="H446">
        <v>91</v>
      </c>
      <c r="I446">
        <v>45</v>
      </c>
      <c r="J446">
        <v>38</v>
      </c>
      <c r="K446">
        <v>67</v>
      </c>
      <c r="L446">
        <v>74</v>
      </c>
      <c r="M446">
        <v>55</v>
      </c>
      <c r="N446">
        <v>80</v>
      </c>
      <c r="O446" s="27" t="str">
        <f>IFERROR(VLOOKUP(D446,Absen!$A:$B,2,0),"No")</f>
        <v>No</v>
      </c>
      <c r="P446" s="43">
        <f t="shared" si="33"/>
        <v>80</v>
      </c>
      <c r="Q446" s="45">
        <f t="shared" si="35"/>
        <v>61.225000000000001</v>
      </c>
      <c r="R446" s="49" t="str">
        <f>VLOOKUP(Q446,Helper!$N:$O,2,TRUE)</f>
        <v>C</v>
      </c>
      <c r="S446" s="51">
        <f>MATCH(D446,Detail!$G$2:$G$1001,0)</f>
        <v>109</v>
      </c>
      <c r="T446" s="27">
        <f>INDEX(Detail!$A$2:$A$1001,Main!S446,1)</f>
        <v>37536</v>
      </c>
      <c r="U446" t="str">
        <f>INDEX(Detail!$F$2:$F$1001,Main!S446,1)</f>
        <v>Kota Administrasi Jakarta Utara</v>
      </c>
      <c r="V446">
        <f>INDEX(Detail!$C$2:$C$1001,Main!S446,1)</f>
        <v>157</v>
      </c>
      <c r="W446">
        <f>INDEX(Detail!$D$2:$D$1001,Main!S446,1)</f>
        <v>49</v>
      </c>
      <c r="X446" t="str">
        <f>INDEX(Detail!$E$2:$E$1001,Main!S446,1)</f>
        <v>Gang Kutai No. 51</v>
      </c>
      <c r="Y446" t="str">
        <f>INDEX(Detail!$B$2:$B$1001,Main!S446,1)</f>
        <v>A-</v>
      </c>
      <c r="Z446">
        <f>MATCH(F446,Sheet1!$A$3:$A$8,0)</f>
        <v>4</v>
      </c>
      <c r="AA446">
        <f>MATCH(A446,Sheet1!$B$2:$E$2,0)</f>
        <v>2</v>
      </c>
      <c r="AB446" t="str">
        <f>INDEX(Sheet1!$B$3:$E$8,Main!Z446,Main!AA446)</f>
        <v>Pak Andi</v>
      </c>
    </row>
    <row r="447" spans="1:28" x14ac:dyDescent="0.35">
      <c r="A447" t="str">
        <f t="shared" si="34"/>
        <v>Kategori 2</v>
      </c>
      <c r="B447">
        <v>446</v>
      </c>
      <c r="C447" t="str">
        <f t="shared" si="31"/>
        <v>0446</v>
      </c>
      <c r="D447" t="str">
        <f t="shared" si="32"/>
        <v>F0446</v>
      </c>
      <c r="E447" t="str">
        <f>VLOOKUP(F447,Helper!$I:$J,2,0)</f>
        <v>F</v>
      </c>
      <c r="F447" t="s">
        <v>1011</v>
      </c>
      <c r="G447" s="27" t="str">
        <f>VLOOKUP(D447,Detail!$G:$H,2,0)</f>
        <v>Edi Narpati</v>
      </c>
      <c r="H447">
        <v>57</v>
      </c>
      <c r="I447">
        <v>72</v>
      </c>
      <c r="J447">
        <v>85</v>
      </c>
      <c r="K447">
        <v>67</v>
      </c>
      <c r="L447">
        <v>87</v>
      </c>
      <c r="M447">
        <v>60</v>
      </c>
      <c r="N447">
        <v>62</v>
      </c>
      <c r="O447" s="27" t="str">
        <f>IFERROR(VLOOKUP(D447,Absen!$A:$B,2,0),"No")</f>
        <v>No</v>
      </c>
      <c r="P447" s="43">
        <f t="shared" si="33"/>
        <v>62</v>
      </c>
      <c r="Q447" s="45">
        <f t="shared" si="35"/>
        <v>70.575000000000003</v>
      </c>
      <c r="R447" s="49" t="str">
        <f>VLOOKUP(Q447,Helper!$N:$O,2,TRUE)</f>
        <v>B</v>
      </c>
      <c r="S447" s="51">
        <f>MATCH(D447,Detail!$G$2:$G$1001,0)</f>
        <v>865</v>
      </c>
      <c r="T447" s="27">
        <f>INDEX(Detail!$A$2:$A$1001,Main!S447,1)</f>
        <v>38455</v>
      </c>
      <c r="U447" t="str">
        <f>INDEX(Detail!$F$2:$F$1001,Main!S447,1)</f>
        <v>Bukittinggi</v>
      </c>
      <c r="V447">
        <f>INDEX(Detail!$C$2:$C$1001,Main!S447,1)</f>
        <v>153</v>
      </c>
      <c r="W447">
        <f>INDEX(Detail!$D$2:$D$1001,Main!S447,1)</f>
        <v>51</v>
      </c>
      <c r="X447" t="str">
        <f>INDEX(Detail!$E$2:$E$1001,Main!S447,1)</f>
        <v>Jl. Medokan Ayu No. 74</v>
      </c>
      <c r="Y447" t="str">
        <f>INDEX(Detail!$B$2:$B$1001,Main!S447,1)</f>
        <v>B+</v>
      </c>
      <c r="Z447">
        <f>MATCH(F447,Sheet1!$A$3:$A$8,0)</f>
        <v>6</v>
      </c>
      <c r="AA447">
        <f>MATCH(A447,Sheet1!$B$2:$E$2,0)</f>
        <v>2</v>
      </c>
      <c r="AB447" t="str">
        <f>INDEX(Sheet1!$B$3:$E$8,Main!Z447,Main!AA447)</f>
        <v>Pak Krisna</v>
      </c>
    </row>
    <row r="448" spans="1:28" x14ac:dyDescent="0.35">
      <c r="A448" t="str">
        <f t="shared" si="34"/>
        <v>Kategori 2</v>
      </c>
      <c r="B448">
        <v>447</v>
      </c>
      <c r="C448" t="str">
        <f t="shared" si="31"/>
        <v>0447</v>
      </c>
      <c r="D448" t="str">
        <f t="shared" si="32"/>
        <v>D0447</v>
      </c>
      <c r="E448" t="str">
        <f>VLOOKUP(F448,Helper!$I:$J,2,0)</f>
        <v>D</v>
      </c>
      <c r="F448" t="s">
        <v>1013</v>
      </c>
      <c r="G448" s="27" t="str">
        <f>VLOOKUP(D448,Detail!$G:$H,2,0)</f>
        <v>Cahya Halimah</v>
      </c>
      <c r="H448">
        <v>54</v>
      </c>
      <c r="I448">
        <v>41</v>
      </c>
      <c r="J448">
        <v>45</v>
      </c>
      <c r="K448">
        <v>59</v>
      </c>
      <c r="L448">
        <v>62</v>
      </c>
      <c r="M448">
        <v>54</v>
      </c>
      <c r="N448">
        <v>63</v>
      </c>
      <c r="O448" s="27">
        <f>IFERROR(VLOOKUP(D448,Absen!$A:$B,2,0),"No")</f>
        <v>44758</v>
      </c>
      <c r="P448" s="43">
        <f t="shared" si="33"/>
        <v>53</v>
      </c>
      <c r="Q448" s="45">
        <f t="shared" si="35"/>
        <v>52.099999999999994</v>
      </c>
      <c r="R448" s="49" t="str">
        <f>VLOOKUP(Q448,Helper!$N:$O,2,TRUE)</f>
        <v>D</v>
      </c>
      <c r="S448" s="51">
        <f>MATCH(D448,Detail!$G$2:$G$1001,0)</f>
        <v>950</v>
      </c>
      <c r="T448" s="27">
        <f>INDEX(Detail!$A$2:$A$1001,Main!S448,1)</f>
        <v>38374</v>
      </c>
      <c r="U448" t="str">
        <f>INDEX(Detail!$F$2:$F$1001,Main!S448,1)</f>
        <v>Medan</v>
      </c>
      <c r="V448">
        <f>INDEX(Detail!$C$2:$C$1001,Main!S448,1)</f>
        <v>165</v>
      </c>
      <c r="W448">
        <f>INDEX(Detail!$D$2:$D$1001,Main!S448,1)</f>
        <v>57</v>
      </c>
      <c r="X448" t="str">
        <f>INDEX(Detail!$E$2:$E$1001,Main!S448,1)</f>
        <v>Jl. Setiabudhi No. 18</v>
      </c>
      <c r="Y448" t="str">
        <f>INDEX(Detail!$B$2:$B$1001,Main!S448,1)</f>
        <v>A-</v>
      </c>
      <c r="Z448">
        <f>MATCH(F448,Sheet1!$A$3:$A$8,0)</f>
        <v>4</v>
      </c>
      <c r="AA448">
        <f>MATCH(A448,Sheet1!$B$2:$E$2,0)</f>
        <v>2</v>
      </c>
      <c r="AB448" t="str">
        <f>INDEX(Sheet1!$B$3:$E$8,Main!Z448,Main!AA448)</f>
        <v>Pak Andi</v>
      </c>
    </row>
    <row r="449" spans="1:28" x14ac:dyDescent="0.35">
      <c r="A449" t="str">
        <f t="shared" si="34"/>
        <v>Kategori 2</v>
      </c>
      <c r="B449">
        <v>448</v>
      </c>
      <c r="C449" t="str">
        <f t="shared" si="31"/>
        <v>0448</v>
      </c>
      <c r="D449" t="str">
        <f t="shared" si="32"/>
        <v>C0448</v>
      </c>
      <c r="E449" t="str">
        <f>VLOOKUP(F449,Helper!$I:$J,2,0)</f>
        <v>C</v>
      </c>
      <c r="F449" t="s">
        <v>1012</v>
      </c>
      <c r="G449" s="27" t="str">
        <f>VLOOKUP(D449,Detail!$G:$H,2,0)</f>
        <v>Opung Maulana</v>
      </c>
      <c r="H449">
        <v>51</v>
      </c>
      <c r="I449">
        <v>68</v>
      </c>
      <c r="J449">
        <v>85</v>
      </c>
      <c r="K449">
        <v>57</v>
      </c>
      <c r="L449">
        <v>60</v>
      </c>
      <c r="M449">
        <v>90</v>
      </c>
      <c r="N449">
        <v>70</v>
      </c>
      <c r="O449" s="27">
        <f>IFERROR(VLOOKUP(D449,Absen!$A:$B,2,0),"No")</f>
        <v>44874</v>
      </c>
      <c r="P449" s="43">
        <f t="shared" si="33"/>
        <v>60</v>
      </c>
      <c r="Q449" s="45">
        <f t="shared" si="35"/>
        <v>70.5</v>
      </c>
      <c r="R449" s="49" t="str">
        <f>VLOOKUP(Q449,Helper!$N:$O,2,TRUE)</f>
        <v>B</v>
      </c>
      <c r="S449" s="51">
        <f>MATCH(D449,Detail!$G$2:$G$1001,0)</f>
        <v>246</v>
      </c>
      <c r="T449" s="27">
        <f>INDEX(Detail!$A$2:$A$1001,Main!S449,1)</f>
        <v>38268</v>
      </c>
      <c r="U449" t="str">
        <f>INDEX(Detail!$F$2:$F$1001,Main!S449,1)</f>
        <v>Pematangsiantar</v>
      </c>
      <c r="V449">
        <f>INDEX(Detail!$C$2:$C$1001,Main!S449,1)</f>
        <v>178</v>
      </c>
      <c r="W449">
        <f>INDEX(Detail!$D$2:$D$1001,Main!S449,1)</f>
        <v>57</v>
      </c>
      <c r="X449" t="str">
        <f>INDEX(Detail!$E$2:$E$1001,Main!S449,1)</f>
        <v xml:space="preserve">Gang Waringin No. 2
</v>
      </c>
      <c r="Y449" t="str">
        <f>INDEX(Detail!$B$2:$B$1001,Main!S449,1)</f>
        <v>B+</v>
      </c>
      <c r="Z449">
        <f>MATCH(F449,Sheet1!$A$3:$A$8,0)</f>
        <v>3</v>
      </c>
      <c r="AA449">
        <f>MATCH(A449,Sheet1!$B$2:$E$2,0)</f>
        <v>2</v>
      </c>
      <c r="AB449" t="str">
        <f>INDEX(Sheet1!$B$3:$E$8,Main!Z449,Main!AA449)</f>
        <v>Bu Made</v>
      </c>
    </row>
    <row r="450" spans="1:28" x14ac:dyDescent="0.35">
      <c r="A450" t="str">
        <f t="shared" si="34"/>
        <v>Kategori 2</v>
      </c>
      <c r="B450">
        <v>449</v>
      </c>
      <c r="C450" t="str">
        <f t="shared" ref="C450:C513" si="36">TEXT(B450,"0000")</f>
        <v>0449</v>
      </c>
      <c r="D450" t="str">
        <f t="shared" ref="D450:D513" si="37">CONCATENATE(E450,C450)</f>
        <v>C0449</v>
      </c>
      <c r="E450" t="str">
        <f>VLOOKUP(F450,Helper!$I:$J,2,0)</f>
        <v>C</v>
      </c>
      <c r="F450" t="s">
        <v>1012</v>
      </c>
      <c r="G450" s="27" t="str">
        <f>VLOOKUP(D450,Detail!$G:$H,2,0)</f>
        <v>Samsul Firmansyah</v>
      </c>
      <c r="H450">
        <v>50</v>
      </c>
      <c r="I450">
        <v>40</v>
      </c>
      <c r="J450">
        <v>65</v>
      </c>
      <c r="K450">
        <v>71</v>
      </c>
      <c r="L450">
        <v>71</v>
      </c>
      <c r="M450">
        <v>63</v>
      </c>
      <c r="N450">
        <v>100</v>
      </c>
      <c r="O450" s="27">
        <f>IFERROR(VLOOKUP(D450,Absen!$A:$B,2,0),"No")</f>
        <v>44830</v>
      </c>
      <c r="P450" s="43">
        <f t="shared" ref="P450:P513" si="38">IF(ISNUMBER(O450),N450-10,N450)</f>
        <v>90</v>
      </c>
      <c r="Q450" s="45">
        <f t="shared" si="35"/>
        <v>63.6</v>
      </c>
      <c r="R450" s="49" t="str">
        <f>VLOOKUP(Q450,Helper!$N:$O,2,TRUE)</f>
        <v>C</v>
      </c>
      <c r="S450" s="51">
        <f>MATCH(D450,Detail!$G$2:$G$1001,0)</f>
        <v>492</v>
      </c>
      <c r="T450" s="27">
        <f>INDEX(Detail!$A$2:$A$1001,Main!S450,1)</f>
        <v>37759</v>
      </c>
      <c r="U450" t="str">
        <f>INDEX(Detail!$F$2:$F$1001,Main!S450,1)</f>
        <v>Cimahi</v>
      </c>
      <c r="V450">
        <f>INDEX(Detail!$C$2:$C$1001,Main!S450,1)</f>
        <v>172</v>
      </c>
      <c r="W450">
        <f>INDEX(Detail!$D$2:$D$1001,Main!S450,1)</f>
        <v>91</v>
      </c>
      <c r="X450" t="str">
        <f>INDEX(Detail!$E$2:$E$1001,Main!S450,1)</f>
        <v>Jalan Ahmad Dahlan No. 88</v>
      </c>
      <c r="Y450" t="str">
        <f>INDEX(Detail!$B$2:$B$1001,Main!S450,1)</f>
        <v>A-</v>
      </c>
      <c r="Z450">
        <f>MATCH(F450,Sheet1!$A$3:$A$8,0)</f>
        <v>3</v>
      </c>
      <c r="AA450">
        <f>MATCH(A450,Sheet1!$B$2:$E$2,0)</f>
        <v>2</v>
      </c>
      <c r="AB450" t="str">
        <f>INDEX(Sheet1!$B$3:$E$8,Main!Z450,Main!AA450)</f>
        <v>Bu Made</v>
      </c>
    </row>
    <row r="451" spans="1:28" x14ac:dyDescent="0.35">
      <c r="A451" t="str">
        <f t="shared" ref="A451:A514" si="39">IF(B451&gt;=751,"Kategori 4",IF(B451&gt;=501,"Kategori 3",IF(B451&gt;=251,"Kategori 2","Kategori 1")))</f>
        <v>Kategori 2</v>
      </c>
      <c r="B451">
        <v>450</v>
      </c>
      <c r="C451" t="str">
        <f t="shared" si="36"/>
        <v>0450</v>
      </c>
      <c r="D451" t="str">
        <f t="shared" si="37"/>
        <v>E0450</v>
      </c>
      <c r="E451" t="str">
        <f>VLOOKUP(F451,Helper!$I:$J,2,0)</f>
        <v>E</v>
      </c>
      <c r="F451" t="s">
        <v>1010</v>
      </c>
      <c r="G451" s="27" t="str">
        <f>VLOOKUP(D451,Detail!$G:$H,2,0)</f>
        <v>Baktiono Firgantoro</v>
      </c>
      <c r="H451">
        <v>73</v>
      </c>
      <c r="I451">
        <v>75</v>
      </c>
      <c r="J451">
        <v>81</v>
      </c>
      <c r="K451">
        <v>60</v>
      </c>
      <c r="L451">
        <v>78</v>
      </c>
      <c r="M451">
        <v>96</v>
      </c>
      <c r="N451">
        <v>82</v>
      </c>
      <c r="O451" s="27" t="str">
        <f>IFERROR(VLOOKUP(D451,Absen!$A:$B,2,0),"No")</f>
        <v>No</v>
      </c>
      <c r="P451" s="43">
        <f t="shared" si="38"/>
        <v>82</v>
      </c>
      <c r="Q451" s="45">
        <f t="shared" ref="Q451:Q514" si="40">(H451*12.5%+I451*12.5%+K451*12.5%+L451*12.5%+J451*20%+M451*20%+P451*10%)</f>
        <v>79.350000000000009</v>
      </c>
      <c r="R451" s="49" t="str">
        <f>VLOOKUP(Q451,Helper!$N:$O,2,TRUE)</f>
        <v>B</v>
      </c>
      <c r="S451" s="51">
        <f>MATCH(D451,Detail!$G$2:$G$1001,0)</f>
        <v>871</v>
      </c>
      <c r="T451" s="27">
        <f>INDEX(Detail!$A$2:$A$1001,Main!S451,1)</f>
        <v>38434</v>
      </c>
      <c r="U451" t="str">
        <f>INDEX(Detail!$F$2:$F$1001,Main!S451,1)</f>
        <v>Denpasar</v>
      </c>
      <c r="V451">
        <f>INDEX(Detail!$C$2:$C$1001,Main!S451,1)</f>
        <v>171</v>
      </c>
      <c r="W451">
        <f>INDEX(Detail!$D$2:$D$1001,Main!S451,1)</f>
        <v>48</v>
      </c>
      <c r="X451" t="str">
        <f>INDEX(Detail!$E$2:$E$1001,Main!S451,1)</f>
        <v>Jl. Moch. Ramdan No. 35</v>
      </c>
      <c r="Y451" t="str">
        <f>INDEX(Detail!$B$2:$B$1001,Main!S451,1)</f>
        <v>A+</v>
      </c>
      <c r="Z451">
        <f>MATCH(F451,Sheet1!$A$3:$A$8,0)</f>
        <v>5</v>
      </c>
      <c r="AA451">
        <f>MATCH(A451,Sheet1!$B$2:$E$2,0)</f>
        <v>2</v>
      </c>
      <c r="AB451" t="str">
        <f>INDEX(Sheet1!$B$3:$E$8,Main!Z451,Main!AA451)</f>
        <v>Bu Dwi</v>
      </c>
    </row>
    <row r="452" spans="1:28" x14ac:dyDescent="0.35">
      <c r="A452" t="str">
        <f t="shared" si="39"/>
        <v>Kategori 2</v>
      </c>
      <c r="B452">
        <v>451</v>
      </c>
      <c r="C452" t="str">
        <f t="shared" si="36"/>
        <v>0451</v>
      </c>
      <c r="D452" t="str">
        <f t="shared" si="37"/>
        <v>C0451</v>
      </c>
      <c r="E452" t="str">
        <f>VLOOKUP(F452,Helper!$I:$J,2,0)</f>
        <v>C</v>
      </c>
      <c r="F452" t="s">
        <v>1012</v>
      </c>
      <c r="G452" s="27" t="str">
        <f>VLOOKUP(D452,Detail!$G:$H,2,0)</f>
        <v>Dadap Manullang</v>
      </c>
      <c r="H452">
        <v>70</v>
      </c>
      <c r="I452">
        <v>69</v>
      </c>
      <c r="J452">
        <v>91</v>
      </c>
      <c r="K452">
        <v>74</v>
      </c>
      <c r="L452">
        <v>64</v>
      </c>
      <c r="M452">
        <v>45</v>
      </c>
      <c r="N452">
        <v>89</v>
      </c>
      <c r="O452" s="27">
        <f>IFERROR(VLOOKUP(D452,Absen!$A:$B,2,0),"No")</f>
        <v>44750</v>
      </c>
      <c r="P452" s="43">
        <f t="shared" si="38"/>
        <v>79</v>
      </c>
      <c r="Q452" s="45">
        <f t="shared" si="40"/>
        <v>69.725000000000009</v>
      </c>
      <c r="R452" s="49" t="str">
        <f>VLOOKUP(Q452,Helper!$N:$O,2,TRUE)</f>
        <v>C</v>
      </c>
      <c r="S452" s="51">
        <f>MATCH(D452,Detail!$G$2:$G$1001,0)</f>
        <v>578</v>
      </c>
      <c r="T452" s="27">
        <f>INDEX(Detail!$A$2:$A$1001,Main!S452,1)</f>
        <v>38336</v>
      </c>
      <c r="U452" t="str">
        <f>INDEX(Detail!$F$2:$F$1001,Main!S452,1)</f>
        <v>Tebingtinggi</v>
      </c>
      <c r="V452">
        <f>INDEX(Detail!$C$2:$C$1001,Main!S452,1)</f>
        <v>160</v>
      </c>
      <c r="W452">
        <f>INDEX(Detail!$D$2:$D$1001,Main!S452,1)</f>
        <v>78</v>
      </c>
      <c r="X452" t="str">
        <f>INDEX(Detail!$E$2:$E$1001,Main!S452,1)</f>
        <v>Jalan Jend. A. Yani No. 73</v>
      </c>
      <c r="Y452" t="str">
        <f>INDEX(Detail!$B$2:$B$1001,Main!S452,1)</f>
        <v>AB+</v>
      </c>
      <c r="Z452">
        <f>MATCH(F452,Sheet1!$A$3:$A$8,0)</f>
        <v>3</v>
      </c>
      <c r="AA452">
        <f>MATCH(A452,Sheet1!$B$2:$E$2,0)</f>
        <v>2</v>
      </c>
      <c r="AB452" t="str">
        <f>INDEX(Sheet1!$B$3:$E$8,Main!Z452,Main!AA452)</f>
        <v>Bu Made</v>
      </c>
    </row>
    <row r="453" spans="1:28" x14ac:dyDescent="0.35">
      <c r="A453" t="str">
        <f t="shared" si="39"/>
        <v>Kategori 2</v>
      </c>
      <c r="B453">
        <v>452</v>
      </c>
      <c r="C453" t="str">
        <f t="shared" si="36"/>
        <v>0452</v>
      </c>
      <c r="D453" t="str">
        <f t="shared" si="37"/>
        <v>E0452</v>
      </c>
      <c r="E453" t="str">
        <f>VLOOKUP(F453,Helper!$I:$J,2,0)</f>
        <v>E</v>
      </c>
      <c r="F453" t="s">
        <v>1010</v>
      </c>
      <c r="G453" s="27" t="str">
        <f>VLOOKUP(D453,Detail!$G:$H,2,0)</f>
        <v>Darmanto Damanik</v>
      </c>
      <c r="H453">
        <v>81</v>
      </c>
      <c r="I453">
        <v>61</v>
      </c>
      <c r="J453">
        <v>64</v>
      </c>
      <c r="K453">
        <v>56</v>
      </c>
      <c r="L453">
        <v>71</v>
      </c>
      <c r="M453">
        <v>83</v>
      </c>
      <c r="N453">
        <v>77</v>
      </c>
      <c r="O453" s="27">
        <f>IFERROR(VLOOKUP(D453,Absen!$A:$B,2,0),"No")</f>
        <v>44881</v>
      </c>
      <c r="P453" s="43">
        <f t="shared" si="38"/>
        <v>67</v>
      </c>
      <c r="Q453" s="45">
        <f t="shared" si="40"/>
        <v>69.724999999999994</v>
      </c>
      <c r="R453" s="49" t="str">
        <f>VLOOKUP(Q453,Helper!$N:$O,2,TRUE)</f>
        <v>C</v>
      </c>
      <c r="S453" s="51">
        <f>MATCH(D453,Detail!$G$2:$G$1001,0)</f>
        <v>623</v>
      </c>
      <c r="T453" s="27">
        <f>INDEX(Detail!$A$2:$A$1001,Main!S453,1)</f>
        <v>37907</v>
      </c>
      <c r="U453" t="str">
        <f>INDEX(Detail!$F$2:$F$1001,Main!S453,1)</f>
        <v>Yogyakarta</v>
      </c>
      <c r="V453">
        <f>INDEX(Detail!$C$2:$C$1001,Main!S453,1)</f>
        <v>169</v>
      </c>
      <c r="W453">
        <f>INDEX(Detail!$D$2:$D$1001,Main!S453,1)</f>
        <v>70</v>
      </c>
      <c r="X453" t="str">
        <f>INDEX(Detail!$E$2:$E$1001,Main!S453,1)</f>
        <v>Jalan Otto Iskandardinata No. 30</v>
      </c>
      <c r="Y453" t="str">
        <f>INDEX(Detail!$B$2:$B$1001,Main!S453,1)</f>
        <v>O-</v>
      </c>
      <c r="Z453">
        <f>MATCH(F453,Sheet1!$A$3:$A$8,0)</f>
        <v>5</v>
      </c>
      <c r="AA453">
        <f>MATCH(A453,Sheet1!$B$2:$E$2,0)</f>
        <v>2</v>
      </c>
      <c r="AB453" t="str">
        <f>INDEX(Sheet1!$B$3:$E$8,Main!Z453,Main!AA453)</f>
        <v>Bu Dwi</v>
      </c>
    </row>
    <row r="454" spans="1:28" x14ac:dyDescent="0.35">
      <c r="A454" t="str">
        <f t="shared" si="39"/>
        <v>Kategori 2</v>
      </c>
      <c r="B454">
        <v>453</v>
      </c>
      <c r="C454" t="str">
        <f t="shared" si="36"/>
        <v>0453</v>
      </c>
      <c r="D454" t="str">
        <f t="shared" si="37"/>
        <v>C0453</v>
      </c>
      <c r="E454" t="str">
        <f>VLOOKUP(F454,Helper!$I:$J,2,0)</f>
        <v>C</v>
      </c>
      <c r="F454" t="s">
        <v>1012</v>
      </c>
      <c r="G454" s="27" t="str">
        <f>VLOOKUP(D454,Detail!$G:$H,2,0)</f>
        <v>Bala Wibowo</v>
      </c>
      <c r="H454">
        <v>67</v>
      </c>
      <c r="I454">
        <v>48</v>
      </c>
      <c r="J454">
        <v>55</v>
      </c>
      <c r="K454">
        <v>50</v>
      </c>
      <c r="L454">
        <v>88</v>
      </c>
      <c r="M454">
        <v>44</v>
      </c>
      <c r="N454">
        <v>79</v>
      </c>
      <c r="O454" s="27" t="str">
        <f>IFERROR(VLOOKUP(D454,Absen!$A:$B,2,0),"No")</f>
        <v>No</v>
      </c>
      <c r="P454" s="43">
        <f t="shared" si="38"/>
        <v>79</v>
      </c>
      <c r="Q454" s="45">
        <f t="shared" si="40"/>
        <v>59.324999999999996</v>
      </c>
      <c r="R454" s="49" t="str">
        <f>VLOOKUP(Q454,Helper!$N:$O,2,TRUE)</f>
        <v>D</v>
      </c>
      <c r="S454" s="51">
        <f>MATCH(D454,Detail!$G$2:$G$1001,0)</f>
        <v>399</v>
      </c>
      <c r="T454" s="27">
        <f>INDEX(Detail!$A$2:$A$1001,Main!S454,1)</f>
        <v>37192</v>
      </c>
      <c r="U454" t="str">
        <f>INDEX(Detail!$F$2:$F$1001,Main!S454,1)</f>
        <v>Pekanbaru</v>
      </c>
      <c r="V454">
        <f>INDEX(Detail!$C$2:$C$1001,Main!S454,1)</f>
        <v>162</v>
      </c>
      <c r="W454">
        <f>INDEX(Detail!$D$2:$D$1001,Main!S454,1)</f>
        <v>46</v>
      </c>
      <c r="X454" t="str">
        <f>INDEX(Detail!$E$2:$E$1001,Main!S454,1)</f>
        <v xml:space="preserve">Gg. Pasirkoja No. 8
</v>
      </c>
      <c r="Y454" t="str">
        <f>INDEX(Detail!$B$2:$B$1001,Main!S454,1)</f>
        <v>B-</v>
      </c>
      <c r="Z454">
        <f>MATCH(F454,Sheet1!$A$3:$A$8,0)</f>
        <v>3</v>
      </c>
      <c r="AA454">
        <f>MATCH(A454,Sheet1!$B$2:$E$2,0)</f>
        <v>2</v>
      </c>
      <c r="AB454" t="str">
        <f>INDEX(Sheet1!$B$3:$E$8,Main!Z454,Main!AA454)</f>
        <v>Bu Made</v>
      </c>
    </row>
    <row r="455" spans="1:28" x14ac:dyDescent="0.35">
      <c r="A455" t="str">
        <f t="shared" si="39"/>
        <v>Kategori 2</v>
      </c>
      <c r="B455">
        <v>454</v>
      </c>
      <c r="C455" t="str">
        <f t="shared" si="36"/>
        <v>0454</v>
      </c>
      <c r="D455" t="str">
        <f t="shared" si="37"/>
        <v>D0454</v>
      </c>
      <c r="E455" t="str">
        <f>VLOOKUP(F455,Helper!$I:$J,2,0)</f>
        <v>D</v>
      </c>
      <c r="F455" t="s">
        <v>1013</v>
      </c>
      <c r="G455" s="27" t="str">
        <f>VLOOKUP(D455,Detail!$G:$H,2,0)</f>
        <v>Jaya Mayasari</v>
      </c>
      <c r="H455">
        <v>91</v>
      </c>
      <c r="I455">
        <v>48</v>
      </c>
      <c r="J455">
        <v>60</v>
      </c>
      <c r="K455">
        <v>64</v>
      </c>
      <c r="L455">
        <v>86</v>
      </c>
      <c r="M455">
        <v>52</v>
      </c>
      <c r="N455">
        <v>68</v>
      </c>
      <c r="O455" s="27">
        <f>IFERROR(VLOOKUP(D455,Absen!$A:$B,2,0),"No")</f>
        <v>44778</v>
      </c>
      <c r="P455" s="43">
        <f t="shared" si="38"/>
        <v>58</v>
      </c>
      <c r="Q455" s="45">
        <f t="shared" si="40"/>
        <v>64.325000000000003</v>
      </c>
      <c r="R455" s="49" t="str">
        <f>VLOOKUP(Q455,Helper!$N:$O,2,TRUE)</f>
        <v>C</v>
      </c>
      <c r="S455" s="51">
        <f>MATCH(D455,Detail!$G$2:$G$1001,0)</f>
        <v>534</v>
      </c>
      <c r="T455" s="27">
        <f>INDEX(Detail!$A$2:$A$1001,Main!S455,1)</f>
        <v>37142</v>
      </c>
      <c r="U455" t="str">
        <f>INDEX(Detail!$F$2:$F$1001,Main!S455,1)</f>
        <v>Kota Administrasi Jakarta Pusat</v>
      </c>
      <c r="V455">
        <f>INDEX(Detail!$C$2:$C$1001,Main!S455,1)</f>
        <v>169</v>
      </c>
      <c r="W455">
        <f>INDEX(Detail!$D$2:$D$1001,Main!S455,1)</f>
        <v>81</v>
      </c>
      <c r="X455" t="str">
        <f>INDEX(Detail!$E$2:$E$1001,Main!S455,1)</f>
        <v>Jalan Dipatiukur No. 16</v>
      </c>
      <c r="Y455" t="str">
        <f>INDEX(Detail!$B$2:$B$1001,Main!S455,1)</f>
        <v>B+</v>
      </c>
      <c r="Z455">
        <f>MATCH(F455,Sheet1!$A$3:$A$8,0)</f>
        <v>4</v>
      </c>
      <c r="AA455">
        <f>MATCH(A455,Sheet1!$B$2:$E$2,0)</f>
        <v>2</v>
      </c>
      <c r="AB455" t="str">
        <f>INDEX(Sheet1!$B$3:$E$8,Main!Z455,Main!AA455)</f>
        <v>Pak Andi</v>
      </c>
    </row>
    <row r="456" spans="1:28" x14ac:dyDescent="0.35">
      <c r="A456" t="str">
        <f t="shared" si="39"/>
        <v>Kategori 2</v>
      </c>
      <c r="B456">
        <v>455</v>
      </c>
      <c r="C456" t="str">
        <f t="shared" si="36"/>
        <v>0455</v>
      </c>
      <c r="D456" t="str">
        <f t="shared" si="37"/>
        <v>C0455</v>
      </c>
      <c r="E456" t="str">
        <f>VLOOKUP(F456,Helper!$I:$J,2,0)</f>
        <v>C</v>
      </c>
      <c r="F456" t="s">
        <v>1012</v>
      </c>
      <c r="G456" s="27" t="str">
        <f>VLOOKUP(D456,Detail!$G:$H,2,0)</f>
        <v>Lanjar Hakim</v>
      </c>
      <c r="H456">
        <v>79</v>
      </c>
      <c r="I456">
        <v>49</v>
      </c>
      <c r="J456">
        <v>91</v>
      </c>
      <c r="K456">
        <v>65</v>
      </c>
      <c r="L456">
        <v>53</v>
      </c>
      <c r="M456">
        <v>61</v>
      </c>
      <c r="N456">
        <v>75</v>
      </c>
      <c r="O456" s="27">
        <f>IFERROR(VLOOKUP(D456,Absen!$A:$B,2,0),"No")</f>
        <v>44910</v>
      </c>
      <c r="P456" s="43">
        <f t="shared" si="38"/>
        <v>65</v>
      </c>
      <c r="Q456" s="45">
        <f t="shared" si="40"/>
        <v>67.650000000000006</v>
      </c>
      <c r="R456" s="49" t="str">
        <f>VLOOKUP(Q456,Helper!$N:$O,2,TRUE)</f>
        <v>C</v>
      </c>
      <c r="S456" s="51">
        <f>MATCH(D456,Detail!$G$2:$G$1001,0)</f>
        <v>531</v>
      </c>
      <c r="T456" s="27">
        <f>INDEX(Detail!$A$2:$A$1001,Main!S456,1)</f>
        <v>37034</v>
      </c>
      <c r="U456" t="str">
        <f>INDEX(Detail!$F$2:$F$1001,Main!S456,1)</f>
        <v>Palembang</v>
      </c>
      <c r="V456">
        <f>INDEX(Detail!$C$2:$C$1001,Main!S456,1)</f>
        <v>156</v>
      </c>
      <c r="W456">
        <f>INDEX(Detail!$D$2:$D$1001,Main!S456,1)</f>
        <v>50</v>
      </c>
      <c r="X456" t="str">
        <f>INDEX(Detail!$E$2:$E$1001,Main!S456,1)</f>
        <v xml:space="preserve">Jalan Dipatiukur No. 0
</v>
      </c>
      <c r="Y456" t="str">
        <f>INDEX(Detail!$B$2:$B$1001,Main!S456,1)</f>
        <v>A-</v>
      </c>
      <c r="Z456">
        <f>MATCH(F456,Sheet1!$A$3:$A$8,0)</f>
        <v>3</v>
      </c>
      <c r="AA456">
        <f>MATCH(A456,Sheet1!$B$2:$E$2,0)</f>
        <v>2</v>
      </c>
      <c r="AB456" t="str">
        <f>INDEX(Sheet1!$B$3:$E$8,Main!Z456,Main!AA456)</f>
        <v>Bu Made</v>
      </c>
    </row>
    <row r="457" spans="1:28" x14ac:dyDescent="0.35">
      <c r="A457" t="str">
        <f t="shared" si="39"/>
        <v>Kategori 2</v>
      </c>
      <c r="B457">
        <v>456</v>
      </c>
      <c r="C457" t="str">
        <f t="shared" si="36"/>
        <v>0456</v>
      </c>
      <c r="D457" t="str">
        <f t="shared" si="37"/>
        <v>B0456</v>
      </c>
      <c r="E457" t="str">
        <f>VLOOKUP(F457,Helper!$I:$J,2,0)</f>
        <v>B</v>
      </c>
      <c r="F457" t="s">
        <v>1014</v>
      </c>
      <c r="G457" s="27" t="str">
        <f>VLOOKUP(D457,Detail!$G:$H,2,0)</f>
        <v>Farah Rahmawati</v>
      </c>
      <c r="H457">
        <v>88</v>
      </c>
      <c r="I457">
        <v>43</v>
      </c>
      <c r="J457">
        <v>79</v>
      </c>
      <c r="K457">
        <v>62</v>
      </c>
      <c r="L457">
        <v>54</v>
      </c>
      <c r="M457">
        <v>97</v>
      </c>
      <c r="N457">
        <v>81</v>
      </c>
      <c r="O457" s="27">
        <f>IFERROR(VLOOKUP(D457,Absen!$A:$B,2,0),"No")</f>
        <v>44761</v>
      </c>
      <c r="P457" s="43">
        <f t="shared" si="38"/>
        <v>71</v>
      </c>
      <c r="Q457" s="45">
        <f t="shared" si="40"/>
        <v>73.174999999999997</v>
      </c>
      <c r="R457" s="49" t="str">
        <f>VLOOKUP(Q457,Helper!$N:$O,2,TRUE)</f>
        <v>B</v>
      </c>
      <c r="S457" s="51">
        <f>MATCH(D457,Detail!$G$2:$G$1001,0)</f>
        <v>571</v>
      </c>
      <c r="T457" s="27">
        <f>INDEX(Detail!$A$2:$A$1001,Main!S457,1)</f>
        <v>37951</v>
      </c>
      <c r="U457" t="str">
        <f>INDEX(Detail!$F$2:$F$1001,Main!S457,1)</f>
        <v>Kota Administrasi Jakarta Pusat</v>
      </c>
      <c r="V457">
        <f>INDEX(Detail!$C$2:$C$1001,Main!S457,1)</f>
        <v>172</v>
      </c>
      <c r="W457">
        <f>INDEX(Detail!$D$2:$D$1001,Main!S457,1)</f>
        <v>70</v>
      </c>
      <c r="X457" t="str">
        <f>INDEX(Detail!$E$2:$E$1001,Main!S457,1)</f>
        <v xml:space="preserve">Jalan Jakarta No. 9
</v>
      </c>
      <c r="Y457" t="str">
        <f>INDEX(Detail!$B$2:$B$1001,Main!S457,1)</f>
        <v>B-</v>
      </c>
      <c r="Z457">
        <f>MATCH(F457,Sheet1!$A$3:$A$8,0)</f>
        <v>2</v>
      </c>
      <c r="AA457">
        <f>MATCH(A457,Sheet1!$B$2:$E$2,0)</f>
        <v>2</v>
      </c>
      <c r="AB457" t="str">
        <f>INDEX(Sheet1!$B$3:$E$8,Main!Z457,Main!AA457)</f>
        <v>Bu Ratna</v>
      </c>
    </row>
    <row r="458" spans="1:28" x14ac:dyDescent="0.35">
      <c r="A458" t="str">
        <f t="shared" si="39"/>
        <v>Kategori 2</v>
      </c>
      <c r="B458">
        <v>457</v>
      </c>
      <c r="C458" t="str">
        <f t="shared" si="36"/>
        <v>0457</v>
      </c>
      <c r="D458" t="str">
        <f t="shared" si="37"/>
        <v>D0457</v>
      </c>
      <c r="E458" t="str">
        <f>VLOOKUP(F458,Helper!$I:$J,2,0)</f>
        <v>D</v>
      </c>
      <c r="F458" t="s">
        <v>1013</v>
      </c>
      <c r="G458" s="27" t="str">
        <f>VLOOKUP(D458,Detail!$G:$H,2,0)</f>
        <v>Dasa Purwanti</v>
      </c>
      <c r="H458">
        <v>75</v>
      </c>
      <c r="I458">
        <v>59</v>
      </c>
      <c r="J458">
        <v>92</v>
      </c>
      <c r="K458">
        <v>74</v>
      </c>
      <c r="L458">
        <v>91</v>
      </c>
      <c r="M458">
        <v>94</v>
      </c>
      <c r="N458">
        <v>79</v>
      </c>
      <c r="O458" s="27">
        <f>IFERROR(VLOOKUP(D458,Absen!$A:$B,2,0),"No")</f>
        <v>44830</v>
      </c>
      <c r="P458" s="43">
        <f t="shared" si="38"/>
        <v>69</v>
      </c>
      <c r="Q458" s="45">
        <f t="shared" si="40"/>
        <v>81.475000000000009</v>
      </c>
      <c r="R458" s="49" t="str">
        <f>VLOOKUP(Q458,Helper!$N:$O,2,TRUE)</f>
        <v>A</v>
      </c>
      <c r="S458" s="51">
        <f>MATCH(D458,Detail!$G$2:$G$1001,0)</f>
        <v>195</v>
      </c>
      <c r="T458" s="27">
        <f>INDEX(Detail!$A$2:$A$1001,Main!S458,1)</f>
        <v>37795</v>
      </c>
      <c r="U458" t="str">
        <f>INDEX(Detail!$F$2:$F$1001,Main!S458,1)</f>
        <v>Mataram</v>
      </c>
      <c r="V458">
        <f>INDEX(Detail!$C$2:$C$1001,Main!S458,1)</f>
        <v>166</v>
      </c>
      <c r="W458">
        <f>INDEX(Detail!$D$2:$D$1001,Main!S458,1)</f>
        <v>68</v>
      </c>
      <c r="X458" t="str">
        <f>INDEX(Detail!$E$2:$E$1001,Main!S458,1)</f>
        <v>Gang Raya Ujungberung No. 29</v>
      </c>
      <c r="Y458" t="str">
        <f>INDEX(Detail!$B$2:$B$1001,Main!S458,1)</f>
        <v>A+</v>
      </c>
      <c r="Z458">
        <f>MATCH(F458,Sheet1!$A$3:$A$8,0)</f>
        <v>4</v>
      </c>
      <c r="AA458">
        <f>MATCH(A458,Sheet1!$B$2:$E$2,0)</f>
        <v>2</v>
      </c>
      <c r="AB458" t="str">
        <f>INDEX(Sheet1!$B$3:$E$8,Main!Z458,Main!AA458)</f>
        <v>Pak Andi</v>
      </c>
    </row>
    <row r="459" spans="1:28" x14ac:dyDescent="0.35">
      <c r="A459" t="str">
        <f t="shared" si="39"/>
        <v>Kategori 2</v>
      </c>
      <c r="B459">
        <v>458</v>
      </c>
      <c r="C459" t="str">
        <f t="shared" si="36"/>
        <v>0458</v>
      </c>
      <c r="D459" t="str">
        <f t="shared" si="37"/>
        <v>B0458</v>
      </c>
      <c r="E459" t="str">
        <f>VLOOKUP(F459,Helper!$I:$J,2,0)</f>
        <v>B</v>
      </c>
      <c r="F459" t="s">
        <v>1014</v>
      </c>
      <c r="G459" s="27" t="str">
        <f>VLOOKUP(D459,Detail!$G:$H,2,0)</f>
        <v>Tina Puspasari</v>
      </c>
      <c r="H459">
        <v>72</v>
      </c>
      <c r="I459">
        <v>55</v>
      </c>
      <c r="J459">
        <v>61</v>
      </c>
      <c r="K459">
        <v>52</v>
      </c>
      <c r="L459">
        <v>73</v>
      </c>
      <c r="M459">
        <v>71</v>
      </c>
      <c r="N459">
        <v>62</v>
      </c>
      <c r="O459" s="27" t="str">
        <f>IFERROR(VLOOKUP(D459,Absen!$A:$B,2,0),"No")</f>
        <v>No</v>
      </c>
      <c r="P459" s="43">
        <f t="shared" si="38"/>
        <v>62</v>
      </c>
      <c r="Q459" s="45">
        <f t="shared" si="40"/>
        <v>64.100000000000009</v>
      </c>
      <c r="R459" s="49" t="str">
        <f>VLOOKUP(Q459,Helper!$N:$O,2,TRUE)</f>
        <v>C</v>
      </c>
      <c r="S459" s="51">
        <f>MATCH(D459,Detail!$G$2:$G$1001,0)</f>
        <v>708</v>
      </c>
      <c r="T459" s="27">
        <f>INDEX(Detail!$A$2:$A$1001,Main!S459,1)</f>
        <v>37464</v>
      </c>
      <c r="U459" t="str">
        <f>INDEX(Detail!$F$2:$F$1001,Main!S459,1)</f>
        <v>Jayapura</v>
      </c>
      <c r="V459">
        <f>INDEX(Detail!$C$2:$C$1001,Main!S459,1)</f>
        <v>156</v>
      </c>
      <c r="W459">
        <f>INDEX(Detail!$D$2:$D$1001,Main!S459,1)</f>
        <v>87</v>
      </c>
      <c r="X459" t="str">
        <f>INDEX(Detail!$E$2:$E$1001,Main!S459,1)</f>
        <v>Jalan W.R. Supratman No. 90</v>
      </c>
      <c r="Y459" t="str">
        <f>INDEX(Detail!$B$2:$B$1001,Main!S459,1)</f>
        <v>A+</v>
      </c>
      <c r="Z459">
        <f>MATCH(F459,Sheet1!$A$3:$A$8,0)</f>
        <v>2</v>
      </c>
      <c r="AA459">
        <f>MATCH(A459,Sheet1!$B$2:$E$2,0)</f>
        <v>2</v>
      </c>
      <c r="AB459" t="str">
        <f>INDEX(Sheet1!$B$3:$E$8,Main!Z459,Main!AA459)</f>
        <v>Bu Ratna</v>
      </c>
    </row>
    <row r="460" spans="1:28" x14ac:dyDescent="0.35">
      <c r="A460" t="str">
        <f t="shared" si="39"/>
        <v>Kategori 2</v>
      </c>
      <c r="B460">
        <v>459</v>
      </c>
      <c r="C460" t="str">
        <f t="shared" si="36"/>
        <v>0459</v>
      </c>
      <c r="D460" t="str">
        <f t="shared" si="37"/>
        <v>E0459</v>
      </c>
      <c r="E460" t="str">
        <f>VLOOKUP(F460,Helper!$I:$J,2,0)</f>
        <v>E</v>
      </c>
      <c r="F460" t="s">
        <v>1010</v>
      </c>
      <c r="G460" s="27" t="str">
        <f>VLOOKUP(D460,Detail!$G:$H,2,0)</f>
        <v>Muhammad Thamrin</v>
      </c>
      <c r="H460">
        <v>79</v>
      </c>
      <c r="I460">
        <v>51</v>
      </c>
      <c r="J460">
        <v>53</v>
      </c>
      <c r="K460">
        <v>59</v>
      </c>
      <c r="L460">
        <v>68</v>
      </c>
      <c r="M460">
        <v>45</v>
      </c>
      <c r="N460">
        <v>99</v>
      </c>
      <c r="O460" s="27">
        <f>IFERROR(VLOOKUP(D460,Absen!$A:$B,2,0),"No")</f>
        <v>44781</v>
      </c>
      <c r="P460" s="43">
        <f t="shared" si="38"/>
        <v>89</v>
      </c>
      <c r="Q460" s="45">
        <f t="shared" si="40"/>
        <v>60.625</v>
      </c>
      <c r="R460" s="49" t="str">
        <f>VLOOKUP(Q460,Helper!$N:$O,2,TRUE)</f>
        <v>C</v>
      </c>
      <c r="S460" s="51">
        <f>MATCH(D460,Detail!$G$2:$G$1001,0)</f>
        <v>314</v>
      </c>
      <c r="T460" s="27">
        <f>INDEX(Detail!$A$2:$A$1001,Main!S460,1)</f>
        <v>37500</v>
      </c>
      <c r="U460" t="str">
        <f>INDEX(Detail!$F$2:$F$1001,Main!S460,1)</f>
        <v>Palu</v>
      </c>
      <c r="V460">
        <f>INDEX(Detail!$C$2:$C$1001,Main!S460,1)</f>
        <v>160</v>
      </c>
      <c r="W460">
        <f>INDEX(Detail!$D$2:$D$1001,Main!S460,1)</f>
        <v>90</v>
      </c>
      <c r="X460" t="str">
        <f>INDEX(Detail!$E$2:$E$1001,Main!S460,1)</f>
        <v>Gg. Gardujati No. 57</v>
      </c>
      <c r="Y460" t="str">
        <f>INDEX(Detail!$B$2:$B$1001,Main!S460,1)</f>
        <v>AB-</v>
      </c>
      <c r="Z460">
        <f>MATCH(F460,Sheet1!$A$3:$A$8,0)</f>
        <v>5</v>
      </c>
      <c r="AA460">
        <f>MATCH(A460,Sheet1!$B$2:$E$2,0)</f>
        <v>2</v>
      </c>
      <c r="AB460" t="str">
        <f>INDEX(Sheet1!$B$3:$E$8,Main!Z460,Main!AA460)</f>
        <v>Bu Dwi</v>
      </c>
    </row>
    <row r="461" spans="1:28" x14ac:dyDescent="0.35">
      <c r="A461" t="str">
        <f t="shared" si="39"/>
        <v>Kategori 2</v>
      </c>
      <c r="B461">
        <v>460</v>
      </c>
      <c r="C461" t="str">
        <f t="shared" si="36"/>
        <v>0460</v>
      </c>
      <c r="D461" t="str">
        <f t="shared" si="37"/>
        <v>C0460</v>
      </c>
      <c r="E461" t="str">
        <f>VLOOKUP(F461,Helper!$I:$J,2,0)</f>
        <v>C</v>
      </c>
      <c r="F461" t="s">
        <v>1012</v>
      </c>
      <c r="G461" s="27" t="str">
        <f>VLOOKUP(D461,Detail!$G:$H,2,0)</f>
        <v>Daryani Adriansyah</v>
      </c>
      <c r="H461">
        <v>57</v>
      </c>
      <c r="I461">
        <v>75</v>
      </c>
      <c r="J461">
        <v>85</v>
      </c>
      <c r="K461">
        <v>73</v>
      </c>
      <c r="L461">
        <v>72</v>
      </c>
      <c r="M461">
        <v>86</v>
      </c>
      <c r="N461">
        <v>98</v>
      </c>
      <c r="O461" s="27" t="str">
        <f>IFERROR(VLOOKUP(D461,Absen!$A:$B,2,0),"No")</f>
        <v>No</v>
      </c>
      <c r="P461" s="43">
        <f t="shared" si="38"/>
        <v>98</v>
      </c>
      <c r="Q461" s="45">
        <f t="shared" si="40"/>
        <v>78.625</v>
      </c>
      <c r="R461" s="49" t="str">
        <f>VLOOKUP(Q461,Helper!$N:$O,2,TRUE)</f>
        <v>B</v>
      </c>
      <c r="S461" s="51">
        <f>MATCH(D461,Detail!$G$2:$G$1001,0)</f>
        <v>705</v>
      </c>
      <c r="T461" s="27">
        <f>INDEX(Detail!$A$2:$A$1001,Main!S461,1)</f>
        <v>38419</v>
      </c>
      <c r="U461" t="str">
        <f>INDEX(Detail!$F$2:$F$1001,Main!S461,1)</f>
        <v>Bitung</v>
      </c>
      <c r="V461">
        <f>INDEX(Detail!$C$2:$C$1001,Main!S461,1)</f>
        <v>155</v>
      </c>
      <c r="W461">
        <f>INDEX(Detail!$D$2:$D$1001,Main!S461,1)</f>
        <v>93</v>
      </c>
      <c r="X461" t="str">
        <f>INDEX(Detail!$E$2:$E$1001,Main!S461,1)</f>
        <v xml:space="preserve">Jalan W.R. Supratman No. 2
</v>
      </c>
      <c r="Y461" t="str">
        <f>INDEX(Detail!$B$2:$B$1001,Main!S461,1)</f>
        <v>B-</v>
      </c>
      <c r="Z461">
        <f>MATCH(F461,Sheet1!$A$3:$A$8,0)</f>
        <v>3</v>
      </c>
      <c r="AA461">
        <f>MATCH(A461,Sheet1!$B$2:$E$2,0)</f>
        <v>2</v>
      </c>
      <c r="AB461" t="str">
        <f>INDEX(Sheet1!$B$3:$E$8,Main!Z461,Main!AA461)</f>
        <v>Bu Made</v>
      </c>
    </row>
    <row r="462" spans="1:28" x14ac:dyDescent="0.35">
      <c r="A462" t="str">
        <f t="shared" si="39"/>
        <v>Kategori 2</v>
      </c>
      <c r="B462">
        <v>461</v>
      </c>
      <c r="C462" t="str">
        <f t="shared" si="36"/>
        <v>0461</v>
      </c>
      <c r="D462" t="str">
        <f t="shared" si="37"/>
        <v>C0461</v>
      </c>
      <c r="E462" t="str">
        <f>VLOOKUP(F462,Helper!$I:$J,2,0)</f>
        <v>C</v>
      </c>
      <c r="F462" t="s">
        <v>1012</v>
      </c>
      <c r="G462" s="27" t="str">
        <f>VLOOKUP(D462,Detail!$G:$H,2,0)</f>
        <v>Malika Tamba</v>
      </c>
      <c r="H462">
        <v>83</v>
      </c>
      <c r="I462">
        <v>63</v>
      </c>
      <c r="J462">
        <v>45</v>
      </c>
      <c r="K462">
        <v>59</v>
      </c>
      <c r="L462">
        <v>80</v>
      </c>
      <c r="M462">
        <v>98</v>
      </c>
      <c r="N462">
        <v>67</v>
      </c>
      <c r="O462" s="27" t="str">
        <f>IFERROR(VLOOKUP(D462,Absen!$A:$B,2,0),"No")</f>
        <v>No</v>
      </c>
      <c r="P462" s="43">
        <f t="shared" si="38"/>
        <v>67</v>
      </c>
      <c r="Q462" s="45">
        <f t="shared" si="40"/>
        <v>70.924999999999997</v>
      </c>
      <c r="R462" s="49" t="str">
        <f>VLOOKUP(Q462,Helper!$N:$O,2,TRUE)</f>
        <v>B</v>
      </c>
      <c r="S462" s="51">
        <f>MATCH(D462,Detail!$G$2:$G$1001,0)</f>
        <v>829</v>
      </c>
      <c r="T462" s="27">
        <f>INDEX(Detail!$A$2:$A$1001,Main!S462,1)</f>
        <v>38134</v>
      </c>
      <c r="U462" t="str">
        <f>INDEX(Detail!$F$2:$F$1001,Main!S462,1)</f>
        <v>Bima</v>
      </c>
      <c r="V462">
        <f>INDEX(Detail!$C$2:$C$1001,Main!S462,1)</f>
        <v>153</v>
      </c>
      <c r="W462">
        <f>INDEX(Detail!$D$2:$D$1001,Main!S462,1)</f>
        <v>66</v>
      </c>
      <c r="X462" t="str">
        <f>INDEX(Detail!$E$2:$E$1001,Main!S462,1)</f>
        <v xml:space="preserve">Jl. Kendalsari No. 4
</v>
      </c>
      <c r="Y462" t="str">
        <f>INDEX(Detail!$B$2:$B$1001,Main!S462,1)</f>
        <v>B-</v>
      </c>
      <c r="Z462">
        <f>MATCH(F462,Sheet1!$A$3:$A$8,0)</f>
        <v>3</v>
      </c>
      <c r="AA462">
        <f>MATCH(A462,Sheet1!$B$2:$E$2,0)</f>
        <v>2</v>
      </c>
      <c r="AB462" t="str">
        <f>INDEX(Sheet1!$B$3:$E$8,Main!Z462,Main!AA462)</f>
        <v>Bu Made</v>
      </c>
    </row>
    <row r="463" spans="1:28" x14ac:dyDescent="0.35">
      <c r="A463" t="str">
        <f t="shared" si="39"/>
        <v>Kategori 2</v>
      </c>
      <c r="B463">
        <v>462</v>
      </c>
      <c r="C463" t="str">
        <f t="shared" si="36"/>
        <v>0462</v>
      </c>
      <c r="D463" t="str">
        <f t="shared" si="37"/>
        <v>E0462</v>
      </c>
      <c r="E463" t="str">
        <f>VLOOKUP(F463,Helper!$I:$J,2,0)</f>
        <v>E</v>
      </c>
      <c r="F463" t="s">
        <v>1010</v>
      </c>
      <c r="G463" s="27" t="str">
        <f>VLOOKUP(D463,Detail!$G:$H,2,0)</f>
        <v>Ifa Setiawan</v>
      </c>
      <c r="H463">
        <v>85</v>
      </c>
      <c r="I463">
        <v>53</v>
      </c>
      <c r="J463">
        <v>47</v>
      </c>
      <c r="K463">
        <v>57</v>
      </c>
      <c r="L463">
        <v>71</v>
      </c>
      <c r="M463">
        <v>68</v>
      </c>
      <c r="N463">
        <v>75</v>
      </c>
      <c r="O463" s="27" t="str">
        <f>IFERROR(VLOOKUP(D463,Absen!$A:$B,2,0),"No")</f>
        <v>No</v>
      </c>
      <c r="P463" s="43">
        <f t="shared" si="38"/>
        <v>75</v>
      </c>
      <c r="Q463" s="45">
        <f t="shared" si="40"/>
        <v>63.75</v>
      </c>
      <c r="R463" s="49" t="str">
        <f>VLOOKUP(Q463,Helper!$N:$O,2,TRUE)</f>
        <v>C</v>
      </c>
      <c r="S463" s="51">
        <f>MATCH(D463,Detail!$G$2:$G$1001,0)</f>
        <v>991</v>
      </c>
      <c r="T463" s="27">
        <f>INDEX(Detail!$A$2:$A$1001,Main!S463,1)</f>
        <v>37910</v>
      </c>
      <c r="U463" t="str">
        <f>INDEX(Detail!$F$2:$F$1001,Main!S463,1)</f>
        <v>Bitung</v>
      </c>
      <c r="V463">
        <f>INDEX(Detail!$C$2:$C$1001,Main!S463,1)</f>
        <v>158</v>
      </c>
      <c r="W463">
        <f>INDEX(Detail!$D$2:$D$1001,Main!S463,1)</f>
        <v>63</v>
      </c>
      <c r="X463" t="str">
        <f>INDEX(Detail!$E$2:$E$1001,Main!S463,1)</f>
        <v xml:space="preserve">Jl. W.R. Supratman No. 0
</v>
      </c>
      <c r="Y463" t="str">
        <f>INDEX(Detail!$B$2:$B$1001,Main!S463,1)</f>
        <v>O+</v>
      </c>
      <c r="Z463">
        <f>MATCH(F463,Sheet1!$A$3:$A$8,0)</f>
        <v>5</v>
      </c>
      <c r="AA463">
        <f>MATCH(A463,Sheet1!$B$2:$E$2,0)</f>
        <v>2</v>
      </c>
      <c r="AB463" t="str">
        <f>INDEX(Sheet1!$B$3:$E$8,Main!Z463,Main!AA463)</f>
        <v>Bu Dwi</v>
      </c>
    </row>
    <row r="464" spans="1:28" x14ac:dyDescent="0.35">
      <c r="A464" t="str">
        <f t="shared" si="39"/>
        <v>Kategori 2</v>
      </c>
      <c r="B464">
        <v>463</v>
      </c>
      <c r="C464" t="str">
        <f t="shared" si="36"/>
        <v>0463</v>
      </c>
      <c r="D464" t="str">
        <f t="shared" si="37"/>
        <v>F0463</v>
      </c>
      <c r="E464" t="str">
        <f>VLOOKUP(F464,Helper!$I:$J,2,0)</f>
        <v>F</v>
      </c>
      <c r="F464" t="s">
        <v>1011</v>
      </c>
      <c r="G464" s="27" t="str">
        <f>VLOOKUP(D464,Detail!$G:$H,2,0)</f>
        <v>Purwadi Natsir</v>
      </c>
      <c r="H464">
        <v>59</v>
      </c>
      <c r="I464">
        <v>57</v>
      </c>
      <c r="J464">
        <v>34</v>
      </c>
      <c r="K464">
        <v>52</v>
      </c>
      <c r="L464">
        <v>66</v>
      </c>
      <c r="M464">
        <v>57</v>
      </c>
      <c r="N464">
        <v>74</v>
      </c>
      <c r="O464" s="27">
        <f>IFERROR(VLOOKUP(D464,Absen!$A:$B,2,0),"No")</f>
        <v>44912</v>
      </c>
      <c r="P464" s="43">
        <f t="shared" si="38"/>
        <v>64</v>
      </c>
      <c r="Q464" s="45">
        <f t="shared" si="40"/>
        <v>53.849999999999994</v>
      </c>
      <c r="R464" s="49" t="str">
        <f>VLOOKUP(Q464,Helper!$N:$O,2,TRUE)</f>
        <v>D</v>
      </c>
      <c r="S464" s="51">
        <f>MATCH(D464,Detail!$G$2:$G$1001,0)</f>
        <v>277</v>
      </c>
      <c r="T464" s="27">
        <f>INDEX(Detail!$A$2:$A$1001,Main!S464,1)</f>
        <v>37084</v>
      </c>
      <c r="U464" t="str">
        <f>INDEX(Detail!$F$2:$F$1001,Main!S464,1)</f>
        <v>Palembang</v>
      </c>
      <c r="V464">
        <f>INDEX(Detail!$C$2:$C$1001,Main!S464,1)</f>
        <v>150</v>
      </c>
      <c r="W464">
        <f>INDEX(Detail!$D$2:$D$1001,Main!S464,1)</f>
        <v>48</v>
      </c>
      <c r="X464" t="str">
        <f>INDEX(Detail!$E$2:$E$1001,Main!S464,1)</f>
        <v>Gg. Bangka Raya No. 27</v>
      </c>
      <c r="Y464" t="str">
        <f>INDEX(Detail!$B$2:$B$1001,Main!S464,1)</f>
        <v>O-</v>
      </c>
      <c r="Z464">
        <f>MATCH(F464,Sheet1!$A$3:$A$8,0)</f>
        <v>6</v>
      </c>
      <c r="AA464">
        <f>MATCH(A464,Sheet1!$B$2:$E$2,0)</f>
        <v>2</v>
      </c>
      <c r="AB464" t="str">
        <f>INDEX(Sheet1!$B$3:$E$8,Main!Z464,Main!AA464)</f>
        <v>Pak Krisna</v>
      </c>
    </row>
    <row r="465" spans="1:28" x14ac:dyDescent="0.35">
      <c r="A465" t="str">
        <f t="shared" si="39"/>
        <v>Kategori 2</v>
      </c>
      <c r="B465">
        <v>464</v>
      </c>
      <c r="C465" t="str">
        <f t="shared" si="36"/>
        <v>0464</v>
      </c>
      <c r="D465" t="str">
        <f t="shared" si="37"/>
        <v>E0464</v>
      </c>
      <c r="E465" t="str">
        <f>VLOOKUP(F465,Helper!$I:$J,2,0)</f>
        <v>E</v>
      </c>
      <c r="F465" t="s">
        <v>1010</v>
      </c>
      <c r="G465" s="27" t="str">
        <f>VLOOKUP(D465,Detail!$G:$H,2,0)</f>
        <v>Julia Kusmawati</v>
      </c>
      <c r="H465">
        <v>86</v>
      </c>
      <c r="I465">
        <v>52</v>
      </c>
      <c r="J465">
        <v>69</v>
      </c>
      <c r="K465">
        <v>65</v>
      </c>
      <c r="L465">
        <v>63</v>
      </c>
      <c r="M465">
        <v>67</v>
      </c>
      <c r="N465">
        <v>64</v>
      </c>
      <c r="O465" s="27">
        <f>IFERROR(VLOOKUP(D465,Absen!$A:$B,2,0),"No")</f>
        <v>44789</v>
      </c>
      <c r="P465" s="43">
        <f t="shared" si="38"/>
        <v>54</v>
      </c>
      <c r="Q465" s="45">
        <f t="shared" si="40"/>
        <v>65.849999999999994</v>
      </c>
      <c r="R465" s="49" t="str">
        <f>VLOOKUP(Q465,Helper!$N:$O,2,TRUE)</f>
        <v>C</v>
      </c>
      <c r="S465" s="51">
        <f>MATCH(D465,Detail!$G$2:$G$1001,0)</f>
        <v>868</v>
      </c>
      <c r="T465" s="27">
        <f>INDEX(Detail!$A$2:$A$1001,Main!S465,1)</f>
        <v>37718</v>
      </c>
      <c r="U465" t="str">
        <f>INDEX(Detail!$F$2:$F$1001,Main!S465,1)</f>
        <v>Kotamobagu</v>
      </c>
      <c r="V465">
        <f>INDEX(Detail!$C$2:$C$1001,Main!S465,1)</f>
        <v>152</v>
      </c>
      <c r="W465">
        <f>INDEX(Detail!$D$2:$D$1001,Main!S465,1)</f>
        <v>92</v>
      </c>
      <c r="X465" t="str">
        <f>INDEX(Detail!$E$2:$E$1001,Main!S465,1)</f>
        <v>Jl. Merdeka No. 40</v>
      </c>
      <c r="Y465" t="str">
        <f>INDEX(Detail!$B$2:$B$1001,Main!S465,1)</f>
        <v>A+</v>
      </c>
      <c r="Z465">
        <f>MATCH(F465,Sheet1!$A$3:$A$8,0)</f>
        <v>5</v>
      </c>
      <c r="AA465">
        <f>MATCH(A465,Sheet1!$B$2:$E$2,0)</f>
        <v>2</v>
      </c>
      <c r="AB465" t="str">
        <f>INDEX(Sheet1!$B$3:$E$8,Main!Z465,Main!AA465)</f>
        <v>Bu Dwi</v>
      </c>
    </row>
    <row r="466" spans="1:28" x14ac:dyDescent="0.35">
      <c r="A466" t="str">
        <f t="shared" si="39"/>
        <v>Kategori 2</v>
      </c>
      <c r="B466">
        <v>465</v>
      </c>
      <c r="C466" t="str">
        <f t="shared" si="36"/>
        <v>0465</v>
      </c>
      <c r="D466" t="str">
        <f t="shared" si="37"/>
        <v>F0465</v>
      </c>
      <c r="E466" t="str">
        <f>VLOOKUP(F466,Helper!$I:$J,2,0)</f>
        <v>F</v>
      </c>
      <c r="F466" t="s">
        <v>1011</v>
      </c>
      <c r="G466" s="27" t="str">
        <f>VLOOKUP(D466,Detail!$G:$H,2,0)</f>
        <v>Nrima Pudjiastuti</v>
      </c>
      <c r="H466">
        <v>82</v>
      </c>
      <c r="I466">
        <v>73</v>
      </c>
      <c r="J466">
        <v>78</v>
      </c>
      <c r="K466">
        <v>56</v>
      </c>
      <c r="L466">
        <v>81</v>
      </c>
      <c r="M466">
        <v>95</v>
      </c>
      <c r="N466">
        <v>94</v>
      </c>
      <c r="O466" s="27" t="str">
        <f>IFERROR(VLOOKUP(D466,Absen!$A:$B,2,0),"No")</f>
        <v>No</v>
      </c>
      <c r="P466" s="43">
        <f t="shared" si="38"/>
        <v>94</v>
      </c>
      <c r="Q466" s="45">
        <f t="shared" si="40"/>
        <v>80.5</v>
      </c>
      <c r="R466" s="49" t="str">
        <f>VLOOKUP(Q466,Helper!$N:$O,2,TRUE)</f>
        <v>A</v>
      </c>
      <c r="S466" s="51">
        <f>MATCH(D466,Detail!$G$2:$G$1001,0)</f>
        <v>136</v>
      </c>
      <c r="T466" s="27">
        <f>INDEX(Detail!$A$2:$A$1001,Main!S466,1)</f>
        <v>38075</v>
      </c>
      <c r="U466" t="str">
        <f>INDEX(Detail!$F$2:$F$1001,Main!S466,1)</f>
        <v>Mataram</v>
      </c>
      <c r="V466">
        <f>INDEX(Detail!$C$2:$C$1001,Main!S466,1)</f>
        <v>161</v>
      </c>
      <c r="W466">
        <f>INDEX(Detail!$D$2:$D$1001,Main!S466,1)</f>
        <v>60</v>
      </c>
      <c r="X466" t="str">
        <f>INDEX(Detail!$E$2:$E$1001,Main!S466,1)</f>
        <v xml:space="preserve">Gang Moch. Ramdan No. 6
</v>
      </c>
      <c r="Y466" t="str">
        <f>INDEX(Detail!$B$2:$B$1001,Main!S466,1)</f>
        <v>AB+</v>
      </c>
      <c r="Z466">
        <f>MATCH(F466,Sheet1!$A$3:$A$8,0)</f>
        <v>6</v>
      </c>
      <c r="AA466">
        <f>MATCH(A466,Sheet1!$B$2:$E$2,0)</f>
        <v>2</v>
      </c>
      <c r="AB466" t="str">
        <f>INDEX(Sheet1!$B$3:$E$8,Main!Z466,Main!AA466)</f>
        <v>Pak Krisna</v>
      </c>
    </row>
    <row r="467" spans="1:28" x14ac:dyDescent="0.35">
      <c r="A467" t="str">
        <f t="shared" si="39"/>
        <v>Kategori 2</v>
      </c>
      <c r="B467">
        <v>466</v>
      </c>
      <c r="C467" t="str">
        <f t="shared" si="36"/>
        <v>0466</v>
      </c>
      <c r="D467" t="str">
        <f t="shared" si="37"/>
        <v>B0466</v>
      </c>
      <c r="E467" t="str">
        <f>VLOOKUP(F467,Helper!$I:$J,2,0)</f>
        <v>B</v>
      </c>
      <c r="F467" t="s">
        <v>1014</v>
      </c>
      <c r="G467" s="27" t="str">
        <f>VLOOKUP(D467,Detail!$G:$H,2,0)</f>
        <v>Purwa Uyainah</v>
      </c>
      <c r="H467">
        <v>66</v>
      </c>
      <c r="I467">
        <v>45</v>
      </c>
      <c r="J467">
        <v>49</v>
      </c>
      <c r="K467">
        <v>74</v>
      </c>
      <c r="L467">
        <v>67</v>
      </c>
      <c r="M467">
        <v>55</v>
      </c>
      <c r="N467">
        <v>72</v>
      </c>
      <c r="O467" s="27" t="str">
        <f>IFERROR(VLOOKUP(D467,Absen!$A:$B,2,0),"No")</f>
        <v>No</v>
      </c>
      <c r="P467" s="43">
        <f t="shared" si="38"/>
        <v>72</v>
      </c>
      <c r="Q467" s="45">
        <f t="shared" si="40"/>
        <v>59.5</v>
      </c>
      <c r="R467" s="49" t="str">
        <f>VLOOKUP(Q467,Helper!$N:$O,2,TRUE)</f>
        <v>D</v>
      </c>
      <c r="S467" s="51">
        <f>MATCH(D467,Detail!$G$2:$G$1001,0)</f>
        <v>186</v>
      </c>
      <c r="T467" s="27">
        <f>INDEX(Detail!$A$2:$A$1001,Main!S467,1)</f>
        <v>37761</v>
      </c>
      <c r="U467" t="str">
        <f>INDEX(Detail!$F$2:$F$1001,Main!S467,1)</f>
        <v>Batu</v>
      </c>
      <c r="V467">
        <f>INDEX(Detail!$C$2:$C$1001,Main!S467,1)</f>
        <v>169</v>
      </c>
      <c r="W467">
        <f>INDEX(Detail!$D$2:$D$1001,Main!S467,1)</f>
        <v>66</v>
      </c>
      <c r="X467" t="str">
        <f>INDEX(Detail!$E$2:$E$1001,Main!S467,1)</f>
        <v xml:space="preserve">Gang Rawamangun No. 3
</v>
      </c>
      <c r="Y467" t="str">
        <f>INDEX(Detail!$B$2:$B$1001,Main!S467,1)</f>
        <v>A+</v>
      </c>
      <c r="Z467">
        <f>MATCH(F467,Sheet1!$A$3:$A$8,0)</f>
        <v>2</v>
      </c>
      <c r="AA467">
        <f>MATCH(A467,Sheet1!$B$2:$E$2,0)</f>
        <v>2</v>
      </c>
      <c r="AB467" t="str">
        <f>INDEX(Sheet1!$B$3:$E$8,Main!Z467,Main!AA467)</f>
        <v>Bu Ratna</v>
      </c>
    </row>
    <row r="468" spans="1:28" x14ac:dyDescent="0.35">
      <c r="A468" t="str">
        <f t="shared" si="39"/>
        <v>Kategori 2</v>
      </c>
      <c r="B468">
        <v>467</v>
      </c>
      <c r="C468" t="str">
        <f t="shared" si="36"/>
        <v>0467</v>
      </c>
      <c r="D468" t="str">
        <f t="shared" si="37"/>
        <v>B0467</v>
      </c>
      <c r="E468" t="str">
        <f>VLOOKUP(F468,Helper!$I:$J,2,0)</f>
        <v>B</v>
      </c>
      <c r="F468" t="s">
        <v>1014</v>
      </c>
      <c r="G468" s="27" t="str">
        <f>VLOOKUP(D468,Detail!$G:$H,2,0)</f>
        <v>Anita Suryatmi</v>
      </c>
      <c r="H468">
        <v>59</v>
      </c>
      <c r="I468">
        <v>66</v>
      </c>
      <c r="J468">
        <v>35</v>
      </c>
      <c r="K468">
        <v>51</v>
      </c>
      <c r="L468">
        <v>52</v>
      </c>
      <c r="M468">
        <v>60</v>
      </c>
      <c r="N468">
        <v>82</v>
      </c>
      <c r="O468" s="27" t="str">
        <f>IFERROR(VLOOKUP(D468,Absen!$A:$B,2,0),"No")</f>
        <v>No</v>
      </c>
      <c r="P468" s="43">
        <f t="shared" si="38"/>
        <v>82</v>
      </c>
      <c r="Q468" s="45">
        <f t="shared" si="40"/>
        <v>55.7</v>
      </c>
      <c r="R468" s="49" t="str">
        <f>VLOOKUP(Q468,Helper!$N:$O,2,TRUE)</f>
        <v>D</v>
      </c>
      <c r="S468" s="51">
        <f>MATCH(D468,Detail!$G$2:$G$1001,0)</f>
        <v>671</v>
      </c>
      <c r="T468" s="27">
        <f>INDEX(Detail!$A$2:$A$1001,Main!S468,1)</f>
        <v>37557</v>
      </c>
      <c r="U468" t="str">
        <f>INDEX(Detail!$F$2:$F$1001,Main!S468,1)</f>
        <v>Cilegon</v>
      </c>
      <c r="V468">
        <f>INDEX(Detail!$C$2:$C$1001,Main!S468,1)</f>
        <v>152</v>
      </c>
      <c r="W468">
        <f>INDEX(Detail!$D$2:$D$1001,Main!S468,1)</f>
        <v>93</v>
      </c>
      <c r="X468" t="str">
        <f>INDEX(Detail!$E$2:$E$1001,Main!S468,1)</f>
        <v>Jalan Sentot Alibasa No. 39</v>
      </c>
      <c r="Y468" t="str">
        <f>INDEX(Detail!$B$2:$B$1001,Main!S468,1)</f>
        <v>A-</v>
      </c>
      <c r="Z468">
        <f>MATCH(F468,Sheet1!$A$3:$A$8,0)</f>
        <v>2</v>
      </c>
      <c r="AA468">
        <f>MATCH(A468,Sheet1!$B$2:$E$2,0)</f>
        <v>2</v>
      </c>
      <c r="AB468" t="str">
        <f>INDEX(Sheet1!$B$3:$E$8,Main!Z468,Main!AA468)</f>
        <v>Bu Ratna</v>
      </c>
    </row>
    <row r="469" spans="1:28" x14ac:dyDescent="0.35">
      <c r="A469" t="str">
        <f t="shared" si="39"/>
        <v>Kategori 2</v>
      </c>
      <c r="B469">
        <v>468</v>
      </c>
      <c r="C469" t="str">
        <f t="shared" si="36"/>
        <v>0468</v>
      </c>
      <c r="D469" t="str">
        <f t="shared" si="37"/>
        <v>D0468</v>
      </c>
      <c r="E469" t="str">
        <f>VLOOKUP(F469,Helper!$I:$J,2,0)</f>
        <v>D</v>
      </c>
      <c r="F469" t="s">
        <v>1013</v>
      </c>
      <c r="G469" s="27" t="str">
        <f>VLOOKUP(D469,Detail!$G:$H,2,0)</f>
        <v>Nalar Permadi</v>
      </c>
      <c r="H469">
        <v>83</v>
      </c>
      <c r="I469">
        <v>49</v>
      </c>
      <c r="J469">
        <v>52</v>
      </c>
      <c r="K469">
        <v>66</v>
      </c>
      <c r="L469">
        <v>61</v>
      </c>
      <c r="M469">
        <v>48</v>
      </c>
      <c r="N469">
        <v>69</v>
      </c>
      <c r="O469" s="27">
        <f>IFERROR(VLOOKUP(D469,Absen!$A:$B,2,0),"No")</f>
        <v>44764</v>
      </c>
      <c r="P469" s="43">
        <f t="shared" si="38"/>
        <v>59</v>
      </c>
      <c r="Q469" s="45">
        <f t="shared" si="40"/>
        <v>58.274999999999999</v>
      </c>
      <c r="R469" s="49" t="str">
        <f>VLOOKUP(Q469,Helper!$N:$O,2,TRUE)</f>
        <v>D</v>
      </c>
      <c r="S469" s="51">
        <f>MATCH(D469,Detail!$G$2:$G$1001,0)</f>
        <v>779</v>
      </c>
      <c r="T469" s="27">
        <f>INDEX(Detail!$A$2:$A$1001,Main!S469,1)</f>
        <v>38238</v>
      </c>
      <c r="U469" t="str">
        <f>INDEX(Detail!$F$2:$F$1001,Main!S469,1)</f>
        <v>Kupang</v>
      </c>
      <c r="V469">
        <f>INDEX(Detail!$C$2:$C$1001,Main!S469,1)</f>
        <v>157</v>
      </c>
      <c r="W469">
        <f>INDEX(Detail!$D$2:$D$1001,Main!S469,1)</f>
        <v>72</v>
      </c>
      <c r="X469" t="str">
        <f>INDEX(Detail!$E$2:$E$1001,Main!S469,1)</f>
        <v>Jl. Gedebage Selatan No. 21</v>
      </c>
      <c r="Y469" t="str">
        <f>INDEX(Detail!$B$2:$B$1001,Main!S469,1)</f>
        <v>B+</v>
      </c>
      <c r="Z469">
        <f>MATCH(F469,Sheet1!$A$3:$A$8,0)</f>
        <v>4</v>
      </c>
      <c r="AA469">
        <f>MATCH(A469,Sheet1!$B$2:$E$2,0)</f>
        <v>2</v>
      </c>
      <c r="AB469" t="str">
        <f>INDEX(Sheet1!$B$3:$E$8,Main!Z469,Main!AA469)</f>
        <v>Pak Andi</v>
      </c>
    </row>
    <row r="470" spans="1:28" x14ac:dyDescent="0.35">
      <c r="A470" t="str">
        <f t="shared" si="39"/>
        <v>Kategori 2</v>
      </c>
      <c r="B470">
        <v>469</v>
      </c>
      <c r="C470" t="str">
        <f t="shared" si="36"/>
        <v>0469</v>
      </c>
      <c r="D470" t="str">
        <f t="shared" si="37"/>
        <v>E0469</v>
      </c>
      <c r="E470" t="str">
        <f>VLOOKUP(F470,Helper!$I:$J,2,0)</f>
        <v>E</v>
      </c>
      <c r="F470" t="s">
        <v>1010</v>
      </c>
      <c r="G470" s="27" t="str">
        <f>VLOOKUP(D470,Detail!$G:$H,2,0)</f>
        <v>Jaswadi Rahayu</v>
      </c>
      <c r="H470">
        <v>60</v>
      </c>
      <c r="I470">
        <v>49</v>
      </c>
      <c r="J470">
        <v>81</v>
      </c>
      <c r="K470">
        <v>54</v>
      </c>
      <c r="L470">
        <v>58</v>
      </c>
      <c r="M470">
        <v>44</v>
      </c>
      <c r="N470">
        <v>91</v>
      </c>
      <c r="O470" s="27">
        <f>IFERROR(VLOOKUP(D470,Absen!$A:$B,2,0),"No")</f>
        <v>44777</v>
      </c>
      <c r="P470" s="43">
        <f t="shared" si="38"/>
        <v>81</v>
      </c>
      <c r="Q470" s="45">
        <f t="shared" si="40"/>
        <v>60.725000000000001</v>
      </c>
      <c r="R470" s="49" t="str">
        <f>VLOOKUP(Q470,Helper!$N:$O,2,TRUE)</f>
        <v>C</v>
      </c>
      <c r="S470" s="51">
        <f>MATCH(D470,Detail!$G$2:$G$1001,0)</f>
        <v>657</v>
      </c>
      <c r="T470" s="27">
        <f>INDEX(Detail!$A$2:$A$1001,Main!S470,1)</f>
        <v>37806</v>
      </c>
      <c r="U470" t="str">
        <f>INDEX(Detail!$F$2:$F$1001,Main!S470,1)</f>
        <v>Payakumbuh</v>
      </c>
      <c r="V470">
        <f>INDEX(Detail!$C$2:$C$1001,Main!S470,1)</f>
        <v>168</v>
      </c>
      <c r="W470">
        <f>INDEX(Detail!$D$2:$D$1001,Main!S470,1)</f>
        <v>47</v>
      </c>
      <c r="X470" t="str">
        <f>INDEX(Detail!$E$2:$E$1001,Main!S470,1)</f>
        <v>Jalan Raya Ujungberung No. 34</v>
      </c>
      <c r="Y470" t="str">
        <f>INDEX(Detail!$B$2:$B$1001,Main!S470,1)</f>
        <v>O+</v>
      </c>
      <c r="Z470">
        <f>MATCH(F470,Sheet1!$A$3:$A$8,0)</f>
        <v>5</v>
      </c>
      <c r="AA470">
        <f>MATCH(A470,Sheet1!$B$2:$E$2,0)</f>
        <v>2</v>
      </c>
      <c r="AB470" t="str">
        <f>INDEX(Sheet1!$B$3:$E$8,Main!Z470,Main!AA470)</f>
        <v>Bu Dwi</v>
      </c>
    </row>
    <row r="471" spans="1:28" x14ac:dyDescent="0.35">
      <c r="A471" t="str">
        <f t="shared" si="39"/>
        <v>Kategori 2</v>
      </c>
      <c r="B471">
        <v>470</v>
      </c>
      <c r="C471" t="str">
        <f t="shared" si="36"/>
        <v>0470</v>
      </c>
      <c r="D471" t="str">
        <f t="shared" si="37"/>
        <v>A0470</v>
      </c>
      <c r="E471" t="str">
        <f>VLOOKUP(F471,Helper!$I:$J,2,0)</f>
        <v>A</v>
      </c>
      <c r="F471" t="s">
        <v>1015</v>
      </c>
      <c r="G471" s="27" t="str">
        <f>VLOOKUP(D471,Detail!$G:$H,2,0)</f>
        <v>Lantar Haryanti</v>
      </c>
      <c r="H471">
        <v>84</v>
      </c>
      <c r="I471">
        <v>61</v>
      </c>
      <c r="J471">
        <v>59</v>
      </c>
      <c r="K471">
        <v>56</v>
      </c>
      <c r="L471">
        <v>82</v>
      </c>
      <c r="M471">
        <v>64</v>
      </c>
      <c r="N471">
        <v>84</v>
      </c>
      <c r="O471" s="27" t="str">
        <f>IFERROR(VLOOKUP(D471,Absen!$A:$B,2,0),"No")</f>
        <v>No</v>
      </c>
      <c r="P471" s="43">
        <f t="shared" si="38"/>
        <v>84</v>
      </c>
      <c r="Q471" s="45">
        <f t="shared" si="40"/>
        <v>68.375</v>
      </c>
      <c r="R471" s="49" t="str">
        <f>VLOOKUP(Q471,Helper!$N:$O,2,TRUE)</f>
        <v>C</v>
      </c>
      <c r="S471" s="51">
        <f>MATCH(D471,Detail!$G$2:$G$1001,0)</f>
        <v>5</v>
      </c>
      <c r="T471" s="27">
        <f>INDEX(Detail!$A$2:$A$1001,Main!S471,1)</f>
        <v>38049</v>
      </c>
      <c r="U471" t="str">
        <f>INDEX(Detail!$F$2:$F$1001,Main!S471,1)</f>
        <v>Yogyakarta</v>
      </c>
      <c r="V471">
        <f>INDEX(Detail!$C$2:$C$1001,Main!S471,1)</f>
        <v>171</v>
      </c>
      <c r="W471">
        <f>INDEX(Detail!$D$2:$D$1001,Main!S471,1)</f>
        <v>53</v>
      </c>
      <c r="X471" t="str">
        <f>INDEX(Detail!$E$2:$E$1001,Main!S471,1)</f>
        <v xml:space="preserve">Gang Ahmad Yani No. 0
</v>
      </c>
      <c r="Y471" t="str">
        <f>INDEX(Detail!$B$2:$B$1001,Main!S471,1)</f>
        <v>O+</v>
      </c>
      <c r="Z471">
        <f>MATCH(F471,Sheet1!$A$3:$A$8,0)</f>
        <v>1</v>
      </c>
      <c r="AA471">
        <f>MATCH(A471,Sheet1!$B$2:$E$2,0)</f>
        <v>2</v>
      </c>
      <c r="AB471" t="str">
        <f>INDEX(Sheet1!$B$3:$E$8,Main!Z471,Main!AA471)</f>
        <v>Pak Budi</v>
      </c>
    </row>
    <row r="472" spans="1:28" x14ac:dyDescent="0.35">
      <c r="A472" t="str">
        <f t="shared" si="39"/>
        <v>Kategori 2</v>
      </c>
      <c r="B472">
        <v>471</v>
      </c>
      <c r="C472" t="str">
        <f t="shared" si="36"/>
        <v>0471</v>
      </c>
      <c r="D472" t="str">
        <f t="shared" si="37"/>
        <v>F0471</v>
      </c>
      <c r="E472" t="str">
        <f>VLOOKUP(F472,Helper!$I:$J,2,0)</f>
        <v>F</v>
      </c>
      <c r="F472" t="s">
        <v>1011</v>
      </c>
      <c r="G472" s="27" t="str">
        <f>VLOOKUP(D472,Detail!$G:$H,2,0)</f>
        <v>Darimin Suryatmi</v>
      </c>
      <c r="H472">
        <v>50</v>
      </c>
      <c r="I472">
        <v>43</v>
      </c>
      <c r="J472">
        <v>85</v>
      </c>
      <c r="K472">
        <v>54</v>
      </c>
      <c r="L472">
        <v>64</v>
      </c>
      <c r="M472">
        <v>68</v>
      </c>
      <c r="N472">
        <v>88</v>
      </c>
      <c r="O472" s="27">
        <f>IFERROR(VLOOKUP(D472,Absen!$A:$B,2,0),"No")</f>
        <v>44871</v>
      </c>
      <c r="P472" s="43">
        <f t="shared" si="38"/>
        <v>78</v>
      </c>
      <c r="Q472" s="45">
        <f t="shared" si="40"/>
        <v>64.775000000000006</v>
      </c>
      <c r="R472" s="49" t="str">
        <f>VLOOKUP(Q472,Helper!$N:$O,2,TRUE)</f>
        <v>C</v>
      </c>
      <c r="S472" s="51">
        <f>MATCH(D472,Detail!$G$2:$G$1001,0)</f>
        <v>340</v>
      </c>
      <c r="T472" s="27">
        <f>INDEX(Detail!$A$2:$A$1001,Main!S472,1)</f>
        <v>37920</v>
      </c>
      <c r="U472" t="str">
        <f>INDEX(Detail!$F$2:$F$1001,Main!S472,1)</f>
        <v>Prabumulih</v>
      </c>
      <c r="V472">
        <f>INDEX(Detail!$C$2:$C$1001,Main!S472,1)</f>
        <v>164</v>
      </c>
      <c r="W472">
        <f>INDEX(Detail!$D$2:$D$1001,Main!S472,1)</f>
        <v>80</v>
      </c>
      <c r="X472" t="str">
        <f>INDEX(Detail!$E$2:$E$1001,Main!S472,1)</f>
        <v xml:space="preserve">Gg. Joyoboyo No. 1
</v>
      </c>
      <c r="Y472" t="str">
        <f>INDEX(Detail!$B$2:$B$1001,Main!S472,1)</f>
        <v>O+</v>
      </c>
      <c r="Z472">
        <f>MATCH(F472,Sheet1!$A$3:$A$8,0)</f>
        <v>6</v>
      </c>
      <c r="AA472">
        <f>MATCH(A472,Sheet1!$B$2:$E$2,0)</f>
        <v>2</v>
      </c>
      <c r="AB472" t="str">
        <f>INDEX(Sheet1!$B$3:$E$8,Main!Z472,Main!AA472)</f>
        <v>Pak Krisna</v>
      </c>
    </row>
    <row r="473" spans="1:28" x14ac:dyDescent="0.35">
      <c r="A473" t="str">
        <f t="shared" si="39"/>
        <v>Kategori 2</v>
      </c>
      <c r="B473">
        <v>472</v>
      </c>
      <c r="C473" t="str">
        <f t="shared" si="36"/>
        <v>0472</v>
      </c>
      <c r="D473" t="str">
        <f t="shared" si="37"/>
        <v>B0472</v>
      </c>
      <c r="E473" t="str">
        <f>VLOOKUP(F473,Helper!$I:$J,2,0)</f>
        <v>B</v>
      </c>
      <c r="F473" t="s">
        <v>1014</v>
      </c>
      <c r="G473" s="27" t="str">
        <f>VLOOKUP(D473,Detail!$G:$H,2,0)</f>
        <v>Harjasa Wibowo</v>
      </c>
      <c r="H473">
        <v>51</v>
      </c>
      <c r="I473">
        <v>51</v>
      </c>
      <c r="J473">
        <v>39</v>
      </c>
      <c r="K473">
        <v>58</v>
      </c>
      <c r="L473">
        <v>59</v>
      </c>
      <c r="M473">
        <v>77</v>
      </c>
      <c r="N473">
        <v>60</v>
      </c>
      <c r="O473" s="27">
        <f>IFERROR(VLOOKUP(D473,Absen!$A:$B,2,0),"No")</f>
        <v>44835</v>
      </c>
      <c r="P473" s="43">
        <f t="shared" si="38"/>
        <v>50</v>
      </c>
      <c r="Q473" s="45">
        <f t="shared" si="40"/>
        <v>55.574999999999996</v>
      </c>
      <c r="R473" s="49" t="str">
        <f>VLOOKUP(Q473,Helper!$N:$O,2,TRUE)</f>
        <v>D</v>
      </c>
      <c r="S473" s="51">
        <f>MATCH(D473,Detail!$G$2:$G$1001,0)</f>
        <v>840</v>
      </c>
      <c r="T473" s="27">
        <f>INDEX(Detail!$A$2:$A$1001,Main!S473,1)</f>
        <v>37349</v>
      </c>
      <c r="U473" t="str">
        <f>INDEX(Detail!$F$2:$F$1001,Main!S473,1)</f>
        <v>Pagaralam</v>
      </c>
      <c r="V473">
        <f>INDEX(Detail!$C$2:$C$1001,Main!S473,1)</f>
        <v>171</v>
      </c>
      <c r="W473">
        <f>INDEX(Detail!$D$2:$D$1001,Main!S473,1)</f>
        <v>90</v>
      </c>
      <c r="X473" t="str">
        <f>INDEX(Detail!$E$2:$E$1001,Main!S473,1)</f>
        <v>Jl. Kiaracondong No. 99</v>
      </c>
      <c r="Y473" t="str">
        <f>INDEX(Detail!$B$2:$B$1001,Main!S473,1)</f>
        <v>A+</v>
      </c>
      <c r="Z473">
        <f>MATCH(F473,Sheet1!$A$3:$A$8,0)</f>
        <v>2</v>
      </c>
      <c r="AA473">
        <f>MATCH(A473,Sheet1!$B$2:$E$2,0)</f>
        <v>2</v>
      </c>
      <c r="AB473" t="str">
        <f>INDEX(Sheet1!$B$3:$E$8,Main!Z473,Main!AA473)</f>
        <v>Bu Ratna</v>
      </c>
    </row>
    <row r="474" spans="1:28" x14ac:dyDescent="0.35">
      <c r="A474" t="str">
        <f t="shared" si="39"/>
        <v>Kategori 2</v>
      </c>
      <c r="B474">
        <v>473</v>
      </c>
      <c r="C474" t="str">
        <f t="shared" si="36"/>
        <v>0473</v>
      </c>
      <c r="D474" t="str">
        <f t="shared" si="37"/>
        <v>F0473</v>
      </c>
      <c r="E474" t="str">
        <f>VLOOKUP(F474,Helper!$I:$J,2,0)</f>
        <v>F</v>
      </c>
      <c r="F474" t="s">
        <v>1011</v>
      </c>
      <c r="G474" s="27" t="str">
        <f>VLOOKUP(D474,Detail!$G:$H,2,0)</f>
        <v>Dalima Widodo</v>
      </c>
      <c r="H474">
        <v>59</v>
      </c>
      <c r="I474">
        <v>45</v>
      </c>
      <c r="J474">
        <v>37</v>
      </c>
      <c r="K474">
        <v>70</v>
      </c>
      <c r="L474">
        <v>93</v>
      </c>
      <c r="M474">
        <v>94</v>
      </c>
      <c r="N474">
        <v>90</v>
      </c>
      <c r="O474" s="27" t="str">
        <f>IFERROR(VLOOKUP(D474,Absen!$A:$B,2,0),"No")</f>
        <v>No</v>
      </c>
      <c r="P474" s="43">
        <f t="shared" si="38"/>
        <v>90</v>
      </c>
      <c r="Q474" s="45">
        <f t="shared" si="40"/>
        <v>68.575000000000003</v>
      </c>
      <c r="R474" s="49" t="str">
        <f>VLOOKUP(Q474,Helper!$N:$O,2,TRUE)</f>
        <v>C</v>
      </c>
      <c r="S474" s="51">
        <f>MATCH(D474,Detail!$G$2:$G$1001,0)</f>
        <v>819</v>
      </c>
      <c r="T474" s="27">
        <f>INDEX(Detail!$A$2:$A$1001,Main!S474,1)</f>
        <v>37538</v>
      </c>
      <c r="U474" t="str">
        <f>INDEX(Detail!$F$2:$F$1001,Main!S474,1)</f>
        <v>Probolinggo</v>
      </c>
      <c r="V474">
        <f>INDEX(Detail!$C$2:$C$1001,Main!S474,1)</f>
        <v>155</v>
      </c>
      <c r="W474">
        <f>INDEX(Detail!$D$2:$D$1001,Main!S474,1)</f>
        <v>68</v>
      </c>
      <c r="X474" t="str">
        <f>INDEX(Detail!$E$2:$E$1001,Main!S474,1)</f>
        <v xml:space="preserve">Jl. Jend. Sudirman No. 9
</v>
      </c>
      <c r="Y474" t="str">
        <f>INDEX(Detail!$B$2:$B$1001,Main!S474,1)</f>
        <v>O-</v>
      </c>
      <c r="Z474">
        <f>MATCH(F474,Sheet1!$A$3:$A$8,0)</f>
        <v>6</v>
      </c>
      <c r="AA474">
        <f>MATCH(A474,Sheet1!$B$2:$E$2,0)</f>
        <v>2</v>
      </c>
      <c r="AB474" t="str">
        <f>INDEX(Sheet1!$B$3:$E$8,Main!Z474,Main!AA474)</f>
        <v>Pak Krisna</v>
      </c>
    </row>
    <row r="475" spans="1:28" x14ac:dyDescent="0.35">
      <c r="A475" t="str">
        <f t="shared" si="39"/>
        <v>Kategori 2</v>
      </c>
      <c r="B475">
        <v>474</v>
      </c>
      <c r="C475" t="str">
        <f t="shared" si="36"/>
        <v>0474</v>
      </c>
      <c r="D475" t="str">
        <f t="shared" si="37"/>
        <v>C0474</v>
      </c>
      <c r="E475" t="str">
        <f>VLOOKUP(F475,Helper!$I:$J,2,0)</f>
        <v>C</v>
      </c>
      <c r="F475" t="s">
        <v>1012</v>
      </c>
      <c r="G475" s="27" t="str">
        <f>VLOOKUP(D475,Detail!$G:$H,2,0)</f>
        <v>Balijan Winarsih</v>
      </c>
      <c r="H475">
        <v>89</v>
      </c>
      <c r="I475">
        <v>43</v>
      </c>
      <c r="J475">
        <v>79</v>
      </c>
      <c r="K475">
        <v>50</v>
      </c>
      <c r="L475">
        <v>70</v>
      </c>
      <c r="M475">
        <v>84</v>
      </c>
      <c r="N475">
        <v>65</v>
      </c>
      <c r="O475" s="27">
        <f>IFERROR(VLOOKUP(D475,Absen!$A:$B,2,0),"No")</f>
        <v>44775</v>
      </c>
      <c r="P475" s="43">
        <f t="shared" si="38"/>
        <v>55</v>
      </c>
      <c r="Q475" s="45">
        <f t="shared" si="40"/>
        <v>69.599999999999994</v>
      </c>
      <c r="R475" s="49" t="str">
        <f>VLOOKUP(Q475,Helper!$N:$O,2,TRUE)</f>
        <v>C</v>
      </c>
      <c r="S475" s="51">
        <f>MATCH(D475,Detail!$G$2:$G$1001,0)</f>
        <v>114</v>
      </c>
      <c r="T475" s="27">
        <f>INDEX(Detail!$A$2:$A$1001,Main!S475,1)</f>
        <v>38383</v>
      </c>
      <c r="U475" t="str">
        <f>INDEX(Detail!$F$2:$F$1001,Main!S475,1)</f>
        <v>Bontang</v>
      </c>
      <c r="V475">
        <f>INDEX(Detail!$C$2:$C$1001,Main!S475,1)</f>
        <v>176</v>
      </c>
      <c r="W475">
        <f>INDEX(Detail!$D$2:$D$1001,Main!S475,1)</f>
        <v>77</v>
      </c>
      <c r="X475" t="str">
        <f>INDEX(Detail!$E$2:$E$1001,Main!S475,1)</f>
        <v>Gang Laswi No. 60</v>
      </c>
      <c r="Y475" t="str">
        <f>INDEX(Detail!$B$2:$B$1001,Main!S475,1)</f>
        <v>AB+</v>
      </c>
      <c r="Z475">
        <f>MATCH(F475,Sheet1!$A$3:$A$8,0)</f>
        <v>3</v>
      </c>
      <c r="AA475">
        <f>MATCH(A475,Sheet1!$B$2:$E$2,0)</f>
        <v>2</v>
      </c>
      <c r="AB475" t="str">
        <f>INDEX(Sheet1!$B$3:$E$8,Main!Z475,Main!AA475)</f>
        <v>Bu Made</v>
      </c>
    </row>
    <row r="476" spans="1:28" x14ac:dyDescent="0.35">
      <c r="A476" t="str">
        <f t="shared" si="39"/>
        <v>Kategori 2</v>
      </c>
      <c r="B476">
        <v>475</v>
      </c>
      <c r="C476" t="str">
        <f t="shared" si="36"/>
        <v>0475</v>
      </c>
      <c r="D476" t="str">
        <f t="shared" si="37"/>
        <v>A0475</v>
      </c>
      <c r="E476" t="str">
        <f>VLOOKUP(F476,Helper!$I:$J,2,0)</f>
        <v>A</v>
      </c>
      <c r="F476" t="s">
        <v>1015</v>
      </c>
      <c r="G476" s="27" t="str">
        <f>VLOOKUP(D476,Detail!$G:$H,2,0)</f>
        <v>Mahfud Melani</v>
      </c>
      <c r="H476">
        <v>68</v>
      </c>
      <c r="I476">
        <v>67</v>
      </c>
      <c r="J476">
        <v>81</v>
      </c>
      <c r="K476">
        <v>70</v>
      </c>
      <c r="L476">
        <v>91</v>
      </c>
      <c r="M476">
        <v>40</v>
      </c>
      <c r="N476">
        <v>70</v>
      </c>
      <c r="O476" s="27">
        <f>IFERROR(VLOOKUP(D476,Absen!$A:$B,2,0),"No")</f>
        <v>44870</v>
      </c>
      <c r="P476" s="43">
        <f t="shared" si="38"/>
        <v>60</v>
      </c>
      <c r="Q476" s="45">
        <f t="shared" si="40"/>
        <v>67.2</v>
      </c>
      <c r="R476" s="49" t="str">
        <f>VLOOKUP(Q476,Helper!$N:$O,2,TRUE)</f>
        <v>C</v>
      </c>
      <c r="S476" s="51">
        <f>MATCH(D476,Detail!$G$2:$G$1001,0)</f>
        <v>352</v>
      </c>
      <c r="T476" s="27">
        <f>INDEX(Detail!$A$2:$A$1001,Main!S476,1)</f>
        <v>37772</v>
      </c>
      <c r="U476" t="str">
        <f>INDEX(Detail!$F$2:$F$1001,Main!S476,1)</f>
        <v>Depok</v>
      </c>
      <c r="V476">
        <f>INDEX(Detail!$C$2:$C$1001,Main!S476,1)</f>
        <v>164</v>
      </c>
      <c r="W476">
        <f>INDEX(Detail!$D$2:$D$1001,Main!S476,1)</f>
        <v>47</v>
      </c>
      <c r="X476" t="str">
        <f>INDEX(Detail!$E$2:$E$1001,Main!S476,1)</f>
        <v xml:space="preserve">Gg. KH Amin Jasuta No. 8
</v>
      </c>
      <c r="Y476" t="str">
        <f>INDEX(Detail!$B$2:$B$1001,Main!S476,1)</f>
        <v>A-</v>
      </c>
      <c r="Z476">
        <f>MATCH(F476,Sheet1!$A$3:$A$8,0)</f>
        <v>1</v>
      </c>
      <c r="AA476">
        <f>MATCH(A476,Sheet1!$B$2:$E$2,0)</f>
        <v>2</v>
      </c>
      <c r="AB476" t="str">
        <f>INDEX(Sheet1!$B$3:$E$8,Main!Z476,Main!AA476)</f>
        <v>Pak Budi</v>
      </c>
    </row>
    <row r="477" spans="1:28" x14ac:dyDescent="0.35">
      <c r="A477" t="str">
        <f t="shared" si="39"/>
        <v>Kategori 2</v>
      </c>
      <c r="B477">
        <v>476</v>
      </c>
      <c r="C477" t="str">
        <f t="shared" si="36"/>
        <v>0476</v>
      </c>
      <c r="D477" t="str">
        <f t="shared" si="37"/>
        <v>B0476</v>
      </c>
      <c r="E477" t="str">
        <f>VLOOKUP(F477,Helper!$I:$J,2,0)</f>
        <v>B</v>
      </c>
      <c r="F477" t="s">
        <v>1014</v>
      </c>
      <c r="G477" s="27" t="str">
        <f>VLOOKUP(D477,Detail!$G:$H,2,0)</f>
        <v>Jabal Manullang</v>
      </c>
      <c r="H477">
        <v>94</v>
      </c>
      <c r="I477">
        <v>52</v>
      </c>
      <c r="J477">
        <v>52</v>
      </c>
      <c r="K477">
        <v>60</v>
      </c>
      <c r="L477">
        <v>52</v>
      </c>
      <c r="M477">
        <v>91</v>
      </c>
      <c r="N477">
        <v>92</v>
      </c>
      <c r="O477" s="27">
        <f>IFERROR(VLOOKUP(D477,Absen!$A:$B,2,0),"No")</f>
        <v>44882</v>
      </c>
      <c r="P477" s="43">
        <f t="shared" si="38"/>
        <v>82</v>
      </c>
      <c r="Q477" s="45">
        <f t="shared" si="40"/>
        <v>69.05</v>
      </c>
      <c r="R477" s="49" t="str">
        <f>VLOOKUP(Q477,Helper!$N:$O,2,TRUE)</f>
        <v>C</v>
      </c>
      <c r="S477" s="51">
        <f>MATCH(D477,Detail!$G$2:$G$1001,0)</f>
        <v>149</v>
      </c>
      <c r="T477" s="27">
        <f>INDEX(Detail!$A$2:$A$1001,Main!S477,1)</f>
        <v>37227</v>
      </c>
      <c r="U477" t="str">
        <f>INDEX(Detail!$F$2:$F$1001,Main!S477,1)</f>
        <v>Padang</v>
      </c>
      <c r="V477">
        <f>INDEX(Detail!$C$2:$C$1001,Main!S477,1)</f>
        <v>177</v>
      </c>
      <c r="W477">
        <f>INDEX(Detail!$D$2:$D$1001,Main!S477,1)</f>
        <v>76</v>
      </c>
      <c r="X477" t="str">
        <f>INDEX(Detail!$E$2:$E$1001,Main!S477,1)</f>
        <v xml:space="preserve">Gang Pacuan Kuda No. 9
</v>
      </c>
      <c r="Y477" t="str">
        <f>INDEX(Detail!$B$2:$B$1001,Main!S477,1)</f>
        <v>A-</v>
      </c>
      <c r="Z477">
        <f>MATCH(F477,Sheet1!$A$3:$A$8,0)</f>
        <v>2</v>
      </c>
      <c r="AA477">
        <f>MATCH(A477,Sheet1!$B$2:$E$2,0)</f>
        <v>2</v>
      </c>
      <c r="AB477" t="str">
        <f>INDEX(Sheet1!$B$3:$E$8,Main!Z477,Main!AA477)</f>
        <v>Bu Ratna</v>
      </c>
    </row>
    <row r="478" spans="1:28" x14ac:dyDescent="0.35">
      <c r="A478" t="str">
        <f t="shared" si="39"/>
        <v>Kategori 2</v>
      </c>
      <c r="B478">
        <v>477</v>
      </c>
      <c r="C478" t="str">
        <f t="shared" si="36"/>
        <v>0477</v>
      </c>
      <c r="D478" t="str">
        <f t="shared" si="37"/>
        <v>D0477</v>
      </c>
      <c r="E478" t="str">
        <f>VLOOKUP(F478,Helper!$I:$J,2,0)</f>
        <v>D</v>
      </c>
      <c r="F478" t="s">
        <v>1013</v>
      </c>
      <c r="G478" s="27" t="str">
        <f>VLOOKUP(D478,Detail!$G:$H,2,0)</f>
        <v>Marsito Ardianto</v>
      </c>
      <c r="H478">
        <v>68</v>
      </c>
      <c r="I478">
        <v>43</v>
      </c>
      <c r="J478">
        <v>59</v>
      </c>
      <c r="K478">
        <v>53</v>
      </c>
      <c r="L478">
        <v>59</v>
      </c>
      <c r="M478">
        <v>46</v>
      </c>
      <c r="N478">
        <v>87</v>
      </c>
      <c r="O478" s="27">
        <f>IFERROR(VLOOKUP(D478,Absen!$A:$B,2,0),"No")</f>
        <v>44802</v>
      </c>
      <c r="P478" s="43">
        <f t="shared" si="38"/>
        <v>77</v>
      </c>
      <c r="Q478" s="45">
        <f t="shared" si="40"/>
        <v>56.575000000000003</v>
      </c>
      <c r="R478" s="49" t="str">
        <f>VLOOKUP(Q478,Helper!$N:$O,2,TRUE)</f>
        <v>D</v>
      </c>
      <c r="S478" s="51">
        <f>MATCH(D478,Detail!$G$2:$G$1001,0)</f>
        <v>682</v>
      </c>
      <c r="T478" s="27">
        <f>INDEX(Detail!$A$2:$A$1001,Main!S478,1)</f>
        <v>37906</v>
      </c>
      <c r="U478" t="str">
        <f>INDEX(Detail!$F$2:$F$1001,Main!S478,1)</f>
        <v>Kota Administrasi Jakarta Barat</v>
      </c>
      <c r="V478">
        <f>INDEX(Detail!$C$2:$C$1001,Main!S478,1)</f>
        <v>159</v>
      </c>
      <c r="W478">
        <f>INDEX(Detail!$D$2:$D$1001,Main!S478,1)</f>
        <v>68</v>
      </c>
      <c r="X478" t="str">
        <f>INDEX(Detail!$E$2:$E$1001,Main!S478,1)</f>
        <v>Jalan Sukabumi No. 64</v>
      </c>
      <c r="Y478" t="str">
        <f>INDEX(Detail!$B$2:$B$1001,Main!S478,1)</f>
        <v>AB-</v>
      </c>
      <c r="Z478">
        <f>MATCH(F478,Sheet1!$A$3:$A$8,0)</f>
        <v>4</v>
      </c>
      <c r="AA478">
        <f>MATCH(A478,Sheet1!$B$2:$E$2,0)</f>
        <v>2</v>
      </c>
      <c r="AB478" t="str">
        <f>INDEX(Sheet1!$B$3:$E$8,Main!Z478,Main!AA478)</f>
        <v>Pak Andi</v>
      </c>
    </row>
    <row r="479" spans="1:28" x14ac:dyDescent="0.35">
      <c r="A479" t="str">
        <f t="shared" si="39"/>
        <v>Kategori 2</v>
      </c>
      <c r="B479">
        <v>478</v>
      </c>
      <c r="C479" t="str">
        <f t="shared" si="36"/>
        <v>0478</v>
      </c>
      <c r="D479" t="str">
        <f t="shared" si="37"/>
        <v>E0478</v>
      </c>
      <c r="E479" t="str">
        <f>VLOOKUP(F479,Helper!$I:$J,2,0)</f>
        <v>E</v>
      </c>
      <c r="F479" t="s">
        <v>1010</v>
      </c>
      <c r="G479" s="27" t="str">
        <f>VLOOKUP(D479,Detail!$G:$H,2,0)</f>
        <v>Mursita Sirait</v>
      </c>
      <c r="H479">
        <v>82</v>
      </c>
      <c r="I479">
        <v>73</v>
      </c>
      <c r="J479">
        <v>91</v>
      </c>
      <c r="K479">
        <v>57</v>
      </c>
      <c r="L479">
        <v>60</v>
      </c>
      <c r="M479">
        <v>75</v>
      </c>
      <c r="N479">
        <v>73</v>
      </c>
      <c r="O479" s="27" t="str">
        <f>IFERROR(VLOOKUP(D479,Absen!$A:$B,2,0),"No")</f>
        <v>No</v>
      </c>
      <c r="P479" s="43">
        <f t="shared" si="38"/>
        <v>73</v>
      </c>
      <c r="Q479" s="45">
        <f t="shared" si="40"/>
        <v>74.5</v>
      </c>
      <c r="R479" s="49" t="str">
        <f>VLOOKUP(Q479,Helper!$N:$O,2,TRUE)</f>
        <v>B</v>
      </c>
      <c r="S479" s="51">
        <f>MATCH(D479,Detail!$G$2:$G$1001,0)</f>
        <v>199</v>
      </c>
      <c r="T479" s="27">
        <f>INDEX(Detail!$A$2:$A$1001,Main!S479,1)</f>
        <v>37618</v>
      </c>
      <c r="U479" t="str">
        <f>INDEX(Detail!$F$2:$F$1001,Main!S479,1)</f>
        <v>Sibolga</v>
      </c>
      <c r="V479">
        <f>INDEX(Detail!$C$2:$C$1001,Main!S479,1)</f>
        <v>159</v>
      </c>
      <c r="W479">
        <f>INDEX(Detail!$D$2:$D$1001,Main!S479,1)</f>
        <v>68</v>
      </c>
      <c r="X479" t="str">
        <f>INDEX(Detail!$E$2:$E$1001,Main!S479,1)</f>
        <v>Gang Ronggowarsito No. 54</v>
      </c>
      <c r="Y479" t="str">
        <f>INDEX(Detail!$B$2:$B$1001,Main!S479,1)</f>
        <v>O+</v>
      </c>
      <c r="Z479">
        <f>MATCH(F479,Sheet1!$A$3:$A$8,0)</f>
        <v>5</v>
      </c>
      <c r="AA479">
        <f>MATCH(A479,Sheet1!$B$2:$E$2,0)</f>
        <v>2</v>
      </c>
      <c r="AB479" t="str">
        <f>INDEX(Sheet1!$B$3:$E$8,Main!Z479,Main!AA479)</f>
        <v>Bu Dwi</v>
      </c>
    </row>
    <row r="480" spans="1:28" x14ac:dyDescent="0.35">
      <c r="A480" t="str">
        <f t="shared" si="39"/>
        <v>Kategori 2</v>
      </c>
      <c r="B480">
        <v>479</v>
      </c>
      <c r="C480" t="str">
        <f t="shared" si="36"/>
        <v>0479</v>
      </c>
      <c r="D480" t="str">
        <f t="shared" si="37"/>
        <v>D0479</v>
      </c>
      <c r="E480" t="str">
        <f>VLOOKUP(F480,Helper!$I:$J,2,0)</f>
        <v>D</v>
      </c>
      <c r="F480" t="s">
        <v>1013</v>
      </c>
      <c r="G480" s="27" t="str">
        <f>VLOOKUP(D480,Detail!$G:$H,2,0)</f>
        <v>Puspa Fujiati</v>
      </c>
      <c r="H480">
        <v>89</v>
      </c>
      <c r="I480">
        <v>41</v>
      </c>
      <c r="J480">
        <v>65</v>
      </c>
      <c r="K480">
        <v>65</v>
      </c>
      <c r="L480">
        <v>54</v>
      </c>
      <c r="M480">
        <v>88</v>
      </c>
      <c r="N480">
        <v>79</v>
      </c>
      <c r="O480" s="27">
        <f>IFERROR(VLOOKUP(D480,Absen!$A:$B,2,0),"No")</f>
        <v>44817</v>
      </c>
      <c r="P480" s="43">
        <f t="shared" si="38"/>
        <v>69</v>
      </c>
      <c r="Q480" s="45">
        <f t="shared" si="40"/>
        <v>68.625</v>
      </c>
      <c r="R480" s="49" t="str">
        <f>VLOOKUP(Q480,Helper!$N:$O,2,TRUE)</f>
        <v>C</v>
      </c>
      <c r="S480" s="51">
        <f>MATCH(D480,Detail!$G$2:$G$1001,0)</f>
        <v>24</v>
      </c>
      <c r="T480" s="27">
        <f>INDEX(Detail!$A$2:$A$1001,Main!S480,1)</f>
        <v>37929</v>
      </c>
      <c r="U480" t="str">
        <f>INDEX(Detail!$F$2:$F$1001,Main!S480,1)</f>
        <v>Bontang</v>
      </c>
      <c r="V480">
        <f>INDEX(Detail!$C$2:$C$1001,Main!S480,1)</f>
        <v>163</v>
      </c>
      <c r="W480">
        <f>INDEX(Detail!$D$2:$D$1001,Main!S480,1)</f>
        <v>67</v>
      </c>
      <c r="X480" t="str">
        <f>INDEX(Detail!$E$2:$E$1001,Main!S480,1)</f>
        <v>Gang Cempaka No. 14</v>
      </c>
      <c r="Y480" t="str">
        <f>INDEX(Detail!$B$2:$B$1001,Main!S480,1)</f>
        <v>A+</v>
      </c>
      <c r="Z480">
        <f>MATCH(F480,Sheet1!$A$3:$A$8,0)</f>
        <v>4</v>
      </c>
      <c r="AA480">
        <f>MATCH(A480,Sheet1!$B$2:$E$2,0)</f>
        <v>2</v>
      </c>
      <c r="AB480" t="str">
        <f>INDEX(Sheet1!$B$3:$E$8,Main!Z480,Main!AA480)</f>
        <v>Pak Andi</v>
      </c>
    </row>
    <row r="481" spans="1:28" x14ac:dyDescent="0.35">
      <c r="A481" t="str">
        <f t="shared" si="39"/>
        <v>Kategori 2</v>
      </c>
      <c r="B481">
        <v>480</v>
      </c>
      <c r="C481" t="str">
        <f t="shared" si="36"/>
        <v>0480</v>
      </c>
      <c r="D481" t="str">
        <f t="shared" si="37"/>
        <v>B0480</v>
      </c>
      <c r="E481" t="str">
        <f>VLOOKUP(F481,Helper!$I:$J,2,0)</f>
        <v>B</v>
      </c>
      <c r="F481" t="s">
        <v>1014</v>
      </c>
      <c r="G481" s="27" t="str">
        <f>VLOOKUP(D481,Detail!$G:$H,2,0)</f>
        <v>Fitriani Nuraini</v>
      </c>
      <c r="H481">
        <v>72</v>
      </c>
      <c r="I481">
        <v>51</v>
      </c>
      <c r="J481">
        <v>42</v>
      </c>
      <c r="K481">
        <v>55</v>
      </c>
      <c r="L481">
        <v>86</v>
      </c>
      <c r="M481">
        <v>74</v>
      </c>
      <c r="N481">
        <v>85</v>
      </c>
      <c r="O481" s="27" t="str">
        <f>IFERROR(VLOOKUP(D481,Absen!$A:$B,2,0),"No")</f>
        <v>No</v>
      </c>
      <c r="P481" s="43">
        <f t="shared" si="38"/>
        <v>85</v>
      </c>
      <c r="Q481" s="45">
        <f t="shared" si="40"/>
        <v>64.7</v>
      </c>
      <c r="R481" s="49" t="str">
        <f>VLOOKUP(Q481,Helper!$N:$O,2,TRUE)</f>
        <v>C</v>
      </c>
      <c r="S481" s="51">
        <f>MATCH(D481,Detail!$G$2:$G$1001,0)</f>
        <v>469</v>
      </c>
      <c r="T481" s="27">
        <f>INDEX(Detail!$A$2:$A$1001,Main!S481,1)</f>
        <v>37390</v>
      </c>
      <c r="U481" t="str">
        <f>INDEX(Detail!$F$2:$F$1001,Main!S481,1)</f>
        <v>Manado</v>
      </c>
      <c r="V481">
        <f>INDEX(Detail!$C$2:$C$1001,Main!S481,1)</f>
        <v>153</v>
      </c>
      <c r="W481">
        <f>INDEX(Detail!$D$2:$D$1001,Main!S481,1)</f>
        <v>49</v>
      </c>
      <c r="X481" t="str">
        <f>INDEX(Detail!$E$2:$E$1001,Main!S481,1)</f>
        <v xml:space="preserve">Gg. Tebet Barat Dalam No. 6
</v>
      </c>
      <c r="Y481" t="str">
        <f>INDEX(Detail!$B$2:$B$1001,Main!S481,1)</f>
        <v>O-</v>
      </c>
      <c r="Z481">
        <f>MATCH(F481,Sheet1!$A$3:$A$8,0)</f>
        <v>2</v>
      </c>
      <c r="AA481">
        <f>MATCH(A481,Sheet1!$B$2:$E$2,0)</f>
        <v>2</v>
      </c>
      <c r="AB481" t="str">
        <f>INDEX(Sheet1!$B$3:$E$8,Main!Z481,Main!AA481)</f>
        <v>Bu Ratna</v>
      </c>
    </row>
    <row r="482" spans="1:28" x14ac:dyDescent="0.35">
      <c r="A482" t="str">
        <f t="shared" si="39"/>
        <v>Kategori 2</v>
      </c>
      <c r="B482">
        <v>481</v>
      </c>
      <c r="C482" t="str">
        <f t="shared" si="36"/>
        <v>0481</v>
      </c>
      <c r="D482" t="str">
        <f t="shared" si="37"/>
        <v>C0481</v>
      </c>
      <c r="E482" t="str">
        <f>VLOOKUP(F482,Helper!$I:$J,2,0)</f>
        <v>C</v>
      </c>
      <c r="F482" t="s">
        <v>1012</v>
      </c>
      <c r="G482" s="27" t="str">
        <f>VLOOKUP(D482,Detail!$G:$H,2,0)</f>
        <v>Galih Prastuti</v>
      </c>
      <c r="H482">
        <v>66</v>
      </c>
      <c r="I482">
        <v>43</v>
      </c>
      <c r="J482">
        <v>75</v>
      </c>
      <c r="K482">
        <v>75</v>
      </c>
      <c r="L482">
        <v>79</v>
      </c>
      <c r="M482">
        <v>77</v>
      </c>
      <c r="N482">
        <v>85</v>
      </c>
      <c r="O482" s="27">
        <f>IFERROR(VLOOKUP(D482,Absen!$A:$B,2,0),"No")</f>
        <v>44857</v>
      </c>
      <c r="P482" s="43">
        <f t="shared" si="38"/>
        <v>75</v>
      </c>
      <c r="Q482" s="45">
        <f t="shared" si="40"/>
        <v>70.775000000000006</v>
      </c>
      <c r="R482" s="49" t="str">
        <f>VLOOKUP(Q482,Helper!$N:$O,2,TRUE)</f>
        <v>B</v>
      </c>
      <c r="S482" s="51">
        <f>MATCH(D482,Detail!$G$2:$G$1001,0)</f>
        <v>243</v>
      </c>
      <c r="T482" s="27">
        <f>INDEX(Detail!$A$2:$A$1001,Main!S482,1)</f>
        <v>37565</v>
      </c>
      <c r="U482" t="str">
        <f>INDEX(Detail!$F$2:$F$1001,Main!S482,1)</f>
        <v>Bandung</v>
      </c>
      <c r="V482">
        <f>INDEX(Detail!$C$2:$C$1001,Main!S482,1)</f>
        <v>167</v>
      </c>
      <c r="W482">
        <f>INDEX(Detail!$D$2:$D$1001,Main!S482,1)</f>
        <v>79</v>
      </c>
      <c r="X482" t="str">
        <f>INDEX(Detail!$E$2:$E$1001,Main!S482,1)</f>
        <v xml:space="preserve">Gang W.R. Supratman No. 0
</v>
      </c>
      <c r="Y482" t="str">
        <f>INDEX(Detail!$B$2:$B$1001,Main!S482,1)</f>
        <v>AB+</v>
      </c>
      <c r="Z482">
        <f>MATCH(F482,Sheet1!$A$3:$A$8,0)</f>
        <v>3</v>
      </c>
      <c r="AA482">
        <f>MATCH(A482,Sheet1!$B$2:$E$2,0)</f>
        <v>2</v>
      </c>
      <c r="AB482" t="str">
        <f>INDEX(Sheet1!$B$3:$E$8,Main!Z482,Main!AA482)</f>
        <v>Bu Made</v>
      </c>
    </row>
    <row r="483" spans="1:28" x14ac:dyDescent="0.35">
      <c r="A483" t="str">
        <f t="shared" si="39"/>
        <v>Kategori 2</v>
      </c>
      <c r="B483">
        <v>482</v>
      </c>
      <c r="C483" t="str">
        <f t="shared" si="36"/>
        <v>0482</v>
      </c>
      <c r="D483" t="str">
        <f t="shared" si="37"/>
        <v>A0482</v>
      </c>
      <c r="E483" t="str">
        <f>VLOOKUP(F483,Helper!$I:$J,2,0)</f>
        <v>A</v>
      </c>
      <c r="F483" t="s">
        <v>1015</v>
      </c>
      <c r="G483" s="27" t="str">
        <f>VLOOKUP(D483,Detail!$G:$H,2,0)</f>
        <v>Harto Tarihoran</v>
      </c>
      <c r="H483">
        <v>76</v>
      </c>
      <c r="I483">
        <v>51</v>
      </c>
      <c r="J483">
        <v>54</v>
      </c>
      <c r="K483">
        <v>69</v>
      </c>
      <c r="L483">
        <v>67</v>
      </c>
      <c r="M483">
        <v>70</v>
      </c>
      <c r="N483">
        <v>61</v>
      </c>
      <c r="O483" s="27" t="str">
        <f>IFERROR(VLOOKUP(D483,Absen!$A:$B,2,0),"No")</f>
        <v>No</v>
      </c>
      <c r="P483" s="43">
        <f t="shared" si="38"/>
        <v>61</v>
      </c>
      <c r="Q483" s="45">
        <f t="shared" si="40"/>
        <v>63.774999999999999</v>
      </c>
      <c r="R483" s="49" t="str">
        <f>VLOOKUP(Q483,Helper!$N:$O,2,TRUE)</f>
        <v>C</v>
      </c>
      <c r="S483" s="51">
        <f>MATCH(D483,Detail!$G$2:$G$1001,0)</f>
        <v>582</v>
      </c>
      <c r="T483" s="27">
        <f>INDEX(Detail!$A$2:$A$1001,Main!S483,1)</f>
        <v>38450</v>
      </c>
      <c r="U483" t="str">
        <f>INDEX(Detail!$F$2:$F$1001,Main!S483,1)</f>
        <v>Blitar</v>
      </c>
      <c r="V483">
        <f>INDEX(Detail!$C$2:$C$1001,Main!S483,1)</f>
        <v>177</v>
      </c>
      <c r="W483">
        <f>INDEX(Detail!$D$2:$D$1001,Main!S483,1)</f>
        <v>76</v>
      </c>
      <c r="X483" t="str">
        <f>INDEX(Detail!$E$2:$E$1001,Main!S483,1)</f>
        <v xml:space="preserve">Jalan K.H. Wahid Hasyim No. 4
</v>
      </c>
      <c r="Y483" t="str">
        <f>INDEX(Detail!$B$2:$B$1001,Main!S483,1)</f>
        <v>AB-</v>
      </c>
      <c r="Z483">
        <f>MATCH(F483,Sheet1!$A$3:$A$8,0)</f>
        <v>1</v>
      </c>
      <c r="AA483">
        <f>MATCH(A483,Sheet1!$B$2:$E$2,0)</f>
        <v>2</v>
      </c>
      <c r="AB483" t="str">
        <f>INDEX(Sheet1!$B$3:$E$8,Main!Z483,Main!AA483)</f>
        <v>Pak Budi</v>
      </c>
    </row>
    <row r="484" spans="1:28" x14ac:dyDescent="0.35">
      <c r="A484" t="str">
        <f t="shared" si="39"/>
        <v>Kategori 2</v>
      </c>
      <c r="B484">
        <v>483</v>
      </c>
      <c r="C484" t="str">
        <f t="shared" si="36"/>
        <v>0483</v>
      </c>
      <c r="D484" t="str">
        <f t="shared" si="37"/>
        <v>B0483</v>
      </c>
      <c r="E484" t="str">
        <f>VLOOKUP(F484,Helper!$I:$J,2,0)</f>
        <v>B</v>
      </c>
      <c r="F484" t="s">
        <v>1014</v>
      </c>
      <c r="G484" s="27" t="str">
        <f>VLOOKUP(D484,Detail!$G:$H,2,0)</f>
        <v>Wani Wahyudin</v>
      </c>
      <c r="H484">
        <v>53</v>
      </c>
      <c r="I484">
        <v>41</v>
      </c>
      <c r="J484">
        <v>77</v>
      </c>
      <c r="K484">
        <v>67</v>
      </c>
      <c r="L484">
        <v>69</v>
      </c>
      <c r="M484">
        <v>46</v>
      </c>
      <c r="N484">
        <v>69</v>
      </c>
      <c r="O484" s="27">
        <f>IFERROR(VLOOKUP(D484,Absen!$A:$B,2,0),"No")</f>
        <v>44850</v>
      </c>
      <c r="P484" s="43">
        <f t="shared" si="38"/>
        <v>59</v>
      </c>
      <c r="Q484" s="45">
        <f t="shared" si="40"/>
        <v>59.25</v>
      </c>
      <c r="R484" s="49" t="str">
        <f>VLOOKUP(Q484,Helper!$N:$O,2,TRUE)</f>
        <v>D</v>
      </c>
      <c r="S484" s="51">
        <f>MATCH(D484,Detail!$G$2:$G$1001,0)</f>
        <v>844</v>
      </c>
      <c r="T484" s="27">
        <f>INDEX(Detail!$A$2:$A$1001,Main!S484,1)</f>
        <v>37184</v>
      </c>
      <c r="U484" t="str">
        <f>INDEX(Detail!$F$2:$F$1001,Main!S484,1)</f>
        <v>Bitung</v>
      </c>
      <c r="V484">
        <f>INDEX(Detail!$C$2:$C$1001,Main!S484,1)</f>
        <v>156</v>
      </c>
      <c r="W484">
        <f>INDEX(Detail!$D$2:$D$1001,Main!S484,1)</f>
        <v>54</v>
      </c>
      <c r="X484" t="str">
        <f>INDEX(Detail!$E$2:$E$1001,Main!S484,1)</f>
        <v>Jl. Kutisari Selatan No. 35</v>
      </c>
      <c r="Y484" t="str">
        <f>INDEX(Detail!$B$2:$B$1001,Main!S484,1)</f>
        <v>O-</v>
      </c>
      <c r="Z484">
        <f>MATCH(F484,Sheet1!$A$3:$A$8,0)</f>
        <v>2</v>
      </c>
      <c r="AA484">
        <f>MATCH(A484,Sheet1!$B$2:$E$2,0)</f>
        <v>2</v>
      </c>
      <c r="AB484" t="str">
        <f>INDEX(Sheet1!$B$3:$E$8,Main!Z484,Main!AA484)</f>
        <v>Bu Ratna</v>
      </c>
    </row>
    <row r="485" spans="1:28" x14ac:dyDescent="0.35">
      <c r="A485" t="str">
        <f t="shared" si="39"/>
        <v>Kategori 2</v>
      </c>
      <c r="B485">
        <v>484</v>
      </c>
      <c r="C485" t="str">
        <f t="shared" si="36"/>
        <v>0484</v>
      </c>
      <c r="D485" t="str">
        <f t="shared" si="37"/>
        <v>F0484</v>
      </c>
      <c r="E485" t="str">
        <f>VLOOKUP(F485,Helper!$I:$J,2,0)</f>
        <v>F</v>
      </c>
      <c r="F485" t="s">
        <v>1011</v>
      </c>
      <c r="G485" s="27" t="str">
        <f>VLOOKUP(D485,Detail!$G:$H,2,0)</f>
        <v>Dian Hidayanto</v>
      </c>
      <c r="H485">
        <v>61</v>
      </c>
      <c r="I485">
        <v>69</v>
      </c>
      <c r="J485">
        <v>70</v>
      </c>
      <c r="K485">
        <v>69</v>
      </c>
      <c r="L485">
        <v>80</v>
      </c>
      <c r="M485">
        <v>47</v>
      </c>
      <c r="N485">
        <v>71</v>
      </c>
      <c r="O485" s="27" t="str">
        <f>IFERROR(VLOOKUP(D485,Absen!$A:$B,2,0),"No")</f>
        <v>No</v>
      </c>
      <c r="P485" s="43">
        <f t="shared" si="38"/>
        <v>71</v>
      </c>
      <c r="Q485" s="45">
        <f t="shared" si="40"/>
        <v>65.375</v>
      </c>
      <c r="R485" s="49" t="str">
        <f>VLOOKUP(Q485,Helper!$N:$O,2,TRUE)</f>
        <v>C</v>
      </c>
      <c r="S485" s="51">
        <f>MATCH(D485,Detail!$G$2:$G$1001,0)</f>
        <v>676</v>
      </c>
      <c r="T485" s="27">
        <f>INDEX(Detail!$A$2:$A$1001,Main!S485,1)</f>
        <v>38007</v>
      </c>
      <c r="U485" t="str">
        <f>INDEX(Detail!$F$2:$F$1001,Main!S485,1)</f>
        <v>Bekasi</v>
      </c>
      <c r="V485">
        <f>INDEX(Detail!$C$2:$C$1001,Main!S485,1)</f>
        <v>174</v>
      </c>
      <c r="W485">
        <f>INDEX(Detail!$D$2:$D$1001,Main!S485,1)</f>
        <v>95</v>
      </c>
      <c r="X485" t="str">
        <f>INDEX(Detail!$E$2:$E$1001,Main!S485,1)</f>
        <v>Jalan Soekarno Hatta No. 91</v>
      </c>
      <c r="Y485" t="str">
        <f>INDEX(Detail!$B$2:$B$1001,Main!S485,1)</f>
        <v>A+</v>
      </c>
      <c r="Z485">
        <f>MATCH(F485,Sheet1!$A$3:$A$8,0)</f>
        <v>6</v>
      </c>
      <c r="AA485">
        <f>MATCH(A485,Sheet1!$B$2:$E$2,0)</f>
        <v>2</v>
      </c>
      <c r="AB485" t="str">
        <f>INDEX(Sheet1!$B$3:$E$8,Main!Z485,Main!AA485)</f>
        <v>Pak Krisna</v>
      </c>
    </row>
    <row r="486" spans="1:28" x14ac:dyDescent="0.35">
      <c r="A486" t="str">
        <f t="shared" si="39"/>
        <v>Kategori 2</v>
      </c>
      <c r="B486">
        <v>485</v>
      </c>
      <c r="C486" t="str">
        <f t="shared" si="36"/>
        <v>0485</v>
      </c>
      <c r="D486" t="str">
        <f t="shared" si="37"/>
        <v>A0485</v>
      </c>
      <c r="E486" t="str">
        <f>VLOOKUP(F486,Helper!$I:$J,2,0)</f>
        <v>A</v>
      </c>
      <c r="F486" t="s">
        <v>1015</v>
      </c>
      <c r="G486" s="27" t="str">
        <f>VLOOKUP(D486,Detail!$G:$H,2,0)</f>
        <v>Dina Marbun</v>
      </c>
      <c r="H486">
        <v>58</v>
      </c>
      <c r="I486">
        <v>57</v>
      </c>
      <c r="J486">
        <v>49</v>
      </c>
      <c r="K486">
        <v>53</v>
      </c>
      <c r="L486">
        <v>79</v>
      </c>
      <c r="M486">
        <v>91</v>
      </c>
      <c r="N486">
        <v>67</v>
      </c>
      <c r="O486" s="27" t="str">
        <f>IFERROR(VLOOKUP(D486,Absen!$A:$B,2,0),"No")</f>
        <v>No</v>
      </c>
      <c r="P486" s="43">
        <f t="shared" si="38"/>
        <v>67</v>
      </c>
      <c r="Q486" s="45">
        <f t="shared" si="40"/>
        <v>65.575000000000003</v>
      </c>
      <c r="R486" s="49" t="str">
        <f>VLOOKUP(Q486,Helper!$N:$O,2,TRUE)</f>
        <v>C</v>
      </c>
      <c r="S486" s="51">
        <f>MATCH(D486,Detail!$G$2:$G$1001,0)</f>
        <v>355</v>
      </c>
      <c r="T486" s="27">
        <f>INDEX(Detail!$A$2:$A$1001,Main!S486,1)</f>
        <v>37563</v>
      </c>
      <c r="U486" t="str">
        <f>INDEX(Detail!$F$2:$F$1001,Main!S486,1)</f>
        <v>Bontang</v>
      </c>
      <c r="V486">
        <f>INDEX(Detail!$C$2:$C$1001,Main!S486,1)</f>
        <v>179</v>
      </c>
      <c r="W486">
        <f>INDEX(Detail!$D$2:$D$1001,Main!S486,1)</f>
        <v>54</v>
      </c>
      <c r="X486" t="str">
        <f>INDEX(Detail!$E$2:$E$1001,Main!S486,1)</f>
        <v xml:space="preserve">Gg. Kiaracondong No. 6
</v>
      </c>
      <c r="Y486" t="str">
        <f>INDEX(Detail!$B$2:$B$1001,Main!S486,1)</f>
        <v>AB-</v>
      </c>
      <c r="Z486">
        <f>MATCH(F486,Sheet1!$A$3:$A$8,0)</f>
        <v>1</v>
      </c>
      <c r="AA486">
        <f>MATCH(A486,Sheet1!$B$2:$E$2,0)</f>
        <v>2</v>
      </c>
      <c r="AB486" t="str">
        <f>INDEX(Sheet1!$B$3:$E$8,Main!Z486,Main!AA486)</f>
        <v>Pak Budi</v>
      </c>
    </row>
    <row r="487" spans="1:28" x14ac:dyDescent="0.35">
      <c r="A487" t="str">
        <f t="shared" si="39"/>
        <v>Kategori 2</v>
      </c>
      <c r="B487">
        <v>486</v>
      </c>
      <c r="C487" t="str">
        <f t="shared" si="36"/>
        <v>0486</v>
      </c>
      <c r="D487" t="str">
        <f t="shared" si="37"/>
        <v>D0486</v>
      </c>
      <c r="E487" t="str">
        <f>VLOOKUP(F487,Helper!$I:$J,2,0)</f>
        <v>D</v>
      </c>
      <c r="F487" t="s">
        <v>1013</v>
      </c>
      <c r="G487" s="27" t="str">
        <f>VLOOKUP(D487,Detail!$G:$H,2,0)</f>
        <v>Ajiman Hakim</v>
      </c>
      <c r="H487">
        <v>95</v>
      </c>
      <c r="I487">
        <v>44</v>
      </c>
      <c r="J487">
        <v>48</v>
      </c>
      <c r="K487">
        <v>74</v>
      </c>
      <c r="L487">
        <v>73</v>
      </c>
      <c r="M487">
        <v>97</v>
      </c>
      <c r="N487">
        <v>72</v>
      </c>
      <c r="O487" s="27" t="str">
        <f>IFERROR(VLOOKUP(D487,Absen!$A:$B,2,0),"No")</f>
        <v>No</v>
      </c>
      <c r="P487" s="43">
        <f t="shared" si="38"/>
        <v>72</v>
      </c>
      <c r="Q487" s="45">
        <f t="shared" si="40"/>
        <v>71.95</v>
      </c>
      <c r="R487" s="49" t="str">
        <f>VLOOKUP(Q487,Helper!$N:$O,2,TRUE)</f>
        <v>B</v>
      </c>
      <c r="S487" s="51">
        <f>MATCH(D487,Detail!$G$2:$G$1001,0)</f>
        <v>440</v>
      </c>
      <c r="T487" s="27">
        <f>INDEX(Detail!$A$2:$A$1001,Main!S487,1)</f>
        <v>37363</v>
      </c>
      <c r="U487" t="str">
        <f>INDEX(Detail!$F$2:$F$1001,Main!S487,1)</f>
        <v>Salatiga</v>
      </c>
      <c r="V487">
        <f>INDEX(Detail!$C$2:$C$1001,Main!S487,1)</f>
        <v>179</v>
      </c>
      <c r="W487">
        <f>INDEX(Detail!$D$2:$D$1001,Main!S487,1)</f>
        <v>50</v>
      </c>
      <c r="X487" t="str">
        <f>INDEX(Detail!$E$2:$E$1001,Main!S487,1)</f>
        <v xml:space="preserve">Gg. Sentot Alibasa No. 8
</v>
      </c>
      <c r="Y487" t="str">
        <f>INDEX(Detail!$B$2:$B$1001,Main!S487,1)</f>
        <v>A+</v>
      </c>
      <c r="Z487">
        <f>MATCH(F487,Sheet1!$A$3:$A$8,0)</f>
        <v>4</v>
      </c>
      <c r="AA487">
        <f>MATCH(A487,Sheet1!$B$2:$E$2,0)</f>
        <v>2</v>
      </c>
      <c r="AB487" t="str">
        <f>INDEX(Sheet1!$B$3:$E$8,Main!Z487,Main!AA487)</f>
        <v>Pak Andi</v>
      </c>
    </row>
    <row r="488" spans="1:28" x14ac:dyDescent="0.35">
      <c r="A488" t="str">
        <f t="shared" si="39"/>
        <v>Kategori 2</v>
      </c>
      <c r="B488">
        <v>487</v>
      </c>
      <c r="C488" t="str">
        <f t="shared" si="36"/>
        <v>0487</v>
      </c>
      <c r="D488" t="str">
        <f t="shared" si="37"/>
        <v>C0487</v>
      </c>
      <c r="E488" t="str">
        <f>VLOOKUP(F488,Helper!$I:$J,2,0)</f>
        <v>C</v>
      </c>
      <c r="F488" t="s">
        <v>1012</v>
      </c>
      <c r="G488" s="27" t="str">
        <f>VLOOKUP(D488,Detail!$G:$H,2,0)</f>
        <v>Talia Nainggolan</v>
      </c>
      <c r="H488">
        <v>72</v>
      </c>
      <c r="I488">
        <v>53</v>
      </c>
      <c r="J488">
        <v>92</v>
      </c>
      <c r="K488">
        <v>75</v>
      </c>
      <c r="L488">
        <v>81</v>
      </c>
      <c r="M488">
        <v>87</v>
      </c>
      <c r="N488">
        <v>98</v>
      </c>
      <c r="O488" s="27">
        <f>IFERROR(VLOOKUP(D488,Absen!$A:$B,2,0),"No")</f>
        <v>44888</v>
      </c>
      <c r="P488" s="43">
        <f t="shared" si="38"/>
        <v>88</v>
      </c>
      <c r="Q488" s="45">
        <f t="shared" si="40"/>
        <v>79.725000000000009</v>
      </c>
      <c r="R488" s="49" t="str">
        <f>VLOOKUP(Q488,Helper!$N:$O,2,TRUE)</f>
        <v>B</v>
      </c>
      <c r="S488" s="51">
        <f>MATCH(D488,Detail!$G$2:$G$1001,0)</f>
        <v>636</v>
      </c>
      <c r="T488" s="27">
        <f>INDEX(Detail!$A$2:$A$1001,Main!S488,1)</f>
        <v>37015</v>
      </c>
      <c r="U488" t="str">
        <f>INDEX(Detail!$F$2:$F$1001,Main!S488,1)</f>
        <v>Kota Administrasi Jakarta Selatan</v>
      </c>
      <c r="V488">
        <f>INDEX(Detail!$C$2:$C$1001,Main!S488,1)</f>
        <v>167</v>
      </c>
      <c r="W488">
        <f>INDEX(Detail!$D$2:$D$1001,Main!S488,1)</f>
        <v>50</v>
      </c>
      <c r="X488" t="str">
        <f>INDEX(Detail!$E$2:$E$1001,Main!S488,1)</f>
        <v xml:space="preserve">Jalan Pasteur No. 6
</v>
      </c>
      <c r="Y488" t="str">
        <f>INDEX(Detail!$B$2:$B$1001,Main!S488,1)</f>
        <v>O+</v>
      </c>
      <c r="Z488">
        <f>MATCH(F488,Sheet1!$A$3:$A$8,0)</f>
        <v>3</v>
      </c>
      <c r="AA488">
        <f>MATCH(A488,Sheet1!$B$2:$E$2,0)</f>
        <v>2</v>
      </c>
      <c r="AB488" t="str">
        <f>INDEX(Sheet1!$B$3:$E$8,Main!Z488,Main!AA488)</f>
        <v>Bu Made</v>
      </c>
    </row>
    <row r="489" spans="1:28" x14ac:dyDescent="0.35">
      <c r="A489" t="str">
        <f t="shared" si="39"/>
        <v>Kategori 2</v>
      </c>
      <c r="B489">
        <v>488</v>
      </c>
      <c r="C489" t="str">
        <f t="shared" si="36"/>
        <v>0488</v>
      </c>
      <c r="D489" t="str">
        <f t="shared" si="37"/>
        <v>A0488</v>
      </c>
      <c r="E489" t="str">
        <f>VLOOKUP(F489,Helper!$I:$J,2,0)</f>
        <v>A</v>
      </c>
      <c r="F489" t="s">
        <v>1015</v>
      </c>
      <c r="G489" s="27" t="str">
        <f>VLOOKUP(D489,Detail!$G:$H,2,0)</f>
        <v>Setya Uyainah</v>
      </c>
      <c r="H489">
        <v>67</v>
      </c>
      <c r="I489">
        <v>70</v>
      </c>
      <c r="J489">
        <v>67</v>
      </c>
      <c r="K489">
        <v>68</v>
      </c>
      <c r="L489">
        <v>71</v>
      </c>
      <c r="M489">
        <v>42</v>
      </c>
      <c r="N489">
        <v>73</v>
      </c>
      <c r="O489" s="27">
        <f>IFERROR(VLOOKUP(D489,Absen!$A:$B,2,0),"No")</f>
        <v>44796</v>
      </c>
      <c r="P489" s="43">
        <f t="shared" si="38"/>
        <v>63</v>
      </c>
      <c r="Q489" s="45">
        <f t="shared" si="40"/>
        <v>62.599999999999994</v>
      </c>
      <c r="R489" s="49" t="str">
        <f>VLOOKUP(Q489,Helper!$N:$O,2,TRUE)</f>
        <v>C</v>
      </c>
      <c r="S489" s="51">
        <f>MATCH(D489,Detail!$G$2:$G$1001,0)</f>
        <v>700</v>
      </c>
      <c r="T489" s="27">
        <f>INDEX(Detail!$A$2:$A$1001,Main!S489,1)</f>
        <v>37197</v>
      </c>
      <c r="U489" t="str">
        <f>INDEX(Detail!$F$2:$F$1001,Main!S489,1)</f>
        <v>Kota Administrasi Jakarta Selatan</v>
      </c>
      <c r="V489">
        <f>INDEX(Detail!$C$2:$C$1001,Main!S489,1)</f>
        <v>162</v>
      </c>
      <c r="W489">
        <f>INDEX(Detail!$D$2:$D$1001,Main!S489,1)</f>
        <v>72</v>
      </c>
      <c r="X489" t="str">
        <f>INDEX(Detail!$E$2:$E$1001,Main!S489,1)</f>
        <v>Jalan Tubagus Ismail No. 73</v>
      </c>
      <c r="Y489" t="str">
        <f>INDEX(Detail!$B$2:$B$1001,Main!S489,1)</f>
        <v>AB-</v>
      </c>
      <c r="Z489">
        <f>MATCH(F489,Sheet1!$A$3:$A$8,0)</f>
        <v>1</v>
      </c>
      <c r="AA489">
        <f>MATCH(A489,Sheet1!$B$2:$E$2,0)</f>
        <v>2</v>
      </c>
      <c r="AB489" t="str">
        <f>INDEX(Sheet1!$B$3:$E$8,Main!Z489,Main!AA489)</f>
        <v>Pak Budi</v>
      </c>
    </row>
    <row r="490" spans="1:28" x14ac:dyDescent="0.35">
      <c r="A490" t="str">
        <f t="shared" si="39"/>
        <v>Kategori 2</v>
      </c>
      <c r="B490">
        <v>489</v>
      </c>
      <c r="C490" t="str">
        <f t="shared" si="36"/>
        <v>0489</v>
      </c>
      <c r="D490" t="str">
        <f t="shared" si="37"/>
        <v>D0489</v>
      </c>
      <c r="E490" t="str">
        <f>VLOOKUP(F490,Helper!$I:$J,2,0)</f>
        <v>D</v>
      </c>
      <c r="F490" t="s">
        <v>1013</v>
      </c>
      <c r="G490" s="27" t="str">
        <f>VLOOKUP(D490,Detail!$G:$H,2,0)</f>
        <v>Umi Padmasari</v>
      </c>
      <c r="H490">
        <v>84</v>
      </c>
      <c r="I490">
        <v>55</v>
      </c>
      <c r="J490">
        <v>89</v>
      </c>
      <c r="K490">
        <v>70</v>
      </c>
      <c r="L490">
        <v>65</v>
      </c>
      <c r="M490">
        <v>77</v>
      </c>
      <c r="N490">
        <v>79</v>
      </c>
      <c r="O490" s="27" t="str">
        <f>IFERROR(VLOOKUP(D490,Absen!$A:$B,2,0),"No")</f>
        <v>No</v>
      </c>
      <c r="P490" s="43">
        <f t="shared" si="38"/>
        <v>79</v>
      </c>
      <c r="Q490" s="45">
        <f t="shared" si="40"/>
        <v>75.350000000000009</v>
      </c>
      <c r="R490" s="49" t="str">
        <f>VLOOKUP(Q490,Helper!$N:$O,2,TRUE)</f>
        <v>B</v>
      </c>
      <c r="S490" s="51">
        <f>MATCH(D490,Detail!$G$2:$G$1001,0)</f>
        <v>321</v>
      </c>
      <c r="T490" s="27">
        <f>INDEX(Detail!$A$2:$A$1001,Main!S490,1)</f>
        <v>37988</v>
      </c>
      <c r="U490" t="str">
        <f>INDEX(Detail!$F$2:$F$1001,Main!S490,1)</f>
        <v>Probolinggo</v>
      </c>
      <c r="V490">
        <f>INDEX(Detail!$C$2:$C$1001,Main!S490,1)</f>
        <v>158</v>
      </c>
      <c r="W490">
        <f>INDEX(Detail!$D$2:$D$1001,Main!S490,1)</f>
        <v>95</v>
      </c>
      <c r="X490" t="str">
        <f>INDEX(Detail!$E$2:$E$1001,Main!S490,1)</f>
        <v xml:space="preserve">Gg. Gegerkalong Hilir No. 7
</v>
      </c>
      <c r="Y490" t="str">
        <f>INDEX(Detail!$B$2:$B$1001,Main!S490,1)</f>
        <v>O-</v>
      </c>
      <c r="Z490">
        <f>MATCH(F490,Sheet1!$A$3:$A$8,0)</f>
        <v>4</v>
      </c>
      <c r="AA490">
        <f>MATCH(A490,Sheet1!$B$2:$E$2,0)</f>
        <v>2</v>
      </c>
      <c r="AB490" t="str">
        <f>INDEX(Sheet1!$B$3:$E$8,Main!Z490,Main!AA490)</f>
        <v>Pak Andi</v>
      </c>
    </row>
    <row r="491" spans="1:28" x14ac:dyDescent="0.35">
      <c r="A491" t="str">
        <f t="shared" si="39"/>
        <v>Kategori 2</v>
      </c>
      <c r="B491">
        <v>490</v>
      </c>
      <c r="C491" t="str">
        <f t="shared" si="36"/>
        <v>0490</v>
      </c>
      <c r="D491" t="str">
        <f t="shared" si="37"/>
        <v>C0490</v>
      </c>
      <c r="E491" t="str">
        <f>VLOOKUP(F491,Helper!$I:$J,2,0)</f>
        <v>C</v>
      </c>
      <c r="F491" t="s">
        <v>1012</v>
      </c>
      <c r="G491" s="27" t="str">
        <f>VLOOKUP(D491,Detail!$G:$H,2,0)</f>
        <v>Lega Habibi</v>
      </c>
      <c r="H491">
        <v>89</v>
      </c>
      <c r="I491">
        <v>62</v>
      </c>
      <c r="J491">
        <v>36</v>
      </c>
      <c r="K491">
        <v>75</v>
      </c>
      <c r="L491">
        <v>88</v>
      </c>
      <c r="M491">
        <v>45</v>
      </c>
      <c r="N491">
        <v>60</v>
      </c>
      <c r="O491" s="27">
        <f>IFERROR(VLOOKUP(D491,Absen!$A:$B,2,0),"No")</f>
        <v>44815</v>
      </c>
      <c r="P491" s="43">
        <f t="shared" si="38"/>
        <v>50</v>
      </c>
      <c r="Q491" s="45">
        <f t="shared" si="40"/>
        <v>60.45</v>
      </c>
      <c r="R491" s="49" t="str">
        <f>VLOOKUP(Q491,Helper!$N:$O,2,TRUE)</f>
        <v>C</v>
      </c>
      <c r="S491" s="51">
        <f>MATCH(D491,Detail!$G$2:$G$1001,0)</f>
        <v>266</v>
      </c>
      <c r="T491" s="27">
        <f>INDEX(Detail!$A$2:$A$1001,Main!S491,1)</f>
        <v>38104</v>
      </c>
      <c r="U491" t="str">
        <f>INDEX(Detail!$F$2:$F$1001,Main!S491,1)</f>
        <v>Ambon</v>
      </c>
      <c r="V491">
        <f>INDEX(Detail!$C$2:$C$1001,Main!S491,1)</f>
        <v>158</v>
      </c>
      <c r="W491">
        <f>INDEX(Detail!$D$2:$D$1001,Main!S491,1)</f>
        <v>58</v>
      </c>
      <c r="X491" t="str">
        <f>INDEX(Detail!$E$2:$E$1001,Main!S491,1)</f>
        <v>Gg. Antapani Lama No. 96</v>
      </c>
      <c r="Y491" t="str">
        <f>INDEX(Detail!$B$2:$B$1001,Main!S491,1)</f>
        <v>B-</v>
      </c>
      <c r="Z491">
        <f>MATCH(F491,Sheet1!$A$3:$A$8,0)</f>
        <v>3</v>
      </c>
      <c r="AA491">
        <f>MATCH(A491,Sheet1!$B$2:$E$2,0)</f>
        <v>2</v>
      </c>
      <c r="AB491" t="str">
        <f>INDEX(Sheet1!$B$3:$E$8,Main!Z491,Main!AA491)</f>
        <v>Bu Made</v>
      </c>
    </row>
    <row r="492" spans="1:28" x14ac:dyDescent="0.35">
      <c r="A492" t="str">
        <f t="shared" si="39"/>
        <v>Kategori 2</v>
      </c>
      <c r="B492">
        <v>491</v>
      </c>
      <c r="C492" t="str">
        <f t="shared" si="36"/>
        <v>0491</v>
      </c>
      <c r="D492" t="str">
        <f t="shared" si="37"/>
        <v>D0491</v>
      </c>
      <c r="E492" t="str">
        <f>VLOOKUP(F492,Helper!$I:$J,2,0)</f>
        <v>D</v>
      </c>
      <c r="F492" t="s">
        <v>1013</v>
      </c>
      <c r="G492" s="27" t="str">
        <f>VLOOKUP(D492,Detail!$G:$H,2,0)</f>
        <v>Akarsana Permata</v>
      </c>
      <c r="H492">
        <v>81</v>
      </c>
      <c r="I492">
        <v>69</v>
      </c>
      <c r="J492">
        <v>32</v>
      </c>
      <c r="K492">
        <v>58</v>
      </c>
      <c r="L492">
        <v>51</v>
      </c>
      <c r="M492">
        <v>99</v>
      </c>
      <c r="N492">
        <v>88</v>
      </c>
      <c r="O492" s="27">
        <f>IFERROR(VLOOKUP(D492,Absen!$A:$B,2,0),"No")</f>
        <v>44823</v>
      </c>
      <c r="P492" s="43">
        <f t="shared" si="38"/>
        <v>78</v>
      </c>
      <c r="Q492" s="45">
        <f t="shared" si="40"/>
        <v>66.375</v>
      </c>
      <c r="R492" s="49" t="str">
        <f>VLOOKUP(Q492,Helper!$N:$O,2,TRUE)</f>
        <v>C</v>
      </c>
      <c r="S492" s="51">
        <f>MATCH(D492,Detail!$G$2:$G$1001,0)</f>
        <v>94</v>
      </c>
      <c r="T492" s="27">
        <f>INDEX(Detail!$A$2:$A$1001,Main!S492,1)</f>
        <v>37063</v>
      </c>
      <c r="U492" t="str">
        <f>INDEX(Detail!$F$2:$F$1001,Main!S492,1)</f>
        <v>Blitar</v>
      </c>
      <c r="V492">
        <f>INDEX(Detail!$C$2:$C$1001,Main!S492,1)</f>
        <v>156</v>
      </c>
      <c r="W492">
        <f>INDEX(Detail!$D$2:$D$1001,Main!S492,1)</f>
        <v>85</v>
      </c>
      <c r="X492" t="str">
        <f>INDEX(Detail!$E$2:$E$1001,Main!S492,1)</f>
        <v>Gang Kebonjati No. 85</v>
      </c>
      <c r="Y492" t="str">
        <f>INDEX(Detail!$B$2:$B$1001,Main!S492,1)</f>
        <v>AB-</v>
      </c>
      <c r="Z492">
        <f>MATCH(F492,Sheet1!$A$3:$A$8,0)</f>
        <v>4</v>
      </c>
      <c r="AA492">
        <f>MATCH(A492,Sheet1!$B$2:$E$2,0)</f>
        <v>2</v>
      </c>
      <c r="AB492" t="str">
        <f>INDEX(Sheet1!$B$3:$E$8,Main!Z492,Main!AA492)</f>
        <v>Pak Andi</v>
      </c>
    </row>
    <row r="493" spans="1:28" x14ac:dyDescent="0.35">
      <c r="A493" t="str">
        <f t="shared" si="39"/>
        <v>Kategori 2</v>
      </c>
      <c r="B493">
        <v>492</v>
      </c>
      <c r="C493" t="str">
        <f t="shared" si="36"/>
        <v>0492</v>
      </c>
      <c r="D493" t="str">
        <f t="shared" si="37"/>
        <v>E0492</v>
      </c>
      <c r="E493" t="str">
        <f>VLOOKUP(F493,Helper!$I:$J,2,0)</f>
        <v>E</v>
      </c>
      <c r="F493" t="s">
        <v>1010</v>
      </c>
      <c r="G493" s="27" t="str">
        <f>VLOOKUP(D493,Detail!$G:$H,2,0)</f>
        <v>Halim Hakim</v>
      </c>
      <c r="H493">
        <v>65</v>
      </c>
      <c r="I493">
        <v>70</v>
      </c>
      <c r="J493">
        <v>39</v>
      </c>
      <c r="K493">
        <v>53</v>
      </c>
      <c r="L493">
        <v>77</v>
      </c>
      <c r="M493">
        <v>87</v>
      </c>
      <c r="N493">
        <v>68</v>
      </c>
      <c r="O493" s="27">
        <f>IFERROR(VLOOKUP(D493,Absen!$A:$B,2,0),"No")</f>
        <v>44812</v>
      </c>
      <c r="P493" s="43">
        <f t="shared" si="38"/>
        <v>58</v>
      </c>
      <c r="Q493" s="45">
        <f t="shared" si="40"/>
        <v>64.125</v>
      </c>
      <c r="R493" s="49" t="str">
        <f>VLOOKUP(Q493,Helper!$N:$O,2,TRUE)</f>
        <v>C</v>
      </c>
      <c r="S493" s="51">
        <f>MATCH(D493,Detail!$G$2:$G$1001,0)</f>
        <v>966</v>
      </c>
      <c r="T493" s="27">
        <f>INDEX(Detail!$A$2:$A$1001,Main!S493,1)</f>
        <v>38273</v>
      </c>
      <c r="U493" t="str">
        <f>INDEX(Detail!$F$2:$F$1001,Main!S493,1)</f>
        <v>Banjarbaru</v>
      </c>
      <c r="V493">
        <f>INDEX(Detail!$C$2:$C$1001,Main!S493,1)</f>
        <v>163</v>
      </c>
      <c r="W493">
        <f>INDEX(Detail!$D$2:$D$1001,Main!S493,1)</f>
        <v>89</v>
      </c>
      <c r="X493" t="str">
        <f>INDEX(Detail!$E$2:$E$1001,Main!S493,1)</f>
        <v>Jl. Sukajadi No. 74</v>
      </c>
      <c r="Y493" t="str">
        <f>INDEX(Detail!$B$2:$B$1001,Main!S493,1)</f>
        <v>B-</v>
      </c>
      <c r="Z493">
        <f>MATCH(F493,Sheet1!$A$3:$A$8,0)</f>
        <v>5</v>
      </c>
      <c r="AA493">
        <f>MATCH(A493,Sheet1!$B$2:$E$2,0)</f>
        <v>2</v>
      </c>
      <c r="AB493" t="str">
        <f>INDEX(Sheet1!$B$3:$E$8,Main!Z493,Main!AA493)</f>
        <v>Bu Dwi</v>
      </c>
    </row>
    <row r="494" spans="1:28" x14ac:dyDescent="0.35">
      <c r="A494" t="str">
        <f t="shared" si="39"/>
        <v>Kategori 2</v>
      </c>
      <c r="B494">
        <v>493</v>
      </c>
      <c r="C494" t="str">
        <f t="shared" si="36"/>
        <v>0493</v>
      </c>
      <c r="D494" t="str">
        <f t="shared" si="37"/>
        <v>A0493</v>
      </c>
      <c r="E494" t="str">
        <f>VLOOKUP(F494,Helper!$I:$J,2,0)</f>
        <v>A</v>
      </c>
      <c r="F494" t="s">
        <v>1015</v>
      </c>
      <c r="G494" s="27" t="str">
        <f>VLOOKUP(D494,Detail!$G:$H,2,0)</f>
        <v>Nyana Lestari</v>
      </c>
      <c r="H494">
        <v>57</v>
      </c>
      <c r="I494">
        <v>59</v>
      </c>
      <c r="J494">
        <v>78</v>
      </c>
      <c r="K494">
        <v>63</v>
      </c>
      <c r="L494">
        <v>93</v>
      </c>
      <c r="M494">
        <v>64</v>
      </c>
      <c r="N494">
        <v>94</v>
      </c>
      <c r="O494" s="27" t="str">
        <f>IFERROR(VLOOKUP(D494,Absen!$A:$B,2,0),"No")</f>
        <v>No</v>
      </c>
      <c r="P494" s="43">
        <f t="shared" si="38"/>
        <v>94</v>
      </c>
      <c r="Q494" s="45">
        <f t="shared" si="40"/>
        <v>71.800000000000011</v>
      </c>
      <c r="R494" s="49" t="str">
        <f>VLOOKUP(Q494,Helper!$N:$O,2,TRUE)</f>
        <v>B</v>
      </c>
      <c r="S494" s="51">
        <f>MATCH(D494,Detail!$G$2:$G$1001,0)</f>
        <v>592</v>
      </c>
      <c r="T494" s="27">
        <f>INDEX(Detail!$A$2:$A$1001,Main!S494,1)</f>
        <v>37572</v>
      </c>
      <c r="U494" t="str">
        <f>INDEX(Detail!$F$2:$F$1001,Main!S494,1)</f>
        <v>Balikpapan</v>
      </c>
      <c r="V494">
        <f>INDEX(Detail!$C$2:$C$1001,Main!S494,1)</f>
        <v>157</v>
      </c>
      <c r="W494">
        <f>INDEX(Detail!$D$2:$D$1001,Main!S494,1)</f>
        <v>93</v>
      </c>
      <c r="X494" t="str">
        <f>INDEX(Detail!$E$2:$E$1001,Main!S494,1)</f>
        <v>Jalan Kendalsari No. 53</v>
      </c>
      <c r="Y494" t="str">
        <f>INDEX(Detail!$B$2:$B$1001,Main!S494,1)</f>
        <v>O+</v>
      </c>
      <c r="Z494">
        <f>MATCH(F494,Sheet1!$A$3:$A$8,0)</f>
        <v>1</v>
      </c>
      <c r="AA494">
        <f>MATCH(A494,Sheet1!$B$2:$E$2,0)</f>
        <v>2</v>
      </c>
      <c r="AB494" t="str">
        <f>INDEX(Sheet1!$B$3:$E$8,Main!Z494,Main!AA494)</f>
        <v>Pak Budi</v>
      </c>
    </row>
    <row r="495" spans="1:28" x14ac:dyDescent="0.35">
      <c r="A495" t="str">
        <f t="shared" si="39"/>
        <v>Kategori 2</v>
      </c>
      <c r="B495">
        <v>494</v>
      </c>
      <c r="C495" t="str">
        <f t="shared" si="36"/>
        <v>0494</v>
      </c>
      <c r="D495" t="str">
        <f t="shared" si="37"/>
        <v>C0494</v>
      </c>
      <c r="E495" t="str">
        <f>VLOOKUP(F495,Helper!$I:$J,2,0)</f>
        <v>C</v>
      </c>
      <c r="F495" t="s">
        <v>1012</v>
      </c>
      <c r="G495" s="27" t="str">
        <f>VLOOKUP(D495,Detail!$G:$H,2,0)</f>
        <v>Enteng Wacana</v>
      </c>
      <c r="H495">
        <v>80</v>
      </c>
      <c r="I495">
        <v>72</v>
      </c>
      <c r="J495">
        <v>53</v>
      </c>
      <c r="K495">
        <v>65</v>
      </c>
      <c r="L495">
        <v>61</v>
      </c>
      <c r="M495">
        <v>76</v>
      </c>
      <c r="N495">
        <v>88</v>
      </c>
      <c r="O495" s="27" t="str">
        <f>IFERROR(VLOOKUP(D495,Absen!$A:$B,2,0),"No")</f>
        <v>No</v>
      </c>
      <c r="P495" s="43">
        <f t="shared" si="38"/>
        <v>88</v>
      </c>
      <c r="Q495" s="45">
        <f t="shared" si="40"/>
        <v>69.350000000000009</v>
      </c>
      <c r="R495" s="49" t="str">
        <f>VLOOKUP(Q495,Helper!$N:$O,2,TRUE)</f>
        <v>C</v>
      </c>
      <c r="S495" s="51">
        <f>MATCH(D495,Detail!$G$2:$G$1001,0)</f>
        <v>175</v>
      </c>
      <c r="T495" s="27">
        <f>INDEX(Detail!$A$2:$A$1001,Main!S495,1)</f>
        <v>38265</v>
      </c>
      <c r="U495" t="str">
        <f>INDEX(Detail!$F$2:$F$1001,Main!S495,1)</f>
        <v>Tual</v>
      </c>
      <c r="V495">
        <f>INDEX(Detail!$C$2:$C$1001,Main!S495,1)</f>
        <v>164</v>
      </c>
      <c r="W495">
        <f>INDEX(Detail!$D$2:$D$1001,Main!S495,1)</f>
        <v>65</v>
      </c>
      <c r="X495" t="str">
        <f>INDEX(Detail!$E$2:$E$1001,Main!S495,1)</f>
        <v>Gang Rajawali Barat No. 56</v>
      </c>
      <c r="Y495" t="str">
        <f>INDEX(Detail!$B$2:$B$1001,Main!S495,1)</f>
        <v>A-</v>
      </c>
      <c r="Z495">
        <f>MATCH(F495,Sheet1!$A$3:$A$8,0)</f>
        <v>3</v>
      </c>
      <c r="AA495">
        <f>MATCH(A495,Sheet1!$B$2:$E$2,0)</f>
        <v>2</v>
      </c>
      <c r="AB495" t="str">
        <f>INDEX(Sheet1!$B$3:$E$8,Main!Z495,Main!AA495)</f>
        <v>Bu Made</v>
      </c>
    </row>
    <row r="496" spans="1:28" x14ac:dyDescent="0.35">
      <c r="A496" t="str">
        <f t="shared" si="39"/>
        <v>Kategori 2</v>
      </c>
      <c r="B496">
        <v>495</v>
      </c>
      <c r="C496" t="str">
        <f t="shared" si="36"/>
        <v>0495</v>
      </c>
      <c r="D496" t="str">
        <f t="shared" si="37"/>
        <v>B0495</v>
      </c>
      <c r="E496" t="str">
        <f>VLOOKUP(F496,Helper!$I:$J,2,0)</f>
        <v>B</v>
      </c>
      <c r="F496" t="s">
        <v>1014</v>
      </c>
      <c r="G496" s="27" t="str">
        <f>VLOOKUP(D496,Detail!$G:$H,2,0)</f>
        <v>Gamanto Suryatmi</v>
      </c>
      <c r="H496">
        <v>76</v>
      </c>
      <c r="I496">
        <v>67</v>
      </c>
      <c r="J496">
        <v>94</v>
      </c>
      <c r="K496">
        <v>50</v>
      </c>
      <c r="L496">
        <v>88</v>
      </c>
      <c r="M496">
        <v>96</v>
      </c>
      <c r="N496">
        <v>69</v>
      </c>
      <c r="O496" s="27">
        <f>IFERROR(VLOOKUP(D496,Absen!$A:$B,2,0),"No")</f>
        <v>44822</v>
      </c>
      <c r="P496" s="43">
        <f t="shared" si="38"/>
        <v>59</v>
      </c>
      <c r="Q496" s="45">
        <f t="shared" si="40"/>
        <v>79.025000000000006</v>
      </c>
      <c r="R496" s="49" t="str">
        <f>VLOOKUP(Q496,Helper!$N:$O,2,TRUE)</f>
        <v>B</v>
      </c>
      <c r="S496" s="51">
        <f>MATCH(D496,Detail!$G$2:$G$1001,0)</f>
        <v>74</v>
      </c>
      <c r="T496" s="27">
        <f>INDEX(Detail!$A$2:$A$1001,Main!S496,1)</f>
        <v>37032</v>
      </c>
      <c r="U496" t="str">
        <f>INDEX(Detail!$F$2:$F$1001,Main!S496,1)</f>
        <v>Palangkaraya</v>
      </c>
      <c r="V496">
        <f>INDEX(Detail!$C$2:$C$1001,Main!S496,1)</f>
        <v>166</v>
      </c>
      <c r="W496">
        <f>INDEX(Detail!$D$2:$D$1001,Main!S496,1)</f>
        <v>61</v>
      </c>
      <c r="X496" t="str">
        <f>INDEX(Detail!$E$2:$E$1001,Main!S496,1)</f>
        <v>Gang Jamika No. 82</v>
      </c>
      <c r="Y496" t="str">
        <f>INDEX(Detail!$B$2:$B$1001,Main!S496,1)</f>
        <v>B-</v>
      </c>
      <c r="Z496">
        <f>MATCH(F496,Sheet1!$A$3:$A$8,0)</f>
        <v>2</v>
      </c>
      <c r="AA496">
        <f>MATCH(A496,Sheet1!$B$2:$E$2,0)</f>
        <v>2</v>
      </c>
      <c r="AB496" t="str">
        <f>INDEX(Sheet1!$B$3:$E$8,Main!Z496,Main!AA496)</f>
        <v>Bu Ratna</v>
      </c>
    </row>
    <row r="497" spans="1:28" x14ac:dyDescent="0.35">
      <c r="A497" t="str">
        <f t="shared" si="39"/>
        <v>Kategori 2</v>
      </c>
      <c r="B497">
        <v>496</v>
      </c>
      <c r="C497" t="str">
        <f t="shared" si="36"/>
        <v>0496</v>
      </c>
      <c r="D497" t="str">
        <f t="shared" si="37"/>
        <v>F0496</v>
      </c>
      <c r="E497" t="str">
        <f>VLOOKUP(F497,Helper!$I:$J,2,0)</f>
        <v>F</v>
      </c>
      <c r="F497" t="s">
        <v>1011</v>
      </c>
      <c r="G497" s="27" t="str">
        <f>VLOOKUP(D497,Detail!$G:$H,2,0)</f>
        <v>Kasusra Nurdiyanti</v>
      </c>
      <c r="H497">
        <v>78</v>
      </c>
      <c r="I497">
        <v>62</v>
      </c>
      <c r="J497">
        <v>84</v>
      </c>
      <c r="K497">
        <v>68</v>
      </c>
      <c r="L497">
        <v>90</v>
      </c>
      <c r="M497">
        <v>46</v>
      </c>
      <c r="N497">
        <v>66</v>
      </c>
      <c r="O497" s="27" t="str">
        <f>IFERROR(VLOOKUP(D497,Absen!$A:$B,2,0),"No")</f>
        <v>No</v>
      </c>
      <c r="P497" s="43">
        <f t="shared" si="38"/>
        <v>66</v>
      </c>
      <c r="Q497" s="45">
        <f t="shared" si="40"/>
        <v>69.849999999999994</v>
      </c>
      <c r="R497" s="49" t="str">
        <f>VLOOKUP(Q497,Helper!$N:$O,2,TRUE)</f>
        <v>C</v>
      </c>
      <c r="S497" s="51">
        <f>MATCH(D497,Detail!$G$2:$G$1001,0)</f>
        <v>499</v>
      </c>
      <c r="T497" s="27">
        <f>INDEX(Detail!$A$2:$A$1001,Main!S497,1)</f>
        <v>37043</v>
      </c>
      <c r="U497" t="str">
        <f>INDEX(Detail!$F$2:$F$1001,Main!S497,1)</f>
        <v>Tanjungbalai</v>
      </c>
      <c r="V497">
        <f>INDEX(Detail!$C$2:$C$1001,Main!S497,1)</f>
        <v>153</v>
      </c>
      <c r="W497">
        <f>INDEX(Detail!$D$2:$D$1001,Main!S497,1)</f>
        <v>81</v>
      </c>
      <c r="X497" t="str">
        <f>INDEX(Detail!$E$2:$E$1001,Main!S497,1)</f>
        <v>Jalan Asia Afrika No. 94</v>
      </c>
      <c r="Y497" t="str">
        <f>INDEX(Detail!$B$2:$B$1001,Main!S497,1)</f>
        <v>A+</v>
      </c>
      <c r="Z497">
        <f>MATCH(F497,Sheet1!$A$3:$A$8,0)</f>
        <v>6</v>
      </c>
      <c r="AA497">
        <f>MATCH(A497,Sheet1!$B$2:$E$2,0)</f>
        <v>2</v>
      </c>
      <c r="AB497" t="str">
        <f>INDEX(Sheet1!$B$3:$E$8,Main!Z497,Main!AA497)</f>
        <v>Pak Krisna</v>
      </c>
    </row>
    <row r="498" spans="1:28" x14ac:dyDescent="0.35">
      <c r="A498" t="str">
        <f t="shared" si="39"/>
        <v>Kategori 2</v>
      </c>
      <c r="B498">
        <v>497</v>
      </c>
      <c r="C498" t="str">
        <f t="shared" si="36"/>
        <v>0497</v>
      </c>
      <c r="D498" t="str">
        <f t="shared" si="37"/>
        <v>A0497</v>
      </c>
      <c r="E498" t="str">
        <f>VLOOKUP(F498,Helper!$I:$J,2,0)</f>
        <v>A</v>
      </c>
      <c r="F498" t="s">
        <v>1015</v>
      </c>
      <c r="G498" s="27" t="str">
        <f>VLOOKUP(D498,Detail!$G:$H,2,0)</f>
        <v>Ibun Hutapea</v>
      </c>
      <c r="H498">
        <v>94</v>
      </c>
      <c r="I498">
        <v>47</v>
      </c>
      <c r="J498">
        <v>30</v>
      </c>
      <c r="K498">
        <v>75</v>
      </c>
      <c r="L498">
        <v>90</v>
      </c>
      <c r="M498">
        <v>67</v>
      </c>
      <c r="N498">
        <v>85</v>
      </c>
      <c r="O498" s="27" t="str">
        <f>IFERROR(VLOOKUP(D498,Absen!$A:$B,2,0),"No")</f>
        <v>No</v>
      </c>
      <c r="P498" s="43">
        <f t="shared" si="38"/>
        <v>85</v>
      </c>
      <c r="Q498" s="45">
        <f t="shared" si="40"/>
        <v>66.150000000000006</v>
      </c>
      <c r="R498" s="49" t="str">
        <f>VLOOKUP(Q498,Helper!$N:$O,2,TRUE)</f>
        <v>C</v>
      </c>
      <c r="S498" s="51">
        <f>MATCH(D498,Detail!$G$2:$G$1001,0)</f>
        <v>861</v>
      </c>
      <c r="T498" s="27">
        <f>INDEX(Detail!$A$2:$A$1001,Main!S498,1)</f>
        <v>37781</v>
      </c>
      <c r="U498" t="str">
        <f>INDEX(Detail!$F$2:$F$1001,Main!S498,1)</f>
        <v>Bitung</v>
      </c>
      <c r="V498">
        <f>INDEX(Detail!$C$2:$C$1001,Main!S498,1)</f>
        <v>165</v>
      </c>
      <c r="W498">
        <f>INDEX(Detail!$D$2:$D$1001,Main!S498,1)</f>
        <v>61</v>
      </c>
      <c r="X498" t="str">
        <f>INDEX(Detail!$E$2:$E$1001,Main!S498,1)</f>
        <v>Jl. Medokan Ayu No. 42</v>
      </c>
      <c r="Y498" t="str">
        <f>INDEX(Detail!$B$2:$B$1001,Main!S498,1)</f>
        <v>A+</v>
      </c>
      <c r="Z498">
        <f>MATCH(F498,Sheet1!$A$3:$A$8,0)</f>
        <v>1</v>
      </c>
      <c r="AA498">
        <f>MATCH(A498,Sheet1!$B$2:$E$2,0)</f>
        <v>2</v>
      </c>
      <c r="AB498" t="str">
        <f>INDEX(Sheet1!$B$3:$E$8,Main!Z498,Main!AA498)</f>
        <v>Pak Budi</v>
      </c>
    </row>
    <row r="499" spans="1:28" x14ac:dyDescent="0.35">
      <c r="A499" t="str">
        <f t="shared" si="39"/>
        <v>Kategori 2</v>
      </c>
      <c r="B499">
        <v>498</v>
      </c>
      <c r="C499" t="str">
        <f t="shared" si="36"/>
        <v>0498</v>
      </c>
      <c r="D499" t="str">
        <f t="shared" si="37"/>
        <v>F0498</v>
      </c>
      <c r="E499" t="str">
        <f>VLOOKUP(F499,Helper!$I:$J,2,0)</f>
        <v>F</v>
      </c>
      <c r="F499" t="s">
        <v>1011</v>
      </c>
      <c r="G499" s="27" t="str">
        <f>VLOOKUP(D499,Detail!$G:$H,2,0)</f>
        <v>Setya Permadi</v>
      </c>
      <c r="H499">
        <v>67</v>
      </c>
      <c r="I499">
        <v>40</v>
      </c>
      <c r="J499">
        <v>89</v>
      </c>
      <c r="K499">
        <v>67</v>
      </c>
      <c r="L499">
        <v>86</v>
      </c>
      <c r="M499">
        <v>83</v>
      </c>
      <c r="N499">
        <v>71</v>
      </c>
      <c r="O499" s="27" t="str">
        <f>IFERROR(VLOOKUP(D499,Absen!$A:$B,2,0),"No")</f>
        <v>No</v>
      </c>
      <c r="P499" s="43">
        <f t="shared" si="38"/>
        <v>71</v>
      </c>
      <c r="Q499" s="45">
        <f t="shared" si="40"/>
        <v>74</v>
      </c>
      <c r="R499" s="49" t="str">
        <f>VLOOKUP(Q499,Helper!$N:$O,2,TRUE)</f>
        <v>B</v>
      </c>
      <c r="S499" s="51">
        <f>MATCH(D499,Detail!$G$2:$G$1001,0)</f>
        <v>783</v>
      </c>
      <c r="T499" s="27">
        <f>INDEX(Detail!$A$2:$A$1001,Main!S499,1)</f>
        <v>37321</v>
      </c>
      <c r="U499" t="str">
        <f>INDEX(Detail!$F$2:$F$1001,Main!S499,1)</f>
        <v>Palembang</v>
      </c>
      <c r="V499">
        <f>INDEX(Detail!$C$2:$C$1001,Main!S499,1)</f>
        <v>177</v>
      </c>
      <c r="W499">
        <f>INDEX(Detail!$D$2:$D$1001,Main!S499,1)</f>
        <v>66</v>
      </c>
      <c r="X499" t="str">
        <f>INDEX(Detail!$E$2:$E$1001,Main!S499,1)</f>
        <v xml:space="preserve">Jl. Gedebage Selatan No. 9
</v>
      </c>
      <c r="Y499" t="str">
        <f>INDEX(Detail!$B$2:$B$1001,Main!S499,1)</f>
        <v>B+</v>
      </c>
      <c r="Z499">
        <f>MATCH(F499,Sheet1!$A$3:$A$8,0)</f>
        <v>6</v>
      </c>
      <c r="AA499">
        <f>MATCH(A499,Sheet1!$B$2:$E$2,0)</f>
        <v>2</v>
      </c>
      <c r="AB499" t="str">
        <f>INDEX(Sheet1!$B$3:$E$8,Main!Z499,Main!AA499)</f>
        <v>Pak Krisna</v>
      </c>
    </row>
    <row r="500" spans="1:28" x14ac:dyDescent="0.35">
      <c r="A500" t="str">
        <f t="shared" si="39"/>
        <v>Kategori 2</v>
      </c>
      <c r="B500">
        <v>499</v>
      </c>
      <c r="C500" t="str">
        <f t="shared" si="36"/>
        <v>0499</v>
      </c>
      <c r="D500" t="str">
        <f t="shared" si="37"/>
        <v>E0499</v>
      </c>
      <c r="E500" t="str">
        <f>VLOOKUP(F500,Helper!$I:$J,2,0)</f>
        <v>E</v>
      </c>
      <c r="F500" t="s">
        <v>1010</v>
      </c>
      <c r="G500" s="27" t="str">
        <f>VLOOKUP(D500,Detail!$G:$H,2,0)</f>
        <v>Dacin Yulianti</v>
      </c>
      <c r="H500">
        <v>68</v>
      </c>
      <c r="I500">
        <v>53</v>
      </c>
      <c r="J500">
        <v>70</v>
      </c>
      <c r="K500">
        <v>57</v>
      </c>
      <c r="L500">
        <v>62</v>
      </c>
      <c r="M500">
        <v>68</v>
      </c>
      <c r="N500">
        <v>71</v>
      </c>
      <c r="O500" s="27" t="str">
        <f>IFERROR(VLOOKUP(D500,Absen!$A:$B,2,0),"No")</f>
        <v>No</v>
      </c>
      <c r="P500" s="43">
        <f t="shared" si="38"/>
        <v>71</v>
      </c>
      <c r="Q500" s="45">
        <f t="shared" si="40"/>
        <v>64.7</v>
      </c>
      <c r="R500" s="49" t="str">
        <f>VLOOKUP(Q500,Helper!$N:$O,2,TRUE)</f>
        <v>C</v>
      </c>
      <c r="S500" s="51">
        <f>MATCH(D500,Detail!$G$2:$G$1001,0)</f>
        <v>379</v>
      </c>
      <c r="T500" s="27">
        <f>INDEX(Detail!$A$2:$A$1001,Main!S500,1)</f>
        <v>37385</v>
      </c>
      <c r="U500" t="str">
        <f>INDEX(Detail!$F$2:$F$1001,Main!S500,1)</f>
        <v>Bandar Lampung</v>
      </c>
      <c r="V500">
        <f>INDEX(Detail!$C$2:$C$1001,Main!S500,1)</f>
        <v>156</v>
      </c>
      <c r="W500">
        <f>INDEX(Detail!$D$2:$D$1001,Main!S500,1)</f>
        <v>85</v>
      </c>
      <c r="X500" t="str">
        <f>INDEX(Detail!$E$2:$E$1001,Main!S500,1)</f>
        <v xml:space="preserve">Gg. Moch. Ramdan No. 8
</v>
      </c>
      <c r="Y500" t="str">
        <f>INDEX(Detail!$B$2:$B$1001,Main!S500,1)</f>
        <v>A-</v>
      </c>
      <c r="Z500">
        <f>MATCH(F500,Sheet1!$A$3:$A$8,0)</f>
        <v>5</v>
      </c>
      <c r="AA500">
        <f>MATCH(A500,Sheet1!$B$2:$E$2,0)</f>
        <v>2</v>
      </c>
      <c r="AB500" t="str">
        <f>INDEX(Sheet1!$B$3:$E$8,Main!Z500,Main!AA500)</f>
        <v>Bu Dwi</v>
      </c>
    </row>
    <row r="501" spans="1:28" x14ac:dyDescent="0.35">
      <c r="A501" t="str">
        <f t="shared" si="39"/>
        <v>Kategori 2</v>
      </c>
      <c r="B501">
        <v>500</v>
      </c>
      <c r="C501" t="str">
        <f t="shared" si="36"/>
        <v>0500</v>
      </c>
      <c r="D501" t="str">
        <f t="shared" si="37"/>
        <v>A0500</v>
      </c>
      <c r="E501" t="str">
        <f>VLOOKUP(F501,Helper!$I:$J,2,0)</f>
        <v>A</v>
      </c>
      <c r="F501" t="s">
        <v>1015</v>
      </c>
      <c r="G501" s="27" t="str">
        <f>VLOOKUP(D501,Detail!$G:$H,2,0)</f>
        <v>Arsipatra Prasetya</v>
      </c>
      <c r="H501">
        <v>79</v>
      </c>
      <c r="I501">
        <v>47</v>
      </c>
      <c r="J501">
        <v>47</v>
      </c>
      <c r="K501">
        <v>68</v>
      </c>
      <c r="L501">
        <v>73</v>
      </c>
      <c r="M501">
        <v>43</v>
      </c>
      <c r="N501">
        <v>64</v>
      </c>
      <c r="O501" s="27" t="str">
        <f>IFERROR(VLOOKUP(D501,Absen!$A:$B,2,0),"No")</f>
        <v>No</v>
      </c>
      <c r="P501" s="43">
        <f t="shared" si="38"/>
        <v>64</v>
      </c>
      <c r="Q501" s="45">
        <f t="shared" si="40"/>
        <v>57.774999999999999</v>
      </c>
      <c r="R501" s="49" t="str">
        <f>VLOOKUP(Q501,Helper!$N:$O,2,TRUE)</f>
        <v>D</v>
      </c>
      <c r="S501" s="51">
        <f>MATCH(D501,Detail!$G$2:$G$1001,0)</f>
        <v>994</v>
      </c>
      <c r="T501" s="27">
        <f>INDEX(Detail!$A$2:$A$1001,Main!S501,1)</f>
        <v>37102</v>
      </c>
      <c r="U501" t="str">
        <f>INDEX(Detail!$F$2:$F$1001,Main!S501,1)</f>
        <v>Surabaya</v>
      </c>
      <c r="V501">
        <f>INDEX(Detail!$C$2:$C$1001,Main!S501,1)</f>
        <v>176</v>
      </c>
      <c r="W501">
        <f>INDEX(Detail!$D$2:$D$1001,Main!S501,1)</f>
        <v>60</v>
      </c>
      <c r="X501" t="str">
        <f>INDEX(Detail!$E$2:$E$1001,Main!S501,1)</f>
        <v>Jl. Wonoayu No. 03</v>
      </c>
      <c r="Y501" t="str">
        <f>INDEX(Detail!$B$2:$B$1001,Main!S501,1)</f>
        <v>A-</v>
      </c>
      <c r="Z501">
        <f>MATCH(F501,Sheet1!$A$3:$A$8,0)</f>
        <v>1</v>
      </c>
      <c r="AA501">
        <f>MATCH(A501,Sheet1!$B$2:$E$2,0)</f>
        <v>2</v>
      </c>
      <c r="AB501" t="str">
        <f>INDEX(Sheet1!$B$3:$E$8,Main!Z501,Main!AA501)</f>
        <v>Pak Budi</v>
      </c>
    </row>
    <row r="502" spans="1:28" x14ac:dyDescent="0.35">
      <c r="A502" t="str">
        <f t="shared" si="39"/>
        <v>Kategori 3</v>
      </c>
      <c r="B502">
        <v>501</v>
      </c>
      <c r="C502" t="str">
        <f t="shared" si="36"/>
        <v>0501</v>
      </c>
      <c r="D502" t="str">
        <f t="shared" si="37"/>
        <v>C0501</v>
      </c>
      <c r="E502" t="str">
        <f>VLOOKUP(F502,Helper!$I:$J,2,0)</f>
        <v>C</v>
      </c>
      <c r="F502" t="s">
        <v>1012</v>
      </c>
      <c r="G502" s="27" t="str">
        <f>VLOOKUP(D502,Detail!$G:$H,2,0)</f>
        <v>Raden Simbolon</v>
      </c>
      <c r="H502">
        <v>63</v>
      </c>
      <c r="I502">
        <v>40</v>
      </c>
      <c r="J502">
        <v>66</v>
      </c>
      <c r="K502">
        <v>63</v>
      </c>
      <c r="L502">
        <v>88</v>
      </c>
      <c r="M502">
        <v>45</v>
      </c>
      <c r="N502">
        <v>81</v>
      </c>
      <c r="O502" s="27" t="str">
        <f>IFERROR(VLOOKUP(D502,Absen!$A:$B,2,0),"No")</f>
        <v>No</v>
      </c>
      <c r="P502" s="43">
        <f t="shared" si="38"/>
        <v>81</v>
      </c>
      <c r="Q502" s="45">
        <f t="shared" si="40"/>
        <v>62.050000000000004</v>
      </c>
      <c r="R502" s="49" t="str">
        <f>VLOOKUP(Q502,Helper!$N:$O,2,TRUE)</f>
        <v>C</v>
      </c>
      <c r="S502" s="51">
        <f>MATCH(D502,Detail!$G$2:$G$1001,0)</f>
        <v>315</v>
      </c>
      <c r="T502" s="27">
        <f>INDEX(Detail!$A$2:$A$1001,Main!S502,1)</f>
        <v>37866</v>
      </c>
      <c r="U502" t="str">
        <f>INDEX(Detail!$F$2:$F$1001,Main!S502,1)</f>
        <v>Bekasi</v>
      </c>
      <c r="V502">
        <f>INDEX(Detail!$C$2:$C$1001,Main!S502,1)</f>
        <v>175</v>
      </c>
      <c r="W502">
        <f>INDEX(Detail!$D$2:$D$1001,Main!S502,1)</f>
        <v>58</v>
      </c>
      <c r="X502" t="str">
        <f>INDEX(Detail!$E$2:$E$1001,Main!S502,1)</f>
        <v>Gg. Gardujati No. 90</v>
      </c>
      <c r="Y502" t="str">
        <f>INDEX(Detail!$B$2:$B$1001,Main!S502,1)</f>
        <v>O+</v>
      </c>
      <c r="Z502">
        <f>MATCH(F502,Sheet1!$A$3:$A$8,0)</f>
        <v>3</v>
      </c>
      <c r="AA502">
        <f>MATCH(A502,Sheet1!$B$2:$E$2,0)</f>
        <v>3</v>
      </c>
      <c r="AB502" t="str">
        <f>INDEX(Sheet1!$B$3:$E$8,Main!Z502,Main!AA502)</f>
        <v>Bu Dwi</v>
      </c>
    </row>
    <row r="503" spans="1:28" x14ac:dyDescent="0.35">
      <c r="A503" t="str">
        <f t="shared" si="39"/>
        <v>Kategori 3</v>
      </c>
      <c r="B503">
        <v>502</v>
      </c>
      <c r="C503" t="str">
        <f t="shared" si="36"/>
        <v>0502</v>
      </c>
      <c r="D503" t="str">
        <f t="shared" si="37"/>
        <v>B0502</v>
      </c>
      <c r="E503" t="str">
        <f>VLOOKUP(F503,Helper!$I:$J,2,0)</f>
        <v>B</v>
      </c>
      <c r="F503" t="s">
        <v>1014</v>
      </c>
      <c r="G503" s="27" t="str">
        <f>VLOOKUP(D503,Detail!$G:$H,2,0)</f>
        <v>Septi Prasetya</v>
      </c>
      <c r="H503">
        <v>54</v>
      </c>
      <c r="I503">
        <v>61</v>
      </c>
      <c r="J503">
        <v>39</v>
      </c>
      <c r="K503">
        <v>56</v>
      </c>
      <c r="L503">
        <v>85</v>
      </c>
      <c r="M503">
        <v>77</v>
      </c>
      <c r="N503">
        <v>71</v>
      </c>
      <c r="O503" s="27">
        <f>IFERROR(VLOOKUP(D503,Absen!$A:$B,2,0),"No")</f>
        <v>44873</v>
      </c>
      <c r="P503" s="43">
        <f t="shared" si="38"/>
        <v>61</v>
      </c>
      <c r="Q503" s="45">
        <f t="shared" si="40"/>
        <v>61.3</v>
      </c>
      <c r="R503" s="49" t="str">
        <f>VLOOKUP(Q503,Helper!$N:$O,2,TRUE)</f>
        <v>C</v>
      </c>
      <c r="S503" s="51">
        <f>MATCH(D503,Detail!$G$2:$G$1001,0)</f>
        <v>489</v>
      </c>
      <c r="T503" s="27">
        <f>INDEX(Detail!$A$2:$A$1001,Main!S503,1)</f>
        <v>38255</v>
      </c>
      <c r="U503" t="str">
        <f>INDEX(Detail!$F$2:$F$1001,Main!S503,1)</f>
        <v>Samarinda</v>
      </c>
      <c r="V503">
        <f>INDEX(Detail!$C$2:$C$1001,Main!S503,1)</f>
        <v>179</v>
      </c>
      <c r="W503">
        <f>INDEX(Detail!$D$2:$D$1001,Main!S503,1)</f>
        <v>79</v>
      </c>
      <c r="X503" t="str">
        <f>INDEX(Detail!$E$2:$E$1001,Main!S503,1)</f>
        <v>Jalan Ahmad Dahlan No. 36</v>
      </c>
      <c r="Y503" t="str">
        <f>INDEX(Detail!$B$2:$B$1001,Main!S503,1)</f>
        <v>A-</v>
      </c>
      <c r="Z503">
        <f>MATCH(F503,Sheet1!$A$3:$A$8,0)</f>
        <v>2</v>
      </c>
      <c r="AA503">
        <f>MATCH(A503,Sheet1!$B$2:$E$2,0)</f>
        <v>3</v>
      </c>
      <c r="AB503" t="str">
        <f>INDEX(Sheet1!$B$3:$E$8,Main!Z503,Main!AA503)</f>
        <v>Pak Andi</v>
      </c>
    </row>
    <row r="504" spans="1:28" x14ac:dyDescent="0.35">
      <c r="A504" t="str">
        <f t="shared" si="39"/>
        <v>Kategori 3</v>
      </c>
      <c r="B504">
        <v>503</v>
      </c>
      <c r="C504" t="str">
        <f t="shared" si="36"/>
        <v>0503</v>
      </c>
      <c r="D504" t="str">
        <f t="shared" si="37"/>
        <v>A0503</v>
      </c>
      <c r="E504" t="str">
        <f>VLOOKUP(F504,Helper!$I:$J,2,0)</f>
        <v>A</v>
      </c>
      <c r="F504" t="s">
        <v>1015</v>
      </c>
      <c r="G504" s="27" t="str">
        <f>VLOOKUP(D504,Detail!$G:$H,2,0)</f>
        <v>Kala Uwais</v>
      </c>
      <c r="H504">
        <v>59</v>
      </c>
      <c r="I504">
        <v>45</v>
      </c>
      <c r="J504">
        <v>85</v>
      </c>
      <c r="K504">
        <v>50</v>
      </c>
      <c r="L504">
        <v>73</v>
      </c>
      <c r="M504">
        <v>77</v>
      </c>
      <c r="N504">
        <v>71</v>
      </c>
      <c r="O504" s="27" t="str">
        <f>IFERROR(VLOOKUP(D504,Absen!$A:$B,2,0),"No")</f>
        <v>No</v>
      </c>
      <c r="P504" s="43">
        <f t="shared" si="38"/>
        <v>71</v>
      </c>
      <c r="Q504" s="45">
        <f t="shared" si="40"/>
        <v>67.875</v>
      </c>
      <c r="R504" s="49" t="str">
        <f>VLOOKUP(Q504,Helper!$N:$O,2,TRUE)</f>
        <v>C</v>
      </c>
      <c r="S504" s="51">
        <f>MATCH(D504,Detail!$G$2:$G$1001,0)</f>
        <v>435</v>
      </c>
      <c r="T504" s="27">
        <f>INDEX(Detail!$A$2:$A$1001,Main!S504,1)</f>
        <v>37513</v>
      </c>
      <c r="U504" t="str">
        <f>INDEX(Detail!$F$2:$F$1001,Main!S504,1)</f>
        <v>Banjar</v>
      </c>
      <c r="V504">
        <f>INDEX(Detail!$C$2:$C$1001,Main!S504,1)</f>
        <v>153</v>
      </c>
      <c r="W504">
        <f>INDEX(Detail!$D$2:$D$1001,Main!S504,1)</f>
        <v>84</v>
      </c>
      <c r="X504" t="str">
        <f>INDEX(Detail!$E$2:$E$1001,Main!S504,1)</f>
        <v xml:space="preserve">Gg. Rungkut Industri No. 2
</v>
      </c>
      <c r="Y504" t="str">
        <f>INDEX(Detail!$B$2:$B$1001,Main!S504,1)</f>
        <v>AB+</v>
      </c>
      <c r="Z504">
        <f>MATCH(F504,Sheet1!$A$3:$A$8,0)</f>
        <v>1</v>
      </c>
      <c r="AA504">
        <f>MATCH(A504,Sheet1!$B$2:$E$2,0)</f>
        <v>3</v>
      </c>
      <c r="AB504" t="str">
        <f>INDEX(Sheet1!$B$3:$E$8,Main!Z504,Main!AA504)</f>
        <v>Bu Made</v>
      </c>
    </row>
    <row r="505" spans="1:28" x14ac:dyDescent="0.35">
      <c r="A505" t="str">
        <f t="shared" si="39"/>
        <v>Kategori 3</v>
      </c>
      <c r="B505">
        <v>504</v>
      </c>
      <c r="C505" t="str">
        <f t="shared" si="36"/>
        <v>0504</v>
      </c>
      <c r="D505" t="str">
        <f t="shared" si="37"/>
        <v>E0504</v>
      </c>
      <c r="E505" t="str">
        <f>VLOOKUP(F505,Helper!$I:$J,2,0)</f>
        <v>E</v>
      </c>
      <c r="F505" t="s">
        <v>1010</v>
      </c>
      <c r="G505" s="27" t="str">
        <f>VLOOKUP(D505,Detail!$G:$H,2,0)</f>
        <v>Paiman Santoso</v>
      </c>
      <c r="H505">
        <v>69</v>
      </c>
      <c r="I505">
        <v>54</v>
      </c>
      <c r="J505">
        <v>49</v>
      </c>
      <c r="K505">
        <v>58</v>
      </c>
      <c r="L505">
        <v>68</v>
      </c>
      <c r="M505">
        <v>53</v>
      </c>
      <c r="N505">
        <v>94</v>
      </c>
      <c r="O505" s="27" t="str">
        <f>IFERROR(VLOOKUP(D505,Absen!$A:$B,2,0),"No")</f>
        <v>No</v>
      </c>
      <c r="P505" s="43">
        <f t="shared" si="38"/>
        <v>94</v>
      </c>
      <c r="Q505" s="45">
        <f t="shared" si="40"/>
        <v>60.924999999999997</v>
      </c>
      <c r="R505" s="49" t="str">
        <f>VLOOKUP(Q505,Helper!$N:$O,2,TRUE)</f>
        <v>C</v>
      </c>
      <c r="S505" s="51">
        <f>MATCH(D505,Detail!$G$2:$G$1001,0)</f>
        <v>885</v>
      </c>
      <c r="T505" s="27">
        <f>INDEX(Detail!$A$2:$A$1001,Main!S505,1)</f>
        <v>37137</v>
      </c>
      <c r="U505" t="str">
        <f>INDEX(Detail!$F$2:$F$1001,Main!S505,1)</f>
        <v>Banda Aceh</v>
      </c>
      <c r="V505">
        <f>INDEX(Detail!$C$2:$C$1001,Main!S505,1)</f>
        <v>162</v>
      </c>
      <c r="W505">
        <f>INDEX(Detail!$D$2:$D$1001,Main!S505,1)</f>
        <v>46</v>
      </c>
      <c r="X505" t="str">
        <f>INDEX(Detail!$E$2:$E$1001,Main!S505,1)</f>
        <v>Jl. Otto Iskandardinata No. 35</v>
      </c>
      <c r="Y505" t="str">
        <f>INDEX(Detail!$B$2:$B$1001,Main!S505,1)</f>
        <v>AB+</v>
      </c>
      <c r="Z505">
        <f>MATCH(F505,Sheet1!$A$3:$A$8,0)</f>
        <v>5</v>
      </c>
      <c r="AA505">
        <f>MATCH(A505,Sheet1!$B$2:$E$2,0)</f>
        <v>3</v>
      </c>
      <c r="AB505" t="str">
        <f>INDEX(Sheet1!$B$3:$E$8,Main!Z505,Main!AA505)</f>
        <v>Pak Budi</v>
      </c>
    </row>
    <row r="506" spans="1:28" x14ac:dyDescent="0.35">
      <c r="A506" t="str">
        <f t="shared" si="39"/>
        <v>Kategori 3</v>
      </c>
      <c r="B506">
        <v>505</v>
      </c>
      <c r="C506" t="str">
        <f t="shared" si="36"/>
        <v>0505</v>
      </c>
      <c r="D506" t="str">
        <f t="shared" si="37"/>
        <v>F0505</v>
      </c>
      <c r="E506" t="str">
        <f>VLOOKUP(F506,Helper!$I:$J,2,0)</f>
        <v>F</v>
      </c>
      <c r="F506" t="s">
        <v>1011</v>
      </c>
      <c r="G506" s="27" t="str">
        <f>VLOOKUP(D506,Detail!$G:$H,2,0)</f>
        <v>Bakiman Rahimah</v>
      </c>
      <c r="H506">
        <v>84</v>
      </c>
      <c r="I506">
        <v>52</v>
      </c>
      <c r="J506">
        <v>50</v>
      </c>
      <c r="K506">
        <v>63</v>
      </c>
      <c r="L506">
        <v>63</v>
      </c>
      <c r="M506">
        <v>46</v>
      </c>
      <c r="N506">
        <v>75</v>
      </c>
      <c r="O506" s="27">
        <f>IFERROR(VLOOKUP(D506,Absen!$A:$B,2,0),"No")</f>
        <v>44907</v>
      </c>
      <c r="P506" s="43">
        <f t="shared" si="38"/>
        <v>65</v>
      </c>
      <c r="Q506" s="45">
        <f t="shared" si="40"/>
        <v>58.45</v>
      </c>
      <c r="R506" s="49" t="str">
        <f>VLOOKUP(Q506,Helper!$N:$O,2,TRUE)</f>
        <v>D</v>
      </c>
      <c r="S506" s="51">
        <f>MATCH(D506,Detail!$G$2:$G$1001,0)</f>
        <v>677</v>
      </c>
      <c r="T506" s="27">
        <f>INDEX(Detail!$A$2:$A$1001,Main!S506,1)</f>
        <v>38072</v>
      </c>
      <c r="U506" t="str">
        <f>INDEX(Detail!$F$2:$F$1001,Main!S506,1)</f>
        <v>Samarinda</v>
      </c>
      <c r="V506">
        <f>INDEX(Detail!$C$2:$C$1001,Main!S506,1)</f>
        <v>179</v>
      </c>
      <c r="W506">
        <f>INDEX(Detail!$D$2:$D$1001,Main!S506,1)</f>
        <v>95</v>
      </c>
      <c r="X506" t="str">
        <f>INDEX(Detail!$E$2:$E$1001,Main!S506,1)</f>
        <v>Jalan Stasiun Wonokromo No. 03</v>
      </c>
      <c r="Y506" t="str">
        <f>INDEX(Detail!$B$2:$B$1001,Main!S506,1)</f>
        <v>B-</v>
      </c>
      <c r="Z506">
        <f>MATCH(F506,Sheet1!$A$3:$A$8,0)</f>
        <v>6</v>
      </c>
      <c r="AA506">
        <f>MATCH(A506,Sheet1!$B$2:$E$2,0)</f>
        <v>3</v>
      </c>
      <c r="AB506" t="str">
        <f>INDEX(Sheet1!$B$3:$E$8,Main!Z506,Main!AA506)</f>
        <v>Bu Ratna</v>
      </c>
    </row>
    <row r="507" spans="1:28" x14ac:dyDescent="0.35">
      <c r="A507" t="str">
        <f t="shared" si="39"/>
        <v>Kategori 3</v>
      </c>
      <c r="B507">
        <v>506</v>
      </c>
      <c r="C507" t="str">
        <f t="shared" si="36"/>
        <v>0506</v>
      </c>
      <c r="D507" t="str">
        <f t="shared" si="37"/>
        <v>F0506</v>
      </c>
      <c r="E507" t="str">
        <f>VLOOKUP(F507,Helper!$I:$J,2,0)</f>
        <v>F</v>
      </c>
      <c r="F507" t="s">
        <v>1011</v>
      </c>
      <c r="G507" s="27" t="str">
        <f>VLOOKUP(D507,Detail!$G:$H,2,0)</f>
        <v>Mustika Budiman</v>
      </c>
      <c r="H507">
        <v>70</v>
      </c>
      <c r="I507">
        <v>59</v>
      </c>
      <c r="J507">
        <v>41</v>
      </c>
      <c r="K507">
        <v>70</v>
      </c>
      <c r="L507">
        <v>92</v>
      </c>
      <c r="M507">
        <v>59</v>
      </c>
      <c r="N507">
        <v>68</v>
      </c>
      <c r="O507" s="27" t="str">
        <f>IFERROR(VLOOKUP(D507,Absen!$A:$B,2,0),"No")</f>
        <v>No</v>
      </c>
      <c r="P507" s="43">
        <f t="shared" si="38"/>
        <v>68</v>
      </c>
      <c r="Q507" s="45">
        <f t="shared" si="40"/>
        <v>63.174999999999997</v>
      </c>
      <c r="R507" s="49" t="str">
        <f>VLOOKUP(Q507,Helper!$N:$O,2,TRUE)</f>
        <v>C</v>
      </c>
      <c r="S507" s="51">
        <f>MATCH(D507,Detail!$G$2:$G$1001,0)</f>
        <v>664</v>
      </c>
      <c r="T507" s="27">
        <f>INDEX(Detail!$A$2:$A$1001,Main!S507,1)</f>
        <v>37539</v>
      </c>
      <c r="U507" t="str">
        <f>INDEX(Detail!$F$2:$F$1001,Main!S507,1)</f>
        <v>Ternate</v>
      </c>
      <c r="V507">
        <f>INDEX(Detail!$C$2:$C$1001,Main!S507,1)</f>
        <v>155</v>
      </c>
      <c r="W507">
        <f>INDEX(Detail!$D$2:$D$1001,Main!S507,1)</f>
        <v>79</v>
      </c>
      <c r="X507" t="str">
        <f>INDEX(Detail!$E$2:$E$1001,Main!S507,1)</f>
        <v>Jalan Rumah Sakit No. 92</v>
      </c>
      <c r="Y507" t="str">
        <f>INDEX(Detail!$B$2:$B$1001,Main!S507,1)</f>
        <v>AB+</v>
      </c>
      <c r="Z507">
        <f>MATCH(F507,Sheet1!$A$3:$A$8,0)</f>
        <v>6</v>
      </c>
      <c r="AA507">
        <f>MATCH(A507,Sheet1!$B$2:$E$2,0)</f>
        <v>3</v>
      </c>
      <c r="AB507" t="str">
        <f>INDEX(Sheet1!$B$3:$E$8,Main!Z507,Main!AA507)</f>
        <v>Bu Ratna</v>
      </c>
    </row>
    <row r="508" spans="1:28" x14ac:dyDescent="0.35">
      <c r="A508" t="str">
        <f t="shared" si="39"/>
        <v>Kategori 3</v>
      </c>
      <c r="B508">
        <v>507</v>
      </c>
      <c r="C508" t="str">
        <f t="shared" si="36"/>
        <v>0507</v>
      </c>
      <c r="D508" t="str">
        <f t="shared" si="37"/>
        <v>B0507</v>
      </c>
      <c r="E508" t="str">
        <f>VLOOKUP(F508,Helper!$I:$J,2,0)</f>
        <v>B</v>
      </c>
      <c r="F508" t="s">
        <v>1014</v>
      </c>
      <c r="G508" s="27" t="str">
        <f>VLOOKUP(D508,Detail!$G:$H,2,0)</f>
        <v>Jefri Hutapea</v>
      </c>
      <c r="H508">
        <v>50</v>
      </c>
      <c r="I508">
        <v>45</v>
      </c>
      <c r="J508">
        <v>48</v>
      </c>
      <c r="K508">
        <v>71</v>
      </c>
      <c r="L508">
        <v>55</v>
      </c>
      <c r="M508">
        <v>83</v>
      </c>
      <c r="N508">
        <v>95</v>
      </c>
      <c r="O508" s="27">
        <f>IFERROR(VLOOKUP(D508,Absen!$A:$B,2,0),"No")</f>
        <v>44841</v>
      </c>
      <c r="P508" s="43">
        <f t="shared" si="38"/>
        <v>85</v>
      </c>
      <c r="Q508" s="45">
        <f t="shared" si="40"/>
        <v>62.325000000000003</v>
      </c>
      <c r="R508" s="49" t="str">
        <f>VLOOKUP(Q508,Helper!$N:$O,2,TRUE)</f>
        <v>C</v>
      </c>
      <c r="S508" s="51">
        <f>MATCH(D508,Detail!$G$2:$G$1001,0)</f>
        <v>159</v>
      </c>
      <c r="T508" s="27">
        <f>INDEX(Detail!$A$2:$A$1001,Main!S508,1)</f>
        <v>37021</v>
      </c>
      <c r="U508" t="str">
        <f>INDEX(Detail!$F$2:$F$1001,Main!S508,1)</f>
        <v>Pariaman</v>
      </c>
      <c r="V508">
        <f>INDEX(Detail!$C$2:$C$1001,Main!S508,1)</f>
        <v>173</v>
      </c>
      <c r="W508">
        <f>INDEX(Detail!$D$2:$D$1001,Main!S508,1)</f>
        <v>46</v>
      </c>
      <c r="X508" t="str">
        <f>INDEX(Detail!$E$2:$E$1001,Main!S508,1)</f>
        <v>Gang Pelajar Pejuang No. 27</v>
      </c>
      <c r="Y508" t="str">
        <f>INDEX(Detail!$B$2:$B$1001,Main!S508,1)</f>
        <v>AB+</v>
      </c>
      <c r="Z508">
        <f>MATCH(F508,Sheet1!$A$3:$A$8,0)</f>
        <v>2</v>
      </c>
      <c r="AA508">
        <f>MATCH(A508,Sheet1!$B$2:$E$2,0)</f>
        <v>3</v>
      </c>
      <c r="AB508" t="str">
        <f>INDEX(Sheet1!$B$3:$E$8,Main!Z508,Main!AA508)</f>
        <v>Pak Andi</v>
      </c>
    </row>
    <row r="509" spans="1:28" x14ac:dyDescent="0.35">
      <c r="A509" t="str">
        <f t="shared" si="39"/>
        <v>Kategori 3</v>
      </c>
      <c r="B509">
        <v>508</v>
      </c>
      <c r="C509" t="str">
        <f t="shared" si="36"/>
        <v>0508</v>
      </c>
      <c r="D509" t="str">
        <f t="shared" si="37"/>
        <v>D0508</v>
      </c>
      <c r="E509" t="str">
        <f>VLOOKUP(F509,Helper!$I:$J,2,0)</f>
        <v>D</v>
      </c>
      <c r="F509" t="s">
        <v>1013</v>
      </c>
      <c r="G509" s="27" t="str">
        <f>VLOOKUP(D509,Detail!$G:$H,2,0)</f>
        <v>Nilam Hakim</v>
      </c>
      <c r="H509">
        <v>56</v>
      </c>
      <c r="I509">
        <v>61</v>
      </c>
      <c r="J509">
        <v>57</v>
      </c>
      <c r="K509">
        <v>69</v>
      </c>
      <c r="L509">
        <v>83</v>
      </c>
      <c r="M509">
        <v>89</v>
      </c>
      <c r="N509">
        <v>69</v>
      </c>
      <c r="O509" s="27">
        <f>IFERROR(VLOOKUP(D509,Absen!$A:$B,2,0),"No")</f>
        <v>44809</v>
      </c>
      <c r="P509" s="43">
        <f t="shared" si="38"/>
        <v>59</v>
      </c>
      <c r="Q509" s="45">
        <f t="shared" si="40"/>
        <v>68.725000000000009</v>
      </c>
      <c r="R509" s="49" t="str">
        <f>VLOOKUP(Q509,Helper!$N:$O,2,TRUE)</f>
        <v>C</v>
      </c>
      <c r="S509" s="51">
        <f>MATCH(D509,Detail!$G$2:$G$1001,0)</f>
        <v>227</v>
      </c>
      <c r="T509" s="27">
        <f>INDEX(Detail!$A$2:$A$1001,Main!S509,1)</f>
        <v>38377</v>
      </c>
      <c r="U509" t="str">
        <f>INDEX(Detail!$F$2:$F$1001,Main!S509,1)</f>
        <v>Lhokseumawe</v>
      </c>
      <c r="V509">
        <f>INDEX(Detail!$C$2:$C$1001,Main!S509,1)</f>
        <v>175</v>
      </c>
      <c r="W509">
        <f>INDEX(Detail!$D$2:$D$1001,Main!S509,1)</f>
        <v>58</v>
      </c>
      <c r="X509" t="str">
        <f>INDEX(Detail!$E$2:$E$1001,Main!S509,1)</f>
        <v>Gang Suniaraja No. 24</v>
      </c>
      <c r="Y509" t="str">
        <f>INDEX(Detail!$B$2:$B$1001,Main!S509,1)</f>
        <v>AB+</v>
      </c>
      <c r="Z509">
        <f>MATCH(F509,Sheet1!$A$3:$A$8,0)</f>
        <v>4</v>
      </c>
      <c r="AA509">
        <f>MATCH(A509,Sheet1!$B$2:$E$2,0)</f>
        <v>3</v>
      </c>
      <c r="AB509" t="str">
        <f>INDEX(Sheet1!$B$3:$E$8,Main!Z509,Main!AA509)</f>
        <v>Pak Krisna</v>
      </c>
    </row>
    <row r="510" spans="1:28" x14ac:dyDescent="0.35">
      <c r="A510" t="str">
        <f t="shared" si="39"/>
        <v>Kategori 3</v>
      </c>
      <c r="B510">
        <v>509</v>
      </c>
      <c r="C510" t="str">
        <f t="shared" si="36"/>
        <v>0509</v>
      </c>
      <c r="D510" t="str">
        <f t="shared" si="37"/>
        <v>E0509</v>
      </c>
      <c r="E510" t="str">
        <f>VLOOKUP(F510,Helper!$I:$J,2,0)</f>
        <v>E</v>
      </c>
      <c r="F510" t="s">
        <v>1010</v>
      </c>
      <c r="G510" s="27" t="str">
        <f>VLOOKUP(D510,Detail!$G:$H,2,0)</f>
        <v>Cakrabuana Pranowo</v>
      </c>
      <c r="H510">
        <v>93</v>
      </c>
      <c r="I510">
        <v>41</v>
      </c>
      <c r="J510">
        <v>70</v>
      </c>
      <c r="K510">
        <v>65</v>
      </c>
      <c r="L510">
        <v>50</v>
      </c>
      <c r="M510">
        <v>58</v>
      </c>
      <c r="N510">
        <v>76</v>
      </c>
      <c r="O510" s="27">
        <f>IFERROR(VLOOKUP(D510,Absen!$A:$B,2,0),"No")</f>
        <v>44889</v>
      </c>
      <c r="P510" s="43">
        <f t="shared" si="38"/>
        <v>66</v>
      </c>
      <c r="Q510" s="45">
        <f t="shared" si="40"/>
        <v>63.325000000000003</v>
      </c>
      <c r="R510" s="49" t="str">
        <f>VLOOKUP(Q510,Helper!$N:$O,2,TRUE)</f>
        <v>C</v>
      </c>
      <c r="S510" s="51">
        <f>MATCH(D510,Detail!$G$2:$G$1001,0)</f>
        <v>11</v>
      </c>
      <c r="T510" s="27">
        <f>INDEX(Detail!$A$2:$A$1001,Main!S510,1)</f>
        <v>38359</v>
      </c>
      <c r="U510" t="str">
        <f>INDEX(Detail!$F$2:$F$1001,Main!S510,1)</f>
        <v>Manado</v>
      </c>
      <c r="V510">
        <f>INDEX(Detail!$C$2:$C$1001,Main!S510,1)</f>
        <v>175</v>
      </c>
      <c r="W510">
        <f>INDEX(Detail!$D$2:$D$1001,Main!S510,1)</f>
        <v>50</v>
      </c>
      <c r="X510" t="str">
        <f>INDEX(Detail!$E$2:$E$1001,Main!S510,1)</f>
        <v xml:space="preserve">Gang Asia Afrika No. 8
</v>
      </c>
      <c r="Y510" t="str">
        <f>INDEX(Detail!$B$2:$B$1001,Main!S510,1)</f>
        <v>AB+</v>
      </c>
      <c r="Z510">
        <f>MATCH(F510,Sheet1!$A$3:$A$8,0)</f>
        <v>5</v>
      </c>
      <c r="AA510">
        <f>MATCH(A510,Sheet1!$B$2:$E$2,0)</f>
        <v>3</v>
      </c>
      <c r="AB510" t="str">
        <f>INDEX(Sheet1!$B$3:$E$8,Main!Z510,Main!AA510)</f>
        <v>Pak Budi</v>
      </c>
    </row>
    <row r="511" spans="1:28" x14ac:dyDescent="0.35">
      <c r="A511" t="str">
        <f t="shared" si="39"/>
        <v>Kategori 3</v>
      </c>
      <c r="B511">
        <v>510</v>
      </c>
      <c r="C511" t="str">
        <f t="shared" si="36"/>
        <v>0510</v>
      </c>
      <c r="D511" t="str">
        <f t="shared" si="37"/>
        <v>D0510</v>
      </c>
      <c r="E511" t="str">
        <f>VLOOKUP(F511,Helper!$I:$J,2,0)</f>
        <v>D</v>
      </c>
      <c r="F511" t="s">
        <v>1013</v>
      </c>
      <c r="G511" s="27" t="str">
        <f>VLOOKUP(D511,Detail!$G:$H,2,0)</f>
        <v>Prabu Natsir</v>
      </c>
      <c r="H511">
        <v>85</v>
      </c>
      <c r="I511">
        <v>73</v>
      </c>
      <c r="J511">
        <v>33</v>
      </c>
      <c r="K511">
        <v>55</v>
      </c>
      <c r="L511">
        <v>51</v>
      </c>
      <c r="M511">
        <v>74</v>
      </c>
      <c r="N511">
        <v>85</v>
      </c>
      <c r="O511" s="27">
        <f>IFERROR(VLOOKUP(D511,Absen!$A:$B,2,0),"No")</f>
        <v>44802</v>
      </c>
      <c r="P511" s="43">
        <f t="shared" si="38"/>
        <v>75</v>
      </c>
      <c r="Q511" s="45">
        <f t="shared" si="40"/>
        <v>61.900000000000006</v>
      </c>
      <c r="R511" s="49" t="str">
        <f>VLOOKUP(Q511,Helper!$N:$O,2,TRUE)</f>
        <v>C</v>
      </c>
      <c r="S511" s="51">
        <f>MATCH(D511,Detail!$G$2:$G$1001,0)</f>
        <v>781</v>
      </c>
      <c r="T511" s="27">
        <f>INDEX(Detail!$A$2:$A$1001,Main!S511,1)</f>
        <v>37380</v>
      </c>
      <c r="U511" t="str">
        <f>INDEX(Detail!$F$2:$F$1001,Main!S511,1)</f>
        <v>Salatiga</v>
      </c>
      <c r="V511">
        <f>INDEX(Detail!$C$2:$C$1001,Main!S511,1)</f>
        <v>173</v>
      </c>
      <c r="W511">
        <f>INDEX(Detail!$D$2:$D$1001,Main!S511,1)</f>
        <v>93</v>
      </c>
      <c r="X511" t="str">
        <f>INDEX(Detail!$E$2:$E$1001,Main!S511,1)</f>
        <v xml:space="preserve">Jl. Gedebage Selatan No. 6
</v>
      </c>
      <c r="Y511" t="str">
        <f>INDEX(Detail!$B$2:$B$1001,Main!S511,1)</f>
        <v>B+</v>
      </c>
      <c r="Z511">
        <f>MATCH(F511,Sheet1!$A$3:$A$8,0)</f>
        <v>4</v>
      </c>
      <c r="AA511">
        <f>MATCH(A511,Sheet1!$B$2:$E$2,0)</f>
        <v>3</v>
      </c>
      <c r="AB511" t="str">
        <f>INDEX(Sheet1!$B$3:$E$8,Main!Z511,Main!AA511)</f>
        <v>Pak Krisna</v>
      </c>
    </row>
    <row r="512" spans="1:28" x14ac:dyDescent="0.35">
      <c r="A512" t="str">
        <f t="shared" si="39"/>
        <v>Kategori 3</v>
      </c>
      <c r="B512">
        <v>511</v>
      </c>
      <c r="C512" t="str">
        <f t="shared" si="36"/>
        <v>0511</v>
      </c>
      <c r="D512" t="str">
        <f t="shared" si="37"/>
        <v>D0511</v>
      </c>
      <c r="E512" t="str">
        <f>VLOOKUP(F512,Helper!$I:$J,2,0)</f>
        <v>D</v>
      </c>
      <c r="F512" t="s">
        <v>1013</v>
      </c>
      <c r="G512" s="27" t="str">
        <f>VLOOKUP(D512,Detail!$G:$H,2,0)</f>
        <v>Paiman Waskita</v>
      </c>
      <c r="H512">
        <v>65</v>
      </c>
      <c r="I512">
        <v>46</v>
      </c>
      <c r="J512">
        <v>83</v>
      </c>
      <c r="K512">
        <v>55</v>
      </c>
      <c r="L512">
        <v>61</v>
      </c>
      <c r="M512">
        <v>80</v>
      </c>
      <c r="N512">
        <v>83</v>
      </c>
      <c r="O512" s="27" t="str">
        <f>IFERROR(VLOOKUP(D512,Absen!$A:$B,2,0),"No")</f>
        <v>No</v>
      </c>
      <c r="P512" s="43">
        <f t="shared" si="38"/>
        <v>83</v>
      </c>
      <c r="Q512" s="45">
        <f t="shared" si="40"/>
        <v>69.275000000000006</v>
      </c>
      <c r="R512" s="49" t="str">
        <f>VLOOKUP(Q512,Helper!$N:$O,2,TRUE)</f>
        <v>C</v>
      </c>
      <c r="S512" s="51">
        <f>MATCH(D512,Detail!$G$2:$G$1001,0)</f>
        <v>410</v>
      </c>
      <c r="T512" s="27">
        <f>INDEX(Detail!$A$2:$A$1001,Main!S512,1)</f>
        <v>37567</v>
      </c>
      <c r="U512" t="str">
        <f>INDEX(Detail!$F$2:$F$1001,Main!S512,1)</f>
        <v>Mataram</v>
      </c>
      <c r="V512">
        <f>INDEX(Detail!$C$2:$C$1001,Main!S512,1)</f>
        <v>150</v>
      </c>
      <c r="W512">
        <f>INDEX(Detail!$D$2:$D$1001,Main!S512,1)</f>
        <v>85</v>
      </c>
      <c r="X512" t="str">
        <f>INDEX(Detail!$E$2:$E$1001,Main!S512,1)</f>
        <v>Gg. Peta No. 85</v>
      </c>
      <c r="Y512" t="str">
        <f>INDEX(Detail!$B$2:$B$1001,Main!S512,1)</f>
        <v>A+</v>
      </c>
      <c r="Z512">
        <f>MATCH(F512,Sheet1!$A$3:$A$8,0)</f>
        <v>4</v>
      </c>
      <c r="AA512">
        <f>MATCH(A512,Sheet1!$B$2:$E$2,0)</f>
        <v>3</v>
      </c>
      <c r="AB512" t="str">
        <f>INDEX(Sheet1!$B$3:$E$8,Main!Z512,Main!AA512)</f>
        <v>Pak Krisna</v>
      </c>
    </row>
    <row r="513" spans="1:28" x14ac:dyDescent="0.35">
      <c r="A513" t="str">
        <f t="shared" si="39"/>
        <v>Kategori 3</v>
      </c>
      <c r="B513">
        <v>512</v>
      </c>
      <c r="C513" t="str">
        <f t="shared" si="36"/>
        <v>0512</v>
      </c>
      <c r="D513" t="str">
        <f t="shared" si="37"/>
        <v>B0512</v>
      </c>
      <c r="E513" t="str">
        <f>VLOOKUP(F513,Helper!$I:$J,2,0)</f>
        <v>B</v>
      </c>
      <c r="F513" t="s">
        <v>1014</v>
      </c>
      <c r="G513" s="27" t="str">
        <f>VLOOKUP(D513,Detail!$G:$H,2,0)</f>
        <v>Tomi Riyanti</v>
      </c>
      <c r="H513">
        <v>76</v>
      </c>
      <c r="I513">
        <v>44</v>
      </c>
      <c r="J513">
        <v>91</v>
      </c>
      <c r="K513">
        <v>72</v>
      </c>
      <c r="L513">
        <v>52</v>
      </c>
      <c r="M513">
        <v>81</v>
      </c>
      <c r="N513">
        <v>95</v>
      </c>
      <c r="O513" s="27">
        <f>IFERROR(VLOOKUP(D513,Absen!$A:$B,2,0),"No")</f>
        <v>44915</v>
      </c>
      <c r="P513" s="43">
        <f t="shared" si="38"/>
        <v>85</v>
      </c>
      <c r="Q513" s="45">
        <f t="shared" si="40"/>
        <v>73.400000000000006</v>
      </c>
      <c r="R513" s="49" t="str">
        <f>VLOOKUP(Q513,Helper!$N:$O,2,TRUE)</f>
        <v>B</v>
      </c>
      <c r="S513" s="51">
        <f>MATCH(D513,Detail!$G$2:$G$1001,0)</f>
        <v>836</v>
      </c>
      <c r="T513" s="27">
        <f>INDEX(Detail!$A$2:$A$1001,Main!S513,1)</f>
        <v>37121</v>
      </c>
      <c r="U513" t="str">
        <f>INDEX(Detail!$F$2:$F$1001,Main!S513,1)</f>
        <v>Cimahi</v>
      </c>
      <c r="V513">
        <f>INDEX(Detail!$C$2:$C$1001,Main!S513,1)</f>
        <v>176</v>
      </c>
      <c r="W513">
        <f>INDEX(Detail!$D$2:$D$1001,Main!S513,1)</f>
        <v>48</v>
      </c>
      <c r="X513" t="str">
        <f>INDEX(Detail!$E$2:$E$1001,Main!S513,1)</f>
        <v xml:space="preserve">Jl. Kiaracondong No. 2
</v>
      </c>
      <c r="Y513" t="str">
        <f>INDEX(Detail!$B$2:$B$1001,Main!S513,1)</f>
        <v>A-</v>
      </c>
      <c r="Z513">
        <f>MATCH(F513,Sheet1!$A$3:$A$8,0)</f>
        <v>2</v>
      </c>
      <c r="AA513">
        <f>MATCH(A513,Sheet1!$B$2:$E$2,0)</f>
        <v>3</v>
      </c>
      <c r="AB513" t="str">
        <f>INDEX(Sheet1!$B$3:$E$8,Main!Z513,Main!AA513)</f>
        <v>Pak Andi</v>
      </c>
    </row>
    <row r="514" spans="1:28" x14ac:dyDescent="0.35">
      <c r="A514" t="str">
        <f t="shared" si="39"/>
        <v>Kategori 3</v>
      </c>
      <c r="B514">
        <v>513</v>
      </c>
      <c r="C514" t="str">
        <f t="shared" ref="C514:C577" si="41">TEXT(B514,"0000")</f>
        <v>0513</v>
      </c>
      <c r="D514" t="str">
        <f t="shared" ref="D514:D577" si="42">CONCATENATE(E514,C514)</f>
        <v>D0513</v>
      </c>
      <c r="E514" t="str">
        <f>VLOOKUP(F514,Helper!$I:$J,2,0)</f>
        <v>D</v>
      </c>
      <c r="F514" t="s">
        <v>1013</v>
      </c>
      <c r="G514" s="27" t="str">
        <f>VLOOKUP(D514,Detail!$G:$H,2,0)</f>
        <v>Tasdik Rajasa</v>
      </c>
      <c r="H514">
        <v>84</v>
      </c>
      <c r="I514">
        <v>40</v>
      </c>
      <c r="J514">
        <v>73</v>
      </c>
      <c r="K514">
        <v>58</v>
      </c>
      <c r="L514">
        <v>61</v>
      </c>
      <c r="M514">
        <v>99</v>
      </c>
      <c r="N514">
        <v>83</v>
      </c>
      <c r="O514" s="27" t="str">
        <f>IFERROR(VLOOKUP(D514,Absen!$A:$B,2,0),"No")</f>
        <v>No</v>
      </c>
      <c r="P514" s="43">
        <f t="shared" ref="P514:P577" si="43">IF(ISNUMBER(O514),N514-10,N514)</f>
        <v>83</v>
      </c>
      <c r="Q514" s="45">
        <f t="shared" si="40"/>
        <v>73.075000000000003</v>
      </c>
      <c r="R514" s="49" t="str">
        <f>VLOOKUP(Q514,Helper!$N:$O,2,TRUE)</f>
        <v>B</v>
      </c>
      <c r="S514" s="51">
        <f>MATCH(D514,Detail!$G$2:$G$1001,0)</f>
        <v>547</v>
      </c>
      <c r="T514" s="27">
        <f>INDEX(Detail!$A$2:$A$1001,Main!S514,1)</f>
        <v>37840</v>
      </c>
      <c r="U514" t="str">
        <f>INDEX(Detail!$F$2:$F$1001,Main!S514,1)</f>
        <v>Banjarbaru</v>
      </c>
      <c r="V514">
        <f>INDEX(Detail!$C$2:$C$1001,Main!S514,1)</f>
        <v>179</v>
      </c>
      <c r="W514">
        <f>INDEX(Detail!$D$2:$D$1001,Main!S514,1)</f>
        <v>64</v>
      </c>
      <c r="X514" t="str">
        <f>INDEX(Detail!$E$2:$E$1001,Main!S514,1)</f>
        <v xml:space="preserve">Jalan Gardujati No. 5
</v>
      </c>
      <c r="Y514" t="str">
        <f>INDEX(Detail!$B$2:$B$1001,Main!S514,1)</f>
        <v>A+</v>
      </c>
      <c r="Z514">
        <f>MATCH(F514,Sheet1!$A$3:$A$8,0)</f>
        <v>4</v>
      </c>
      <c r="AA514">
        <f>MATCH(A514,Sheet1!$B$2:$E$2,0)</f>
        <v>3</v>
      </c>
      <c r="AB514" t="str">
        <f>INDEX(Sheet1!$B$3:$E$8,Main!Z514,Main!AA514)</f>
        <v>Pak Krisna</v>
      </c>
    </row>
    <row r="515" spans="1:28" x14ac:dyDescent="0.35">
      <c r="A515" t="str">
        <f t="shared" ref="A515:A578" si="44">IF(B515&gt;=751,"Kategori 4",IF(B515&gt;=501,"Kategori 3",IF(B515&gt;=251,"Kategori 2","Kategori 1")))</f>
        <v>Kategori 3</v>
      </c>
      <c r="B515">
        <v>514</v>
      </c>
      <c r="C515" t="str">
        <f t="shared" si="41"/>
        <v>0514</v>
      </c>
      <c r="D515" t="str">
        <f t="shared" si="42"/>
        <v>D0514</v>
      </c>
      <c r="E515" t="str">
        <f>VLOOKUP(F515,Helper!$I:$J,2,0)</f>
        <v>D</v>
      </c>
      <c r="F515" t="s">
        <v>1013</v>
      </c>
      <c r="G515" s="27" t="str">
        <f>VLOOKUP(D515,Detail!$G:$H,2,0)</f>
        <v>Gilda Napitupulu</v>
      </c>
      <c r="H515">
        <v>77</v>
      </c>
      <c r="I515">
        <v>61</v>
      </c>
      <c r="J515">
        <v>37</v>
      </c>
      <c r="K515">
        <v>51</v>
      </c>
      <c r="L515">
        <v>92</v>
      </c>
      <c r="M515">
        <v>78</v>
      </c>
      <c r="N515">
        <v>68</v>
      </c>
      <c r="O515" s="27">
        <f>IFERROR(VLOOKUP(D515,Absen!$A:$B,2,0),"No")</f>
        <v>44837</v>
      </c>
      <c r="P515" s="43">
        <f t="shared" si="43"/>
        <v>58</v>
      </c>
      <c r="Q515" s="45">
        <f t="shared" ref="Q515:Q578" si="45">(H515*12.5%+I515*12.5%+K515*12.5%+L515*12.5%+J515*20%+M515*20%+P515*10%)</f>
        <v>63.924999999999997</v>
      </c>
      <c r="R515" s="49" t="str">
        <f>VLOOKUP(Q515,Helper!$N:$O,2,TRUE)</f>
        <v>C</v>
      </c>
      <c r="S515" s="51">
        <f>MATCH(D515,Detail!$G$2:$G$1001,0)</f>
        <v>116</v>
      </c>
      <c r="T515" s="27">
        <f>INDEX(Detail!$A$2:$A$1001,Main!S515,1)</f>
        <v>38360</v>
      </c>
      <c r="U515" t="str">
        <f>INDEX(Detail!$F$2:$F$1001,Main!S515,1)</f>
        <v>Bukittinggi</v>
      </c>
      <c r="V515">
        <f>INDEX(Detail!$C$2:$C$1001,Main!S515,1)</f>
        <v>177</v>
      </c>
      <c r="W515">
        <f>INDEX(Detail!$D$2:$D$1001,Main!S515,1)</f>
        <v>89</v>
      </c>
      <c r="X515" t="str">
        <f>INDEX(Detail!$E$2:$E$1001,Main!S515,1)</f>
        <v>Gang Lembong No. 72</v>
      </c>
      <c r="Y515" t="str">
        <f>INDEX(Detail!$B$2:$B$1001,Main!S515,1)</f>
        <v>B-</v>
      </c>
      <c r="Z515">
        <f>MATCH(F515,Sheet1!$A$3:$A$8,0)</f>
        <v>4</v>
      </c>
      <c r="AA515">
        <f>MATCH(A515,Sheet1!$B$2:$E$2,0)</f>
        <v>3</v>
      </c>
      <c r="AB515" t="str">
        <f>INDEX(Sheet1!$B$3:$E$8,Main!Z515,Main!AA515)</f>
        <v>Pak Krisna</v>
      </c>
    </row>
    <row r="516" spans="1:28" x14ac:dyDescent="0.35">
      <c r="A516" t="str">
        <f t="shared" si="44"/>
        <v>Kategori 3</v>
      </c>
      <c r="B516">
        <v>515</v>
      </c>
      <c r="C516" t="str">
        <f t="shared" si="41"/>
        <v>0515</v>
      </c>
      <c r="D516" t="str">
        <f t="shared" si="42"/>
        <v>B0515</v>
      </c>
      <c r="E516" t="str">
        <f>VLOOKUP(F516,Helper!$I:$J,2,0)</f>
        <v>B</v>
      </c>
      <c r="F516" t="s">
        <v>1014</v>
      </c>
      <c r="G516" s="27" t="str">
        <f>VLOOKUP(D516,Detail!$G:$H,2,0)</f>
        <v>Betania Fujiati</v>
      </c>
      <c r="H516">
        <v>90</v>
      </c>
      <c r="I516">
        <v>55</v>
      </c>
      <c r="J516">
        <v>42</v>
      </c>
      <c r="K516">
        <v>65</v>
      </c>
      <c r="L516">
        <v>80</v>
      </c>
      <c r="M516">
        <v>86</v>
      </c>
      <c r="N516">
        <v>64</v>
      </c>
      <c r="O516" s="27">
        <f>IFERROR(VLOOKUP(D516,Absen!$A:$B,2,0),"No")</f>
        <v>44904</v>
      </c>
      <c r="P516" s="43">
        <f t="shared" si="43"/>
        <v>54</v>
      </c>
      <c r="Q516" s="45">
        <f t="shared" si="45"/>
        <v>67.25</v>
      </c>
      <c r="R516" s="49" t="str">
        <f>VLOOKUP(Q516,Helper!$N:$O,2,TRUE)</f>
        <v>C</v>
      </c>
      <c r="S516" s="51">
        <f>MATCH(D516,Detail!$G$2:$G$1001,0)</f>
        <v>711</v>
      </c>
      <c r="T516" s="27">
        <f>INDEX(Detail!$A$2:$A$1001,Main!S516,1)</f>
        <v>37064</v>
      </c>
      <c r="U516" t="str">
        <f>INDEX(Detail!$F$2:$F$1001,Main!S516,1)</f>
        <v>Padang Sidempuan</v>
      </c>
      <c r="V516">
        <f>INDEX(Detail!$C$2:$C$1001,Main!S516,1)</f>
        <v>153</v>
      </c>
      <c r="W516">
        <f>INDEX(Detail!$D$2:$D$1001,Main!S516,1)</f>
        <v>53</v>
      </c>
      <c r="X516" t="str">
        <f>INDEX(Detail!$E$2:$E$1001,Main!S516,1)</f>
        <v xml:space="preserve">Jalan Waringin No. 6
</v>
      </c>
      <c r="Y516" t="str">
        <f>INDEX(Detail!$B$2:$B$1001,Main!S516,1)</f>
        <v>A-</v>
      </c>
      <c r="Z516">
        <f>MATCH(F516,Sheet1!$A$3:$A$8,0)</f>
        <v>2</v>
      </c>
      <c r="AA516">
        <f>MATCH(A516,Sheet1!$B$2:$E$2,0)</f>
        <v>3</v>
      </c>
      <c r="AB516" t="str">
        <f>INDEX(Sheet1!$B$3:$E$8,Main!Z516,Main!AA516)</f>
        <v>Pak Andi</v>
      </c>
    </row>
    <row r="517" spans="1:28" x14ac:dyDescent="0.35">
      <c r="A517" t="str">
        <f t="shared" si="44"/>
        <v>Kategori 3</v>
      </c>
      <c r="B517">
        <v>516</v>
      </c>
      <c r="C517" t="str">
        <f t="shared" si="41"/>
        <v>0516</v>
      </c>
      <c r="D517" t="str">
        <f t="shared" si="42"/>
        <v>C0516</v>
      </c>
      <c r="E517" t="str">
        <f>VLOOKUP(F517,Helper!$I:$J,2,0)</f>
        <v>C</v>
      </c>
      <c r="F517" t="s">
        <v>1012</v>
      </c>
      <c r="G517" s="27" t="str">
        <f>VLOOKUP(D517,Detail!$G:$H,2,0)</f>
        <v>Lembah Waskita</v>
      </c>
      <c r="H517">
        <v>75</v>
      </c>
      <c r="I517">
        <v>72</v>
      </c>
      <c r="J517">
        <v>45</v>
      </c>
      <c r="K517">
        <v>56</v>
      </c>
      <c r="L517">
        <v>91</v>
      </c>
      <c r="M517">
        <v>46</v>
      </c>
      <c r="N517">
        <v>80</v>
      </c>
      <c r="O517" s="27">
        <f>IFERROR(VLOOKUP(D517,Absen!$A:$B,2,0),"No")</f>
        <v>44896</v>
      </c>
      <c r="P517" s="43">
        <f t="shared" si="43"/>
        <v>70</v>
      </c>
      <c r="Q517" s="45">
        <f t="shared" si="45"/>
        <v>61.95</v>
      </c>
      <c r="R517" s="49" t="str">
        <f>VLOOKUP(Q517,Helper!$N:$O,2,TRUE)</f>
        <v>C</v>
      </c>
      <c r="S517" s="51">
        <f>MATCH(D517,Detail!$G$2:$G$1001,0)</f>
        <v>594</v>
      </c>
      <c r="T517" s="27">
        <f>INDEX(Detail!$A$2:$A$1001,Main!S517,1)</f>
        <v>38337</v>
      </c>
      <c r="U517" t="str">
        <f>INDEX(Detail!$F$2:$F$1001,Main!S517,1)</f>
        <v>Padang Sidempuan</v>
      </c>
      <c r="V517">
        <f>INDEX(Detail!$C$2:$C$1001,Main!S517,1)</f>
        <v>173</v>
      </c>
      <c r="W517">
        <f>INDEX(Detail!$D$2:$D$1001,Main!S517,1)</f>
        <v>50</v>
      </c>
      <c r="X517" t="str">
        <f>INDEX(Detail!$E$2:$E$1001,Main!S517,1)</f>
        <v xml:space="preserve">Jalan KH Amin Jasuta No. 6
</v>
      </c>
      <c r="Y517" t="str">
        <f>INDEX(Detail!$B$2:$B$1001,Main!S517,1)</f>
        <v>A-</v>
      </c>
      <c r="Z517">
        <f>MATCH(F517,Sheet1!$A$3:$A$8,0)</f>
        <v>3</v>
      </c>
      <c r="AA517">
        <f>MATCH(A517,Sheet1!$B$2:$E$2,0)</f>
        <v>3</v>
      </c>
      <c r="AB517" t="str">
        <f>INDEX(Sheet1!$B$3:$E$8,Main!Z517,Main!AA517)</f>
        <v>Bu Dwi</v>
      </c>
    </row>
    <row r="518" spans="1:28" x14ac:dyDescent="0.35">
      <c r="A518" t="str">
        <f t="shared" si="44"/>
        <v>Kategori 3</v>
      </c>
      <c r="B518">
        <v>517</v>
      </c>
      <c r="C518" t="str">
        <f t="shared" si="41"/>
        <v>0517</v>
      </c>
      <c r="D518" t="str">
        <f t="shared" si="42"/>
        <v>C0517</v>
      </c>
      <c r="E518" t="str">
        <f>VLOOKUP(F518,Helper!$I:$J,2,0)</f>
        <v>C</v>
      </c>
      <c r="F518" t="s">
        <v>1012</v>
      </c>
      <c r="G518" s="27" t="str">
        <f>VLOOKUP(D518,Detail!$G:$H,2,0)</f>
        <v>Marsudi Yuniar</v>
      </c>
      <c r="H518">
        <v>69</v>
      </c>
      <c r="I518">
        <v>42</v>
      </c>
      <c r="J518">
        <v>41</v>
      </c>
      <c r="K518">
        <v>55</v>
      </c>
      <c r="L518">
        <v>70</v>
      </c>
      <c r="M518">
        <v>73</v>
      </c>
      <c r="N518">
        <v>97</v>
      </c>
      <c r="O518" s="27">
        <f>IFERROR(VLOOKUP(D518,Absen!$A:$B,2,0),"No")</f>
        <v>44761</v>
      </c>
      <c r="P518" s="43">
        <f t="shared" si="43"/>
        <v>87</v>
      </c>
      <c r="Q518" s="45">
        <f t="shared" si="45"/>
        <v>61.000000000000007</v>
      </c>
      <c r="R518" s="49" t="str">
        <f>VLOOKUP(Q518,Helper!$N:$O,2,TRUE)</f>
        <v>C</v>
      </c>
      <c r="S518" s="51">
        <f>MATCH(D518,Detail!$G$2:$G$1001,0)</f>
        <v>162</v>
      </c>
      <c r="T518" s="27">
        <f>INDEX(Detail!$A$2:$A$1001,Main!S518,1)</f>
        <v>37288</v>
      </c>
      <c r="U518" t="str">
        <f>INDEX(Detail!$F$2:$F$1001,Main!S518,1)</f>
        <v>Manado</v>
      </c>
      <c r="V518">
        <f>INDEX(Detail!$C$2:$C$1001,Main!S518,1)</f>
        <v>158</v>
      </c>
      <c r="W518">
        <f>INDEX(Detail!$D$2:$D$1001,Main!S518,1)</f>
        <v>71</v>
      </c>
      <c r="X518" t="str">
        <f>INDEX(Detail!$E$2:$E$1001,Main!S518,1)</f>
        <v xml:space="preserve">Gang Peta No. 1
</v>
      </c>
      <c r="Y518" t="str">
        <f>INDEX(Detail!$B$2:$B$1001,Main!S518,1)</f>
        <v>B+</v>
      </c>
      <c r="Z518">
        <f>MATCH(F518,Sheet1!$A$3:$A$8,0)</f>
        <v>3</v>
      </c>
      <c r="AA518">
        <f>MATCH(A518,Sheet1!$B$2:$E$2,0)</f>
        <v>3</v>
      </c>
      <c r="AB518" t="str">
        <f>INDEX(Sheet1!$B$3:$E$8,Main!Z518,Main!AA518)</f>
        <v>Bu Dwi</v>
      </c>
    </row>
    <row r="519" spans="1:28" x14ac:dyDescent="0.35">
      <c r="A519" t="str">
        <f t="shared" si="44"/>
        <v>Kategori 3</v>
      </c>
      <c r="B519">
        <v>518</v>
      </c>
      <c r="C519" t="str">
        <f t="shared" si="41"/>
        <v>0518</v>
      </c>
      <c r="D519" t="str">
        <f t="shared" si="42"/>
        <v>B0518</v>
      </c>
      <c r="E519" t="str">
        <f>VLOOKUP(F519,Helper!$I:$J,2,0)</f>
        <v>B</v>
      </c>
      <c r="F519" t="s">
        <v>1014</v>
      </c>
      <c r="G519" s="27" t="str">
        <f>VLOOKUP(D519,Detail!$G:$H,2,0)</f>
        <v>Farhunnisa Wijaya</v>
      </c>
      <c r="H519">
        <v>80</v>
      </c>
      <c r="I519">
        <v>73</v>
      </c>
      <c r="J519">
        <v>73</v>
      </c>
      <c r="K519">
        <v>56</v>
      </c>
      <c r="L519">
        <v>72</v>
      </c>
      <c r="M519">
        <v>54</v>
      </c>
      <c r="N519">
        <v>87</v>
      </c>
      <c r="O519" s="27">
        <f>IFERROR(VLOOKUP(D519,Absen!$A:$B,2,0),"No")</f>
        <v>44787</v>
      </c>
      <c r="P519" s="43">
        <f t="shared" si="43"/>
        <v>77</v>
      </c>
      <c r="Q519" s="45">
        <f t="shared" si="45"/>
        <v>68.225000000000009</v>
      </c>
      <c r="R519" s="49" t="str">
        <f>VLOOKUP(Q519,Helper!$N:$O,2,TRUE)</f>
        <v>C</v>
      </c>
      <c r="S519" s="51">
        <f>MATCH(D519,Detail!$G$2:$G$1001,0)</f>
        <v>81</v>
      </c>
      <c r="T519" s="27">
        <f>INDEX(Detail!$A$2:$A$1001,Main!S519,1)</f>
        <v>38125</v>
      </c>
      <c r="U519" t="str">
        <f>INDEX(Detail!$F$2:$F$1001,Main!S519,1)</f>
        <v>Bandung</v>
      </c>
      <c r="V519">
        <f>INDEX(Detail!$C$2:$C$1001,Main!S519,1)</f>
        <v>168</v>
      </c>
      <c r="W519">
        <f>INDEX(Detail!$D$2:$D$1001,Main!S519,1)</f>
        <v>88</v>
      </c>
      <c r="X519" t="str">
        <f>INDEX(Detail!$E$2:$E$1001,Main!S519,1)</f>
        <v>Gang Jend. Sudirman No. 63</v>
      </c>
      <c r="Y519" t="str">
        <f>INDEX(Detail!$B$2:$B$1001,Main!S519,1)</f>
        <v>O-</v>
      </c>
      <c r="Z519">
        <f>MATCH(F519,Sheet1!$A$3:$A$8,0)</f>
        <v>2</v>
      </c>
      <c r="AA519">
        <f>MATCH(A519,Sheet1!$B$2:$E$2,0)</f>
        <v>3</v>
      </c>
      <c r="AB519" t="str">
        <f>INDEX(Sheet1!$B$3:$E$8,Main!Z519,Main!AA519)</f>
        <v>Pak Andi</v>
      </c>
    </row>
    <row r="520" spans="1:28" x14ac:dyDescent="0.35">
      <c r="A520" t="str">
        <f t="shared" si="44"/>
        <v>Kategori 3</v>
      </c>
      <c r="B520">
        <v>519</v>
      </c>
      <c r="C520" t="str">
        <f t="shared" si="41"/>
        <v>0519</v>
      </c>
      <c r="D520" t="str">
        <f t="shared" si="42"/>
        <v>E0519</v>
      </c>
      <c r="E520" t="str">
        <f>VLOOKUP(F520,Helper!$I:$J,2,0)</f>
        <v>E</v>
      </c>
      <c r="F520" t="s">
        <v>1010</v>
      </c>
      <c r="G520" s="27" t="str">
        <f>VLOOKUP(D520,Detail!$G:$H,2,0)</f>
        <v>Raditya Marpaung</v>
      </c>
      <c r="H520">
        <v>71</v>
      </c>
      <c r="I520">
        <v>43</v>
      </c>
      <c r="J520">
        <v>77</v>
      </c>
      <c r="K520">
        <v>72</v>
      </c>
      <c r="L520">
        <v>84</v>
      </c>
      <c r="M520">
        <v>71</v>
      </c>
      <c r="N520">
        <v>76</v>
      </c>
      <c r="O520" s="27" t="str">
        <f>IFERROR(VLOOKUP(D520,Absen!$A:$B,2,0),"No")</f>
        <v>No</v>
      </c>
      <c r="P520" s="43">
        <f t="shared" si="43"/>
        <v>76</v>
      </c>
      <c r="Q520" s="45">
        <f t="shared" si="45"/>
        <v>70.95</v>
      </c>
      <c r="R520" s="49" t="str">
        <f>VLOOKUP(Q520,Helper!$N:$O,2,TRUE)</f>
        <v>B</v>
      </c>
      <c r="S520" s="51">
        <f>MATCH(D520,Detail!$G$2:$G$1001,0)</f>
        <v>32</v>
      </c>
      <c r="T520" s="27">
        <f>INDEX(Detail!$A$2:$A$1001,Main!S520,1)</f>
        <v>37149</v>
      </c>
      <c r="U520" t="str">
        <f>INDEX(Detail!$F$2:$F$1001,Main!S520,1)</f>
        <v>Bandung</v>
      </c>
      <c r="V520">
        <f>INDEX(Detail!$C$2:$C$1001,Main!S520,1)</f>
        <v>170</v>
      </c>
      <c r="W520">
        <f>INDEX(Detail!$D$2:$D$1001,Main!S520,1)</f>
        <v>50</v>
      </c>
      <c r="X520" t="str">
        <f>INDEX(Detail!$E$2:$E$1001,Main!S520,1)</f>
        <v>Gang Cikapayang No. 69</v>
      </c>
      <c r="Y520" t="str">
        <f>INDEX(Detail!$B$2:$B$1001,Main!S520,1)</f>
        <v>O-</v>
      </c>
      <c r="Z520">
        <f>MATCH(F520,Sheet1!$A$3:$A$8,0)</f>
        <v>5</v>
      </c>
      <c r="AA520">
        <f>MATCH(A520,Sheet1!$B$2:$E$2,0)</f>
        <v>3</v>
      </c>
      <c r="AB520" t="str">
        <f>INDEX(Sheet1!$B$3:$E$8,Main!Z520,Main!AA520)</f>
        <v>Pak Budi</v>
      </c>
    </row>
    <row r="521" spans="1:28" x14ac:dyDescent="0.35">
      <c r="A521" t="str">
        <f t="shared" si="44"/>
        <v>Kategori 3</v>
      </c>
      <c r="B521">
        <v>520</v>
      </c>
      <c r="C521" t="str">
        <f t="shared" si="41"/>
        <v>0520</v>
      </c>
      <c r="D521" t="str">
        <f t="shared" si="42"/>
        <v>E0520</v>
      </c>
      <c r="E521" t="str">
        <f>VLOOKUP(F521,Helper!$I:$J,2,0)</f>
        <v>E</v>
      </c>
      <c r="F521" t="s">
        <v>1010</v>
      </c>
      <c r="G521" s="27" t="str">
        <f>VLOOKUP(D521,Detail!$G:$H,2,0)</f>
        <v>Salimah Wastuti</v>
      </c>
      <c r="H521">
        <v>60</v>
      </c>
      <c r="I521">
        <v>52</v>
      </c>
      <c r="J521">
        <v>44</v>
      </c>
      <c r="K521">
        <v>60</v>
      </c>
      <c r="L521">
        <v>85</v>
      </c>
      <c r="M521">
        <v>93</v>
      </c>
      <c r="N521">
        <v>85</v>
      </c>
      <c r="O521" s="27">
        <f>IFERROR(VLOOKUP(D521,Absen!$A:$B,2,0),"No")</f>
        <v>44770</v>
      </c>
      <c r="P521" s="43">
        <f t="shared" si="43"/>
        <v>75</v>
      </c>
      <c r="Q521" s="45">
        <f t="shared" si="45"/>
        <v>67.025000000000006</v>
      </c>
      <c r="R521" s="49" t="str">
        <f>VLOOKUP(Q521,Helper!$N:$O,2,TRUE)</f>
        <v>C</v>
      </c>
      <c r="S521" s="51">
        <f>MATCH(D521,Detail!$G$2:$G$1001,0)</f>
        <v>98</v>
      </c>
      <c r="T521" s="27">
        <f>INDEX(Detail!$A$2:$A$1001,Main!S521,1)</f>
        <v>38124</v>
      </c>
      <c r="U521" t="str">
        <f>INDEX(Detail!$F$2:$F$1001,Main!S521,1)</f>
        <v>Sukabumi</v>
      </c>
      <c r="V521">
        <f>INDEX(Detail!$C$2:$C$1001,Main!S521,1)</f>
        <v>166</v>
      </c>
      <c r="W521">
        <f>INDEX(Detail!$D$2:$D$1001,Main!S521,1)</f>
        <v>46</v>
      </c>
      <c r="X521" t="str">
        <f>INDEX(Detail!$E$2:$E$1001,Main!S521,1)</f>
        <v>Gang Kendalsari No. 87</v>
      </c>
      <c r="Y521" t="str">
        <f>INDEX(Detail!$B$2:$B$1001,Main!S521,1)</f>
        <v>B+</v>
      </c>
      <c r="Z521">
        <f>MATCH(F521,Sheet1!$A$3:$A$8,0)</f>
        <v>5</v>
      </c>
      <c r="AA521">
        <f>MATCH(A521,Sheet1!$B$2:$E$2,0)</f>
        <v>3</v>
      </c>
      <c r="AB521" t="str">
        <f>INDEX(Sheet1!$B$3:$E$8,Main!Z521,Main!AA521)</f>
        <v>Pak Budi</v>
      </c>
    </row>
    <row r="522" spans="1:28" x14ac:dyDescent="0.35">
      <c r="A522" t="str">
        <f t="shared" si="44"/>
        <v>Kategori 3</v>
      </c>
      <c r="B522">
        <v>521</v>
      </c>
      <c r="C522" t="str">
        <f t="shared" si="41"/>
        <v>0521</v>
      </c>
      <c r="D522" t="str">
        <f t="shared" si="42"/>
        <v>B0521</v>
      </c>
      <c r="E522" t="str">
        <f>VLOOKUP(F522,Helper!$I:$J,2,0)</f>
        <v>B</v>
      </c>
      <c r="F522" t="s">
        <v>1014</v>
      </c>
      <c r="G522" s="27" t="str">
        <f>VLOOKUP(D522,Detail!$G:$H,2,0)</f>
        <v>Harsaya Tamba</v>
      </c>
      <c r="H522">
        <v>62</v>
      </c>
      <c r="I522">
        <v>54</v>
      </c>
      <c r="J522">
        <v>46</v>
      </c>
      <c r="K522">
        <v>73</v>
      </c>
      <c r="L522">
        <v>50</v>
      </c>
      <c r="M522">
        <v>92</v>
      </c>
      <c r="N522">
        <v>97</v>
      </c>
      <c r="O522" s="27">
        <f>IFERROR(VLOOKUP(D522,Absen!$A:$B,2,0),"No")</f>
        <v>44893</v>
      </c>
      <c r="P522" s="43">
        <f t="shared" si="43"/>
        <v>87</v>
      </c>
      <c r="Q522" s="45">
        <f t="shared" si="45"/>
        <v>66.175000000000011</v>
      </c>
      <c r="R522" s="49" t="str">
        <f>VLOOKUP(Q522,Helper!$N:$O,2,TRUE)</f>
        <v>C</v>
      </c>
      <c r="S522" s="51">
        <f>MATCH(D522,Detail!$G$2:$G$1001,0)</f>
        <v>378</v>
      </c>
      <c r="T522" s="27">
        <f>INDEX(Detail!$A$2:$A$1001,Main!S522,1)</f>
        <v>38017</v>
      </c>
      <c r="U522" t="str">
        <f>INDEX(Detail!$F$2:$F$1001,Main!S522,1)</f>
        <v>Depok</v>
      </c>
      <c r="V522">
        <f>INDEX(Detail!$C$2:$C$1001,Main!S522,1)</f>
        <v>160</v>
      </c>
      <c r="W522">
        <f>INDEX(Detail!$D$2:$D$1001,Main!S522,1)</f>
        <v>60</v>
      </c>
      <c r="X522" t="str">
        <f>INDEX(Detail!$E$2:$E$1001,Main!S522,1)</f>
        <v>Gg. Moch. Ramdan No. 55</v>
      </c>
      <c r="Y522" t="str">
        <f>INDEX(Detail!$B$2:$B$1001,Main!S522,1)</f>
        <v>AB-</v>
      </c>
      <c r="Z522">
        <f>MATCH(F522,Sheet1!$A$3:$A$8,0)</f>
        <v>2</v>
      </c>
      <c r="AA522">
        <f>MATCH(A522,Sheet1!$B$2:$E$2,0)</f>
        <v>3</v>
      </c>
      <c r="AB522" t="str">
        <f>INDEX(Sheet1!$B$3:$E$8,Main!Z522,Main!AA522)</f>
        <v>Pak Andi</v>
      </c>
    </row>
    <row r="523" spans="1:28" x14ac:dyDescent="0.35">
      <c r="A523" t="str">
        <f t="shared" si="44"/>
        <v>Kategori 3</v>
      </c>
      <c r="B523">
        <v>522</v>
      </c>
      <c r="C523" t="str">
        <f t="shared" si="41"/>
        <v>0522</v>
      </c>
      <c r="D523" t="str">
        <f t="shared" si="42"/>
        <v>E0522</v>
      </c>
      <c r="E523" t="str">
        <f>VLOOKUP(F523,Helper!$I:$J,2,0)</f>
        <v>E</v>
      </c>
      <c r="F523" t="s">
        <v>1010</v>
      </c>
      <c r="G523" s="27" t="str">
        <f>VLOOKUP(D523,Detail!$G:$H,2,0)</f>
        <v>Rosman Susanti</v>
      </c>
      <c r="H523">
        <v>88</v>
      </c>
      <c r="I523">
        <v>42</v>
      </c>
      <c r="J523">
        <v>60</v>
      </c>
      <c r="K523">
        <v>62</v>
      </c>
      <c r="L523">
        <v>69</v>
      </c>
      <c r="M523">
        <v>62</v>
      </c>
      <c r="N523">
        <v>67</v>
      </c>
      <c r="O523" s="27">
        <f>IFERROR(VLOOKUP(D523,Absen!$A:$B,2,0),"No")</f>
        <v>44841</v>
      </c>
      <c r="P523" s="43">
        <f t="shared" si="43"/>
        <v>57</v>
      </c>
      <c r="Q523" s="45">
        <f t="shared" si="45"/>
        <v>62.725000000000001</v>
      </c>
      <c r="R523" s="49" t="str">
        <f>VLOOKUP(Q523,Helper!$N:$O,2,TRUE)</f>
        <v>C</v>
      </c>
      <c r="S523" s="51">
        <f>MATCH(D523,Detail!$G$2:$G$1001,0)</f>
        <v>887</v>
      </c>
      <c r="T523" s="27">
        <f>INDEX(Detail!$A$2:$A$1001,Main!S523,1)</f>
        <v>37681</v>
      </c>
      <c r="U523" t="str">
        <f>INDEX(Detail!$F$2:$F$1001,Main!S523,1)</f>
        <v>Depok</v>
      </c>
      <c r="V523">
        <f>INDEX(Detail!$C$2:$C$1001,Main!S523,1)</f>
        <v>162</v>
      </c>
      <c r="W523">
        <f>INDEX(Detail!$D$2:$D$1001,Main!S523,1)</f>
        <v>49</v>
      </c>
      <c r="X523" t="str">
        <f>INDEX(Detail!$E$2:$E$1001,Main!S523,1)</f>
        <v>Jl. Otto Iskandardinata No. 46</v>
      </c>
      <c r="Y523" t="str">
        <f>INDEX(Detail!$B$2:$B$1001,Main!S523,1)</f>
        <v>A-</v>
      </c>
      <c r="Z523">
        <f>MATCH(F523,Sheet1!$A$3:$A$8,0)</f>
        <v>5</v>
      </c>
      <c r="AA523">
        <f>MATCH(A523,Sheet1!$B$2:$E$2,0)</f>
        <v>3</v>
      </c>
      <c r="AB523" t="str">
        <f>INDEX(Sheet1!$B$3:$E$8,Main!Z523,Main!AA523)</f>
        <v>Pak Budi</v>
      </c>
    </row>
    <row r="524" spans="1:28" x14ac:dyDescent="0.35">
      <c r="A524" t="str">
        <f t="shared" si="44"/>
        <v>Kategori 3</v>
      </c>
      <c r="B524">
        <v>523</v>
      </c>
      <c r="C524" t="str">
        <f t="shared" si="41"/>
        <v>0523</v>
      </c>
      <c r="D524" t="str">
        <f t="shared" si="42"/>
        <v>B0523</v>
      </c>
      <c r="E524" t="str">
        <f>VLOOKUP(F524,Helper!$I:$J,2,0)</f>
        <v>B</v>
      </c>
      <c r="F524" t="s">
        <v>1014</v>
      </c>
      <c r="G524" s="27" t="str">
        <f>VLOOKUP(D524,Detail!$G:$H,2,0)</f>
        <v>Emas Purwanti</v>
      </c>
      <c r="H524">
        <v>95</v>
      </c>
      <c r="I524">
        <v>60</v>
      </c>
      <c r="J524">
        <v>42</v>
      </c>
      <c r="K524">
        <v>61</v>
      </c>
      <c r="L524">
        <v>63</v>
      </c>
      <c r="M524">
        <v>100</v>
      </c>
      <c r="N524">
        <v>62</v>
      </c>
      <c r="O524" s="27">
        <f>IFERROR(VLOOKUP(D524,Absen!$A:$B,2,0),"No")</f>
        <v>44810</v>
      </c>
      <c r="P524" s="43">
        <f t="shared" si="43"/>
        <v>52</v>
      </c>
      <c r="Q524" s="45">
        <f t="shared" si="45"/>
        <v>68.474999999999994</v>
      </c>
      <c r="R524" s="49" t="str">
        <f>VLOOKUP(Q524,Helper!$N:$O,2,TRUE)</f>
        <v>C</v>
      </c>
      <c r="S524" s="51">
        <f>MATCH(D524,Detail!$G$2:$G$1001,0)</f>
        <v>518</v>
      </c>
      <c r="T524" s="27">
        <f>INDEX(Detail!$A$2:$A$1001,Main!S524,1)</f>
        <v>38246</v>
      </c>
      <c r="U524" t="str">
        <f>INDEX(Detail!$F$2:$F$1001,Main!S524,1)</f>
        <v>Kediri</v>
      </c>
      <c r="V524">
        <f>INDEX(Detail!$C$2:$C$1001,Main!S524,1)</f>
        <v>179</v>
      </c>
      <c r="W524">
        <f>INDEX(Detail!$D$2:$D$1001,Main!S524,1)</f>
        <v>81</v>
      </c>
      <c r="X524" t="str">
        <f>INDEX(Detail!$E$2:$E$1001,Main!S524,1)</f>
        <v xml:space="preserve">Jalan Cikutra Barat No. 0
</v>
      </c>
      <c r="Y524" t="str">
        <f>INDEX(Detail!$B$2:$B$1001,Main!S524,1)</f>
        <v>A-</v>
      </c>
      <c r="Z524">
        <f>MATCH(F524,Sheet1!$A$3:$A$8,0)</f>
        <v>2</v>
      </c>
      <c r="AA524">
        <f>MATCH(A524,Sheet1!$B$2:$E$2,0)</f>
        <v>3</v>
      </c>
      <c r="AB524" t="str">
        <f>INDEX(Sheet1!$B$3:$E$8,Main!Z524,Main!AA524)</f>
        <v>Pak Andi</v>
      </c>
    </row>
    <row r="525" spans="1:28" x14ac:dyDescent="0.35">
      <c r="A525" t="str">
        <f t="shared" si="44"/>
        <v>Kategori 3</v>
      </c>
      <c r="B525">
        <v>524</v>
      </c>
      <c r="C525" t="str">
        <f t="shared" si="41"/>
        <v>0524</v>
      </c>
      <c r="D525" t="str">
        <f t="shared" si="42"/>
        <v>F0524</v>
      </c>
      <c r="E525" t="str">
        <f>VLOOKUP(F525,Helper!$I:$J,2,0)</f>
        <v>F</v>
      </c>
      <c r="F525" t="s">
        <v>1011</v>
      </c>
      <c r="G525" s="27" t="str">
        <f>VLOOKUP(D525,Detail!$G:$H,2,0)</f>
        <v>Hilda Permadi</v>
      </c>
      <c r="H525">
        <v>68</v>
      </c>
      <c r="I525">
        <v>58</v>
      </c>
      <c r="J525">
        <v>65</v>
      </c>
      <c r="K525">
        <v>59</v>
      </c>
      <c r="L525">
        <v>74</v>
      </c>
      <c r="M525">
        <v>69</v>
      </c>
      <c r="N525">
        <v>97</v>
      </c>
      <c r="O525" s="27" t="str">
        <f>IFERROR(VLOOKUP(D525,Absen!$A:$B,2,0),"No")</f>
        <v>No</v>
      </c>
      <c r="P525" s="43">
        <f t="shared" si="43"/>
        <v>97</v>
      </c>
      <c r="Q525" s="45">
        <f t="shared" si="45"/>
        <v>68.875</v>
      </c>
      <c r="R525" s="49" t="str">
        <f>VLOOKUP(Q525,Helper!$N:$O,2,TRUE)</f>
        <v>C</v>
      </c>
      <c r="S525" s="51">
        <f>MATCH(D525,Detail!$G$2:$G$1001,0)</f>
        <v>129</v>
      </c>
      <c r="T525" s="27">
        <f>INDEX(Detail!$A$2:$A$1001,Main!S525,1)</f>
        <v>37931</v>
      </c>
      <c r="U525" t="str">
        <f>INDEX(Detail!$F$2:$F$1001,Main!S525,1)</f>
        <v>Padangpanjang</v>
      </c>
      <c r="V525">
        <f>INDEX(Detail!$C$2:$C$1001,Main!S525,1)</f>
        <v>166</v>
      </c>
      <c r="W525">
        <f>INDEX(Detail!$D$2:$D$1001,Main!S525,1)</f>
        <v>70</v>
      </c>
      <c r="X525" t="str">
        <f>INDEX(Detail!$E$2:$E$1001,Main!S525,1)</f>
        <v>Gang Merdeka No. 60</v>
      </c>
      <c r="Y525" t="str">
        <f>INDEX(Detail!$B$2:$B$1001,Main!S525,1)</f>
        <v>AB+</v>
      </c>
      <c r="Z525">
        <f>MATCH(F525,Sheet1!$A$3:$A$8,0)</f>
        <v>6</v>
      </c>
      <c r="AA525">
        <f>MATCH(A525,Sheet1!$B$2:$E$2,0)</f>
        <v>3</v>
      </c>
      <c r="AB525" t="str">
        <f>INDEX(Sheet1!$B$3:$E$8,Main!Z525,Main!AA525)</f>
        <v>Bu Ratna</v>
      </c>
    </row>
    <row r="526" spans="1:28" x14ac:dyDescent="0.35">
      <c r="A526" t="str">
        <f t="shared" si="44"/>
        <v>Kategori 3</v>
      </c>
      <c r="B526">
        <v>525</v>
      </c>
      <c r="C526" t="str">
        <f t="shared" si="41"/>
        <v>0525</v>
      </c>
      <c r="D526" t="str">
        <f t="shared" si="42"/>
        <v>A0525</v>
      </c>
      <c r="E526" t="str">
        <f>VLOOKUP(F526,Helper!$I:$J,2,0)</f>
        <v>A</v>
      </c>
      <c r="F526" t="s">
        <v>1015</v>
      </c>
      <c r="G526" s="27" t="str">
        <f>VLOOKUP(D526,Detail!$G:$H,2,0)</f>
        <v>Harjo Pertiwi</v>
      </c>
      <c r="H526">
        <v>87</v>
      </c>
      <c r="I526">
        <v>58</v>
      </c>
      <c r="J526">
        <v>61</v>
      </c>
      <c r="K526">
        <v>54</v>
      </c>
      <c r="L526">
        <v>57</v>
      </c>
      <c r="M526">
        <v>67</v>
      </c>
      <c r="N526">
        <v>78</v>
      </c>
      <c r="O526" s="27" t="str">
        <f>IFERROR(VLOOKUP(D526,Absen!$A:$B,2,0),"No")</f>
        <v>No</v>
      </c>
      <c r="P526" s="43">
        <f t="shared" si="43"/>
        <v>78</v>
      </c>
      <c r="Q526" s="45">
        <f t="shared" si="45"/>
        <v>65.400000000000006</v>
      </c>
      <c r="R526" s="49" t="str">
        <f>VLOOKUP(Q526,Helper!$N:$O,2,TRUE)</f>
        <v>C</v>
      </c>
      <c r="S526" s="51">
        <f>MATCH(D526,Detail!$G$2:$G$1001,0)</f>
        <v>283</v>
      </c>
      <c r="T526" s="27">
        <f>INDEX(Detail!$A$2:$A$1001,Main!S526,1)</f>
        <v>37728</v>
      </c>
      <c r="U526" t="str">
        <f>INDEX(Detail!$F$2:$F$1001,Main!S526,1)</f>
        <v>Tanjungpinang</v>
      </c>
      <c r="V526">
        <f>INDEX(Detail!$C$2:$C$1001,Main!S526,1)</f>
        <v>164</v>
      </c>
      <c r="W526">
        <f>INDEX(Detail!$D$2:$D$1001,Main!S526,1)</f>
        <v>92</v>
      </c>
      <c r="X526" t="str">
        <f>INDEX(Detail!$E$2:$E$1001,Main!S526,1)</f>
        <v>Gg. Cempaka No. 15</v>
      </c>
      <c r="Y526" t="str">
        <f>INDEX(Detail!$B$2:$B$1001,Main!S526,1)</f>
        <v>B-</v>
      </c>
      <c r="Z526">
        <f>MATCH(F526,Sheet1!$A$3:$A$8,0)</f>
        <v>1</v>
      </c>
      <c r="AA526">
        <f>MATCH(A526,Sheet1!$B$2:$E$2,0)</f>
        <v>3</v>
      </c>
      <c r="AB526" t="str">
        <f>INDEX(Sheet1!$B$3:$E$8,Main!Z526,Main!AA526)</f>
        <v>Bu Made</v>
      </c>
    </row>
    <row r="527" spans="1:28" x14ac:dyDescent="0.35">
      <c r="A527" t="str">
        <f t="shared" si="44"/>
        <v>Kategori 3</v>
      </c>
      <c r="B527">
        <v>526</v>
      </c>
      <c r="C527" t="str">
        <f t="shared" si="41"/>
        <v>0526</v>
      </c>
      <c r="D527" t="str">
        <f t="shared" si="42"/>
        <v>A0526</v>
      </c>
      <c r="E527" t="str">
        <f>VLOOKUP(F527,Helper!$I:$J,2,0)</f>
        <v>A</v>
      </c>
      <c r="F527" t="s">
        <v>1015</v>
      </c>
      <c r="G527" s="27" t="str">
        <f>VLOOKUP(D527,Detail!$G:$H,2,0)</f>
        <v>Hartana Hassanah</v>
      </c>
      <c r="H527">
        <v>78</v>
      </c>
      <c r="I527">
        <v>60</v>
      </c>
      <c r="J527">
        <v>39</v>
      </c>
      <c r="K527">
        <v>73</v>
      </c>
      <c r="L527">
        <v>51</v>
      </c>
      <c r="M527">
        <v>92</v>
      </c>
      <c r="N527">
        <v>75</v>
      </c>
      <c r="O527" s="27">
        <f>IFERROR(VLOOKUP(D527,Absen!$A:$B,2,0),"No")</f>
        <v>44830</v>
      </c>
      <c r="P527" s="43">
        <f t="shared" si="43"/>
        <v>65</v>
      </c>
      <c r="Q527" s="45">
        <f t="shared" si="45"/>
        <v>65.45</v>
      </c>
      <c r="R527" s="49" t="str">
        <f>VLOOKUP(Q527,Helper!$N:$O,2,TRUE)</f>
        <v>C</v>
      </c>
      <c r="S527" s="51">
        <f>MATCH(D527,Detail!$G$2:$G$1001,0)</f>
        <v>394</v>
      </c>
      <c r="T527" s="27">
        <f>INDEX(Detail!$A$2:$A$1001,Main!S527,1)</f>
        <v>37413</v>
      </c>
      <c r="U527" t="str">
        <f>INDEX(Detail!$F$2:$F$1001,Main!S527,1)</f>
        <v>Pontianak</v>
      </c>
      <c r="V527">
        <f>INDEX(Detail!$C$2:$C$1001,Main!S527,1)</f>
        <v>156</v>
      </c>
      <c r="W527">
        <f>INDEX(Detail!$D$2:$D$1001,Main!S527,1)</f>
        <v>53</v>
      </c>
      <c r="X527" t="str">
        <f>INDEX(Detail!$E$2:$E$1001,Main!S527,1)</f>
        <v>Gg. Pasir Koja No. 65</v>
      </c>
      <c r="Y527" t="str">
        <f>INDEX(Detail!$B$2:$B$1001,Main!S527,1)</f>
        <v>B-</v>
      </c>
      <c r="Z527">
        <f>MATCH(F527,Sheet1!$A$3:$A$8,0)</f>
        <v>1</v>
      </c>
      <c r="AA527">
        <f>MATCH(A527,Sheet1!$B$2:$E$2,0)</f>
        <v>3</v>
      </c>
      <c r="AB527" t="str">
        <f>INDEX(Sheet1!$B$3:$E$8,Main!Z527,Main!AA527)</f>
        <v>Bu Made</v>
      </c>
    </row>
    <row r="528" spans="1:28" x14ac:dyDescent="0.35">
      <c r="A528" t="str">
        <f t="shared" si="44"/>
        <v>Kategori 3</v>
      </c>
      <c r="B528">
        <v>527</v>
      </c>
      <c r="C528" t="str">
        <f t="shared" si="41"/>
        <v>0527</v>
      </c>
      <c r="D528" t="str">
        <f t="shared" si="42"/>
        <v>B0527</v>
      </c>
      <c r="E528" t="str">
        <f>VLOOKUP(F528,Helper!$I:$J,2,0)</f>
        <v>B</v>
      </c>
      <c r="F528" t="s">
        <v>1014</v>
      </c>
      <c r="G528" s="27" t="str">
        <f>VLOOKUP(D528,Detail!$G:$H,2,0)</f>
        <v>Ratih Setiawan</v>
      </c>
      <c r="H528">
        <v>61</v>
      </c>
      <c r="I528">
        <v>63</v>
      </c>
      <c r="J528">
        <v>79</v>
      </c>
      <c r="K528">
        <v>60</v>
      </c>
      <c r="L528">
        <v>95</v>
      </c>
      <c r="M528">
        <v>54</v>
      </c>
      <c r="N528">
        <v>72</v>
      </c>
      <c r="O528" s="27">
        <f>IFERROR(VLOOKUP(D528,Absen!$A:$B,2,0),"No")</f>
        <v>44889</v>
      </c>
      <c r="P528" s="43">
        <f t="shared" si="43"/>
        <v>62</v>
      </c>
      <c r="Q528" s="45">
        <f t="shared" si="45"/>
        <v>67.674999999999997</v>
      </c>
      <c r="R528" s="49" t="str">
        <f>VLOOKUP(Q528,Helper!$N:$O,2,TRUE)</f>
        <v>C</v>
      </c>
      <c r="S528" s="51">
        <f>MATCH(D528,Detail!$G$2:$G$1001,0)</f>
        <v>229</v>
      </c>
      <c r="T528" s="27">
        <f>INDEX(Detail!$A$2:$A$1001,Main!S528,1)</f>
        <v>38238</v>
      </c>
      <c r="U528" t="str">
        <f>INDEX(Detail!$F$2:$F$1001,Main!S528,1)</f>
        <v>Sawahlunto</v>
      </c>
      <c r="V528">
        <f>INDEX(Detail!$C$2:$C$1001,Main!S528,1)</f>
        <v>162</v>
      </c>
      <c r="W528">
        <f>INDEX(Detail!$D$2:$D$1001,Main!S528,1)</f>
        <v>83</v>
      </c>
      <c r="X528" t="str">
        <f>INDEX(Detail!$E$2:$E$1001,Main!S528,1)</f>
        <v xml:space="preserve">Gang Surapati No. 7
</v>
      </c>
      <c r="Y528" t="str">
        <f>INDEX(Detail!$B$2:$B$1001,Main!S528,1)</f>
        <v>AB-</v>
      </c>
      <c r="Z528">
        <f>MATCH(F528,Sheet1!$A$3:$A$8,0)</f>
        <v>2</v>
      </c>
      <c r="AA528">
        <f>MATCH(A528,Sheet1!$B$2:$E$2,0)</f>
        <v>3</v>
      </c>
      <c r="AB528" t="str">
        <f>INDEX(Sheet1!$B$3:$E$8,Main!Z528,Main!AA528)</f>
        <v>Pak Andi</v>
      </c>
    </row>
    <row r="529" spans="1:28" x14ac:dyDescent="0.35">
      <c r="A529" t="str">
        <f t="shared" si="44"/>
        <v>Kategori 3</v>
      </c>
      <c r="B529">
        <v>528</v>
      </c>
      <c r="C529" t="str">
        <f t="shared" si="41"/>
        <v>0528</v>
      </c>
      <c r="D529" t="str">
        <f t="shared" si="42"/>
        <v>C0528</v>
      </c>
      <c r="E529" t="str">
        <f>VLOOKUP(F529,Helper!$I:$J,2,0)</f>
        <v>C</v>
      </c>
      <c r="F529" t="s">
        <v>1012</v>
      </c>
      <c r="G529" s="27" t="str">
        <f>VLOOKUP(D529,Detail!$G:$H,2,0)</f>
        <v>Zizi Simanjuntak</v>
      </c>
      <c r="H529">
        <v>82</v>
      </c>
      <c r="I529">
        <v>61</v>
      </c>
      <c r="J529">
        <v>76</v>
      </c>
      <c r="K529">
        <v>71</v>
      </c>
      <c r="L529">
        <v>53</v>
      </c>
      <c r="M529">
        <v>45</v>
      </c>
      <c r="N529">
        <v>97</v>
      </c>
      <c r="O529" s="27" t="str">
        <f>IFERROR(VLOOKUP(D529,Absen!$A:$B,2,0),"No")</f>
        <v>No</v>
      </c>
      <c r="P529" s="43">
        <f t="shared" si="43"/>
        <v>97</v>
      </c>
      <c r="Q529" s="45">
        <f t="shared" si="45"/>
        <v>67.275000000000006</v>
      </c>
      <c r="R529" s="49" t="str">
        <f>VLOOKUP(Q529,Helper!$N:$O,2,TRUE)</f>
        <v>C</v>
      </c>
      <c r="S529" s="51">
        <f>MATCH(D529,Detail!$G$2:$G$1001,0)</f>
        <v>471</v>
      </c>
      <c r="T529" s="27">
        <f>INDEX(Detail!$A$2:$A$1001,Main!S529,1)</f>
        <v>37970</v>
      </c>
      <c r="U529" t="str">
        <f>INDEX(Detail!$F$2:$F$1001,Main!S529,1)</f>
        <v>Palembang</v>
      </c>
      <c r="V529">
        <f>INDEX(Detail!$C$2:$C$1001,Main!S529,1)</f>
        <v>172</v>
      </c>
      <c r="W529">
        <f>INDEX(Detail!$D$2:$D$1001,Main!S529,1)</f>
        <v>49</v>
      </c>
      <c r="X529" t="str">
        <f>INDEX(Detail!$E$2:$E$1001,Main!S529,1)</f>
        <v xml:space="preserve">Gg. Tebet Barat Dalam No. 9
</v>
      </c>
      <c r="Y529" t="str">
        <f>INDEX(Detail!$B$2:$B$1001,Main!S529,1)</f>
        <v>O-</v>
      </c>
      <c r="Z529">
        <f>MATCH(F529,Sheet1!$A$3:$A$8,0)</f>
        <v>3</v>
      </c>
      <c r="AA529">
        <f>MATCH(A529,Sheet1!$B$2:$E$2,0)</f>
        <v>3</v>
      </c>
      <c r="AB529" t="str">
        <f>INDEX(Sheet1!$B$3:$E$8,Main!Z529,Main!AA529)</f>
        <v>Bu Dwi</v>
      </c>
    </row>
    <row r="530" spans="1:28" x14ac:dyDescent="0.35">
      <c r="A530" t="str">
        <f t="shared" si="44"/>
        <v>Kategori 3</v>
      </c>
      <c r="B530">
        <v>529</v>
      </c>
      <c r="C530" t="str">
        <f t="shared" si="41"/>
        <v>0529</v>
      </c>
      <c r="D530" t="str">
        <f t="shared" si="42"/>
        <v>A0529</v>
      </c>
      <c r="E530" t="str">
        <f>VLOOKUP(F530,Helper!$I:$J,2,0)</f>
        <v>A</v>
      </c>
      <c r="F530" t="s">
        <v>1015</v>
      </c>
      <c r="G530" s="27" t="str">
        <f>VLOOKUP(D530,Detail!$G:$H,2,0)</f>
        <v>Belinda Widiastuti</v>
      </c>
      <c r="H530">
        <v>86</v>
      </c>
      <c r="I530">
        <v>71</v>
      </c>
      <c r="J530">
        <v>72</v>
      </c>
      <c r="K530">
        <v>69</v>
      </c>
      <c r="L530">
        <v>88</v>
      </c>
      <c r="M530">
        <v>82</v>
      </c>
      <c r="N530">
        <v>88</v>
      </c>
      <c r="O530" s="27" t="str">
        <f>IFERROR(VLOOKUP(D530,Absen!$A:$B,2,0),"No")</f>
        <v>No</v>
      </c>
      <c r="P530" s="43">
        <f t="shared" si="43"/>
        <v>88</v>
      </c>
      <c r="Q530" s="45">
        <f t="shared" si="45"/>
        <v>78.849999999999994</v>
      </c>
      <c r="R530" s="49" t="str">
        <f>VLOOKUP(Q530,Helper!$N:$O,2,TRUE)</f>
        <v>B</v>
      </c>
      <c r="S530" s="51">
        <f>MATCH(D530,Detail!$G$2:$G$1001,0)</f>
        <v>655</v>
      </c>
      <c r="T530" s="27">
        <f>INDEX(Detail!$A$2:$A$1001,Main!S530,1)</f>
        <v>37407</v>
      </c>
      <c r="U530" t="str">
        <f>INDEX(Detail!$F$2:$F$1001,Main!S530,1)</f>
        <v>Tasikmalaya</v>
      </c>
      <c r="V530">
        <f>INDEX(Detail!$C$2:$C$1001,Main!S530,1)</f>
        <v>175</v>
      </c>
      <c r="W530">
        <f>INDEX(Detail!$D$2:$D$1001,Main!S530,1)</f>
        <v>87</v>
      </c>
      <c r="X530" t="str">
        <f>INDEX(Detail!$E$2:$E$1001,Main!S530,1)</f>
        <v>Jalan Raya Setiabudhi No. 92</v>
      </c>
      <c r="Y530" t="str">
        <f>INDEX(Detail!$B$2:$B$1001,Main!S530,1)</f>
        <v>O-</v>
      </c>
      <c r="Z530">
        <f>MATCH(F530,Sheet1!$A$3:$A$8,0)</f>
        <v>1</v>
      </c>
      <c r="AA530">
        <f>MATCH(A530,Sheet1!$B$2:$E$2,0)</f>
        <v>3</v>
      </c>
      <c r="AB530" t="str">
        <f>INDEX(Sheet1!$B$3:$E$8,Main!Z530,Main!AA530)</f>
        <v>Bu Made</v>
      </c>
    </row>
    <row r="531" spans="1:28" x14ac:dyDescent="0.35">
      <c r="A531" t="str">
        <f t="shared" si="44"/>
        <v>Kategori 3</v>
      </c>
      <c r="B531">
        <v>530</v>
      </c>
      <c r="C531" t="str">
        <f t="shared" si="41"/>
        <v>0530</v>
      </c>
      <c r="D531" t="str">
        <f t="shared" si="42"/>
        <v>B0530</v>
      </c>
      <c r="E531" t="str">
        <f>VLOOKUP(F531,Helper!$I:$J,2,0)</f>
        <v>B</v>
      </c>
      <c r="F531" t="s">
        <v>1014</v>
      </c>
      <c r="G531" s="27" t="str">
        <f>VLOOKUP(D531,Detail!$G:$H,2,0)</f>
        <v>Endah Simbolon</v>
      </c>
      <c r="H531">
        <v>58</v>
      </c>
      <c r="I531">
        <v>55</v>
      </c>
      <c r="J531">
        <v>45</v>
      </c>
      <c r="K531">
        <v>58</v>
      </c>
      <c r="L531">
        <v>56</v>
      </c>
      <c r="M531">
        <v>45</v>
      </c>
      <c r="N531">
        <v>66</v>
      </c>
      <c r="O531" s="27" t="str">
        <f>IFERROR(VLOOKUP(D531,Absen!$A:$B,2,0),"No")</f>
        <v>No</v>
      </c>
      <c r="P531" s="43">
        <f t="shared" si="43"/>
        <v>66</v>
      </c>
      <c r="Q531" s="45">
        <f t="shared" si="45"/>
        <v>52.975000000000001</v>
      </c>
      <c r="R531" s="49" t="str">
        <f>VLOOKUP(Q531,Helper!$N:$O,2,TRUE)</f>
        <v>D</v>
      </c>
      <c r="S531" s="51">
        <f>MATCH(D531,Detail!$G$2:$G$1001,0)</f>
        <v>894</v>
      </c>
      <c r="T531" s="27">
        <f>INDEX(Detail!$A$2:$A$1001,Main!S531,1)</f>
        <v>38238</v>
      </c>
      <c r="U531" t="str">
        <f>INDEX(Detail!$F$2:$F$1001,Main!S531,1)</f>
        <v>Tual</v>
      </c>
      <c r="V531">
        <f>INDEX(Detail!$C$2:$C$1001,Main!S531,1)</f>
        <v>179</v>
      </c>
      <c r="W531">
        <f>INDEX(Detail!$D$2:$D$1001,Main!S531,1)</f>
        <v>67</v>
      </c>
      <c r="X531" t="str">
        <f>INDEX(Detail!$E$2:$E$1001,Main!S531,1)</f>
        <v>Jl. Pasir Koja No. 51</v>
      </c>
      <c r="Y531" t="str">
        <f>INDEX(Detail!$B$2:$B$1001,Main!S531,1)</f>
        <v>AB-</v>
      </c>
      <c r="Z531">
        <f>MATCH(F531,Sheet1!$A$3:$A$8,0)</f>
        <v>2</v>
      </c>
      <c r="AA531">
        <f>MATCH(A531,Sheet1!$B$2:$E$2,0)</f>
        <v>3</v>
      </c>
      <c r="AB531" t="str">
        <f>INDEX(Sheet1!$B$3:$E$8,Main!Z531,Main!AA531)</f>
        <v>Pak Andi</v>
      </c>
    </row>
    <row r="532" spans="1:28" x14ac:dyDescent="0.35">
      <c r="A532" t="str">
        <f t="shared" si="44"/>
        <v>Kategori 3</v>
      </c>
      <c r="B532">
        <v>531</v>
      </c>
      <c r="C532" t="str">
        <f t="shared" si="41"/>
        <v>0531</v>
      </c>
      <c r="D532" t="str">
        <f t="shared" si="42"/>
        <v>D0531</v>
      </c>
      <c r="E532" t="str">
        <f>VLOOKUP(F532,Helper!$I:$J,2,0)</f>
        <v>D</v>
      </c>
      <c r="F532" t="s">
        <v>1013</v>
      </c>
      <c r="G532" s="27" t="str">
        <f>VLOOKUP(D532,Detail!$G:$H,2,0)</f>
        <v>Garang Mulyani</v>
      </c>
      <c r="H532">
        <v>59</v>
      </c>
      <c r="I532">
        <v>69</v>
      </c>
      <c r="J532">
        <v>75</v>
      </c>
      <c r="K532">
        <v>68</v>
      </c>
      <c r="L532">
        <v>84</v>
      </c>
      <c r="M532">
        <v>43</v>
      </c>
      <c r="N532">
        <v>79</v>
      </c>
      <c r="O532" s="27" t="str">
        <f>IFERROR(VLOOKUP(D532,Absen!$A:$B,2,0),"No")</f>
        <v>No</v>
      </c>
      <c r="P532" s="43">
        <f t="shared" si="43"/>
        <v>79</v>
      </c>
      <c r="Q532" s="45">
        <f t="shared" si="45"/>
        <v>66.5</v>
      </c>
      <c r="R532" s="49" t="str">
        <f>VLOOKUP(Q532,Helper!$N:$O,2,TRUE)</f>
        <v>C</v>
      </c>
      <c r="S532" s="51">
        <f>MATCH(D532,Detail!$G$2:$G$1001,0)</f>
        <v>877</v>
      </c>
      <c r="T532" s="27">
        <f>INDEX(Detail!$A$2:$A$1001,Main!S532,1)</f>
        <v>38153</v>
      </c>
      <c r="U532" t="str">
        <f>INDEX(Detail!$F$2:$F$1001,Main!S532,1)</f>
        <v>Banjar</v>
      </c>
      <c r="V532">
        <f>INDEX(Detail!$C$2:$C$1001,Main!S532,1)</f>
        <v>172</v>
      </c>
      <c r="W532">
        <f>INDEX(Detail!$D$2:$D$1001,Main!S532,1)</f>
        <v>66</v>
      </c>
      <c r="X532" t="str">
        <f>INDEX(Detail!$E$2:$E$1001,Main!S532,1)</f>
        <v>Jl. Moch. Toha No. 79</v>
      </c>
      <c r="Y532" t="str">
        <f>INDEX(Detail!$B$2:$B$1001,Main!S532,1)</f>
        <v>A+</v>
      </c>
      <c r="Z532">
        <f>MATCH(F532,Sheet1!$A$3:$A$8,0)</f>
        <v>4</v>
      </c>
      <c r="AA532">
        <f>MATCH(A532,Sheet1!$B$2:$E$2,0)</f>
        <v>3</v>
      </c>
      <c r="AB532" t="str">
        <f>INDEX(Sheet1!$B$3:$E$8,Main!Z532,Main!AA532)</f>
        <v>Pak Krisna</v>
      </c>
    </row>
    <row r="533" spans="1:28" x14ac:dyDescent="0.35">
      <c r="A533" t="str">
        <f t="shared" si="44"/>
        <v>Kategori 3</v>
      </c>
      <c r="B533">
        <v>532</v>
      </c>
      <c r="C533" t="str">
        <f t="shared" si="41"/>
        <v>0532</v>
      </c>
      <c r="D533" t="str">
        <f t="shared" si="42"/>
        <v>B0532</v>
      </c>
      <c r="E533" t="str">
        <f>VLOOKUP(F533,Helper!$I:$J,2,0)</f>
        <v>B</v>
      </c>
      <c r="F533" t="s">
        <v>1014</v>
      </c>
      <c r="G533" s="27" t="str">
        <f>VLOOKUP(D533,Detail!$G:$H,2,0)</f>
        <v>Kasiyah Mangunsong</v>
      </c>
      <c r="H533">
        <v>91</v>
      </c>
      <c r="I533">
        <v>48</v>
      </c>
      <c r="J533">
        <v>76</v>
      </c>
      <c r="K533">
        <v>72</v>
      </c>
      <c r="L533">
        <v>72</v>
      </c>
      <c r="M533">
        <v>62</v>
      </c>
      <c r="N533">
        <v>60</v>
      </c>
      <c r="O533" s="27">
        <f>IFERROR(VLOOKUP(D533,Absen!$A:$B,2,0),"No")</f>
        <v>44806</v>
      </c>
      <c r="P533" s="43">
        <f t="shared" si="43"/>
        <v>50</v>
      </c>
      <c r="Q533" s="45">
        <f t="shared" si="45"/>
        <v>67.974999999999994</v>
      </c>
      <c r="R533" s="49" t="str">
        <f>VLOOKUP(Q533,Helper!$N:$O,2,TRUE)</f>
        <v>C</v>
      </c>
      <c r="S533" s="51">
        <f>MATCH(D533,Detail!$G$2:$G$1001,0)</f>
        <v>12</v>
      </c>
      <c r="T533" s="27">
        <f>INDEX(Detail!$A$2:$A$1001,Main!S533,1)</f>
        <v>38153</v>
      </c>
      <c r="U533" t="str">
        <f>INDEX(Detail!$F$2:$F$1001,Main!S533,1)</f>
        <v>Kendari</v>
      </c>
      <c r="V533">
        <f>INDEX(Detail!$C$2:$C$1001,Main!S533,1)</f>
        <v>180</v>
      </c>
      <c r="W533">
        <f>INDEX(Detail!$D$2:$D$1001,Main!S533,1)</f>
        <v>74</v>
      </c>
      <c r="X533" t="str">
        <f>INDEX(Detail!$E$2:$E$1001,Main!S533,1)</f>
        <v>Gang Asia Afrika No. 94</v>
      </c>
      <c r="Y533" t="str">
        <f>INDEX(Detail!$B$2:$B$1001,Main!S533,1)</f>
        <v>AB+</v>
      </c>
      <c r="Z533">
        <f>MATCH(F533,Sheet1!$A$3:$A$8,0)</f>
        <v>2</v>
      </c>
      <c r="AA533">
        <f>MATCH(A533,Sheet1!$B$2:$E$2,0)</f>
        <v>3</v>
      </c>
      <c r="AB533" t="str">
        <f>INDEX(Sheet1!$B$3:$E$8,Main!Z533,Main!AA533)</f>
        <v>Pak Andi</v>
      </c>
    </row>
    <row r="534" spans="1:28" x14ac:dyDescent="0.35">
      <c r="A534" t="str">
        <f t="shared" si="44"/>
        <v>Kategori 3</v>
      </c>
      <c r="B534">
        <v>533</v>
      </c>
      <c r="C534" t="str">
        <f t="shared" si="41"/>
        <v>0533</v>
      </c>
      <c r="D534" t="str">
        <f t="shared" si="42"/>
        <v>C0533</v>
      </c>
      <c r="E534" t="str">
        <f>VLOOKUP(F534,Helper!$I:$J,2,0)</f>
        <v>C</v>
      </c>
      <c r="F534" t="s">
        <v>1012</v>
      </c>
      <c r="G534" s="27" t="str">
        <f>VLOOKUP(D534,Detail!$G:$H,2,0)</f>
        <v>Rusman Nugroho</v>
      </c>
      <c r="H534">
        <v>91</v>
      </c>
      <c r="I534">
        <v>69</v>
      </c>
      <c r="J534">
        <v>94</v>
      </c>
      <c r="K534">
        <v>72</v>
      </c>
      <c r="L534">
        <v>90</v>
      </c>
      <c r="M534">
        <v>58</v>
      </c>
      <c r="N534">
        <v>74</v>
      </c>
      <c r="O534" s="27">
        <f>IFERROR(VLOOKUP(D534,Absen!$A:$B,2,0),"No")</f>
        <v>44897</v>
      </c>
      <c r="P534" s="43">
        <f t="shared" si="43"/>
        <v>64</v>
      </c>
      <c r="Q534" s="45">
        <f t="shared" si="45"/>
        <v>77.050000000000011</v>
      </c>
      <c r="R534" s="49" t="str">
        <f>VLOOKUP(Q534,Helper!$N:$O,2,TRUE)</f>
        <v>B</v>
      </c>
      <c r="S534" s="51">
        <f>MATCH(D534,Detail!$G$2:$G$1001,0)</f>
        <v>491</v>
      </c>
      <c r="T534" s="27">
        <f>INDEX(Detail!$A$2:$A$1001,Main!S534,1)</f>
        <v>37349</v>
      </c>
      <c r="U534" t="str">
        <f>INDEX(Detail!$F$2:$F$1001,Main!S534,1)</f>
        <v>Banjarmasin</v>
      </c>
      <c r="V534">
        <f>INDEX(Detail!$C$2:$C$1001,Main!S534,1)</f>
        <v>157</v>
      </c>
      <c r="W534">
        <f>INDEX(Detail!$D$2:$D$1001,Main!S534,1)</f>
        <v>76</v>
      </c>
      <c r="X534" t="str">
        <f>INDEX(Detail!$E$2:$E$1001,Main!S534,1)</f>
        <v>Jalan Ahmad Dahlan No. 74</v>
      </c>
      <c r="Y534" t="str">
        <f>INDEX(Detail!$B$2:$B$1001,Main!S534,1)</f>
        <v>A-</v>
      </c>
      <c r="Z534">
        <f>MATCH(F534,Sheet1!$A$3:$A$8,0)</f>
        <v>3</v>
      </c>
      <c r="AA534">
        <f>MATCH(A534,Sheet1!$B$2:$E$2,0)</f>
        <v>3</v>
      </c>
      <c r="AB534" t="str">
        <f>INDEX(Sheet1!$B$3:$E$8,Main!Z534,Main!AA534)</f>
        <v>Bu Dwi</v>
      </c>
    </row>
    <row r="535" spans="1:28" x14ac:dyDescent="0.35">
      <c r="A535" t="str">
        <f t="shared" si="44"/>
        <v>Kategori 3</v>
      </c>
      <c r="B535">
        <v>534</v>
      </c>
      <c r="C535" t="str">
        <f t="shared" si="41"/>
        <v>0534</v>
      </c>
      <c r="D535" t="str">
        <f t="shared" si="42"/>
        <v>A0534</v>
      </c>
      <c r="E535" t="str">
        <f>VLOOKUP(F535,Helper!$I:$J,2,0)</f>
        <v>A</v>
      </c>
      <c r="F535" t="s">
        <v>1015</v>
      </c>
      <c r="G535" s="27" t="str">
        <f>VLOOKUP(D535,Detail!$G:$H,2,0)</f>
        <v>Reksa Wulandari</v>
      </c>
      <c r="H535">
        <v>88</v>
      </c>
      <c r="I535">
        <v>73</v>
      </c>
      <c r="J535">
        <v>72</v>
      </c>
      <c r="K535">
        <v>59</v>
      </c>
      <c r="L535">
        <v>81</v>
      </c>
      <c r="M535">
        <v>80</v>
      </c>
      <c r="N535">
        <v>91</v>
      </c>
      <c r="O535" s="27">
        <f>IFERROR(VLOOKUP(D535,Absen!$A:$B,2,0),"No")</f>
        <v>44881</v>
      </c>
      <c r="P535" s="43">
        <f t="shared" si="43"/>
        <v>81</v>
      </c>
      <c r="Q535" s="45">
        <f t="shared" si="45"/>
        <v>76.125</v>
      </c>
      <c r="R535" s="49" t="str">
        <f>VLOOKUP(Q535,Helper!$N:$O,2,TRUE)</f>
        <v>B</v>
      </c>
      <c r="S535" s="51">
        <f>MATCH(D535,Detail!$G$2:$G$1001,0)</f>
        <v>574</v>
      </c>
      <c r="T535" s="27">
        <f>INDEX(Detail!$A$2:$A$1001,Main!S535,1)</f>
        <v>37129</v>
      </c>
      <c r="U535" t="str">
        <f>INDEX(Detail!$F$2:$F$1001,Main!S535,1)</f>
        <v>Ambon</v>
      </c>
      <c r="V535">
        <f>INDEX(Detail!$C$2:$C$1001,Main!S535,1)</f>
        <v>173</v>
      </c>
      <c r="W535">
        <f>INDEX(Detail!$D$2:$D$1001,Main!S535,1)</f>
        <v>59</v>
      </c>
      <c r="X535" t="str">
        <f>INDEX(Detail!$E$2:$E$1001,Main!S535,1)</f>
        <v>Jalan Jamika No. 77</v>
      </c>
      <c r="Y535" t="str">
        <f>INDEX(Detail!$B$2:$B$1001,Main!S535,1)</f>
        <v>A+</v>
      </c>
      <c r="Z535">
        <f>MATCH(F535,Sheet1!$A$3:$A$8,0)</f>
        <v>1</v>
      </c>
      <c r="AA535">
        <f>MATCH(A535,Sheet1!$B$2:$E$2,0)</f>
        <v>3</v>
      </c>
      <c r="AB535" t="str">
        <f>INDEX(Sheet1!$B$3:$E$8,Main!Z535,Main!AA535)</f>
        <v>Bu Made</v>
      </c>
    </row>
    <row r="536" spans="1:28" x14ac:dyDescent="0.35">
      <c r="A536" t="str">
        <f t="shared" si="44"/>
        <v>Kategori 3</v>
      </c>
      <c r="B536">
        <v>535</v>
      </c>
      <c r="C536" t="str">
        <f t="shared" si="41"/>
        <v>0535</v>
      </c>
      <c r="D536" t="str">
        <f t="shared" si="42"/>
        <v>C0535</v>
      </c>
      <c r="E536" t="str">
        <f>VLOOKUP(F536,Helper!$I:$J,2,0)</f>
        <v>C</v>
      </c>
      <c r="F536" t="s">
        <v>1012</v>
      </c>
      <c r="G536" s="27" t="str">
        <f>VLOOKUP(D536,Detail!$G:$H,2,0)</f>
        <v>Gara Puspita</v>
      </c>
      <c r="H536">
        <v>91</v>
      </c>
      <c r="I536">
        <v>67</v>
      </c>
      <c r="J536">
        <v>90</v>
      </c>
      <c r="K536">
        <v>72</v>
      </c>
      <c r="L536">
        <v>80</v>
      </c>
      <c r="M536">
        <v>93</v>
      </c>
      <c r="N536">
        <v>94</v>
      </c>
      <c r="O536" s="27">
        <f>IFERROR(VLOOKUP(D536,Absen!$A:$B,2,0),"No")</f>
        <v>44897</v>
      </c>
      <c r="P536" s="43">
        <f t="shared" si="43"/>
        <v>84</v>
      </c>
      <c r="Q536" s="45">
        <f t="shared" si="45"/>
        <v>83.75</v>
      </c>
      <c r="R536" s="49" t="str">
        <f>VLOOKUP(Q536,Helper!$N:$O,2,TRUE)</f>
        <v>A</v>
      </c>
      <c r="S536" s="51">
        <f>MATCH(D536,Detail!$G$2:$G$1001,0)</f>
        <v>917</v>
      </c>
      <c r="T536" s="27">
        <f>INDEX(Detail!$A$2:$A$1001,Main!S536,1)</f>
        <v>37958</v>
      </c>
      <c r="U536" t="str">
        <f>INDEX(Detail!$F$2:$F$1001,Main!S536,1)</f>
        <v>Sukabumi</v>
      </c>
      <c r="V536">
        <f>INDEX(Detail!$C$2:$C$1001,Main!S536,1)</f>
        <v>156</v>
      </c>
      <c r="W536">
        <f>INDEX(Detail!$D$2:$D$1001,Main!S536,1)</f>
        <v>68</v>
      </c>
      <c r="X536" t="str">
        <f>INDEX(Detail!$E$2:$E$1001,Main!S536,1)</f>
        <v xml:space="preserve">Jl. Rajawali Timur No. 4
</v>
      </c>
      <c r="Y536" t="str">
        <f>INDEX(Detail!$B$2:$B$1001,Main!S536,1)</f>
        <v>AB+</v>
      </c>
      <c r="Z536">
        <f>MATCH(F536,Sheet1!$A$3:$A$8,0)</f>
        <v>3</v>
      </c>
      <c r="AA536">
        <f>MATCH(A536,Sheet1!$B$2:$E$2,0)</f>
        <v>3</v>
      </c>
      <c r="AB536" t="str">
        <f>INDEX(Sheet1!$B$3:$E$8,Main!Z536,Main!AA536)</f>
        <v>Bu Dwi</v>
      </c>
    </row>
    <row r="537" spans="1:28" x14ac:dyDescent="0.35">
      <c r="A537" t="str">
        <f t="shared" si="44"/>
        <v>Kategori 3</v>
      </c>
      <c r="B537">
        <v>536</v>
      </c>
      <c r="C537" t="str">
        <f t="shared" si="41"/>
        <v>0536</v>
      </c>
      <c r="D537" t="str">
        <f t="shared" si="42"/>
        <v>A0536</v>
      </c>
      <c r="E537" t="str">
        <f>VLOOKUP(F537,Helper!$I:$J,2,0)</f>
        <v>A</v>
      </c>
      <c r="F537" t="s">
        <v>1015</v>
      </c>
      <c r="G537" s="27" t="str">
        <f>VLOOKUP(D537,Detail!$G:$H,2,0)</f>
        <v>Gabriella Pratiwi</v>
      </c>
      <c r="H537">
        <v>53</v>
      </c>
      <c r="I537">
        <v>42</v>
      </c>
      <c r="J537">
        <v>37</v>
      </c>
      <c r="K537">
        <v>50</v>
      </c>
      <c r="L537">
        <v>71</v>
      </c>
      <c r="M537">
        <v>45</v>
      </c>
      <c r="N537">
        <v>82</v>
      </c>
      <c r="O537" s="27">
        <f>IFERROR(VLOOKUP(D537,Absen!$A:$B,2,0),"No")</f>
        <v>44807</v>
      </c>
      <c r="P537" s="43">
        <f t="shared" si="43"/>
        <v>72</v>
      </c>
      <c r="Q537" s="45">
        <f t="shared" si="45"/>
        <v>50.6</v>
      </c>
      <c r="R537" s="49" t="str">
        <f>VLOOKUP(Q537,Helper!$N:$O,2,TRUE)</f>
        <v>D</v>
      </c>
      <c r="S537" s="51">
        <f>MATCH(D537,Detail!$G$2:$G$1001,0)</f>
        <v>956</v>
      </c>
      <c r="T537" s="27">
        <f>INDEX(Detail!$A$2:$A$1001,Main!S537,1)</f>
        <v>37515</v>
      </c>
      <c r="U537" t="str">
        <f>INDEX(Detail!$F$2:$F$1001,Main!S537,1)</f>
        <v>Mataram</v>
      </c>
      <c r="V537">
        <f>INDEX(Detail!$C$2:$C$1001,Main!S537,1)</f>
        <v>179</v>
      </c>
      <c r="W537">
        <f>INDEX(Detail!$D$2:$D$1001,Main!S537,1)</f>
        <v>95</v>
      </c>
      <c r="X537" t="str">
        <f>INDEX(Detail!$E$2:$E$1001,Main!S537,1)</f>
        <v>Jl. Soekarno Hatta No. 88</v>
      </c>
      <c r="Y537" t="str">
        <f>INDEX(Detail!$B$2:$B$1001,Main!S537,1)</f>
        <v>AB+</v>
      </c>
      <c r="Z537">
        <f>MATCH(F537,Sheet1!$A$3:$A$8,0)</f>
        <v>1</v>
      </c>
      <c r="AA537">
        <f>MATCH(A537,Sheet1!$B$2:$E$2,0)</f>
        <v>3</v>
      </c>
      <c r="AB537" t="str">
        <f>INDEX(Sheet1!$B$3:$E$8,Main!Z537,Main!AA537)</f>
        <v>Bu Made</v>
      </c>
    </row>
    <row r="538" spans="1:28" x14ac:dyDescent="0.35">
      <c r="A538" t="str">
        <f t="shared" si="44"/>
        <v>Kategori 3</v>
      </c>
      <c r="B538">
        <v>537</v>
      </c>
      <c r="C538" t="str">
        <f t="shared" si="41"/>
        <v>0537</v>
      </c>
      <c r="D538" t="str">
        <f t="shared" si="42"/>
        <v>D0537</v>
      </c>
      <c r="E538" t="str">
        <f>VLOOKUP(F538,Helper!$I:$J,2,0)</f>
        <v>D</v>
      </c>
      <c r="F538" t="s">
        <v>1013</v>
      </c>
      <c r="G538" s="27" t="str">
        <f>VLOOKUP(D538,Detail!$G:$H,2,0)</f>
        <v>Luthfi Laksmiwati</v>
      </c>
      <c r="H538">
        <v>88</v>
      </c>
      <c r="I538">
        <v>63</v>
      </c>
      <c r="J538">
        <v>79</v>
      </c>
      <c r="K538">
        <v>68</v>
      </c>
      <c r="L538">
        <v>72</v>
      </c>
      <c r="M538">
        <v>75</v>
      </c>
      <c r="N538">
        <v>93</v>
      </c>
      <c r="O538" s="27" t="str">
        <f>IFERROR(VLOOKUP(D538,Absen!$A:$B,2,0),"No")</f>
        <v>No</v>
      </c>
      <c r="P538" s="43">
        <f t="shared" si="43"/>
        <v>93</v>
      </c>
      <c r="Q538" s="45">
        <f t="shared" si="45"/>
        <v>76.474999999999994</v>
      </c>
      <c r="R538" s="49" t="str">
        <f>VLOOKUP(Q538,Helper!$N:$O,2,TRUE)</f>
        <v>B</v>
      </c>
      <c r="S538" s="51">
        <f>MATCH(D538,Detail!$G$2:$G$1001,0)</f>
        <v>215</v>
      </c>
      <c r="T538" s="27">
        <f>INDEX(Detail!$A$2:$A$1001,Main!S538,1)</f>
        <v>37263</v>
      </c>
      <c r="U538" t="str">
        <f>INDEX(Detail!$F$2:$F$1001,Main!S538,1)</f>
        <v>Pariaman</v>
      </c>
      <c r="V538">
        <f>INDEX(Detail!$C$2:$C$1001,Main!S538,1)</f>
        <v>173</v>
      </c>
      <c r="W538">
        <f>INDEX(Detail!$D$2:$D$1001,Main!S538,1)</f>
        <v>53</v>
      </c>
      <c r="X538" t="str">
        <f>INDEX(Detail!$E$2:$E$1001,Main!S538,1)</f>
        <v xml:space="preserve">Gang Siliwangi No. 5
</v>
      </c>
      <c r="Y538" t="str">
        <f>INDEX(Detail!$B$2:$B$1001,Main!S538,1)</f>
        <v>O+</v>
      </c>
      <c r="Z538">
        <f>MATCH(F538,Sheet1!$A$3:$A$8,0)</f>
        <v>4</v>
      </c>
      <c r="AA538">
        <f>MATCH(A538,Sheet1!$B$2:$E$2,0)</f>
        <v>3</v>
      </c>
      <c r="AB538" t="str">
        <f>INDEX(Sheet1!$B$3:$E$8,Main!Z538,Main!AA538)</f>
        <v>Pak Krisna</v>
      </c>
    </row>
    <row r="539" spans="1:28" x14ac:dyDescent="0.35">
      <c r="A539" t="str">
        <f t="shared" si="44"/>
        <v>Kategori 3</v>
      </c>
      <c r="B539">
        <v>538</v>
      </c>
      <c r="C539" t="str">
        <f t="shared" si="41"/>
        <v>0538</v>
      </c>
      <c r="D539" t="str">
        <f t="shared" si="42"/>
        <v>F0538</v>
      </c>
      <c r="E539" t="str">
        <f>VLOOKUP(F539,Helper!$I:$J,2,0)</f>
        <v>F</v>
      </c>
      <c r="F539" t="s">
        <v>1011</v>
      </c>
      <c r="G539" s="27" t="str">
        <f>VLOOKUP(D539,Detail!$G:$H,2,0)</f>
        <v>Kasusra Sudiati</v>
      </c>
      <c r="H539">
        <v>70</v>
      </c>
      <c r="I539">
        <v>56</v>
      </c>
      <c r="J539">
        <v>53</v>
      </c>
      <c r="K539">
        <v>68</v>
      </c>
      <c r="L539">
        <v>56</v>
      </c>
      <c r="M539">
        <v>47</v>
      </c>
      <c r="N539">
        <v>87</v>
      </c>
      <c r="O539" s="27">
        <f>IFERROR(VLOOKUP(D539,Absen!$A:$B,2,0),"No")</f>
        <v>44810</v>
      </c>
      <c r="P539" s="43">
        <f t="shared" si="43"/>
        <v>77</v>
      </c>
      <c r="Q539" s="45">
        <f t="shared" si="45"/>
        <v>58.95</v>
      </c>
      <c r="R539" s="49" t="str">
        <f>VLOOKUP(Q539,Helper!$N:$O,2,TRUE)</f>
        <v>D</v>
      </c>
      <c r="S539" s="51">
        <f>MATCH(D539,Detail!$G$2:$G$1001,0)</f>
        <v>605</v>
      </c>
      <c r="T539" s="27">
        <f>INDEX(Detail!$A$2:$A$1001,Main!S539,1)</f>
        <v>37982</v>
      </c>
      <c r="U539" t="str">
        <f>INDEX(Detail!$F$2:$F$1001,Main!S539,1)</f>
        <v>Bengkulu</v>
      </c>
      <c r="V539">
        <f>INDEX(Detail!$C$2:$C$1001,Main!S539,1)</f>
        <v>161</v>
      </c>
      <c r="W539">
        <f>INDEX(Detail!$D$2:$D$1001,Main!S539,1)</f>
        <v>77</v>
      </c>
      <c r="X539" t="str">
        <f>INDEX(Detail!$E$2:$E$1001,Main!S539,1)</f>
        <v xml:space="preserve">Jalan Lembong No. 0
</v>
      </c>
      <c r="Y539" t="str">
        <f>INDEX(Detail!$B$2:$B$1001,Main!S539,1)</f>
        <v>B-</v>
      </c>
      <c r="Z539">
        <f>MATCH(F539,Sheet1!$A$3:$A$8,0)</f>
        <v>6</v>
      </c>
      <c r="AA539">
        <f>MATCH(A539,Sheet1!$B$2:$E$2,0)</f>
        <v>3</v>
      </c>
      <c r="AB539" t="str">
        <f>INDEX(Sheet1!$B$3:$E$8,Main!Z539,Main!AA539)</f>
        <v>Bu Ratna</v>
      </c>
    </row>
    <row r="540" spans="1:28" x14ac:dyDescent="0.35">
      <c r="A540" t="str">
        <f t="shared" si="44"/>
        <v>Kategori 3</v>
      </c>
      <c r="B540">
        <v>539</v>
      </c>
      <c r="C540" t="str">
        <f t="shared" si="41"/>
        <v>0539</v>
      </c>
      <c r="D540" t="str">
        <f t="shared" si="42"/>
        <v>F0539</v>
      </c>
      <c r="E540" t="str">
        <f>VLOOKUP(F540,Helper!$I:$J,2,0)</f>
        <v>F</v>
      </c>
      <c r="F540" t="s">
        <v>1011</v>
      </c>
      <c r="G540" s="27" t="str">
        <f>VLOOKUP(D540,Detail!$G:$H,2,0)</f>
        <v>Putri Pertiwi</v>
      </c>
      <c r="H540">
        <v>60</v>
      </c>
      <c r="I540">
        <v>46</v>
      </c>
      <c r="J540">
        <v>48</v>
      </c>
      <c r="K540">
        <v>50</v>
      </c>
      <c r="L540">
        <v>51</v>
      </c>
      <c r="M540">
        <v>87</v>
      </c>
      <c r="N540">
        <v>83</v>
      </c>
      <c r="O540" s="27" t="str">
        <f>IFERROR(VLOOKUP(D540,Absen!$A:$B,2,0),"No")</f>
        <v>No</v>
      </c>
      <c r="P540" s="43">
        <f t="shared" si="43"/>
        <v>83</v>
      </c>
      <c r="Q540" s="45">
        <f t="shared" si="45"/>
        <v>61.174999999999997</v>
      </c>
      <c r="R540" s="49" t="str">
        <f>VLOOKUP(Q540,Helper!$N:$O,2,TRUE)</f>
        <v>C</v>
      </c>
      <c r="S540" s="51">
        <f>MATCH(D540,Detail!$G$2:$G$1001,0)</f>
        <v>48</v>
      </c>
      <c r="T540" s="27">
        <f>INDEX(Detail!$A$2:$A$1001,Main!S540,1)</f>
        <v>38086</v>
      </c>
      <c r="U540" t="str">
        <f>INDEX(Detail!$F$2:$F$1001,Main!S540,1)</f>
        <v>Bima</v>
      </c>
      <c r="V540">
        <f>INDEX(Detail!$C$2:$C$1001,Main!S540,1)</f>
        <v>162</v>
      </c>
      <c r="W540">
        <f>INDEX(Detail!$D$2:$D$1001,Main!S540,1)</f>
        <v>79</v>
      </c>
      <c r="X540" t="str">
        <f>INDEX(Detail!$E$2:$E$1001,Main!S540,1)</f>
        <v>Gang Erlangga No. 11</v>
      </c>
      <c r="Y540" t="str">
        <f>INDEX(Detail!$B$2:$B$1001,Main!S540,1)</f>
        <v>B-</v>
      </c>
      <c r="Z540">
        <f>MATCH(F540,Sheet1!$A$3:$A$8,0)</f>
        <v>6</v>
      </c>
      <c r="AA540">
        <f>MATCH(A540,Sheet1!$B$2:$E$2,0)</f>
        <v>3</v>
      </c>
      <c r="AB540" t="str">
        <f>INDEX(Sheet1!$B$3:$E$8,Main!Z540,Main!AA540)</f>
        <v>Bu Ratna</v>
      </c>
    </row>
    <row r="541" spans="1:28" x14ac:dyDescent="0.35">
      <c r="A541" t="str">
        <f t="shared" si="44"/>
        <v>Kategori 3</v>
      </c>
      <c r="B541">
        <v>540</v>
      </c>
      <c r="C541" t="str">
        <f t="shared" si="41"/>
        <v>0540</v>
      </c>
      <c r="D541" t="str">
        <f t="shared" si="42"/>
        <v>E0540</v>
      </c>
      <c r="E541" t="str">
        <f>VLOOKUP(F541,Helper!$I:$J,2,0)</f>
        <v>E</v>
      </c>
      <c r="F541" t="s">
        <v>1010</v>
      </c>
      <c r="G541" s="27" t="str">
        <f>VLOOKUP(D541,Detail!$G:$H,2,0)</f>
        <v>Nugraha Natsir</v>
      </c>
      <c r="H541">
        <v>54</v>
      </c>
      <c r="I541">
        <v>48</v>
      </c>
      <c r="J541">
        <v>71</v>
      </c>
      <c r="K541">
        <v>72</v>
      </c>
      <c r="L541">
        <v>61</v>
      </c>
      <c r="M541">
        <v>68</v>
      </c>
      <c r="N541">
        <v>95</v>
      </c>
      <c r="O541" s="27">
        <f>IFERROR(VLOOKUP(D541,Absen!$A:$B,2,0),"No")</f>
        <v>44878</v>
      </c>
      <c r="P541" s="43">
        <f t="shared" si="43"/>
        <v>85</v>
      </c>
      <c r="Q541" s="45">
        <f t="shared" si="45"/>
        <v>65.675000000000011</v>
      </c>
      <c r="R541" s="49" t="str">
        <f>VLOOKUP(Q541,Helper!$N:$O,2,TRUE)</f>
        <v>C</v>
      </c>
      <c r="S541" s="51">
        <f>MATCH(D541,Detail!$G$2:$G$1001,0)</f>
        <v>339</v>
      </c>
      <c r="T541" s="27">
        <f>INDEX(Detail!$A$2:$A$1001,Main!S541,1)</f>
        <v>38028</v>
      </c>
      <c r="U541" t="str">
        <f>INDEX(Detail!$F$2:$F$1001,Main!S541,1)</f>
        <v>Tomohon</v>
      </c>
      <c r="V541">
        <f>INDEX(Detail!$C$2:$C$1001,Main!S541,1)</f>
        <v>171</v>
      </c>
      <c r="W541">
        <f>INDEX(Detail!$D$2:$D$1001,Main!S541,1)</f>
        <v>73</v>
      </c>
      <c r="X541" t="str">
        <f>INDEX(Detail!$E$2:$E$1001,Main!S541,1)</f>
        <v>Gg. Joyoboyo No. 02</v>
      </c>
      <c r="Y541" t="str">
        <f>INDEX(Detail!$B$2:$B$1001,Main!S541,1)</f>
        <v>O-</v>
      </c>
      <c r="Z541">
        <f>MATCH(F541,Sheet1!$A$3:$A$8,0)</f>
        <v>5</v>
      </c>
      <c r="AA541">
        <f>MATCH(A541,Sheet1!$B$2:$E$2,0)</f>
        <v>3</v>
      </c>
      <c r="AB541" t="str">
        <f>INDEX(Sheet1!$B$3:$E$8,Main!Z541,Main!AA541)</f>
        <v>Pak Budi</v>
      </c>
    </row>
    <row r="542" spans="1:28" x14ac:dyDescent="0.35">
      <c r="A542" t="str">
        <f t="shared" si="44"/>
        <v>Kategori 3</v>
      </c>
      <c r="B542">
        <v>541</v>
      </c>
      <c r="C542" t="str">
        <f t="shared" si="41"/>
        <v>0541</v>
      </c>
      <c r="D542" t="str">
        <f t="shared" si="42"/>
        <v>C0541</v>
      </c>
      <c r="E542" t="str">
        <f>VLOOKUP(F542,Helper!$I:$J,2,0)</f>
        <v>C</v>
      </c>
      <c r="F542" t="s">
        <v>1012</v>
      </c>
      <c r="G542" s="27" t="str">
        <f>VLOOKUP(D542,Detail!$G:$H,2,0)</f>
        <v>Jasmin Prasetya</v>
      </c>
      <c r="H542">
        <v>71</v>
      </c>
      <c r="I542">
        <v>65</v>
      </c>
      <c r="J542">
        <v>74</v>
      </c>
      <c r="K542">
        <v>66</v>
      </c>
      <c r="L542">
        <v>72</v>
      </c>
      <c r="M542">
        <v>53</v>
      </c>
      <c r="N542">
        <v>62</v>
      </c>
      <c r="O542" s="27">
        <f>IFERROR(VLOOKUP(D542,Absen!$A:$B,2,0),"No")</f>
        <v>44806</v>
      </c>
      <c r="P542" s="43">
        <f t="shared" si="43"/>
        <v>52</v>
      </c>
      <c r="Q542" s="45">
        <f t="shared" si="45"/>
        <v>64.849999999999994</v>
      </c>
      <c r="R542" s="49" t="str">
        <f>VLOOKUP(Q542,Helper!$N:$O,2,TRUE)</f>
        <v>C</v>
      </c>
      <c r="S542" s="51">
        <f>MATCH(D542,Detail!$G$2:$G$1001,0)</f>
        <v>264</v>
      </c>
      <c r="T542" s="27">
        <f>INDEX(Detail!$A$2:$A$1001,Main!S542,1)</f>
        <v>37223</v>
      </c>
      <c r="U542" t="str">
        <f>INDEX(Detail!$F$2:$F$1001,Main!S542,1)</f>
        <v>Cimahi</v>
      </c>
      <c r="V542">
        <f>INDEX(Detail!$C$2:$C$1001,Main!S542,1)</f>
        <v>169</v>
      </c>
      <c r="W542">
        <f>INDEX(Detail!$D$2:$D$1001,Main!S542,1)</f>
        <v>54</v>
      </c>
      <c r="X542" t="str">
        <f>INDEX(Detail!$E$2:$E$1001,Main!S542,1)</f>
        <v xml:space="preserve">Gg. Antapani Lama No. 4
</v>
      </c>
      <c r="Y542" t="str">
        <f>INDEX(Detail!$B$2:$B$1001,Main!S542,1)</f>
        <v>AB+</v>
      </c>
      <c r="Z542">
        <f>MATCH(F542,Sheet1!$A$3:$A$8,0)</f>
        <v>3</v>
      </c>
      <c r="AA542">
        <f>MATCH(A542,Sheet1!$B$2:$E$2,0)</f>
        <v>3</v>
      </c>
      <c r="AB542" t="str">
        <f>INDEX(Sheet1!$B$3:$E$8,Main!Z542,Main!AA542)</f>
        <v>Bu Dwi</v>
      </c>
    </row>
    <row r="543" spans="1:28" x14ac:dyDescent="0.35">
      <c r="A543" t="str">
        <f t="shared" si="44"/>
        <v>Kategori 3</v>
      </c>
      <c r="B543">
        <v>542</v>
      </c>
      <c r="C543" t="str">
        <f t="shared" si="41"/>
        <v>0542</v>
      </c>
      <c r="D543" t="str">
        <f t="shared" si="42"/>
        <v>B0542</v>
      </c>
      <c r="E543" t="str">
        <f>VLOOKUP(F543,Helper!$I:$J,2,0)</f>
        <v>B</v>
      </c>
      <c r="F543" t="s">
        <v>1014</v>
      </c>
      <c r="G543" s="27" t="str">
        <f>VLOOKUP(D543,Detail!$G:$H,2,0)</f>
        <v>Elvin Wijayanti</v>
      </c>
      <c r="H543">
        <v>71</v>
      </c>
      <c r="I543">
        <v>60</v>
      </c>
      <c r="J543">
        <v>42</v>
      </c>
      <c r="K543">
        <v>57</v>
      </c>
      <c r="L543">
        <v>54</v>
      </c>
      <c r="M543">
        <v>71</v>
      </c>
      <c r="N543">
        <v>63</v>
      </c>
      <c r="O543" s="27" t="str">
        <f>IFERROR(VLOOKUP(D543,Absen!$A:$B,2,0),"No")</f>
        <v>No</v>
      </c>
      <c r="P543" s="43">
        <f t="shared" si="43"/>
        <v>63</v>
      </c>
      <c r="Q543" s="45">
        <f t="shared" si="45"/>
        <v>59.150000000000006</v>
      </c>
      <c r="R543" s="49" t="str">
        <f>VLOOKUP(Q543,Helper!$N:$O,2,TRUE)</f>
        <v>D</v>
      </c>
      <c r="S543" s="51">
        <f>MATCH(D543,Detail!$G$2:$G$1001,0)</f>
        <v>163</v>
      </c>
      <c r="T543" s="27">
        <f>INDEX(Detail!$A$2:$A$1001,Main!S543,1)</f>
        <v>37553</v>
      </c>
      <c r="U543" t="str">
        <f>INDEX(Detail!$F$2:$F$1001,Main!S543,1)</f>
        <v>Solok</v>
      </c>
      <c r="V543">
        <f>INDEX(Detail!$C$2:$C$1001,Main!S543,1)</f>
        <v>150</v>
      </c>
      <c r="W543">
        <f>INDEX(Detail!$D$2:$D$1001,Main!S543,1)</f>
        <v>53</v>
      </c>
      <c r="X543" t="str">
        <f>INDEX(Detail!$E$2:$E$1001,Main!S543,1)</f>
        <v xml:space="preserve">Gang Peta No. 5
</v>
      </c>
      <c r="Y543" t="str">
        <f>INDEX(Detail!$B$2:$B$1001,Main!S543,1)</f>
        <v>AB-</v>
      </c>
      <c r="Z543">
        <f>MATCH(F543,Sheet1!$A$3:$A$8,0)</f>
        <v>2</v>
      </c>
      <c r="AA543">
        <f>MATCH(A543,Sheet1!$B$2:$E$2,0)</f>
        <v>3</v>
      </c>
      <c r="AB543" t="str">
        <f>INDEX(Sheet1!$B$3:$E$8,Main!Z543,Main!AA543)</f>
        <v>Pak Andi</v>
      </c>
    </row>
    <row r="544" spans="1:28" x14ac:dyDescent="0.35">
      <c r="A544" t="str">
        <f t="shared" si="44"/>
        <v>Kategori 3</v>
      </c>
      <c r="B544">
        <v>543</v>
      </c>
      <c r="C544" t="str">
        <f t="shared" si="41"/>
        <v>0543</v>
      </c>
      <c r="D544" t="str">
        <f t="shared" si="42"/>
        <v>E0543</v>
      </c>
      <c r="E544" t="str">
        <f>VLOOKUP(F544,Helper!$I:$J,2,0)</f>
        <v>E</v>
      </c>
      <c r="F544" t="s">
        <v>1010</v>
      </c>
      <c r="G544" s="27" t="str">
        <f>VLOOKUP(D544,Detail!$G:$H,2,0)</f>
        <v>Lembah Nababan</v>
      </c>
      <c r="H544">
        <v>70</v>
      </c>
      <c r="I544">
        <v>73</v>
      </c>
      <c r="J544">
        <v>92</v>
      </c>
      <c r="K544">
        <v>50</v>
      </c>
      <c r="L544">
        <v>79</v>
      </c>
      <c r="M544">
        <v>49</v>
      </c>
      <c r="N544">
        <v>66</v>
      </c>
      <c r="O544" s="27">
        <f>IFERROR(VLOOKUP(D544,Absen!$A:$B,2,0),"No")</f>
        <v>44763</v>
      </c>
      <c r="P544" s="43">
        <f t="shared" si="43"/>
        <v>56</v>
      </c>
      <c r="Q544" s="45">
        <f t="shared" si="45"/>
        <v>67.8</v>
      </c>
      <c r="R544" s="49" t="str">
        <f>VLOOKUP(Q544,Helper!$N:$O,2,TRUE)</f>
        <v>C</v>
      </c>
      <c r="S544" s="51">
        <f>MATCH(D544,Detail!$G$2:$G$1001,0)</f>
        <v>372</v>
      </c>
      <c r="T544" s="27">
        <f>INDEX(Detail!$A$2:$A$1001,Main!S544,1)</f>
        <v>37140</v>
      </c>
      <c r="U544" t="str">
        <f>INDEX(Detail!$F$2:$F$1001,Main!S544,1)</f>
        <v>Pangkalpinang</v>
      </c>
      <c r="V544">
        <f>INDEX(Detail!$C$2:$C$1001,Main!S544,1)</f>
        <v>178</v>
      </c>
      <c r="W544">
        <f>INDEX(Detail!$D$2:$D$1001,Main!S544,1)</f>
        <v>91</v>
      </c>
      <c r="X544" t="str">
        <f>INDEX(Detail!$E$2:$E$1001,Main!S544,1)</f>
        <v xml:space="preserve">Gg. M.H Thamrin No. 8
</v>
      </c>
      <c r="Y544" t="str">
        <f>INDEX(Detail!$B$2:$B$1001,Main!S544,1)</f>
        <v>AB-</v>
      </c>
      <c r="Z544">
        <f>MATCH(F544,Sheet1!$A$3:$A$8,0)</f>
        <v>5</v>
      </c>
      <c r="AA544">
        <f>MATCH(A544,Sheet1!$B$2:$E$2,0)</f>
        <v>3</v>
      </c>
      <c r="AB544" t="str">
        <f>INDEX(Sheet1!$B$3:$E$8,Main!Z544,Main!AA544)</f>
        <v>Pak Budi</v>
      </c>
    </row>
    <row r="545" spans="1:28" x14ac:dyDescent="0.35">
      <c r="A545" t="str">
        <f t="shared" si="44"/>
        <v>Kategori 3</v>
      </c>
      <c r="B545">
        <v>544</v>
      </c>
      <c r="C545" t="str">
        <f t="shared" si="41"/>
        <v>0544</v>
      </c>
      <c r="D545" t="str">
        <f t="shared" si="42"/>
        <v>E0544</v>
      </c>
      <c r="E545" t="str">
        <f>VLOOKUP(F545,Helper!$I:$J,2,0)</f>
        <v>E</v>
      </c>
      <c r="F545" t="s">
        <v>1010</v>
      </c>
      <c r="G545" s="27" t="str">
        <f>VLOOKUP(D545,Detail!$G:$H,2,0)</f>
        <v>Ifa Yolanda</v>
      </c>
      <c r="H545">
        <v>69</v>
      </c>
      <c r="I545">
        <v>75</v>
      </c>
      <c r="J545">
        <v>52</v>
      </c>
      <c r="K545">
        <v>72</v>
      </c>
      <c r="L545">
        <v>90</v>
      </c>
      <c r="M545">
        <v>42</v>
      </c>
      <c r="N545">
        <v>76</v>
      </c>
      <c r="O545" s="27" t="str">
        <f>IFERROR(VLOOKUP(D545,Absen!$A:$B,2,0),"No")</f>
        <v>No</v>
      </c>
      <c r="P545" s="43">
        <f t="shared" si="43"/>
        <v>76</v>
      </c>
      <c r="Q545" s="45">
        <f t="shared" si="45"/>
        <v>64.649999999999991</v>
      </c>
      <c r="R545" s="49" t="str">
        <f>VLOOKUP(Q545,Helper!$N:$O,2,TRUE)</f>
        <v>C</v>
      </c>
      <c r="S545" s="51">
        <f>MATCH(D545,Detail!$G$2:$G$1001,0)</f>
        <v>745</v>
      </c>
      <c r="T545" s="27">
        <f>INDEX(Detail!$A$2:$A$1001,Main!S545,1)</f>
        <v>38092</v>
      </c>
      <c r="U545" t="str">
        <f>INDEX(Detail!$F$2:$F$1001,Main!S545,1)</f>
        <v>Madiun</v>
      </c>
      <c r="V545">
        <f>INDEX(Detail!$C$2:$C$1001,Main!S545,1)</f>
        <v>171</v>
      </c>
      <c r="W545">
        <f>INDEX(Detail!$D$2:$D$1001,Main!S545,1)</f>
        <v>62</v>
      </c>
      <c r="X545" t="str">
        <f>INDEX(Detail!$E$2:$E$1001,Main!S545,1)</f>
        <v xml:space="preserve">Jl. Astana Anyar No. 9
</v>
      </c>
      <c r="Y545" t="str">
        <f>INDEX(Detail!$B$2:$B$1001,Main!S545,1)</f>
        <v>A-</v>
      </c>
      <c r="Z545">
        <f>MATCH(F545,Sheet1!$A$3:$A$8,0)</f>
        <v>5</v>
      </c>
      <c r="AA545">
        <f>MATCH(A545,Sheet1!$B$2:$E$2,0)</f>
        <v>3</v>
      </c>
      <c r="AB545" t="str">
        <f>INDEX(Sheet1!$B$3:$E$8,Main!Z545,Main!AA545)</f>
        <v>Pak Budi</v>
      </c>
    </row>
    <row r="546" spans="1:28" x14ac:dyDescent="0.35">
      <c r="A546" t="str">
        <f t="shared" si="44"/>
        <v>Kategori 3</v>
      </c>
      <c r="B546">
        <v>545</v>
      </c>
      <c r="C546" t="str">
        <f t="shared" si="41"/>
        <v>0545</v>
      </c>
      <c r="D546" t="str">
        <f t="shared" si="42"/>
        <v>C0545</v>
      </c>
      <c r="E546" t="str">
        <f>VLOOKUP(F546,Helper!$I:$J,2,0)</f>
        <v>C</v>
      </c>
      <c r="F546" t="s">
        <v>1012</v>
      </c>
      <c r="G546" s="27" t="str">
        <f>VLOOKUP(D546,Detail!$G:$H,2,0)</f>
        <v>Zulaikha Kuswoyo</v>
      </c>
      <c r="H546">
        <v>70</v>
      </c>
      <c r="I546">
        <v>52</v>
      </c>
      <c r="J546">
        <v>47</v>
      </c>
      <c r="K546">
        <v>51</v>
      </c>
      <c r="L546">
        <v>77</v>
      </c>
      <c r="M546">
        <v>54</v>
      </c>
      <c r="N546">
        <v>87</v>
      </c>
      <c r="O546" s="27">
        <f>IFERROR(VLOOKUP(D546,Absen!$A:$B,2,0),"No")</f>
        <v>44904</v>
      </c>
      <c r="P546" s="43">
        <f t="shared" si="43"/>
        <v>77</v>
      </c>
      <c r="Q546" s="45">
        <f t="shared" si="45"/>
        <v>59.150000000000006</v>
      </c>
      <c r="R546" s="49" t="str">
        <f>VLOOKUP(Q546,Helper!$N:$O,2,TRUE)</f>
        <v>D</v>
      </c>
      <c r="S546" s="51">
        <f>MATCH(D546,Detail!$G$2:$G$1001,0)</f>
        <v>580</v>
      </c>
      <c r="T546" s="27">
        <f>INDEX(Detail!$A$2:$A$1001,Main!S546,1)</f>
        <v>38331</v>
      </c>
      <c r="U546" t="str">
        <f>INDEX(Detail!$F$2:$F$1001,Main!S546,1)</f>
        <v>Denpasar</v>
      </c>
      <c r="V546">
        <f>INDEX(Detail!$C$2:$C$1001,Main!S546,1)</f>
        <v>159</v>
      </c>
      <c r="W546">
        <f>INDEX(Detail!$D$2:$D$1001,Main!S546,1)</f>
        <v>76</v>
      </c>
      <c r="X546" t="str">
        <f>INDEX(Detail!$E$2:$E$1001,Main!S546,1)</f>
        <v>Jalan Joyoboyo No. 04</v>
      </c>
      <c r="Y546" t="str">
        <f>INDEX(Detail!$B$2:$B$1001,Main!S546,1)</f>
        <v>A+</v>
      </c>
      <c r="Z546">
        <f>MATCH(F546,Sheet1!$A$3:$A$8,0)</f>
        <v>3</v>
      </c>
      <c r="AA546">
        <f>MATCH(A546,Sheet1!$B$2:$E$2,0)</f>
        <v>3</v>
      </c>
      <c r="AB546" t="str">
        <f>INDEX(Sheet1!$B$3:$E$8,Main!Z546,Main!AA546)</f>
        <v>Bu Dwi</v>
      </c>
    </row>
    <row r="547" spans="1:28" x14ac:dyDescent="0.35">
      <c r="A547" t="str">
        <f t="shared" si="44"/>
        <v>Kategori 3</v>
      </c>
      <c r="B547">
        <v>546</v>
      </c>
      <c r="C547" t="str">
        <f t="shared" si="41"/>
        <v>0546</v>
      </c>
      <c r="D547" t="str">
        <f t="shared" si="42"/>
        <v>D0546</v>
      </c>
      <c r="E547" t="str">
        <f>VLOOKUP(F547,Helper!$I:$J,2,0)</f>
        <v>D</v>
      </c>
      <c r="F547" t="s">
        <v>1013</v>
      </c>
      <c r="G547" s="27" t="str">
        <f>VLOOKUP(D547,Detail!$G:$H,2,0)</f>
        <v>Harimurti Permadi</v>
      </c>
      <c r="H547">
        <v>63</v>
      </c>
      <c r="I547">
        <v>58</v>
      </c>
      <c r="J547">
        <v>38</v>
      </c>
      <c r="K547">
        <v>69</v>
      </c>
      <c r="L547">
        <v>62</v>
      </c>
      <c r="M547">
        <v>48</v>
      </c>
      <c r="N547">
        <v>73</v>
      </c>
      <c r="O547" s="27" t="str">
        <f>IFERROR(VLOOKUP(D547,Absen!$A:$B,2,0),"No")</f>
        <v>No</v>
      </c>
      <c r="P547" s="43">
        <f t="shared" si="43"/>
        <v>73</v>
      </c>
      <c r="Q547" s="45">
        <f t="shared" si="45"/>
        <v>56</v>
      </c>
      <c r="R547" s="49" t="str">
        <f>VLOOKUP(Q547,Helper!$N:$O,2,TRUE)</f>
        <v>D</v>
      </c>
      <c r="S547" s="51">
        <f>MATCH(D547,Detail!$G$2:$G$1001,0)</f>
        <v>304</v>
      </c>
      <c r="T547" s="27">
        <f>INDEX(Detail!$A$2:$A$1001,Main!S547,1)</f>
        <v>37579</v>
      </c>
      <c r="U547" t="str">
        <f>INDEX(Detail!$F$2:$F$1001,Main!S547,1)</f>
        <v>Lubuklinggau</v>
      </c>
      <c r="V547">
        <f>INDEX(Detail!$C$2:$C$1001,Main!S547,1)</f>
        <v>165</v>
      </c>
      <c r="W547">
        <f>INDEX(Detail!$D$2:$D$1001,Main!S547,1)</f>
        <v>73</v>
      </c>
      <c r="X547" t="str">
        <f>INDEX(Detail!$E$2:$E$1001,Main!S547,1)</f>
        <v>Gg. Dipatiukur No. 58</v>
      </c>
      <c r="Y547" t="str">
        <f>INDEX(Detail!$B$2:$B$1001,Main!S547,1)</f>
        <v>O-</v>
      </c>
      <c r="Z547">
        <f>MATCH(F547,Sheet1!$A$3:$A$8,0)</f>
        <v>4</v>
      </c>
      <c r="AA547">
        <f>MATCH(A547,Sheet1!$B$2:$E$2,0)</f>
        <v>3</v>
      </c>
      <c r="AB547" t="str">
        <f>INDEX(Sheet1!$B$3:$E$8,Main!Z547,Main!AA547)</f>
        <v>Pak Krisna</v>
      </c>
    </row>
    <row r="548" spans="1:28" x14ac:dyDescent="0.35">
      <c r="A548" t="str">
        <f t="shared" si="44"/>
        <v>Kategori 3</v>
      </c>
      <c r="B548">
        <v>547</v>
      </c>
      <c r="C548" t="str">
        <f t="shared" si="41"/>
        <v>0547</v>
      </c>
      <c r="D548" t="str">
        <f t="shared" si="42"/>
        <v>D0547</v>
      </c>
      <c r="E548" t="str">
        <f>VLOOKUP(F548,Helper!$I:$J,2,0)</f>
        <v>D</v>
      </c>
      <c r="F548" t="s">
        <v>1013</v>
      </c>
      <c r="G548" s="27" t="str">
        <f>VLOOKUP(D548,Detail!$G:$H,2,0)</f>
        <v>Lalita Sihombing</v>
      </c>
      <c r="H548">
        <v>66</v>
      </c>
      <c r="I548">
        <v>53</v>
      </c>
      <c r="J548">
        <v>41</v>
      </c>
      <c r="K548">
        <v>64</v>
      </c>
      <c r="L548">
        <v>51</v>
      </c>
      <c r="M548">
        <v>68</v>
      </c>
      <c r="N548">
        <v>67</v>
      </c>
      <c r="O548" s="27">
        <f>IFERROR(VLOOKUP(D548,Absen!$A:$B,2,0),"No")</f>
        <v>44827</v>
      </c>
      <c r="P548" s="43">
        <f t="shared" si="43"/>
        <v>57</v>
      </c>
      <c r="Q548" s="45">
        <f t="shared" si="45"/>
        <v>56.750000000000007</v>
      </c>
      <c r="R548" s="49" t="str">
        <f>VLOOKUP(Q548,Helper!$N:$O,2,TRUE)</f>
        <v>D</v>
      </c>
      <c r="S548" s="51">
        <f>MATCH(D548,Detail!$G$2:$G$1001,0)</f>
        <v>751</v>
      </c>
      <c r="T548" s="27">
        <f>INDEX(Detail!$A$2:$A$1001,Main!S548,1)</f>
        <v>38303</v>
      </c>
      <c r="U548" t="str">
        <f>INDEX(Detail!$F$2:$F$1001,Main!S548,1)</f>
        <v>Kota Administrasi Jakarta Pusat</v>
      </c>
      <c r="V548">
        <f>INDEX(Detail!$C$2:$C$1001,Main!S548,1)</f>
        <v>158</v>
      </c>
      <c r="W548">
        <f>INDEX(Detail!$D$2:$D$1001,Main!S548,1)</f>
        <v>66</v>
      </c>
      <c r="X548" t="str">
        <f>INDEX(Detail!$E$2:$E$1001,Main!S548,1)</f>
        <v>Jl. Cempaka No. 14</v>
      </c>
      <c r="Y548" t="str">
        <f>INDEX(Detail!$B$2:$B$1001,Main!S548,1)</f>
        <v>O+</v>
      </c>
      <c r="Z548">
        <f>MATCH(F548,Sheet1!$A$3:$A$8,0)</f>
        <v>4</v>
      </c>
      <c r="AA548">
        <f>MATCH(A548,Sheet1!$B$2:$E$2,0)</f>
        <v>3</v>
      </c>
      <c r="AB548" t="str">
        <f>INDEX(Sheet1!$B$3:$E$8,Main!Z548,Main!AA548)</f>
        <v>Pak Krisna</v>
      </c>
    </row>
    <row r="549" spans="1:28" x14ac:dyDescent="0.35">
      <c r="A549" t="str">
        <f t="shared" si="44"/>
        <v>Kategori 3</v>
      </c>
      <c r="B549">
        <v>548</v>
      </c>
      <c r="C549" t="str">
        <f t="shared" si="41"/>
        <v>0548</v>
      </c>
      <c r="D549" t="str">
        <f t="shared" si="42"/>
        <v>C0548</v>
      </c>
      <c r="E549" t="str">
        <f>VLOOKUP(F549,Helper!$I:$J,2,0)</f>
        <v>C</v>
      </c>
      <c r="F549" t="s">
        <v>1012</v>
      </c>
      <c r="G549" s="27" t="str">
        <f>VLOOKUP(D549,Detail!$G:$H,2,0)</f>
        <v>Diana Rajasa</v>
      </c>
      <c r="H549">
        <v>64</v>
      </c>
      <c r="I549">
        <v>66</v>
      </c>
      <c r="J549">
        <v>66</v>
      </c>
      <c r="K549">
        <v>73</v>
      </c>
      <c r="L549">
        <v>78</v>
      </c>
      <c r="M549">
        <v>43</v>
      </c>
      <c r="N549">
        <v>100</v>
      </c>
      <c r="O549" s="27" t="str">
        <f>IFERROR(VLOOKUP(D549,Absen!$A:$B,2,0),"No")</f>
        <v>No</v>
      </c>
      <c r="P549" s="43">
        <f t="shared" si="43"/>
        <v>100</v>
      </c>
      <c r="Q549" s="45">
        <f t="shared" si="45"/>
        <v>66.925000000000011</v>
      </c>
      <c r="R549" s="49" t="str">
        <f>VLOOKUP(Q549,Helper!$N:$O,2,TRUE)</f>
        <v>C</v>
      </c>
      <c r="S549" s="51">
        <f>MATCH(D549,Detail!$G$2:$G$1001,0)</f>
        <v>911</v>
      </c>
      <c r="T549" s="27">
        <f>INDEX(Detail!$A$2:$A$1001,Main!S549,1)</f>
        <v>37342</v>
      </c>
      <c r="U549" t="str">
        <f>INDEX(Detail!$F$2:$F$1001,Main!S549,1)</f>
        <v>Langsa</v>
      </c>
      <c r="V549">
        <f>INDEX(Detail!$C$2:$C$1001,Main!S549,1)</f>
        <v>162</v>
      </c>
      <c r="W549">
        <f>INDEX(Detail!$D$2:$D$1001,Main!S549,1)</f>
        <v>94</v>
      </c>
      <c r="X549" t="str">
        <f>INDEX(Detail!$E$2:$E$1001,Main!S549,1)</f>
        <v xml:space="preserve">Jl. Rajawali Barat No. 3
</v>
      </c>
      <c r="Y549" t="str">
        <f>INDEX(Detail!$B$2:$B$1001,Main!S549,1)</f>
        <v>A-</v>
      </c>
      <c r="Z549">
        <f>MATCH(F549,Sheet1!$A$3:$A$8,0)</f>
        <v>3</v>
      </c>
      <c r="AA549">
        <f>MATCH(A549,Sheet1!$B$2:$E$2,0)</f>
        <v>3</v>
      </c>
      <c r="AB549" t="str">
        <f>INDEX(Sheet1!$B$3:$E$8,Main!Z549,Main!AA549)</f>
        <v>Bu Dwi</v>
      </c>
    </row>
    <row r="550" spans="1:28" x14ac:dyDescent="0.35">
      <c r="A550" t="str">
        <f t="shared" si="44"/>
        <v>Kategori 3</v>
      </c>
      <c r="B550">
        <v>549</v>
      </c>
      <c r="C550" t="str">
        <f t="shared" si="41"/>
        <v>0549</v>
      </c>
      <c r="D550" t="str">
        <f t="shared" si="42"/>
        <v>E0549</v>
      </c>
      <c r="E550" t="str">
        <f>VLOOKUP(F550,Helper!$I:$J,2,0)</f>
        <v>E</v>
      </c>
      <c r="F550" t="s">
        <v>1010</v>
      </c>
      <c r="G550" s="27" t="str">
        <f>VLOOKUP(D550,Detail!$G:$H,2,0)</f>
        <v>Adiarja Zulaika</v>
      </c>
      <c r="H550">
        <v>95</v>
      </c>
      <c r="I550">
        <v>53</v>
      </c>
      <c r="J550">
        <v>93</v>
      </c>
      <c r="K550">
        <v>64</v>
      </c>
      <c r="L550">
        <v>59</v>
      </c>
      <c r="M550">
        <v>76</v>
      </c>
      <c r="N550">
        <v>95</v>
      </c>
      <c r="O550" s="27" t="str">
        <f>IFERROR(VLOOKUP(D550,Absen!$A:$B,2,0),"No")</f>
        <v>No</v>
      </c>
      <c r="P550" s="43">
        <f t="shared" si="43"/>
        <v>95</v>
      </c>
      <c r="Q550" s="45">
        <f t="shared" si="45"/>
        <v>77.174999999999997</v>
      </c>
      <c r="R550" s="49" t="str">
        <f>VLOOKUP(Q550,Helper!$N:$O,2,TRUE)</f>
        <v>B</v>
      </c>
      <c r="S550" s="51">
        <f>MATCH(D550,Detail!$G$2:$G$1001,0)</f>
        <v>398</v>
      </c>
      <c r="T550" s="27">
        <f>INDEX(Detail!$A$2:$A$1001,Main!S550,1)</f>
        <v>37449</v>
      </c>
      <c r="U550" t="str">
        <f>INDEX(Detail!$F$2:$F$1001,Main!S550,1)</f>
        <v>Cimahi</v>
      </c>
      <c r="V550">
        <f>INDEX(Detail!$C$2:$C$1001,Main!S550,1)</f>
        <v>167</v>
      </c>
      <c r="W550">
        <f>INDEX(Detail!$D$2:$D$1001,Main!S550,1)</f>
        <v>45</v>
      </c>
      <c r="X550" t="str">
        <f>INDEX(Detail!$E$2:$E$1001,Main!S550,1)</f>
        <v xml:space="preserve">Gg. Pasirkoja No. 5
</v>
      </c>
      <c r="Y550" t="str">
        <f>INDEX(Detail!$B$2:$B$1001,Main!S550,1)</f>
        <v>B+</v>
      </c>
      <c r="Z550">
        <f>MATCH(F550,Sheet1!$A$3:$A$8,0)</f>
        <v>5</v>
      </c>
      <c r="AA550">
        <f>MATCH(A550,Sheet1!$B$2:$E$2,0)</f>
        <v>3</v>
      </c>
      <c r="AB550" t="str">
        <f>INDEX(Sheet1!$B$3:$E$8,Main!Z550,Main!AA550)</f>
        <v>Pak Budi</v>
      </c>
    </row>
    <row r="551" spans="1:28" x14ac:dyDescent="0.35">
      <c r="A551" t="str">
        <f t="shared" si="44"/>
        <v>Kategori 3</v>
      </c>
      <c r="B551">
        <v>550</v>
      </c>
      <c r="C551" t="str">
        <f t="shared" si="41"/>
        <v>0550</v>
      </c>
      <c r="D551" t="str">
        <f t="shared" si="42"/>
        <v>D0550</v>
      </c>
      <c r="E551" t="str">
        <f>VLOOKUP(F551,Helper!$I:$J,2,0)</f>
        <v>D</v>
      </c>
      <c r="F551" t="s">
        <v>1013</v>
      </c>
      <c r="G551" s="27" t="str">
        <f>VLOOKUP(D551,Detail!$G:$H,2,0)</f>
        <v>Carub Rahmawati</v>
      </c>
      <c r="H551">
        <v>95</v>
      </c>
      <c r="I551">
        <v>66</v>
      </c>
      <c r="J551">
        <v>93</v>
      </c>
      <c r="K551">
        <v>62</v>
      </c>
      <c r="L551">
        <v>53</v>
      </c>
      <c r="M551">
        <v>99</v>
      </c>
      <c r="N551">
        <v>84</v>
      </c>
      <c r="O551" s="27">
        <f>IFERROR(VLOOKUP(D551,Absen!$A:$B,2,0),"No")</f>
        <v>44749</v>
      </c>
      <c r="P551" s="43">
        <f t="shared" si="43"/>
        <v>74</v>
      </c>
      <c r="Q551" s="45">
        <f t="shared" si="45"/>
        <v>80.300000000000011</v>
      </c>
      <c r="R551" s="49" t="str">
        <f>VLOOKUP(Q551,Helper!$N:$O,2,TRUE)</f>
        <v>A</v>
      </c>
      <c r="S551" s="51">
        <f>MATCH(D551,Detail!$G$2:$G$1001,0)</f>
        <v>808</v>
      </c>
      <c r="T551" s="27">
        <f>INDEX(Detail!$A$2:$A$1001,Main!S551,1)</f>
        <v>38014</v>
      </c>
      <c r="U551" t="str">
        <f>INDEX(Detail!$F$2:$F$1001,Main!S551,1)</f>
        <v>Kota Administrasi Jakarta Selatan</v>
      </c>
      <c r="V551">
        <f>INDEX(Detail!$C$2:$C$1001,Main!S551,1)</f>
        <v>163</v>
      </c>
      <c r="W551">
        <f>INDEX(Detail!$D$2:$D$1001,Main!S551,1)</f>
        <v>87</v>
      </c>
      <c r="X551" t="str">
        <f>INDEX(Detail!$E$2:$E$1001,Main!S551,1)</f>
        <v>Jl. Jayawijaya No. 33</v>
      </c>
      <c r="Y551" t="str">
        <f>INDEX(Detail!$B$2:$B$1001,Main!S551,1)</f>
        <v>AB-</v>
      </c>
      <c r="Z551">
        <f>MATCH(F551,Sheet1!$A$3:$A$8,0)</f>
        <v>4</v>
      </c>
      <c r="AA551">
        <f>MATCH(A551,Sheet1!$B$2:$E$2,0)</f>
        <v>3</v>
      </c>
      <c r="AB551" t="str">
        <f>INDEX(Sheet1!$B$3:$E$8,Main!Z551,Main!AA551)</f>
        <v>Pak Krisna</v>
      </c>
    </row>
    <row r="552" spans="1:28" x14ac:dyDescent="0.35">
      <c r="A552" t="str">
        <f t="shared" si="44"/>
        <v>Kategori 3</v>
      </c>
      <c r="B552">
        <v>551</v>
      </c>
      <c r="C552" t="str">
        <f t="shared" si="41"/>
        <v>0551</v>
      </c>
      <c r="D552" t="str">
        <f t="shared" si="42"/>
        <v>C0551</v>
      </c>
      <c r="E552" t="str">
        <f>VLOOKUP(F552,Helper!$I:$J,2,0)</f>
        <v>C</v>
      </c>
      <c r="F552" t="s">
        <v>1012</v>
      </c>
      <c r="G552" s="27" t="str">
        <f>VLOOKUP(D552,Detail!$G:$H,2,0)</f>
        <v>Cayadi Hidayanto</v>
      </c>
      <c r="H552">
        <v>89</v>
      </c>
      <c r="I552">
        <v>67</v>
      </c>
      <c r="J552">
        <v>41</v>
      </c>
      <c r="K552">
        <v>68</v>
      </c>
      <c r="L552">
        <v>60</v>
      </c>
      <c r="M552">
        <v>59</v>
      </c>
      <c r="N552">
        <v>74</v>
      </c>
      <c r="O552" s="27">
        <f>IFERROR(VLOOKUP(D552,Absen!$A:$B,2,0),"No")</f>
        <v>44889</v>
      </c>
      <c r="P552" s="43">
        <f t="shared" si="43"/>
        <v>64</v>
      </c>
      <c r="Q552" s="45">
        <f t="shared" si="45"/>
        <v>61.9</v>
      </c>
      <c r="R552" s="49" t="str">
        <f>VLOOKUP(Q552,Helper!$N:$O,2,TRUE)</f>
        <v>C</v>
      </c>
      <c r="S552" s="51">
        <f>MATCH(D552,Detail!$G$2:$G$1001,0)</f>
        <v>389</v>
      </c>
      <c r="T552" s="27">
        <f>INDEX(Detail!$A$2:$A$1001,Main!S552,1)</f>
        <v>37064</v>
      </c>
      <c r="U552" t="str">
        <f>INDEX(Detail!$F$2:$F$1001,Main!S552,1)</f>
        <v>Bogor</v>
      </c>
      <c r="V552">
        <f>INDEX(Detail!$C$2:$C$1001,Main!S552,1)</f>
        <v>180</v>
      </c>
      <c r="W552">
        <f>INDEX(Detail!$D$2:$D$1001,Main!S552,1)</f>
        <v>49</v>
      </c>
      <c r="X552" t="str">
        <f>INDEX(Detail!$E$2:$E$1001,Main!S552,1)</f>
        <v xml:space="preserve">Gg. Otto Iskandardinata No. 8
</v>
      </c>
      <c r="Y552" t="str">
        <f>INDEX(Detail!$B$2:$B$1001,Main!S552,1)</f>
        <v>A+</v>
      </c>
      <c r="Z552">
        <f>MATCH(F552,Sheet1!$A$3:$A$8,0)</f>
        <v>3</v>
      </c>
      <c r="AA552">
        <f>MATCH(A552,Sheet1!$B$2:$E$2,0)</f>
        <v>3</v>
      </c>
      <c r="AB552" t="str">
        <f>INDEX(Sheet1!$B$3:$E$8,Main!Z552,Main!AA552)</f>
        <v>Bu Dwi</v>
      </c>
    </row>
    <row r="553" spans="1:28" x14ac:dyDescent="0.35">
      <c r="A553" t="str">
        <f t="shared" si="44"/>
        <v>Kategori 3</v>
      </c>
      <c r="B553">
        <v>552</v>
      </c>
      <c r="C553" t="str">
        <f t="shared" si="41"/>
        <v>0552</v>
      </c>
      <c r="D553" t="str">
        <f t="shared" si="42"/>
        <v>D0552</v>
      </c>
      <c r="E553" t="str">
        <f>VLOOKUP(F553,Helper!$I:$J,2,0)</f>
        <v>D</v>
      </c>
      <c r="F553" t="s">
        <v>1013</v>
      </c>
      <c r="G553" s="27" t="str">
        <f>VLOOKUP(D553,Detail!$G:$H,2,0)</f>
        <v>Ade Rajasa</v>
      </c>
      <c r="H553">
        <v>66</v>
      </c>
      <c r="I553">
        <v>46</v>
      </c>
      <c r="J553">
        <v>33</v>
      </c>
      <c r="K553">
        <v>63</v>
      </c>
      <c r="L553">
        <v>77</v>
      </c>
      <c r="M553">
        <v>80</v>
      </c>
      <c r="N553">
        <v>74</v>
      </c>
      <c r="O553" s="27">
        <f>IFERROR(VLOOKUP(D553,Absen!$A:$B,2,0),"No")</f>
        <v>44840</v>
      </c>
      <c r="P553" s="43">
        <f t="shared" si="43"/>
        <v>64</v>
      </c>
      <c r="Q553" s="45">
        <f t="shared" si="45"/>
        <v>60.5</v>
      </c>
      <c r="R553" s="49" t="str">
        <f>VLOOKUP(Q553,Helper!$N:$O,2,TRUE)</f>
        <v>C</v>
      </c>
      <c r="S553" s="51">
        <f>MATCH(D553,Detail!$G$2:$G$1001,0)</f>
        <v>674</v>
      </c>
      <c r="T553" s="27">
        <f>INDEX(Detail!$A$2:$A$1001,Main!S553,1)</f>
        <v>37974</v>
      </c>
      <c r="U553" t="str">
        <f>INDEX(Detail!$F$2:$F$1001,Main!S553,1)</f>
        <v>Sorong</v>
      </c>
      <c r="V553">
        <f>INDEX(Detail!$C$2:$C$1001,Main!S553,1)</f>
        <v>161</v>
      </c>
      <c r="W553">
        <f>INDEX(Detail!$D$2:$D$1001,Main!S553,1)</f>
        <v>84</v>
      </c>
      <c r="X553" t="str">
        <f>INDEX(Detail!$E$2:$E$1001,Main!S553,1)</f>
        <v>Jalan Soekarno Hatta No. 45</v>
      </c>
      <c r="Y553" t="str">
        <f>INDEX(Detail!$B$2:$B$1001,Main!S553,1)</f>
        <v>O+</v>
      </c>
      <c r="Z553">
        <f>MATCH(F553,Sheet1!$A$3:$A$8,0)</f>
        <v>4</v>
      </c>
      <c r="AA553">
        <f>MATCH(A553,Sheet1!$B$2:$E$2,0)</f>
        <v>3</v>
      </c>
      <c r="AB553" t="str">
        <f>INDEX(Sheet1!$B$3:$E$8,Main!Z553,Main!AA553)</f>
        <v>Pak Krisna</v>
      </c>
    </row>
    <row r="554" spans="1:28" x14ac:dyDescent="0.35">
      <c r="A554" t="str">
        <f t="shared" si="44"/>
        <v>Kategori 3</v>
      </c>
      <c r="B554">
        <v>553</v>
      </c>
      <c r="C554" t="str">
        <f t="shared" si="41"/>
        <v>0553</v>
      </c>
      <c r="D554" t="str">
        <f t="shared" si="42"/>
        <v>B0553</v>
      </c>
      <c r="E554" t="str">
        <f>VLOOKUP(F554,Helper!$I:$J,2,0)</f>
        <v>B</v>
      </c>
      <c r="F554" t="s">
        <v>1014</v>
      </c>
      <c r="G554" s="27" t="str">
        <f>VLOOKUP(D554,Detail!$G:$H,2,0)</f>
        <v>Diana Handayani</v>
      </c>
      <c r="H554">
        <v>52</v>
      </c>
      <c r="I554">
        <v>72</v>
      </c>
      <c r="J554">
        <v>30</v>
      </c>
      <c r="K554">
        <v>62</v>
      </c>
      <c r="L554">
        <v>59</v>
      </c>
      <c r="M554">
        <v>82</v>
      </c>
      <c r="N554">
        <v>71</v>
      </c>
      <c r="O554" s="27" t="str">
        <f>IFERROR(VLOOKUP(D554,Absen!$A:$B,2,0),"No")</f>
        <v>No</v>
      </c>
      <c r="P554" s="43">
        <f t="shared" si="43"/>
        <v>71</v>
      </c>
      <c r="Q554" s="45">
        <f t="shared" si="45"/>
        <v>60.125000000000007</v>
      </c>
      <c r="R554" s="49" t="str">
        <f>VLOOKUP(Q554,Helper!$N:$O,2,TRUE)</f>
        <v>C</v>
      </c>
      <c r="S554" s="51">
        <f>MATCH(D554,Detail!$G$2:$G$1001,0)</f>
        <v>665</v>
      </c>
      <c r="T554" s="27">
        <f>INDEX(Detail!$A$2:$A$1001,Main!S554,1)</f>
        <v>37537</v>
      </c>
      <c r="U554" t="str">
        <f>INDEX(Detail!$F$2:$F$1001,Main!S554,1)</f>
        <v>Ternate</v>
      </c>
      <c r="V554">
        <f>INDEX(Detail!$C$2:$C$1001,Main!S554,1)</f>
        <v>152</v>
      </c>
      <c r="W554">
        <f>INDEX(Detail!$D$2:$D$1001,Main!S554,1)</f>
        <v>79</v>
      </c>
      <c r="X554" t="str">
        <f>INDEX(Detail!$E$2:$E$1001,Main!S554,1)</f>
        <v>Jalan S. Parman No. 45</v>
      </c>
      <c r="Y554" t="str">
        <f>INDEX(Detail!$B$2:$B$1001,Main!S554,1)</f>
        <v>B+</v>
      </c>
      <c r="Z554">
        <f>MATCH(F554,Sheet1!$A$3:$A$8,0)</f>
        <v>2</v>
      </c>
      <c r="AA554">
        <f>MATCH(A554,Sheet1!$B$2:$E$2,0)</f>
        <v>3</v>
      </c>
      <c r="AB554" t="str">
        <f>INDEX(Sheet1!$B$3:$E$8,Main!Z554,Main!AA554)</f>
        <v>Pak Andi</v>
      </c>
    </row>
    <row r="555" spans="1:28" x14ac:dyDescent="0.35">
      <c r="A555" t="str">
        <f t="shared" si="44"/>
        <v>Kategori 3</v>
      </c>
      <c r="B555">
        <v>554</v>
      </c>
      <c r="C555" t="str">
        <f t="shared" si="41"/>
        <v>0554</v>
      </c>
      <c r="D555" t="str">
        <f t="shared" si="42"/>
        <v>B0554</v>
      </c>
      <c r="E555" t="str">
        <f>VLOOKUP(F555,Helper!$I:$J,2,0)</f>
        <v>B</v>
      </c>
      <c r="F555" t="s">
        <v>1014</v>
      </c>
      <c r="G555" s="27" t="str">
        <f>VLOOKUP(D555,Detail!$G:$H,2,0)</f>
        <v>Kania Tarihoran</v>
      </c>
      <c r="H555">
        <v>62</v>
      </c>
      <c r="I555">
        <v>58</v>
      </c>
      <c r="J555">
        <v>56</v>
      </c>
      <c r="K555">
        <v>70</v>
      </c>
      <c r="L555">
        <v>89</v>
      </c>
      <c r="M555">
        <v>63</v>
      </c>
      <c r="N555">
        <v>67</v>
      </c>
      <c r="O555" s="27" t="str">
        <f>IFERROR(VLOOKUP(D555,Absen!$A:$B,2,0),"No")</f>
        <v>No</v>
      </c>
      <c r="P555" s="43">
        <f t="shared" si="43"/>
        <v>67</v>
      </c>
      <c r="Q555" s="45">
        <f t="shared" si="45"/>
        <v>65.375</v>
      </c>
      <c r="R555" s="49" t="str">
        <f>VLOOKUP(Q555,Helper!$N:$O,2,TRUE)</f>
        <v>C</v>
      </c>
      <c r="S555" s="51">
        <f>MATCH(D555,Detail!$G$2:$G$1001,0)</f>
        <v>776</v>
      </c>
      <c r="T555" s="27">
        <f>INDEX(Detail!$A$2:$A$1001,Main!S555,1)</f>
        <v>38187</v>
      </c>
      <c r="U555" t="str">
        <f>INDEX(Detail!$F$2:$F$1001,Main!S555,1)</f>
        <v>Pekalongan</v>
      </c>
      <c r="V555">
        <f>INDEX(Detail!$C$2:$C$1001,Main!S555,1)</f>
        <v>177</v>
      </c>
      <c r="W555">
        <f>INDEX(Detail!$D$2:$D$1001,Main!S555,1)</f>
        <v>48</v>
      </c>
      <c r="X555" t="str">
        <f>INDEX(Detail!$E$2:$E$1001,Main!S555,1)</f>
        <v>Jl. Gardujati No. 16</v>
      </c>
      <c r="Y555" t="str">
        <f>INDEX(Detail!$B$2:$B$1001,Main!S555,1)</f>
        <v>A-</v>
      </c>
      <c r="Z555">
        <f>MATCH(F555,Sheet1!$A$3:$A$8,0)</f>
        <v>2</v>
      </c>
      <c r="AA555">
        <f>MATCH(A555,Sheet1!$B$2:$E$2,0)</f>
        <v>3</v>
      </c>
      <c r="AB555" t="str">
        <f>INDEX(Sheet1!$B$3:$E$8,Main!Z555,Main!AA555)</f>
        <v>Pak Andi</v>
      </c>
    </row>
    <row r="556" spans="1:28" x14ac:dyDescent="0.35">
      <c r="A556" t="str">
        <f t="shared" si="44"/>
        <v>Kategori 3</v>
      </c>
      <c r="B556">
        <v>555</v>
      </c>
      <c r="C556" t="str">
        <f t="shared" si="41"/>
        <v>0555</v>
      </c>
      <c r="D556" t="str">
        <f t="shared" si="42"/>
        <v>D0555</v>
      </c>
      <c r="E556" t="str">
        <f>VLOOKUP(F556,Helper!$I:$J,2,0)</f>
        <v>D</v>
      </c>
      <c r="F556" t="s">
        <v>1013</v>
      </c>
      <c r="G556" s="27" t="str">
        <f>VLOOKUP(D556,Detail!$G:$H,2,0)</f>
        <v>Elvina Saefullah</v>
      </c>
      <c r="H556">
        <v>60</v>
      </c>
      <c r="I556">
        <v>56</v>
      </c>
      <c r="J556">
        <v>39</v>
      </c>
      <c r="K556">
        <v>52</v>
      </c>
      <c r="L556">
        <v>87</v>
      </c>
      <c r="M556">
        <v>89</v>
      </c>
      <c r="N556">
        <v>89</v>
      </c>
      <c r="O556" s="27" t="str">
        <f>IFERROR(VLOOKUP(D556,Absen!$A:$B,2,0),"No")</f>
        <v>No</v>
      </c>
      <c r="P556" s="43">
        <f t="shared" si="43"/>
        <v>89</v>
      </c>
      <c r="Q556" s="45">
        <f t="shared" si="45"/>
        <v>66.375</v>
      </c>
      <c r="R556" s="49" t="str">
        <f>VLOOKUP(Q556,Helper!$N:$O,2,TRUE)</f>
        <v>C</v>
      </c>
      <c r="S556" s="51">
        <f>MATCH(D556,Detail!$G$2:$G$1001,0)</f>
        <v>552</v>
      </c>
      <c r="T556" s="27">
        <f>INDEX(Detail!$A$2:$A$1001,Main!S556,1)</f>
        <v>37820</v>
      </c>
      <c r="U556" t="str">
        <f>INDEX(Detail!$F$2:$F$1001,Main!S556,1)</f>
        <v>Sukabumi</v>
      </c>
      <c r="V556">
        <f>INDEX(Detail!$C$2:$C$1001,Main!S556,1)</f>
        <v>153</v>
      </c>
      <c r="W556">
        <f>INDEX(Detail!$D$2:$D$1001,Main!S556,1)</f>
        <v>49</v>
      </c>
      <c r="X556" t="str">
        <f>INDEX(Detail!$E$2:$E$1001,Main!S556,1)</f>
        <v xml:space="preserve">Jalan Gedebage Selatan No. 5
</v>
      </c>
      <c r="Y556" t="str">
        <f>INDEX(Detail!$B$2:$B$1001,Main!S556,1)</f>
        <v>O-</v>
      </c>
      <c r="Z556">
        <f>MATCH(F556,Sheet1!$A$3:$A$8,0)</f>
        <v>4</v>
      </c>
      <c r="AA556">
        <f>MATCH(A556,Sheet1!$B$2:$E$2,0)</f>
        <v>3</v>
      </c>
      <c r="AB556" t="str">
        <f>INDEX(Sheet1!$B$3:$E$8,Main!Z556,Main!AA556)</f>
        <v>Pak Krisna</v>
      </c>
    </row>
    <row r="557" spans="1:28" x14ac:dyDescent="0.35">
      <c r="A557" t="str">
        <f t="shared" si="44"/>
        <v>Kategori 3</v>
      </c>
      <c r="B557">
        <v>556</v>
      </c>
      <c r="C557" t="str">
        <f t="shared" si="41"/>
        <v>0556</v>
      </c>
      <c r="D557" t="str">
        <f t="shared" si="42"/>
        <v>E0556</v>
      </c>
      <c r="E557" t="str">
        <f>VLOOKUP(F557,Helper!$I:$J,2,0)</f>
        <v>E</v>
      </c>
      <c r="F557" t="s">
        <v>1010</v>
      </c>
      <c r="G557" s="27" t="str">
        <f>VLOOKUP(D557,Detail!$G:$H,2,0)</f>
        <v>Bancar Siregar</v>
      </c>
      <c r="H557">
        <v>82</v>
      </c>
      <c r="I557">
        <v>42</v>
      </c>
      <c r="J557">
        <v>50</v>
      </c>
      <c r="K557">
        <v>50</v>
      </c>
      <c r="L557">
        <v>71</v>
      </c>
      <c r="M557">
        <v>79</v>
      </c>
      <c r="N557">
        <v>77</v>
      </c>
      <c r="O557" s="27" t="str">
        <f>IFERROR(VLOOKUP(D557,Absen!$A:$B,2,0),"No")</f>
        <v>No</v>
      </c>
      <c r="P557" s="43">
        <f t="shared" si="43"/>
        <v>77</v>
      </c>
      <c r="Q557" s="45">
        <f t="shared" si="45"/>
        <v>64.125</v>
      </c>
      <c r="R557" s="49" t="str">
        <f>VLOOKUP(Q557,Helper!$N:$O,2,TRUE)</f>
        <v>C</v>
      </c>
      <c r="S557" s="51">
        <f>MATCH(D557,Detail!$G$2:$G$1001,0)</f>
        <v>637</v>
      </c>
      <c r="T557" s="27">
        <f>INDEX(Detail!$A$2:$A$1001,Main!S557,1)</f>
        <v>38024</v>
      </c>
      <c r="U557" t="str">
        <f>INDEX(Detail!$F$2:$F$1001,Main!S557,1)</f>
        <v>Subulussalam</v>
      </c>
      <c r="V557">
        <f>INDEX(Detail!$C$2:$C$1001,Main!S557,1)</f>
        <v>170</v>
      </c>
      <c r="W557">
        <f>INDEX(Detail!$D$2:$D$1001,Main!S557,1)</f>
        <v>63</v>
      </c>
      <c r="X557" t="str">
        <f>INDEX(Detail!$E$2:$E$1001,Main!S557,1)</f>
        <v>Jalan Pasteur No. 62</v>
      </c>
      <c r="Y557" t="str">
        <f>INDEX(Detail!$B$2:$B$1001,Main!S557,1)</f>
        <v>O-</v>
      </c>
      <c r="Z557">
        <f>MATCH(F557,Sheet1!$A$3:$A$8,0)</f>
        <v>5</v>
      </c>
      <c r="AA557">
        <f>MATCH(A557,Sheet1!$B$2:$E$2,0)</f>
        <v>3</v>
      </c>
      <c r="AB557" t="str">
        <f>INDEX(Sheet1!$B$3:$E$8,Main!Z557,Main!AA557)</f>
        <v>Pak Budi</v>
      </c>
    </row>
    <row r="558" spans="1:28" x14ac:dyDescent="0.35">
      <c r="A558" t="str">
        <f t="shared" si="44"/>
        <v>Kategori 3</v>
      </c>
      <c r="B558">
        <v>557</v>
      </c>
      <c r="C558" t="str">
        <f t="shared" si="41"/>
        <v>0557</v>
      </c>
      <c r="D558" t="str">
        <f t="shared" si="42"/>
        <v>C0557</v>
      </c>
      <c r="E558" t="str">
        <f>VLOOKUP(F558,Helper!$I:$J,2,0)</f>
        <v>C</v>
      </c>
      <c r="F558" t="s">
        <v>1012</v>
      </c>
      <c r="G558" s="27" t="str">
        <f>VLOOKUP(D558,Detail!$G:$H,2,0)</f>
        <v>Nyoman Mahendra</v>
      </c>
      <c r="H558">
        <v>72</v>
      </c>
      <c r="I558">
        <v>55</v>
      </c>
      <c r="J558">
        <v>91</v>
      </c>
      <c r="K558">
        <v>54</v>
      </c>
      <c r="L558">
        <v>74</v>
      </c>
      <c r="M558">
        <v>49</v>
      </c>
      <c r="N558">
        <v>67</v>
      </c>
      <c r="O558" s="27" t="str">
        <f>IFERROR(VLOOKUP(D558,Absen!$A:$B,2,0),"No")</f>
        <v>No</v>
      </c>
      <c r="P558" s="43">
        <f t="shared" si="43"/>
        <v>67</v>
      </c>
      <c r="Q558" s="45">
        <f t="shared" si="45"/>
        <v>66.575000000000003</v>
      </c>
      <c r="R558" s="49" t="str">
        <f>VLOOKUP(Q558,Helper!$N:$O,2,TRUE)</f>
        <v>C</v>
      </c>
      <c r="S558" s="51">
        <f>MATCH(D558,Detail!$G$2:$G$1001,0)</f>
        <v>858</v>
      </c>
      <c r="T558" s="27">
        <f>INDEX(Detail!$A$2:$A$1001,Main!S558,1)</f>
        <v>37045</v>
      </c>
      <c r="U558" t="str">
        <f>INDEX(Detail!$F$2:$F$1001,Main!S558,1)</f>
        <v>Palu</v>
      </c>
      <c r="V558">
        <f>INDEX(Detail!$C$2:$C$1001,Main!S558,1)</f>
        <v>152</v>
      </c>
      <c r="W558">
        <f>INDEX(Detail!$D$2:$D$1001,Main!S558,1)</f>
        <v>63</v>
      </c>
      <c r="X558" t="str">
        <f>INDEX(Detail!$E$2:$E$1001,Main!S558,1)</f>
        <v xml:space="preserve">Jl. M.T Haryono No. 0
</v>
      </c>
      <c r="Y558" t="str">
        <f>INDEX(Detail!$B$2:$B$1001,Main!S558,1)</f>
        <v>A+</v>
      </c>
      <c r="Z558">
        <f>MATCH(F558,Sheet1!$A$3:$A$8,0)</f>
        <v>3</v>
      </c>
      <c r="AA558">
        <f>MATCH(A558,Sheet1!$B$2:$E$2,0)</f>
        <v>3</v>
      </c>
      <c r="AB558" t="str">
        <f>INDEX(Sheet1!$B$3:$E$8,Main!Z558,Main!AA558)</f>
        <v>Bu Dwi</v>
      </c>
    </row>
    <row r="559" spans="1:28" x14ac:dyDescent="0.35">
      <c r="A559" t="str">
        <f t="shared" si="44"/>
        <v>Kategori 3</v>
      </c>
      <c r="B559">
        <v>558</v>
      </c>
      <c r="C559" t="str">
        <f t="shared" si="41"/>
        <v>0558</v>
      </c>
      <c r="D559" t="str">
        <f t="shared" si="42"/>
        <v>D0558</v>
      </c>
      <c r="E559" t="str">
        <f>VLOOKUP(F559,Helper!$I:$J,2,0)</f>
        <v>D</v>
      </c>
      <c r="F559" t="s">
        <v>1013</v>
      </c>
      <c r="G559" s="27" t="str">
        <f>VLOOKUP(D559,Detail!$G:$H,2,0)</f>
        <v>Elvina Kuswandari</v>
      </c>
      <c r="H559">
        <v>70</v>
      </c>
      <c r="I559">
        <v>53</v>
      </c>
      <c r="J559">
        <v>93</v>
      </c>
      <c r="K559">
        <v>58</v>
      </c>
      <c r="L559">
        <v>60</v>
      </c>
      <c r="M559">
        <v>47</v>
      </c>
      <c r="N559">
        <v>75</v>
      </c>
      <c r="O559" s="27" t="str">
        <f>IFERROR(VLOOKUP(D559,Absen!$A:$B,2,0),"No")</f>
        <v>No</v>
      </c>
      <c r="P559" s="43">
        <f t="shared" si="43"/>
        <v>75</v>
      </c>
      <c r="Q559" s="45">
        <f t="shared" si="45"/>
        <v>65.625</v>
      </c>
      <c r="R559" s="49" t="str">
        <f>VLOOKUP(Q559,Helper!$N:$O,2,TRUE)</f>
        <v>C</v>
      </c>
      <c r="S559" s="51">
        <f>MATCH(D559,Detail!$G$2:$G$1001,0)</f>
        <v>470</v>
      </c>
      <c r="T559" s="27">
        <f>INDEX(Detail!$A$2:$A$1001,Main!S559,1)</f>
        <v>37011</v>
      </c>
      <c r="U559" t="str">
        <f>INDEX(Detail!$F$2:$F$1001,Main!S559,1)</f>
        <v>Malang</v>
      </c>
      <c r="V559">
        <f>INDEX(Detail!$C$2:$C$1001,Main!S559,1)</f>
        <v>168</v>
      </c>
      <c r="W559">
        <f>INDEX(Detail!$D$2:$D$1001,Main!S559,1)</f>
        <v>54</v>
      </c>
      <c r="X559" t="str">
        <f>INDEX(Detail!$E$2:$E$1001,Main!S559,1)</f>
        <v xml:space="preserve">Gg. Tebet Barat Dalam No. 8
</v>
      </c>
      <c r="Y559" t="str">
        <f>INDEX(Detail!$B$2:$B$1001,Main!S559,1)</f>
        <v>AB-</v>
      </c>
      <c r="Z559">
        <f>MATCH(F559,Sheet1!$A$3:$A$8,0)</f>
        <v>4</v>
      </c>
      <c r="AA559">
        <f>MATCH(A559,Sheet1!$B$2:$E$2,0)</f>
        <v>3</v>
      </c>
      <c r="AB559" t="str">
        <f>INDEX(Sheet1!$B$3:$E$8,Main!Z559,Main!AA559)</f>
        <v>Pak Krisna</v>
      </c>
    </row>
    <row r="560" spans="1:28" x14ac:dyDescent="0.35">
      <c r="A560" t="str">
        <f t="shared" si="44"/>
        <v>Kategori 3</v>
      </c>
      <c r="B560">
        <v>559</v>
      </c>
      <c r="C560" t="str">
        <f t="shared" si="41"/>
        <v>0559</v>
      </c>
      <c r="D560" t="str">
        <f t="shared" si="42"/>
        <v>D0559</v>
      </c>
      <c r="E560" t="str">
        <f>VLOOKUP(F560,Helper!$I:$J,2,0)</f>
        <v>D</v>
      </c>
      <c r="F560" t="s">
        <v>1013</v>
      </c>
      <c r="G560" s="27" t="str">
        <f>VLOOKUP(D560,Detail!$G:$H,2,0)</f>
        <v>Daliono Wasita</v>
      </c>
      <c r="H560">
        <v>77</v>
      </c>
      <c r="I560">
        <v>70</v>
      </c>
      <c r="J560">
        <v>34</v>
      </c>
      <c r="K560">
        <v>67</v>
      </c>
      <c r="L560">
        <v>51</v>
      </c>
      <c r="M560">
        <v>77</v>
      </c>
      <c r="N560">
        <v>90</v>
      </c>
      <c r="O560" s="27" t="str">
        <f>IFERROR(VLOOKUP(D560,Absen!$A:$B,2,0),"No")</f>
        <v>No</v>
      </c>
      <c r="P560" s="43">
        <f t="shared" si="43"/>
        <v>90</v>
      </c>
      <c r="Q560" s="45">
        <f t="shared" si="45"/>
        <v>64.324999999999989</v>
      </c>
      <c r="R560" s="49" t="str">
        <f>VLOOKUP(Q560,Helper!$N:$O,2,TRUE)</f>
        <v>C</v>
      </c>
      <c r="S560" s="51">
        <f>MATCH(D560,Detail!$G$2:$G$1001,0)</f>
        <v>28</v>
      </c>
      <c r="T560" s="27">
        <f>INDEX(Detail!$A$2:$A$1001,Main!S560,1)</f>
        <v>37768</v>
      </c>
      <c r="U560" t="str">
        <f>INDEX(Detail!$F$2:$F$1001,Main!S560,1)</f>
        <v>Mataram</v>
      </c>
      <c r="V560">
        <f>INDEX(Detail!$C$2:$C$1001,Main!S560,1)</f>
        <v>173</v>
      </c>
      <c r="W560">
        <f>INDEX(Detail!$D$2:$D$1001,Main!S560,1)</f>
        <v>76</v>
      </c>
      <c r="X560" t="str">
        <f>INDEX(Detail!$E$2:$E$1001,Main!S560,1)</f>
        <v xml:space="preserve">Gang Cihampelas No. 1
</v>
      </c>
      <c r="Y560" t="str">
        <f>INDEX(Detail!$B$2:$B$1001,Main!S560,1)</f>
        <v>O-</v>
      </c>
      <c r="Z560">
        <f>MATCH(F560,Sheet1!$A$3:$A$8,0)</f>
        <v>4</v>
      </c>
      <c r="AA560">
        <f>MATCH(A560,Sheet1!$B$2:$E$2,0)</f>
        <v>3</v>
      </c>
      <c r="AB560" t="str">
        <f>INDEX(Sheet1!$B$3:$E$8,Main!Z560,Main!AA560)</f>
        <v>Pak Krisna</v>
      </c>
    </row>
    <row r="561" spans="1:28" x14ac:dyDescent="0.35">
      <c r="A561" t="str">
        <f t="shared" si="44"/>
        <v>Kategori 3</v>
      </c>
      <c r="B561">
        <v>560</v>
      </c>
      <c r="C561" t="str">
        <f t="shared" si="41"/>
        <v>0560</v>
      </c>
      <c r="D561" t="str">
        <f t="shared" si="42"/>
        <v>E0560</v>
      </c>
      <c r="E561" t="str">
        <f>VLOOKUP(F561,Helper!$I:$J,2,0)</f>
        <v>E</v>
      </c>
      <c r="F561" t="s">
        <v>1010</v>
      </c>
      <c r="G561" s="27" t="str">
        <f>VLOOKUP(D561,Detail!$G:$H,2,0)</f>
        <v>Elma Hartati</v>
      </c>
      <c r="H561">
        <v>62</v>
      </c>
      <c r="I561">
        <v>66</v>
      </c>
      <c r="J561">
        <v>81</v>
      </c>
      <c r="K561">
        <v>66</v>
      </c>
      <c r="L561">
        <v>94</v>
      </c>
      <c r="M561">
        <v>91</v>
      </c>
      <c r="N561">
        <v>88</v>
      </c>
      <c r="O561" s="27" t="str">
        <f>IFERROR(VLOOKUP(D561,Absen!$A:$B,2,0),"No")</f>
        <v>No</v>
      </c>
      <c r="P561" s="43">
        <f t="shared" si="43"/>
        <v>88</v>
      </c>
      <c r="Q561" s="45">
        <f t="shared" si="45"/>
        <v>79.2</v>
      </c>
      <c r="R561" s="49" t="str">
        <f>VLOOKUP(Q561,Helper!$N:$O,2,TRUE)</f>
        <v>B</v>
      </c>
      <c r="S561" s="51">
        <f>MATCH(D561,Detail!$G$2:$G$1001,0)</f>
        <v>881</v>
      </c>
      <c r="T561" s="27">
        <f>INDEX(Detail!$A$2:$A$1001,Main!S561,1)</f>
        <v>38175</v>
      </c>
      <c r="U561" t="str">
        <f>INDEX(Detail!$F$2:$F$1001,Main!S561,1)</f>
        <v>Tarakan</v>
      </c>
      <c r="V561">
        <f>INDEX(Detail!$C$2:$C$1001,Main!S561,1)</f>
        <v>155</v>
      </c>
      <c r="W561">
        <f>INDEX(Detail!$D$2:$D$1001,Main!S561,1)</f>
        <v>76</v>
      </c>
      <c r="X561" t="str">
        <f>INDEX(Detail!$E$2:$E$1001,Main!S561,1)</f>
        <v xml:space="preserve">Jl. Monginsidi No. 4
</v>
      </c>
      <c r="Y561" t="str">
        <f>INDEX(Detail!$B$2:$B$1001,Main!S561,1)</f>
        <v>AB-</v>
      </c>
      <c r="Z561">
        <f>MATCH(F561,Sheet1!$A$3:$A$8,0)</f>
        <v>5</v>
      </c>
      <c r="AA561">
        <f>MATCH(A561,Sheet1!$B$2:$E$2,0)</f>
        <v>3</v>
      </c>
      <c r="AB561" t="str">
        <f>INDEX(Sheet1!$B$3:$E$8,Main!Z561,Main!AA561)</f>
        <v>Pak Budi</v>
      </c>
    </row>
    <row r="562" spans="1:28" x14ac:dyDescent="0.35">
      <c r="A562" t="str">
        <f t="shared" si="44"/>
        <v>Kategori 3</v>
      </c>
      <c r="B562">
        <v>561</v>
      </c>
      <c r="C562" t="str">
        <f t="shared" si="41"/>
        <v>0561</v>
      </c>
      <c r="D562" t="str">
        <f t="shared" si="42"/>
        <v>A0561</v>
      </c>
      <c r="E562" t="str">
        <f>VLOOKUP(F562,Helper!$I:$J,2,0)</f>
        <v>A</v>
      </c>
      <c r="F562" t="s">
        <v>1015</v>
      </c>
      <c r="G562" s="27" t="str">
        <f>VLOOKUP(D562,Detail!$G:$H,2,0)</f>
        <v>Hafshah Utama</v>
      </c>
      <c r="H562">
        <v>84</v>
      </c>
      <c r="I562">
        <v>60</v>
      </c>
      <c r="J562">
        <v>55</v>
      </c>
      <c r="K562">
        <v>63</v>
      </c>
      <c r="L562">
        <v>94</v>
      </c>
      <c r="M562">
        <v>79</v>
      </c>
      <c r="N562">
        <v>85</v>
      </c>
      <c r="O562" s="27">
        <f>IFERROR(VLOOKUP(D562,Absen!$A:$B,2,0),"No")</f>
        <v>44832</v>
      </c>
      <c r="P562" s="43">
        <f t="shared" si="43"/>
        <v>75</v>
      </c>
      <c r="Q562" s="45">
        <f t="shared" si="45"/>
        <v>71.924999999999997</v>
      </c>
      <c r="R562" s="49" t="str">
        <f>VLOOKUP(Q562,Helper!$N:$O,2,TRUE)</f>
        <v>B</v>
      </c>
      <c r="S562" s="51">
        <f>MATCH(D562,Detail!$G$2:$G$1001,0)</f>
        <v>916</v>
      </c>
      <c r="T562" s="27">
        <f>INDEX(Detail!$A$2:$A$1001,Main!S562,1)</f>
        <v>37333</v>
      </c>
      <c r="U562" t="str">
        <f>INDEX(Detail!$F$2:$F$1001,Main!S562,1)</f>
        <v>Palembang</v>
      </c>
      <c r="V562">
        <f>INDEX(Detail!$C$2:$C$1001,Main!S562,1)</f>
        <v>180</v>
      </c>
      <c r="W562">
        <f>INDEX(Detail!$D$2:$D$1001,Main!S562,1)</f>
        <v>55</v>
      </c>
      <c r="X562" t="str">
        <f>INDEX(Detail!$E$2:$E$1001,Main!S562,1)</f>
        <v>Jl. Rajawali Timur No. 25</v>
      </c>
      <c r="Y562" t="str">
        <f>INDEX(Detail!$B$2:$B$1001,Main!S562,1)</f>
        <v>AB-</v>
      </c>
      <c r="Z562">
        <f>MATCH(F562,Sheet1!$A$3:$A$8,0)</f>
        <v>1</v>
      </c>
      <c r="AA562">
        <f>MATCH(A562,Sheet1!$B$2:$E$2,0)</f>
        <v>3</v>
      </c>
      <c r="AB562" t="str">
        <f>INDEX(Sheet1!$B$3:$E$8,Main!Z562,Main!AA562)</f>
        <v>Bu Made</v>
      </c>
    </row>
    <row r="563" spans="1:28" x14ac:dyDescent="0.35">
      <c r="A563" t="str">
        <f t="shared" si="44"/>
        <v>Kategori 3</v>
      </c>
      <c r="B563">
        <v>562</v>
      </c>
      <c r="C563" t="str">
        <f t="shared" si="41"/>
        <v>0562</v>
      </c>
      <c r="D563" t="str">
        <f t="shared" si="42"/>
        <v>C0562</v>
      </c>
      <c r="E563" t="str">
        <f>VLOOKUP(F563,Helper!$I:$J,2,0)</f>
        <v>C</v>
      </c>
      <c r="F563" t="s">
        <v>1012</v>
      </c>
      <c r="G563" s="27" t="str">
        <f>VLOOKUP(D563,Detail!$G:$H,2,0)</f>
        <v>Martaka Pangestu</v>
      </c>
      <c r="H563">
        <v>70</v>
      </c>
      <c r="I563">
        <v>49</v>
      </c>
      <c r="J563">
        <v>65</v>
      </c>
      <c r="K563">
        <v>73</v>
      </c>
      <c r="L563">
        <v>51</v>
      </c>
      <c r="M563">
        <v>52</v>
      </c>
      <c r="N563">
        <v>91</v>
      </c>
      <c r="O563" s="27" t="str">
        <f>IFERROR(VLOOKUP(D563,Absen!$A:$B,2,0),"No")</f>
        <v>No</v>
      </c>
      <c r="P563" s="43">
        <f t="shared" si="43"/>
        <v>91</v>
      </c>
      <c r="Q563" s="45">
        <f t="shared" si="45"/>
        <v>62.875</v>
      </c>
      <c r="R563" s="49" t="str">
        <f>VLOOKUP(Q563,Helper!$N:$O,2,TRUE)</f>
        <v>C</v>
      </c>
      <c r="S563" s="51">
        <f>MATCH(D563,Detail!$G$2:$G$1001,0)</f>
        <v>325</v>
      </c>
      <c r="T563" s="27">
        <f>INDEX(Detail!$A$2:$A$1001,Main!S563,1)</f>
        <v>38121</v>
      </c>
      <c r="U563" t="str">
        <f>INDEX(Detail!$F$2:$F$1001,Main!S563,1)</f>
        <v>Tarakan</v>
      </c>
      <c r="V563">
        <f>INDEX(Detail!$C$2:$C$1001,Main!S563,1)</f>
        <v>157</v>
      </c>
      <c r="W563">
        <f>INDEX(Detail!$D$2:$D$1001,Main!S563,1)</f>
        <v>47</v>
      </c>
      <c r="X563" t="str">
        <f>INDEX(Detail!$E$2:$E$1001,Main!S563,1)</f>
        <v>Gg. Indragiri No. 16</v>
      </c>
      <c r="Y563" t="str">
        <f>INDEX(Detail!$B$2:$B$1001,Main!S563,1)</f>
        <v>A+</v>
      </c>
      <c r="Z563">
        <f>MATCH(F563,Sheet1!$A$3:$A$8,0)</f>
        <v>3</v>
      </c>
      <c r="AA563">
        <f>MATCH(A563,Sheet1!$B$2:$E$2,0)</f>
        <v>3</v>
      </c>
      <c r="AB563" t="str">
        <f>INDEX(Sheet1!$B$3:$E$8,Main!Z563,Main!AA563)</f>
        <v>Bu Dwi</v>
      </c>
    </row>
    <row r="564" spans="1:28" x14ac:dyDescent="0.35">
      <c r="A564" t="str">
        <f t="shared" si="44"/>
        <v>Kategori 3</v>
      </c>
      <c r="B564">
        <v>563</v>
      </c>
      <c r="C564" t="str">
        <f t="shared" si="41"/>
        <v>0563</v>
      </c>
      <c r="D564" t="str">
        <f t="shared" si="42"/>
        <v>A0563</v>
      </c>
      <c r="E564" t="str">
        <f>VLOOKUP(F564,Helper!$I:$J,2,0)</f>
        <v>A</v>
      </c>
      <c r="F564" t="s">
        <v>1015</v>
      </c>
      <c r="G564" s="27" t="str">
        <f>VLOOKUP(D564,Detail!$G:$H,2,0)</f>
        <v>Tirta Saputra</v>
      </c>
      <c r="H564">
        <v>54</v>
      </c>
      <c r="I564">
        <v>42</v>
      </c>
      <c r="J564">
        <v>38</v>
      </c>
      <c r="K564">
        <v>54</v>
      </c>
      <c r="L564">
        <v>82</v>
      </c>
      <c r="M564">
        <v>86</v>
      </c>
      <c r="N564">
        <v>77</v>
      </c>
      <c r="O564" s="27" t="str">
        <f>IFERROR(VLOOKUP(D564,Absen!$A:$B,2,0),"No")</f>
        <v>No</v>
      </c>
      <c r="P564" s="43">
        <f t="shared" si="43"/>
        <v>77</v>
      </c>
      <c r="Q564" s="45">
        <f t="shared" si="45"/>
        <v>61.5</v>
      </c>
      <c r="R564" s="49" t="str">
        <f>VLOOKUP(Q564,Helper!$N:$O,2,TRUE)</f>
        <v>C</v>
      </c>
      <c r="S564" s="51">
        <f>MATCH(D564,Detail!$G$2:$G$1001,0)</f>
        <v>936</v>
      </c>
      <c r="T564" s="27">
        <f>INDEX(Detail!$A$2:$A$1001,Main!S564,1)</f>
        <v>37463</v>
      </c>
      <c r="U564" t="str">
        <f>INDEX(Detail!$F$2:$F$1001,Main!S564,1)</f>
        <v>Langsa</v>
      </c>
      <c r="V564">
        <f>INDEX(Detail!$C$2:$C$1001,Main!S564,1)</f>
        <v>167</v>
      </c>
      <c r="W564">
        <f>INDEX(Detail!$D$2:$D$1001,Main!S564,1)</f>
        <v>78</v>
      </c>
      <c r="X564" t="str">
        <f>INDEX(Detail!$E$2:$E$1001,Main!S564,1)</f>
        <v>Jl. Rumah Sakit No. 75</v>
      </c>
      <c r="Y564" t="str">
        <f>INDEX(Detail!$B$2:$B$1001,Main!S564,1)</f>
        <v>B+</v>
      </c>
      <c r="Z564">
        <f>MATCH(F564,Sheet1!$A$3:$A$8,0)</f>
        <v>1</v>
      </c>
      <c r="AA564">
        <f>MATCH(A564,Sheet1!$B$2:$E$2,0)</f>
        <v>3</v>
      </c>
      <c r="AB564" t="str">
        <f>INDEX(Sheet1!$B$3:$E$8,Main!Z564,Main!AA564)</f>
        <v>Bu Made</v>
      </c>
    </row>
    <row r="565" spans="1:28" x14ac:dyDescent="0.35">
      <c r="A565" t="str">
        <f t="shared" si="44"/>
        <v>Kategori 3</v>
      </c>
      <c r="B565">
        <v>564</v>
      </c>
      <c r="C565" t="str">
        <f t="shared" si="41"/>
        <v>0564</v>
      </c>
      <c r="D565" t="str">
        <f t="shared" si="42"/>
        <v>D0564</v>
      </c>
      <c r="E565" t="str">
        <f>VLOOKUP(F565,Helper!$I:$J,2,0)</f>
        <v>D</v>
      </c>
      <c r="F565" t="s">
        <v>1013</v>
      </c>
      <c r="G565" s="27" t="str">
        <f>VLOOKUP(D565,Detail!$G:$H,2,0)</f>
        <v>Nyoman Nuraini</v>
      </c>
      <c r="H565">
        <v>75</v>
      </c>
      <c r="I565">
        <v>69</v>
      </c>
      <c r="J565">
        <v>71</v>
      </c>
      <c r="K565">
        <v>60</v>
      </c>
      <c r="L565">
        <v>76</v>
      </c>
      <c r="M565">
        <v>41</v>
      </c>
      <c r="N565">
        <v>74</v>
      </c>
      <c r="O565" s="27">
        <f>IFERROR(VLOOKUP(D565,Absen!$A:$B,2,0),"No")</f>
        <v>44916</v>
      </c>
      <c r="P565" s="43">
        <f t="shared" si="43"/>
        <v>64</v>
      </c>
      <c r="Q565" s="45">
        <f t="shared" si="45"/>
        <v>63.800000000000004</v>
      </c>
      <c r="R565" s="49" t="str">
        <f>VLOOKUP(Q565,Helper!$N:$O,2,TRUE)</f>
        <v>C</v>
      </c>
      <c r="S565" s="51">
        <f>MATCH(D565,Detail!$G$2:$G$1001,0)</f>
        <v>164</v>
      </c>
      <c r="T565" s="27">
        <f>INDEX(Detail!$A$2:$A$1001,Main!S565,1)</f>
        <v>38210</v>
      </c>
      <c r="U565" t="str">
        <f>INDEX(Detail!$F$2:$F$1001,Main!S565,1)</f>
        <v>Probolinggo</v>
      </c>
      <c r="V565">
        <f>INDEX(Detail!$C$2:$C$1001,Main!S565,1)</f>
        <v>177</v>
      </c>
      <c r="W565">
        <f>INDEX(Detail!$D$2:$D$1001,Main!S565,1)</f>
        <v>74</v>
      </c>
      <c r="X565" t="str">
        <f>INDEX(Detail!$E$2:$E$1001,Main!S565,1)</f>
        <v>Gang Peta No. 67</v>
      </c>
      <c r="Y565" t="str">
        <f>INDEX(Detail!$B$2:$B$1001,Main!S565,1)</f>
        <v>AB-</v>
      </c>
      <c r="Z565">
        <f>MATCH(F565,Sheet1!$A$3:$A$8,0)</f>
        <v>4</v>
      </c>
      <c r="AA565">
        <f>MATCH(A565,Sheet1!$B$2:$E$2,0)</f>
        <v>3</v>
      </c>
      <c r="AB565" t="str">
        <f>INDEX(Sheet1!$B$3:$E$8,Main!Z565,Main!AA565)</f>
        <v>Pak Krisna</v>
      </c>
    </row>
    <row r="566" spans="1:28" x14ac:dyDescent="0.35">
      <c r="A566" t="str">
        <f t="shared" si="44"/>
        <v>Kategori 3</v>
      </c>
      <c r="B566">
        <v>565</v>
      </c>
      <c r="C566" t="str">
        <f t="shared" si="41"/>
        <v>0565</v>
      </c>
      <c r="D566" t="str">
        <f t="shared" si="42"/>
        <v>C0565</v>
      </c>
      <c r="E566" t="str">
        <f>VLOOKUP(F566,Helper!$I:$J,2,0)</f>
        <v>C</v>
      </c>
      <c r="F566" t="s">
        <v>1012</v>
      </c>
      <c r="G566" s="27" t="str">
        <f>VLOOKUP(D566,Detail!$G:$H,2,0)</f>
        <v>Karna Winarsih</v>
      </c>
      <c r="H566">
        <v>66</v>
      </c>
      <c r="I566">
        <v>72</v>
      </c>
      <c r="J566">
        <v>55</v>
      </c>
      <c r="K566">
        <v>53</v>
      </c>
      <c r="L566">
        <v>81</v>
      </c>
      <c r="M566">
        <v>46</v>
      </c>
      <c r="N566">
        <v>100</v>
      </c>
      <c r="O566" s="27" t="str">
        <f>IFERROR(VLOOKUP(D566,Absen!$A:$B,2,0),"No")</f>
        <v>No</v>
      </c>
      <c r="P566" s="43">
        <f t="shared" si="43"/>
        <v>100</v>
      </c>
      <c r="Q566" s="45">
        <f t="shared" si="45"/>
        <v>64.2</v>
      </c>
      <c r="R566" s="49" t="str">
        <f>VLOOKUP(Q566,Helper!$N:$O,2,TRUE)</f>
        <v>C</v>
      </c>
      <c r="S566" s="51">
        <f>MATCH(D566,Detail!$G$2:$G$1001,0)</f>
        <v>527</v>
      </c>
      <c r="T566" s="27">
        <f>INDEX(Detail!$A$2:$A$1001,Main!S566,1)</f>
        <v>37637</v>
      </c>
      <c r="U566" t="str">
        <f>INDEX(Detail!$F$2:$F$1001,Main!S566,1)</f>
        <v>Tanjungbalai</v>
      </c>
      <c r="V566">
        <f>INDEX(Detail!$C$2:$C$1001,Main!S566,1)</f>
        <v>175</v>
      </c>
      <c r="W566">
        <f>INDEX(Detail!$D$2:$D$1001,Main!S566,1)</f>
        <v>76</v>
      </c>
      <c r="X566" t="str">
        <f>INDEX(Detail!$E$2:$E$1001,Main!S566,1)</f>
        <v>Jalan Ciwastra No. 18</v>
      </c>
      <c r="Y566" t="str">
        <f>INDEX(Detail!$B$2:$B$1001,Main!S566,1)</f>
        <v>O-</v>
      </c>
      <c r="Z566">
        <f>MATCH(F566,Sheet1!$A$3:$A$8,0)</f>
        <v>3</v>
      </c>
      <c r="AA566">
        <f>MATCH(A566,Sheet1!$B$2:$E$2,0)</f>
        <v>3</v>
      </c>
      <c r="AB566" t="str">
        <f>INDEX(Sheet1!$B$3:$E$8,Main!Z566,Main!AA566)</f>
        <v>Bu Dwi</v>
      </c>
    </row>
    <row r="567" spans="1:28" x14ac:dyDescent="0.35">
      <c r="A567" t="str">
        <f t="shared" si="44"/>
        <v>Kategori 3</v>
      </c>
      <c r="B567">
        <v>566</v>
      </c>
      <c r="C567" t="str">
        <f t="shared" si="41"/>
        <v>0566</v>
      </c>
      <c r="D567" t="str">
        <f t="shared" si="42"/>
        <v>A0566</v>
      </c>
      <c r="E567" t="str">
        <f>VLOOKUP(F567,Helper!$I:$J,2,0)</f>
        <v>A</v>
      </c>
      <c r="F567" t="s">
        <v>1015</v>
      </c>
      <c r="G567" s="27" t="str">
        <f>VLOOKUP(D567,Detail!$G:$H,2,0)</f>
        <v>Perkasa Handayani</v>
      </c>
      <c r="H567">
        <v>75</v>
      </c>
      <c r="I567">
        <v>52</v>
      </c>
      <c r="J567">
        <v>32</v>
      </c>
      <c r="K567">
        <v>72</v>
      </c>
      <c r="L567">
        <v>52</v>
      </c>
      <c r="M567">
        <v>61</v>
      </c>
      <c r="N567">
        <v>100</v>
      </c>
      <c r="O567" s="27">
        <f>IFERROR(VLOOKUP(D567,Absen!$A:$B,2,0),"No")</f>
        <v>44777</v>
      </c>
      <c r="P567" s="43">
        <f t="shared" si="43"/>
        <v>90</v>
      </c>
      <c r="Q567" s="45">
        <f t="shared" si="45"/>
        <v>58.975000000000001</v>
      </c>
      <c r="R567" s="49" t="str">
        <f>VLOOKUP(Q567,Helper!$N:$O,2,TRUE)</f>
        <v>D</v>
      </c>
      <c r="S567" s="51">
        <f>MATCH(D567,Detail!$G$2:$G$1001,0)</f>
        <v>608</v>
      </c>
      <c r="T567" s="27">
        <f>INDEX(Detail!$A$2:$A$1001,Main!S567,1)</f>
        <v>37924</v>
      </c>
      <c r="U567" t="str">
        <f>INDEX(Detail!$F$2:$F$1001,Main!S567,1)</f>
        <v>Prabumulih</v>
      </c>
      <c r="V567">
        <f>INDEX(Detail!$C$2:$C$1001,Main!S567,1)</f>
        <v>173</v>
      </c>
      <c r="W567">
        <f>INDEX(Detail!$D$2:$D$1001,Main!S567,1)</f>
        <v>81</v>
      </c>
      <c r="X567" t="str">
        <f>INDEX(Detail!$E$2:$E$1001,Main!S567,1)</f>
        <v xml:space="preserve">Jalan M.H Thamrin No. 4
</v>
      </c>
      <c r="Y567" t="str">
        <f>INDEX(Detail!$B$2:$B$1001,Main!S567,1)</f>
        <v>A+</v>
      </c>
      <c r="Z567">
        <f>MATCH(F567,Sheet1!$A$3:$A$8,0)</f>
        <v>1</v>
      </c>
      <c r="AA567">
        <f>MATCH(A567,Sheet1!$B$2:$E$2,0)</f>
        <v>3</v>
      </c>
      <c r="AB567" t="str">
        <f>INDEX(Sheet1!$B$3:$E$8,Main!Z567,Main!AA567)</f>
        <v>Bu Made</v>
      </c>
    </row>
    <row r="568" spans="1:28" x14ac:dyDescent="0.35">
      <c r="A568" t="str">
        <f t="shared" si="44"/>
        <v>Kategori 3</v>
      </c>
      <c r="B568">
        <v>567</v>
      </c>
      <c r="C568" t="str">
        <f t="shared" si="41"/>
        <v>0567</v>
      </c>
      <c r="D568" t="str">
        <f t="shared" si="42"/>
        <v>E0567</v>
      </c>
      <c r="E568" t="str">
        <f>VLOOKUP(F568,Helper!$I:$J,2,0)</f>
        <v>E</v>
      </c>
      <c r="F568" t="s">
        <v>1010</v>
      </c>
      <c r="G568" s="27" t="str">
        <f>VLOOKUP(D568,Detail!$G:$H,2,0)</f>
        <v>Viktor Novitasari</v>
      </c>
      <c r="H568">
        <v>75</v>
      </c>
      <c r="I568">
        <v>51</v>
      </c>
      <c r="J568">
        <v>77</v>
      </c>
      <c r="K568">
        <v>51</v>
      </c>
      <c r="L568">
        <v>61</v>
      </c>
      <c r="M568">
        <v>78</v>
      </c>
      <c r="N568">
        <v>62</v>
      </c>
      <c r="O568" s="27">
        <f>IFERROR(VLOOKUP(D568,Absen!$A:$B,2,0),"No")</f>
        <v>44760</v>
      </c>
      <c r="P568" s="43">
        <f t="shared" si="43"/>
        <v>52</v>
      </c>
      <c r="Q568" s="45">
        <f t="shared" si="45"/>
        <v>65.95</v>
      </c>
      <c r="R568" s="49" t="str">
        <f>VLOOKUP(Q568,Helper!$N:$O,2,TRUE)</f>
        <v>C</v>
      </c>
      <c r="S568" s="51">
        <f>MATCH(D568,Detail!$G$2:$G$1001,0)</f>
        <v>667</v>
      </c>
      <c r="T568" s="27">
        <f>INDEX(Detail!$A$2:$A$1001,Main!S568,1)</f>
        <v>37530</v>
      </c>
      <c r="U568" t="str">
        <f>INDEX(Detail!$F$2:$F$1001,Main!S568,1)</f>
        <v>Tarakan</v>
      </c>
      <c r="V568">
        <f>INDEX(Detail!$C$2:$C$1001,Main!S568,1)</f>
        <v>155</v>
      </c>
      <c r="W568">
        <f>INDEX(Detail!$D$2:$D$1001,Main!S568,1)</f>
        <v>72</v>
      </c>
      <c r="X568" t="str">
        <f>INDEX(Detail!$E$2:$E$1001,Main!S568,1)</f>
        <v>Jalan S. Parman No. 75</v>
      </c>
      <c r="Y568" t="str">
        <f>INDEX(Detail!$B$2:$B$1001,Main!S568,1)</f>
        <v>B+</v>
      </c>
      <c r="Z568">
        <f>MATCH(F568,Sheet1!$A$3:$A$8,0)</f>
        <v>5</v>
      </c>
      <c r="AA568">
        <f>MATCH(A568,Sheet1!$B$2:$E$2,0)</f>
        <v>3</v>
      </c>
      <c r="AB568" t="str">
        <f>INDEX(Sheet1!$B$3:$E$8,Main!Z568,Main!AA568)</f>
        <v>Pak Budi</v>
      </c>
    </row>
    <row r="569" spans="1:28" x14ac:dyDescent="0.35">
      <c r="A569" t="str">
        <f t="shared" si="44"/>
        <v>Kategori 3</v>
      </c>
      <c r="B569">
        <v>568</v>
      </c>
      <c r="C569" t="str">
        <f t="shared" si="41"/>
        <v>0568</v>
      </c>
      <c r="D569" t="str">
        <f t="shared" si="42"/>
        <v>B0568</v>
      </c>
      <c r="E569" t="str">
        <f>VLOOKUP(F569,Helper!$I:$J,2,0)</f>
        <v>B</v>
      </c>
      <c r="F569" t="s">
        <v>1014</v>
      </c>
      <c r="G569" s="27" t="str">
        <f>VLOOKUP(D569,Detail!$G:$H,2,0)</f>
        <v>Gabriella Damanik</v>
      </c>
      <c r="H569">
        <v>67</v>
      </c>
      <c r="I569">
        <v>50</v>
      </c>
      <c r="J569">
        <v>72</v>
      </c>
      <c r="K569">
        <v>61</v>
      </c>
      <c r="L569">
        <v>59</v>
      </c>
      <c r="M569">
        <v>78</v>
      </c>
      <c r="N569">
        <v>95</v>
      </c>
      <c r="O569" s="27" t="str">
        <f>IFERROR(VLOOKUP(D569,Absen!$A:$B,2,0),"No")</f>
        <v>No</v>
      </c>
      <c r="P569" s="43">
        <f t="shared" si="43"/>
        <v>95</v>
      </c>
      <c r="Q569" s="45">
        <f t="shared" si="45"/>
        <v>69.125</v>
      </c>
      <c r="R569" s="49" t="str">
        <f>VLOOKUP(Q569,Helper!$N:$O,2,TRUE)</f>
        <v>C</v>
      </c>
      <c r="S569" s="51">
        <f>MATCH(D569,Detail!$G$2:$G$1001,0)</f>
        <v>889</v>
      </c>
      <c r="T569" s="27">
        <f>INDEX(Detail!$A$2:$A$1001,Main!S569,1)</f>
        <v>38176</v>
      </c>
      <c r="U569" t="str">
        <f>INDEX(Detail!$F$2:$F$1001,Main!S569,1)</f>
        <v>Manado</v>
      </c>
      <c r="V569">
        <f>INDEX(Detail!$C$2:$C$1001,Main!S569,1)</f>
        <v>154</v>
      </c>
      <c r="W569">
        <f>INDEX(Detail!$D$2:$D$1001,Main!S569,1)</f>
        <v>68</v>
      </c>
      <c r="X569" t="str">
        <f>INDEX(Detail!$E$2:$E$1001,Main!S569,1)</f>
        <v>Jl. Otto Iskandardinata No. 70</v>
      </c>
      <c r="Y569" t="str">
        <f>INDEX(Detail!$B$2:$B$1001,Main!S569,1)</f>
        <v>B+</v>
      </c>
      <c r="Z569">
        <f>MATCH(F569,Sheet1!$A$3:$A$8,0)</f>
        <v>2</v>
      </c>
      <c r="AA569">
        <f>MATCH(A569,Sheet1!$B$2:$E$2,0)</f>
        <v>3</v>
      </c>
      <c r="AB569" t="str">
        <f>INDEX(Sheet1!$B$3:$E$8,Main!Z569,Main!AA569)</f>
        <v>Pak Andi</v>
      </c>
    </row>
    <row r="570" spans="1:28" x14ac:dyDescent="0.35">
      <c r="A570" t="str">
        <f t="shared" si="44"/>
        <v>Kategori 3</v>
      </c>
      <c r="B570">
        <v>569</v>
      </c>
      <c r="C570" t="str">
        <f t="shared" si="41"/>
        <v>0569</v>
      </c>
      <c r="D570" t="str">
        <f t="shared" si="42"/>
        <v>E0569</v>
      </c>
      <c r="E570" t="str">
        <f>VLOOKUP(F570,Helper!$I:$J,2,0)</f>
        <v>E</v>
      </c>
      <c r="F570" t="s">
        <v>1010</v>
      </c>
      <c r="G570" s="27" t="str">
        <f>VLOOKUP(D570,Detail!$G:$H,2,0)</f>
        <v>Endah Yuniar</v>
      </c>
      <c r="H570">
        <v>58</v>
      </c>
      <c r="I570">
        <v>48</v>
      </c>
      <c r="J570">
        <v>31</v>
      </c>
      <c r="K570">
        <v>55</v>
      </c>
      <c r="L570">
        <v>86</v>
      </c>
      <c r="M570">
        <v>66</v>
      </c>
      <c r="N570">
        <v>60</v>
      </c>
      <c r="O570" s="27" t="str">
        <f>IFERROR(VLOOKUP(D570,Absen!$A:$B,2,0),"No")</f>
        <v>No</v>
      </c>
      <c r="P570" s="43">
        <f t="shared" si="43"/>
        <v>60</v>
      </c>
      <c r="Q570" s="45">
        <f t="shared" si="45"/>
        <v>56.275000000000006</v>
      </c>
      <c r="R570" s="49" t="str">
        <f>VLOOKUP(Q570,Helper!$N:$O,2,TRUE)</f>
        <v>D</v>
      </c>
      <c r="S570" s="51">
        <f>MATCH(D570,Detail!$G$2:$G$1001,0)</f>
        <v>14</v>
      </c>
      <c r="T570" s="27">
        <f>INDEX(Detail!$A$2:$A$1001,Main!S570,1)</f>
        <v>38260</v>
      </c>
      <c r="U570" t="str">
        <f>INDEX(Detail!$F$2:$F$1001,Main!S570,1)</f>
        <v>Pekalongan</v>
      </c>
      <c r="V570">
        <f>INDEX(Detail!$C$2:$C$1001,Main!S570,1)</f>
        <v>153</v>
      </c>
      <c r="W570">
        <f>INDEX(Detail!$D$2:$D$1001,Main!S570,1)</f>
        <v>69</v>
      </c>
      <c r="X570" t="str">
        <f>INDEX(Detail!$E$2:$E$1001,Main!S570,1)</f>
        <v>Gang Astana Anyar No. 20</v>
      </c>
      <c r="Y570" t="str">
        <f>INDEX(Detail!$B$2:$B$1001,Main!S570,1)</f>
        <v>B+</v>
      </c>
      <c r="Z570">
        <f>MATCH(F570,Sheet1!$A$3:$A$8,0)</f>
        <v>5</v>
      </c>
      <c r="AA570">
        <f>MATCH(A570,Sheet1!$B$2:$E$2,0)</f>
        <v>3</v>
      </c>
      <c r="AB570" t="str">
        <f>INDEX(Sheet1!$B$3:$E$8,Main!Z570,Main!AA570)</f>
        <v>Pak Budi</v>
      </c>
    </row>
    <row r="571" spans="1:28" x14ac:dyDescent="0.35">
      <c r="A571" t="str">
        <f t="shared" si="44"/>
        <v>Kategori 3</v>
      </c>
      <c r="B571">
        <v>570</v>
      </c>
      <c r="C571" t="str">
        <f t="shared" si="41"/>
        <v>0570</v>
      </c>
      <c r="D571" t="str">
        <f t="shared" si="42"/>
        <v>D0570</v>
      </c>
      <c r="E571" t="str">
        <f>VLOOKUP(F571,Helper!$I:$J,2,0)</f>
        <v>D</v>
      </c>
      <c r="F571" t="s">
        <v>1013</v>
      </c>
      <c r="G571" s="27" t="str">
        <f>VLOOKUP(D571,Detail!$G:$H,2,0)</f>
        <v>Margana Nasyiah</v>
      </c>
      <c r="H571">
        <v>68</v>
      </c>
      <c r="I571">
        <v>75</v>
      </c>
      <c r="J571">
        <v>59</v>
      </c>
      <c r="K571">
        <v>51</v>
      </c>
      <c r="L571">
        <v>61</v>
      </c>
      <c r="M571">
        <v>45</v>
      </c>
      <c r="N571">
        <v>79</v>
      </c>
      <c r="O571" s="27" t="str">
        <f>IFERROR(VLOOKUP(D571,Absen!$A:$B,2,0),"No")</f>
        <v>No</v>
      </c>
      <c r="P571" s="43">
        <f t="shared" si="43"/>
        <v>79</v>
      </c>
      <c r="Q571" s="45">
        <f t="shared" si="45"/>
        <v>60.574999999999996</v>
      </c>
      <c r="R571" s="49" t="str">
        <f>VLOOKUP(Q571,Helper!$N:$O,2,TRUE)</f>
        <v>C</v>
      </c>
      <c r="S571" s="51">
        <f>MATCH(D571,Detail!$G$2:$G$1001,0)</f>
        <v>373</v>
      </c>
      <c r="T571" s="27">
        <f>INDEX(Detail!$A$2:$A$1001,Main!S571,1)</f>
        <v>37415</v>
      </c>
      <c r="U571" t="str">
        <f>INDEX(Detail!$F$2:$F$1001,Main!S571,1)</f>
        <v>Cilegon</v>
      </c>
      <c r="V571">
        <f>INDEX(Detail!$C$2:$C$1001,Main!S571,1)</f>
        <v>171</v>
      </c>
      <c r="W571">
        <f>INDEX(Detail!$D$2:$D$1001,Main!S571,1)</f>
        <v>63</v>
      </c>
      <c r="X571" t="str">
        <f>INDEX(Detail!$E$2:$E$1001,Main!S571,1)</f>
        <v>Gg. M.T Haryono No. 15</v>
      </c>
      <c r="Y571" t="str">
        <f>INDEX(Detail!$B$2:$B$1001,Main!S571,1)</f>
        <v>B+</v>
      </c>
      <c r="Z571">
        <f>MATCH(F571,Sheet1!$A$3:$A$8,0)</f>
        <v>4</v>
      </c>
      <c r="AA571">
        <f>MATCH(A571,Sheet1!$B$2:$E$2,0)</f>
        <v>3</v>
      </c>
      <c r="AB571" t="str">
        <f>INDEX(Sheet1!$B$3:$E$8,Main!Z571,Main!AA571)</f>
        <v>Pak Krisna</v>
      </c>
    </row>
    <row r="572" spans="1:28" x14ac:dyDescent="0.35">
      <c r="A572" t="str">
        <f t="shared" si="44"/>
        <v>Kategori 3</v>
      </c>
      <c r="B572">
        <v>571</v>
      </c>
      <c r="C572" t="str">
        <f t="shared" si="41"/>
        <v>0571</v>
      </c>
      <c r="D572" t="str">
        <f t="shared" si="42"/>
        <v>D0571</v>
      </c>
      <c r="E572" t="str">
        <f>VLOOKUP(F572,Helper!$I:$J,2,0)</f>
        <v>D</v>
      </c>
      <c r="F572" t="s">
        <v>1013</v>
      </c>
      <c r="G572" s="27" t="str">
        <f>VLOOKUP(D572,Detail!$G:$H,2,0)</f>
        <v>Galak Halimah</v>
      </c>
      <c r="H572">
        <v>74</v>
      </c>
      <c r="I572">
        <v>71</v>
      </c>
      <c r="J572">
        <v>65</v>
      </c>
      <c r="K572">
        <v>68</v>
      </c>
      <c r="L572">
        <v>53</v>
      </c>
      <c r="M572">
        <v>90</v>
      </c>
      <c r="N572">
        <v>65</v>
      </c>
      <c r="O572" s="27" t="str">
        <f>IFERROR(VLOOKUP(D572,Absen!$A:$B,2,0),"No")</f>
        <v>No</v>
      </c>
      <c r="P572" s="43">
        <f t="shared" si="43"/>
        <v>65</v>
      </c>
      <c r="Q572" s="45">
        <f t="shared" si="45"/>
        <v>70.75</v>
      </c>
      <c r="R572" s="49" t="str">
        <f>VLOOKUP(Q572,Helper!$N:$O,2,TRUE)</f>
        <v>B</v>
      </c>
      <c r="S572" s="51">
        <f>MATCH(D572,Detail!$G$2:$G$1001,0)</f>
        <v>433</v>
      </c>
      <c r="T572" s="27">
        <f>INDEX(Detail!$A$2:$A$1001,Main!S572,1)</f>
        <v>37438</v>
      </c>
      <c r="U572" t="str">
        <f>INDEX(Detail!$F$2:$F$1001,Main!S572,1)</f>
        <v>Pematangsiantar</v>
      </c>
      <c r="V572">
        <f>INDEX(Detail!$C$2:$C$1001,Main!S572,1)</f>
        <v>159</v>
      </c>
      <c r="W572">
        <f>INDEX(Detail!$D$2:$D$1001,Main!S572,1)</f>
        <v>89</v>
      </c>
      <c r="X572" t="str">
        <f>INDEX(Detail!$E$2:$E$1001,Main!S572,1)</f>
        <v>Gg. Rumah Sakit No. 60</v>
      </c>
      <c r="Y572" t="str">
        <f>INDEX(Detail!$B$2:$B$1001,Main!S572,1)</f>
        <v>AB-</v>
      </c>
      <c r="Z572">
        <f>MATCH(F572,Sheet1!$A$3:$A$8,0)</f>
        <v>4</v>
      </c>
      <c r="AA572">
        <f>MATCH(A572,Sheet1!$B$2:$E$2,0)</f>
        <v>3</v>
      </c>
      <c r="AB572" t="str">
        <f>INDEX(Sheet1!$B$3:$E$8,Main!Z572,Main!AA572)</f>
        <v>Pak Krisna</v>
      </c>
    </row>
    <row r="573" spans="1:28" x14ac:dyDescent="0.35">
      <c r="A573" t="str">
        <f t="shared" si="44"/>
        <v>Kategori 3</v>
      </c>
      <c r="B573">
        <v>572</v>
      </c>
      <c r="C573" t="str">
        <f t="shared" si="41"/>
        <v>0572</v>
      </c>
      <c r="D573" t="str">
        <f t="shared" si="42"/>
        <v>E0572</v>
      </c>
      <c r="E573" t="str">
        <f>VLOOKUP(F573,Helper!$I:$J,2,0)</f>
        <v>E</v>
      </c>
      <c r="F573" t="s">
        <v>1010</v>
      </c>
      <c r="G573" s="27" t="str">
        <f>VLOOKUP(D573,Detail!$G:$H,2,0)</f>
        <v>Nardi Maryadi</v>
      </c>
      <c r="H573">
        <v>81</v>
      </c>
      <c r="I573">
        <v>73</v>
      </c>
      <c r="J573">
        <v>40</v>
      </c>
      <c r="K573">
        <v>71</v>
      </c>
      <c r="L573">
        <v>62</v>
      </c>
      <c r="M573">
        <v>72</v>
      </c>
      <c r="N573">
        <v>75</v>
      </c>
      <c r="O573" s="27">
        <f>IFERROR(VLOOKUP(D573,Absen!$A:$B,2,0),"No")</f>
        <v>44861</v>
      </c>
      <c r="P573" s="43">
        <f t="shared" si="43"/>
        <v>65</v>
      </c>
      <c r="Q573" s="45">
        <f t="shared" si="45"/>
        <v>64.775000000000006</v>
      </c>
      <c r="R573" s="49" t="str">
        <f>VLOOKUP(Q573,Helper!$N:$O,2,TRUE)</f>
        <v>C</v>
      </c>
      <c r="S573" s="51">
        <f>MATCH(D573,Detail!$G$2:$G$1001,0)</f>
        <v>532</v>
      </c>
      <c r="T573" s="27">
        <f>INDEX(Detail!$A$2:$A$1001,Main!S573,1)</f>
        <v>38140</v>
      </c>
      <c r="U573" t="str">
        <f>INDEX(Detail!$F$2:$F$1001,Main!S573,1)</f>
        <v>Tanjungpinang</v>
      </c>
      <c r="V573">
        <f>INDEX(Detail!$C$2:$C$1001,Main!S573,1)</f>
        <v>164</v>
      </c>
      <c r="W573">
        <f>INDEX(Detail!$D$2:$D$1001,Main!S573,1)</f>
        <v>47</v>
      </c>
      <c r="X573" t="str">
        <f>INDEX(Detail!$E$2:$E$1001,Main!S573,1)</f>
        <v xml:space="preserve">Jalan Dipatiukur No. 0
</v>
      </c>
      <c r="Y573" t="str">
        <f>INDEX(Detail!$B$2:$B$1001,Main!S573,1)</f>
        <v>AB-</v>
      </c>
      <c r="Z573">
        <f>MATCH(F573,Sheet1!$A$3:$A$8,0)</f>
        <v>5</v>
      </c>
      <c r="AA573">
        <f>MATCH(A573,Sheet1!$B$2:$E$2,0)</f>
        <v>3</v>
      </c>
      <c r="AB573" t="str">
        <f>INDEX(Sheet1!$B$3:$E$8,Main!Z573,Main!AA573)</f>
        <v>Pak Budi</v>
      </c>
    </row>
    <row r="574" spans="1:28" x14ac:dyDescent="0.35">
      <c r="A574" t="str">
        <f t="shared" si="44"/>
        <v>Kategori 3</v>
      </c>
      <c r="B574">
        <v>573</v>
      </c>
      <c r="C574" t="str">
        <f t="shared" si="41"/>
        <v>0573</v>
      </c>
      <c r="D574" t="str">
        <f t="shared" si="42"/>
        <v>C0573</v>
      </c>
      <c r="E574" t="str">
        <f>VLOOKUP(F574,Helper!$I:$J,2,0)</f>
        <v>C</v>
      </c>
      <c r="F574" t="s">
        <v>1012</v>
      </c>
      <c r="G574" s="27" t="str">
        <f>VLOOKUP(D574,Detail!$G:$H,2,0)</f>
        <v>Adinata Gunawan</v>
      </c>
      <c r="H574">
        <v>90</v>
      </c>
      <c r="I574">
        <v>75</v>
      </c>
      <c r="J574">
        <v>62</v>
      </c>
      <c r="K574">
        <v>52</v>
      </c>
      <c r="L574">
        <v>91</v>
      </c>
      <c r="M574">
        <v>93</v>
      </c>
      <c r="N574">
        <v>96</v>
      </c>
      <c r="O574" s="27">
        <f>IFERROR(VLOOKUP(D574,Absen!$A:$B,2,0),"No")</f>
        <v>44882</v>
      </c>
      <c r="P574" s="43">
        <f t="shared" si="43"/>
        <v>86</v>
      </c>
      <c r="Q574" s="45">
        <f t="shared" si="45"/>
        <v>78.099999999999994</v>
      </c>
      <c r="R574" s="49" t="str">
        <f>VLOOKUP(Q574,Helper!$N:$O,2,TRUE)</f>
        <v>B</v>
      </c>
      <c r="S574" s="51">
        <f>MATCH(D574,Detail!$G$2:$G$1001,0)</f>
        <v>949</v>
      </c>
      <c r="T574" s="27">
        <f>INDEX(Detail!$A$2:$A$1001,Main!S574,1)</f>
        <v>37549</v>
      </c>
      <c r="U574" t="str">
        <f>INDEX(Detail!$F$2:$F$1001,Main!S574,1)</f>
        <v>Pangkalpinang</v>
      </c>
      <c r="V574">
        <f>INDEX(Detail!$C$2:$C$1001,Main!S574,1)</f>
        <v>177</v>
      </c>
      <c r="W574">
        <f>INDEX(Detail!$D$2:$D$1001,Main!S574,1)</f>
        <v>57</v>
      </c>
      <c r="X574" t="str">
        <f>INDEX(Detail!$E$2:$E$1001,Main!S574,1)</f>
        <v xml:space="preserve">Jl. Sentot Alibasa No. 0
</v>
      </c>
      <c r="Y574" t="str">
        <f>INDEX(Detail!$B$2:$B$1001,Main!S574,1)</f>
        <v>B-</v>
      </c>
      <c r="Z574">
        <f>MATCH(F574,Sheet1!$A$3:$A$8,0)</f>
        <v>3</v>
      </c>
      <c r="AA574">
        <f>MATCH(A574,Sheet1!$B$2:$E$2,0)</f>
        <v>3</v>
      </c>
      <c r="AB574" t="str">
        <f>INDEX(Sheet1!$B$3:$E$8,Main!Z574,Main!AA574)</f>
        <v>Bu Dwi</v>
      </c>
    </row>
    <row r="575" spans="1:28" x14ac:dyDescent="0.35">
      <c r="A575" t="str">
        <f t="shared" si="44"/>
        <v>Kategori 3</v>
      </c>
      <c r="B575">
        <v>574</v>
      </c>
      <c r="C575" t="str">
        <f t="shared" si="41"/>
        <v>0574</v>
      </c>
      <c r="D575" t="str">
        <f t="shared" si="42"/>
        <v>E0574</v>
      </c>
      <c r="E575" t="str">
        <f>VLOOKUP(F575,Helper!$I:$J,2,0)</f>
        <v>E</v>
      </c>
      <c r="F575" t="s">
        <v>1010</v>
      </c>
      <c r="G575" s="27" t="str">
        <f>VLOOKUP(D575,Detail!$G:$H,2,0)</f>
        <v>Farah Pertiwi</v>
      </c>
      <c r="H575">
        <v>90</v>
      </c>
      <c r="I575">
        <v>48</v>
      </c>
      <c r="J575">
        <v>52</v>
      </c>
      <c r="K575">
        <v>71</v>
      </c>
      <c r="L575">
        <v>76</v>
      </c>
      <c r="M575">
        <v>53</v>
      </c>
      <c r="N575">
        <v>95</v>
      </c>
      <c r="O575" s="27" t="str">
        <f>IFERROR(VLOOKUP(D575,Absen!$A:$B,2,0),"No")</f>
        <v>No</v>
      </c>
      <c r="P575" s="43">
        <f t="shared" si="43"/>
        <v>95</v>
      </c>
      <c r="Q575" s="45">
        <f t="shared" si="45"/>
        <v>66.125</v>
      </c>
      <c r="R575" s="49" t="str">
        <f>VLOOKUP(Q575,Helper!$N:$O,2,TRUE)</f>
        <v>C</v>
      </c>
      <c r="S575" s="51">
        <f>MATCH(D575,Detail!$G$2:$G$1001,0)</f>
        <v>280</v>
      </c>
      <c r="T575" s="27">
        <f>INDEX(Detail!$A$2:$A$1001,Main!S575,1)</f>
        <v>37670</v>
      </c>
      <c r="U575" t="str">
        <f>INDEX(Detail!$F$2:$F$1001,Main!S575,1)</f>
        <v>Tangerang Selatan</v>
      </c>
      <c r="V575">
        <f>INDEX(Detail!$C$2:$C$1001,Main!S575,1)</f>
        <v>150</v>
      </c>
      <c r="W575">
        <f>INDEX(Detail!$D$2:$D$1001,Main!S575,1)</f>
        <v>50</v>
      </c>
      <c r="X575" t="str">
        <f>INDEX(Detail!$E$2:$E$1001,Main!S575,1)</f>
        <v>Gg. BKR No. 13</v>
      </c>
      <c r="Y575" t="str">
        <f>INDEX(Detail!$B$2:$B$1001,Main!S575,1)</f>
        <v>AB-</v>
      </c>
      <c r="Z575">
        <f>MATCH(F575,Sheet1!$A$3:$A$8,0)</f>
        <v>5</v>
      </c>
      <c r="AA575">
        <f>MATCH(A575,Sheet1!$B$2:$E$2,0)</f>
        <v>3</v>
      </c>
      <c r="AB575" t="str">
        <f>INDEX(Sheet1!$B$3:$E$8,Main!Z575,Main!AA575)</f>
        <v>Pak Budi</v>
      </c>
    </row>
    <row r="576" spans="1:28" x14ac:dyDescent="0.35">
      <c r="A576" t="str">
        <f t="shared" si="44"/>
        <v>Kategori 3</v>
      </c>
      <c r="B576">
        <v>575</v>
      </c>
      <c r="C576" t="str">
        <f t="shared" si="41"/>
        <v>0575</v>
      </c>
      <c r="D576" t="str">
        <f t="shared" si="42"/>
        <v>C0575</v>
      </c>
      <c r="E576" t="str">
        <f>VLOOKUP(F576,Helper!$I:$J,2,0)</f>
        <v>C</v>
      </c>
      <c r="F576" t="s">
        <v>1012</v>
      </c>
      <c r="G576" s="27" t="str">
        <f>VLOOKUP(D576,Detail!$G:$H,2,0)</f>
        <v>Lantar Susanti</v>
      </c>
      <c r="H576">
        <v>90</v>
      </c>
      <c r="I576">
        <v>65</v>
      </c>
      <c r="J576">
        <v>36</v>
      </c>
      <c r="K576">
        <v>73</v>
      </c>
      <c r="L576">
        <v>60</v>
      </c>
      <c r="M576">
        <v>84</v>
      </c>
      <c r="N576">
        <v>93</v>
      </c>
      <c r="O576" s="27" t="str">
        <f>IFERROR(VLOOKUP(D576,Absen!$A:$B,2,0),"No")</f>
        <v>No</v>
      </c>
      <c r="P576" s="43">
        <f t="shared" si="43"/>
        <v>93</v>
      </c>
      <c r="Q576" s="45">
        <f t="shared" si="45"/>
        <v>69.3</v>
      </c>
      <c r="R576" s="49" t="str">
        <f>VLOOKUP(Q576,Helper!$N:$O,2,TRUE)</f>
        <v>C</v>
      </c>
      <c r="S576" s="51">
        <f>MATCH(D576,Detail!$G$2:$G$1001,0)</f>
        <v>234</v>
      </c>
      <c r="T576" s="27">
        <f>INDEX(Detail!$A$2:$A$1001,Main!S576,1)</f>
        <v>37251</v>
      </c>
      <c r="U576" t="str">
        <f>INDEX(Detail!$F$2:$F$1001,Main!S576,1)</f>
        <v>Palangkaraya</v>
      </c>
      <c r="V576">
        <f>INDEX(Detail!$C$2:$C$1001,Main!S576,1)</f>
        <v>164</v>
      </c>
      <c r="W576">
        <f>INDEX(Detail!$D$2:$D$1001,Main!S576,1)</f>
        <v>92</v>
      </c>
      <c r="X576" t="str">
        <f>INDEX(Detail!$E$2:$E$1001,Main!S576,1)</f>
        <v>Gang Suryakencana No. 71</v>
      </c>
      <c r="Y576" t="str">
        <f>INDEX(Detail!$B$2:$B$1001,Main!S576,1)</f>
        <v>B+</v>
      </c>
      <c r="Z576">
        <f>MATCH(F576,Sheet1!$A$3:$A$8,0)</f>
        <v>3</v>
      </c>
      <c r="AA576">
        <f>MATCH(A576,Sheet1!$B$2:$E$2,0)</f>
        <v>3</v>
      </c>
      <c r="AB576" t="str">
        <f>INDEX(Sheet1!$B$3:$E$8,Main!Z576,Main!AA576)</f>
        <v>Bu Dwi</v>
      </c>
    </row>
    <row r="577" spans="1:28" x14ac:dyDescent="0.35">
      <c r="A577" t="str">
        <f t="shared" si="44"/>
        <v>Kategori 3</v>
      </c>
      <c r="B577">
        <v>576</v>
      </c>
      <c r="C577" t="str">
        <f t="shared" si="41"/>
        <v>0576</v>
      </c>
      <c r="D577" t="str">
        <f t="shared" si="42"/>
        <v>D0576</v>
      </c>
      <c r="E577" t="str">
        <f>VLOOKUP(F577,Helper!$I:$J,2,0)</f>
        <v>D</v>
      </c>
      <c r="F577" t="s">
        <v>1013</v>
      </c>
      <c r="G577" s="27" t="str">
        <f>VLOOKUP(D577,Detail!$G:$H,2,0)</f>
        <v>Marsudi Uyainah</v>
      </c>
      <c r="H577">
        <v>58</v>
      </c>
      <c r="I577">
        <v>64</v>
      </c>
      <c r="J577">
        <v>55</v>
      </c>
      <c r="K577">
        <v>58</v>
      </c>
      <c r="L577">
        <v>64</v>
      </c>
      <c r="M577">
        <v>51</v>
      </c>
      <c r="N577">
        <v>84</v>
      </c>
      <c r="O577" s="27">
        <f>IFERROR(VLOOKUP(D577,Absen!$A:$B,2,0),"No")</f>
        <v>44748</v>
      </c>
      <c r="P577" s="43">
        <f t="shared" si="43"/>
        <v>74</v>
      </c>
      <c r="Q577" s="45">
        <f t="shared" si="45"/>
        <v>59.1</v>
      </c>
      <c r="R577" s="49" t="str">
        <f>VLOOKUP(Q577,Helper!$N:$O,2,TRUE)</f>
        <v>D</v>
      </c>
      <c r="S577" s="51">
        <f>MATCH(D577,Detail!$G$2:$G$1001,0)</f>
        <v>80</v>
      </c>
      <c r="T577" s="27">
        <f>INDEX(Detail!$A$2:$A$1001,Main!S577,1)</f>
        <v>38418</v>
      </c>
      <c r="U577" t="str">
        <f>INDEX(Detail!$F$2:$F$1001,Main!S577,1)</f>
        <v>Surakarta</v>
      </c>
      <c r="V577">
        <f>INDEX(Detail!$C$2:$C$1001,Main!S577,1)</f>
        <v>166</v>
      </c>
      <c r="W577">
        <f>INDEX(Detail!$D$2:$D$1001,Main!S577,1)</f>
        <v>61</v>
      </c>
      <c r="X577" t="str">
        <f>INDEX(Detail!$E$2:$E$1001,Main!S577,1)</f>
        <v>Gang Jend. A. Yani No. 86</v>
      </c>
      <c r="Y577" t="str">
        <f>INDEX(Detail!$B$2:$B$1001,Main!S577,1)</f>
        <v>AB+</v>
      </c>
      <c r="Z577">
        <f>MATCH(F577,Sheet1!$A$3:$A$8,0)</f>
        <v>4</v>
      </c>
      <c r="AA577">
        <f>MATCH(A577,Sheet1!$B$2:$E$2,0)</f>
        <v>3</v>
      </c>
      <c r="AB577" t="str">
        <f>INDEX(Sheet1!$B$3:$E$8,Main!Z577,Main!AA577)</f>
        <v>Pak Krisna</v>
      </c>
    </row>
    <row r="578" spans="1:28" x14ac:dyDescent="0.35">
      <c r="A578" t="str">
        <f t="shared" si="44"/>
        <v>Kategori 3</v>
      </c>
      <c r="B578">
        <v>577</v>
      </c>
      <c r="C578" t="str">
        <f t="shared" ref="C578:C641" si="46">TEXT(B578,"0000")</f>
        <v>0577</v>
      </c>
      <c r="D578" t="str">
        <f t="shared" ref="D578:D641" si="47">CONCATENATE(E578,C578)</f>
        <v>C0577</v>
      </c>
      <c r="E578" t="str">
        <f>VLOOKUP(F578,Helper!$I:$J,2,0)</f>
        <v>C</v>
      </c>
      <c r="F578" t="s">
        <v>1012</v>
      </c>
      <c r="G578" s="27" t="str">
        <f>VLOOKUP(D578,Detail!$G:$H,2,0)</f>
        <v>Warji Tampubolon</v>
      </c>
      <c r="H578">
        <v>67</v>
      </c>
      <c r="I578">
        <v>46</v>
      </c>
      <c r="J578">
        <v>62</v>
      </c>
      <c r="K578">
        <v>62</v>
      </c>
      <c r="L578">
        <v>66</v>
      </c>
      <c r="M578">
        <v>46</v>
      </c>
      <c r="N578">
        <v>86</v>
      </c>
      <c r="O578" s="27">
        <f>IFERROR(VLOOKUP(D578,Absen!$A:$B,2,0),"No")</f>
        <v>44898</v>
      </c>
      <c r="P578" s="43">
        <f t="shared" ref="P578:P641" si="48">IF(ISNUMBER(O578),N578-10,N578)</f>
        <v>76</v>
      </c>
      <c r="Q578" s="45">
        <f t="shared" si="45"/>
        <v>59.325000000000003</v>
      </c>
      <c r="R578" s="49" t="str">
        <f>VLOOKUP(Q578,Helper!$N:$O,2,TRUE)</f>
        <v>D</v>
      </c>
      <c r="S578" s="51">
        <f>MATCH(D578,Detail!$G$2:$G$1001,0)</f>
        <v>542</v>
      </c>
      <c r="T578" s="27">
        <f>INDEX(Detail!$A$2:$A$1001,Main!S578,1)</f>
        <v>37423</v>
      </c>
      <c r="U578" t="str">
        <f>INDEX(Detail!$F$2:$F$1001,Main!S578,1)</f>
        <v>Tanjungpinang</v>
      </c>
      <c r="V578">
        <f>INDEX(Detail!$C$2:$C$1001,Main!S578,1)</f>
        <v>170</v>
      </c>
      <c r="W578">
        <f>INDEX(Detail!$D$2:$D$1001,Main!S578,1)</f>
        <v>64</v>
      </c>
      <c r="X578" t="str">
        <f>INDEX(Detail!$E$2:$E$1001,Main!S578,1)</f>
        <v xml:space="preserve">Jalan Dr. Djunjunan No. 8
</v>
      </c>
      <c r="Y578" t="str">
        <f>INDEX(Detail!$B$2:$B$1001,Main!S578,1)</f>
        <v>O+</v>
      </c>
      <c r="Z578">
        <f>MATCH(F578,Sheet1!$A$3:$A$8,0)</f>
        <v>3</v>
      </c>
      <c r="AA578">
        <f>MATCH(A578,Sheet1!$B$2:$E$2,0)</f>
        <v>3</v>
      </c>
      <c r="AB578" t="str">
        <f>INDEX(Sheet1!$B$3:$E$8,Main!Z578,Main!AA578)</f>
        <v>Bu Dwi</v>
      </c>
    </row>
    <row r="579" spans="1:28" x14ac:dyDescent="0.35">
      <c r="A579" t="str">
        <f t="shared" ref="A579:A642" si="49">IF(B579&gt;=751,"Kategori 4",IF(B579&gt;=501,"Kategori 3",IF(B579&gt;=251,"Kategori 2","Kategori 1")))</f>
        <v>Kategori 3</v>
      </c>
      <c r="B579">
        <v>578</v>
      </c>
      <c r="C579" t="str">
        <f t="shared" si="46"/>
        <v>0578</v>
      </c>
      <c r="D579" t="str">
        <f t="shared" si="47"/>
        <v>E0578</v>
      </c>
      <c r="E579" t="str">
        <f>VLOOKUP(F579,Helper!$I:$J,2,0)</f>
        <v>E</v>
      </c>
      <c r="F579" t="s">
        <v>1010</v>
      </c>
      <c r="G579" s="27" t="str">
        <f>VLOOKUP(D579,Detail!$G:$H,2,0)</f>
        <v>Rafi Lazuardi</v>
      </c>
      <c r="H579">
        <v>76</v>
      </c>
      <c r="I579">
        <v>47</v>
      </c>
      <c r="J579">
        <v>64</v>
      </c>
      <c r="K579">
        <v>66</v>
      </c>
      <c r="L579">
        <v>86</v>
      </c>
      <c r="M579">
        <v>67</v>
      </c>
      <c r="N579">
        <v>92</v>
      </c>
      <c r="O579" s="27">
        <f>IFERROR(VLOOKUP(D579,Absen!$A:$B,2,0),"No")</f>
        <v>44767</v>
      </c>
      <c r="P579" s="43">
        <f t="shared" si="48"/>
        <v>82</v>
      </c>
      <c r="Q579" s="45">
        <f t="shared" ref="Q579:Q642" si="50">(H579*12.5%+I579*12.5%+K579*12.5%+L579*12.5%+J579*20%+M579*20%+P579*10%)</f>
        <v>68.774999999999991</v>
      </c>
      <c r="R579" s="49" t="str">
        <f>VLOOKUP(Q579,Helper!$N:$O,2,TRUE)</f>
        <v>C</v>
      </c>
      <c r="S579" s="51">
        <f>MATCH(D579,Detail!$G$2:$G$1001,0)</f>
        <v>232</v>
      </c>
      <c r="T579" s="27">
        <f>INDEX(Detail!$A$2:$A$1001,Main!S579,1)</f>
        <v>37918</v>
      </c>
      <c r="U579" t="str">
        <f>INDEX(Detail!$F$2:$F$1001,Main!S579,1)</f>
        <v>Purwokerto</v>
      </c>
      <c r="V579">
        <f>INDEX(Detail!$C$2:$C$1001,Main!S579,1)</f>
        <v>159</v>
      </c>
      <c r="W579">
        <f>INDEX(Detail!$D$2:$D$1001,Main!S579,1)</f>
        <v>52</v>
      </c>
      <c r="X579" t="str">
        <f>INDEX(Detail!$E$2:$E$1001,Main!S579,1)</f>
        <v xml:space="preserve">Gang Suryakencana No. 2
</v>
      </c>
      <c r="Y579" t="str">
        <f>INDEX(Detail!$B$2:$B$1001,Main!S579,1)</f>
        <v>AB-</v>
      </c>
      <c r="Z579">
        <f>MATCH(F579,Sheet1!$A$3:$A$8,0)</f>
        <v>5</v>
      </c>
      <c r="AA579">
        <f>MATCH(A579,Sheet1!$B$2:$E$2,0)</f>
        <v>3</v>
      </c>
      <c r="AB579" t="str">
        <f>INDEX(Sheet1!$B$3:$E$8,Main!Z579,Main!AA579)</f>
        <v>Pak Budi</v>
      </c>
    </row>
    <row r="580" spans="1:28" x14ac:dyDescent="0.35">
      <c r="A580" t="str">
        <f t="shared" si="49"/>
        <v>Kategori 3</v>
      </c>
      <c r="B580">
        <v>579</v>
      </c>
      <c r="C580" t="str">
        <f t="shared" si="46"/>
        <v>0579</v>
      </c>
      <c r="D580" t="str">
        <f t="shared" si="47"/>
        <v>F0579</v>
      </c>
      <c r="E580" t="str">
        <f>VLOOKUP(F580,Helper!$I:$J,2,0)</f>
        <v>F</v>
      </c>
      <c r="F580" t="s">
        <v>1011</v>
      </c>
      <c r="G580" s="27" t="str">
        <f>VLOOKUP(D580,Detail!$G:$H,2,0)</f>
        <v>Jamalia Waluyo</v>
      </c>
      <c r="H580">
        <v>89</v>
      </c>
      <c r="I580">
        <v>68</v>
      </c>
      <c r="J580">
        <v>62</v>
      </c>
      <c r="K580">
        <v>69</v>
      </c>
      <c r="L580">
        <v>54</v>
      </c>
      <c r="M580">
        <v>41</v>
      </c>
      <c r="N580">
        <v>92</v>
      </c>
      <c r="O580" s="27">
        <f>IFERROR(VLOOKUP(D580,Absen!$A:$B,2,0),"No")</f>
        <v>44773</v>
      </c>
      <c r="P580" s="43">
        <f t="shared" si="48"/>
        <v>82</v>
      </c>
      <c r="Q580" s="45">
        <f t="shared" si="50"/>
        <v>63.800000000000004</v>
      </c>
      <c r="R580" s="49" t="str">
        <f>VLOOKUP(Q580,Helper!$N:$O,2,TRUE)</f>
        <v>C</v>
      </c>
      <c r="S580" s="51">
        <f>MATCH(D580,Detail!$G$2:$G$1001,0)</f>
        <v>544</v>
      </c>
      <c r="T580" s="27">
        <f>INDEX(Detail!$A$2:$A$1001,Main!S580,1)</f>
        <v>37611</v>
      </c>
      <c r="U580" t="str">
        <f>INDEX(Detail!$F$2:$F$1001,Main!S580,1)</f>
        <v>Tual</v>
      </c>
      <c r="V580">
        <f>INDEX(Detail!$C$2:$C$1001,Main!S580,1)</f>
        <v>166</v>
      </c>
      <c r="W580">
        <f>INDEX(Detail!$D$2:$D$1001,Main!S580,1)</f>
        <v>57</v>
      </c>
      <c r="X580" t="str">
        <f>INDEX(Detail!$E$2:$E$1001,Main!S580,1)</f>
        <v>Jalan Erlangga No. 58</v>
      </c>
      <c r="Y580" t="str">
        <f>INDEX(Detail!$B$2:$B$1001,Main!S580,1)</f>
        <v>A-</v>
      </c>
      <c r="Z580">
        <f>MATCH(F580,Sheet1!$A$3:$A$8,0)</f>
        <v>6</v>
      </c>
      <c r="AA580">
        <f>MATCH(A580,Sheet1!$B$2:$E$2,0)</f>
        <v>3</v>
      </c>
      <c r="AB580" t="str">
        <f>INDEX(Sheet1!$B$3:$E$8,Main!Z580,Main!AA580)</f>
        <v>Bu Ratna</v>
      </c>
    </row>
    <row r="581" spans="1:28" x14ac:dyDescent="0.35">
      <c r="A581" t="str">
        <f t="shared" si="49"/>
        <v>Kategori 3</v>
      </c>
      <c r="B581">
        <v>580</v>
      </c>
      <c r="C581" t="str">
        <f t="shared" si="46"/>
        <v>0580</v>
      </c>
      <c r="D581" t="str">
        <f t="shared" si="47"/>
        <v>C0580</v>
      </c>
      <c r="E581" t="str">
        <f>VLOOKUP(F581,Helper!$I:$J,2,0)</f>
        <v>C</v>
      </c>
      <c r="F581" t="s">
        <v>1012</v>
      </c>
      <c r="G581" s="27" t="str">
        <f>VLOOKUP(D581,Detail!$G:$H,2,0)</f>
        <v>Kawaya Pradana</v>
      </c>
      <c r="H581">
        <v>74</v>
      </c>
      <c r="I581">
        <v>63</v>
      </c>
      <c r="J581">
        <v>72</v>
      </c>
      <c r="K581">
        <v>58</v>
      </c>
      <c r="L581">
        <v>82</v>
      </c>
      <c r="M581">
        <v>51</v>
      </c>
      <c r="N581">
        <v>76</v>
      </c>
      <c r="O581" s="27" t="str">
        <f>IFERROR(VLOOKUP(D581,Absen!$A:$B,2,0),"No")</f>
        <v>No</v>
      </c>
      <c r="P581" s="43">
        <f t="shared" si="48"/>
        <v>76</v>
      </c>
      <c r="Q581" s="45">
        <f t="shared" si="50"/>
        <v>66.825000000000003</v>
      </c>
      <c r="R581" s="49" t="str">
        <f>VLOOKUP(Q581,Helper!$N:$O,2,TRUE)</f>
        <v>C</v>
      </c>
      <c r="S581" s="51">
        <f>MATCH(D581,Detail!$G$2:$G$1001,0)</f>
        <v>110</v>
      </c>
      <c r="T581" s="27">
        <f>INDEX(Detail!$A$2:$A$1001,Main!S581,1)</f>
        <v>37514</v>
      </c>
      <c r="U581" t="str">
        <f>INDEX(Detail!$F$2:$F$1001,Main!S581,1)</f>
        <v>Langsa</v>
      </c>
      <c r="V581">
        <f>INDEX(Detail!$C$2:$C$1001,Main!S581,1)</f>
        <v>157</v>
      </c>
      <c r="W581">
        <f>INDEX(Detail!$D$2:$D$1001,Main!S581,1)</f>
        <v>62</v>
      </c>
      <c r="X581" t="str">
        <f>INDEX(Detail!$E$2:$E$1001,Main!S581,1)</f>
        <v xml:space="preserve">Gang Kutai No. 8
</v>
      </c>
      <c r="Y581" t="str">
        <f>INDEX(Detail!$B$2:$B$1001,Main!S581,1)</f>
        <v>A-</v>
      </c>
      <c r="Z581">
        <f>MATCH(F581,Sheet1!$A$3:$A$8,0)</f>
        <v>3</v>
      </c>
      <c r="AA581">
        <f>MATCH(A581,Sheet1!$B$2:$E$2,0)</f>
        <v>3</v>
      </c>
      <c r="AB581" t="str">
        <f>INDEX(Sheet1!$B$3:$E$8,Main!Z581,Main!AA581)</f>
        <v>Bu Dwi</v>
      </c>
    </row>
    <row r="582" spans="1:28" x14ac:dyDescent="0.35">
      <c r="A582" t="str">
        <f t="shared" si="49"/>
        <v>Kategori 3</v>
      </c>
      <c r="B582">
        <v>581</v>
      </c>
      <c r="C582" t="str">
        <f t="shared" si="46"/>
        <v>0581</v>
      </c>
      <c r="D582" t="str">
        <f t="shared" si="47"/>
        <v>E0581</v>
      </c>
      <c r="E582" t="str">
        <f>VLOOKUP(F582,Helper!$I:$J,2,0)</f>
        <v>E</v>
      </c>
      <c r="F582" t="s">
        <v>1010</v>
      </c>
      <c r="G582" s="27" t="str">
        <f>VLOOKUP(D582,Detail!$G:$H,2,0)</f>
        <v>Jaga Maulana</v>
      </c>
      <c r="H582">
        <v>54</v>
      </c>
      <c r="I582">
        <v>52</v>
      </c>
      <c r="J582">
        <v>36</v>
      </c>
      <c r="K582">
        <v>67</v>
      </c>
      <c r="L582">
        <v>78</v>
      </c>
      <c r="M582">
        <v>53</v>
      </c>
      <c r="N582">
        <v>69</v>
      </c>
      <c r="O582" s="27">
        <f>IFERROR(VLOOKUP(D582,Absen!$A:$B,2,0),"No")</f>
        <v>44748</v>
      </c>
      <c r="P582" s="43">
        <f t="shared" si="48"/>
        <v>59</v>
      </c>
      <c r="Q582" s="45">
        <f t="shared" si="50"/>
        <v>55.075000000000003</v>
      </c>
      <c r="R582" s="49" t="str">
        <f>VLOOKUP(Q582,Helper!$N:$O,2,TRUE)</f>
        <v>D</v>
      </c>
      <c r="S582" s="51">
        <f>MATCH(D582,Detail!$G$2:$G$1001,0)</f>
        <v>913</v>
      </c>
      <c r="T582" s="27">
        <f>INDEX(Detail!$A$2:$A$1001,Main!S582,1)</f>
        <v>37333</v>
      </c>
      <c r="U582" t="str">
        <f>INDEX(Detail!$F$2:$F$1001,Main!S582,1)</f>
        <v>Depok</v>
      </c>
      <c r="V582">
        <f>INDEX(Detail!$C$2:$C$1001,Main!S582,1)</f>
        <v>171</v>
      </c>
      <c r="W582">
        <f>INDEX(Detail!$D$2:$D$1001,Main!S582,1)</f>
        <v>65</v>
      </c>
      <c r="X582" t="str">
        <f>INDEX(Detail!$E$2:$E$1001,Main!S582,1)</f>
        <v xml:space="preserve">Jl. Rajawali Barat No. 7
</v>
      </c>
      <c r="Y582" t="str">
        <f>INDEX(Detail!$B$2:$B$1001,Main!S582,1)</f>
        <v>O+</v>
      </c>
      <c r="Z582">
        <f>MATCH(F582,Sheet1!$A$3:$A$8,0)</f>
        <v>5</v>
      </c>
      <c r="AA582">
        <f>MATCH(A582,Sheet1!$B$2:$E$2,0)</f>
        <v>3</v>
      </c>
      <c r="AB582" t="str">
        <f>INDEX(Sheet1!$B$3:$E$8,Main!Z582,Main!AA582)</f>
        <v>Pak Budi</v>
      </c>
    </row>
    <row r="583" spans="1:28" x14ac:dyDescent="0.35">
      <c r="A583" t="str">
        <f t="shared" si="49"/>
        <v>Kategori 3</v>
      </c>
      <c r="B583">
        <v>582</v>
      </c>
      <c r="C583" t="str">
        <f t="shared" si="46"/>
        <v>0582</v>
      </c>
      <c r="D583" t="str">
        <f t="shared" si="47"/>
        <v>A0582</v>
      </c>
      <c r="E583" t="str">
        <f>VLOOKUP(F583,Helper!$I:$J,2,0)</f>
        <v>A</v>
      </c>
      <c r="F583" t="s">
        <v>1015</v>
      </c>
      <c r="G583" s="27" t="str">
        <f>VLOOKUP(D583,Detail!$G:$H,2,0)</f>
        <v>Lega Nababan</v>
      </c>
      <c r="H583">
        <v>94</v>
      </c>
      <c r="I583">
        <v>45</v>
      </c>
      <c r="J583">
        <v>54</v>
      </c>
      <c r="K583">
        <v>51</v>
      </c>
      <c r="L583">
        <v>57</v>
      </c>
      <c r="M583">
        <v>41</v>
      </c>
      <c r="N583">
        <v>75</v>
      </c>
      <c r="O583" s="27" t="str">
        <f>IFERROR(VLOOKUP(D583,Absen!$A:$B,2,0),"No")</f>
        <v>No</v>
      </c>
      <c r="P583" s="43">
        <f t="shared" si="48"/>
        <v>75</v>
      </c>
      <c r="Q583" s="45">
        <f t="shared" si="50"/>
        <v>57.375</v>
      </c>
      <c r="R583" s="49" t="str">
        <f>VLOOKUP(Q583,Helper!$N:$O,2,TRUE)</f>
        <v>D</v>
      </c>
      <c r="S583" s="51">
        <f>MATCH(D583,Detail!$G$2:$G$1001,0)</f>
        <v>814</v>
      </c>
      <c r="T583" s="27">
        <f>INDEX(Detail!$A$2:$A$1001,Main!S583,1)</f>
        <v>38051</v>
      </c>
      <c r="U583" t="str">
        <f>INDEX(Detail!$F$2:$F$1001,Main!S583,1)</f>
        <v>Depok</v>
      </c>
      <c r="V583">
        <f>INDEX(Detail!$C$2:$C$1001,Main!S583,1)</f>
        <v>155</v>
      </c>
      <c r="W583">
        <f>INDEX(Detail!$D$2:$D$1001,Main!S583,1)</f>
        <v>59</v>
      </c>
      <c r="X583" t="str">
        <f>INDEX(Detail!$E$2:$E$1001,Main!S583,1)</f>
        <v>Jl. Jend. A. Yani No. 23</v>
      </c>
      <c r="Y583" t="str">
        <f>INDEX(Detail!$B$2:$B$1001,Main!S583,1)</f>
        <v>O+</v>
      </c>
      <c r="Z583">
        <f>MATCH(F583,Sheet1!$A$3:$A$8,0)</f>
        <v>1</v>
      </c>
      <c r="AA583">
        <f>MATCH(A583,Sheet1!$B$2:$E$2,0)</f>
        <v>3</v>
      </c>
      <c r="AB583" t="str">
        <f>INDEX(Sheet1!$B$3:$E$8,Main!Z583,Main!AA583)</f>
        <v>Bu Made</v>
      </c>
    </row>
    <row r="584" spans="1:28" x14ac:dyDescent="0.35">
      <c r="A584" t="str">
        <f t="shared" si="49"/>
        <v>Kategori 3</v>
      </c>
      <c r="B584">
        <v>583</v>
      </c>
      <c r="C584" t="str">
        <f t="shared" si="46"/>
        <v>0583</v>
      </c>
      <c r="D584" t="str">
        <f t="shared" si="47"/>
        <v>C0583</v>
      </c>
      <c r="E584" t="str">
        <f>VLOOKUP(F584,Helper!$I:$J,2,0)</f>
        <v>C</v>
      </c>
      <c r="F584" t="s">
        <v>1012</v>
      </c>
      <c r="G584" s="27" t="str">
        <f>VLOOKUP(D584,Detail!$G:$H,2,0)</f>
        <v>Ajiman Ardianto</v>
      </c>
      <c r="H584">
        <v>95</v>
      </c>
      <c r="I584">
        <v>75</v>
      </c>
      <c r="J584">
        <v>55</v>
      </c>
      <c r="K584">
        <v>67</v>
      </c>
      <c r="L584">
        <v>83</v>
      </c>
      <c r="M584">
        <v>96</v>
      </c>
      <c r="N584">
        <v>86</v>
      </c>
      <c r="O584" s="27" t="str">
        <f>IFERROR(VLOOKUP(D584,Absen!$A:$B,2,0),"No")</f>
        <v>No</v>
      </c>
      <c r="P584" s="43">
        <f t="shared" si="48"/>
        <v>86</v>
      </c>
      <c r="Q584" s="45">
        <f t="shared" si="50"/>
        <v>78.8</v>
      </c>
      <c r="R584" s="49" t="str">
        <f>VLOOKUP(Q584,Helper!$N:$O,2,TRUE)</f>
        <v>B</v>
      </c>
      <c r="S584" s="51">
        <f>MATCH(D584,Detail!$G$2:$G$1001,0)</f>
        <v>374</v>
      </c>
      <c r="T584" s="27">
        <f>INDEX(Detail!$A$2:$A$1001,Main!S584,1)</f>
        <v>37408</v>
      </c>
      <c r="U584" t="str">
        <f>INDEX(Detail!$F$2:$F$1001,Main!S584,1)</f>
        <v>Balikpapan</v>
      </c>
      <c r="V584">
        <f>INDEX(Detail!$C$2:$C$1001,Main!S584,1)</f>
        <v>176</v>
      </c>
      <c r="W584">
        <f>INDEX(Detail!$D$2:$D$1001,Main!S584,1)</f>
        <v>80</v>
      </c>
      <c r="X584" t="str">
        <f>INDEX(Detail!$E$2:$E$1001,Main!S584,1)</f>
        <v xml:space="preserve">Gg. M.T Haryono No. 2
</v>
      </c>
      <c r="Y584" t="str">
        <f>INDEX(Detail!$B$2:$B$1001,Main!S584,1)</f>
        <v>O-</v>
      </c>
      <c r="Z584">
        <f>MATCH(F584,Sheet1!$A$3:$A$8,0)</f>
        <v>3</v>
      </c>
      <c r="AA584">
        <f>MATCH(A584,Sheet1!$B$2:$E$2,0)</f>
        <v>3</v>
      </c>
      <c r="AB584" t="str">
        <f>INDEX(Sheet1!$B$3:$E$8,Main!Z584,Main!AA584)</f>
        <v>Bu Dwi</v>
      </c>
    </row>
    <row r="585" spans="1:28" x14ac:dyDescent="0.35">
      <c r="A585" t="str">
        <f t="shared" si="49"/>
        <v>Kategori 3</v>
      </c>
      <c r="B585">
        <v>584</v>
      </c>
      <c r="C585" t="str">
        <f t="shared" si="46"/>
        <v>0584</v>
      </c>
      <c r="D585" t="str">
        <f t="shared" si="47"/>
        <v>A0584</v>
      </c>
      <c r="E585" t="str">
        <f>VLOOKUP(F585,Helper!$I:$J,2,0)</f>
        <v>A</v>
      </c>
      <c r="F585" t="s">
        <v>1015</v>
      </c>
      <c r="G585" s="27" t="str">
        <f>VLOOKUP(D585,Detail!$G:$H,2,0)</f>
        <v>Muni Aryani</v>
      </c>
      <c r="H585">
        <v>89</v>
      </c>
      <c r="I585">
        <v>65</v>
      </c>
      <c r="J585">
        <v>76</v>
      </c>
      <c r="K585">
        <v>74</v>
      </c>
      <c r="L585">
        <v>58</v>
      </c>
      <c r="M585">
        <v>62</v>
      </c>
      <c r="N585">
        <v>89</v>
      </c>
      <c r="O585" s="27">
        <f>IFERROR(VLOOKUP(D585,Absen!$A:$B,2,0),"No")</f>
        <v>44848</v>
      </c>
      <c r="P585" s="43">
        <f t="shared" si="48"/>
        <v>79</v>
      </c>
      <c r="Q585" s="45">
        <f t="shared" si="50"/>
        <v>71.25</v>
      </c>
      <c r="R585" s="49" t="str">
        <f>VLOOKUP(Q585,Helper!$N:$O,2,TRUE)</f>
        <v>B</v>
      </c>
      <c r="S585" s="51">
        <f>MATCH(D585,Detail!$G$2:$G$1001,0)</f>
        <v>545</v>
      </c>
      <c r="T585" s="27">
        <f>INDEX(Detail!$A$2:$A$1001,Main!S585,1)</f>
        <v>37710</v>
      </c>
      <c r="U585" t="str">
        <f>INDEX(Detail!$F$2:$F$1001,Main!S585,1)</f>
        <v>Mojokerto</v>
      </c>
      <c r="V585">
        <f>INDEX(Detail!$C$2:$C$1001,Main!S585,1)</f>
        <v>180</v>
      </c>
      <c r="W585">
        <f>INDEX(Detail!$D$2:$D$1001,Main!S585,1)</f>
        <v>67</v>
      </c>
      <c r="X585" t="str">
        <f>INDEX(Detail!$E$2:$E$1001,Main!S585,1)</f>
        <v xml:space="preserve">Jalan Erlangga No. 8
</v>
      </c>
      <c r="Y585" t="str">
        <f>INDEX(Detail!$B$2:$B$1001,Main!S585,1)</f>
        <v>A-</v>
      </c>
      <c r="Z585">
        <f>MATCH(F585,Sheet1!$A$3:$A$8,0)</f>
        <v>1</v>
      </c>
      <c r="AA585">
        <f>MATCH(A585,Sheet1!$B$2:$E$2,0)</f>
        <v>3</v>
      </c>
      <c r="AB585" t="str">
        <f>INDEX(Sheet1!$B$3:$E$8,Main!Z585,Main!AA585)</f>
        <v>Bu Made</v>
      </c>
    </row>
    <row r="586" spans="1:28" x14ac:dyDescent="0.35">
      <c r="A586" t="str">
        <f t="shared" si="49"/>
        <v>Kategori 3</v>
      </c>
      <c r="B586">
        <v>585</v>
      </c>
      <c r="C586" t="str">
        <f t="shared" si="46"/>
        <v>0585</v>
      </c>
      <c r="D586" t="str">
        <f t="shared" si="47"/>
        <v>F0585</v>
      </c>
      <c r="E586" t="str">
        <f>VLOOKUP(F586,Helper!$I:$J,2,0)</f>
        <v>F</v>
      </c>
      <c r="F586" t="s">
        <v>1011</v>
      </c>
      <c r="G586" s="27" t="str">
        <f>VLOOKUP(D586,Detail!$G:$H,2,0)</f>
        <v>Pandu Sihotang</v>
      </c>
      <c r="H586">
        <v>86</v>
      </c>
      <c r="I586">
        <v>49</v>
      </c>
      <c r="J586">
        <v>30</v>
      </c>
      <c r="K586">
        <v>57</v>
      </c>
      <c r="L586">
        <v>58</v>
      </c>
      <c r="M586">
        <v>54</v>
      </c>
      <c r="N586">
        <v>63</v>
      </c>
      <c r="O586" s="27" t="str">
        <f>IFERROR(VLOOKUP(D586,Absen!$A:$B,2,0),"No")</f>
        <v>No</v>
      </c>
      <c r="P586" s="43">
        <f t="shared" si="48"/>
        <v>63</v>
      </c>
      <c r="Q586" s="45">
        <f t="shared" si="50"/>
        <v>54.349999999999994</v>
      </c>
      <c r="R586" s="49" t="str">
        <f>VLOOKUP(Q586,Helper!$N:$O,2,TRUE)</f>
        <v>D</v>
      </c>
      <c r="S586" s="51">
        <f>MATCH(D586,Detail!$G$2:$G$1001,0)</f>
        <v>759</v>
      </c>
      <c r="T586" s="27">
        <f>INDEX(Detail!$A$2:$A$1001,Main!S586,1)</f>
        <v>37637</v>
      </c>
      <c r="U586" t="str">
        <f>INDEX(Detail!$F$2:$F$1001,Main!S586,1)</f>
        <v>Blitar</v>
      </c>
      <c r="V586">
        <f>INDEX(Detail!$C$2:$C$1001,Main!S586,1)</f>
        <v>173</v>
      </c>
      <c r="W586">
        <f>INDEX(Detail!$D$2:$D$1001,Main!S586,1)</f>
        <v>64</v>
      </c>
      <c r="X586" t="str">
        <f>INDEX(Detail!$E$2:$E$1001,Main!S586,1)</f>
        <v>Jl. Ciumbuleuit No. 10</v>
      </c>
      <c r="Y586" t="str">
        <f>INDEX(Detail!$B$2:$B$1001,Main!S586,1)</f>
        <v>B+</v>
      </c>
      <c r="Z586">
        <f>MATCH(F586,Sheet1!$A$3:$A$8,0)</f>
        <v>6</v>
      </c>
      <c r="AA586">
        <f>MATCH(A586,Sheet1!$B$2:$E$2,0)</f>
        <v>3</v>
      </c>
      <c r="AB586" t="str">
        <f>INDEX(Sheet1!$B$3:$E$8,Main!Z586,Main!AA586)</f>
        <v>Bu Ratna</v>
      </c>
    </row>
    <row r="587" spans="1:28" x14ac:dyDescent="0.35">
      <c r="A587" t="str">
        <f t="shared" si="49"/>
        <v>Kategori 3</v>
      </c>
      <c r="B587">
        <v>586</v>
      </c>
      <c r="C587" t="str">
        <f t="shared" si="46"/>
        <v>0586</v>
      </c>
      <c r="D587" t="str">
        <f t="shared" si="47"/>
        <v>E0586</v>
      </c>
      <c r="E587" t="str">
        <f>VLOOKUP(F587,Helper!$I:$J,2,0)</f>
        <v>E</v>
      </c>
      <c r="F587" t="s">
        <v>1010</v>
      </c>
      <c r="G587" s="27" t="str">
        <f>VLOOKUP(D587,Detail!$G:$H,2,0)</f>
        <v>Mila Mahendra</v>
      </c>
      <c r="H587">
        <v>94</v>
      </c>
      <c r="I587">
        <v>73</v>
      </c>
      <c r="J587">
        <v>62</v>
      </c>
      <c r="K587">
        <v>54</v>
      </c>
      <c r="L587">
        <v>62</v>
      </c>
      <c r="M587">
        <v>48</v>
      </c>
      <c r="N587">
        <v>66</v>
      </c>
      <c r="O587" s="27" t="str">
        <f>IFERROR(VLOOKUP(D587,Absen!$A:$B,2,0),"No")</f>
        <v>No</v>
      </c>
      <c r="P587" s="43">
        <f t="shared" si="48"/>
        <v>66</v>
      </c>
      <c r="Q587" s="45">
        <f t="shared" si="50"/>
        <v>63.975000000000001</v>
      </c>
      <c r="R587" s="49" t="str">
        <f>VLOOKUP(Q587,Helper!$N:$O,2,TRUE)</f>
        <v>C</v>
      </c>
      <c r="S587" s="51">
        <f>MATCH(D587,Detail!$G$2:$G$1001,0)</f>
        <v>409</v>
      </c>
      <c r="T587" s="27">
        <f>INDEX(Detail!$A$2:$A$1001,Main!S587,1)</f>
        <v>37057</v>
      </c>
      <c r="U587" t="str">
        <f>INDEX(Detail!$F$2:$F$1001,Main!S587,1)</f>
        <v>Samarinda</v>
      </c>
      <c r="V587">
        <f>INDEX(Detail!$C$2:$C$1001,Main!S587,1)</f>
        <v>169</v>
      </c>
      <c r="W587">
        <f>INDEX(Detail!$D$2:$D$1001,Main!S587,1)</f>
        <v>87</v>
      </c>
      <c r="X587" t="str">
        <f>INDEX(Detail!$E$2:$E$1001,Main!S587,1)</f>
        <v>Gg. Peta No. 79</v>
      </c>
      <c r="Y587" t="str">
        <f>INDEX(Detail!$B$2:$B$1001,Main!S587,1)</f>
        <v>O+</v>
      </c>
      <c r="Z587">
        <f>MATCH(F587,Sheet1!$A$3:$A$8,0)</f>
        <v>5</v>
      </c>
      <c r="AA587">
        <f>MATCH(A587,Sheet1!$B$2:$E$2,0)</f>
        <v>3</v>
      </c>
      <c r="AB587" t="str">
        <f>INDEX(Sheet1!$B$3:$E$8,Main!Z587,Main!AA587)</f>
        <v>Pak Budi</v>
      </c>
    </row>
    <row r="588" spans="1:28" x14ac:dyDescent="0.35">
      <c r="A588" t="str">
        <f t="shared" si="49"/>
        <v>Kategori 3</v>
      </c>
      <c r="B588">
        <v>587</v>
      </c>
      <c r="C588" t="str">
        <f t="shared" si="46"/>
        <v>0587</v>
      </c>
      <c r="D588" t="str">
        <f t="shared" si="47"/>
        <v>C0587</v>
      </c>
      <c r="E588" t="str">
        <f>VLOOKUP(F588,Helper!$I:$J,2,0)</f>
        <v>C</v>
      </c>
      <c r="F588" t="s">
        <v>1012</v>
      </c>
      <c r="G588" s="27" t="str">
        <f>VLOOKUP(D588,Detail!$G:$H,2,0)</f>
        <v>Timbul Riyanti</v>
      </c>
      <c r="H588">
        <v>57</v>
      </c>
      <c r="I588">
        <v>63</v>
      </c>
      <c r="J588">
        <v>36</v>
      </c>
      <c r="K588">
        <v>70</v>
      </c>
      <c r="L588">
        <v>57</v>
      </c>
      <c r="M588">
        <v>92</v>
      </c>
      <c r="N588">
        <v>68</v>
      </c>
      <c r="O588" s="27">
        <f>IFERROR(VLOOKUP(D588,Absen!$A:$B,2,0),"No")</f>
        <v>44747</v>
      </c>
      <c r="P588" s="43">
        <f t="shared" si="48"/>
        <v>58</v>
      </c>
      <c r="Q588" s="45">
        <f t="shared" si="50"/>
        <v>62.275000000000006</v>
      </c>
      <c r="R588" s="49" t="str">
        <f>VLOOKUP(Q588,Helper!$N:$O,2,TRUE)</f>
        <v>C</v>
      </c>
      <c r="S588" s="51">
        <f>MATCH(D588,Detail!$G$2:$G$1001,0)</f>
        <v>679</v>
      </c>
      <c r="T588" s="27">
        <f>INDEX(Detail!$A$2:$A$1001,Main!S588,1)</f>
        <v>38450</v>
      </c>
      <c r="U588" t="str">
        <f>INDEX(Detail!$F$2:$F$1001,Main!S588,1)</f>
        <v>Bogor</v>
      </c>
      <c r="V588">
        <f>INDEX(Detail!$C$2:$C$1001,Main!S588,1)</f>
        <v>163</v>
      </c>
      <c r="W588">
        <f>INDEX(Detail!$D$2:$D$1001,Main!S588,1)</f>
        <v>72</v>
      </c>
      <c r="X588" t="str">
        <f>INDEX(Detail!$E$2:$E$1001,Main!S588,1)</f>
        <v>Jalan Stasiun Wonokromo No. 38</v>
      </c>
      <c r="Y588" t="str">
        <f>INDEX(Detail!$B$2:$B$1001,Main!S588,1)</f>
        <v>A+</v>
      </c>
      <c r="Z588">
        <f>MATCH(F588,Sheet1!$A$3:$A$8,0)</f>
        <v>3</v>
      </c>
      <c r="AA588">
        <f>MATCH(A588,Sheet1!$B$2:$E$2,0)</f>
        <v>3</v>
      </c>
      <c r="AB588" t="str">
        <f>INDEX(Sheet1!$B$3:$E$8,Main!Z588,Main!AA588)</f>
        <v>Bu Dwi</v>
      </c>
    </row>
    <row r="589" spans="1:28" x14ac:dyDescent="0.35">
      <c r="A589" t="str">
        <f t="shared" si="49"/>
        <v>Kategori 3</v>
      </c>
      <c r="B589">
        <v>588</v>
      </c>
      <c r="C589" t="str">
        <f t="shared" si="46"/>
        <v>0588</v>
      </c>
      <c r="D589" t="str">
        <f t="shared" si="47"/>
        <v>A0588</v>
      </c>
      <c r="E589" t="str">
        <f>VLOOKUP(F589,Helper!$I:$J,2,0)</f>
        <v>A</v>
      </c>
      <c r="F589" t="s">
        <v>1015</v>
      </c>
      <c r="G589" s="27" t="str">
        <f>VLOOKUP(D589,Detail!$G:$H,2,0)</f>
        <v>Yani Santoso</v>
      </c>
      <c r="H589">
        <v>53</v>
      </c>
      <c r="I589">
        <v>59</v>
      </c>
      <c r="J589">
        <v>90</v>
      </c>
      <c r="K589">
        <v>67</v>
      </c>
      <c r="L589">
        <v>88</v>
      </c>
      <c r="M589">
        <v>72</v>
      </c>
      <c r="N589">
        <v>79</v>
      </c>
      <c r="O589" s="27" t="str">
        <f>IFERROR(VLOOKUP(D589,Absen!$A:$B,2,0),"No")</f>
        <v>No</v>
      </c>
      <c r="P589" s="43">
        <f t="shared" si="48"/>
        <v>79</v>
      </c>
      <c r="Q589" s="45">
        <f t="shared" si="50"/>
        <v>73.675000000000011</v>
      </c>
      <c r="R589" s="49" t="str">
        <f>VLOOKUP(Q589,Helper!$N:$O,2,TRUE)</f>
        <v>B</v>
      </c>
      <c r="S589" s="51">
        <f>MATCH(D589,Detail!$G$2:$G$1001,0)</f>
        <v>96</v>
      </c>
      <c r="T589" s="27">
        <f>INDEX(Detail!$A$2:$A$1001,Main!S589,1)</f>
        <v>37474</v>
      </c>
      <c r="U589" t="str">
        <f>INDEX(Detail!$F$2:$F$1001,Main!S589,1)</f>
        <v>Padang</v>
      </c>
      <c r="V589">
        <f>INDEX(Detail!$C$2:$C$1001,Main!S589,1)</f>
        <v>172</v>
      </c>
      <c r="W589">
        <f>INDEX(Detail!$D$2:$D$1001,Main!S589,1)</f>
        <v>66</v>
      </c>
      <c r="X589" t="str">
        <f>INDEX(Detail!$E$2:$E$1001,Main!S589,1)</f>
        <v xml:space="preserve">Gang Kendalsari No. 7
</v>
      </c>
      <c r="Y589" t="str">
        <f>INDEX(Detail!$B$2:$B$1001,Main!S589,1)</f>
        <v>A-</v>
      </c>
      <c r="Z589">
        <f>MATCH(F589,Sheet1!$A$3:$A$8,0)</f>
        <v>1</v>
      </c>
      <c r="AA589">
        <f>MATCH(A589,Sheet1!$B$2:$E$2,0)</f>
        <v>3</v>
      </c>
      <c r="AB589" t="str">
        <f>INDEX(Sheet1!$B$3:$E$8,Main!Z589,Main!AA589)</f>
        <v>Bu Made</v>
      </c>
    </row>
    <row r="590" spans="1:28" x14ac:dyDescent="0.35">
      <c r="A590" t="str">
        <f t="shared" si="49"/>
        <v>Kategori 3</v>
      </c>
      <c r="B590">
        <v>589</v>
      </c>
      <c r="C590" t="str">
        <f t="shared" si="46"/>
        <v>0589</v>
      </c>
      <c r="D590" t="str">
        <f t="shared" si="47"/>
        <v>B0589</v>
      </c>
      <c r="E590" t="str">
        <f>VLOOKUP(F590,Helper!$I:$J,2,0)</f>
        <v>B</v>
      </c>
      <c r="F590" t="s">
        <v>1014</v>
      </c>
      <c r="G590" s="27" t="str">
        <f>VLOOKUP(D590,Detail!$G:$H,2,0)</f>
        <v>Azalea Mardhiyah</v>
      </c>
      <c r="H590">
        <v>63</v>
      </c>
      <c r="I590">
        <v>66</v>
      </c>
      <c r="J590">
        <v>33</v>
      </c>
      <c r="K590">
        <v>65</v>
      </c>
      <c r="L590">
        <v>73</v>
      </c>
      <c r="M590">
        <v>90</v>
      </c>
      <c r="N590">
        <v>92</v>
      </c>
      <c r="O590" s="27">
        <f>IFERROR(VLOOKUP(D590,Absen!$A:$B,2,0),"No")</f>
        <v>44886</v>
      </c>
      <c r="P590" s="43">
        <f t="shared" si="48"/>
        <v>82</v>
      </c>
      <c r="Q590" s="45">
        <f t="shared" si="50"/>
        <v>66.174999999999997</v>
      </c>
      <c r="R590" s="49" t="str">
        <f>VLOOKUP(Q590,Helper!$N:$O,2,TRUE)</f>
        <v>C</v>
      </c>
      <c r="S590" s="51">
        <f>MATCH(D590,Detail!$G$2:$G$1001,0)</f>
        <v>453</v>
      </c>
      <c r="T590" s="27">
        <f>INDEX(Detail!$A$2:$A$1001,Main!S590,1)</f>
        <v>37502</v>
      </c>
      <c r="U590" t="str">
        <f>INDEX(Detail!$F$2:$F$1001,Main!S590,1)</f>
        <v>Singkawang</v>
      </c>
      <c r="V590">
        <f>INDEX(Detail!$C$2:$C$1001,Main!S590,1)</f>
        <v>172</v>
      </c>
      <c r="W590">
        <f>INDEX(Detail!$D$2:$D$1001,Main!S590,1)</f>
        <v>81</v>
      </c>
      <c r="X590" t="str">
        <f>INDEX(Detail!$E$2:$E$1001,Main!S590,1)</f>
        <v>Gg. Sukajadi No. 86</v>
      </c>
      <c r="Y590" t="str">
        <f>INDEX(Detail!$B$2:$B$1001,Main!S590,1)</f>
        <v>AB-</v>
      </c>
      <c r="Z590">
        <f>MATCH(F590,Sheet1!$A$3:$A$8,0)</f>
        <v>2</v>
      </c>
      <c r="AA590">
        <f>MATCH(A590,Sheet1!$B$2:$E$2,0)</f>
        <v>3</v>
      </c>
      <c r="AB590" t="str">
        <f>INDEX(Sheet1!$B$3:$E$8,Main!Z590,Main!AA590)</f>
        <v>Pak Andi</v>
      </c>
    </row>
    <row r="591" spans="1:28" x14ac:dyDescent="0.35">
      <c r="A591" t="str">
        <f t="shared" si="49"/>
        <v>Kategori 3</v>
      </c>
      <c r="B591">
        <v>590</v>
      </c>
      <c r="C591" t="str">
        <f t="shared" si="46"/>
        <v>0590</v>
      </c>
      <c r="D591" t="str">
        <f t="shared" si="47"/>
        <v>C0590</v>
      </c>
      <c r="E591" t="str">
        <f>VLOOKUP(F591,Helper!$I:$J,2,0)</f>
        <v>C</v>
      </c>
      <c r="F591" t="s">
        <v>1012</v>
      </c>
      <c r="G591" s="27" t="str">
        <f>VLOOKUP(D591,Detail!$G:$H,2,0)</f>
        <v>Jinawi Hardiansyah</v>
      </c>
      <c r="H591">
        <v>54</v>
      </c>
      <c r="I591">
        <v>61</v>
      </c>
      <c r="J591">
        <v>60</v>
      </c>
      <c r="K591">
        <v>73</v>
      </c>
      <c r="L591">
        <v>73</v>
      </c>
      <c r="M591">
        <v>84</v>
      </c>
      <c r="N591">
        <v>97</v>
      </c>
      <c r="O591" s="27">
        <f>IFERROR(VLOOKUP(D591,Absen!$A:$B,2,0),"No")</f>
        <v>44913</v>
      </c>
      <c r="P591" s="43">
        <f t="shared" si="48"/>
        <v>87</v>
      </c>
      <c r="Q591" s="45">
        <f t="shared" si="50"/>
        <v>70.125</v>
      </c>
      <c r="R591" s="49" t="str">
        <f>VLOOKUP(Q591,Helper!$N:$O,2,TRUE)</f>
        <v>B</v>
      </c>
      <c r="S591" s="51">
        <f>MATCH(D591,Detail!$G$2:$G$1001,0)</f>
        <v>401</v>
      </c>
      <c r="T591" s="27">
        <f>INDEX(Detail!$A$2:$A$1001,Main!S591,1)</f>
        <v>37656</v>
      </c>
      <c r="U591" t="str">
        <f>INDEX(Detail!$F$2:$F$1001,Main!S591,1)</f>
        <v>Tual</v>
      </c>
      <c r="V591">
        <f>INDEX(Detail!$C$2:$C$1001,Main!S591,1)</f>
        <v>151</v>
      </c>
      <c r="W591">
        <f>INDEX(Detail!$D$2:$D$1001,Main!S591,1)</f>
        <v>88</v>
      </c>
      <c r="X591" t="str">
        <f>INDEX(Detail!$E$2:$E$1001,Main!S591,1)</f>
        <v>Gg. Pasirkoja No. 95</v>
      </c>
      <c r="Y591" t="str">
        <f>INDEX(Detail!$B$2:$B$1001,Main!S591,1)</f>
        <v>B+</v>
      </c>
      <c r="Z591">
        <f>MATCH(F591,Sheet1!$A$3:$A$8,0)</f>
        <v>3</v>
      </c>
      <c r="AA591">
        <f>MATCH(A591,Sheet1!$B$2:$E$2,0)</f>
        <v>3</v>
      </c>
      <c r="AB591" t="str">
        <f>INDEX(Sheet1!$B$3:$E$8,Main!Z591,Main!AA591)</f>
        <v>Bu Dwi</v>
      </c>
    </row>
    <row r="592" spans="1:28" x14ac:dyDescent="0.35">
      <c r="A592" t="str">
        <f t="shared" si="49"/>
        <v>Kategori 3</v>
      </c>
      <c r="B592">
        <v>591</v>
      </c>
      <c r="C592" t="str">
        <f t="shared" si="46"/>
        <v>0591</v>
      </c>
      <c r="D592" t="str">
        <f t="shared" si="47"/>
        <v>E0591</v>
      </c>
      <c r="E592" t="str">
        <f>VLOOKUP(F592,Helper!$I:$J,2,0)</f>
        <v>E</v>
      </c>
      <c r="F592" t="s">
        <v>1010</v>
      </c>
      <c r="G592" s="27" t="str">
        <f>VLOOKUP(D592,Detail!$G:$H,2,0)</f>
        <v>Almira Hassanah</v>
      </c>
      <c r="H592">
        <v>71</v>
      </c>
      <c r="I592">
        <v>46</v>
      </c>
      <c r="J592">
        <v>76</v>
      </c>
      <c r="K592">
        <v>60</v>
      </c>
      <c r="L592">
        <v>56</v>
      </c>
      <c r="M592">
        <v>96</v>
      </c>
      <c r="N592">
        <v>85</v>
      </c>
      <c r="O592" s="27">
        <f>IFERROR(VLOOKUP(D592,Absen!$A:$B,2,0),"No")</f>
        <v>44758</v>
      </c>
      <c r="P592" s="43">
        <f t="shared" si="48"/>
        <v>75</v>
      </c>
      <c r="Q592" s="45">
        <f t="shared" si="50"/>
        <v>71.025000000000006</v>
      </c>
      <c r="R592" s="49" t="str">
        <f>VLOOKUP(Q592,Helper!$N:$O,2,TRUE)</f>
        <v>B</v>
      </c>
      <c r="S592" s="51">
        <f>MATCH(D592,Detail!$G$2:$G$1001,0)</f>
        <v>407</v>
      </c>
      <c r="T592" s="27">
        <f>INDEX(Detail!$A$2:$A$1001,Main!S592,1)</f>
        <v>37977</v>
      </c>
      <c r="U592" t="str">
        <f>INDEX(Detail!$F$2:$F$1001,Main!S592,1)</f>
        <v>Tangerang</v>
      </c>
      <c r="V592">
        <f>INDEX(Detail!$C$2:$C$1001,Main!S592,1)</f>
        <v>173</v>
      </c>
      <c r="W592">
        <f>INDEX(Detail!$D$2:$D$1001,Main!S592,1)</f>
        <v>75</v>
      </c>
      <c r="X592" t="str">
        <f>INDEX(Detail!$E$2:$E$1001,Main!S592,1)</f>
        <v xml:space="preserve">Gg. Peta No. 3
</v>
      </c>
      <c r="Y592" t="str">
        <f>INDEX(Detail!$B$2:$B$1001,Main!S592,1)</f>
        <v>O+</v>
      </c>
      <c r="Z592">
        <f>MATCH(F592,Sheet1!$A$3:$A$8,0)</f>
        <v>5</v>
      </c>
      <c r="AA592">
        <f>MATCH(A592,Sheet1!$B$2:$E$2,0)</f>
        <v>3</v>
      </c>
      <c r="AB592" t="str">
        <f>INDEX(Sheet1!$B$3:$E$8,Main!Z592,Main!AA592)</f>
        <v>Pak Budi</v>
      </c>
    </row>
    <row r="593" spans="1:28" x14ac:dyDescent="0.35">
      <c r="A593" t="str">
        <f t="shared" si="49"/>
        <v>Kategori 3</v>
      </c>
      <c r="B593">
        <v>592</v>
      </c>
      <c r="C593" t="str">
        <f t="shared" si="46"/>
        <v>0592</v>
      </c>
      <c r="D593" t="str">
        <f t="shared" si="47"/>
        <v>F0592</v>
      </c>
      <c r="E593" t="str">
        <f>VLOOKUP(F593,Helper!$I:$J,2,0)</f>
        <v>F</v>
      </c>
      <c r="F593" t="s">
        <v>1011</v>
      </c>
      <c r="G593" s="27" t="str">
        <f>VLOOKUP(D593,Detail!$G:$H,2,0)</f>
        <v>Vivi Suwarno</v>
      </c>
      <c r="H593">
        <v>79</v>
      </c>
      <c r="I593">
        <v>58</v>
      </c>
      <c r="J593">
        <v>79</v>
      </c>
      <c r="K593">
        <v>65</v>
      </c>
      <c r="L593">
        <v>67</v>
      </c>
      <c r="M593">
        <v>45</v>
      </c>
      <c r="N593">
        <v>89</v>
      </c>
      <c r="O593" s="27">
        <f>IFERROR(VLOOKUP(D593,Absen!$A:$B,2,0),"No")</f>
        <v>44770</v>
      </c>
      <c r="P593" s="43">
        <f t="shared" si="48"/>
        <v>79</v>
      </c>
      <c r="Q593" s="45">
        <f t="shared" si="50"/>
        <v>66.325000000000003</v>
      </c>
      <c r="R593" s="49" t="str">
        <f>VLOOKUP(Q593,Helper!$N:$O,2,TRUE)</f>
        <v>C</v>
      </c>
      <c r="S593" s="51">
        <f>MATCH(D593,Detail!$G$2:$G$1001,0)</f>
        <v>874</v>
      </c>
      <c r="T593" s="27">
        <f>INDEX(Detail!$A$2:$A$1001,Main!S593,1)</f>
        <v>37323</v>
      </c>
      <c r="U593" t="str">
        <f>INDEX(Detail!$F$2:$F$1001,Main!S593,1)</f>
        <v>Bekasi</v>
      </c>
      <c r="V593">
        <f>INDEX(Detail!$C$2:$C$1001,Main!S593,1)</f>
        <v>156</v>
      </c>
      <c r="W593">
        <f>INDEX(Detail!$D$2:$D$1001,Main!S593,1)</f>
        <v>95</v>
      </c>
      <c r="X593" t="str">
        <f>INDEX(Detail!$E$2:$E$1001,Main!S593,1)</f>
        <v>Jl. Moch. Toha No. 26</v>
      </c>
      <c r="Y593" t="str">
        <f>INDEX(Detail!$B$2:$B$1001,Main!S593,1)</f>
        <v>A+</v>
      </c>
      <c r="Z593">
        <f>MATCH(F593,Sheet1!$A$3:$A$8,0)</f>
        <v>6</v>
      </c>
      <c r="AA593">
        <f>MATCH(A593,Sheet1!$B$2:$E$2,0)</f>
        <v>3</v>
      </c>
      <c r="AB593" t="str">
        <f>INDEX(Sheet1!$B$3:$E$8,Main!Z593,Main!AA593)</f>
        <v>Bu Ratna</v>
      </c>
    </row>
    <row r="594" spans="1:28" x14ac:dyDescent="0.35">
      <c r="A594" t="str">
        <f t="shared" si="49"/>
        <v>Kategori 3</v>
      </c>
      <c r="B594">
        <v>593</v>
      </c>
      <c r="C594" t="str">
        <f t="shared" si="46"/>
        <v>0593</v>
      </c>
      <c r="D594" t="str">
        <f t="shared" si="47"/>
        <v>F0593</v>
      </c>
      <c r="E594" t="str">
        <f>VLOOKUP(F594,Helper!$I:$J,2,0)</f>
        <v>F</v>
      </c>
      <c r="F594" t="s">
        <v>1011</v>
      </c>
      <c r="G594" s="27" t="str">
        <f>VLOOKUP(D594,Detail!$G:$H,2,0)</f>
        <v>Kamidin Wacana</v>
      </c>
      <c r="H594">
        <v>60</v>
      </c>
      <c r="I594">
        <v>70</v>
      </c>
      <c r="J594">
        <v>33</v>
      </c>
      <c r="K594">
        <v>57</v>
      </c>
      <c r="L594">
        <v>81</v>
      </c>
      <c r="M594">
        <v>43</v>
      </c>
      <c r="N594">
        <v>66</v>
      </c>
      <c r="O594" s="27" t="str">
        <f>IFERROR(VLOOKUP(D594,Absen!$A:$B,2,0),"No")</f>
        <v>No</v>
      </c>
      <c r="P594" s="43">
        <f t="shared" si="48"/>
        <v>66</v>
      </c>
      <c r="Q594" s="45">
        <f t="shared" si="50"/>
        <v>55.300000000000004</v>
      </c>
      <c r="R594" s="49" t="str">
        <f>VLOOKUP(Q594,Helper!$N:$O,2,TRUE)</f>
        <v>D</v>
      </c>
      <c r="S594" s="51">
        <f>MATCH(D594,Detail!$G$2:$G$1001,0)</f>
        <v>553</v>
      </c>
      <c r="T594" s="27">
        <f>INDEX(Detail!$A$2:$A$1001,Main!S594,1)</f>
        <v>37741</v>
      </c>
      <c r="U594" t="str">
        <f>INDEX(Detail!$F$2:$F$1001,Main!S594,1)</f>
        <v>Medan</v>
      </c>
      <c r="V594">
        <f>INDEX(Detail!$C$2:$C$1001,Main!S594,1)</f>
        <v>177</v>
      </c>
      <c r="W594">
        <f>INDEX(Detail!$D$2:$D$1001,Main!S594,1)</f>
        <v>57</v>
      </c>
      <c r="X594" t="str">
        <f>INDEX(Detail!$E$2:$E$1001,Main!S594,1)</f>
        <v xml:space="preserve">Jalan Gedebage Selatan No. 8
</v>
      </c>
      <c r="Y594" t="str">
        <f>INDEX(Detail!$B$2:$B$1001,Main!S594,1)</f>
        <v>AB-</v>
      </c>
      <c r="Z594">
        <f>MATCH(F594,Sheet1!$A$3:$A$8,0)</f>
        <v>6</v>
      </c>
      <c r="AA594">
        <f>MATCH(A594,Sheet1!$B$2:$E$2,0)</f>
        <v>3</v>
      </c>
      <c r="AB594" t="str">
        <f>INDEX(Sheet1!$B$3:$E$8,Main!Z594,Main!AA594)</f>
        <v>Bu Ratna</v>
      </c>
    </row>
    <row r="595" spans="1:28" x14ac:dyDescent="0.35">
      <c r="A595" t="str">
        <f t="shared" si="49"/>
        <v>Kategori 3</v>
      </c>
      <c r="B595">
        <v>594</v>
      </c>
      <c r="C595" t="str">
        <f t="shared" si="46"/>
        <v>0594</v>
      </c>
      <c r="D595" t="str">
        <f t="shared" si="47"/>
        <v>B0594</v>
      </c>
      <c r="E595" t="str">
        <f>VLOOKUP(F595,Helper!$I:$J,2,0)</f>
        <v>B</v>
      </c>
      <c r="F595" t="s">
        <v>1014</v>
      </c>
      <c r="G595" s="27" t="str">
        <f>VLOOKUP(D595,Detail!$G:$H,2,0)</f>
        <v>Joko Prayoga</v>
      </c>
      <c r="H595">
        <v>89</v>
      </c>
      <c r="I595">
        <v>47</v>
      </c>
      <c r="J595">
        <v>47</v>
      </c>
      <c r="K595">
        <v>62</v>
      </c>
      <c r="L595">
        <v>79</v>
      </c>
      <c r="M595">
        <v>84</v>
      </c>
      <c r="N595">
        <v>97</v>
      </c>
      <c r="O595" s="27" t="str">
        <f>IFERROR(VLOOKUP(D595,Absen!$A:$B,2,0),"No")</f>
        <v>No</v>
      </c>
      <c r="P595" s="43">
        <f t="shared" si="48"/>
        <v>97</v>
      </c>
      <c r="Q595" s="45">
        <f t="shared" si="50"/>
        <v>70.525000000000006</v>
      </c>
      <c r="R595" s="49" t="str">
        <f>VLOOKUP(Q595,Helper!$N:$O,2,TRUE)</f>
        <v>B</v>
      </c>
      <c r="S595" s="51">
        <f>MATCH(D595,Detail!$G$2:$G$1001,0)</f>
        <v>460</v>
      </c>
      <c r="T595" s="27">
        <f>INDEX(Detail!$A$2:$A$1001,Main!S595,1)</f>
        <v>37157</v>
      </c>
      <c r="U595" t="str">
        <f>INDEX(Detail!$F$2:$F$1001,Main!S595,1)</f>
        <v>Kota Administrasi Jakarta Barat</v>
      </c>
      <c r="V595">
        <f>INDEX(Detail!$C$2:$C$1001,Main!S595,1)</f>
        <v>172</v>
      </c>
      <c r="W595">
        <f>INDEX(Detail!$D$2:$D$1001,Main!S595,1)</f>
        <v>95</v>
      </c>
      <c r="X595" t="str">
        <f>INDEX(Detail!$E$2:$E$1001,Main!S595,1)</f>
        <v>Gg. Surapati No. 92</v>
      </c>
      <c r="Y595" t="str">
        <f>INDEX(Detail!$B$2:$B$1001,Main!S595,1)</f>
        <v>AB+</v>
      </c>
      <c r="Z595">
        <f>MATCH(F595,Sheet1!$A$3:$A$8,0)</f>
        <v>2</v>
      </c>
      <c r="AA595">
        <f>MATCH(A595,Sheet1!$B$2:$E$2,0)</f>
        <v>3</v>
      </c>
      <c r="AB595" t="str">
        <f>INDEX(Sheet1!$B$3:$E$8,Main!Z595,Main!AA595)</f>
        <v>Pak Andi</v>
      </c>
    </row>
    <row r="596" spans="1:28" x14ac:dyDescent="0.35">
      <c r="A596" t="str">
        <f t="shared" si="49"/>
        <v>Kategori 3</v>
      </c>
      <c r="B596">
        <v>595</v>
      </c>
      <c r="C596" t="str">
        <f t="shared" si="46"/>
        <v>0595</v>
      </c>
      <c r="D596" t="str">
        <f t="shared" si="47"/>
        <v>E0595</v>
      </c>
      <c r="E596" t="str">
        <f>VLOOKUP(F596,Helper!$I:$J,2,0)</f>
        <v>E</v>
      </c>
      <c r="F596" t="s">
        <v>1010</v>
      </c>
      <c r="G596" s="27" t="str">
        <f>VLOOKUP(D596,Detail!$G:$H,2,0)</f>
        <v>Satya Budiman</v>
      </c>
      <c r="H596">
        <v>58</v>
      </c>
      <c r="I596">
        <v>48</v>
      </c>
      <c r="J596">
        <v>79</v>
      </c>
      <c r="K596">
        <v>75</v>
      </c>
      <c r="L596">
        <v>84</v>
      </c>
      <c r="M596">
        <v>41</v>
      </c>
      <c r="N596">
        <v>78</v>
      </c>
      <c r="O596" s="27">
        <f>IFERROR(VLOOKUP(D596,Absen!$A:$B,2,0),"No")</f>
        <v>44856</v>
      </c>
      <c r="P596" s="43">
        <f t="shared" si="48"/>
        <v>68</v>
      </c>
      <c r="Q596" s="45">
        <f t="shared" si="50"/>
        <v>63.924999999999997</v>
      </c>
      <c r="R596" s="49" t="str">
        <f>VLOOKUP(Q596,Helper!$N:$O,2,TRUE)</f>
        <v>C</v>
      </c>
      <c r="S596" s="51">
        <f>MATCH(D596,Detail!$G$2:$G$1001,0)</f>
        <v>452</v>
      </c>
      <c r="T596" s="27">
        <f>INDEX(Detail!$A$2:$A$1001,Main!S596,1)</f>
        <v>37544</v>
      </c>
      <c r="U596" t="str">
        <f>INDEX(Detail!$F$2:$F$1001,Main!S596,1)</f>
        <v>Padang Sidempuan</v>
      </c>
      <c r="V596">
        <f>INDEX(Detail!$C$2:$C$1001,Main!S596,1)</f>
        <v>160</v>
      </c>
      <c r="W596">
        <f>INDEX(Detail!$D$2:$D$1001,Main!S596,1)</f>
        <v>56</v>
      </c>
      <c r="X596" t="str">
        <f>INDEX(Detail!$E$2:$E$1001,Main!S596,1)</f>
        <v>Gg. Sukabumi No. 75</v>
      </c>
      <c r="Y596" t="str">
        <f>INDEX(Detail!$B$2:$B$1001,Main!S596,1)</f>
        <v>B+</v>
      </c>
      <c r="Z596">
        <f>MATCH(F596,Sheet1!$A$3:$A$8,0)</f>
        <v>5</v>
      </c>
      <c r="AA596">
        <f>MATCH(A596,Sheet1!$B$2:$E$2,0)</f>
        <v>3</v>
      </c>
      <c r="AB596" t="str">
        <f>INDEX(Sheet1!$B$3:$E$8,Main!Z596,Main!AA596)</f>
        <v>Pak Budi</v>
      </c>
    </row>
    <row r="597" spans="1:28" x14ac:dyDescent="0.35">
      <c r="A597" t="str">
        <f t="shared" si="49"/>
        <v>Kategori 3</v>
      </c>
      <c r="B597">
        <v>596</v>
      </c>
      <c r="C597" t="str">
        <f t="shared" si="46"/>
        <v>0596</v>
      </c>
      <c r="D597" t="str">
        <f t="shared" si="47"/>
        <v>A0596</v>
      </c>
      <c r="E597" t="str">
        <f>VLOOKUP(F597,Helper!$I:$J,2,0)</f>
        <v>A</v>
      </c>
      <c r="F597" t="s">
        <v>1015</v>
      </c>
      <c r="G597" s="27" t="str">
        <f>VLOOKUP(D597,Detail!$G:$H,2,0)</f>
        <v>Gada Mardhiyah</v>
      </c>
      <c r="H597">
        <v>76</v>
      </c>
      <c r="I597">
        <v>40</v>
      </c>
      <c r="J597">
        <v>48</v>
      </c>
      <c r="K597">
        <v>53</v>
      </c>
      <c r="L597">
        <v>53</v>
      </c>
      <c r="M597">
        <v>69</v>
      </c>
      <c r="N597">
        <v>70</v>
      </c>
      <c r="O597" s="27">
        <f>IFERROR(VLOOKUP(D597,Absen!$A:$B,2,0),"No")</f>
        <v>44753</v>
      </c>
      <c r="P597" s="43">
        <f t="shared" si="48"/>
        <v>60</v>
      </c>
      <c r="Q597" s="45">
        <f t="shared" si="50"/>
        <v>57.150000000000006</v>
      </c>
      <c r="R597" s="49" t="str">
        <f>VLOOKUP(Q597,Helper!$N:$O,2,TRUE)</f>
        <v>D</v>
      </c>
      <c r="S597" s="51">
        <f>MATCH(D597,Detail!$G$2:$G$1001,0)</f>
        <v>548</v>
      </c>
      <c r="T597" s="27">
        <f>INDEX(Detail!$A$2:$A$1001,Main!S597,1)</f>
        <v>37953</v>
      </c>
      <c r="U597" t="str">
        <f>INDEX(Detail!$F$2:$F$1001,Main!S597,1)</f>
        <v>Samarinda</v>
      </c>
      <c r="V597">
        <f>INDEX(Detail!$C$2:$C$1001,Main!S597,1)</f>
        <v>155</v>
      </c>
      <c r="W597">
        <f>INDEX(Detail!$D$2:$D$1001,Main!S597,1)</f>
        <v>77</v>
      </c>
      <c r="X597" t="str">
        <f>INDEX(Detail!$E$2:$E$1001,Main!S597,1)</f>
        <v>Jalan Gardujati No. 82</v>
      </c>
      <c r="Y597" t="str">
        <f>INDEX(Detail!$B$2:$B$1001,Main!S597,1)</f>
        <v>A+</v>
      </c>
      <c r="Z597">
        <f>MATCH(F597,Sheet1!$A$3:$A$8,0)</f>
        <v>1</v>
      </c>
      <c r="AA597">
        <f>MATCH(A597,Sheet1!$B$2:$E$2,0)</f>
        <v>3</v>
      </c>
      <c r="AB597" t="str">
        <f>INDEX(Sheet1!$B$3:$E$8,Main!Z597,Main!AA597)</f>
        <v>Bu Made</v>
      </c>
    </row>
    <row r="598" spans="1:28" x14ac:dyDescent="0.35">
      <c r="A598" t="str">
        <f t="shared" si="49"/>
        <v>Kategori 3</v>
      </c>
      <c r="B598">
        <v>597</v>
      </c>
      <c r="C598" t="str">
        <f t="shared" si="46"/>
        <v>0597</v>
      </c>
      <c r="D598" t="str">
        <f t="shared" si="47"/>
        <v>F0597</v>
      </c>
      <c r="E598" t="str">
        <f>VLOOKUP(F598,Helper!$I:$J,2,0)</f>
        <v>F</v>
      </c>
      <c r="F598" t="s">
        <v>1011</v>
      </c>
      <c r="G598" s="27" t="str">
        <f>VLOOKUP(D598,Detail!$G:$H,2,0)</f>
        <v>Vicky Pratama</v>
      </c>
      <c r="H598">
        <v>95</v>
      </c>
      <c r="I598">
        <v>64</v>
      </c>
      <c r="J598">
        <v>67</v>
      </c>
      <c r="K598">
        <v>70</v>
      </c>
      <c r="L598">
        <v>62</v>
      </c>
      <c r="M598">
        <v>97</v>
      </c>
      <c r="N598">
        <v>88</v>
      </c>
      <c r="O598" s="27">
        <f>IFERROR(VLOOKUP(D598,Absen!$A:$B,2,0),"No")</f>
        <v>44874</v>
      </c>
      <c r="P598" s="43">
        <f t="shared" si="48"/>
        <v>78</v>
      </c>
      <c r="Q598" s="45">
        <f t="shared" si="50"/>
        <v>76.974999999999994</v>
      </c>
      <c r="R598" s="49" t="str">
        <f>VLOOKUP(Q598,Helper!$N:$O,2,TRUE)</f>
        <v>B</v>
      </c>
      <c r="S598" s="51">
        <f>MATCH(D598,Detail!$G$2:$G$1001,0)</f>
        <v>944</v>
      </c>
      <c r="T598" s="27">
        <f>INDEX(Detail!$A$2:$A$1001,Main!S598,1)</f>
        <v>37050</v>
      </c>
      <c r="U598" t="str">
        <f>INDEX(Detail!$F$2:$F$1001,Main!S598,1)</f>
        <v>Sorong</v>
      </c>
      <c r="V598">
        <f>INDEX(Detail!$C$2:$C$1001,Main!S598,1)</f>
        <v>168</v>
      </c>
      <c r="W598">
        <f>INDEX(Detail!$D$2:$D$1001,Main!S598,1)</f>
        <v>73</v>
      </c>
      <c r="X598" t="str">
        <f>INDEX(Detail!$E$2:$E$1001,Main!S598,1)</f>
        <v xml:space="preserve">Jl. S. Parman No. 2
</v>
      </c>
      <c r="Y598" t="str">
        <f>INDEX(Detail!$B$2:$B$1001,Main!S598,1)</f>
        <v>AB+</v>
      </c>
      <c r="Z598">
        <f>MATCH(F598,Sheet1!$A$3:$A$8,0)</f>
        <v>6</v>
      </c>
      <c r="AA598">
        <f>MATCH(A598,Sheet1!$B$2:$E$2,0)</f>
        <v>3</v>
      </c>
      <c r="AB598" t="str">
        <f>INDEX(Sheet1!$B$3:$E$8,Main!Z598,Main!AA598)</f>
        <v>Bu Ratna</v>
      </c>
    </row>
    <row r="599" spans="1:28" x14ac:dyDescent="0.35">
      <c r="A599" t="str">
        <f t="shared" si="49"/>
        <v>Kategori 3</v>
      </c>
      <c r="B599">
        <v>598</v>
      </c>
      <c r="C599" t="str">
        <f t="shared" si="46"/>
        <v>0598</v>
      </c>
      <c r="D599" t="str">
        <f t="shared" si="47"/>
        <v>F0598</v>
      </c>
      <c r="E599" t="str">
        <f>VLOOKUP(F599,Helper!$I:$J,2,0)</f>
        <v>F</v>
      </c>
      <c r="F599" t="s">
        <v>1011</v>
      </c>
      <c r="G599" s="27" t="str">
        <f>VLOOKUP(D599,Detail!$G:$H,2,0)</f>
        <v>Dipa Setiawan</v>
      </c>
      <c r="H599">
        <v>74</v>
      </c>
      <c r="I599">
        <v>61</v>
      </c>
      <c r="J599">
        <v>65</v>
      </c>
      <c r="K599">
        <v>51</v>
      </c>
      <c r="L599">
        <v>79</v>
      </c>
      <c r="M599">
        <v>74</v>
      </c>
      <c r="N599">
        <v>70</v>
      </c>
      <c r="O599" s="27" t="str">
        <f>IFERROR(VLOOKUP(D599,Absen!$A:$B,2,0),"No")</f>
        <v>No</v>
      </c>
      <c r="P599" s="43">
        <f t="shared" si="48"/>
        <v>70</v>
      </c>
      <c r="Q599" s="45">
        <f t="shared" si="50"/>
        <v>67.924999999999997</v>
      </c>
      <c r="R599" s="49" t="str">
        <f>VLOOKUP(Q599,Helper!$N:$O,2,TRUE)</f>
        <v>C</v>
      </c>
      <c r="S599" s="51">
        <f>MATCH(D599,Detail!$G$2:$G$1001,0)</f>
        <v>958</v>
      </c>
      <c r="T599" s="27">
        <f>INDEX(Detail!$A$2:$A$1001,Main!S599,1)</f>
        <v>38226</v>
      </c>
      <c r="U599" t="str">
        <f>INDEX(Detail!$F$2:$F$1001,Main!S599,1)</f>
        <v>Sorong</v>
      </c>
      <c r="V599">
        <f>INDEX(Detail!$C$2:$C$1001,Main!S599,1)</f>
        <v>158</v>
      </c>
      <c r="W599">
        <f>INDEX(Detail!$D$2:$D$1001,Main!S599,1)</f>
        <v>84</v>
      </c>
      <c r="X599" t="str">
        <f>INDEX(Detail!$E$2:$E$1001,Main!S599,1)</f>
        <v>Jl. Sukabumi No. 07</v>
      </c>
      <c r="Y599" t="str">
        <f>INDEX(Detail!$B$2:$B$1001,Main!S599,1)</f>
        <v>A-</v>
      </c>
      <c r="Z599">
        <f>MATCH(F599,Sheet1!$A$3:$A$8,0)</f>
        <v>6</v>
      </c>
      <c r="AA599">
        <f>MATCH(A599,Sheet1!$B$2:$E$2,0)</f>
        <v>3</v>
      </c>
      <c r="AB599" t="str">
        <f>INDEX(Sheet1!$B$3:$E$8,Main!Z599,Main!AA599)</f>
        <v>Bu Ratna</v>
      </c>
    </row>
    <row r="600" spans="1:28" x14ac:dyDescent="0.35">
      <c r="A600" t="str">
        <f t="shared" si="49"/>
        <v>Kategori 3</v>
      </c>
      <c r="B600">
        <v>599</v>
      </c>
      <c r="C600" t="str">
        <f t="shared" si="46"/>
        <v>0599</v>
      </c>
      <c r="D600" t="str">
        <f t="shared" si="47"/>
        <v>F0599</v>
      </c>
      <c r="E600" t="str">
        <f>VLOOKUP(F600,Helper!$I:$J,2,0)</f>
        <v>F</v>
      </c>
      <c r="F600" t="s">
        <v>1011</v>
      </c>
      <c r="G600" s="27" t="str">
        <f>VLOOKUP(D600,Detail!$G:$H,2,0)</f>
        <v>Lili Widiastuti</v>
      </c>
      <c r="H600">
        <v>56</v>
      </c>
      <c r="I600">
        <v>44</v>
      </c>
      <c r="J600">
        <v>37</v>
      </c>
      <c r="K600">
        <v>75</v>
      </c>
      <c r="L600">
        <v>50</v>
      </c>
      <c r="M600">
        <v>66</v>
      </c>
      <c r="N600">
        <v>83</v>
      </c>
      <c r="O600" s="27" t="str">
        <f>IFERROR(VLOOKUP(D600,Absen!$A:$B,2,0),"No")</f>
        <v>No</v>
      </c>
      <c r="P600" s="43">
        <f t="shared" si="48"/>
        <v>83</v>
      </c>
      <c r="Q600" s="45">
        <f t="shared" si="50"/>
        <v>57.025000000000006</v>
      </c>
      <c r="R600" s="49" t="str">
        <f>VLOOKUP(Q600,Helper!$N:$O,2,TRUE)</f>
        <v>D</v>
      </c>
      <c r="S600" s="51">
        <f>MATCH(D600,Detail!$G$2:$G$1001,0)</f>
        <v>69</v>
      </c>
      <c r="T600" s="27">
        <f>INDEX(Detail!$A$2:$A$1001,Main!S600,1)</f>
        <v>37827</v>
      </c>
      <c r="U600" t="str">
        <f>INDEX(Detail!$F$2:$F$1001,Main!S600,1)</f>
        <v>Pekalongan</v>
      </c>
      <c r="V600">
        <f>INDEX(Detail!$C$2:$C$1001,Main!S600,1)</f>
        <v>180</v>
      </c>
      <c r="W600">
        <f>INDEX(Detail!$D$2:$D$1001,Main!S600,1)</f>
        <v>68</v>
      </c>
      <c r="X600" t="str">
        <f>INDEX(Detail!$E$2:$E$1001,Main!S600,1)</f>
        <v xml:space="preserve">Gang Ir. H. Djuanda No. 0
</v>
      </c>
      <c r="Y600" t="str">
        <f>INDEX(Detail!$B$2:$B$1001,Main!S600,1)</f>
        <v>B-</v>
      </c>
      <c r="Z600">
        <f>MATCH(F600,Sheet1!$A$3:$A$8,0)</f>
        <v>6</v>
      </c>
      <c r="AA600">
        <f>MATCH(A600,Sheet1!$B$2:$E$2,0)</f>
        <v>3</v>
      </c>
      <c r="AB600" t="str">
        <f>INDEX(Sheet1!$B$3:$E$8,Main!Z600,Main!AA600)</f>
        <v>Bu Ratna</v>
      </c>
    </row>
    <row r="601" spans="1:28" x14ac:dyDescent="0.35">
      <c r="A601" t="str">
        <f t="shared" si="49"/>
        <v>Kategori 3</v>
      </c>
      <c r="B601">
        <v>600</v>
      </c>
      <c r="C601" t="str">
        <f t="shared" si="46"/>
        <v>0600</v>
      </c>
      <c r="D601" t="str">
        <f t="shared" si="47"/>
        <v>B0600</v>
      </c>
      <c r="E601" t="str">
        <f>VLOOKUP(F601,Helper!$I:$J,2,0)</f>
        <v>B</v>
      </c>
      <c r="F601" t="s">
        <v>1014</v>
      </c>
      <c r="G601" s="27" t="str">
        <f>VLOOKUP(D601,Detail!$G:$H,2,0)</f>
        <v>Ratna Mulyani</v>
      </c>
      <c r="H601">
        <v>58</v>
      </c>
      <c r="I601">
        <v>44</v>
      </c>
      <c r="J601">
        <v>61</v>
      </c>
      <c r="K601">
        <v>56</v>
      </c>
      <c r="L601">
        <v>59</v>
      </c>
      <c r="M601">
        <v>100</v>
      </c>
      <c r="N601">
        <v>83</v>
      </c>
      <c r="O601" s="27" t="str">
        <f>IFERROR(VLOOKUP(D601,Absen!$A:$B,2,0),"No")</f>
        <v>No</v>
      </c>
      <c r="P601" s="43">
        <f t="shared" si="48"/>
        <v>83</v>
      </c>
      <c r="Q601" s="45">
        <f t="shared" si="50"/>
        <v>67.625</v>
      </c>
      <c r="R601" s="49" t="str">
        <f>VLOOKUP(Q601,Helper!$N:$O,2,TRUE)</f>
        <v>C</v>
      </c>
      <c r="S601" s="51">
        <f>MATCH(D601,Detail!$G$2:$G$1001,0)</f>
        <v>189</v>
      </c>
      <c r="T601" s="27">
        <f>INDEX(Detail!$A$2:$A$1001,Main!S601,1)</f>
        <v>38037</v>
      </c>
      <c r="U601" t="str">
        <f>INDEX(Detail!$F$2:$F$1001,Main!S601,1)</f>
        <v>Kota Administrasi Jakarta Utara</v>
      </c>
      <c r="V601">
        <f>INDEX(Detail!$C$2:$C$1001,Main!S601,1)</f>
        <v>153</v>
      </c>
      <c r="W601">
        <f>INDEX(Detail!$D$2:$D$1001,Main!S601,1)</f>
        <v>65</v>
      </c>
      <c r="X601" t="str">
        <f>INDEX(Detail!$E$2:$E$1001,Main!S601,1)</f>
        <v xml:space="preserve">Gang Rawamangun No. 7
</v>
      </c>
      <c r="Y601" t="str">
        <f>INDEX(Detail!$B$2:$B$1001,Main!S601,1)</f>
        <v>O+</v>
      </c>
      <c r="Z601">
        <f>MATCH(F601,Sheet1!$A$3:$A$8,0)</f>
        <v>2</v>
      </c>
      <c r="AA601">
        <f>MATCH(A601,Sheet1!$B$2:$E$2,0)</f>
        <v>3</v>
      </c>
      <c r="AB601" t="str">
        <f>INDEX(Sheet1!$B$3:$E$8,Main!Z601,Main!AA601)</f>
        <v>Pak Andi</v>
      </c>
    </row>
    <row r="602" spans="1:28" x14ac:dyDescent="0.35">
      <c r="A602" t="str">
        <f t="shared" si="49"/>
        <v>Kategori 3</v>
      </c>
      <c r="B602">
        <v>601</v>
      </c>
      <c r="C602" t="str">
        <f t="shared" si="46"/>
        <v>0601</v>
      </c>
      <c r="D602" t="str">
        <f t="shared" si="47"/>
        <v>A0601</v>
      </c>
      <c r="E602" t="str">
        <f>VLOOKUP(F602,Helper!$I:$J,2,0)</f>
        <v>A</v>
      </c>
      <c r="F602" t="s">
        <v>1015</v>
      </c>
      <c r="G602" s="27" t="str">
        <f>VLOOKUP(D602,Detail!$G:$H,2,0)</f>
        <v>Chelsea Adriansyah</v>
      </c>
      <c r="H602">
        <v>94</v>
      </c>
      <c r="I602">
        <v>60</v>
      </c>
      <c r="J602">
        <v>55</v>
      </c>
      <c r="K602">
        <v>60</v>
      </c>
      <c r="L602">
        <v>54</v>
      </c>
      <c r="M602">
        <v>61</v>
      </c>
      <c r="N602">
        <v>100</v>
      </c>
      <c r="O602" s="27">
        <f>IFERROR(VLOOKUP(D602,Absen!$A:$B,2,0),"No")</f>
        <v>44820</v>
      </c>
      <c r="P602" s="43">
        <f t="shared" si="48"/>
        <v>90</v>
      </c>
      <c r="Q602" s="45">
        <f t="shared" si="50"/>
        <v>65.7</v>
      </c>
      <c r="R602" s="49" t="str">
        <f>VLOOKUP(Q602,Helper!$N:$O,2,TRUE)</f>
        <v>C</v>
      </c>
      <c r="S602" s="51">
        <f>MATCH(D602,Detail!$G$2:$G$1001,0)</f>
        <v>361</v>
      </c>
      <c r="T602" s="27">
        <f>INDEX(Detail!$A$2:$A$1001,Main!S602,1)</f>
        <v>38437</v>
      </c>
      <c r="U602" t="str">
        <f>INDEX(Detail!$F$2:$F$1001,Main!S602,1)</f>
        <v>Blitar</v>
      </c>
      <c r="V602">
        <f>INDEX(Detail!$C$2:$C$1001,Main!S602,1)</f>
        <v>156</v>
      </c>
      <c r="W602">
        <f>INDEX(Detail!$D$2:$D$1001,Main!S602,1)</f>
        <v>48</v>
      </c>
      <c r="X602" t="str">
        <f>INDEX(Detail!$E$2:$E$1001,Main!S602,1)</f>
        <v xml:space="preserve">Gg. Kutisari Selatan No. 0
</v>
      </c>
      <c r="Y602" t="str">
        <f>INDEX(Detail!$B$2:$B$1001,Main!S602,1)</f>
        <v>A-</v>
      </c>
      <c r="Z602">
        <f>MATCH(F602,Sheet1!$A$3:$A$8,0)</f>
        <v>1</v>
      </c>
      <c r="AA602">
        <f>MATCH(A602,Sheet1!$B$2:$E$2,0)</f>
        <v>3</v>
      </c>
      <c r="AB602" t="str">
        <f>INDEX(Sheet1!$B$3:$E$8,Main!Z602,Main!AA602)</f>
        <v>Bu Made</v>
      </c>
    </row>
    <row r="603" spans="1:28" x14ac:dyDescent="0.35">
      <c r="A603" t="str">
        <f t="shared" si="49"/>
        <v>Kategori 3</v>
      </c>
      <c r="B603">
        <v>602</v>
      </c>
      <c r="C603" t="str">
        <f t="shared" si="46"/>
        <v>0602</v>
      </c>
      <c r="D603" t="str">
        <f t="shared" si="47"/>
        <v>C0602</v>
      </c>
      <c r="E603" t="str">
        <f>VLOOKUP(F603,Helper!$I:$J,2,0)</f>
        <v>C</v>
      </c>
      <c r="F603" t="s">
        <v>1012</v>
      </c>
      <c r="G603" s="27" t="str">
        <f>VLOOKUP(D603,Detail!$G:$H,2,0)</f>
        <v>Elma Prastuti</v>
      </c>
      <c r="H603">
        <v>92</v>
      </c>
      <c r="I603">
        <v>56</v>
      </c>
      <c r="J603">
        <v>35</v>
      </c>
      <c r="K603">
        <v>53</v>
      </c>
      <c r="L603">
        <v>75</v>
      </c>
      <c r="M603">
        <v>40</v>
      </c>
      <c r="N603">
        <v>82</v>
      </c>
      <c r="O603" s="27">
        <f>IFERROR(VLOOKUP(D603,Absen!$A:$B,2,0),"No")</f>
        <v>44766</v>
      </c>
      <c r="P603" s="43">
        <f t="shared" si="48"/>
        <v>72</v>
      </c>
      <c r="Q603" s="45">
        <f t="shared" si="50"/>
        <v>56.7</v>
      </c>
      <c r="R603" s="49" t="str">
        <f>VLOOKUP(Q603,Helper!$N:$O,2,TRUE)</f>
        <v>D</v>
      </c>
      <c r="S603" s="51">
        <f>MATCH(D603,Detail!$G$2:$G$1001,0)</f>
        <v>937</v>
      </c>
      <c r="T603" s="27">
        <f>INDEX(Detail!$A$2:$A$1001,Main!S603,1)</f>
        <v>37162</v>
      </c>
      <c r="U603" t="str">
        <f>INDEX(Detail!$F$2:$F$1001,Main!S603,1)</f>
        <v>Palembang</v>
      </c>
      <c r="V603">
        <f>INDEX(Detail!$C$2:$C$1001,Main!S603,1)</f>
        <v>150</v>
      </c>
      <c r="W603">
        <f>INDEX(Detail!$D$2:$D$1001,Main!S603,1)</f>
        <v>50</v>
      </c>
      <c r="X603" t="str">
        <f>INDEX(Detail!$E$2:$E$1001,Main!S603,1)</f>
        <v xml:space="preserve">Jl. Rumah Sakit No. 8
</v>
      </c>
      <c r="Y603" t="str">
        <f>INDEX(Detail!$B$2:$B$1001,Main!S603,1)</f>
        <v>AB+</v>
      </c>
      <c r="Z603">
        <f>MATCH(F603,Sheet1!$A$3:$A$8,0)</f>
        <v>3</v>
      </c>
      <c r="AA603">
        <f>MATCH(A603,Sheet1!$B$2:$E$2,0)</f>
        <v>3</v>
      </c>
      <c r="AB603" t="str">
        <f>INDEX(Sheet1!$B$3:$E$8,Main!Z603,Main!AA603)</f>
        <v>Bu Dwi</v>
      </c>
    </row>
    <row r="604" spans="1:28" x14ac:dyDescent="0.35">
      <c r="A604" t="str">
        <f t="shared" si="49"/>
        <v>Kategori 3</v>
      </c>
      <c r="B604">
        <v>603</v>
      </c>
      <c r="C604" t="str">
        <f t="shared" si="46"/>
        <v>0603</v>
      </c>
      <c r="D604" t="str">
        <f t="shared" si="47"/>
        <v>C0603</v>
      </c>
      <c r="E604" t="str">
        <f>VLOOKUP(F604,Helper!$I:$J,2,0)</f>
        <v>C</v>
      </c>
      <c r="F604" t="s">
        <v>1012</v>
      </c>
      <c r="G604" s="27" t="str">
        <f>VLOOKUP(D604,Detail!$G:$H,2,0)</f>
        <v>Karta Wahyudin</v>
      </c>
      <c r="H604">
        <v>53</v>
      </c>
      <c r="I604">
        <v>69</v>
      </c>
      <c r="J604">
        <v>56</v>
      </c>
      <c r="K604">
        <v>57</v>
      </c>
      <c r="L604">
        <v>71</v>
      </c>
      <c r="M604">
        <v>48</v>
      </c>
      <c r="N604">
        <v>62</v>
      </c>
      <c r="O604" s="27" t="str">
        <f>IFERROR(VLOOKUP(D604,Absen!$A:$B,2,0),"No")</f>
        <v>No</v>
      </c>
      <c r="P604" s="43">
        <f t="shared" si="48"/>
        <v>62</v>
      </c>
      <c r="Q604" s="45">
        <f t="shared" si="50"/>
        <v>58.250000000000007</v>
      </c>
      <c r="R604" s="49" t="str">
        <f>VLOOKUP(Q604,Helper!$N:$O,2,TRUE)</f>
        <v>D</v>
      </c>
      <c r="S604" s="51">
        <f>MATCH(D604,Detail!$G$2:$G$1001,0)</f>
        <v>196</v>
      </c>
      <c r="T604" s="27">
        <f>INDEX(Detail!$A$2:$A$1001,Main!S604,1)</f>
        <v>37396</v>
      </c>
      <c r="U604" t="str">
        <f>INDEX(Detail!$F$2:$F$1001,Main!S604,1)</f>
        <v>Gorontalo</v>
      </c>
      <c r="V604">
        <f>INDEX(Detail!$C$2:$C$1001,Main!S604,1)</f>
        <v>163</v>
      </c>
      <c r="W604">
        <f>INDEX(Detail!$D$2:$D$1001,Main!S604,1)</f>
        <v>49</v>
      </c>
      <c r="X604" t="str">
        <f>INDEX(Detail!$E$2:$E$1001,Main!S604,1)</f>
        <v xml:space="preserve">Gang Raya Ujungberung No. 6
</v>
      </c>
      <c r="Y604" t="str">
        <f>INDEX(Detail!$B$2:$B$1001,Main!S604,1)</f>
        <v>AB-</v>
      </c>
      <c r="Z604">
        <f>MATCH(F604,Sheet1!$A$3:$A$8,0)</f>
        <v>3</v>
      </c>
      <c r="AA604">
        <f>MATCH(A604,Sheet1!$B$2:$E$2,0)</f>
        <v>3</v>
      </c>
      <c r="AB604" t="str">
        <f>INDEX(Sheet1!$B$3:$E$8,Main!Z604,Main!AA604)</f>
        <v>Bu Dwi</v>
      </c>
    </row>
    <row r="605" spans="1:28" x14ac:dyDescent="0.35">
      <c r="A605" t="str">
        <f t="shared" si="49"/>
        <v>Kategori 3</v>
      </c>
      <c r="B605">
        <v>604</v>
      </c>
      <c r="C605" t="str">
        <f t="shared" si="46"/>
        <v>0604</v>
      </c>
      <c r="D605" t="str">
        <f t="shared" si="47"/>
        <v>A0604</v>
      </c>
      <c r="E605" t="str">
        <f>VLOOKUP(F605,Helper!$I:$J,2,0)</f>
        <v>A</v>
      </c>
      <c r="F605" t="s">
        <v>1015</v>
      </c>
      <c r="G605" s="27" t="str">
        <f>VLOOKUP(D605,Detail!$G:$H,2,0)</f>
        <v>Diana Zulaika</v>
      </c>
      <c r="H605">
        <v>93</v>
      </c>
      <c r="I605">
        <v>57</v>
      </c>
      <c r="J605">
        <v>61</v>
      </c>
      <c r="K605">
        <v>68</v>
      </c>
      <c r="L605">
        <v>75</v>
      </c>
      <c r="M605">
        <v>42</v>
      </c>
      <c r="N605">
        <v>100</v>
      </c>
      <c r="O605" s="27">
        <f>IFERROR(VLOOKUP(D605,Absen!$A:$B,2,0),"No")</f>
        <v>44799</v>
      </c>
      <c r="P605" s="43">
        <f t="shared" si="48"/>
        <v>90</v>
      </c>
      <c r="Q605" s="45">
        <f t="shared" si="50"/>
        <v>66.224999999999994</v>
      </c>
      <c r="R605" s="49" t="str">
        <f>VLOOKUP(Q605,Helper!$N:$O,2,TRUE)</f>
        <v>C</v>
      </c>
      <c r="S605" s="51">
        <f>MATCH(D605,Detail!$G$2:$G$1001,0)</f>
        <v>146</v>
      </c>
      <c r="T605" s="27">
        <f>INDEX(Detail!$A$2:$A$1001,Main!S605,1)</f>
        <v>37780</v>
      </c>
      <c r="U605" t="str">
        <f>INDEX(Detail!$F$2:$F$1001,Main!S605,1)</f>
        <v>Lubuklinggau</v>
      </c>
      <c r="V605">
        <f>INDEX(Detail!$C$2:$C$1001,Main!S605,1)</f>
        <v>178</v>
      </c>
      <c r="W605">
        <f>INDEX(Detail!$D$2:$D$1001,Main!S605,1)</f>
        <v>77</v>
      </c>
      <c r="X605" t="str">
        <f>INDEX(Detail!$E$2:$E$1001,Main!S605,1)</f>
        <v>Gang Otto Iskandardinata No. 69</v>
      </c>
      <c r="Y605" t="str">
        <f>INDEX(Detail!$B$2:$B$1001,Main!S605,1)</f>
        <v>O-</v>
      </c>
      <c r="Z605">
        <f>MATCH(F605,Sheet1!$A$3:$A$8,0)</f>
        <v>1</v>
      </c>
      <c r="AA605">
        <f>MATCH(A605,Sheet1!$B$2:$E$2,0)</f>
        <v>3</v>
      </c>
      <c r="AB605" t="str">
        <f>INDEX(Sheet1!$B$3:$E$8,Main!Z605,Main!AA605)</f>
        <v>Bu Made</v>
      </c>
    </row>
    <row r="606" spans="1:28" x14ac:dyDescent="0.35">
      <c r="A606" t="str">
        <f t="shared" si="49"/>
        <v>Kategori 3</v>
      </c>
      <c r="B606">
        <v>605</v>
      </c>
      <c r="C606" t="str">
        <f t="shared" si="46"/>
        <v>0605</v>
      </c>
      <c r="D606" t="str">
        <f t="shared" si="47"/>
        <v>E0605</v>
      </c>
      <c r="E606" t="str">
        <f>VLOOKUP(F606,Helper!$I:$J,2,0)</f>
        <v>E</v>
      </c>
      <c r="F606" t="s">
        <v>1010</v>
      </c>
      <c r="G606" s="27" t="str">
        <f>VLOOKUP(D606,Detail!$G:$H,2,0)</f>
        <v>Fitria Gunawan</v>
      </c>
      <c r="H606">
        <v>82</v>
      </c>
      <c r="I606">
        <v>64</v>
      </c>
      <c r="J606">
        <v>55</v>
      </c>
      <c r="K606">
        <v>58</v>
      </c>
      <c r="L606">
        <v>63</v>
      </c>
      <c r="M606">
        <v>97</v>
      </c>
      <c r="N606">
        <v>80</v>
      </c>
      <c r="O606" s="27">
        <f>IFERROR(VLOOKUP(D606,Absen!$A:$B,2,0),"No")</f>
        <v>44857</v>
      </c>
      <c r="P606" s="43">
        <f t="shared" si="48"/>
        <v>70</v>
      </c>
      <c r="Q606" s="45">
        <f t="shared" si="50"/>
        <v>70.775000000000006</v>
      </c>
      <c r="R606" s="49" t="str">
        <f>VLOOKUP(Q606,Helper!$N:$O,2,TRUE)</f>
        <v>B</v>
      </c>
      <c r="S606" s="51">
        <f>MATCH(D606,Detail!$G$2:$G$1001,0)</f>
        <v>827</v>
      </c>
      <c r="T606" s="27">
        <f>INDEX(Detail!$A$2:$A$1001,Main!S606,1)</f>
        <v>37855</v>
      </c>
      <c r="U606" t="str">
        <f>INDEX(Detail!$F$2:$F$1001,Main!S606,1)</f>
        <v>Kota Administrasi Jakarta Pusat</v>
      </c>
      <c r="V606">
        <f>INDEX(Detail!$C$2:$C$1001,Main!S606,1)</f>
        <v>162</v>
      </c>
      <c r="W606">
        <f>INDEX(Detail!$D$2:$D$1001,Main!S606,1)</f>
        <v>46</v>
      </c>
      <c r="X606" t="str">
        <f>INDEX(Detail!$E$2:$E$1001,Main!S606,1)</f>
        <v xml:space="preserve">Jl. Kebonjati No. 5
</v>
      </c>
      <c r="Y606" t="str">
        <f>INDEX(Detail!$B$2:$B$1001,Main!S606,1)</f>
        <v>A+</v>
      </c>
      <c r="Z606">
        <f>MATCH(F606,Sheet1!$A$3:$A$8,0)</f>
        <v>5</v>
      </c>
      <c r="AA606">
        <f>MATCH(A606,Sheet1!$B$2:$E$2,0)</f>
        <v>3</v>
      </c>
      <c r="AB606" t="str">
        <f>INDEX(Sheet1!$B$3:$E$8,Main!Z606,Main!AA606)</f>
        <v>Pak Budi</v>
      </c>
    </row>
    <row r="607" spans="1:28" x14ac:dyDescent="0.35">
      <c r="A607" t="str">
        <f t="shared" si="49"/>
        <v>Kategori 3</v>
      </c>
      <c r="B607">
        <v>606</v>
      </c>
      <c r="C607" t="str">
        <f t="shared" si="46"/>
        <v>0606</v>
      </c>
      <c r="D607" t="str">
        <f t="shared" si="47"/>
        <v>B0606</v>
      </c>
      <c r="E607" t="str">
        <f>VLOOKUP(F607,Helper!$I:$J,2,0)</f>
        <v>B</v>
      </c>
      <c r="F607" t="s">
        <v>1014</v>
      </c>
      <c r="G607" s="27" t="str">
        <f>VLOOKUP(D607,Detail!$G:$H,2,0)</f>
        <v>Zelda Fujiati</v>
      </c>
      <c r="H607">
        <v>87</v>
      </c>
      <c r="I607">
        <v>70</v>
      </c>
      <c r="J607">
        <v>32</v>
      </c>
      <c r="K607">
        <v>74</v>
      </c>
      <c r="L607">
        <v>85</v>
      </c>
      <c r="M607">
        <v>94</v>
      </c>
      <c r="N607">
        <v>85</v>
      </c>
      <c r="O607" s="27" t="str">
        <f>IFERROR(VLOOKUP(D607,Absen!$A:$B,2,0),"No")</f>
        <v>No</v>
      </c>
      <c r="P607" s="43">
        <f t="shared" si="48"/>
        <v>85</v>
      </c>
      <c r="Q607" s="45">
        <f t="shared" si="50"/>
        <v>73.2</v>
      </c>
      <c r="R607" s="49" t="str">
        <f>VLOOKUP(Q607,Helper!$N:$O,2,TRUE)</f>
        <v>B</v>
      </c>
      <c r="S607" s="51">
        <f>MATCH(D607,Detail!$G$2:$G$1001,0)</f>
        <v>154</v>
      </c>
      <c r="T607" s="27">
        <f>INDEX(Detail!$A$2:$A$1001,Main!S607,1)</f>
        <v>38061</v>
      </c>
      <c r="U607" t="str">
        <f>INDEX(Detail!$F$2:$F$1001,Main!S607,1)</f>
        <v>Bima</v>
      </c>
      <c r="V607">
        <f>INDEX(Detail!$C$2:$C$1001,Main!S607,1)</f>
        <v>152</v>
      </c>
      <c r="W607">
        <f>INDEX(Detail!$D$2:$D$1001,Main!S607,1)</f>
        <v>91</v>
      </c>
      <c r="X607" t="str">
        <f>INDEX(Detail!$E$2:$E$1001,Main!S607,1)</f>
        <v>Gang Pasirkoja No. 56</v>
      </c>
      <c r="Y607" t="str">
        <f>INDEX(Detail!$B$2:$B$1001,Main!S607,1)</f>
        <v>B+</v>
      </c>
      <c r="Z607">
        <f>MATCH(F607,Sheet1!$A$3:$A$8,0)</f>
        <v>2</v>
      </c>
      <c r="AA607">
        <f>MATCH(A607,Sheet1!$B$2:$E$2,0)</f>
        <v>3</v>
      </c>
      <c r="AB607" t="str">
        <f>INDEX(Sheet1!$B$3:$E$8,Main!Z607,Main!AA607)</f>
        <v>Pak Andi</v>
      </c>
    </row>
    <row r="608" spans="1:28" x14ac:dyDescent="0.35">
      <c r="A608" t="str">
        <f t="shared" si="49"/>
        <v>Kategori 3</v>
      </c>
      <c r="B608">
        <v>607</v>
      </c>
      <c r="C608" t="str">
        <f t="shared" si="46"/>
        <v>0607</v>
      </c>
      <c r="D608" t="str">
        <f t="shared" si="47"/>
        <v>A0607</v>
      </c>
      <c r="E608" t="str">
        <f>VLOOKUP(F608,Helper!$I:$J,2,0)</f>
        <v>A</v>
      </c>
      <c r="F608" t="s">
        <v>1015</v>
      </c>
      <c r="G608" s="27" t="str">
        <f>VLOOKUP(D608,Detail!$G:$H,2,0)</f>
        <v>Leo Tarihoran</v>
      </c>
      <c r="H608">
        <v>78</v>
      </c>
      <c r="I608">
        <v>42</v>
      </c>
      <c r="J608">
        <v>39</v>
      </c>
      <c r="K608">
        <v>61</v>
      </c>
      <c r="L608">
        <v>51</v>
      </c>
      <c r="M608">
        <v>42</v>
      </c>
      <c r="N608">
        <v>96</v>
      </c>
      <c r="O608" s="27" t="str">
        <f>IFERROR(VLOOKUP(D608,Absen!$A:$B,2,0),"No")</f>
        <v>No</v>
      </c>
      <c r="P608" s="43">
        <f t="shared" si="48"/>
        <v>96</v>
      </c>
      <c r="Q608" s="45">
        <f t="shared" si="50"/>
        <v>54.8</v>
      </c>
      <c r="R608" s="49" t="str">
        <f>VLOOKUP(Q608,Helper!$N:$O,2,TRUE)</f>
        <v>D</v>
      </c>
      <c r="S608" s="51">
        <f>MATCH(D608,Detail!$G$2:$G$1001,0)</f>
        <v>607</v>
      </c>
      <c r="T608" s="27">
        <f>INDEX(Detail!$A$2:$A$1001,Main!S608,1)</f>
        <v>37112</v>
      </c>
      <c r="U608" t="str">
        <f>INDEX(Detail!$F$2:$F$1001,Main!S608,1)</f>
        <v>Kupang</v>
      </c>
      <c r="V608">
        <f>INDEX(Detail!$C$2:$C$1001,Main!S608,1)</f>
        <v>158</v>
      </c>
      <c r="W608">
        <f>INDEX(Detail!$D$2:$D$1001,Main!S608,1)</f>
        <v>50</v>
      </c>
      <c r="X608" t="str">
        <f>INDEX(Detail!$E$2:$E$1001,Main!S608,1)</f>
        <v>Jalan M.H Thamrin No. 28</v>
      </c>
      <c r="Y608" t="str">
        <f>INDEX(Detail!$B$2:$B$1001,Main!S608,1)</f>
        <v>O+</v>
      </c>
      <c r="Z608">
        <f>MATCH(F608,Sheet1!$A$3:$A$8,0)</f>
        <v>1</v>
      </c>
      <c r="AA608">
        <f>MATCH(A608,Sheet1!$B$2:$E$2,0)</f>
        <v>3</v>
      </c>
      <c r="AB608" t="str">
        <f>INDEX(Sheet1!$B$3:$E$8,Main!Z608,Main!AA608)</f>
        <v>Bu Made</v>
      </c>
    </row>
    <row r="609" spans="1:28" x14ac:dyDescent="0.35">
      <c r="A609" t="str">
        <f t="shared" si="49"/>
        <v>Kategori 3</v>
      </c>
      <c r="B609">
        <v>608</v>
      </c>
      <c r="C609" t="str">
        <f t="shared" si="46"/>
        <v>0608</v>
      </c>
      <c r="D609" t="str">
        <f t="shared" si="47"/>
        <v>E0608</v>
      </c>
      <c r="E609" t="str">
        <f>VLOOKUP(F609,Helper!$I:$J,2,0)</f>
        <v>E</v>
      </c>
      <c r="F609" t="s">
        <v>1010</v>
      </c>
      <c r="G609" s="27" t="str">
        <f>VLOOKUP(D609,Detail!$G:$H,2,0)</f>
        <v>Mutia Suartini</v>
      </c>
      <c r="H609">
        <v>68</v>
      </c>
      <c r="I609">
        <v>43</v>
      </c>
      <c r="J609">
        <v>77</v>
      </c>
      <c r="K609">
        <v>72</v>
      </c>
      <c r="L609">
        <v>77</v>
      </c>
      <c r="M609">
        <v>73</v>
      </c>
      <c r="N609">
        <v>100</v>
      </c>
      <c r="O609" s="27" t="str">
        <f>IFERROR(VLOOKUP(D609,Absen!$A:$B,2,0),"No")</f>
        <v>No</v>
      </c>
      <c r="P609" s="43">
        <f t="shared" si="48"/>
        <v>100</v>
      </c>
      <c r="Q609" s="45">
        <f t="shared" si="50"/>
        <v>72.5</v>
      </c>
      <c r="R609" s="49" t="str">
        <f>VLOOKUP(Q609,Helper!$N:$O,2,TRUE)</f>
        <v>B</v>
      </c>
      <c r="S609" s="51">
        <f>MATCH(D609,Detail!$G$2:$G$1001,0)</f>
        <v>190</v>
      </c>
      <c r="T609" s="27">
        <f>INDEX(Detail!$A$2:$A$1001,Main!S609,1)</f>
        <v>37668</v>
      </c>
      <c r="U609" t="str">
        <f>INDEX(Detail!$F$2:$F$1001,Main!S609,1)</f>
        <v>Singkawang</v>
      </c>
      <c r="V609">
        <f>INDEX(Detail!$C$2:$C$1001,Main!S609,1)</f>
        <v>174</v>
      </c>
      <c r="W609">
        <f>INDEX(Detail!$D$2:$D$1001,Main!S609,1)</f>
        <v>49</v>
      </c>
      <c r="X609" t="str">
        <f>INDEX(Detail!$E$2:$E$1001,Main!S609,1)</f>
        <v>Gang Rawamangun No. 98</v>
      </c>
      <c r="Y609" t="str">
        <f>INDEX(Detail!$B$2:$B$1001,Main!S609,1)</f>
        <v>O-</v>
      </c>
      <c r="Z609">
        <f>MATCH(F609,Sheet1!$A$3:$A$8,0)</f>
        <v>5</v>
      </c>
      <c r="AA609">
        <f>MATCH(A609,Sheet1!$B$2:$E$2,0)</f>
        <v>3</v>
      </c>
      <c r="AB609" t="str">
        <f>INDEX(Sheet1!$B$3:$E$8,Main!Z609,Main!AA609)</f>
        <v>Pak Budi</v>
      </c>
    </row>
    <row r="610" spans="1:28" x14ac:dyDescent="0.35">
      <c r="A610" t="str">
        <f t="shared" si="49"/>
        <v>Kategori 3</v>
      </c>
      <c r="B610">
        <v>609</v>
      </c>
      <c r="C610" t="str">
        <f t="shared" si="46"/>
        <v>0609</v>
      </c>
      <c r="D610" t="str">
        <f t="shared" si="47"/>
        <v>A0609</v>
      </c>
      <c r="E610" t="str">
        <f>VLOOKUP(F610,Helper!$I:$J,2,0)</f>
        <v>A</v>
      </c>
      <c r="F610" t="s">
        <v>1015</v>
      </c>
      <c r="G610" s="27" t="str">
        <f>VLOOKUP(D610,Detail!$G:$H,2,0)</f>
        <v>Ganda Setiawan</v>
      </c>
      <c r="H610">
        <v>92</v>
      </c>
      <c r="I610">
        <v>65</v>
      </c>
      <c r="J610">
        <v>54</v>
      </c>
      <c r="K610">
        <v>70</v>
      </c>
      <c r="L610">
        <v>93</v>
      </c>
      <c r="M610">
        <v>77</v>
      </c>
      <c r="N610">
        <v>66</v>
      </c>
      <c r="O610" s="27">
        <f>IFERROR(VLOOKUP(D610,Absen!$A:$B,2,0),"No")</f>
        <v>44897</v>
      </c>
      <c r="P610" s="43">
        <f t="shared" si="48"/>
        <v>56</v>
      </c>
      <c r="Q610" s="45">
        <f t="shared" si="50"/>
        <v>71.8</v>
      </c>
      <c r="R610" s="49" t="str">
        <f>VLOOKUP(Q610,Helper!$N:$O,2,TRUE)</f>
        <v>B</v>
      </c>
      <c r="S610" s="51">
        <f>MATCH(D610,Detail!$G$2:$G$1001,0)</f>
        <v>504</v>
      </c>
      <c r="T610" s="27">
        <f>INDEX(Detail!$A$2:$A$1001,Main!S610,1)</f>
        <v>37283</v>
      </c>
      <c r="U610" t="str">
        <f>INDEX(Detail!$F$2:$F$1001,Main!S610,1)</f>
        <v>Solok</v>
      </c>
      <c r="V610">
        <f>INDEX(Detail!$C$2:$C$1001,Main!S610,1)</f>
        <v>180</v>
      </c>
      <c r="W610">
        <f>INDEX(Detail!$D$2:$D$1001,Main!S610,1)</f>
        <v>46</v>
      </c>
      <c r="X610" t="str">
        <f>INDEX(Detail!$E$2:$E$1001,Main!S610,1)</f>
        <v>Jalan Bangka Raya No. 36</v>
      </c>
      <c r="Y610" t="str">
        <f>INDEX(Detail!$B$2:$B$1001,Main!S610,1)</f>
        <v>A+</v>
      </c>
      <c r="Z610">
        <f>MATCH(F610,Sheet1!$A$3:$A$8,0)</f>
        <v>1</v>
      </c>
      <c r="AA610">
        <f>MATCH(A610,Sheet1!$B$2:$E$2,0)</f>
        <v>3</v>
      </c>
      <c r="AB610" t="str">
        <f>INDEX(Sheet1!$B$3:$E$8,Main!Z610,Main!AA610)</f>
        <v>Bu Made</v>
      </c>
    </row>
    <row r="611" spans="1:28" x14ac:dyDescent="0.35">
      <c r="A611" t="str">
        <f t="shared" si="49"/>
        <v>Kategori 3</v>
      </c>
      <c r="B611">
        <v>610</v>
      </c>
      <c r="C611" t="str">
        <f t="shared" si="46"/>
        <v>0610</v>
      </c>
      <c r="D611" t="str">
        <f t="shared" si="47"/>
        <v>B0610</v>
      </c>
      <c r="E611" t="str">
        <f>VLOOKUP(F611,Helper!$I:$J,2,0)</f>
        <v>B</v>
      </c>
      <c r="F611" t="s">
        <v>1014</v>
      </c>
      <c r="G611" s="27" t="str">
        <f>VLOOKUP(D611,Detail!$G:$H,2,0)</f>
        <v>Darsirah Wahyuni</v>
      </c>
      <c r="H611">
        <v>93</v>
      </c>
      <c r="I611">
        <v>50</v>
      </c>
      <c r="J611">
        <v>39</v>
      </c>
      <c r="K611">
        <v>61</v>
      </c>
      <c r="L611">
        <v>76</v>
      </c>
      <c r="M611">
        <v>42</v>
      </c>
      <c r="N611">
        <v>87</v>
      </c>
      <c r="O611" s="27" t="str">
        <f>IFERROR(VLOOKUP(D611,Absen!$A:$B,2,0),"No")</f>
        <v>No</v>
      </c>
      <c r="P611" s="43">
        <f t="shared" si="48"/>
        <v>87</v>
      </c>
      <c r="Q611" s="45">
        <f t="shared" si="50"/>
        <v>59.9</v>
      </c>
      <c r="R611" s="49" t="str">
        <f>VLOOKUP(Q611,Helper!$N:$O,2,TRUE)</f>
        <v>D</v>
      </c>
      <c r="S611" s="51">
        <f>MATCH(D611,Detail!$G$2:$G$1001,0)</f>
        <v>764</v>
      </c>
      <c r="T611" s="27">
        <f>INDEX(Detail!$A$2:$A$1001,Main!S611,1)</f>
        <v>37898</v>
      </c>
      <c r="U611" t="str">
        <f>INDEX(Detail!$F$2:$F$1001,Main!S611,1)</f>
        <v>Banjarbaru</v>
      </c>
      <c r="V611">
        <f>INDEX(Detail!$C$2:$C$1001,Main!S611,1)</f>
        <v>150</v>
      </c>
      <c r="W611">
        <f>INDEX(Detail!$D$2:$D$1001,Main!S611,1)</f>
        <v>71</v>
      </c>
      <c r="X611" t="str">
        <f>INDEX(Detail!$E$2:$E$1001,Main!S611,1)</f>
        <v>Jl. Ciwastra No. 69</v>
      </c>
      <c r="Y611" t="str">
        <f>INDEX(Detail!$B$2:$B$1001,Main!S611,1)</f>
        <v>AB-</v>
      </c>
      <c r="Z611">
        <f>MATCH(F611,Sheet1!$A$3:$A$8,0)</f>
        <v>2</v>
      </c>
      <c r="AA611">
        <f>MATCH(A611,Sheet1!$B$2:$E$2,0)</f>
        <v>3</v>
      </c>
      <c r="AB611" t="str">
        <f>INDEX(Sheet1!$B$3:$E$8,Main!Z611,Main!AA611)</f>
        <v>Pak Andi</v>
      </c>
    </row>
    <row r="612" spans="1:28" x14ac:dyDescent="0.35">
      <c r="A612" t="str">
        <f t="shared" si="49"/>
        <v>Kategori 3</v>
      </c>
      <c r="B612">
        <v>611</v>
      </c>
      <c r="C612" t="str">
        <f t="shared" si="46"/>
        <v>0611</v>
      </c>
      <c r="D612" t="str">
        <f t="shared" si="47"/>
        <v>F0611</v>
      </c>
      <c r="E612" t="str">
        <f>VLOOKUP(F612,Helper!$I:$J,2,0)</f>
        <v>F</v>
      </c>
      <c r="F612" t="s">
        <v>1011</v>
      </c>
      <c r="G612" s="27" t="str">
        <f>VLOOKUP(D612,Detail!$G:$H,2,0)</f>
        <v>Ellis Rajata</v>
      </c>
      <c r="H612">
        <v>91</v>
      </c>
      <c r="I612">
        <v>62</v>
      </c>
      <c r="J612">
        <v>40</v>
      </c>
      <c r="K612">
        <v>72</v>
      </c>
      <c r="L612">
        <v>63</v>
      </c>
      <c r="M612">
        <v>64</v>
      </c>
      <c r="N612">
        <v>93</v>
      </c>
      <c r="O612" s="27" t="str">
        <f>IFERROR(VLOOKUP(D612,Absen!$A:$B,2,0),"No")</f>
        <v>No</v>
      </c>
      <c r="P612" s="43">
        <f t="shared" si="48"/>
        <v>93</v>
      </c>
      <c r="Q612" s="45">
        <f t="shared" si="50"/>
        <v>66.099999999999994</v>
      </c>
      <c r="R612" s="49" t="str">
        <f>VLOOKUP(Q612,Helper!$N:$O,2,TRUE)</f>
        <v>C</v>
      </c>
      <c r="S612" s="51">
        <f>MATCH(D612,Detail!$G$2:$G$1001,0)</f>
        <v>270</v>
      </c>
      <c r="T612" s="27">
        <f>INDEX(Detail!$A$2:$A$1001,Main!S612,1)</f>
        <v>38002</v>
      </c>
      <c r="U612" t="str">
        <f>INDEX(Detail!$F$2:$F$1001,Main!S612,1)</f>
        <v>Malang</v>
      </c>
      <c r="V612">
        <f>INDEX(Detail!$C$2:$C$1001,Main!S612,1)</f>
        <v>165</v>
      </c>
      <c r="W612">
        <f>INDEX(Detail!$D$2:$D$1001,Main!S612,1)</f>
        <v>93</v>
      </c>
      <c r="X612" t="str">
        <f>INDEX(Detail!$E$2:$E$1001,Main!S612,1)</f>
        <v>Gg. Astana Anyar No. 05</v>
      </c>
      <c r="Y612" t="str">
        <f>INDEX(Detail!$B$2:$B$1001,Main!S612,1)</f>
        <v>O-</v>
      </c>
      <c r="Z612">
        <f>MATCH(F612,Sheet1!$A$3:$A$8,0)</f>
        <v>6</v>
      </c>
      <c r="AA612">
        <f>MATCH(A612,Sheet1!$B$2:$E$2,0)</f>
        <v>3</v>
      </c>
      <c r="AB612" t="str">
        <f>INDEX(Sheet1!$B$3:$E$8,Main!Z612,Main!AA612)</f>
        <v>Bu Ratna</v>
      </c>
    </row>
    <row r="613" spans="1:28" x14ac:dyDescent="0.35">
      <c r="A613" t="str">
        <f t="shared" si="49"/>
        <v>Kategori 3</v>
      </c>
      <c r="B613">
        <v>612</v>
      </c>
      <c r="C613" t="str">
        <f t="shared" si="46"/>
        <v>0612</v>
      </c>
      <c r="D613" t="str">
        <f t="shared" si="47"/>
        <v>B0612</v>
      </c>
      <c r="E613" t="str">
        <f>VLOOKUP(F613,Helper!$I:$J,2,0)</f>
        <v>B</v>
      </c>
      <c r="F613" t="s">
        <v>1014</v>
      </c>
      <c r="G613" s="27" t="str">
        <f>VLOOKUP(D613,Detail!$G:$H,2,0)</f>
        <v>Alambana Uyainah</v>
      </c>
      <c r="H613">
        <v>84</v>
      </c>
      <c r="I613">
        <v>42</v>
      </c>
      <c r="J613">
        <v>78</v>
      </c>
      <c r="K613">
        <v>59</v>
      </c>
      <c r="L613">
        <v>71</v>
      </c>
      <c r="M613">
        <v>96</v>
      </c>
      <c r="N613">
        <v>69</v>
      </c>
      <c r="O613" s="27" t="str">
        <f>IFERROR(VLOOKUP(D613,Absen!$A:$B,2,0),"No")</f>
        <v>No</v>
      </c>
      <c r="P613" s="43">
        <f t="shared" si="48"/>
        <v>69</v>
      </c>
      <c r="Q613" s="45">
        <f t="shared" si="50"/>
        <v>73.700000000000017</v>
      </c>
      <c r="R613" s="49" t="str">
        <f>VLOOKUP(Q613,Helper!$N:$O,2,TRUE)</f>
        <v>B</v>
      </c>
      <c r="S613" s="51">
        <f>MATCH(D613,Detail!$G$2:$G$1001,0)</f>
        <v>55</v>
      </c>
      <c r="T613" s="27">
        <f>INDEX(Detail!$A$2:$A$1001,Main!S613,1)</f>
        <v>38262</v>
      </c>
      <c r="U613" t="str">
        <f>INDEX(Detail!$F$2:$F$1001,Main!S613,1)</f>
        <v>Tidore Kepulauan</v>
      </c>
      <c r="V613">
        <f>INDEX(Detail!$C$2:$C$1001,Main!S613,1)</f>
        <v>165</v>
      </c>
      <c r="W613">
        <f>INDEX(Detail!$D$2:$D$1001,Main!S613,1)</f>
        <v>89</v>
      </c>
      <c r="X613" t="str">
        <f>INDEX(Detail!$E$2:$E$1001,Main!S613,1)</f>
        <v>Gang Gardujati No. 90</v>
      </c>
      <c r="Y613" t="str">
        <f>INDEX(Detail!$B$2:$B$1001,Main!S613,1)</f>
        <v>O-</v>
      </c>
      <c r="Z613">
        <f>MATCH(F613,Sheet1!$A$3:$A$8,0)</f>
        <v>2</v>
      </c>
      <c r="AA613">
        <f>MATCH(A613,Sheet1!$B$2:$E$2,0)</f>
        <v>3</v>
      </c>
      <c r="AB613" t="str">
        <f>INDEX(Sheet1!$B$3:$E$8,Main!Z613,Main!AA613)</f>
        <v>Pak Andi</v>
      </c>
    </row>
    <row r="614" spans="1:28" x14ac:dyDescent="0.35">
      <c r="A614" t="str">
        <f t="shared" si="49"/>
        <v>Kategori 3</v>
      </c>
      <c r="B614">
        <v>613</v>
      </c>
      <c r="C614" t="str">
        <f t="shared" si="46"/>
        <v>0613</v>
      </c>
      <c r="D614" t="str">
        <f t="shared" si="47"/>
        <v>D0613</v>
      </c>
      <c r="E614" t="str">
        <f>VLOOKUP(F614,Helper!$I:$J,2,0)</f>
        <v>D</v>
      </c>
      <c r="F614" t="s">
        <v>1013</v>
      </c>
      <c r="G614" s="27" t="str">
        <f>VLOOKUP(D614,Detail!$G:$H,2,0)</f>
        <v>Laksana Ardianto</v>
      </c>
      <c r="H614">
        <v>66</v>
      </c>
      <c r="I614">
        <v>49</v>
      </c>
      <c r="J614">
        <v>71</v>
      </c>
      <c r="K614">
        <v>65</v>
      </c>
      <c r="L614">
        <v>95</v>
      </c>
      <c r="M614">
        <v>65</v>
      </c>
      <c r="N614">
        <v>87</v>
      </c>
      <c r="O614" s="27">
        <f>IFERROR(VLOOKUP(D614,Absen!$A:$B,2,0),"No")</f>
        <v>44780</v>
      </c>
      <c r="P614" s="43">
        <f t="shared" si="48"/>
        <v>77</v>
      </c>
      <c r="Q614" s="45">
        <f t="shared" si="50"/>
        <v>69.275000000000006</v>
      </c>
      <c r="R614" s="49" t="str">
        <f>VLOOKUP(Q614,Helper!$N:$O,2,TRUE)</f>
        <v>C</v>
      </c>
      <c r="S614" s="51">
        <f>MATCH(D614,Detail!$G$2:$G$1001,0)</f>
        <v>431</v>
      </c>
      <c r="T614" s="27">
        <f>INDEX(Detail!$A$2:$A$1001,Main!S614,1)</f>
        <v>38232</v>
      </c>
      <c r="U614" t="str">
        <f>INDEX(Detail!$F$2:$F$1001,Main!S614,1)</f>
        <v>Tarakan</v>
      </c>
      <c r="V614">
        <f>INDEX(Detail!$C$2:$C$1001,Main!S614,1)</f>
        <v>159</v>
      </c>
      <c r="W614">
        <f>INDEX(Detail!$D$2:$D$1001,Main!S614,1)</f>
        <v>46</v>
      </c>
      <c r="X614" t="str">
        <f>INDEX(Detail!$E$2:$E$1001,Main!S614,1)</f>
        <v>Gg. Rumah Sakit No. 35</v>
      </c>
      <c r="Y614" t="str">
        <f>INDEX(Detail!$B$2:$B$1001,Main!S614,1)</f>
        <v>O-</v>
      </c>
      <c r="Z614">
        <f>MATCH(F614,Sheet1!$A$3:$A$8,0)</f>
        <v>4</v>
      </c>
      <c r="AA614">
        <f>MATCH(A614,Sheet1!$B$2:$E$2,0)</f>
        <v>3</v>
      </c>
      <c r="AB614" t="str">
        <f>INDEX(Sheet1!$B$3:$E$8,Main!Z614,Main!AA614)</f>
        <v>Pak Krisna</v>
      </c>
    </row>
    <row r="615" spans="1:28" x14ac:dyDescent="0.35">
      <c r="A615" t="str">
        <f t="shared" si="49"/>
        <v>Kategori 3</v>
      </c>
      <c r="B615">
        <v>614</v>
      </c>
      <c r="C615" t="str">
        <f t="shared" si="46"/>
        <v>0614</v>
      </c>
      <c r="D615" t="str">
        <f t="shared" si="47"/>
        <v>C0614</v>
      </c>
      <c r="E615" t="str">
        <f>VLOOKUP(F615,Helper!$I:$J,2,0)</f>
        <v>C</v>
      </c>
      <c r="F615" t="s">
        <v>1012</v>
      </c>
      <c r="G615" s="27" t="str">
        <f>VLOOKUP(D615,Detail!$G:$H,2,0)</f>
        <v>Tania Andriani</v>
      </c>
      <c r="H615">
        <v>54</v>
      </c>
      <c r="I615">
        <v>46</v>
      </c>
      <c r="J615">
        <v>94</v>
      </c>
      <c r="K615">
        <v>58</v>
      </c>
      <c r="L615">
        <v>62</v>
      </c>
      <c r="M615">
        <v>46</v>
      </c>
      <c r="N615">
        <v>69</v>
      </c>
      <c r="O615" s="27">
        <f>IFERROR(VLOOKUP(D615,Absen!$A:$B,2,0),"No")</f>
        <v>44843</v>
      </c>
      <c r="P615" s="43">
        <f t="shared" si="48"/>
        <v>59</v>
      </c>
      <c r="Q615" s="45">
        <f t="shared" si="50"/>
        <v>61.4</v>
      </c>
      <c r="R615" s="49" t="str">
        <f>VLOOKUP(Q615,Helper!$N:$O,2,TRUE)</f>
        <v>C</v>
      </c>
      <c r="S615" s="51">
        <f>MATCH(D615,Detail!$G$2:$G$1001,0)</f>
        <v>1</v>
      </c>
      <c r="T615" s="27">
        <f>INDEX(Detail!$A$2:$A$1001,Main!S615,1)</f>
        <v>38119</v>
      </c>
      <c r="U615" t="str">
        <f>INDEX(Detail!$F$2:$F$1001,Main!S615,1)</f>
        <v>Banjarmasin</v>
      </c>
      <c r="V615">
        <f>INDEX(Detail!$C$2:$C$1001,Main!S615,1)</f>
        <v>180</v>
      </c>
      <c r="W615">
        <f>INDEX(Detail!$D$2:$D$1001,Main!S615,1)</f>
        <v>90</v>
      </c>
      <c r="X615" t="str">
        <f>INDEX(Detail!$E$2:$E$1001,Main!S615,1)</f>
        <v xml:space="preserve">Gang Abdul Muis No. 2
</v>
      </c>
      <c r="Y615" t="str">
        <f>INDEX(Detail!$B$2:$B$1001,Main!S615,1)</f>
        <v>A+</v>
      </c>
      <c r="Z615">
        <f>MATCH(F615,Sheet1!$A$3:$A$8,0)</f>
        <v>3</v>
      </c>
      <c r="AA615">
        <f>MATCH(A615,Sheet1!$B$2:$E$2,0)</f>
        <v>3</v>
      </c>
      <c r="AB615" t="str">
        <f>INDEX(Sheet1!$B$3:$E$8,Main!Z615,Main!AA615)</f>
        <v>Bu Dwi</v>
      </c>
    </row>
    <row r="616" spans="1:28" x14ac:dyDescent="0.35">
      <c r="A616" t="str">
        <f t="shared" si="49"/>
        <v>Kategori 3</v>
      </c>
      <c r="B616">
        <v>615</v>
      </c>
      <c r="C616" t="str">
        <f t="shared" si="46"/>
        <v>0615</v>
      </c>
      <c r="D616" t="str">
        <f t="shared" si="47"/>
        <v>F0615</v>
      </c>
      <c r="E616" t="str">
        <f>VLOOKUP(F616,Helper!$I:$J,2,0)</f>
        <v>F</v>
      </c>
      <c r="F616" t="s">
        <v>1011</v>
      </c>
      <c r="G616" s="27" t="str">
        <f>VLOOKUP(D616,Detail!$G:$H,2,0)</f>
        <v>Prabu Halim</v>
      </c>
      <c r="H616">
        <v>91</v>
      </c>
      <c r="I616">
        <v>63</v>
      </c>
      <c r="J616">
        <v>46</v>
      </c>
      <c r="K616">
        <v>51</v>
      </c>
      <c r="L616">
        <v>87</v>
      </c>
      <c r="M616">
        <v>49</v>
      </c>
      <c r="N616">
        <v>76</v>
      </c>
      <c r="O616" s="27">
        <f>IFERROR(VLOOKUP(D616,Absen!$A:$B,2,0),"No")</f>
        <v>44807</v>
      </c>
      <c r="P616" s="43">
        <f t="shared" si="48"/>
        <v>66</v>
      </c>
      <c r="Q616" s="45">
        <f t="shared" si="50"/>
        <v>62.1</v>
      </c>
      <c r="R616" s="49" t="str">
        <f>VLOOKUP(Q616,Helper!$N:$O,2,TRUE)</f>
        <v>C</v>
      </c>
      <c r="S616" s="51">
        <f>MATCH(D616,Detail!$G$2:$G$1001,0)</f>
        <v>78</v>
      </c>
      <c r="T616" s="27">
        <f>INDEX(Detail!$A$2:$A$1001,Main!S616,1)</f>
        <v>37325</v>
      </c>
      <c r="U616" t="str">
        <f>INDEX(Detail!$F$2:$F$1001,Main!S616,1)</f>
        <v>Makassar</v>
      </c>
      <c r="V616">
        <f>INDEX(Detail!$C$2:$C$1001,Main!S616,1)</f>
        <v>171</v>
      </c>
      <c r="W616">
        <f>INDEX(Detail!$D$2:$D$1001,Main!S616,1)</f>
        <v>58</v>
      </c>
      <c r="X616" t="str">
        <f>INDEX(Detail!$E$2:$E$1001,Main!S616,1)</f>
        <v xml:space="preserve">Gang Jayawijaya No. 7
</v>
      </c>
      <c r="Y616" t="str">
        <f>INDEX(Detail!$B$2:$B$1001,Main!S616,1)</f>
        <v>B-</v>
      </c>
      <c r="Z616">
        <f>MATCH(F616,Sheet1!$A$3:$A$8,0)</f>
        <v>6</v>
      </c>
      <c r="AA616">
        <f>MATCH(A616,Sheet1!$B$2:$E$2,0)</f>
        <v>3</v>
      </c>
      <c r="AB616" t="str">
        <f>INDEX(Sheet1!$B$3:$E$8,Main!Z616,Main!AA616)</f>
        <v>Bu Ratna</v>
      </c>
    </row>
    <row r="617" spans="1:28" x14ac:dyDescent="0.35">
      <c r="A617" t="str">
        <f t="shared" si="49"/>
        <v>Kategori 3</v>
      </c>
      <c r="B617">
        <v>616</v>
      </c>
      <c r="C617" t="str">
        <f t="shared" si="46"/>
        <v>0616</v>
      </c>
      <c r="D617" t="str">
        <f t="shared" si="47"/>
        <v>C0616</v>
      </c>
      <c r="E617" t="str">
        <f>VLOOKUP(F617,Helper!$I:$J,2,0)</f>
        <v>C</v>
      </c>
      <c r="F617" t="s">
        <v>1012</v>
      </c>
      <c r="G617" s="27" t="str">
        <f>VLOOKUP(D617,Detail!$G:$H,2,0)</f>
        <v>Balangga Kusuma</v>
      </c>
      <c r="H617">
        <v>58</v>
      </c>
      <c r="I617">
        <v>61</v>
      </c>
      <c r="J617">
        <v>64</v>
      </c>
      <c r="K617">
        <v>58</v>
      </c>
      <c r="L617">
        <v>59</v>
      </c>
      <c r="M617">
        <v>88</v>
      </c>
      <c r="N617">
        <v>93</v>
      </c>
      <c r="O617" s="27">
        <f>IFERROR(VLOOKUP(D617,Absen!$A:$B,2,0),"No")</f>
        <v>44914</v>
      </c>
      <c r="P617" s="43">
        <f t="shared" si="48"/>
        <v>83</v>
      </c>
      <c r="Q617" s="45">
        <f t="shared" si="50"/>
        <v>68.2</v>
      </c>
      <c r="R617" s="49" t="str">
        <f>VLOOKUP(Q617,Helper!$N:$O,2,TRUE)</f>
        <v>C</v>
      </c>
      <c r="S617" s="51">
        <f>MATCH(D617,Detail!$G$2:$G$1001,0)</f>
        <v>993</v>
      </c>
      <c r="T617" s="27">
        <f>INDEX(Detail!$A$2:$A$1001,Main!S617,1)</f>
        <v>37927</v>
      </c>
      <c r="U617" t="str">
        <f>INDEX(Detail!$F$2:$F$1001,Main!S617,1)</f>
        <v>Pangkalpinang</v>
      </c>
      <c r="V617">
        <f>INDEX(Detail!$C$2:$C$1001,Main!S617,1)</f>
        <v>178</v>
      </c>
      <c r="W617">
        <f>INDEX(Detail!$D$2:$D$1001,Main!S617,1)</f>
        <v>86</v>
      </c>
      <c r="X617" t="str">
        <f>INDEX(Detail!$E$2:$E$1001,Main!S617,1)</f>
        <v>Jl. Waringin No. 03</v>
      </c>
      <c r="Y617" t="str">
        <f>INDEX(Detail!$B$2:$B$1001,Main!S617,1)</f>
        <v>O-</v>
      </c>
      <c r="Z617">
        <f>MATCH(F617,Sheet1!$A$3:$A$8,0)</f>
        <v>3</v>
      </c>
      <c r="AA617">
        <f>MATCH(A617,Sheet1!$B$2:$E$2,0)</f>
        <v>3</v>
      </c>
      <c r="AB617" t="str">
        <f>INDEX(Sheet1!$B$3:$E$8,Main!Z617,Main!AA617)</f>
        <v>Bu Dwi</v>
      </c>
    </row>
    <row r="618" spans="1:28" x14ac:dyDescent="0.35">
      <c r="A618" t="str">
        <f t="shared" si="49"/>
        <v>Kategori 3</v>
      </c>
      <c r="B618">
        <v>617</v>
      </c>
      <c r="C618" t="str">
        <f t="shared" si="46"/>
        <v>0617</v>
      </c>
      <c r="D618" t="str">
        <f t="shared" si="47"/>
        <v>D0617</v>
      </c>
      <c r="E618" t="str">
        <f>VLOOKUP(F618,Helper!$I:$J,2,0)</f>
        <v>D</v>
      </c>
      <c r="F618" t="s">
        <v>1013</v>
      </c>
      <c r="G618" s="27" t="str">
        <f>VLOOKUP(D618,Detail!$G:$H,2,0)</f>
        <v>Teguh Hardiansyah</v>
      </c>
      <c r="H618">
        <v>55</v>
      </c>
      <c r="I618">
        <v>60</v>
      </c>
      <c r="J618">
        <v>89</v>
      </c>
      <c r="K618">
        <v>59</v>
      </c>
      <c r="L618">
        <v>53</v>
      </c>
      <c r="M618">
        <v>92</v>
      </c>
      <c r="N618">
        <v>90</v>
      </c>
      <c r="O618" s="27" t="str">
        <f>IFERROR(VLOOKUP(D618,Absen!$A:$B,2,0),"No")</f>
        <v>No</v>
      </c>
      <c r="P618" s="43">
        <f t="shared" si="48"/>
        <v>90</v>
      </c>
      <c r="Q618" s="45">
        <f t="shared" si="50"/>
        <v>73.575000000000003</v>
      </c>
      <c r="R618" s="49" t="str">
        <f>VLOOKUP(Q618,Helper!$N:$O,2,TRUE)</f>
        <v>B</v>
      </c>
      <c r="S618" s="51">
        <f>MATCH(D618,Detail!$G$2:$G$1001,0)</f>
        <v>661</v>
      </c>
      <c r="T618" s="27">
        <f>INDEX(Detail!$A$2:$A$1001,Main!S618,1)</f>
        <v>37631</v>
      </c>
      <c r="U618" t="str">
        <f>INDEX(Detail!$F$2:$F$1001,Main!S618,1)</f>
        <v>Padang Sidempuan</v>
      </c>
      <c r="V618">
        <f>INDEX(Detail!$C$2:$C$1001,Main!S618,1)</f>
        <v>154</v>
      </c>
      <c r="W618">
        <f>INDEX(Detail!$D$2:$D$1001,Main!S618,1)</f>
        <v>94</v>
      </c>
      <c r="X618" t="str">
        <f>INDEX(Detail!$E$2:$E$1001,Main!S618,1)</f>
        <v xml:space="preserve">Jalan Rumah Sakit No. 6
</v>
      </c>
      <c r="Y618" t="str">
        <f>INDEX(Detail!$B$2:$B$1001,Main!S618,1)</f>
        <v>A+</v>
      </c>
      <c r="Z618">
        <f>MATCH(F618,Sheet1!$A$3:$A$8,0)</f>
        <v>4</v>
      </c>
      <c r="AA618">
        <f>MATCH(A618,Sheet1!$B$2:$E$2,0)</f>
        <v>3</v>
      </c>
      <c r="AB618" t="str">
        <f>INDEX(Sheet1!$B$3:$E$8,Main!Z618,Main!AA618)</f>
        <v>Pak Krisna</v>
      </c>
    </row>
    <row r="619" spans="1:28" x14ac:dyDescent="0.35">
      <c r="A619" t="str">
        <f t="shared" si="49"/>
        <v>Kategori 3</v>
      </c>
      <c r="B619">
        <v>618</v>
      </c>
      <c r="C619" t="str">
        <f t="shared" si="46"/>
        <v>0618</v>
      </c>
      <c r="D619" t="str">
        <f t="shared" si="47"/>
        <v>B0618</v>
      </c>
      <c r="E619" t="str">
        <f>VLOOKUP(F619,Helper!$I:$J,2,0)</f>
        <v>B</v>
      </c>
      <c r="F619" t="s">
        <v>1014</v>
      </c>
      <c r="G619" s="27" t="str">
        <f>VLOOKUP(D619,Detail!$G:$H,2,0)</f>
        <v>Kenzie Widodo</v>
      </c>
      <c r="H619">
        <v>57</v>
      </c>
      <c r="I619">
        <v>58</v>
      </c>
      <c r="J619">
        <v>65</v>
      </c>
      <c r="K619">
        <v>68</v>
      </c>
      <c r="L619">
        <v>60</v>
      </c>
      <c r="M619">
        <v>43</v>
      </c>
      <c r="N619">
        <v>73</v>
      </c>
      <c r="O619" s="27" t="str">
        <f>IFERROR(VLOOKUP(D619,Absen!$A:$B,2,0),"No")</f>
        <v>No</v>
      </c>
      <c r="P619" s="43">
        <f t="shared" si="48"/>
        <v>73</v>
      </c>
      <c r="Q619" s="45">
        <f t="shared" si="50"/>
        <v>59.275000000000006</v>
      </c>
      <c r="R619" s="49" t="str">
        <f>VLOOKUP(Q619,Helper!$N:$O,2,TRUE)</f>
        <v>D</v>
      </c>
      <c r="S619" s="51">
        <f>MATCH(D619,Detail!$G$2:$G$1001,0)</f>
        <v>588</v>
      </c>
      <c r="T619" s="27">
        <f>INDEX(Detail!$A$2:$A$1001,Main!S619,1)</f>
        <v>38229</v>
      </c>
      <c r="U619" t="str">
        <f>INDEX(Detail!$F$2:$F$1001,Main!S619,1)</f>
        <v>Pematangsiantar</v>
      </c>
      <c r="V619">
        <f>INDEX(Detail!$C$2:$C$1001,Main!S619,1)</f>
        <v>165</v>
      </c>
      <c r="W619">
        <f>INDEX(Detail!$D$2:$D$1001,Main!S619,1)</f>
        <v>63</v>
      </c>
      <c r="X619" t="str">
        <f>INDEX(Detail!$E$2:$E$1001,Main!S619,1)</f>
        <v>Jalan Kendalsari No. 04</v>
      </c>
      <c r="Y619" t="str">
        <f>INDEX(Detail!$B$2:$B$1001,Main!S619,1)</f>
        <v>AB-</v>
      </c>
      <c r="Z619">
        <f>MATCH(F619,Sheet1!$A$3:$A$8,0)</f>
        <v>2</v>
      </c>
      <c r="AA619">
        <f>MATCH(A619,Sheet1!$B$2:$E$2,0)</f>
        <v>3</v>
      </c>
      <c r="AB619" t="str">
        <f>INDEX(Sheet1!$B$3:$E$8,Main!Z619,Main!AA619)</f>
        <v>Pak Andi</v>
      </c>
    </row>
    <row r="620" spans="1:28" x14ac:dyDescent="0.35">
      <c r="A620" t="str">
        <f t="shared" si="49"/>
        <v>Kategori 3</v>
      </c>
      <c r="B620">
        <v>619</v>
      </c>
      <c r="C620" t="str">
        <f t="shared" si="46"/>
        <v>0619</v>
      </c>
      <c r="D620" t="str">
        <f t="shared" si="47"/>
        <v>B0619</v>
      </c>
      <c r="E620" t="str">
        <f>VLOOKUP(F620,Helper!$I:$J,2,0)</f>
        <v>B</v>
      </c>
      <c r="F620" t="s">
        <v>1014</v>
      </c>
      <c r="G620" s="27" t="str">
        <f>VLOOKUP(D620,Detail!$G:$H,2,0)</f>
        <v>Galak Oktaviani</v>
      </c>
      <c r="H620">
        <v>60</v>
      </c>
      <c r="I620">
        <v>63</v>
      </c>
      <c r="J620">
        <v>44</v>
      </c>
      <c r="K620">
        <v>68</v>
      </c>
      <c r="L620">
        <v>64</v>
      </c>
      <c r="M620">
        <v>57</v>
      </c>
      <c r="N620">
        <v>70</v>
      </c>
      <c r="O620" s="27" t="str">
        <f>IFERROR(VLOOKUP(D620,Absen!$A:$B,2,0),"No")</f>
        <v>No</v>
      </c>
      <c r="P620" s="43">
        <f t="shared" si="48"/>
        <v>70</v>
      </c>
      <c r="Q620" s="45">
        <f t="shared" si="50"/>
        <v>59.074999999999996</v>
      </c>
      <c r="R620" s="49" t="str">
        <f>VLOOKUP(Q620,Helper!$N:$O,2,TRUE)</f>
        <v>D</v>
      </c>
      <c r="S620" s="51">
        <f>MATCH(D620,Detail!$G$2:$G$1001,0)</f>
        <v>730</v>
      </c>
      <c r="T620" s="27">
        <f>INDEX(Detail!$A$2:$A$1001,Main!S620,1)</f>
        <v>37502</v>
      </c>
      <c r="U620" t="str">
        <f>INDEX(Detail!$F$2:$F$1001,Main!S620,1)</f>
        <v>Surakarta</v>
      </c>
      <c r="V620">
        <f>INDEX(Detail!$C$2:$C$1001,Main!S620,1)</f>
        <v>173</v>
      </c>
      <c r="W620">
        <f>INDEX(Detail!$D$2:$D$1001,Main!S620,1)</f>
        <v>62</v>
      </c>
      <c r="X620" t="str">
        <f>INDEX(Detail!$E$2:$E$1001,Main!S620,1)</f>
        <v>Jl. Abdul Muis No. 96</v>
      </c>
      <c r="Y620" t="str">
        <f>INDEX(Detail!$B$2:$B$1001,Main!S620,1)</f>
        <v>O+</v>
      </c>
      <c r="Z620">
        <f>MATCH(F620,Sheet1!$A$3:$A$8,0)</f>
        <v>2</v>
      </c>
      <c r="AA620">
        <f>MATCH(A620,Sheet1!$B$2:$E$2,0)</f>
        <v>3</v>
      </c>
      <c r="AB620" t="str">
        <f>INDEX(Sheet1!$B$3:$E$8,Main!Z620,Main!AA620)</f>
        <v>Pak Andi</v>
      </c>
    </row>
    <row r="621" spans="1:28" x14ac:dyDescent="0.35">
      <c r="A621" t="str">
        <f t="shared" si="49"/>
        <v>Kategori 3</v>
      </c>
      <c r="B621">
        <v>620</v>
      </c>
      <c r="C621" t="str">
        <f t="shared" si="46"/>
        <v>0620</v>
      </c>
      <c r="D621" t="str">
        <f t="shared" si="47"/>
        <v>C0620</v>
      </c>
      <c r="E621" t="str">
        <f>VLOOKUP(F621,Helper!$I:$J,2,0)</f>
        <v>C</v>
      </c>
      <c r="F621" t="s">
        <v>1012</v>
      </c>
      <c r="G621" s="27" t="str">
        <f>VLOOKUP(D621,Detail!$G:$H,2,0)</f>
        <v>Dimas Megantara</v>
      </c>
      <c r="H621">
        <v>76</v>
      </c>
      <c r="I621">
        <v>47</v>
      </c>
      <c r="J621">
        <v>66</v>
      </c>
      <c r="K621">
        <v>50</v>
      </c>
      <c r="L621">
        <v>64</v>
      </c>
      <c r="M621">
        <v>58</v>
      </c>
      <c r="N621">
        <v>99</v>
      </c>
      <c r="O621" s="27">
        <f>IFERROR(VLOOKUP(D621,Absen!$A:$B,2,0),"No")</f>
        <v>44785</v>
      </c>
      <c r="P621" s="43">
        <f t="shared" si="48"/>
        <v>89</v>
      </c>
      <c r="Q621" s="45">
        <f t="shared" si="50"/>
        <v>63.325000000000003</v>
      </c>
      <c r="R621" s="49" t="str">
        <f>VLOOKUP(Q621,Helper!$N:$O,2,TRUE)</f>
        <v>C</v>
      </c>
      <c r="S621" s="51">
        <f>MATCH(D621,Detail!$G$2:$G$1001,0)</f>
        <v>589</v>
      </c>
      <c r="T621" s="27">
        <f>INDEX(Detail!$A$2:$A$1001,Main!S621,1)</f>
        <v>37547</v>
      </c>
      <c r="U621" t="str">
        <f>INDEX(Detail!$F$2:$F$1001,Main!S621,1)</f>
        <v>Tarakan</v>
      </c>
      <c r="V621">
        <f>INDEX(Detail!$C$2:$C$1001,Main!S621,1)</f>
        <v>163</v>
      </c>
      <c r="W621">
        <f>INDEX(Detail!$D$2:$D$1001,Main!S621,1)</f>
        <v>91</v>
      </c>
      <c r="X621" t="str">
        <f>INDEX(Detail!$E$2:$E$1001,Main!S621,1)</f>
        <v>Jalan Kendalsari No. 20</v>
      </c>
      <c r="Y621" t="str">
        <f>INDEX(Detail!$B$2:$B$1001,Main!S621,1)</f>
        <v>A+</v>
      </c>
      <c r="Z621">
        <f>MATCH(F621,Sheet1!$A$3:$A$8,0)</f>
        <v>3</v>
      </c>
      <c r="AA621">
        <f>MATCH(A621,Sheet1!$B$2:$E$2,0)</f>
        <v>3</v>
      </c>
      <c r="AB621" t="str">
        <f>INDEX(Sheet1!$B$3:$E$8,Main!Z621,Main!AA621)</f>
        <v>Bu Dwi</v>
      </c>
    </row>
    <row r="622" spans="1:28" x14ac:dyDescent="0.35">
      <c r="A622" t="str">
        <f t="shared" si="49"/>
        <v>Kategori 3</v>
      </c>
      <c r="B622">
        <v>621</v>
      </c>
      <c r="C622" t="str">
        <f t="shared" si="46"/>
        <v>0621</v>
      </c>
      <c r="D622" t="str">
        <f t="shared" si="47"/>
        <v>B0621</v>
      </c>
      <c r="E622" t="str">
        <f>VLOOKUP(F622,Helper!$I:$J,2,0)</f>
        <v>B</v>
      </c>
      <c r="F622" t="s">
        <v>1014</v>
      </c>
      <c r="G622" s="27" t="str">
        <f>VLOOKUP(D622,Detail!$G:$H,2,0)</f>
        <v>Empluk Waskita</v>
      </c>
      <c r="H622">
        <v>85</v>
      </c>
      <c r="I622">
        <v>60</v>
      </c>
      <c r="J622">
        <v>57</v>
      </c>
      <c r="K622">
        <v>73</v>
      </c>
      <c r="L622">
        <v>71</v>
      </c>
      <c r="M622">
        <v>72</v>
      </c>
      <c r="N622">
        <v>83</v>
      </c>
      <c r="O622" s="27" t="str">
        <f>IFERROR(VLOOKUP(D622,Absen!$A:$B,2,0),"No")</f>
        <v>No</v>
      </c>
      <c r="P622" s="43">
        <f t="shared" si="48"/>
        <v>83</v>
      </c>
      <c r="Q622" s="45">
        <f t="shared" si="50"/>
        <v>70.224999999999994</v>
      </c>
      <c r="R622" s="49" t="str">
        <f>VLOOKUP(Q622,Helper!$N:$O,2,TRUE)</f>
        <v>B</v>
      </c>
      <c r="S622" s="51">
        <f>MATCH(D622,Detail!$G$2:$G$1001,0)</f>
        <v>593</v>
      </c>
      <c r="T622" s="27">
        <f>INDEX(Detail!$A$2:$A$1001,Main!S622,1)</f>
        <v>37590</v>
      </c>
      <c r="U622" t="str">
        <f>INDEX(Detail!$F$2:$F$1001,Main!S622,1)</f>
        <v>Banjarbaru</v>
      </c>
      <c r="V622">
        <f>INDEX(Detail!$C$2:$C$1001,Main!S622,1)</f>
        <v>150</v>
      </c>
      <c r="W622">
        <f>INDEX(Detail!$D$2:$D$1001,Main!S622,1)</f>
        <v>86</v>
      </c>
      <c r="X622" t="str">
        <f>INDEX(Detail!$E$2:$E$1001,Main!S622,1)</f>
        <v>Jalan KH Amin Jasuta No. 27</v>
      </c>
      <c r="Y622" t="str">
        <f>INDEX(Detail!$B$2:$B$1001,Main!S622,1)</f>
        <v>O+</v>
      </c>
      <c r="Z622">
        <f>MATCH(F622,Sheet1!$A$3:$A$8,0)</f>
        <v>2</v>
      </c>
      <c r="AA622">
        <f>MATCH(A622,Sheet1!$B$2:$E$2,0)</f>
        <v>3</v>
      </c>
      <c r="AB622" t="str">
        <f>INDEX(Sheet1!$B$3:$E$8,Main!Z622,Main!AA622)</f>
        <v>Pak Andi</v>
      </c>
    </row>
    <row r="623" spans="1:28" x14ac:dyDescent="0.35">
      <c r="A623" t="str">
        <f t="shared" si="49"/>
        <v>Kategori 3</v>
      </c>
      <c r="B623">
        <v>622</v>
      </c>
      <c r="C623" t="str">
        <f t="shared" si="46"/>
        <v>0622</v>
      </c>
      <c r="D623" t="str">
        <f t="shared" si="47"/>
        <v>E0622</v>
      </c>
      <c r="E623" t="str">
        <f>VLOOKUP(F623,Helper!$I:$J,2,0)</f>
        <v>E</v>
      </c>
      <c r="F623" t="s">
        <v>1010</v>
      </c>
      <c r="G623" s="27" t="str">
        <f>VLOOKUP(D623,Detail!$G:$H,2,0)</f>
        <v>Jagaraga Wahyuni</v>
      </c>
      <c r="H623">
        <v>59</v>
      </c>
      <c r="I623">
        <v>63</v>
      </c>
      <c r="J623">
        <v>44</v>
      </c>
      <c r="K623">
        <v>57</v>
      </c>
      <c r="L623">
        <v>95</v>
      </c>
      <c r="M623">
        <v>72</v>
      </c>
      <c r="N623">
        <v>60</v>
      </c>
      <c r="O623" s="27">
        <f>IFERROR(VLOOKUP(D623,Absen!$A:$B,2,0),"No")</f>
        <v>44838</v>
      </c>
      <c r="P623" s="43">
        <f t="shared" si="48"/>
        <v>50</v>
      </c>
      <c r="Q623" s="45">
        <f t="shared" si="50"/>
        <v>62.449999999999996</v>
      </c>
      <c r="R623" s="49" t="str">
        <f>VLOOKUP(Q623,Helper!$N:$O,2,TRUE)</f>
        <v>C</v>
      </c>
      <c r="S623" s="51">
        <f>MATCH(D623,Detail!$G$2:$G$1001,0)</f>
        <v>131</v>
      </c>
      <c r="T623" s="27">
        <f>INDEX(Detail!$A$2:$A$1001,Main!S623,1)</f>
        <v>37172</v>
      </c>
      <c r="U623" t="str">
        <f>INDEX(Detail!$F$2:$F$1001,Main!S623,1)</f>
        <v>Madiun</v>
      </c>
      <c r="V623">
        <f>INDEX(Detail!$C$2:$C$1001,Main!S623,1)</f>
        <v>177</v>
      </c>
      <c r="W623">
        <f>INDEX(Detail!$D$2:$D$1001,Main!S623,1)</f>
        <v>69</v>
      </c>
      <c r="X623" t="str">
        <f>INDEX(Detail!$E$2:$E$1001,Main!S623,1)</f>
        <v>Gang Moch. Ramdan No. 09</v>
      </c>
      <c r="Y623" t="str">
        <f>INDEX(Detail!$B$2:$B$1001,Main!S623,1)</f>
        <v>O+</v>
      </c>
      <c r="Z623">
        <f>MATCH(F623,Sheet1!$A$3:$A$8,0)</f>
        <v>5</v>
      </c>
      <c r="AA623">
        <f>MATCH(A623,Sheet1!$B$2:$E$2,0)</f>
        <v>3</v>
      </c>
      <c r="AB623" t="str">
        <f>INDEX(Sheet1!$B$3:$E$8,Main!Z623,Main!AA623)</f>
        <v>Pak Budi</v>
      </c>
    </row>
    <row r="624" spans="1:28" x14ac:dyDescent="0.35">
      <c r="A624" t="str">
        <f t="shared" si="49"/>
        <v>Kategori 3</v>
      </c>
      <c r="B624">
        <v>623</v>
      </c>
      <c r="C624" t="str">
        <f t="shared" si="46"/>
        <v>0623</v>
      </c>
      <c r="D624" t="str">
        <f t="shared" si="47"/>
        <v>C0623</v>
      </c>
      <c r="E624" t="str">
        <f>VLOOKUP(F624,Helper!$I:$J,2,0)</f>
        <v>C</v>
      </c>
      <c r="F624" t="s">
        <v>1012</v>
      </c>
      <c r="G624" s="27" t="str">
        <f>VLOOKUP(D624,Detail!$G:$H,2,0)</f>
        <v>Dwi Wibowo</v>
      </c>
      <c r="H624">
        <v>52</v>
      </c>
      <c r="I624">
        <v>65</v>
      </c>
      <c r="J624">
        <v>72</v>
      </c>
      <c r="K624">
        <v>64</v>
      </c>
      <c r="L624">
        <v>86</v>
      </c>
      <c r="M624">
        <v>62</v>
      </c>
      <c r="N624">
        <v>99</v>
      </c>
      <c r="O624" s="27">
        <f>IFERROR(VLOOKUP(D624,Absen!$A:$B,2,0),"No")</f>
        <v>44897</v>
      </c>
      <c r="P624" s="43">
        <f t="shared" si="48"/>
        <v>89</v>
      </c>
      <c r="Q624" s="45">
        <f t="shared" si="50"/>
        <v>69.075000000000003</v>
      </c>
      <c r="R624" s="49" t="str">
        <f>VLOOKUP(Q624,Helper!$N:$O,2,TRUE)</f>
        <v>C</v>
      </c>
      <c r="S624" s="51">
        <f>MATCH(D624,Detail!$G$2:$G$1001,0)</f>
        <v>357</v>
      </c>
      <c r="T624" s="27">
        <f>INDEX(Detail!$A$2:$A$1001,Main!S624,1)</f>
        <v>38439</v>
      </c>
      <c r="U624" t="str">
        <f>INDEX(Detail!$F$2:$F$1001,Main!S624,1)</f>
        <v>Kediri</v>
      </c>
      <c r="V624">
        <f>INDEX(Detail!$C$2:$C$1001,Main!S624,1)</f>
        <v>171</v>
      </c>
      <c r="W624">
        <f>INDEX(Detail!$D$2:$D$1001,Main!S624,1)</f>
        <v>85</v>
      </c>
      <c r="X624" t="str">
        <f>INDEX(Detail!$E$2:$E$1001,Main!S624,1)</f>
        <v xml:space="preserve">Gg. Kutai No. 0
</v>
      </c>
      <c r="Y624" t="str">
        <f>INDEX(Detail!$B$2:$B$1001,Main!S624,1)</f>
        <v>A-</v>
      </c>
      <c r="Z624">
        <f>MATCH(F624,Sheet1!$A$3:$A$8,0)</f>
        <v>3</v>
      </c>
      <c r="AA624">
        <f>MATCH(A624,Sheet1!$B$2:$E$2,0)</f>
        <v>3</v>
      </c>
      <c r="AB624" t="str">
        <f>INDEX(Sheet1!$B$3:$E$8,Main!Z624,Main!AA624)</f>
        <v>Bu Dwi</v>
      </c>
    </row>
    <row r="625" spans="1:28" x14ac:dyDescent="0.35">
      <c r="A625" t="str">
        <f t="shared" si="49"/>
        <v>Kategori 3</v>
      </c>
      <c r="B625">
        <v>624</v>
      </c>
      <c r="C625" t="str">
        <f t="shared" si="46"/>
        <v>0624</v>
      </c>
      <c r="D625" t="str">
        <f t="shared" si="47"/>
        <v>D0624</v>
      </c>
      <c r="E625" t="str">
        <f>VLOOKUP(F625,Helper!$I:$J,2,0)</f>
        <v>D</v>
      </c>
      <c r="F625" t="s">
        <v>1013</v>
      </c>
      <c r="G625" s="27" t="str">
        <f>VLOOKUP(D625,Detail!$G:$H,2,0)</f>
        <v>Pardi Yulianti</v>
      </c>
      <c r="H625">
        <v>76</v>
      </c>
      <c r="I625">
        <v>58</v>
      </c>
      <c r="J625">
        <v>43</v>
      </c>
      <c r="K625">
        <v>51</v>
      </c>
      <c r="L625">
        <v>76</v>
      </c>
      <c r="M625">
        <v>64</v>
      </c>
      <c r="N625">
        <v>100</v>
      </c>
      <c r="O625" s="27" t="str">
        <f>IFERROR(VLOOKUP(D625,Absen!$A:$B,2,0),"No")</f>
        <v>No</v>
      </c>
      <c r="P625" s="43">
        <f t="shared" si="48"/>
        <v>100</v>
      </c>
      <c r="Q625" s="45">
        <f t="shared" si="50"/>
        <v>64.025000000000006</v>
      </c>
      <c r="R625" s="49" t="str">
        <f>VLOOKUP(Q625,Helper!$N:$O,2,TRUE)</f>
        <v>C</v>
      </c>
      <c r="S625" s="51">
        <f>MATCH(D625,Detail!$G$2:$G$1001,0)</f>
        <v>610</v>
      </c>
      <c r="T625" s="27">
        <f>INDEX(Detail!$A$2:$A$1001,Main!S625,1)</f>
        <v>38092</v>
      </c>
      <c r="U625" t="str">
        <f>INDEX(Detail!$F$2:$F$1001,Main!S625,1)</f>
        <v>Madiun</v>
      </c>
      <c r="V625">
        <f>INDEX(Detail!$C$2:$C$1001,Main!S625,1)</f>
        <v>157</v>
      </c>
      <c r="W625">
        <f>INDEX(Detail!$D$2:$D$1001,Main!S625,1)</f>
        <v>57</v>
      </c>
      <c r="X625" t="str">
        <f>INDEX(Detail!$E$2:$E$1001,Main!S625,1)</f>
        <v>Jalan M.T Haryono No. 69</v>
      </c>
      <c r="Y625" t="str">
        <f>INDEX(Detail!$B$2:$B$1001,Main!S625,1)</f>
        <v>AB-</v>
      </c>
      <c r="Z625">
        <f>MATCH(F625,Sheet1!$A$3:$A$8,0)</f>
        <v>4</v>
      </c>
      <c r="AA625">
        <f>MATCH(A625,Sheet1!$B$2:$E$2,0)</f>
        <v>3</v>
      </c>
      <c r="AB625" t="str">
        <f>INDEX(Sheet1!$B$3:$E$8,Main!Z625,Main!AA625)</f>
        <v>Pak Krisna</v>
      </c>
    </row>
    <row r="626" spans="1:28" x14ac:dyDescent="0.35">
      <c r="A626" t="str">
        <f t="shared" si="49"/>
        <v>Kategori 3</v>
      </c>
      <c r="B626">
        <v>625</v>
      </c>
      <c r="C626" t="str">
        <f t="shared" si="46"/>
        <v>0625</v>
      </c>
      <c r="D626" t="str">
        <f t="shared" si="47"/>
        <v>B0625</v>
      </c>
      <c r="E626" t="str">
        <f>VLOOKUP(F626,Helper!$I:$J,2,0)</f>
        <v>B</v>
      </c>
      <c r="F626" t="s">
        <v>1014</v>
      </c>
      <c r="G626" s="27" t="str">
        <f>VLOOKUP(D626,Detail!$G:$H,2,0)</f>
        <v>Faizah Suwarno</v>
      </c>
      <c r="H626">
        <v>78</v>
      </c>
      <c r="I626">
        <v>52</v>
      </c>
      <c r="J626">
        <v>84</v>
      </c>
      <c r="K626">
        <v>62</v>
      </c>
      <c r="L626">
        <v>60</v>
      </c>
      <c r="M626">
        <v>66</v>
      </c>
      <c r="N626">
        <v>73</v>
      </c>
      <c r="O626" s="27" t="str">
        <f>IFERROR(VLOOKUP(D626,Absen!$A:$B,2,0),"No")</f>
        <v>No</v>
      </c>
      <c r="P626" s="43">
        <f t="shared" si="48"/>
        <v>73</v>
      </c>
      <c r="Q626" s="45">
        <f t="shared" si="50"/>
        <v>68.8</v>
      </c>
      <c r="R626" s="49" t="str">
        <f>VLOOKUP(Q626,Helper!$N:$O,2,TRUE)</f>
        <v>C</v>
      </c>
      <c r="S626" s="51">
        <f>MATCH(D626,Detail!$G$2:$G$1001,0)</f>
        <v>447</v>
      </c>
      <c r="T626" s="27">
        <f>INDEX(Detail!$A$2:$A$1001,Main!S626,1)</f>
        <v>38176</v>
      </c>
      <c r="U626" t="str">
        <f>INDEX(Detail!$F$2:$F$1001,Main!S626,1)</f>
        <v>Palopo</v>
      </c>
      <c r="V626">
        <f>INDEX(Detail!$C$2:$C$1001,Main!S626,1)</f>
        <v>161</v>
      </c>
      <c r="W626">
        <f>INDEX(Detail!$D$2:$D$1001,Main!S626,1)</f>
        <v>49</v>
      </c>
      <c r="X626" t="str">
        <f>INDEX(Detail!$E$2:$E$1001,Main!S626,1)</f>
        <v xml:space="preserve">Gg. Stasiun Wonokromo No. 5
</v>
      </c>
      <c r="Y626" t="str">
        <f>INDEX(Detail!$B$2:$B$1001,Main!S626,1)</f>
        <v>B+</v>
      </c>
      <c r="Z626">
        <f>MATCH(F626,Sheet1!$A$3:$A$8,0)</f>
        <v>2</v>
      </c>
      <c r="AA626">
        <f>MATCH(A626,Sheet1!$B$2:$E$2,0)</f>
        <v>3</v>
      </c>
      <c r="AB626" t="str">
        <f>INDEX(Sheet1!$B$3:$E$8,Main!Z626,Main!AA626)</f>
        <v>Pak Andi</v>
      </c>
    </row>
    <row r="627" spans="1:28" x14ac:dyDescent="0.35">
      <c r="A627" t="str">
        <f t="shared" si="49"/>
        <v>Kategori 3</v>
      </c>
      <c r="B627">
        <v>626</v>
      </c>
      <c r="C627" t="str">
        <f t="shared" si="46"/>
        <v>0626</v>
      </c>
      <c r="D627" t="str">
        <f t="shared" si="47"/>
        <v>C0626</v>
      </c>
      <c r="E627" t="str">
        <f>VLOOKUP(F627,Helper!$I:$J,2,0)</f>
        <v>C</v>
      </c>
      <c r="F627" t="s">
        <v>1012</v>
      </c>
      <c r="G627" s="27" t="str">
        <f>VLOOKUP(D627,Detail!$G:$H,2,0)</f>
        <v>Embuh Prayoga</v>
      </c>
      <c r="H627">
        <v>74</v>
      </c>
      <c r="I627">
        <v>43</v>
      </c>
      <c r="J627">
        <v>83</v>
      </c>
      <c r="K627">
        <v>53</v>
      </c>
      <c r="L627">
        <v>74</v>
      </c>
      <c r="M627">
        <v>89</v>
      </c>
      <c r="N627">
        <v>100</v>
      </c>
      <c r="O627" s="27" t="str">
        <f>IFERROR(VLOOKUP(D627,Absen!$A:$B,2,0),"No")</f>
        <v>No</v>
      </c>
      <c r="P627" s="43">
        <f t="shared" si="48"/>
        <v>100</v>
      </c>
      <c r="Q627" s="45">
        <f t="shared" si="50"/>
        <v>74.900000000000006</v>
      </c>
      <c r="R627" s="49" t="str">
        <f>VLOOKUP(Q627,Helper!$N:$O,2,TRUE)</f>
        <v>B</v>
      </c>
      <c r="S627" s="51">
        <f>MATCH(D627,Detail!$G$2:$G$1001,0)</f>
        <v>8</v>
      </c>
      <c r="T627" s="27">
        <f>INDEX(Detail!$A$2:$A$1001,Main!S627,1)</f>
        <v>38176</v>
      </c>
      <c r="U627" t="str">
        <f>INDEX(Detail!$F$2:$F$1001,Main!S627,1)</f>
        <v>Pontianak</v>
      </c>
      <c r="V627">
        <f>INDEX(Detail!$C$2:$C$1001,Main!S627,1)</f>
        <v>171</v>
      </c>
      <c r="W627">
        <f>INDEX(Detail!$D$2:$D$1001,Main!S627,1)</f>
        <v>88</v>
      </c>
      <c r="X627" t="str">
        <f>INDEX(Detail!$E$2:$E$1001,Main!S627,1)</f>
        <v>Gang Antapani Lama No. 00</v>
      </c>
      <c r="Y627" t="str">
        <f>INDEX(Detail!$B$2:$B$1001,Main!S627,1)</f>
        <v>AB-</v>
      </c>
      <c r="Z627">
        <f>MATCH(F627,Sheet1!$A$3:$A$8,0)</f>
        <v>3</v>
      </c>
      <c r="AA627">
        <f>MATCH(A627,Sheet1!$B$2:$E$2,0)</f>
        <v>3</v>
      </c>
      <c r="AB627" t="str">
        <f>INDEX(Sheet1!$B$3:$E$8,Main!Z627,Main!AA627)</f>
        <v>Bu Dwi</v>
      </c>
    </row>
    <row r="628" spans="1:28" x14ac:dyDescent="0.35">
      <c r="A628" t="str">
        <f t="shared" si="49"/>
        <v>Kategori 3</v>
      </c>
      <c r="B628">
        <v>627</v>
      </c>
      <c r="C628" t="str">
        <f t="shared" si="46"/>
        <v>0627</v>
      </c>
      <c r="D628" t="str">
        <f t="shared" si="47"/>
        <v>F0627</v>
      </c>
      <c r="E628" t="str">
        <f>VLOOKUP(F628,Helper!$I:$J,2,0)</f>
        <v>F</v>
      </c>
      <c r="F628" t="s">
        <v>1011</v>
      </c>
      <c r="G628" s="27" t="str">
        <f>VLOOKUP(D628,Detail!$G:$H,2,0)</f>
        <v>Jaswadi Jailani</v>
      </c>
      <c r="H628">
        <v>81</v>
      </c>
      <c r="I628">
        <v>53</v>
      </c>
      <c r="J628">
        <v>58</v>
      </c>
      <c r="K628">
        <v>50</v>
      </c>
      <c r="L628">
        <v>81</v>
      </c>
      <c r="M628">
        <v>60</v>
      </c>
      <c r="N628">
        <v>81</v>
      </c>
      <c r="O628" s="27" t="str">
        <f>IFERROR(VLOOKUP(D628,Absen!$A:$B,2,0),"No")</f>
        <v>No</v>
      </c>
      <c r="P628" s="43">
        <f t="shared" si="48"/>
        <v>81</v>
      </c>
      <c r="Q628" s="45">
        <f t="shared" si="50"/>
        <v>64.825000000000003</v>
      </c>
      <c r="R628" s="49" t="str">
        <f>VLOOKUP(Q628,Helper!$N:$O,2,TRUE)</f>
        <v>C</v>
      </c>
      <c r="S628" s="51">
        <f>MATCH(D628,Detail!$G$2:$G$1001,0)</f>
        <v>895</v>
      </c>
      <c r="T628" s="27">
        <f>INDEX(Detail!$A$2:$A$1001,Main!S628,1)</f>
        <v>37290</v>
      </c>
      <c r="U628" t="str">
        <f>INDEX(Detail!$F$2:$F$1001,Main!S628,1)</f>
        <v>Solok</v>
      </c>
      <c r="V628">
        <f>INDEX(Detail!$C$2:$C$1001,Main!S628,1)</f>
        <v>156</v>
      </c>
      <c r="W628">
        <f>INDEX(Detail!$D$2:$D$1001,Main!S628,1)</f>
        <v>76</v>
      </c>
      <c r="X628" t="str">
        <f>INDEX(Detail!$E$2:$E$1001,Main!S628,1)</f>
        <v xml:space="preserve">Jl. Pasir Koja No. 6
</v>
      </c>
      <c r="Y628" t="str">
        <f>INDEX(Detail!$B$2:$B$1001,Main!S628,1)</f>
        <v>AB-</v>
      </c>
      <c r="Z628">
        <f>MATCH(F628,Sheet1!$A$3:$A$8,0)</f>
        <v>6</v>
      </c>
      <c r="AA628">
        <f>MATCH(A628,Sheet1!$B$2:$E$2,0)</f>
        <v>3</v>
      </c>
      <c r="AB628" t="str">
        <f>INDEX(Sheet1!$B$3:$E$8,Main!Z628,Main!AA628)</f>
        <v>Bu Ratna</v>
      </c>
    </row>
    <row r="629" spans="1:28" x14ac:dyDescent="0.35">
      <c r="A629" t="str">
        <f t="shared" si="49"/>
        <v>Kategori 3</v>
      </c>
      <c r="B629">
        <v>628</v>
      </c>
      <c r="C629" t="str">
        <f t="shared" si="46"/>
        <v>0628</v>
      </c>
      <c r="D629" t="str">
        <f t="shared" si="47"/>
        <v>B0628</v>
      </c>
      <c r="E629" t="str">
        <f>VLOOKUP(F629,Helper!$I:$J,2,0)</f>
        <v>B</v>
      </c>
      <c r="F629" t="s">
        <v>1014</v>
      </c>
      <c r="G629" s="27" t="str">
        <f>VLOOKUP(D629,Detail!$G:$H,2,0)</f>
        <v>Ibrani Thamrin</v>
      </c>
      <c r="H629">
        <v>64</v>
      </c>
      <c r="I629">
        <v>65</v>
      </c>
      <c r="J629">
        <v>30</v>
      </c>
      <c r="K629">
        <v>67</v>
      </c>
      <c r="L629">
        <v>73</v>
      </c>
      <c r="M629">
        <v>61</v>
      </c>
      <c r="N629">
        <v>79</v>
      </c>
      <c r="O629" s="27">
        <f>IFERROR(VLOOKUP(D629,Absen!$A:$B,2,0),"No")</f>
        <v>44803</v>
      </c>
      <c r="P629" s="43">
        <f t="shared" si="48"/>
        <v>69</v>
      </c>
      <c r="Q629" s="45">
        <f t="shared" si="50"/>
        <v>58.725000000000001</v>
      </c>
      <c r="R629" s="49" t="str">
        <f>VLOOKUP(Q629,Helper!$N:$O,2,TRUE)</f>
        <v>D</v>
      </c>
      <c r="S629" s="51">
        <f>MATCH(D629,Detail!$G$2:$G$1001,0)</f>
        <v>732</v>
      </c>
      <c r="T629" s="27">
        <f>INDEX(Detail!$A$2:$A$1001,Main!S629,1)</f>
        <v>37677</v>
      </c>
      <c r="U629" t="str">
        <f>INDEX(Detail!$F$2:$F$1001,Main!S629,1)</f>
        <v>Makassar</v>
      </c>
      <c r="V629">
        <f>INDEX(Detail!$C$2:$C$1001,Main!S629,1)</f>
        <v>155</v>
      </c>
      <c r="W629">
        <f>INDEX(Detail!$D$2:$D$1001,Main!S629,1)</f>
        <v>71</v>
      </c>
      <c r="X629" t="str">
        <f>INDEX(Detail!$E$2:$E$1001,Main!S629,1)</f>
        <v>Jl. Ahmad Dahlan No. 75</v>
      </c>
      <c r="Y629" t="str">
        <f>INDEX(Detail!$B$2:$B$1001,Main!S629,1)</f>
        <v>A-</v>
      </c>
      <c r="Z629">
        <f>MATCH(F629,Sheet1!$A$3:$A$8,0)</f>
        <v>2</v>
      </c>
      <c r="AA629">
        <f>MATCH(A629,Sheet1!$B$2:$E$2,0)</f>
        <v>3</v>
      </c>
      <c r="AB629" t="str">
        <f>INDEX(Sheet1!$B$3:$E$8,Main!Z629,Main!AA629)</f>
        <v>Pak Andi</v>
      </c>
    </row>
    <row r="630" spans="1:28" x14ac:dyDescent="0.35">
      <c r="A630" t="str">
        <f t="shared" si="49"/>
        <v>Kategori 3</v>
      </c>
      <c r="B630">
        <v>629</v>
      </c>
      <c r="C630" t="str">
        <f t="shared" si="46"/>
        <v>0629</v>
      </c>
      <c r="D630" t="str">
        <f t="shared" si="47"/>
        <v>B0629</v>
      </c>
      <c r="E630" t="str">
        <f>VLOOKUP(F630,Helper!$I:$J,2,0)</f>
        <v>B</v>
      </c>
      <c r="F630" t="s">
        <v>1014</v>
      </c>
      <c r="G630" s="27" t="str">
        <f>VLOOKUP(D630,Detail!$G:$H,2,0)</f>
        <v>Gantar Iswahyudi</v>
      </c>
      <c r="H630">
        <v>73</v>
      </c>
      <c r="I630">
        <v>41</v>
      </c>
      <c r="J630">
        <v>66</v>
      </c>
      <c r="K630">
        <v>55</v>
      </c>
      <c r="L630">
        <v>94</v>
      </c>
      <c r="M630">
        <v>62</v>
      </c>
      <c r="N630">
        <v>83</v>
      </c>
      <c r="O630" s="27">
        <f>IFERROR(VLOOKUP(D630,Absen!$A:$B,2,0),"No")</f>
        <v>44858</v>
      </c>
      <c r="P630" s="43">
        <f t="shared" si="48"/>
        <v>73</v>
      </c>
      <c r="Q630" s="45">
        <f t="shared" si="50"/>
        <v>65.775000000000006</v>
      </c>
      <c r="R630" s="49" t="str">
        <f>VLOOKUP(Q630,Helper!$N:$O,2,TRUE)</f>
        <v>C</v>
      </c>
      <c r="S630" s="51">
        <f>MATCH(D630,Detail!$G$2:$G$1001,0)</f>
        <v>83</v>
      </c>
      <c r="T630" s="27">
        <f>INDEX(Detail!$A$2:$A$1001,Main!S630,1)</f>
        <v>38000</v>
      </c>
      <c r="U630" t="str">
        <f>INDEX(Detail!$F$2:$F$1001,Main!S630,1)</f>
        <v>Padang</v>
      </c>
      <c r="V630">
        <f>INDEX(Detail!$C$2:$C$1001,Main!S630,1)</f>
        <v>160</v>
      </c>
      <c r="W630">
        <f>INDEX(Detail!$D$2:$D$1001,Main!S630,1)</f>
        <v>74</v>
      </c>
      <c r="X630" t="str">
        <f>INDEX(Detail!$E$2:$E$1001,Main!S630,1)</f>
        <v xml:space="preserve">Gang Jend. Sudirman No. 8
</v>
      </c>
      <c r="Y630" t="str">
        <f>INDEX(Detail!$B$2:$B$1001,Main!S630,1)</f>
        <v>B-</v>
      </c>
      <c r="Z630">
        <f>MATCH(F630,Sheet1!$A$3:$A$8,0)</f>
        <v>2</v>
      </c>
      <c r="AA630">
        <f>MATCH(A630,Sheet1!$B$2:$E$2,0)</f>
        <v>3</v>
      </c>
      <c r="AB630" t="str">
        <f>INDEX(Sheet1!$B$3:$E$8,Main!Z630,Main!AA630)</f>
        <v>Pak Andi</v>
      </c>
    </row>
    <row r="631" spans="1:28" x14ac:dyDescent="0.35">
      <c r="A631" t="str">
        <f t="shared" si="49"/>
        <v>Kategori 3</v>
      </c>
      <c r="B631">
        <v>630</v>
      </c>
      <c r="C631" t="str">
        <f t="shared" si="46"/>
        <v>0630</v>
      </c>
      <c r="D631" t="str">
        <f t="shared" si="47"/>
        <v>E0630</v>
      </c>
      <c r="E631" t="str">
        <f>VLOOKUP(F631,Helper!$I:$J,2,0)</f>
        <v>E</v>
      </c>
      <c r="F631" t="s">
        <v>1010</v>
      </c>
      <c r="G631" s="27" t="str">
        <f>VLOOKUP(D631,Detail!$G:$H,2,0)</f>
        <v>Ratih Santoso</v>
      </c>
      <c r="H631">
        <v>63</v>
      </c>
      <c r="I631">
        <v>67</v>
      </c>
      <c r="J631">
        <v>32</v>
      </c>
      <c r="K631">
        <v>55</v>
      </c>
      <c r="L631">
        <v>56</v>
      </c>
      <c r="M631">
        <v>100</v>
      </c>
      <c r="N631">
        <v>65</v>
      </c>
      <c r="O631" s="27" t="str">
        <f>IFERROR(VLOOKUP(D631,Absen!$A:$B,2,0),"No")</f>
        <v>No</v>
      </c>
      <c r="P631" s="43">
        <f t="shared" si="48"/>
        <v>65</v>
      </c>
      <c r="Q631" s="45">
        <f t="shared" si="50"/>
        <v>63.024999999999999</v>
      </c>
      <c r="R631" s="49" t="str">
        <f>VLOOKUP(Q631,Helper!$N:$O,2,TRUE)</f>
        <v>C</v>
      </c>
      <c r="S631" s="51">
        <f>MATCH(D631,Detail!$G$2:$G$1001,0)</f>
        <v>701</v>
      </c>
      <c r="T631" s="27">
        <f>INDEX(Detail!$A$2:$A$1001,Main!S631,1)</f>
        <v>37998</v>
      </c>
      <c r="U631" t="str">
        <f>INDEX(Detail!$F$2:$F$1001,Main!S631,1)</f>
        <v>Tarakan</v>
      </c>
      <c r="V631">
        <f>INDEX(Detail!$C$2:$C$1001,Main!S631,1)</f>
        <v>168</v>
      </c>
      <c r="W631">
        <f>INDEX(Detail!$D$2:$D$1001,Main!S631,1)</f>
        <v>56</v>
      </c>
      <c r="X631" t="str">
        <f>INDEX(Detail!$E$2:$E$1001,Main!S631,1)</f>
        <v>Jalan Tubagus Ismail No. 99</v>
      </c>
      <c r="Y631" t="str">
        <f>INDEX(Detail!$B$2:$B$1001,Main!S631,1)</f>
        <v>O+</v>
      </c>
      <c r="Z631">
        <f>MATCH(F631,Sheet1!$A$3:$A$8,0)</f>
        <v>5</v>
      </c>
      <c r="AA631">
        <f>MATCH(A631,Sheet1!$B$2:$E$2,0)</f>
        <v>3</v>
      </c>
      <c r="AB631" t="str">
        <f>INDEX(Sheet1!$B$3:$E$8,Main!Z631,Main!AA631)</f>
        <v>Pak Budi</v>
      </c>
    </row>
    <row r="632" spans="1:28" x14ac:dyDescent="0.35">
      <c r="A632" t="str">
        <f t="shared" si="49"/>
        <v>Kategori 3</v>
      </c>
      <c r="B632">
        <v>631</v>
      </c>
      <c r="C632" t="str">
        <f t="shared" si="46"/>
        <v>0631</v>
      </c>
      <c r="D632" t="str">
        <f t="shared" si="47"/>
        <v>C0631</v>
      </c>
      <c r="E632" t="str">
        <f>VLOOKUP(F632,Helper!$I:$J,2,0)</f>
        <v>C</v>
      </c>
      <c r="F632" t="s">
        <v>1012</v>
      </c>
      <c r="G632" s="27" t="str">
        <f>VLOOKUP(D632,Detail!$G:$H,2,0)</f>
        <v>Devi Maryadi</v>
      </c>
      <c r="H632">
        <v>93</v>
      </c>
      <c r="I632">
        <v>61</v>
      </c>
      <c r="J632">
        <v>48</v>
      </c>
      <c r="K632">
        <v>54</v>
      </c>
      <c r="L632">
        <v>77</v>
      </c>
      <c r="M632">
        <v>84</v>
      </c>
      <c r="N632">
        <v>63</v>
      </c>
      <c r="O632" s="27" t="str">
        <f>IFERROR(VLOOKUP(D632,Absen!$A:$B,2,0),"No")</f>
        <v>No</v>
      </c>
      <c r="P632" s="43">
        <f t="shared" si="48"/>
        <v>63</v>
      </c>
      <c r="Q632" s="45">
        <f t="shared" si="50"/>
        <v>68.325000000000003</v>
      </c>
      <c r="R632" s="49" t="str">
        <f>VLOOKUP(Q632,Helper!$N:$O,2,TRUE)</f>
        <v>C</v>
      </c>
      <c r="S632" s="51">
        <f>MATCH(D632,Detail!$G$2:$G$1001,0)</f>
        <v>307</v>
      </c>
      <c r="T632" s="27">
        <f>INDEX(Detail!$A$2:$A$1001,Main!S632,1)</f>
        <v>37618</v>
      </c>
      <c r="U632" t="str">
        <f>INDEX(Detail!$F$2:$F$1001,Main!S632,1)</f>
        <v>Binjai</v>
      </c>
      <c r="V632">
        <f>INDEX(Detail!$C$2:$C$1001,Main!S632,1)</f>
        <v>159</v>
      </c>
      <c r="W632">
        <f>INDEX(Detail!$D$2:$D$1001,Main!S632,1)</f>
        <v>84</v>
      </c>
      <c r="X632" t="str">
        <f>INDEX(Detail!$E$2:$E$1001,Main!S632,1)</f>
        <v>Gg. Dipenogoro No. 50</v>
      </c>
      <c r="Y632" t="str">
        <f>INDEX(Detail!$B$2:$B$1001,Main!S632,1)</f>
        <v>B-</v>
      </c>
      <c r="Z632">
        <f>MATCH(F632,Sheet1!$A$3:$A$8,0)</f>
        <v>3</v>
      </c>
      <c r="AA632">
        <f>MATCH(A632,Sheet1!$B$2:$E$2,0)</f>
        <v>3</v>
      </c>
      <c r="AB632" t="str">
        <f>INDEX(Sheet1!$B$3:$E$8,Main!Z632,Main!AA632)</f>
        <v>Bu Dwi</v>
      </c>
    </row>
    <row r="633" spans="1:28" x14ac:dyDescent="0.35">
      <c r="A633" t="str">
        <f t="shared" si="49"/>
        <v>Kategori 3</v>
      </c>
      <c r="B633">
        <v>632</v>
      </c>
      <c r="C633" t="str">
        <f t="shared" si="46"/>
        <v>0632</v>
      </c>
      <c r="D633" t="str">
        <f t="shared" si="47"/>
        <v>C0632</v>
      </c>
      <c r="E633" t="str">
        <f>VLOOKUP(F633,Helper!$I:$J,2,0)</f>
        <v>C</v>
      </c>
      <c r="F633" t="s">
        <v>1012</v>
      </c>
      <c r="G633" s="27" t="str">
        <f>VLOOKUP(D633,Detail!$G:$H,2,0)</f>
        <v>Yahya Kusumo</v>
      </c>
      <c r="H633">
        <v>55</v>
      </c>
      <c r="I633">
        <v>40</v>
      </c>
      <c r="J633">
        <v>63</v>
      </c>
      <c r="K633">
        <v>74</v>
      </c>
      <c r="L633">
        <v>60</v>
      </c>
      <c r="M633">
        <v>75</v>
      </c>
      <c r="N633">
        <v>80</v>
      </c>
      <c r="O633" s="27" t="str">
        <f>IFERROR(VLOOKUP(D633,Absen!$A:$B,2,0),"No")</f>
        <v>No</v>
      </c>
      <c r="P633" s="43">
        <f t="shared" si="48"/>
        <v>80</v>
      </c>
      <c r="Q633" s="45">
        <f t="shared" si="50"/>
        <v>64.224999999999994</v>
      </c>
      <c r="R633" s="49" t="str">
        <f>VLOOKUP(Q633,Helper!$N:$O,2,TRUE)</f>
        <v>C</v>
      </c>
      <c r="S633" s="51">
        <f>MATCH(D633,Detail!$G$2:$G$1001,0)</f>
        <v>826</v>
      </c>
      <c r="T633" s="27">
        <f>INDEX(Detail!$A$2:$A$1001,Main!S633,1)</f>
        <v>37859</v>
      </c>
      <c r="U633" t="str">
        <f>INDEX(Detail!$F$2:$F$1001,Main!S633,1)</f>
        <v>Bandung</v>
      </c>
      <c r="V633">
        <f>INDEX(Detail!$C$2:$C$1001,Main!S633,1)</f>
        <v>173</v>
      </c>
      <c r="W633">
        <f>INDEX(Detail!$D$2:$D$1001,Main!S633,1)</f>
        <v>68</v>
      </c>
      <c r="X633" t="str">
        <f>INDEX(Detail!$E$2:$E$1001,Main!S633,1)</f>
        <v xml:space="preserve">Jl. Kebonjati No. 5
</v>
      </c>
      <c r="Y633" t="str">
        <f>INDEX(Detail!$B$2:$B$1001,Main!S633,1)</f>
        <v>A-</v>
      </c>
      <c r="Z633">
        <f>MATCH(F633,Sheet1!$A$3:$A$8,0)</f>
        <v>3</v>
      </c>
      <c r="AA633">
        <f>MATCH(A633,Sheet1!$B$2:$E$2,0)</f>
        <v>3</v>
      </c>
      <c r="AB633" t="str">
        <f>INDEX(Sheet1!$B$3:$E$8,Main!Z633,Main!AA633)</f>
        <v>Bu Dwi</v>
      </c>
    </row>
    <row r="634" spans="1:28" x14ac:dyDescent="0.35">
      <c r="A634" t="str">
        <f t="shared" si="49"/>
        <v>Kategori 3</v>
      </c>
      <c r="B634">
        <v>633</v>
      </c>
      <c r="C634" t="str">
        <f t="shared" si="46"/>
        <v>0633</v>
      </c>
      <c r="D634" t="str">
        <f t="shared" si="47"/>
        <v>A0633</v>
      </c>
      <c r="E634" t="str">
        <f>VLOOKUP(F634,Helper!$I:$J,2,0)</f>
        <v>A</v>
      </c>
      <c r="F634" t="s">
        <v>1015</v>
      </c>
      <c r="G634" s="27" t="str">
        <f>VLOOKUP(D634,Detail!$G:$H,2,0)</f>
        <v>Mursita Palastri</v>
      </c>
      <c r="H634">
        <v>79</v>
      </c>
      <c r="I634">
        <v>46</v>
      </c>
      <c r="J634">
        <v>54</v>
      </c>
      <c r="K634">
        <v>53</v>
      </c>
      <c r="L634">
        <v>60</v>
      </c>
      <c r="M634">
        <v>99</v>
      </c>
      <c r="N634">
        <v>71</v>
      </c>
      <c r="O634" s="27" t="str">
        <f>IFERROR(VLOOKUP(D634,Absen!$A:$B,2,0),"No")</f>
        <v>No</v>
      </c>
      <c r="P634" s="43">
        <f t="shared" si="48"/>
        <v>71</v>
      </c>
      <c r="Q634" s="45">
        <f t="shared" si="50"/>
        <v>67.449999999999989</v>
      </c>
      <c r="R634" s="49" t="str">
        <f>VLOOKUP(Q634,Helper!$N:$O,2,TRUE)</f>
        <v>C</v>
      </c>
      <c r="S634" s="51">
        <f>MATCH(D634,Detail!$G$2:$G$1001,0)</f>
        <v>561</v>
      </c>
      <c r="T634" s="27">
        <f>INDEX(Detail!$A$2:$A$1001,Main!S634,1)</f>
        <v>37605</v>
      </c>
      <c r="U634" t="str">
        <f>INDEX(Detail!$F$2:$F$1001,Main!S634,1)</f>
        <v>Probolinggo</v>
      </c>
      <c r="V634">
        <f>INDEX(Detail!$C$2:$C$1001,Main!S634,1)</f>
        <v>159</v>
      </c>
      <c r="W634">
        <f>INDEX(Detail!$D$2:$D$1001,Main!S634,1)</f>
        <v>88</v>
      </c>
      <c r="X634" t="str">
        <f>INDEX(Detail!$E$2:$E$1001,Main!S634,1)</f>
        <v>Jalan H.J Maemunah No. 82</v>
      </c>
      <c r="Y634" t="str">
        <f>INDEX(Detail!$B$2:$B$1001,Main!S634,1)</f>
        <v>O+</v>
      </c>
      <c r="Z634">
        <f>MATCH(F634,Sheet1!$A$3:$A$8,0)</f>
        <v>1</v>
      </c>
      <c r="AA634">
        <f>MATCH(A634,Sheet1!$B$2:$E$2,0)</f>
        <v>3</v>
      </c>
      <c r="AB634" t="str">
        <f>INDEX(Sheet1!$B$3:$E$8,Main!Z634,Main!AA634)</f>
        <v>Bu Made</v>
      </c>
    </row>
    <row r="635" spans="1:28" x14ac:dyDescent="0.35">
      <c r="A635" t="str">
        <f t="shared" si="49"/>
        <v>Kategori 3</v>
      </c>
      <c r="B635">
        <v>634</v>
      </c>
      <c r="C635" t="str">
        <f t="shared" si="46"/>
        <v>0634</v>
      </c>
      <c r="D635" t="str">
        <f t="shared" si="47"/>
        <v>D0634</v>
      </c>
      <c r="E635" t="str">
        <f>VLOOKUP(F635,Helper!$I:$J,2,0)</f>
        <v>D</v>
      </c>
      <c r="F635" t="s">
        <v>1013</v>
      </c>
      <c r="G635" s="27" t="str">
        <f>VLOOKUP(D635,Detail!$G:$H,2,0)</f>
        <v>Jumari Hakim</v>
      </c>
      <c r="H635">
        <v>71</v>
      </c>
      <c r="I635">
        <v>45</v>
      </c>
      <c r="J635">
        <v>43</v>
      </c>
      <c r="K635">
        <v>66</v>
      </c>
      <c r="L635">
        <v>80</v>
      </c>
      <c r="M635">
        <v>81</v>
      </c>
      <c r="N635">
        <v>74</v>
      </c>
      <c r="O635" s="27">
        <f>IFERROR(VLOOKUP(D635,Absen!$A:$B,2,0),"No")</f>
        <v>44818</v>
      </c>
      <c r="P635" s="43">
        <f t="shared" si="48"/>
        <v>64</v>
      </c>
      <c r="Q635" s="45">
        <f t="shared" si="50"/>
        <v>63.949999999999996</v>
      </c>
      <c r="R635" s="49" t="str">
        <f>VLOOKUP(Q635,Helper!$N:$O,2,TRUE)</f>
        <v>C</v>
      </c>
      <c r="S635" s="51">
        <f>MATCH(D635,Detail!$G$2:$G$1001,0)</f>
        <v>35</v>
      </c>
      <c r="T635" s="27">
        <f>INDEX(Detail!$A$2:$A$1001,Main!S635,1)</f>
        <v>37361</v>
      </c>
      <c r="U635" t="str">
        <f>INDEX(Detail!$F$2:$F$1001,Main!S635,1)</f>
        <v>Gorontalo</v>
      </c>
      <c r="V635">
        <f>INDEX(Detail!$C$2:$C$1001,Main!S635,1)</f>
        <v>162</v>
      </c>
      <c r="W635">
        <f>INDEX(Detail!$D$2:$D$1001,Main!S635,1)</f>
        <v>87</v>
      </c>
      <c r="X635" t="str">
        <f>INDEX(Detail!$E$2:$E$1001,Main!S635,1)</f>
        <v>Gang Cikutra Barat No. 63</v>
      </c>
      <c r="Y635" t="str">
        <f>INDEX(Detail!$B$2:$B$1001,Main!S635,1)</f>
        <v>A-</v>
      </c>
      <c r="Z635">
        <f>MATCH(F635,Sheet1!$A$3:$A$8,0)</f>
        <v>4</v>
      </c>
      <c r="AA635">
        <f>MATCH(A635,Sheet1!$B$2:$E$2,0)</f>
        <v>3</v>
      </c>
      <c r="AB635" t="str">
        <f>INDEX(Sheet1!$B$3:$E$8,Main!Z635,Main!AA635)</f>
        <v>Pak Krisna</v>
      </c>
    </row>
    <row r="636" spans="1:28" x14ac:dyDescent="0.35">
      <c r="A636" t="str">
        <f t="shared" si="49"/>
        <v>Kategori 3</v>
      </c>
      <c r="B636">
        <v>635</v>
      </c>
      <c r="C636" t="str">
        <f t="shared" si="46"/>
        <v>0635</v>
      </c>
      <c r="D636" t="str">
        <f t="shared" si="47"/>
        <v>B0635</v>
      </c>
      <c r="E636" t="str">
        <f>VLOOKUP(F636,Helper!$I:$J,2,0)</f>
        <v>B</v>
      </c>
      <c r="F636" t="s">
        <v>1014</v>
      </c>
      <c r="G636" s="27" t="str">
        <f>VLOOKUP(D636,Detail!$G:$H,2,0)</f>
        <v>Umay Sitompul</v>
      </c>
      <c r="H636">
        <v>80</v>
      </c>
      <c r="I636">
        <v>61</v>
      </c>
      <c r="J636">
        <v>88</v>
      </c>
      <c r="K636">
        <v>69</v>
      </c>
      <c r="L636">
        <v>90</v>
      </c>
      <c r="M636">
        <v>45</v>
      </c>
      <c r="N636">
        <v>83</v>
      </c>
      <c r="O636" s="27" t="str">
        <f>IFERROR(VLOOKUP(D636,Absen!$A:$B,2,0),"No")</f>
        <v>No</v>
      </c>
      <c r="P636" s="43">
        <f t="shared" si="48"/>
        <v>83</v>
      </c>
      <c r="Q636" s="45">
        <f t="shared" si="50"/>
        <v>72.399999999999991</v>
      </c>
      <c r="R636" s="49" t="str">
        <f>VLOOKUP(Q636,Helper!$N:$O,2,TRUE)</f>
        <v>B</v>
      </c>
      <c r="S636" s="51">
        <f>MATCH(D636,Detail!$G$2:$G$1001,0)</f>
        <v>982</v>
      </c>
      <c r="T636" s="27">
        <f>INDEX(Detail!$A$2:$A$1001,Main!S636,1)</f>
        <v>37270</v>
      </c>
      <c r="U636" t="str">
        <f>INDEX(Detail!$F$2:$F$1001,Main!S636,1)</f>
        <v>Tegal</v>
      </c>
      <c r="V636">
        <f>INDEX(Detail!$C$2:$C$1001,Main!S636,1)</f>
        <v>154</v>
      </c>
      <c r="W636">
        <f>INDEX(Detail!$D$2:$D$1001,Main!S636,1)</f>
        <v>50</v>
      </c>
      <c r="X636" t="str">
        <f>INDEX(Detail!$E$2:$E$1001,Main!S636,1)</f>
        <v>Jl. Suryakencana No. 91</v>
      </c>
      <c r="Y636" t="str">
        <f>INDEX(Detail!$B$2:$B$1001,Main!S636,1)</f>
        <v>B-</v>
      </c>
      <c r="Z636">
        <f>MATCH(F636,Sheet1!$A$3:$A$8,0)</f>
        <v>2</v>
      </c>
      <c r="AA636">
        <f>MATCH(A636,Sheet1!$B$2:$E$2,0)</f>
        <v>3</v>
      </c>
      <c r="AB636" t="str">
        <f>INDEX(Sheet1!$B$3:$E$8,Main!Z636,Main!AA636)</f>
        <v>Pak Andi</v>
      </c>
    </row>
    <row r="637" spans="1:28" x14ac:dyDescent="0.35">
      <c r="A637" t="str">
        <f t="shared" si="49"/>
        <v>Kategori 3</v>
      </c>
      <c r="B637">
        <v>636</v>
      </c>
      <c r="C637" t="str">
        <f t="shared" si="46"/>
        <v>0636</v>
      </c>
      <c r="D637" t="str">
        <f t="shared" si="47"/>
        <v>E0636</v>
      </c>
      <c r="E637" t="str">
        <f>VLOOKUP(F637,Helper!$I:$J,2,0)</f>
        <v>E</v>
      </c>
      <c r="F637" t="s">
        <v>1010</v>
      </c>
      <c r="G637" s="27" t="str">
        <f>VLOOKUP(D637,Detail!$G:$H,2,0)</f>
        <v>Rina Samosir</v>
      </c>
      <c r="H637">
        <v>57</v>
      </c>
      <c r="I637">
        <v>56</v>
      </c>
      <c r="J637">
        <v>59</v>
      </c>
      <c r="K637">
        <v>52</v>
      </c>
      <c r="L637">
        <v>58</v>
      </c>
      <c r="M637">
        <v>83</v>
      </c>
      <c r="N637">
        <v>93</v>
      </c>
      <c r="O637" s="27">
        <f>IFERROR(VLOOKUP(D637,Absen!$A:$B,2,0),"No")</f>
        <v>44808</v>
      </c>
      <c r="P637" s="43">
        <f t="shared" si="48"/>
        <v>83</v>
      </c>
      <c r="Q637" s="45">
        <f t="shared" si="50"/>
        <v>64.575000000000003</v>
      </c>
      <c r="R637" s="49" t="str">
        <f>VLOOKUP(Q637,Helper!$N:$O,2,TRUE)</f>
        <v>C</v>
      </c>
      <c r="S637" s="51">
        <f>MATCH(D637,Detail!$G$2:$G$1001,0)</f>
        <v>318</v>
      </c>
      <c r="T637" s="27">
        <f>INDEX(Detail!$A$2:$A$1001,Main!S637,1)</f>
        <v>37615</v>
      </c>
      <c r="U637" t="str">
        <f>INDEX(Detail!$F$2:$F$1001,Main!S637,1)</f>
        <v>Sungai Penuh</v>
      </c>
      <c r="V637">
        <f>INDEX(Detail!$C$2:$C$1001,Main!S637,1)</f>
        <v>151</v>
      </c>
      <c r="W637">
        <f>INDEX(Detail!$D$2:$D$1001,Main!S637,1)</f>
        <v>58</v>
      </c>
      <c r="X637" t="str">
        <f>INDEX(Detail!$E$2:$E$1001,Main!S637,1)</f>
        <v xml:space="preserve">Gg. Gedebage Selatan No. 6
</v>
      </c>
      <c r="Y637" t="str">
        <f>INDEX(Detail!$B$2:$B$1001,Main!S637,1)</f>
        <v>AB+</v>
      </c>
      <c r="Z637">
        <f>MATCH(F637,Sheet1!$A$3:$A$8,0)</f>
        <v>5</v>
      </c>
      <c r="AA637">
        <f>MATCH(A637,Sheet1!$B$2:$E$2,0)</f>
        <v>3</v>
      </c>
      <c r="AB637" t="str">
        <f>INDEX(Sheet1!$B$3:$E$8,Main!Z637,Main!AA637)</f>
        <v>Pak Budi</v>
      </c>
    </row>
    <row r="638" spans="1:28" x14ac:dyDescent="0.35">
      <c r="A638" t="str">
        <f t="shared" si="49"/>
        <v>Kategori 3</v>
      </c>
      <c r="B638">
        <v>637</v>
      </c>
      <c r="C638" t="str">
        <f t="shared" si="46"/>
        <v>0637</v>
      </c>
      <c r="D638" t="str">
        <f t="shared" si="47"/>
        <v>B0637</v>
      </c>
      <c r="E638" t="str">
        <f>VLOOKUP(F638,Helper!$I:$J,2,0)</f>
        <v>B</v>
      </c>
      <c r="F638" t="s">
        <v>1014</v>
      </c>
      <c r="G638" s="27" t="str">
        <f>VLOOKUP(D638,Detail!$G:$H,2,0)</f>
        <v>Faizah Uwais</v>
      </c>
      <c r="H638">
        <v>93</v>
      </c>
      <c r="I638">
        <v>45</v>
      </c>
      <c r="J638">
        <v>66</v>
      </c>
      <c r="K638">
        <v>75</v>
      </c>
      <c r="L638">
        <v>56</v>
      </c>
      <c r="M638">
        <v>62</v>
      </c>
      <c r="N638">
        <v>62</v>
      </c>
      <c r="O638" s="27">
        <f>IFERROR(VLOOKUP(D638,Absen!$A:$B,2,0),"No")</f>
        <v>44887</v>
      </c>
      <c r="P638" s="43">
        <f t="shared" si="48"/>
        <v>52</v>
      </c>
      <c r="Q638" s="45">
        <f t="shared" si="50"/>
        <v>64.424999999999997</v>
      </c>
      <c r="R638" s="49" t="str">
        <f>VLOOKUP(Q638,Helper!$N:$O,2,TRUE)</f>
        <v>C</v>
      </c>
      <c r="S638" s="51">
        <f>MATCH(D638,Detail!$G$2:$G$1001,0)</f>
        <v>734</v>
      </c>
      <c r="T638" s="27">
        <f>INDEX(Detail!$A$2:$A$1001,Main!S638,1)</f>
        <v>37123</v>
      </c>
      <c r="U638" t="str">
        <f>INDEX(Detail!$F$2:$F$1001,Main!S638,1)</f>
        <v>Kota Administrasi Jakarta Selatan</v>
      </c>
      <c r="V638">
        <f>INDEX(Detail!$C$2:$C$1001,Main!S638,1)</f>
        <v>155</v>
      </c>
      <c r="W638">
        <f>INDEX(Detail!$D$2:$D$1001,Main!S638,1)</f>
        <v>80</v>
      </c>
      <c r="X638" t="str">
        <f>INDEX(Detail!$E$2:$E$1001,Main!S638,1)</f>
        <v>Jl. Ahmad Yani No. 43</v>
      </c>
      <c r="Y638" t="str">
        <f>INDEX(Detail!$B$2:$B$1001,Main!S638,1)</f>
        <v>AB+</v>
      </c>
      <c r="Z638">
        <f>MATCH(F638,Sheet1!$A$3:$A$8,0)</f>
        <v>2</v>
      </c>
      <c r="AA638">
        <f>MATCH(A638,Sheet1!$B$2:$E$2,0)</f>
        <v>3</v>
      </c>
      <c r="AB638" t="str">
        <f>INDEX(Sheet1!$B$3:$E$8,Main!Z638,Main!AA638)</f>
        <v>Pak Andi</v>
      </c>
    </row>
    <row r="639" spans="1:28" x14ac:dyDescent="0.35">
      <c r="A639" t="str">
        <f t="shared" si="49"/>
        <v>Kategori 3</v>
      </c>
      <c r="B639">
        <v>638</v>
      </c>
      <c r="C639" t="str">
        <f t="shared" si="46"/>
        <v>0638</v>
      </c>
      <c r="D639" t="str">
        <f t="shared" si="47"/>
        <v>A0638</v>
      </c>
      <c r="E639" t="str">
        <f>VLOOKUP(F639,Helper!$I:$J,2,0)</f>
        <v>A</v>
      </c>
      <c r="F639" t="s">
        <v>1015</v>
      </c>
      <c r="G639" s="27" t="str">
        <f>VLOOKUP(D639,Detail!$G:$H,2,0)</f>
        <v>Puspa Laksita</v>
      </c>
      <c r="H639">
        <v>71</v>
      </c>
      <c r="I639">
        <v>68</v>
      </c>
      <c r="J639">
        <v>82</v>
      </c>
      <c r="K639">
        <v>67</v>
      </c>
      <c r="L639">
        <v>51</v>
      </c>
      <c r="M639">
        <v>71</v>
      </c>
      <c r="N639">
        <v>100</v>
      </c>
      <c r="O639" s="27" t="str">
        <f>IFERROR(VLOOKUP(D639,Absen!$A:$B,2,0),"No")</f>
        <v>No</v>
      </c>
      <c r="P639" s="43">
        <f t="shared" si="48"/>
        <v>100</v>
      </c>
      <c r="Q639" s="45">
        <f t="shared" si="50"/>
        <v>72.725000000000009</v>
      </c>
      <c r="R639" s="49" t="str">
        <f>VLOOKUP(Q639,Helper!$N:$O,2,TRUE)</f>
        <v>B</v>
      </c>
      <c r="S639" s="51">
        <f>MATCH(D639,Detail!$G$2:$G$1001,0)</f>
        <v>995</v>
      </c>
      <c r="T639" s="27">
        <f>INDEX(Detail!$A$2:$A$1001,Main!S639,1)</f>
        <v>38163</v>
      </c>
      <c r="U639" t="str">
        <f>INDEX(Detail!$F$2:$F$1001,Main!S639,1)</f>
        <v>Cirebon</v>
      </c>
      <c r="V639">
        <f>INDEX(Detail!$C$2:$C$1001,Main!S639,1)</f>
        <v>172</v>
      </c>
      <c r="W639">
        <f>INDEX(Detail!$D$2:$D$1001,Main!S639,1)</f>
        <v>54</v>
      </c>
      <c r="X639" t="str">
        <f>INDEX(Detail!$E$2:$E$1001,Main!S639,1)</f>
        <v xml:space="preserve">Jl. Wonoayu No. 1
</v>
      </c>
      <c r="Y639" t="str">
        <f>INDEX(Detail!$B$2:$B$1001,Main!S639,1)</f>
        <v>B+</v>
      </c>
      <c r="Z639">
        <f>MATCH(F639,Sheet1!$A$3:$A$8,0)</f>
        <v>1</v>
      </c>
      <c r="AA639">
        <f>MATCH(A639,Sheet1!$B$2:$E$2,0)</f>
        <v>3</v>
      </c>
      <c r="AB639" t="str">
        <f>INDEX(Sheet1!$B$3:$E$8,Main!Z639,Main!AA639)</f>
        <v>Bu Made</v>
      </c>
    </row>
    <row r="640" spans="1:28" x14ac:dyDescent="0.35">
      <c r="A640" t="str">
        <f t="shared" si="49"/>
        <v>Kategori 3</v>
      </c>
      <c r="B640">
        <v>639</v>
      </c>
      <c r="C640" t="str">
        <f t="shared" si="46"/>
        <v>0639</v>
      </c>
      <c r="D640" t="str">
        <f t="shared" si="47"/>
        <v>E0639</v>
      </c>
      <c r="E640" t="str">
        <f>VLOOKUP(F640,Helper!$I:$J,2,0)</f>
        <v>E</v>
      </c>
      <c r="F640" t="s">
        <v>1010</v>
      </c>
      <c r="G640" s="27" t="str">
        <f>VLOOKUP(D640,Detail!$G:$H,2,0)</f>
        <v>Balamantri Kuswandari</v>
      </c>
      <c r="H640">
        <v>79</v>
      </c>
      <c r="I640">
        <v>48</v>
      </c>
      <c r="J640">
        <v>31</v>
      </c>
      <c r="K640">
        <v>50</v>
      </c>
      <c r="L640">
        <v>87</v>
      </c>
      <c r="M640">
        <v>58</v>
      </c>
      <c r="N640">
        <v>77</v>
      </c>
      <c r="O640" s="27">
        <f>IFERROR(VLOOKUP(D640,Absen!$A:$B,2,0),"No")</f>
        <v>44815</v>
      </c>
      <c r="P640" s="43">
        <f t="shared" si="48"/>
        <v>67</v>
      </c>
      <c r="Q640" s="45">
        <f t="shared" si="50"/>
        <v>57.500000000000007</v>
      </c>
      <c r="R640" s="49" t="str">
        <f>VLOOKUP(Q640,Helper!$N:$O,2,TRUE)</f>
        <v>D</v>
      </c>
      <c r="S640" s="51">
        <f>MATCH(D640,Detail!$G$2:$G$1001,0)</f>
        <v>651</v>
      </c>
      <c r="T640" s="27">
        <f>INDEX(Detail!$A$2:$A$1001,Main!S640,1)</f>
        <v>37084</v>
      </c>
      <c r="U640" t="str">
        <f>INDEX(Detail!$F$2:$F$1001,Main!S640,1)</f>
        <v>Mojokerto</v>
      </c>
      <c r="V640">
        <f>INDEX(Detail!$C$2:$C$1001,Main!S640,1)</f>
        <v>151</v>
      </c>
      <c r="W640">
        <f>INDEX(Detail!$D$2:$D$1001,Main!S640,1)</f>
        <v>94</v>
      </c>
      <c r="X640" t="str">
        <f>INDEX(Detail!$E$2:$E$1001,Main!S640,1)</f>
        <v>Jalan Rajiman No. 79</v>
      </c>
      <c r="Y640" t="str">
        <f>INDEX(Detail!$B$2:$B$1001,Main!S640,1)</f>
        <v>A+</v>
      </c>
      <c r="Z640">
        <f>MATCH(F640,Sheet1!$A$3:$A$8,0)</f>
        <v>5</v>
      </c>
      <c r="AA640">
        <f>MATCH(A640,Sheet1!$B$2:$E$2,0)</f>
        <v>3</v>
      </c>
      <c r="AB640" t="str">
        <f>INDEX(Sheet1!$B$3:$E$8,Main!Z640,Main!AA640)</f>
        <v>Pak Budi</v>
      </c>
    </row>
    <row r="641" spans="1:28" x14ac:dyDescent="0.35">
      <c r="A641" t="str">
        <f t="shared" si="49"/>
        <v>Kategori 3</v>
      </c>
      <c r="B641">
        <v>640</v>
      </c>
      <c r="C641" t="str">
        <f t="shared" si="46"/>
        <v>0640</v>
      </c>
      <c r="D641" t="str">
        <f t="shared" si="47"/>
        <v>F0640</v>
      </c>
      <c r="E641" t="str">
        <f>VLOOKUP(F641,Helper!$I:$J,2,0)</f>
        <v>F</v>
      </c>
      <c r="F641" t="s">
        <v>1011</v>
      </c>
      <c r="G641" s="27" t="str">
        <f>VLOOKUP(D641,Detail!$G:$H,2,0)</f>
        <v>Bagas Laksmiwati</v>
      </c>
      <c r="H641">
        <v>68</v>
      </c>
      <c r="I641">
        <v>64</v>
      </c>
      <c r="J641">
        <v>51</v>
      </c>
      <c r="K641">
        <v>62</v>
      </c>
      <c r="L641">
        <v>78</v>
      </c>
      <c r="M641">
        <v>58</v>
      </c>
      <c r="N641">
        <v>81</v>
      </c>
      <c r="O641" s="27">
        <f>IFERROR(VLOOKUP(D641,Absen!$A:$B,2,0),"No")</f>
        <v>44915</v>
      </c>
      <c r="P641" s="43">
        <f t="shared" si="48"/>
        <v>71</v>
      </c>
      <c r="Q641" s="45">
        <f t="shared" si="50"/>
        <v>62.900000000000006</v>
      </c>
      <c r="R641" s="49" t="str">
        <f>VLOOKUP(Q641,Helper!$N:$O,2,TRUE)</f>
        <v>C</v>
      </c>
      <c r="S641" s="51">
        <f>MATCH(D641,Detail!$G$2:$G$1001,0)</f>
        <v>147</v>
      </c>
      <c r="T641" s="27">
        <f>INDEX(Detail!$A$2:$A$1001,Main!S641,1)</f>
        <v>37459</v>
      </c>
      <c r="U641" t="str">
        <f>INDEX(Detail!$F$2:$F$1001,Main!S641,1)</f>
        <v>Yogyakarta</v>
      </c>
      <c r="V641">
        <f>INDEX(Detail!$C$2:$C$1001,Main!S641,1)</f>
        <v>155</v>
      </c>
      <c r="W641">
        <f>INDEX(Detail!$D$2:$D$1001,Main!S641,1)</f>
        <v>67</v>
      </c>
      <c r="X641" t="str">
        <f>INDEX(Detail!$E$2:$E$1001,Main!S641,1)</f>
        <v xml:space="preserve">Gang Otto Iskandardinata No. 9
</v>
      </c>
      <c r="Y641" t="str">
        <f>INDEX(Detail!$B$2:$B$1001,Main!S641,1)</f>
        <v>B-</v>
      </c>
      <c r="Z641">
        <f>MATCH(F641,Sheet1!$A$3:$A$8,0)</f>
        <v>6</v>
      </c>
      <c r="AA641">
        <f>MATCH(A641,Sheet1!$B$2:$E$2,0)</f>
        <v>3</v>
      </c>
      <c r="AB641" t="str">
        <f>INDEX(Sheet1!$B$3:$E$8,Main!Z641,Main!AA641)</f>
        <v>Bu Ratna</v>
      </c>
    </row>
    <row r="642" spans="1:28" x14ac:dyDescent="0.35">
      <c r="A642" t="str">
        <f t="shared" si="49"/>
        <v>Kategori 3</v>
      </c>
      <c r="B642">
        <v>641</v>
      </c>
      <c r="C642" t="str">
        <f t="shared" ref="C642:C705" si="51">TEXT(B642,"0000")</f>
        <v>0641</v>
      </c>
      <c r="D642" t="str">
        <f t="shared" ref="D642:D705" si="52">CONCATENATE(E642,C642)</f>
        <v>B0641</v>
      </c>
      <c r="E642" t="str">
        <f>VLOOKUP(F642,Helper!$I:$J,2,0)</f>
        <v>B</v>
      </c>
      <c r="F642" t="s">
        <v>1014</v>
      </c>
      <c r="G642" s="27" t="str">
        <f>VLOOKUP(D642,Detail!$G:$H,2,0)</f>
        <v>Lala Yolanda</v>
      </c>
      <c r="H642">
        <v>58</v>
      </c>
      <c r="I642">
        <v>48</v>
      </c>
      <c r="J642">
        <v>32</v>
      </c>
      <c r="K642">
        <v>70</v>
      </c>
      <c r="L642">
        <v>87</v>
      </c>
      <c r="M642">
        <v>65</v>
      </c>
      <c r="N642">
        <v>81</v>
      </c>
      <c r="O642" s="27">
        <f>IFERROR(VLOOKUP(D642,Absen!$A:$B,2,0),"No")</f>
        <v>44853</v>
      </c>
      <c r="P642" s="43">
        <f t="shared" ref="P642:P705" si="53">IF(ISNUMBER(O642),N642-10,N642)</f>
        <v>71</v>
      </c>
      <c r="Q642" s="45">
        <f t="shared" si="50"/>
        <v>59.375</v>
      </c>
      <c r="R642" s="49" t="str">
        <f>VLOOKUP(Q642,Helper!$N:$O,2,TRUE)</f>
        <v>D</v>
      </c>
      <c r="S642" s="51">
        <f>MATCH(D642,Detail!$G$2:$G$1001,0)</f>
        <v>938</v>
      </c>
      <c r="T642" s="27">
        <f>INDEX(Detail!$A$2:$A$1001,Main!S642,1)</f>
        <v>37907</v>
      </c>
      <c r="U642" t="str">
        <f>INDEX(Detail!$F$2:$F$1001,Main!S642,1)</f>
        <v>Kota Administrasi Jakarta Timur</v>
      </c>
      <c r="V642">
        <f>INDEX(Detail!$C$2:$C$1001,Main!S642,1)</f>
        <v>177</v>
      </c>
      <c r="W642">
        <f>INDEX(Detail!$D$2:$D$1001,Main!S642,1)</f>
        <v>66</v>
      </c>
      <c r="X642" t="str">
        <f>INDEX(Detail!$E$2:$E$1001,Main!S642,1)</f>
        <v xml:space="preserve">Jl. Rungkut Industri No. 0
</v>
      </c>
      <c r="Y642" t="str">
        <f>INDEX(Detail!$B$2:$B$1001,Main!S642,1)</f>
        <v>A+</v>
      </c>
      <c r="Z642">
        <f>MATCH(F642,Sheet1!$A$3:$A$8,0)</f>
        <v>2</v>
      </c>
      <c r="AA642">
        <f>MATCH(A642,Sheet1!$B$2:$E$2,0)</f>
        <v>3</v>
      </c>
      <c r="AB642" t="str">
        <f>INDEX(Sheet1!$B$3:$E$8,Main!Z642,Main!AA642)</f>
        <v>Pak Andi</v>
      </c>
    </row>
    <row r="643" spans="1:28" x14ac:dyDescent="0.35">
      <c r="A643" t="str">
        <f t="shared" ref="A643:A706" si="54">IF(B643&gt;=751,"Kategori 4",IF(B643&gt;=501,"Kategori 3",IF(B643&gt;=251,"Kategori 2","Kategori 1")))</f>
        <v>Kategori 3</v>
      </c>
      <c r="B643">
        <v>642</v>
      </c>
      <c r="C643" t="str">
        <f t="shared" si="51"/>
        <v>0642</v>
      </c>
      <c r="D643" t="str">
        <f t="shared" si="52"/>
        <v>F0642</v>
      </c>
      <c r="E643" t="str">
        <f>VLOOKUP(F643,Helper!$I:$J,2,0)</f>
        <v>F</v>
      </c>
      <c r="F643" t="s">
        <v>1011</v>
      </c>
      <c r="G643" s="27" t="str">
        <f>VLOOKUP(D643,Detail!$G:$H,2,0)</f>
        <v>Jaeman Safitri</v>
      </c>
      <c r="H643">
        <v>65</v>
      </c>
      <c r="I643">
        <v>73</v>
      </c>
      <c r="J643">
        <v>85</v>
      </c>
      <c r="K643">
        <v>57</v>
      </c>
      <c r="L643">
        <v>59</v>
      </c>
      <c r="M643">
        <v>53</v>
      </c>
      <c r="N643">
        <v>94</v>
      </c>
      <c r="O643" s="27" t="str">
        <f>IFERROR(VLOOKUP(D643,Absen!$A:$B,2,0),"No")</f>
        <v>No</v>
      </c>
      <c r="P643" s="43">
        <f t="shared" si="53"/>
        <v>94</v>
      </c>
      <c r="Q643" s="45">
        <f t="shared" ref="Q643:Q706" si="55">(H643*12.5%+I643*12.5%+K643*12.5%+L643*12.5%+J643*20%+M643*20%+P643*10%)</f>
        <v>68.75</v>
      </c>
      <c r="R643" s="49" t="str">
        <f>VLOOKUP(Q643,Helper!$N:$O,2,TRUE)</f>
        <v>C</v>
      </c>
      <c r="S643" s="51">
        <f>MATCH(D643,Detail!$G$2:$G$1001,0)</f>
        <v>125</v>
      </c>
      <c r="T643" s="27">
        <f>INDEX(Detail!$A$2:$A$1001,Main!S643,1)</f>
        <v>37312</v>
      </c>
      <c r="U643" t="str">
        <f>INDEX(Detail!$F$2:$F$1001,Main!S643,1)</f>
        <v>Palu</v>
      </c>
      <c r="V643">
        <f>INDEX(Detail!$C$2:$C$1001,Main!S643,1)</f>
        <v>171</v>
      </c>
      <c r="W643">
        <f>INDEX(Detail!$D$2:$D$1001,Main!S643,1)</f>
        <v>66</v>
      </c>
      <c r="X643" t="str">
        <f>INDEX(Detail!$E$2:$E$1001,Main!S643,1)</f>
        <v>Gang Medokan Ayu No. 60</v>
      </c>
      <c r="Y643" t="str">
        <f>INDEX(Detail!$B$2:$B$1001,Main!S643,1)</f>
        <v>AB+</v>
      </c>
      <c r="Z643">
        <f>MATCH(F643,Sheet1!$A$3:$A$8,0)</f>
        <v>6</v>
      </c>
      <c r="AA643">
        <f>MATCH(A643,Sheet1!$B$2:$E$2,0)</f>
        <v>3</v>
      </c>
      <c r="AB643" t="str">
        <f>INDEX(Sheet1!$B$3:$E$8,Main!Z643,Main!AA643)</f>
        <v>Bu Ratna</v>
      </c>
    </row>
    <row r="644" spans="1:28" x14ac:dyDescent="0.35">
      <c r="A644" t="str">
        <f t="shared" si="54"/>
        <v>Kategori 3</v>
      </c>
      <c r="B644">
        <v>643</v>
      </c>
      <c r="C644" t="str">
        <f t="shared" si="51"/>
        <v>0643</v>
      </c>
      <c r="D644" t="str">
        <f t="shared" si="52"/>
        <v>E0643</v>
      </c>
      <c r="E644" t="str">
        <f>VLOOKUP(F644,Helper!$I:$J,2,0)</f>
        <v>E</v>
      </c>
      <c r="F644" t="s">
        <v>1010</v>
      </c>
      <c r="G644" s="27" t="str">
        <f>VLOOKUP(D644,Detail!$G:$H,2,0)</f>
        <v>Tasdik Riyanti</v>
      </c>
      <c r="H644">
        <v>51</v>
      </c>
      <c r="I644">
        <v>53</v>
      </c>
      <c r="J644">
        <v>52</v>
      </c>
      <c r="K644">
        <v>59</v>
      </c>
      <c r="L644">
        <v>85</v>
      </c>
      <c r="M644">
        <v>66</v>
      </c>
      <c r="N644">
        <v>74</v>
      </c>
      <c r="O644" s="27" t="str">
        <f>IFERROR(VLOOKUP(D644,Absen!$A:$B,2,0),"No")</f>
        <v>No</v>
      </c>
      <c r="P644" s="43">
        <f t="shared" si="53"/>
        <v>74</v>
      </c>
      <c r="Q644" s="45">
        <f t="shared" si="55"/>
        <v>62</v>
      </c>
      <c r="R644" s="49" t="str">
        <f>VLOOKUP(Q644,Helper!$N:$O,2,TRUE)</f>
        <v>C</v>
      </c>
      <c r="S644" s="51">
        <f>MATCH(D644,Detail!$G$2:$G$1001,0)</f>
        <v>350</v>
      </c>
      <c r="T644" s="27">
        <f>INDEX(Detail!$A$2:$A$1001,Main!S644,1)</f>
        <v>38441</v>
      </c>
      <c r="U644" t="str">
        <f>INDEX(Detail!$F$2:$F$1001,Main!S644,1)</f>
        <v>Subulussalam</v>
      </c>
      <c r="V644">
        <f>INDEX(Detail!$C$2:$C$1001,Main!S644,1)</f>
        <v>164</v>
      </c>
      <c r="W644">
        <f>INDEX(Detail!$D$2:$D$1001,Main!S644,1)</f>
        <v>83</v>
      </c>
      <c r="X644" t="str">
        <f>INDEX(Detail!$E$2:$E$1001,Main!S644,1)</f>
        <v>Gg. KH Amin Jasuta No. 08</v>
      </c>
      <c r="Y644" t="str">
        <f>INDEX(Detail!$B$2:$B$1001,Main!S644,1)</f>
        <v>O-</v>
      </c>
      <c r="Z644">
        <f>MATCH(F644,Sheet1!$A$3:$A$8,0)</f>
        <v>5</v>
      </c>
      <c r="AA644">
        <f>MATCH(A644,Sheet1!$B$2:$E$2,0)</f>
        <v>3</v>
      </c>
      <c r="AB644" t="str">
        <f>INDEX(Sheet1!$B$3:$E$8,Main!Z644,Main!AA644)</f>
        <v>Pak Budi</v>
      </c>
    </row>
    <row r="645" spans="1:28" x14ac:dyDescent="0.35">
      <c r="A645" t="str">
        <f t="shared" si="54"/>
        <v>Kategori 3</v>
      </c>
      <c r="B645">
        <v>644</v>
      </c>
      <c r="C645" t="str">
        <f t="shared" si="51"/>
        <v>0644</v>
      </c>
      <c r="D645" t="str">
        <f t="shared" si="52"/>
        <v>D0644</v>
      </c>
      <c r="E645" t="str">
        <f>VLOOKUP(F645,Helper!$I:$J,2,0)</f>
        <v>D</v>
      </c>
      <c r="F645" t="s">
        <v>1013</v>
      </c>
      <c r="G645" s="27" t="str">
        <f>VLOOKUP(D645,Detail!$G:$H,2,0)</f>
        <v>Narji Nugroho</v>
      </c>
      <c r="H645">
        <v>85</v>
      </c>
      <c r="I645">
        <v>41</v>
      </c>
      <c r="J645">
        <v>87</v>
      </c>
      <c r="K645">
        <v>70</v>
      </c>
      <c r="L645">
        <v>63</v>
      </c>
      <c r="M645">
        <v>57</v>
      </c>
      <c r="N645">
        <v>64</v>
      </c>
      <c r="O645" s="27">
        <f>IFERROR(VLOOKUP(D645,Absen!$A:$B,2,0),"No")</f>
        <v>44767</v>
      </c>
      <c r="P645" s="43">
        <f t="shared" si="53"/>
        <v>54</v>
      </c>
      <c r="Q645" s="45">
        <f t="shared" si="55"/>
        <v>66.575000000000003</v>
      </c>
      <c r="R645" s="49" t="str">
        <f>VLOOKUP(Q645,Helper!$N:$O,2,TRUE)</f>
        <v>C</v>
      </c>
      <c r="S645" s="51">
        <f>MATCH(D645,Detail!$G$2:$G$1001,0)</f>
        <v>786</v>
      </c>
      <c r="T645" s="27">
        <f>INDEX(Detail!$A$2:$A$1001,Main!S645,1)</f>
        <v>37528</v>
      </c>
      <c r="U645" t="str">
        <f>INDEX(Detail!$F$2:$F$1001,Main!S645,1)</f>
        <v>Balikpapan</v>
      </c>
      <c r="V645">
        <f>INDEX(Detail!$C$2:$C$1001,Main!S645,1)</f>
        <v>160</v>
      </c>
      <c r="W645">
        <f>INDEX(Detail!$D$2:$D$1001,Main!S645,1)</f>
        <v>63</v>
      </c>
      <c r="X645" t="str">
        <f>INDEX(Detail!$E$2:$E$1001,Main!S645,1)</f>
        <v>Jl. H.J Maemunah No. 28</v>
      </c>
      <c r="Y645" t="str">
        <f>INDEX(Detail!$B$2:$B$1001,Main!S645,1)</f>
        <v>B+</v>
      </c>
      <c r="Z645">
        <f>MATCH(F645,Sheet1!$A$3:$A$8,0)</f>
        <v>4</v>
      </c>
      <c r="AA645">
        <f>MATCH(A645,Sheet1!$B$2:$E$2,0)</f>
        <v>3</v>
      </c>
      <c r="AB645" t="str">
        <f>INDEX(Sheet1!$B$3:$E$8,Main!Z645,Main!AA645)</f>
        <v>Pak Krisna</v>
      </c>
    </row>
    <row r="646" spans="1:28" x14ac:dyDescent="0.35">
      <c r="A646" t="str">
        <f t="shared" si="54"/>
        <v>Kategori 3</v>
      </c>
      <c r="B646">
        <v>645</v>
      </c>
      <c r="C646" t="str">
        <f t="shared" si="51"/>
        <v>0645</v>
      </c>
      <c r="D646" t="str">
        <f t="shared" si="52"/>
        <v>D0645</v>
      </c>
      <c r="E646" t="str">
        <f>VLOOKUP(F646,Helper!$I:$J,2,0)</f>
        <v>D</v>
      </c>
      <c r="F646" t="s">
        <v>1013</v>
      </c>
      <c r="G646" s="27" t="str">
        <f>VLOOKUP(D646,Detail!$G:$H,2,0)</f>
        <v>Devi Wibowo</v>
      </c>
      <c r="H646">
        <v>52</v>
      </c>
      <c r="I646">
        <v>73</v>
      </c>
      <c r="J646">
        <v>81</v>
      </c>
      <c r="K646">
        <v>56</v>
      </c>
      <c r="L646">
        <v>55</v>
      </c>
      <c r="M646">
        <v>89</v>
      </c>
      <c r="N646">
        <v>79</v>
      </c>
      <c r="O646" s="27" t="str">
        <f>IFERROR(VLOOKUP(D646,Absen!$A:$B,2,0),"No")</f>
        <v>No</v>
      </c>
      <c r="P646" s="43">
        <f t="shared" si="53"/>
        <v>79</v>
      </c>
      <c r="Q646" s="45">
        <f t="shared" si="55"/>
        <v>71.400000000000006</v>
      </c>
      <c r="R646" s="49" t="str">
        <f>VLOOKUP(Q646,Helper!$N:$O,2,TRUE)</f>
        <v>B</v>
      </c>
      <c r="S646" s="51">
        <f>MATCH(D646,Detail!$G$2:$G$1001,0)</f>
        <v>15</v>
      </c>
      <c r="T646" s="27">
        <f>INDEX(Detail!$A$2:$A$1001,Main!S646,1)</f>
        <v>37054</v>
      </c>
      <c r="U646" t="str">
        <f>INDEX(Detail!$F$2:$F$1001,Main!S646,1)</f>
        <v>Kotamobagu</v>
      </c>
      <c r="V646">
        <f>INDEX(Detail!$C$2:$C$1001,Main!S646,1)</f>
        <v>165</v>
      </c>
      <c r="W646">
        <f>INDEX(Detail!$D$2:$D$1001,Main!S646,1)</f>
        <v>89</v>
      </c>
      <c r="X646" t="str">
        <f>INDEX(Detail!$E$2:$E$1001,Main!S646,1)</f>
        <v xml:space="preserve">Gang Astana Anyar No. 3
</v>
      </c>
      <c r="Y646" t="str">
        <f>INDEX(Detail!$B$2:$B$1001,Main!S646,1)</f>
        <v>B+</v>
      </c>
      <c r="Z646">
        <f>MATCH(F646,Sheet1!$A$3:$A$8,0)</f>
        <v>4</v>
      </c>
      <c r="AA646">
        <f>MATCH(A646,Sheet1!$B$2:$E$2,0)</f>
        <v>3</v>
      </c>
      <c r="AB646" t="str">
        <f>INDEX(Sheet1!$B$3:$E$8,Main!Z646,Main!AA646)</f>
        <v>Pak Krisna</v>
      </c>
    </row>
    <row r="647" spans="1:28" x14ac:dyDescent="0.35">
      <c r="A647" t="str">
        <f t="shared" si="54"/>
        <v>Kategori 3</v>
      </c>
      <c r="B647">
        <v>646</v>
      </c>
      <c r="C647" t="str">
        <f t="shared" si="51"/>
        <v>0646</v>
      </c>
      <c r="D647" t="str">
        <f t="shared" si="52"/>
        <v>C0646</v>
      </c>
      <c r="E647" t="str">
        <f>VLOOKUP(F647,Helper!$I:$J,2,0)</f>
        <v>C</v>
      </c>
      <c r="F647" t="s">
        <v>1012</v>
      </c>
      <c r="G647" s="27" t="str">
        <f>VLOOKUP(D647,Detail!$G:$H,2,0)</f>
        <v>Eva Waluyo</v>
      </c>
      <c r="H647">
        <v>79</v>
      </c>
      <c r="I647">
        <v>58</v>
      </c>
      <c r="J647">
        <v>34</v>
      </c>
      <c r="K647">
        <v>58</v>
      </c>
      <c r="L647">
        <v>63</v>
      </c>
      <c r="M647">
        <v>76</v>
      </c>
      <c r="N647">
        <v>84</v>
      </c>
      <c r="O647" s="27">
        <f>IFERROR(VLOOKUP(D647,Absen!$A:$B,2,0),"No")</f>
        <v>44912</v>
      </c>
      <c r="P647" s="43">
        <f t="shared" si="53"/>
        <v>74</v>
      </c>
      <c r="Q647" s="45">
        <f t="shared" si="55"/>
        <v>61.65</v>
      </c>
      <c r="R647" s="49" t="str">
        <f>VLOOKUP(Q647,Helper!$N:$O,2,TRUE)</f>
        <v>C</v>
      </c>
      <c r="S647" s="51">
        <f>MATCH(D647,Detail!$G$2:$G$1001,0)</f>
        <v>800</v>
      </c>
      <c r="T647" s="27">
        <f>INDEX(Detail!$A$2:$A$1001,Main!S647,1)</f>
        <v>38291</v>
      </c>
      <c r="U647" t="str">
        <f>INDEX(Detail!$F$2:$F$1001,Main!S647,1)</f>
        <v>Padangpanjang</v>
      </c>
      <c r="V647">
        <f>INDEX(Detail!$C$2:$C$1001,Main!S647,1)</f>
        <v>167</v>
      </c>
      <c r="W647">
        <f>INDEX(Detail!$D$2:$D$1001,Main!S647,1)</f>
        <v>60</v>
      </c>
      <c r="X647" t="str">
        <f>INDEX(Detail!$E$2:$E$1001,Main!S647,1)</f>
        <v xml:space="preserve">Jl. Jakarta No. 2
</v>
      </c>
      <c r="Y647" t="str">
        <f>INDEX(Detail!$B$2:$B$1001,Main!S647,1)</f>
        <v>AB-</v>
      </c>
      <c r="Z647">
        <f>MATCH(F647,Sheet1!$A$3:$A$8,0)</f>
        <v>3</v>
      </c>
      <c r="AA647">
        <f>MATCH(A647,Sheet1!$B$2:$E$2,0)</f>
        <v>3</v>
      </c>
      <c r="AB647" t="str">
        <f>INDEX(Sheet1!$B$3:$E$8,Main!Z647,Main!AA647)</f>
        <v>Bu Dwi</v>
      </c>
    </row>
    <row r="648" spans="1:28" x14ac:dyDescent="0.35">
      <c r="A648" t="str">
        <f t="shared" si="54"/>
        <v>Kategori 3</v>
      </c>
      <c r="B648">
        <v>647</v>
      </c>
      <c r="C648" t="str">
        <f t="shared" si="51"/>
        <v>0647</v>
      </c>
      <c r="D648" t="str">
        <f t="shared" si="52"/>
        <v>C0647</v>
      </c>
      <c r="E648" t="str">
        <f>VLOOKUP(F648,Helper!$I:$J,2,0)</f>
        <v>C</v>
      </c>
      <c r="F648" t="s">
        <v>1012</v>
      </c>
      <c r="G648" s="27" t="str">
        <f>VLOOKUP(D648,Detail!$G:$H,2,0)</f>
        <v>Gandi Nugroho</v>
      </c>
      <c r="H648">
        <v>73</v>
      </c>
      <c r="I648">
        <v>71</v>
      </c>
      <c r="J648">
        <v>55</v>
      </c>
      <c r="K648">
        <v>57</v>
      </c>
      <c r="L648">
        <v>91</v>
      </c>
      <c r="M648">
        <v>98</v>
      </c>
      <c r="N648">
        <v>60</v>
      </c>
      <c r="O648" s="27" t="str">
        <f>IFERROR(VLOOKUP(D648,Absen!$A:$B,2,0),"No")</f>
        <v>No</v>
      </c>
      <c r="P648" s="43">
        <f t="shared" si="53"/>
        <v>60</v>
      </c>
      <c r="Q648" s="45">
        <f t="shared" si="55"/>
        <v>73.099999999999994</v>
      </c>
      <c r="R648" s="49" t="str">
        <f>VLOOKUP(Q648,Helper!$N:$O,2,TRUE)</f>
        <v>B</v>
      </c>
      <c r="S648" s="51">
        <f>MATCH(D648,Detail!$G$2:$G$1001,0)</f>
        <v>908</v>
      </c>
      <c r="T648" s="27">
        <f>INDEX(Detail!$A$2:$A$1001,Main!S648,1)</f>
        <v>38010</v>
      </c>
      <c r="U648" t="str">
        <f>INDEX(Detail!$F$2:$F$1001,Main!S648,1)</f>
        <v>Bima</v>
      </c>
      <c r="V648">
        <f>INDEX(Detail!$C$2:$C$1001,Main!S648,1)</f>
        <v>153</v>
      </c>
      <c r="W648">
        <f>INDEX(Detail!$D$2:$D$1001,Main!S648,1)</f>
        <v>45</v>
      </c>
      <c r="X648" t="str">
        <f>INDEX(Detail!$E$2:$E$1001,Main!S648,1)</f>
        <v xml:space="preserve">Jl. PHH. Mustofa No. 9
</v>
      </c>
      <c r="Y648" t="str">
        <f>INDEX(Detail!$B$2:$B$1001,Main!S648,1)</f>
        <v>AB-</v>
      </c>
      <c r="Z648">
        <f>MATCH(F648,Sheet1!$A$3:$A$8,0)</f>
        <v>3</v>
      </c>
      <c r="AA648">
        <f>MATCH(A648,Sheet1!$B$2:$E$2,0)</f>
        <v>3</v>
      </c>
      <c r="AB648" t="str">
        <f>INDEX(Sheet1!$B$3:$E$8,Main!Z648,Main!AA648)</f>
        <v>Bu Dwi</v>
      </c>
    </row>
    <row r="649" spans="1:28" x14ac:dyDescent="0.35">
      <c r="A649" t="str">
        <f t="shared" si="54"/>
        <v>Kategori 3</v>
      </c>
      <c r="B649">
        <v>648</v>
      </c>
      <c r="C649" t="str">
        <f t="shared" si="51"/>
        <v>0648</v>
      </c>
      <c r="D649" t="str">
        <f t="shared" si="52"/>
        <v>C0648</v>
      </c>
      <c r="E649" t="str">
        <f>VLOOKUP(F649,Helper!$I:$J,2,0)</f>
        <v>C</v>
      </c>
      <c r="F649" t="s">
        <v>1012</v>
      </c>
      <c r="G649" s="27" t="str">
        <f>VLOOKUP(D649,Detail!$G:$H,2,0)</f>
        <v>Asirwada Suartini</v>
      </c>
      <c r="H649">
        <v>84</v>
      </c>
      <c r="I649">
        <v>51</v>
      </c>
      <c r="J649">
        <v>45</v>
      </c>
      <c r="K649">
        <v>75</v>
      </c>
      <c r="L649">
        <v>59</v>
      </c>
      <c r="M649">
        <v>90</v>
      </c>
      <c r="N649">
        <v>85</v>
      </c>
      <c r="O649" s="27" t="str">
        <f>IFERROR(VLOOKUP(D649,Absen!$A:$B,2,0),"No")</f>
        <v>No</v>
      </c>
      <c r="P649" s="43">
        <f t="shared" si="53"/>
        <v>85</v>
      </c>
      <c r="Q649" s="45">
        <f t="shared" si="55"/>
        <v>69.125</v>
      </c>
      <c r="R649" s="49" t="str">
        <f>VLOOKUP(Q649,Helper!$N:$O,2,TRUE)</f>
        <v>C</v>
      </c>
      <c r="S649" s="51">
        <f>MATCH(D649,Detail!$G$2:$G$1001,0)</f>
        <v>31</v>
      </c>
      <c r="T649" s="27">
        <f>INDEX(Detail!$A$2:$A$1001,Main!S649,1)</f>
        <v>37331</v>
      </c>
      <c r="U649" t="str">
        <f>INDEX(Detail!$F$2:$F$1001,Main!S649,1)</f>
        <v>Pematangsiantar</v>
      </c>
      <c r="V649">
        <f>INDEX(Detail!$C$2:$C$1001,Main!S649,1)</f>
        <v>180</v>
      </c>
      <c r="W649">
        <f>INDEX(Detail!$D$2:$D$1001,Main!S649,1)</f>
        <v>90</v>
      </c>
      <c r="X649" t="str">
        <f>INDEX(Detail!$E$2:$E$1001,Main!S649,1)</f>
        <v>Gang Cikapayang No. 65</v>
      </c>
      <c r="Y649" t="str">
        <f>INDEX(Detail!$B$2:$B$1001,Main!S649,1)</f>
        <v>B-</v>
      </c>
      <c r="Z649">
        <f>MATCH(F649,Sheet1!$A$3:$A$8,0)</f>
        <v>3</v>
      </c>
      <c r="AA649">
        <f>MATCH(A649,Sheet1!$B$2:$E$2,0)</f>
        <v>3</v>
      </c>
      <c r="AB649" t="str">
        <f>INDEX(Sheet1!$B$3:$E$8,Main!Z649,Main!AA649)</f>
        <v>Bu Dwi</v>
      </c>
    </row>
    <row r="650" spans="1:28" x14ac:dyDescent="0.35">
      <c r="A650" t="str">
        <f t="shared" si="54"/>
        <v>Kategori 3</v>
      </c>
      <c r="B650">
        <v>649</v>
      </c>
      <c r="C650" t="str">
        <f t="shared" si="51"/>
        <v>0649</v>
      </c>
      <c r="D650" t="str">
        <f t="shared" si="52"/>
        <v>B0649</v>
      </c>
      <c r="E650" t="str">
        <f>VLOOKUP(F650,Helper!$I:$J,2,0)</f>
        <v>B</v>
      </c>
      <c r="F650" t="s">
        <v>1014</v>
      </c>
      <c r="G650" s="27" t="str">
        <f>VLOOKUP(D650,Detail!$G:$H,2,0)</f>
        <v>Labuh Sudiati</v>
      </c>
      <c r="H650">
        <v>84</v>
      </c>
      <c r="I650">
        <v>58</v>
      </c>
      <c r="J650">
        <v>76</v>
      </c>
      <c r="K650">
        <v>70</v>
      </c>
      <c r="L650">
        <v>50</v>
      </c>
      <c r="M650">
        <v>67</v>
      </c>
      <c r="N650">
        <v>67</v>
      </c>
      <c r="O650" s="27" t="str">
        <f>IFERROR(VLOOKUP(D650,Absen!$A:$B,2,0),"No")</f>
        <v>No</v>
      </c>
      <c r="P650" s="43">
        <f t="shared" si="53"/>
        <v>67</v>
      </c>
      <c r="Q650" s="45">
        <f t="shared" si="55"/>
        <v>68.05</v>
      </c>
      <c r="R650" s="49" t="str">
        <f>VLOOKUP(Q650,Helper!$N:$O,2,TRUE)</f>
        <v>C</v>
      </c>
      <c r="S650" s="51">
        <f>MATCH(D650,Detail!$G$2:$G$1001,0)</f>
        <v>875</v>
      </c>
      <c r="T650" s="27">
        <f>INDEX(Detail!$A$2:$A$1001,Main!S650,1)</f>
        <v>37012</v>
      </c>
      <c r="U650" t="str">
        <f>INDEX(Detail!$F$2:$F$1001,Main!S650,1)</f>
        <v>Kota Administrasi Jakarta Selatan</v>
      </c>
      <c r="V650">
        <f>INDEX(Detail!$C$2:$C$1001,Main!S650,1)</f>
        <v>180</v>
      </c>
      <c r="W650">
        <f>INDEX(Detail!$D$2:$D$1001,Main!S650,1)</f>
        <v>61</v>
      </c>
      <c r="X650" t="str">
        <f>INDEX(Detail!$E$2:$E$1001,Main!S650,1)</f>
        <v xml:space="preserve">Jl. Moch. Toha No. 4
</v>
      </c>
      <c r="Y650" t="str">
        <f>INDEX(Detail!$B$2:$B$1001,Main!S650,1)</f>
        <v>B-</v>
      </c>
      <c r="Z650">
        <f>MATCH(F650,Sheet1!$A$3:$A$8,0)</f>
        <v>2</v>
      </c>
      <c r="AA650">
        <f>MATCH(A650,Sheet1!$B$2:$E$2,0)</f>
        <v>3</v>
      </c>
      <c r="AB650" t="str">
        <f>INDEX(Sheet1!$B$3:$E$8,Main!Z650,Main!AA650)</f>
        <v>Pak Andi</v>
      </c>
    </row>
    <row r="651" spans="1:28" x14ac:dyDescent="0.35">
      <c r="A651" t="str">
        <f t="shared" si="54"/>
        <v>Kategori 3</v>
      </c>
      <c r="B651">
        <v>650</v>
      </c>
      <c r="C651" t="str">
        <f t="shared" si="51"/>
        <v>0650</v>
      </c>
      <c r="D651" t="str">
        <f t="shared" si="52"/>
        <v>B0650</v>
      </c>
      <c r="E651" t="str">
        <f>VLOOKUP(F651,Helper!$I:$J,2,0)</f>
        <v>B</v>
      </c>
      <c r="F651" t="s">
        <v>1014</v>
      </c>
      <c r="G651" s="27" t="str">
        <f>VLOOKUP(D651,Detail!$G:$H,2,0)</f>
        <v>Cakrawala Namaga</v>
      </c>
      <c r="H651">
        <v>73</v>
      </c>
      <c r="I651">
        <v>70</v>
      </c>
      <c r="J651">
        <v>71</v>
      </c>
      <c r="K651">
        <v>64</v>
      </c>
      <c r="L651">
        <v>83</v>
      </c>
      <c r="M651">
        <v>91</v>
      </c>
      <c r="N651">
        <v>71</v>
      </c>
      <c r="O651" s="27" t="str">
        <f>IFERROR(VLOOKUP(D651,Absen!$A:$B,2,0),"No")</f>
        <v>No</v>
      </c>
      <c r="P651" s="43">
        <f t="shared" si="53"/>
        <v>71</v>
      </c>
      <c r="Q651" s="45">
        <f t="shared" si="55"/>
        <v>75.75</v>
      </c>
      <c r="R651" s="49" t="str">
        <f>VLOOKUP(Q651,Helper!$N:$O,2,TRUE)</f>
        <v>B</v>
      </c>
      <c r="S651" s="51">
        <f>MATCH(D651,Detail!$G$2:$G$1001,0)</f>
        <v>672</v>
      </c>
      <c r="T651" s="27">
        <f>INDEX(Detail!$A$2:$A$1001,Main!S651,1)</f>
        <v>37671</v>
      </c>
      <c r="U651" t="str">
        <f>INDEX(Detail!$F$2:$F$1001,Main!S651,1)</f>
        <v>Jayapura</v>
      </c>
      <c r="V651">
        <f>INDEX(Detail!$C$2:$C$1001,Main!S651,1)</f>
        <v>163</v>
      </c>
      <c r="W651">
        <f>INDEX(Detail!$D$2:$D$1001,Main!S651,1)</f>
        <v>87</v>
      </c>
      <c r="X651" t="str">
        <f>INDEX(Detail!$E$2:$E$1001,Main!S651,1)</f>
        <v xml:space="preserve">Jalan Sentot Alibasa No. 4
</v>
      </c>
      <c r="Y651" t="str">
        <f>INDEX(Detail!$B$2:$B$1001,Main!S651,1)</f>
        <v>AB+</v>
      </c>
      <c r="Z651">
        <f>MATCH(F651,Sheet1!$A$3:$A$8,0)</f>
        <v>2</v>
      </c>
      <c r="AA651">
        <f>MATCH(A651,Sheet1!$B$2:$E$2,0)</f>
        <v>3</v>
      </c>
      <c r="AB651" t="str">
        <f>INDEX(Sheet1!$B$3:$E$8,Main!Z651,Main!AA651)</f>
        <v>Pak Andi</v>
      </c>
    </row>
    <row r="652" spans="1:28" x14ac:dyDescent="0.35">
      <c r="A652" t="str">
        <f t="shared" si="54"/>
        <v>Kategori 3</v>
      </c>
      <c r="B652">
        <v>651</v>
      </c>
      <c r="C652" t="str">
        <f t="shared" si="51"/>
        <v>0651</v>
      </c>
      <c r="D652" t="str">
        <f t="shared" si="52"/>
        <v>D0651</v>
      </c>
      <c r="E652" t="str">
        <f>VLOOKUP(F652,Helper!$I:$J,2,0)</f>
        <v>D</v>
      </c>
      <c r="F652" t="s">
        <v>1013</v>
      </c>
      <c r="G652" s="27" t="str">
        <f>VLOOKUP(D652,Detail!$G:$H,2,0)</f>
        <v>Laksana Purwanti</v>
      </c>
      <c r="H652">
        <v>74</v>
      </c>
      <c r="I652">
        <v>44</v>
      </c>
      <c r="J652">
        <v>36</v>
      </c>
      <c r="K652">
        <v>52</v>
      </c>
      <c r="L652">
        <v>88</v>
      </c>
      <c r="M652">
        <v>62</v>
      </c>
      <c r="N652">
        <v>94</v>
      </c>
      <c r="O652" s="27">
        <f>IFERROR(VLOOKUP(D652,Absen!$A:$B,2,0),"No")</f>
        <v>44861</v>
      </c>
      <c r="P652" s="43">
        <f t="shared" si="53"/>
        <v>84</v>
      </c>
      <c r="Q652" s="45">
        <f t="shared" si="55"/>
        <v>60.25</v>
      </c>
      <c r="R652" s="49" t="str">
        <f>VLOOKUP(Q652,Helper!$N:$O,2,TRUE)</f>
        <v>C</v>
      </c>
      <c r="S652" s="51">
        <f>MATCH(D652,Detail!$G$2:$G$1001,0)</f>
        <v>139</v>
      </c>
      <c r="T652" s="27">
        <f>INDEX(Detail!$A$2:$A$1001,Main!S652,1)</f>
        <v>38106</v>
      </c>
      <c r="U652" t="str">
        <f>INDEX(Detail!$F$2:$F$1001,Main!S652,1)</f>
        <v>Tanjungpinang</v>
      </c>
      <c r="V652">
        <f>INDEX(Detail!$C$2:$C$1001,Main!S652,1)</f>
        <v>160</v>
      </c>
      <c r="W652">
        <f>INDEX(Detail!$D$2:$D$1001,Main!S652,1)</f>
        <v>68</v>
      </c>
      <c r="X652" t="str">
        <f>INDEX(Detail!$E$2:$E$1001,Main!S652,1)</f>
        <v>Gang Moch. Toha No. 30</v>
      </c>
      <c r="Y652" t="str">
        <f>INDEX(Detail!$B$2:$B$1001,Main!S652,1)</f>
        <v>A+</v>
      </c>
      <c r="Z652">
        <f>MATCH(F652,Sheet1!$A$3:$A$8,0)</f>
        <v>4</v>
      </c>
      <c r="AA652">
        <f>MATCH(A652,Sheet1!$B$2:$E$2,0)</f>
        <v>3</v>
      </c>
      <c r="AB652" t="str">
        <f>INDEX(Sheet1!$B$3:$E$8,Main!Z652,Main!AA652)</f>
        <v>Pak Krisna</v>
      </c>
    </row>
    <row r="653" spans="1:28" x14ac:dyDescent="0.35">
      <c r="A653" t="str">
        <f t="shared" si="54"/>
        <v>Kategori 3</v>
      </c>
      <c r="B653">
        <v>652</v>
      </c>
      <c r="C653" t="str">
        <f t="shared" si="51"/>
        <v>0652</v>
      </c>
      <c r="D653" t="str">
        <f t="shared" si="52"/>
        <v>E0652</v>
      </c>
      <c r="E653" t="str">
        <f>VLOOKUP(F653,Helper!$I:$J,2,0)</f>
        <v>E</v>
      </c>
      <c r="F653" t="s">
        <v>1010</v>
      </c>
      <c r="G653" s="27" t="str">
        <f>VLOOKUP(D653,Detail!$G:$H,2,0)</f>
        <v>Kayun Dongoran</v>
      </c>
      <c r="H653">
        <v>89</v>
      </c>
      <c r="I653">
        <v>49</v>
      </c>
      <c r="J653">
        <v>83</v>
      </c>
      <c r="K653">
        <v>54</v>
      </c>
      <c r="L653">
        <v>90</v>
      </c>
      <c r="M653">
        <v>57</v>
      </c>
      <c r="N653">
        <v>70</v>
      </c>
      <c r="O653" s="27" t="str">
        <f>IFERROR(VLOOKUP(D653,Absen!$A:$B,2,0),"No")</f>
        <v>No</v>
      </c>
      <c r="P653" s="43">
        <f t="shared" si="53"/>
        <v>70</v>
      </c>
      <c r="Q653" s="45">
        <f t="shared" si="55"/>
        <v>70.25</v>
      </c>
      <c r="R653" s="49" t="str">
        <f>VLOOKUP(Q653,Helper!$N:$O,2,TRUE)</f>
        <v>B</v>
      </c>
      <c r="S653" s="51">
        <f>MATCH(D653,Detail!$G$2:$G$1001,0)</f>
        <v>362</v>
      </c>
      <c r="T653" s="27">
        <f>INDEX(Detail!$A$2:$A$1001,Main!S653,1)</f>
        <v>37246</v>
      </c>
      <c r="U653" t="str">
        <f>INDEX(Detail!$F$2:$F$1001,Main!S653,1)</f>
        <v>Madiun</v>
      </c>
      <c r="V653">
        <f>INDEX(Detail!$C$2:$C$1001,Main!S653,1)</f>
        <v>151</v>
      </c>
      <c r="W653">
        <f>INDEX(Detail!$D$2:$D$1001,Main!S653,1)</f>
        <v>93</v>
      </c>
      <c r="X653" t="str">
        <f>INDEX(Detail!$E$2:$E$1001,Main!S653,1)</f>
        <v>Gg. Kutisari Selatan No. 05</v>
      </c>
      <c r="Y653" t="str">
        <f>INDEX(Detail!$B$2:$B$1001,Main!S653,1)</f>
        <v>AB-</v>
      </c>
      <c r="Z653">
        <f>MATCH(F653,Sheet1!$A$3:$A$8,0)</f>
        <v>5</v>
      </c>
      <c r="AA653">
        <f>MATCH(A653,Sheet1!$B$2:$E$2,0)</f>
        <v>3</v>
      </c>
      <c r="AB653" t="str">
        <f>INDEX(Sheet1!$B$3:$E$8,Main!Z653,Main!AA653)</f>
        <v>Pak Budi</v>
      </c>
    </row>
    <row r="654" spans="1:28" x14ac:dyDescent="0.35">
      <c r="A654" t="str">
        <f t="shared" si="54"/>
        <v>Kategori 3</v>
      </c>
      <c r="B654">
        <v>653</v>
      </c>
      <c r="C654" t="str">
        <f t="shared" si="51"/>
        <v>0653</v>
      </c>
      <c r="D654" t="str">
        <f t="shared" si="52"/>
        <v>A0653</v>
      </c>
      <c r="E654" t="str">
        <f>VLOOKUP(F654,Helper!$I:$J,2,0)</f>
        <v>A</v>
      </c>
      <c r="F654" t="s">
        <v>1015</v>
      </c>
      <c r="G654" s="27" t="str">
        <f>VLOOKUP(D654,Detail!$G:$H,2,0)</f>
        <v>Rafi Halimah</v>
      </c>
      <c r="H654">
        <v>69</v>
      </c>
      <c r="I654">
        <v>40</v>
      </c>
      <c r="J654">
        <v>57</v>
      </c>
      <c r="K654">
        <v>75</v>
      </c>
      <c r="L654">
        <v>68</v>
      </c>
      <c r="M654">
        <v>84</v>
      </c>
      <c r="N654">
        <v>85</v>
      </c>
      <c r="O654" s="27" t="str">
        <f>IFERROR(VLOOKUP(D654,Absen!$A:$B,2,0),"No")</f>
        <v>No</v>
      </c>
      <c r="P654" s="43">
        <f t="shared" si="53"/>
        <v>85</v>
      </c>
      <c r="Q654" s="45">
        <f t="shared" si="55"/>
        <v>68.2</v>
      </c>
      <c r="R654" s="49" t="str">
        <f>VLOOKUP(Q654,Helper!$N:$O,2,TRUE)</f>
        <v>C</v>
      </c>
      <c r="S654" s="51">
        <f>MATCH(D654,Detail!$G$2:$G$1001,0)</f>
        <v>271</v>
      </c>
      <c r="T654" s="27">
        <f>INDEX(Detail!$A$2:$A$1001,Main!S654,1)</f>
        <v>37263</v>
      </c>
      <c r="U654" t="str">
        <f>INDEX(Detail!$F$2:$F$1001,Main!S654,1)</f>
        <v>Purwokerto</v>
      </c>
      <c r="V654">
        <f>INDEX(Detail!$C$2:$C$1001,Main!S654,1)</f>
        <v>180</v>
      </c>
      <c r="W654">
        <f>INDEX(Detail!$D$2:$D$1001,Main!S654,1)</f>
        <v>89</v>
      </c>
      <c r="X654" t="str">
        <f>INDEX(Detail!$E$2:$E$1001,Main!S654,1)</f>
        <v>Gg. Astana Anyar No. 10</v>
      </c>
      <c r="Y654" t="str">
        <f>INDEX(Detail!$B$2:$B$1001,Main!S654,1)</f>
        <v>O+</v>
      </c>
      <c r="Z654">
        <f>MATCH(F654,Sheet1!$A$3:$A$8,0)</f>
        <v>1</v>
      </c>
      <c r="AA654">
        <f>MATCH(A654,Sheet1!$B$2:$E$2,0)</f>
        <v>3</v>
      </c>
      <c r="AB654" t="str">
        <f>INDEX(Sheet1!$B$3:$E$8,Main!Z654,Main!AA654)</f>
        <v>Bu Made</v>
      </c>
    </row>
    <row r="655" spans="1:28" x14ac:dyDescent="0.35">
      <c r="A655" t="str">
        <f t="shared" si="54"/>
        <v>Kategori 3</v>
      </c>
      <c r="B655">
        <v>654</v>
      </c>
      <c r="C655" t="str">
        <f t="shared" si="51"/>
        <v>0654</v>
      </c>
      <c r="D655" t="str">
        <f t="shared" si="52"/>
        <v>C0654</v>
      </c>
      <c r="E655" t="str">
        <f>VLOOKUP(F655,Helper!$I:$J,2,0)</f>
        <v>C</v>
      </c>
      <c r="F655" t="s">
        <v>1012</v>
      </c>
      <c r="G655" s="27" t="str">
        <f>VLOOKUP(D655,Detail!$G:$H,2,0)</f>
        <v>Wasis Melani</v>
      </c>
      <c r="H655">
        <v>75</v>
      </c>
      <c r="I655">
        <v>72</v>
      </c>
      <c r="J655">
        <v>33</v>
      </c>
      <c r="K655">
        <v>74</v>
      </c>
      <c r="L655">
        <v>55</v>
      </c>
      <c r="M655">
        <v>63</v>
      </c>
      <c r="N655">
        <v>95</v>
      </c>
      <c r="O655" s="27">
        <f>IFERROR(VLOOKUP(D655,Absen!$A:$B,2,0),"No")</f>
        <v>44808</v>
      </c>
      <c r="P655" s="43">
        <f t="shared" si="53"/>
        <v>85</v>
      </c>
      <c r="Q655" s="45">
        <f t="shared" si="55"/>
        <v>62.2</v>
      </c>
      <c r="R655" s="49" t="str">
        <f>VLOOKUP(Q655,Helper!$N:$O,2,TRUE)</f>
        <v>C</v>
      </c>
      <c r="S655" s="51">
        <f>MATCH(D655,Detail!$G$2:$G$1001,0)</f>
        <v>166</v>
      </c>
      <c r="T655" s="27">
        <f>INDEX(Detail!$A$2:$A$1001,Main!S655,1)</f>
        <v>37443</v>
      </c>
      <c r="U655" t="str">
        <f>INDEX(Detail!$F$2:$F$1001,Main!S655,1)</f>
        <v>Bengkulu</v>
      </c>
      <c r="V655">
        <f>INDEX(Detail!$C$2:$C$1001,Main!S655,1)</f>
        <v>160</v>
      </c>
      <c r="W655">
        <f>INDEX(Detail!$D$2:$D$1001,Main!S655,1)</f>
        <v>93</v>
      </c>
      <c r="X655" t="str">
        <f>INDEX(Detail!$E$2:$E$1001,Main!S655,1)</f>
        <v xml:space="preserve">Gang PHH. Mustofa No. 2
</v>
      </c>
      <c r="Y655" t="str">
        <f>INDEX(Detail!$B$2:$B$1001,Main!S655,1)</f>
        <v>AB+</v>
      </c>
      <c r="Z655">
        <f>MATCH(F655,Sheet1!$A$3:$A$8,0)</f>
        <v>3</v>
      </c>
      <c r="AA655">
        <f>MATCH(A655,Sheet1!$B$2:$E$2,0)</f>
        <v>3</v>
      </c>
      <c r="AB655" t="str">
        <f>INDEX(Sheet1!$B$3:$E$8,Main!Z655,Main!AA655)</f>
        <v>Bu Dwi</v>
      </c>
    </row>
    <row r="656" spans="1:28" x14ac:dyDescent="0.35">
      <c r="A656" t="str">
        <f t="shared" si="54"/>
        <v>Kategori 3</v>
      </c>
      <c r="B656">
        <v>655</v>
      </c>
      <c r="C656" t="str">
        <f t="shared" si="51"/>
        <v>0655</v>
      </c>
      <c r="D656" t="str">
        <f t="shared" si="52"/>
        <v>C0655</v>
      </c>
      <c r="E656" t="str">
        <f>VLOOKUP(F656,Helper!$I:$J,2,0)</f>
        <v>C</v>
      </c>
      <c r="F656" t="s">
        <v>1012</v>
      </c>
      <c r="G656" s="27" t="str">
        <f>VLOOKUP(D656,Detail!$G:$H,2,0)</f>
        <v>Daliman Sitorus</v>
      </c>
      <c r="H656">
        <v>92</v>
      </c>
      <c r="I656">
        <v>68</v>
      </c>
      <c r="J656">
        <v>30</v>
      </c>
      <c r="K656">
        <v>53</v>
      </c>
      <c r="L656">
        <v>91</v>
      </c>
      <c r="M656">
        <v>61</v>
      </c>
      <c r="N656">
        <v>100</v>
      </c>
      <c r="O656" s="27">
        <f>IFERROR(VLOOKUP(D656,Absen!$A:$B,2,0),"No")</f>
        <v>44839</v>
      </c>
      <c r="P656" s="43">
        <f t="shared" si="53"/>
        <v>90</v>
      </c>
      <c r="Q656" s="45">
        <f t="shared" si="55"/>
        <v>65.2</v>
      </c>
      <c r="R656" s="49" t="str">
        <f>VLOOKUP(Q656,Helper!$N:$O,2,TRUE)</f>
        <v>C</v>
      </c>
      <c r="S656" s="51">
        <f>MATCH(D656,Detail!$G$2:$G$1001,0)</f>
        <v>812</v>
      </c>
      <c r="T656" s="27">
        <f>INDEX(Detail!$A$2:$A$1001,Main!S656,1)</f>
        <v>38226</v>
      </c>
      <c r="U656" t="str">
        <f>INDEX(Detail!$F$2:$F$1001,Main!S656,1)</f>
        <v>Magelang</v>
      </c>
      <c r="V656">
        <f>INDEX(Detail!$C$2:$C$1001,Main!S656,1)</f>
        <v>158</v>
      </c>
      <c r="W656">
        <f>INDEX(Detail!$D$2:$D$1001,Main!S656,1)</f>
        <v>65</v>
      </c>
      <c r="X656" t="str">
        <f>INDEX(Detail!$E$2:$E$1001,Main!S656,1)</f>
        <v>Jl. Jend. A. Yani No. 08</v>
      </c>
      <c r="Y656" t="str">
        <f>INDEX(Detail!$B$2:$B$1001,Main!S656,1)</f>
        <v>B-</v>
      </c>
      <c r="Z656">
        <f>MATCH(F656,Sheet1!$A$3:$A$8,0)</f>
        <v>3</v>
      </c>
      <c r="AA656">
        <f>MATCH(A656,Sheet1!$B$2:$E$2,0)</f>
        <v>3</v>
      </c>
      <c r="AB656" t="str">
        <f>INDEX(Sheet1!$B$3:$E$8,Main!Z656,Main!AA656)</f>
        <v>Bu Dwi</v>
      </c>
    </row>
    <row r="657" spans="1:28" x14ac:dyDescent="0.35">
      <c r="A657" t="str">
        <f t="shared" si="54"/>
        <v>Kategori 3</v>
      </c>
      <c r="B657">
        <v>656</v>
      </c>
      <c r="C657" t="str">
        <f t="shared" si="51"/>
        <v>0656</v>
      </c>
      <c r="D657" t="str">
        <f t="shared" si="52"/>
        <v>B0656</v>
      </c>
      <c r="E657" t="str">
        <f>VLOOKUP(F657,Helper!$I:$J,2,0)</f>
        <v>B</v>
      </c>
      <c r="F657" t="s">
        <v>1014</v>
      </c>
      <c r="G657" s="27" t="str">
        <f>VLOOKUP(D657,Detail!$G:$H,2,0)</f>
        <v>Salman Widiastuti</v>
      </c>
      <c r="H657">
        <v>54</v>
      </c>
      <c r="I657">
        <v>53</v>
      </c>
      <c r="J657">
        <v>37</v>
      </c>
      <c r="K657">
        <v>58</v>
      </c>
      <c r="L657">
        <v>92</v>
      </c>
      <c r="M657">
        <v>40</v>
      </c>
      <c r="N657">
        <v>68</v>
      </c>
      <c r="O657" s="27">
        <f>IFERROR(VLOOKUP(D657,Absen!$A:$B,2,0),"No")</f>
        <v>44784</v>
      </c>
      <c r="P657" s="43">
        <f t="shared" si="53"/>
        <v>58</v>
      </c>
      <c r="Q657" s="45">
        <f t="shared" si="55"/>
        <v>53.325000000000003</v>
      </c>
      <c r="R657" s="49" t="str">
        <f>VLOOKUP(Q657,Helper!$N:$O,2,TRUE)</f>
        <v>D</v>
      </c>
      <c r="S657" s="51">
        <f>MATCH(D657,Detail!$G$2:$G$1001,0)</f>
        <v>278</v>
      </c>
      <c r="T657" s="27">
        <f>INDEX(Detail!$A$2:$A$1001,Main!S657,1)</f>
        <v>37623</v>
      </c>
      <c r="U657" t="str">
        <f>INDEX(Detail!$F$2:$F$1001,Main!S657,1)</f>
        <v>Langsa</v>
      </c>
      <c r="V657">
        <f>INDEX(Detail!$C$2:$C$1001,Main!S657,1)</f>
        <v>159</v>
      </c>
      <c r="W657">
        <f>INDEX(Detail!$D$2:$D$1001,Main!S657,1)</f>
        <v>87</v>
      </c>
      <c r="X657" t="str">
        <f>INDEX(Detail!$E$2:$E$1001,Main!S657,1)</f>
        <v>Gg. Bangka Raya No. 76</v>
      </c>
      <c r="Y657" t="str">
        <f>INDEX(Detail!$B$2:$B$1001,Main!S657,1)</f>
        <v>B+</v>
      </c>
      <c r="Z657">
        <f>MATCH(F657,Sheet1!$A$3:$A$8,0)</f>
        <v>2</v>
      </c>
      <c r="AA657">
        <f>MATCH(A657,Sheet1!$B$2:$E$2,0)</f>
        <v>3</v>
      </c>
      <c r="AB657" t="str">
        <f>INDEX(Sheet1!$B$3:$E$8,Main!Z657,Main!AA657)</f>
        <v>Pak Andi</v>
      </c>
    </row>
    <row r="658" spans="1:28" x14ac:dyDescent="0.35">
      <c r="A658" t="str">
        <f t="shared" si="54"/>
        <v>Kategori 3</v>
      </c>
      <c r="B658">
        <v>657</v>
      </c>
      <c r="C658" t="str">
        <f t="shared" si="51"/>
        <v>0657</v>
      </c>
      <c r="D658" t="str">
        <f t="shared" si="52"/>
        <v>F0657</v>
      </c>
      <c r="E658" t="str">
        <f>VLOOKUP(F658,Helper!$I:$J,2,0)</f>
        <v>F</v>
      </c>
      <c r="F658" t="s">
        <v>1011</v>
      </c>
      <c r="G658" s="27" t="str">
        <f>VLOOKUP(D658,Detail!$G:$H,2,0)</f>
        <v>Asmianto Farida</v>
      </c>
      <c r="H658">
        <v>94</v>
      </c>
      <c r="I658">
        <v>75</v>
      </c>
      <c r="J658">
        <v>65</v>
      </c>
      <c r="K658">
        <v>52</v>
      </c>
      <c r="L658">
        <v>88</v>
      </c>
      <c r="M658">
        <v>51</v>
      </c>
      <c r="N658">
        <v>85</v>
      </c>
      <c r="O658" s="27" t="str">
        <f>IFERROR(VLOOKUP(D658,Absen!$A:$B,2,0),"No")</f>
        <v>No</v>
      </c>
      <c r="P658" s="43">
        <f t="shared" si="53"/>
        <v>85</v>
      </c>
      <c r="Q658" s="45">
        <f t="shared" si="55"/>
        <v>70.325000000000003</v>
      </c>
      <c r="R658" s="49" t="str">
        <f>VLOOKUP(Q658,Helper!$N:$O,2,TRUE)</f>
        <v>B</v>
      </c>
      <c r="S658" s="51">
        <f>MATCH(D658,Detail!$G$2:$G$1001,0)</f>
        <v>421</v>
      </c>
      <c r="T658" s="27">
        <f>INDEX(Detail!$A$2:$A$1001,Main!S658,1)</f>
        <v>38171</v>
      </c>
      <c r="U658" t="str">
        <f>INDEX(Detail!$F$2:$F$1001,Main!S658,1)</f>
        <v>Banjarbaru</v>
      </c>
      <c r="V658">
        <f>INDEX(Detail!$C$2:$C$1001,Main!S658,1)</f>
        <v>177</v>
      </c>
      <c r="W658">
        <f>INDEX(Detail!$D$2:$D$1001,Main!S658,1)</f>
        <v>74</v>
      </c>
      <c r="X658" t="str">
        <f>INDEX(Detail!$E$2:$E$1001,Main!S658,1)</f>
        <v xml:space="preserve">Gg. Rajiman No. 2
</v>
      </c>
      <c r="Y658" t="str">
        <f>INDEX(Detail!$B$2:$B$1001,Main!S658,1)</f>
        <v>B-</v>
      </c>
      <c r="Z658">
        <f>MATCH(F658,Sheet1!$A$3:$A$8,0)</f>
        <v>6</v>
      </c>
      <c r="AA658">
        <f>MATCH(A658,Sheet1!$B$2:$E$2,0)</f>
        <v>3</v>
      </c>
      <c r="AB658" t="str">
        <f>INDEX(Sheet1!$B$3:$E$8,Main!Z658,Main!AA658)</f>
        <v>Bu Ratna</v>
      </c>
    </row>
    <row r="659" spans="1:28" x14ac:dyDescent="0.35">
      <c r="A659" t="str">
        <f t="shared" si="54"/>
        <v>Kategori 3</v>
      </c>
      <c r="B659">
        <v>658</v>
      </c>
      <c r="C659" t="str">
        <f t="shared" si="51"/>
        <v>0658</v>
      </c>
      <c r="D659" t="str">
        <f t="shared" si="52"/>
        <v>C0658</v>
      </c>
      <c r="E659" t="str">
        <f>VLOOKUP(F659,Helper!$I:$J,2,0)</f>
        <v>C</v>
      </c>
      <c r="F659" t="s">
        <v>1012</v>
      </c>
      <c r="G659" s="27" t="str">
        <f>VLOOKUP(D659,Detail!$G:$H,2,0)</f>
        <v>Cengkal Wastuti</v>
      </c>
      <c r="H659">
        <v>93</v>
      </c>
      <c r="I659">
        <v>73</v>
      </c>
      <c r="J659">
        <v>79</v>
      </c>
      <c r="K659">
        <v>57</v>
      </c>
      <c r="L659">
        <v>64</v>
      </c>
      <c r="M659">
        <v>54</v>
      </c>
      <c r="N659">
        <v>79</v>
      </c>
      <c r="O659" s="27" t="str">
        <f>IFERROR(VLOOKUP(D659,Absen!$A:$B,2,0),"No")</f>
        <v>No</v>
      </c>
      <c r="P659" s="43">
        <f t="shared" si="53"/>
        <v>79</v>
      </c>
      <c r="Q659" s="45">
        <f t="shared" si="55"/>
        <v>70.375</v>
      </c>
      <c r="R659" s="49" t="str">
        <f>VLOOKUP(Q659,Helper!$N:$O,2,TRUE)</f>
        <v>B</v>
      </c>
      <c r="S659" s="51">
        <f>MATCH(D659,Detail!$G$2:$G$1001,0)</f>
        <v>19</v>
      </c>
      <c r="T659" s="27">
        <f>INDEX(Detail!$A$2:$A$1001,Main!S659,1)</f>
        <v>37950</v>
      </c>
      <c r="U659" t="str">
        <f>INDEX(Detail!$F$2:$F$1001,Main!S659,1)</f>
        <v>Pariaman</v>
      </c>
      <c r="V659">
        <f>INDEX(Detail!$C$2:$C$1001,Main!S659,1)</f>
        <v>161</v>
      </c>
      <c r="W659">
        <f>INDEX(Detail!$D$2:$D$1001,Main!S659,1)</f>
        <v>72</v>
      </c>
      <c r="X659" t="str">
        <f>INDEX(Detail!$E$2:$E$1001,Main!S659,1)</f>
        <v>Gang Bangka Raya No. 72</v>
      </c>
      <c r="Y659" t="str">
        <f>INDEX(Detail!$B$2:$B$1001,Main!S659,1)</f>
        <v>O+</v>
      </c>
      <c r="Z659">
        <f>MATCH(F659,Sheet1!$A$3:$A$8,0)</f>
        <v>3</v>
      </c>
      <c r="AA659">
        <f>MATCH(A659,Sheet1!$B$2:$E$2,0)</f>
        <v>3</v>
      </c>
      <c r="AB659" t="str">
        <f>INDEX(Sheet1!$B$3:$E$8,Main!Z659,Main!AA659)</f>
        <v>Bu Dwi</v>
      </c>
    </row>
    <row r="660" spans="1:28" x14ac:dyDescent="0.35">
      <c r="A660" t="str">
        <f t="shared" si="54"/>
        <v>Kategori 3</v>
      </c>
      <c r="B660">
        <v>659</v>
      </c>
      <c r="C660" t="str">
        <f t="shared" si="51"/>
        <v>0659</v>
      </c>
      <c r="D660" t="str">
        <f t="shared" si="52"/>
        <v>A0659</v>
      </c>
      <c r="E660" t="str">
        <f>VLOOKUP(F660,Helper!$I:$J,2,0)</f>
        <v>A</v>
      </c>
      <c r="F660" t="s">
        <v>1015</v>
      </c>
      <c r="G660" s="27" t="str">
        <f>VLOOKUP(D660,Detail!$G:$H,2,0)</f>
        <v>Jarwadi Lailasari</v>
      </c>
      <c r="H660">
        <v>67</v>
      </c>
      <c r="I660">
        <v>51</v>
      </c>
      <c r="J660">
        <v>75</v>
      </c>
      <c r="K660">
        <v>56</v>
      </c>
      <c r="L660">
        <v>82</v>
      </c>
      <c r="M660">
        <v>70</v>
      </c>
      <c r="N660">
        <v>100</v>
      </c>
      <c r="O660" s="27" t="str">
        <f>IFERROR(VLOOKUP(D660,Absen!$A:$B,2,0),"No")</f>
        <v>No</v>
      </c>
      <c r="P660" s="43">
        <f t="shared" si="53"/>
        <v>100</v>
      </c>
      <c r="Q660" s="45">
        <f t="shared" si="55"/>
        <v>71</v>
      </c>
      <c r="R660" s="49" t="str">
        <f>VLOOKUP(Q660,Helper!$N:$O,2,TRUE)</f>
        <v>B</v>
      </c>
      <c r="S660" s="51">
        <f>MATCH(D660,Detail!$G$2:$G$1001,0)</f>
        <v>62</v>
      </c>
      <c r="T660" s="27">
        <f>INDEX(Detail!$A$2:$A$1001,Main!S660,1)</f>
        <v>38382</v>
      </c>
      <c r="U660" t="str">
        <f>INDEX(Detail!$F$2:$F$1001,Main!S660,1)</f>
        <v>Banjar</v>
      </c>
      <c r="V660">
        <f>INDEX(Detail!$C$2:$C$1001,Main!S660,1)</f>
        <v>174</v>
      </c>
      <c r="W660">
        <f>INDEX(Detail!$D$2:$D$1001,Main!S660,1)</f>
        <v>72</v>
      </c>
      <c r="X660" t="str">
        <f>INDEX(Detail!$E$2:$E$1001,Main!S660,1)</f>
        <v>Gang H.J Maemunah No. 43</v>
      </c>
      <c r="Y660" t="str">
        <f>INDEX(Detail!$B$2:$B$1001,Main!S660,1)</f>
        <v>AB+</v>
      </c>
      <c r="Z660">
        <f>MATCH(F660,Sheet1!$A$3:$A$8,0)</f>
        <v>1</v>
      </c>
      <c r="AA660">
        <f>MATCH(A660,Sheet1!$B$2:$E$2,0)</f>
        <v>3</v>
      </c>
      <c r="AB660" t="str">
        <f>INDEX(Sheet1!$B$3:$E$8,Main!Z660,Main!AA660)</f>
        <v>Bu Made</v>
      </c>
    </row>
    <row r="661" spans="1:28" x14ac:dyDescent="0.35">
      <c r="A661" t="str">
        <f t="shared" si="54"/>
        <v>Kategori 3</v>
      </c>
      <c r="B661">
        <v>660</v>
      </c>
      <c r="C661" t="str">
        <f t="shared" si="51"/>
        <v>0660</v>
      </c>
      <c r="D661" t="str">
        <f t="shared" si="52"/>
        <v>B0660</v>
      </c>
      <c r="E661" t="str">
        <f>VLOOKUP(F661,Helper!$I:$J,2,0)</f>
        <v>B</v>
      </c>
      <c r="F661" t="s">
        <v>1014</v>
      </c>
      <c r="G661" s="27" t="str">
        <f>VLOOKUP(D661,Detail!$G:$H,2,0)</f>
        <v>Amalia Putra</v>
      </c>
      <c r="H661">
        <v>65</v>
      </c>
      <c r="I661">
        <v>41</v>
      </c>
      <c r="J661">
        <v>93</v>
      </c>
      <c r="K661">
        <v>50</v>
      </c>
      <c r="L661">
        <v>81</v>
      </c>
      <c r="M661">
        <v>96</v>
      </c>
      <c r="N661">
        <v>98</v>
      </c>
      <c r="O661" s="27">
        <f>IFERROR(VLOOKUP(D661,Absen!$A:$B,2,0),"No")</f>
        <v>44784</v>
      </c>
      <c r="P661" s="43">
        <f t="shared" si="53"/>
        <v>88</v>
      </c>
      <c r="Q661" s="45">
        <f t="shared" si="55"/>
        <v>76.225000000000009</v>
      </c>
      <c r="R661" s="49" t="str">
        <f>VLOOKUP(Q661,Helper!$N:$O,2,TRUE)</f>
        <v>B</v>
      </c>
      <c r="S661" s="51">
        <f>MATCH(D661,Detail!$G$2:$G$1001,0)</f>
        <v>830</v>
      </c>
      <c r="T661" s="27">
        <f>INDEX(Detail!$A$2:$A$1001,Main!S661,1)</f>
        <v>37784</v>
      </c>
      <c r="U661" t="str">
        <f>INDEX(Detail!$F$2:$F$1001,Main!S661,1)</f>
        <v>Banjar</v>
      </c>
      <c r="V661">
        <f>INDEX(Detail!$C$2:$C$1001,Main!S661,1)</f>
        <v>150</v>
      </c>
      <c r="W661">
        <f>INDEX(Detail!$D$2:$D$1001,Main!S661,1)</f>
        <v>75</v>
      </c>
      <c r="X661" t="str">
        <f>INDEX(Detail!$E$2:$E$1001,Main!S661,1)</f>
        <v xml:space="preserve">Jl. Kendalsari No. 6
</v>
      </c>
      <c r="Y661" t="str">
        <f>INDEX(Detail!$B$2:$B$1001,Main!S661,1)</f>
        <v>AB-</v>
      </c>
      <c r="Z661">
        <f>MATCH(F661,Sheet1!$A$3:$A$8,0)</f>
        <v>2</v>
      </c>
      <c r="AA661">
        <f>MATCH(A661,Sheet1!$B$2:$E$2,0)</f>
        <v>3</v>
      </c>
      <c r="AB661" t="str">
        <f>INDEX(Sheet1!$B$3:$E$8,Main!Z661,Main!AA661)</f>
        <v>Pak Andi</v>
      </c>
    </row>
    <row r="662" spans="1:28" x14ac:dyDescent="0.35">
      <c r="A662" t="str">
        <f t="shared" si="54"/>
        <v>Kategori 3</v>
      </c>
      <c r="B662">
        <v>661</v>
      </c>
      <c r="C662" t="str">
        <f t="shared" si="51"/>
        <v>0661</v>
      </c>
      <c r="D662" t="str">
        <f t="shared" si="52"/>
        <v>C0661</v>
      </c>
      <c r="E662" t="str">
        <f>VLOOKUP(F662,Helper!$I:$J,2,0)</f>
        <v>C</v>
      </c>
      <c r="F662" t="s">
        <v>1012</v>
      </c>
      <c r="G662" s="27" t="str">
        <f>VLOOKUP(D662,Detail!$G:$H,2,0)</f>
        <v>Teguh Astuti</v>
      </c>
      <c r="H662">
        <v>94</v>
      </c>
      <c r="I662">
        <v>53</v>
      </c>
      <c r="J662">
        <v>36</v>
      </c>
      <c r="K662">
        <v>66</v>
      </c>
      <c r="L662">
        <v>74</v>
      </c>
      <c r="M662">
        <v>93</v>
      </c>
      <c r="N662">
        <v>78</v>
      </c>
      <c r="O662" s="27">
        <f>IFERROR(VLOOKUP(D662,Absen!$A:$B,2,0),"No")</f>
        <v>44778</v>
      </c>
      <c r="P662" s="43">
        <f t="shared" si="53"/>
        <v>68</v>
      </c>
      <c r="Q662" s="45">
        <f t="shared" si="55"/>
        <v>68.475000000000009</v>
      </c>
      <c r="R662" s="49" t="str">
        <f>VLOOKUP(Q662,Helper!$N:$O,2,TRUE)</f>
        <v>C</v>
      </c>
      <c r="S662" s="51">
        <f>MATCH(D662,Detail!$G$2:$G$1001,0)</f>
        <v>631</v>
      </c>
      <c r="T662" s="27">
        <f>INDEX(Detail!$A$2:$A$1001,Main!S662,1)</f>
        <v>38416</v>
      </c>
      <c r="U662" t="str">
        <f>INDEX(Detail!$F$2:$F$1001,Main!S662,1)</f>
        <v>Lhokseumawe</v>
      </c>
      <c r="V662">
        <f>INDEX(Detail!$C$2:$C$1001,Main!S662,1)</f>
        <v>155</v>
      </c>
      <c r="W662">
        <f>INDEX(Detail!$D$2:$D$1001,Main!S662,1)</f>
        <v>71</v>
      </c>
      <c r="X662" t="str">
        <f>INDEX(Detail!$E$2:$E$1001,Main!S662,1)</f>
        <v>Jalan Pasir Koja No. 85</v>
      </c>
      <c r="Y662" t="str">
        <f>INDEX(Detail!$B$2:$B$1001,Main!S662,1)</f>
        <v>B+</v>
      </c>
      <c r="Z662">
        <f>MATCH(F662,Sheet1!$A$3:$A$8,0)</f>
        <v>3</v>
      </c>
      <c r="AA662">
        <f>MATCH(A662,Sheet1!$B$2:$E$2,0)</f>
        <v>3</v>
      </c>
      <c r="AB662" t="str">
        <f>INDEX(Sheet1!$B$3:$E$8,Main!Z662,Main!AA662)</f>
        <v>Bu Dwi</v>
      </c>
    </row>
    <row r="663" spans="1:28" x14ac:dyDescent="0.35">
      <c r="A663" t="str">
        <f t="shared" si="54"/>
        <v>Kategori 3</v>
      </c>
      <c r="B663">
        <v>662</v>
      </c>
      <c r="C663" t="str">
        <f t="shared" si="51"/>
        <v>0662</v>
      </c>
      <c r="D663" t="str">
        <f t="shared" si="52"/>
        <v>B0662</v>
      </c>
      <c r="E663" t="str">
        <f>VLOOKUP(F663,Helper!$I:$J,2,0)</f>
        <v>B</v>
      </c>
      <c r="F663" t="s">
        <v>1014</v>
      </c>
      <c r="G663" s="27" t="str">
        <f>VLOOKUP(D663,Detail!$G:$H,2,0)</f>
        <v>Eka Gunawan</v>
      </c>
      <c r="H663">
        <v>70</v>
      </c>
      <c r="I663">
        <v>46</v>
      </c>
      <c r="J663">
        <v>82</v>
      </c>
      <c r="K663">
        <v>65</v>
      </c>
      <c r="L663">
        <v>68</v>
      </c>
      <c r="M663">
        <v>89</v>
      </c>
      <c r="N663">
        <v>60</v>
      </c>
      <c r="O663" s="27" t="str">
        <f>IFERROR(VLOOKUP(D663,Absen!$A:$B,2,0),"No")</f>
        <v>No</v>
      </c>
      <c r="P663" s="43">
        <f t="shared" si="53"/>
        <v>60</v>
      </c>
      <c r="Q663" s="45">
        <f t="shared" si="55"/>
        <v>71.325000000000003</v>
      </c>
      <c r="R663" s="49" t="str">
        <f>VLOOKUP(Q663,Helper!$N:$O,2,TRUE)</f>
        <v>B</v>
      </c>
      <c r="S663" s="51">
        <f>MATCH(D663,Detail!$G$2:$G$1001,0)</f>
        <v>324</v>
      </c>
      <c r="T663" s="27">
        <f>INDEX(Detail!$A$2:$A$1001,Main!S663,1)</f>
        <v>37810</v>
      </c>
      <c r="U663" t="str">
        <f>INDEX(Detail!$F$2:$F$1001,Main!S663,1)</f>
        <v>Kota Administrasi Jakarta Barat</v>
      </c>
      <c r="V663">
        <f>INDEX(Detail!$C$2:$C$1001,Main!S663,1)</f>
        <v>162</v>
      </c>
      <c r="W663">
        <f>INDEX(Detail!$D$2:$D$1001,Main!S663,1)</f>
        <v>46</v>
      </c>
      <c r="X663" t="str">
        <f>INDEX(Detail!$E$2:$E$1001,Main!S663,1)</f>
        <v>Gg. HOS. Cokroaminoto No. 95</v>
      </c>
      <c r="Y663" t="str">
        <f>INDEX(Detail!$B$2:$B$1001,Main!S663,1)</f>
        <v>A-</v>
      </c>
      <c r="Z663">
        <f>MATCH(F663,Sheet1!$A$3:$A$8,0)</f>
        <v>2</v>
      </c>
      <c r="AA663">
        <f>MATCH(A663,Sheet1!$B$2:$E$2,0)</f>
        <v>3</v>
      </c>
      <c r="AB663" t="str">
        <f>INDEX(Sheet1!$B$3:$E$8,Main!Z663,Main!AA663)</f>
        <v>Pak Andi</v>
      </c>
    </row>
    <row r="664" spans="1:28" x14ac:dyDescent="0.35">
      <c r="A664" t="str">
        <f t="shared" si="54"/>
        <v>Kategori 3</v>
      </c>
      <c r="B664">
        <v>663</v>
      </c>
      <c r="C664" t="str">
        <f t="shared" si="51"/>
        <v>0663</v>
      </c>
      <c r="D664" t="str">
        <f t="shared" si="52"/>
        <v>C0663</v>
      </c>
      <c r="E664" t="str">
        <f>VLOOKUP(F664,Helper!$I:$J,2,0)</f>
        <v>C</v>
      </c>
      <c r="F664" t="s">
        <v>1012</v>
      </c>
      <c r="G664" s="27" t="str">
        <f>VLOOKUP(D664,Detail!$G:$H,2,0)</f>
        <v>Bakda Sihotang</v>
      </c>
      <c r="H664">
        <v>60</v>
      </c>
      <c r="I664">
        <v>51</v>
      </c>
      <c r="J664">
        <v>40</v>
      </c>
      <c r="K664">
        <v>70</v>
      </c>
      <c r="L664">
        <v>55</v>
      </c>
      <c r="M664">
        <v>88</v>
      </c>
      <c r="N664">
        <v>68</v>
      </c>
      <c r="O664" s="27">
        <f>IFERROR(VLOOKUP(D664,Absen!$A:$B,2,0),"No")</f>
        <v>44859</v>
      </c>
      <c r="P664" s="43">
        <f t="shared" si="53"/>
        <v>58</v>
      </c>
      <c r="Q664" s="45">
        <f t="shared" si="55"/>
        <v>60.900000000000006</v>
      </c>
      <c r="R664" s="49" t="str">
        <f>VLOOKUP(Q664,Helper!$N:$O,2,TRUE)</f>
        <v>C</v>
      </c>
      <c r="S664" s="51">
        <f>MATCH(D664,Detail!$G$2:$G$1001,0)</f>
        <v>68</v>
      </c>
      <c r="T664" s="27">
        <f>INDEX(Detail!$A$2:$A$1001,Main!S664,1)</f>
        <v>37064</v>
      </c>
      <c r="U664" t="str">
        <f>INDEX(Detail!$F$2:$F$1001,Main!S664,1)</f>
        <v>Bitung</v>
      </c>
      <c r="V664">
        <f>INDEX(Detail!$C$2:$C$1001,Main!S664,1)</f>
        <v>172</v>
      </c>
      <c r="W664">
        <f>INDEX(Detail!$D$2:$D$1001,Main!S664,1)</f>
        <v>72</v>
      </c>
      <c r="X664" t="str">
        <f>INDEX(Detail!$E$2:$E$1001,Main!S664,1)</f>
        <v xml:space="preserve">Gang Indragiri No. 8
</v>
      </c>
      <c r="Y664" t="str">
        <f>INDEX(Detail!$B$2:$B$1001,Main!S664,1)</f>
        <v>A+</v>
      </c>
      <c r="Z664">
        <f>MATCH(F664,Sheet1!$A$3:$A$8,0)</f>
        <v>3</v>
      </c>
      <c r="AA664">
        <f>MATCH(A664,Sheet1!$B$2:$E$2,0)</f>
        <v>3</v>
      </c>
      <c r="AB664" t="str">
        <f>INDEX(Sheet1!$B$3:$E$8,Main!Z664,Main!AA664)</f>
        <v>Bu Dwi</v>
      </c>
    </row>
    <row r="665" spans="1:28" x14ac:dyDescent="0.35">
      <c r="A665" t="str">
        <f t="shared" si="54"/>
        <v>Kategori 3</v>
      </c>
      <c r="B665">
        <v>664</v>
      </c>
      <c r="C665" t="str">
        <f t="shared" si="51"/>
        <v>0664</v>
      </c>
      <c r="D665" t="str">
        <f t="shared" si="52"/>
        <v>A0664</v>
      </c>
      <c r="E665" t="str">
        <f>VLOOKUP(F665,Helper!$I:$J,2,0)</f>
        <v>A</v>
      </c>
      <c r="F665" t="s">
        <v>1015</v>
      </c>
      <c r="G665" s="27" t="str">
        <f>VLOOKUP(D665,Detail!$G:$H,2,0)</f>
        <v>Maryadi Nainggolan</v>
      </c>
      <c r="H665">
        <v>64</v>
      </c>
      <c r="I665">
        <v>65</v>
      </c>
      <c r="J665">
        <v>48</v>
      </c>
      <c r="K665">
        <v>60</v>
      </c>
      <c r="L665">
        <v>56</v>
      </c>
      <c r="M665">
        <v>96</v>
      </c>
      <c r="N665">
        <v>65</v>
      </c>
      <c r="O665" s="27">
        <f>IFERROR(VLOOKUP(D665,Absen!$A:$B,2,0),"No")</f>
        <v>44795</v>
      </c>
      <c r="P665" s="43">
        <f t="shared" si="53"/>
        <v>55</v>
      </c>
      <c r="Q665" s="45">
        <f t="shared" si="55"/>
        <v>64.925000000000011</v>
      </c>
      <c r="R665" s="49" t="str">
        <f>VLOOKUP(Q665,Helper!$N:$O,2,TRUE)</f>
        <v>C</v>
      </c>
      <c r="S665" s="51">
        <f>MATCH(D665,Detail!$G$2:$G$1001,0)</f>
        <v>918</v>
      </c>
      <c r="T665" s="27">
        <f>INDEX(Detail!$A$2:$A$1001,Main!S665,1)</f>
        <v>37878</v>
      </c>
      <c r="U665" t="str">
        <f>INDEX(Detail!$F$2:$F$1001,Main!S665,1)</f>
        <v>Kotamobagu</v>
      </c>
      <c r="V665">
        <f>INDEX(Detail!$C$2:$C$1001,Main!S665,1)</f>
        <v>179</v>
      </c>
      <c r="W665">
        <f>INDEX(Detail!$D$2:$D$1001,Main!S665,1)</f>
        <v>55</v>
      </c>
      <c r="X665" t="str">
        <f>INDEX(Detail!$E$2:$E$1001,Main!S665,1)</f>
        <v xml:space="preserve">Jl. Rajawali Timur No. 7
</v>
      </c>
      <c r="Y665" t="str">
        <f>INDEX(Detail!$B$2:$B$1001,Main!S665,1)</f>
        <v>B-</v>
      </c>
      <c r="Z665">
        <f>MATCH(F665,Sheet1!$A$3:$A$8,0)</f>
        <v>1</v>
      </c>
      <c r="AA665">
        <f>MATCH(A665,Sheet1!$B$2:$E$2,0)</f>
        <v>3</v>
      </c>
      <c r="AB665" t="str">
        <f>INDEX(Sheet1!$B$3:$E$8,Main!Z665,Main!AA665)</f>
        <v>Bu Made</v>
      </c>
    </row>
    <row r="666" spans="1:28" x14ac:dyDescent="0.35">
      <c r="A666" t="str">
        <f t="shared" si="54"/>
        <v>Kategori 3</v>
      </c>
      <c r="B666">
        <v>665</v>
      </c>
      <c r="C666" t="str">
        <f t="shared" si="51"/>
        <v>0665</v>
      </c>
      <c r="D666" t="str">
        <f t="shared" si="52"/>
        <v>C0665</v>
      </c>
      <c r="E666" t="str">
        <f>VLOOKUP(F666,Helper!$I:$J,2,0)</f>
        <v>C</v>
      </c>
      <c r="F666" t="s">
        <v>1012</v>
      </c>
      <c r="G666" s="27" t="str">
        <f>VLOOKUP(D666,Detail!$G:$H,2,0)</f>
        <v>Talia Purnawati</v>
      </c>
      <c r="H666">
        <v>57</v>
      </c>
      <c r="I666">
        <v>49</v>
      </c>
      <c r="J666">
        <v>32</v>
      </c>
      <c r="K666">
        <v>60</v>
      </c>
      <c r="L666">
        <v>51</v>
      </c>
      <c r="M666">
        <v>50</v>
      </c>
      <c r="N666">
        <v>98</v>
      </c>
      <c r="O666" s="27">
        <f>IFERROR(VLOOKUP(D666,Absen!$A:$B,2,0),"No")</f>
        <v>44855</v>
      </c>
      <c r="P666" s="43">
        <f t="shared" si="53"/>
        <v>88</v>
      </c>
      <c r="Q666" s="45">
        <f t="shared" si="55"/>
        <v>52.325000000000003</v>
      </c>
      <c r="R666" s="49" t="str">
        <f>VLOOKUP(Q666,Helper!$N:$O,2,TRUE)</f>
        <v>D</v>
      </c>
      <c r="S666" s="51">
        <f>MATCH(D666,Detail!$G$2:$G$1001,0)</f>
        <v>904</v>
      </c>
      <c r="T666" s="27">
        <f>INDEX(Detail!$A$2:$A$1001,Main!S666,1)</f>
        <v>37542</v>
      </c>
      <c r="U666" t="str">
        <f>INDEX(Detail!$F$2:$F$1001,Main!S666,1)</f>
        <v>Meulaboh</v>
      </c>
      <c r="V666">
        <f>INDEX(Detail!$C$2:$C$1001,Main!S666,1)</f>
        <v>167</v>
      </c>
      <c r="W666">
        <f>INDEX(Detail!$D$2:$D$1001,Main!S666,1)</f>
        <v>72</v>
      </c>
      <c r="X666" t="str">
        <f>INDEX(Detail!$E$2:$E$1001,Main!S666,1)</f>
        <v>Jl. Peta No. 31</v>
      </c>
      <c r="Y666" t="str">
        <f>INDEX(Detail!$B$2:$B$1001,Main!S666,1)</f>
        <v>B-</v>
      </c>
      <c r="Z666">
        <f>MATCH(F666,Sheet1!$A$3:$A$8,0)</f>
        <v>3</v>
      </c>
      <c r="AA666">
        <f>MATCH(A666,Sheet1!$B$2:$E$2,0)</f>
        <v>3</v>
      </c>
      <c r="AB666" t="str">
        <f>INDEX(Sheet1!$B$3:$E$8,Main!Z666,Main!AA666)</f>
        <v>Bu Dwi</v>
      </c>
    </row>
    <row r="667" spans="1:28" x14ac:dyDescent="0.35">
      <c r="A667" t="str">
        <f t="shared" si="54"/>
        <v>Kategori 3</v>
      </c>
      <c r="B667">
        <v>666</v>
      </c>
      <c r="C667" t="str">
        <f t="shared" si="51"/>
        <v>0666</v>
      </c>
      <c r="D667" t="str">
        <f t="shared" si="52"/>
        <v>D0666</v>
      </c>
      <c r="E667" t="str">
        <f>VLOOKUP(F667,Helper!$I:$J,2,0)</f>
        <v>D</v>
      </c>
      <c r="F667" t="s">
        <v>1013</v>
      </c>
      <c r="G667" s="27" t="str">
        <f>VLOOKUP(D667,Detail!$G:$H,2,0)</f>
        <v>Jayeng Mandasari</v>
      </c>
      <c r="H667">
        <v>77</v>
      </c>
      <c r="I667">
        <v>50</v>
      </c>
      <c r="J667">
        <v>76</v>
      </c>
      <c r="K667">
        <v>70</v>
      </c>
      <c r="L667">
        <v>63</v>
      </c>
      <c r="M667">
        <v>43</v>
      </c>
      <c r="N667">
        <v>74</v>
      </c>
      <c r="O667" s="27">
        <f>IFERROR(VLOOKUP(D667,Absen!$A:$B,2,0),"No")</f>
        <v>44824</v>
      </c>
      <c r="P667" s="43">
        <f t="shared" si="53"/>
        <v>64</v>
      </c>
      <c r="Q667" s="45">
        <f t="shared" si="55"/>
        <v>62.7</v>
      </c>
      <c r="R667" s="49" t="str">
        <f>VLOOKUP(Q667,Helper!$N:$O,2,TRUE)</f>
        <v>C</v>
      </c>
      <c r="S667" s="51">
        <f>MATCH(D667,Detail!$G$2:$G$1001,0)</f>
        <v>929</v>
      </c>
      <c r="T667" s="27">
        <f>INDEX(Detail!$A$2:$A$1001,Main!S667,1)</f>
        <v>37871</v>
      </c>
      <c r="U667" t="str">
        <f>INDEX(Detail!$F$2:$F$1001,Main!S667,1)</f>
        <v>Madiun</v>
      </c>
      <c r="V667">
        <f>INDEX(Detail!$C$2:$C$1001,Main!S667,1)</f>
        <v>168</v>
      </c>
      <c r="W667">
        <f>INDEX(Detail!$D$2:$D$1001,Main!S667,1)</f>
        <v>69</v>
      </c>
      <c r="X667" t="str">
        <f>INDEX(Detail!$E$2:$E$1001,Main!S667,1)</f>
        <v xml:space="preserve">Jl. Raya Ujungberung No. 0
</v>
      </c>
      <c r="Y667" t="str">
        <f>INDEX(Detail!$B$2:$B$1001,Main!S667,1)</f>
        <v>A+</v>
      </c>
      <c r="Z667">
        <f>MATCH(F667,Sheet1!$A$3:$A$8,0)</f>
        <v>4</v>
      </c>
      <c r="AA667">
        <f>MATCH(A667,Sheet1!$B$2:$E$2,0)</f>
        <v>3</v>
      </c>
      <c r="AB667" t="str">
        <f>INDEX(Sheet1!$B$3:$E$8,Main!Z667,Main!AA667)</f>
        <v>Pak Krisna</v>
      </c>
    </row>
    <row r="668" spans="1:28" x14ac:dyDescent="0.35">
      <c r="A668" t="str">
        <f t="shared" si="54"/>
        <v>Kategori 3</v>
      </c>
      <c r="B668">
        <v>667</v>
      </c>
      <c r="C668" t="str">
        <f t="shared" si="51"/>
        <v>0667</v>
      </c>
      <c r="D668" t="str">
        <f t="shared" si="52"/>
        <v>D0667</v>
      </c>
      <c r="E668" t="str">
        <f>VLOOKUP(F668,Helper!$I:$J,2,0)</f>
        <v>D</v>
      </c>
      <c r="F668" t="s">
        <v>1013</v>
      </c>
      <c r="G668" s="27" t="str">
        <f>VLOOKUP(D668,Detail!$G:$H,2,0)</f>
        <v>Laswi Hastuti</v>
      </c>
      <c r="H668">
        <v>67</v>
      </c>
      <c r="I668">
        <v>56</v>
      </c>
      <c r="J668">
        <v>53</v>
      </c>
      <c r="K668">
        <v>57</v>
      </c>
      <c r="L668">
        <v>65</v>
      </c>
      <c r="M668">
        <v>45</v>
      </c>
      <c r="N668">
        <v>94</v>
      </c>
      <c r="O668" s="27" t="str">
        <f>IFERROR(VLOOKUP(D668,Absen!$A:$B,2,0),"No")</f>
        <v>No</v>
      </c>
      <c r="P668" s="43">
        <f t="shared" si="53"/>
        <v>94</v>
      </c>
      <c r="Q668" s="45">
        <f t="shared" si="55"/>
        <v>59.625</v>
      </c>
      <c r="R668" s="49" t="str">
        <f>VLOOKUP(Q668,Helper!$N:$O,2,TRUE)</f>
        <v>D</v>
      </c>
      <c r="S668" s="51">
        <f>MATCH(D668,Detail!$G$2:$G$1001,0)</f>
        <v>804</v>
      </c>
      <c r="T668" s="27">
        <f>INDEX(Detail!$A$2:$A$1001,Main!S668,1)</f>
        <v>37481</v>
      </c>
      <c r="U668" t="str">
        <f>INDEX(Detail!$F$2:$F$1001,Main!S668,1)</f>
        <v>Pontianak</v>
      </c>
      <c r="V668">
        <f>INDEX(Detail!$C$2:$C$1001,Main!S668,1)</f>
        <v>161</v>
      </c>
      <c r="W668">
        <f>INDEX(Detail!$D$2:$D$1001,Main!S668,1)</f>
        <v>57</v>
      </c>
      <c r="X668" t="str">
        <f>INDEX(Detail!$E$2:$E$1001,Main!S668,1)</f>
        <v>Jl. Jakarta No. 92</v>
      </c>
      <c r="Y668" t="str">
        <f>INDEX(Detail!$B$2:$B$1001,Main!S668,1)</f>
        <v>B+</v>
      </c>
      <c r="Z668">
        <f>MATCH(F668,Sheet1!$A$3:$A$8,0)</f>
        <v>4</v>
      </c>
      <c r="AA668">
        <f>MATCH(A668,Sheet1!$B$2:$E$2,0)</f>
        <v>3</v>
      </c>
      <c r="AB668" t="str">
        <f>INDEX(Sheet1!$B$3:$E$8,Main!Z668,Main!AA668)</f>
        <v>Pak Krisna</v>
      </c>
    </row>
    <row r="669" spans="1:28" x14ac:dyDescent="0.35">
      <c r="A669" t="str">
        <f t="shared" si="54"/>
        <v>Kategori 3</v>
      </c>
      <c r="B669">
        <v>668</v>
      </c>
      <c r="C669" t="str">
        <f t="shared" si="51"/>
        <v>0668</v>
      </c>
      <c r="D669" t="str">
        <f t="shared" si="52"/>
        <v>D0668</v>
      </c>
      <c r="E669" t="str">
        <f>VLOOKUP(F669,Helper!$I:$J,2,0)</f>
        <v>D</v>
      </c>
      <c r="F669" t="s">
        <v>1013</v>
      </c>
      <c r="G669" s="27" t="str">
        <f>VLOOKUP(D669,Detail!$G:$H,2,0)</f>
        <v>Bajragin Najmudin</v>
      </c>
      <c r="H669">
        <v>63</v>
      </c>
      <c r="I669">
        <v>48</v>
      </c>
      <c r="J669">
        <v>61</v>
      </c>
      <c r="K669">
        <v>58</v>
      </c>
      <c r="L669">
        <v>71</v>
      </c>
      <c r="M669">
        <v>58</v>
      </c>
      <c r="N669">
        <v>73</v>
      </c>
      <c r="O669" s="27" t="str">
        <f>IFERROR(VLOOKUP(D669,Absen!$A:$B,2,0),"No")</f>
        <v>No</v>
      </c>
      <c r="P669" s="43">
        <f t="shared" si="53"/>
        <v>73</v>
      </c>
      <c r="Q669" s="45">
        <f t="shared" si="55"/>
        <v>61.100000000000009</v>
      </c>
      <c r="R669" s="49" t="str">
        <f>VLOOKUP(Q669,Helper!$N:$O,2,TRUE)</f>
        <v>C</v>
      </c>
      <c r="S669" s="51">
        <f>MATCH(D669,Detail!$G$2:$G$1001,0)</f>
        <v>202</v>
      </c>
      <c r="T669" s="27">
        <f>INDEX(Detail!$A$2:$A$1001,Main!S669,1)</f>
        <v>37351</v>
      </c>
      <c r="U669" t="str">
        <f>INDEX(Detail!$F$2:$F$1001,Main!S669,1)</f>
        <v>Palu</v>
      </c>
      <c r="V669">
        <f>INDEX(Detail!$C$2:$C$1001,Main!S669,1)</f>
        <v>174</v>
      </c>
      <c r="W669">
        <f>INDEX(Detail!$D$2:$D$1001,Main!S669,1)</f>
        <v>92</v>
      </c>
      <c r="X669" t="str">
        <f>INDEX(Detail!$E$2:$E$1001,Main!S669,1)</f>
        <v>Gang Rungkut Industri No. 01</v>
      </c>
      <c r="Y669" t="str">
        <f>INDEX(Detail!$B$2:$B$1001,Main!S669,1)</f>
        <v>B+</v>
      </c>
      <c r="Z669">
        <f>MATCH(F669,Sheet1!$A$3:$A$8,0)</f>
        <v>4</v>
      </c>
      <c r="AA669">
        <f>MATCH(A669,Sheet1!$B$2:$E$2,0)</f>
        <v>3</v>
      </c>
      <c r="AB669" t="str">
        <f>INDEX(Sheet1!$B$3:$E$8,Main!Z669,Main!AA669)</f>
        <v>Pak Krisna</v>
      </c>
    </row>
    <row r="670" spans="1:28" x14ac:dyDescent="0.35">
      <c r="A670" t="str">
        <f t="shared" si="54"/>
        <v>Kategori 3</v>
      </c>
      <c r="B670">
        <v>669</v>
      </c>
      <c r="C670" t="str">
        <f t="shared" si="51"/>
        <v>0669</v>
      </c>
      <c r="D670" t="str">
        <f t="shared" si="52"/>
        <v>E0669</v>
      </c>
      <c r="E670" t="str">
        <f>VLOOKUP(F670,Helper!$I:$J,2,0)</f>
        <v>E</v>
      </c>
      <c r="F670" t="s">
        <v>1010</v>
      </c>
      <c r="G670" s="27" t="str">
        <f>VLOOKUP(D670,Detail!$G:$H,2,0)</f>
        <v>Galiono Waluyo</v>
      </c>
      <c r="H670">
        <v>79</v>
      </c>
      <c r="I670">
        <v>46</v>
      </c>
      <c r="J670">
        <v>60</v>
      </c>
      <c r="K670">
        <v>61</v>
      </c>
      <c r="L670">
        <v>50</v>
      </c>
      <c r="M670">
        <v>51</v>
      </c>
      <c r="N670">
        <v>65</v>
      </c>
      <c r="O670" s="27">
        <f>IFERROR(VLOOKUP(D670,Absen!$A:$B,2,0),"No")</f>
        <v>44886</v>
      </c>
      <c r="P670" s="43">
        <f t="shared" si="53"/>
        <v>55</v>
      </c>
      <c r="Q670" s="45">
        <f t="shared" si="55"/>
        <v>57.2</v>
      </c>
      <c r="R670" s="49" t="str">
        <f>VLOOKUP(Q670,Helper!$N:$O,2,TRUE)</f>
        <v>D</v>
      </c>
      <c r="S670" s="51">
        <f>MATCH(D670,Detail!$G$2:$G$1001,0)</f>
        <v>267</v>
      </c>
      <c r="T670" s="27">
        <f>INDEX(Detail!$A$2:$A$1001,Main!S670,1)</f>
        <v>37540</v>
      </c>
      <c r="U670" t="str">
        <f>INDEX(Detail!$F$2:$F$1001,Main!S670,1)</f>
        <v>Salatiga</v>
      </c>
      <c r="V670">
        <f>INDEX(Detail!$C$2:$C$1001,Main!S670,1)</f>
        <v>158</v>
      </c>
      <c r="W670">
        <f>INDEX(Detail!$D$2:$D$1001,Main!S670,1)</f>
        <v>60</v>
      </c>
      <c r="X670" t="str">
        <f>INDEX(Detail!$E$2:$E$1001,Main!S670,1)</f>
        <v>Gg. Asia Afrika No. 12</v>
      </c>
      <c r="Y670" t="str">
        <f>INDEX(Detail!$B$2:$B$1001,Main!S670,1)</f>
        <v>AB-</v>
      </c>
      <c r="Z670">
        <f>MATCH(F670,Sheet1!$A$3:$A$8,0)</f>
        <v>5</v>
      </c>
      <c r="AA670">
        <f>MATCH(A670,Sheet1!$B$2:$E$2,0)</f>
        <v>3</v>
      </c>
      <c r="AB670" t="str">
        <f>INDEX(Sheet1!$B$3:$E$8,Main!Z670,Main!AA670)</f>
        <v>Pak Budi</v>
      </c>
    </row>
    <row r="671" spans="1:28" x14ac:dyDescent="0.35">
      <c r="A671" t="str">
        <f t="shared" si="54"/>
        <v>Kategori 3</v>
      </c>
      <c r="B671">
        <v>670</v>
      </c>
      <c r="C671" t="str">
        <f t="shared" si="51"/>
        <v>0670</v>
      </c>
      <c r="D671" t="str">
        <f t="shared" si="52"/>
        <v>F0670</v>
      </c>
      <c r="E671" t="str">
        <f>VLOOKUP(F671,Helper!$I:$J,2,0)</f>
        <v>F</v>
      </c>
      <c r="F671" t="s">
        <v>1011</v>
      </c>
      <c r="G671" s="27" t="str">
        <f>VLOOKUP(D671,Detail!$G:$H,2,0)</f>
        <v>Irnanto Irawan</v>
      </c>
      <c r="H671">
        <v>81</v>
      </c>
      <c r="I671">
        <v>40</v>
      </c>
      <c r="J671">
        <v>85</v>
      </c>
      <c r="K671">
        <v>71</v>
      </c>
      <c r="L671">
        <v>65</v>
      </c>
      <c r="M671">
        <v>44</v>
      </c>
      <c r="N671">
        <v>90</v>
      </c>
      <c r="O671" s="27">
        <f>IFERROR(VLOOKUP(D671,Absen!$A:$B,2,0),"No")</f>
        <v>44835</v>
      </c>
      <c r="P671" s="43">
        <f t="shared" si="53"/>
        <v>80</v>
      </c>
      <c r="Q671" s="45">
        <f t="shared" si="55"/>
        <v>65.924999999999997</v>
      </c>
      <c r="R671" s="49" t="str">
        <f>VLOOKUP(Q671,Helper!$N:$O,2,TRUE)</f>
        <v>C</v>
      </c>
      <c r="S671" s="51">
        <f>MATCH(D671,Detail!$G$2:$G$1001,0)</f>
        <v>963</v>
      </c>
      <c r="T671" s="27">
        <f>INDEX(Detail!$A$2:$A$1001,Main!S671,1)</f>
        <v>37018</v>
      </c>
      <c r="U671" t="str">
        <f>INDEX(Detail!$F$2:$F$1001,Main!S671,1)</f>
        <v>Ambon</v>
      </c>
      <c r="V671">
        <f>INDEX(Detail!$C$2:$C$1001,Main!S671,1)</f>
        <v>178</v>
      </c>
      <c r="W671">
        <f>INDEX(Detail!$D$2:$D$1001,Main!S671,1)</f>
        <v>82</v>
      </c>
      <c r="X671" t="str">
        <f>INDEX(Detail!$E$2:$E$1001,Main!S671,1)</f>
        <v xml:space="preserve">Jl. Sukajadi No. 6
</v>
      </c>
      <c r="Y671" t="str">
        <f>INDEX(Detail!$B$2:$B$1001,Main!S671,1)</f>
        <v>O-</v>
      </c>
      <c r="Z671">
        <f>MATCH(F671,Sheet1!$A$3:$A$8,0)</f>
        <v>6</v>
      </c>
      <c r="AA671">
        <f>MATCH(A671,Sheet1!$B$2:$E$2,0)</f>
        <v>3</v>
      </c>
      <c r="AB671" t="str">
        <f>INDEX(Sheet1!$B$3:$E$8,Main!Z671,Main!AA671)</f>
        <v>Bu Ratna</v>
      </c>
    </row>
    <row r="672" spans="1:28" x14ac:dyDescent="0.35">
      <c r="A672" t="str">
        <f t="shared" si="54"/>
        <v>Kategori 3</v>
      </c>
      <c r="B672">
        <v>671</v>
      </c>
      <c r="C672" t="str">
        <f t="shared" si="51"/>
        <v>0671</v>
      </c>
      <c r="D672" t="str">
        <f t="shared" si="52"/>
        <v>A0671</v>
      </c>
      <c r="E672" t="str">
        <f>VLOOKUP(F672,Helper!$I:$J,2,0)</f>
        <v>A</v>
      </c>
      <c r="F672" t="s">
        <v>1015</v>
      </c>
      <c r="G672" s="27" t="str">
        <f>VLOOKUP(D672,Detail!$G:$H,2,0)</f>
        <v>Hartana Dongoran</v>
      </c>
      <c r="H672">
        <v>55</v>
      </c>
      <c r="I672">
        <v>49</v>
      </c>
      <c r="J672">
        <v>75</v>
      </c>
      <c r="K672">
        <v>70</v>
      </c>
      <c r="L672">
        <v>77</v>
      </c>
      <c r="M672">
        <v>85</v>
      </c>
      <c r="N672">
        <v>97</v>
      </c>
      <c r="O672" s="27" t="str">
        <f>IFERROR(VLOOKUP(D672,Absen!$A:$B,2,0),"No")</f>
        <v>No</v>
      </c>
      <c r="P672" s="43">
        <f t="shared" si="53"/>
        <v>97</v>
      </c>
      <c r="Q672" s="45">
        <f t="shared" si="55"/>
        <v>73.075000000000003</v>
      </c>
      <c r="R672" s="49" t="str">
        <f>VLOOKUP(Q672,Helper!$N:$O,2,TRUE)</f>
        <v>B</v>
      </c>
      <c r="S672" s="51">
        <f>MATCH(D672,Detail!$G$2:$G$1001,0)</f>
        <v>342</v>
      </c>
      <c r="T672" s="27">
        <f>INDEX(Detail!$A$2:$A$1001,Main!S672,1)</f>
        <v>37082</v>
      </c>
      <c r="U672" t="str">
        <f>INDEX(Detail!$F$2:$F$1001,Main!S672,1)</f>
        <v>Palembang</v>
      </c>
      <c r="V672">
        <f>INDEX(Detail!$C$2:$C$1001,Main!S672,1)</f>
        <v>168</v>
      </c>
      <c r="W672">
        <f>INDEX(Detail!$D$2:$D$1001,Main!S672,1)</f>
        <v>64</v>
      </c>
      <c r="X672" t="str">
        <f>INDEX(Detail!$E$2:$E$1001,Main!S672,1)</f>
        <v xml:space="preserve">Gg. Joyoboyo No. 5
</v>
      </c>
      <c r="Y672" t="str">
        <f>INDEX(Detail!$B$2:$B$1001,Main!S672,1)</f>
        <v>A-</v>
      </c>
      <c r="Z672">
        <f>MATCH(F672,Sheet1!$A$3:$A$8,0)</f>
        <v>1</v>
      </c>
      <c r="AA672">
        <f>MATCH(A672,Sheet1!$B$2:$E$2,0)</f>
        <v>3</v>
      </c>
      <c r="AB672" t="str">
        <f>INDEX(Sheet1!$B$3:$E$8,Main!Z672,Main!AA672)</f>
        <v>Bu Made</v>
      </c>
    </row>
    <row r="673" spans="1:28" x14ac:dyDescent="0.35">
      <c r="A673" t="str">
        <f t="shared" si="54"/>
        <v>Kategori 3</v>
      </c>
      <c r="B673">
        <v>672</v>
      </c>
      <c r="C673" t="str">
        <f t="shared" si="51"/>
        <v>0672</v>
      </c>
      <c r="D673" t="str">
        <f t="shared" si="52"/>
        <v>B0672</v>
      </c>
      <c r="E673" t="str">
        <f>VLOOKUP(F673,Helper!$I:$J,2,0)</f>
        <v>B</v>
      </c>
      <c r="F673" t="s">
        <v>1014</v>
      </c>
      <c r="G673" s="27" t="str">
        <f>VLOOKUP(D673,Detail!$G:$H,2,0)</f>
        <v>Agnes Siregar</v>
      </c>
      <c r="H673">
        <v>50</v>
      </c>
      <c r="I673">
        <v>41</v>
      </c>
      <c r="J673">
        <v>35</v>
      </c>
      <c r="K673">
        <v>68</v>
      </c>
      <c r="L673">
        <v>89</v>
      </c>
      <c r="M673">
        <v>40</v>
      </c>
      <c r="N673">
        <v>95</v>
      </c>
      <c r="O673" s="27" t="str">
        <f>IFERROR(VLOOKUP(D673,Absen!$A:$B,2,0),"No")</f>
        <v>No</v>
      </c>
      <c r="P673" s="43">
        <f t="shared" si="53"/>
        <v>95</v>
      </c>
      <c r="Q673" s="45">
        <f t="shared" si="55"/>
        <v>55.5</v>
      </c>
      <c r="R673" s="49" t="str">
        <f>VLOOKUP(Q673,Helper!$N:$O,2,TRUE)</f>
        <v>D</v>
      </c>
      <c r="S673" s="51">
        <f>MATCH(D673,Detail!$G$2:$G$1001,0)</f>
        <v>153</v>
      </c>
      <c r="T673" s="27">
        <f>INDEX(Detail!$A$2:$A$1001,Main!S673,1)</f>
        <v>38387</v>
      </c>
      <c r="U673" t="str">
        <f>INDEX(Detail!$F$2:$F$1001,Main!S673,1)</f>
        <v>Tebingtinggi</v>
      </c>
      <c r="V673">
        <f>INDEX(Detail!$C$2:$C$1001,Main!S673,1)</f>
        <v>166</v>
      </c>
      <c r="W673">
        <f>INDEX(Detail!$D$2:$D$1001,Main!S673,1)</f>
        <v>61</v>
      </c>
      <c r="X673" t="str">
        <f>INDEX(Detail!$E$2:$E$1001,Main!S673,1)</f>
        <v>Gang Pasirkoja No. 48</v>
      </c>
      <c r="Y673" t="str">
        <f>INDEX(Detail!$B$2:$B$1001,Main!S673,1)</f>
        <v>AB+</v>
      </c>
      <c r="Z673">
        <f>MATCH(F673,Sheet1!$A$3:$A$8,0)</f>
        <v>2</v>
      </c>
      <c r="AA673">
        <f>MATCH(A673,Sheet1!$B$2:$E$2,0)</f>
        <v>3</v>
      </c>
      <c r="AB673" t="str">
        <f>INDEX(Sheet1!$B$3:$E$8,Main!Z673,Main!AA673)</f>
        <v>Pak Andi</v>
      </c>
    </row>
    <row r="674" spans="1:28" x14ac:dyDescent="0.35">
      <c r="A674" t="str">
        <f t="shared" si="54"/>
        <v>Kategori 3</v>
      </c>
      <c r="B674">
        <v>673</v>
      </c>
      <c r="C674" t="str">
        <f t="shared" si="51"/>
        <v>0673</v>
      </c>
      <c r="D674" t="str">
        <f t="shared" si="52"/>
        <v>F0673</v>
      </c>
      <c r="E674" t="str">
        <f>VLOOKUP(F674,Helper!$I:$J,2,0)</f>
        <v>F</v>
      </c>
      <c r="F674" t="s">
        <v>1011</v>
      </c>
      <c r="G674" s="27" t="str">
        <f>VLOOKUP(D674,Detail!$G:$H,2,0)</f>
        <v>Lantar Puspita</v>
      </c>
      <c r="H674">
        <v>52</v>
      </c>
      <c r="I674">
        <v>44</v>
      </c>
      <c r="J674">
        <v>31</v>
      </c>
      <c r="K674">
        <v>55</v>
      </c>
      <c r="L674">
        <v>63</v>
      </c>
      <c r="M674">
        <v>54</v>
      </c>
      <c r="N674">
        <v>84</v>
      </c>
      <c r="O674" s="27" t="str">
        <f>IFERROR(VLOOKUP(D674,Absen!$A:$B,2,0),"No")</f>
        <v>No</v>
      </c>
      <c r="P674" s="43">
        <f t="shared" si="53"/>
        <v>84</v>
      </c>
      <c r="Q674" s="45">
        <f t="shared" si="55"/>
        <v>52.15</v>
      </c>
      <c r="R674" s="49" t="str">
        <f>VLOOKUP(Q674,Helper!$N:$O,2,TRUE)</f>
        <v>D</v>
      </c>
      <c r="S674" s="51">
        <f>MATCH(D674,Detail!$G$2:$G$1001,0)</f>
        <v>922</v>
      </c>
      <c r="T674" s="27">
        <f>INDEX(Detail!$A$2:$A$1001,Main!S674,1)</f>
        <v>37726</v>
      </c>
      <c r="U674" t="str">
        <f>INDEX(Detail!$F$2:$F$1001,Main!S674,1)</f>
        <v>Lubuklinggau</v>
      </c>
      <c r="V674">
        <f>INDEX(Detail!$C$2:$C$1001,Main!S674,1)</f>
        <v>179</v>
      </c>
      <c r="W674">
        <f>INDEX(Detail!$D$2:$D$1001,Main!S674,1)</f>
        <v>45</v>
      </c>
      <c r="X674" t="str">
        <f>INDEX(Detail!$E$2:$E$1001,Main!S674,1)</f>
        <v>Jl. Rajiman No. 46</v>
      </c>
      <c r="Y674" t="str">
        <f>INDEX(Detail!$B$2:$B$1001,Main!S674,1)</f>
        <v>O+</v>
      </c>
      <c r="Z674">
        <f>MATCH(F674,Sheet1!$A$3:$A$8,0)</f>
        <v>6</v>
      </c>
      <c r="AA674">
        <f>MATCH(A674,Sheet1!$B$2:$E$2,0)</f>
        <v>3</v>
      </c>
      <c r="AB674" t="str">
        <f>INDEX(Sheet1!$B$3:$E$8,Main!Z674,Main!AA674)</f>
        <v>Bu Ratna</v>
      </c>
    </row>
    <row r="675" spans="1:28" x14ac:dyDescent="0.35">
      <c r="A675" t="str">
        <f t="shared" si="54"/>
        <v>Kategori 3</v>
      </c>
      <c r="B675">
        <v>674</v>
      </c>
      <c r="C675" t="str">
        <f t="shared" si="51"/>
        <v>0674</v>
      </c>
      <c r="D675" t="str">
        <f t="shared" si="52"/>
        <v>A0674</v>
      </c>
      <c r="E675" t="str">
        <f>VLOOKUP(F675,Helper!$I:$J,2,0)</f>
        <v>A</v>
      </c>
      <c r="F675" t="s">
        <v>1015</v>
      </c>
      <c r="G675" s="27" t="str">
        <f>VLOOKUP(D675,Detail!$G:$H,2,0)</f>
        <v>Zalindra Widodo</v>
      </c>
      <c r="H675">
        <v>71</v>
      </c>
      <c r="I675">
        <v>43</v>
      </c>
      <c r="J675">
        <v>59</v>
      </c>
      <c r="K675">
        <v>51</v>
      </c>
      <c r="L675">
        <v>73</v>
      </c>
      <c r="M675">
        <v>87</v>
      </c>
      <c r="N675">
        <v>94</v>
      </c>
      <c r="O675" s="27" t="str">
        <f>IFERROR(VLOOKUP(D675,Absen!$A:$B,2,0),"No")</f>
        <v>No</v>
      </c>
      <c r="P675" s="43">
        <f t="shared" si="53"/>
        <v>94</v>
      </c>
      <c r="Q675" s="45">
        <f t="shared" si="55"/>
        <v>68.350000000000009</v>
      </c>
      <c r="R675" s="49" t="str">
        <f>VLOOKUP(Q675,Helper!$N:$O,2,TRUE)</f>
        <v>C</v>
      </c>
      <c r="S675" s="51">
        <f>MATCH(D675,Detail!$G$2:$G$1001,0)</f>
        <v>787</v>
      </c>
      <c r="T675" s="27">
        <f>INDEX(Detail!$A$2:$A$1001,Main!S675,1)</f>
        <v>37983</v>
      </c>
      <c r="U675" t="str">
        <f>INDEX(Detail!$F$2:$F$1001,Main!S675,1)</f>
        <v>Surabaya</v>
      </c>
      <c r="V675">
        <f>INDEX(Detail!$C$2:$C$1001,Main!S675,1)</f>
        <v>152</v>
      </c>
      <c r="W675">
        <f>INDEX(Detail!$D$2:$D$1001,Main!S675,1)</f>
        <v>89</v>
      </c>
      <c r="X675" t="str">
        <f>INDEX(Detail!$E$2:$E$1001,Main!S675,1)</f>
        <v>Jl. H.J Maemunah No. 28</v>
      </c>
      <c r="Y675" t="str">
        <f>INDEX(Detail!$B$2:$B$1001,Main!S675,1)</f>
        <v>O-</v>
      </c>
      <c r="Z675">
        <f>MATCH(F675,Sheet1!$A$3:$A$8,0)</f>
        <v>1</v>
      </c>
      <c r="AA675">
        <f>MATCH(A675,Sheet1!$B$2:$E$2,0)</f>
        <v>3</v>
      </c>
      <c r="AB675" t="str">
        <f>INDEX(Sheet1!$B$3:$E$8,Main!Z675,Main!AA675)</f>
        <v>Bu Made</v>
      </c>
    </row>
    <row r="676" spans="1:28" x14ac:dyDescent="0.35">
      <c r="A676" t="str">
        <f t="shared" si="54"/>
        <v>Kategori 3</v>
      </c>
      <c r="B676">
        <v>675</v>
      </c>
      <c r="C676" t="str">
        <f t="shared" si="51"/>
        <v>0675</v>
      </c>
      <c r="D676" t="str">
        <f t="shared" si="52"/>
        <v>B0675</v>
      </c>
      <c r="E676" t="str">
        <f>VLOOKUP(F676,Helper!$I:$J,2,0)</f>
        <v>B</v>
      </c>
      <c r="F676" t="s">
        <v>1014</v>
      </c>
      <c r="G676" s="27" t="str">
        <f>VLOOKUP(D676,Detail!$G:$H,2,0)</f>
        <v>Balangga Prasetyo</v>
      </c>
      <c r="H676">
        <v>83</v>
      </c>
      <c r="I676">
        <v>42</v>
      </c>
      <c r="J676">
        <v>79</v>
      </c>
      <c r="K676">
        <v>55</v>
      </c>
      <c r="L676">
        <v>72</v>
      </c>
      <c r="M676">
        <v>58</v>
      </c>
      <c r="N676">
        <v>73</v>
      </c>
      <c r="O676" s="27" t="str">
        <f>IFERROR(VLOOKUP(D676,Absen!$A:$B,2,0),"No")</f>
        <v>No</v>
      </c>
      <c r="P676" s="43">
        <f t="shared" si="53"/>
        <v>73</v>
      </c>
      <c r="Q676" s="45">
        <f t="shared" si="55"/>
        <v>66.2</v>
      </c>
      <c r="R676" s="49" t="str">
        <f>VLOOKUP(Q676,Helper!$N:$O,2,TRUE)</f>
        <v>C</v>
      </c>
      <c r="S676" s="51">
        <f>MATCH(D676,Detail!$G$2:$G$1001,0)</f>
        <v>850</v>
      </c>
      <c r="T676" s="27">
        <f>INDEX(Detail!$A$2:$A$1001,Main!S676,1)</f>
        <v>37634</v>
      </c>
      <c r="U676" t="str">
        <f>INDEX(Detail!$F$2:$F$1001,Main!S676,1)</f>
        <v>Meulaboh</v>
      </c>
      <c r="V676">
        <f>INDEX(Detail!$C$2:$C$1001,Main!S676,1)</f>
        <v>153</v>
      </c>
      <c r="W676">
        <f>INDEX(Detail!$D$2:$D$1001,Main!S676,1)</f>
        <v>76</v>
      </c>
      <c r="X676" t="str">
        <f>INDEX(Detail!$E$2:$E$1001,Main!S676,1)</f>
        <v>Jl. Laswi No. 62</v>
      </c>
      <c r="Y676" t="str">
        <f>INDEX(Detail!$B$2:$B$1001,Main!S676,1)</f>
        <v>A+</v>
      </c>
      <c r="Z676">
        <f>MATCH(F676,Sheet1!$A$3:$A$8,0)</f>
        <v>2</v>
      </c>
      <c r="AA676">
        <f>MATCH(A676,Sheet1!$B$2:$E$2,0)</f>
        <v>3</v>
      </c>
      <c r="AB676" t="str">
        <f>INDEX(Sheet1!$B$3:$E$8,Main!Z676,Main!AA676)</f>
        <v>Pak Andi</v>
      </c>
    </row>
    <row r="677" spans="1:28" x14ac:dyDescent="0.35">
      <c r="A677" t="str">
        <f t="shared" si="54"/>
        <v>Kategori 3</v>
      </c>
      <c r="B677">
        <v>676</v>
      </c>
      <c r="C677" t="str">
        <f t="shared" si="51"/>
        <v>0676</v>
      </c>
      <c r="D677" t="str">
        <f t="shared" si="52"/>
        <v>B0676</v>
      </c>
      <c r="E677" t="str">
        <f>VLOOKUP(F677,Helper!$I:$J,2,0)</f>
        <v>B</v>
      </c>
      <c r="F677" t="s">
        <v>1014</v>
      </c>
      <c r="G677" s="27" t="str">
        <f>VLOOKUP(D677,Detail!$G:$H,2,0)</f>
        <v>Darimin Adriansyah</v>
      </c>
      <c r="H677">
        <v>83</v>
      </c>
      <c r="I677">
        <v>41</v>
      </c>
      <c r="J677">
        <v>47</v>
      </c>
      <c r="K677">
        <v>75</v>
      </c>
      <c r="L677">
        <v>71</v>
      </c>
      <c r="M677">
        <v>73</v>
      </c>
      <c r="N677">
        <v>72</v>
      </c>
      <c r="O677" s="27">
        <f>IFERROR(VLOOKUP(D677,Absen!$A:$B,2,0),"No")</f>
        <v>44839</v>
      </c>
      <c r="P677" s="43">
        <f t="shared" si="53"/>
        <v>62</v>
      </c>
      <c r="Q677" s="45">
        <f t="shared" si="55"/>
        <v>63.95</v>
      </c>
      <c r="R677" s="49" t="str">
        <f>VLOOKUP(Q677,Helper!$N:$O,2,TRUE)</f>
        <v>C</v>
      </c>
      <c r="S677" s="51">
        <f>MATCH(D677,Detail!$G$2:$G$1001,0)</f>
        <v>777</v>
      </c>
      <c r="T677" s="27">
        <f>INDEX(Detail!$A$2:$A$1001,Main!S677,1)</f>
        <v>37179</v>
      </c>
      <c r="U677" t="str">
        <f>INDEX(Detail!$F$2:$F$1001,Main!S677,1)</f>
        <v>Jambi</v>
      </c>
      <c r="V677">
        <f>INDEX(Detail!$C$2:$C$1001,Main!S677,1)</f>
        <v>158</v>
      </c>
      <c r="W677">
        <f>INDEX(Detail!$D$2:$D$1001,Main!S677,1)</f>
        <v>53</v>
      </c>
      <c r="X677" t="str">
        <f>INDEX(Detail!$E$2:$E$1001,Main!S677,1)</f>
        <v>Jl. Gardujati No. 57</v>
      </c>
      <c r="Y677" t="str">
        <f>INDEX(Detail!$B$2:$B$1001,Main!S677,1)</f>
        <v>O-</v>
      </c>
      <c r="Z677">
        <f>MATCH(F677,Sheet1!$A$3:$A$8,0)</f>
        <v>2</v>
      </c>
      <c r="AA677">
        <f>MATCH(A677,Sheet1!$B$2:$E$2,0)</f>
        <v>3</v>
      </c>
      <c r="AB677" t="str">
        <f>INDEX(Sheet1!$B$3:$E$8,Main!Z677,Main!AA677)</f>
        <v>Pak Andi</v>
      </c>
    </row>
    <row r="678" spans="1:28" x14ac:dyDescent="0.35">
      <c r="A678" t="str">
        <f t="shared" si="54"/>
        <v>Kategori 3</v>
      </c>
      <c r="B678">
        <v>677</v>
      </c>
      <c r="C678" t="str">
        <f t="shared" si="51"/>
        <v>0677</v>
      </c>
      <c r="D678" t="str">
        <f t="shared" si="52"/>
        <v>B0677</v>
      </c>
      <c r="E678" t="str">
        <f>VLOOKUP(F678,Helper!$I:$J,2,0)</f>
        <v>B</v>
      </c>
      <c r="F678" t="s">
        <v>1014</v>
      </c>
      <c r="G678" s="27" t="str">
        <f>VLOOKUP(D678,Detail!$G:$H,2,0)</f>
        <v>Bakda Handayani</v>
      </c>
      <c r="H678">
        <v>64</v>
      </c>
      <c r="I678">
        <v>60</v>
      </c>
      <c r="J678">
        <v>84</v>
      </c>
      <c r="K678">
        <v>56</v>
      </c>
      <c r="L678">
        <v>86</v>
      </c>
      <c r="M678">
        <v>43</v>
      </c>
      <c r="N678">
        <v>70</v>
      </c>
      <c r="O678" s="27">
        <f>IFERROR(VLOOKUP(D678,Absen!$A:$B,2,0),"No")</f>
        <v>44902</v>
      </c>
      <c r="P678" s="43">
        <f t="shared" si="53"/>
        <v>60</v>
      </c>
      <c r="Q678" s="45">
        <f t="shared" si="55"/>
        <v>64.650000000000006</v>
      </c>
      <c r="R678" s="49" t="str">
        <f>VLOOKUP(Q678,Helper!$N:$O,2,TRUE)</f>
        <v>C</v>
      </c>
      <c r="S678" s="51">
        <f>MATCH(D678,Detail!$G$2:$G$1001,0)</f>
        <v>478</v>
      </c>
      <c r="T678" s="27">
        <f>INDEX(Detail!$A$2:$A$1001,Main!S678,1)</f>
        <v>38030</v>
      </c>
      <c r="U678" t="str">
        <f>INDEX(Detail!$F$2:$F$1001,Main!S678,1)</f>
        <v>Mataram</v>
      </c>
      <c r="V678">
        <f>INDEX(Detail!$C$2:$C$1001,Main!S678,1)</f>
        <v>161</v>
      </c>
      <c r="W678">
        <f>INDEX(Detail!$D$2:$D$1001,Main!S678,1)</f>
        <v>54</v>
      </c>
      <c r="X678" t="str">
        <f>INDEX(Detail!$E$2:$E$1001,Main!S678,1)</f>
        <v>Gg. W.R. Supratman No. 89</v>
      </c>
      <c r="Y678" t="str">
        <f>INDEX(Detail!$B$2:$B$1001,Main!S678,1)</f>
        <v>AB-</v>
      </c>
      <c r="Z678">
        <f>MATCH(F678,Sheet1!$A$3:$A$8,0)</f>
        <v>2</v>
      </c>
      <c r="AA678">
        <f>MATCH(A678,Sheet1!$B$2:$E$2,0)</f>
        <v>3</v>
      </c>
      <c r="AB678" t="str">
        <f>INDEX(Sheet1!$B$3:$E$8,Main!Z678,Main!AA678)</f>
        <v>Pak Andi</v>
      </c>
    </row>
    <row r="679" spans="1:28" x14ac:dyDescent="0.35">
      <c r="A679" t="str">
        <f t="shared" si="54"/>
        <v>Kategori 3</v>
      </c>
      <c r="B679">
        <v>678</v>
      </c>
      <c r="C679" t="str">
        <f t="shared" si="51"/>
        <v>0678</v>
      </c>
      <c r="D679" t="str">
        <f t="shared" si="52"/>
        <v>A0678</v>
      </c>
      <c r="E679" t="str">
        <f>VLOOKUP(F679,Helper!$I:$J,2,0)</f>
        <v>A</v>
      </c>
      <c r="F679" t="s">
        <v>1015</v>
      </c>
      <c r="G679" s="27" t="str">
        <f>VLOOKUP(D679,Detail!$G:$H,2,0)</f>
        <v>Darsirah Gunarto</v>
      </c>
      <c r="H679">
        <v>65</v>
      </c>
      <c r="I679">
        <v>64</v>
      </c>
      <c r="J679">
        <v>68</v>
      </c>
      <c r="K679">
        <v>64</v>
      </c>
      <c r="L679">
        <v>91</v>
      </c>
      <c r="M679">
        <v>58</v>
      </c>
      <c r="N679">
        <v>72</v>
      </c>
      <c r="O679" s="27" t="str">
        <f>IFERROR(VLOOKUP(D679,Absen!$A:$B,2,0),"No")</f>
        <v>No</v>
      </c>
      <c r="P679" s="43">
        <f t="shared" si="53"/>
        <v>72</v>
      </c>
      <c r="Q679" s="45">
        <f t="shared" si="55"/>
        <v>67.900000000000006</v>
      </c>
      <c r="R679" s="49" t="str">
        <f>VLOOKUP(Q679,Helper!$N:$O,2,TRUE)</f>
        <v>C</v>
      </c>
      <c r="S679" s="51">
        <f>MATCH(D679,Detail!$G$2:$G$1001,0)</f>
        <v>72</v>
      </c>
      <c r="T679" s="27">
        <f>INDEX(Detail!$A$2:$A$1001,Main!S679,1)</f>
        <v>38115</v>
      </c>
      <c r="U679" t="str">
        <f>INDEX(Detail!$F$2:$F$1001,Main!S679,1)</f>
        <v>Ternate</v>
      </c>
      <c r="V679">
        <f>INDEX(Detail!$C$2:$C$1001,Main!S679,1)</f>
        <v>161</v>
      </c>
      <c r="W679">
        <f>INDEX(Detail!$D$2:$D$1001,Main!S679,1)</f>
        <v>78</v>
      </c>
      <c r="X679" t="str">
        <f>INDEX(Detail!$E$2:$E$1001,Main!S679,1)</f>
        <v xml:space="preserve">Gang Jamika No. 2
</v>
      </c>
      <c r="Y679" t="str">
        <f>INDEX(Detail!$B$2:$B$1001,Main!S679,1)</f>
        <v>B+</v>
      </c>
      <c r="Z679">
        <f>MATCH(F679,Sheet1!$A$3:$A$8,0)</f>
        <v>1</v>
      </c>
      <c r="AA679">
        <f>MATCH(A679,Sheet1!$B$2:$E$2,0)</f>
        <v>3</v>
      </c>
      <c r="AB679" t="str">
        <f>INDEX(Sheet1!$B$3:$E$8,Main!Z679,Main!AA679)</f>
        <v>Bu Made</v>
      </c>
    </row>
    <row r="680" spans="1:28" x14ac:dyDescent="0.35">
      <c r="A680" t="str">
        <f t="shared" si="54"/>
        <v>Kategori 3</v>
      </c>
      <c r="B680">
        <v>679</v>
      </c>
      <c r="C680" t="str">
        <f t="shared" si="51"/>
        <v>0679</v>
      </c>
      <c r="D680" t="str">
        <f t="shared" si="52"/>
        <v>F0679</v>
      </c>
      <c r="E680" t="str">
        <f>VLOOKUP(F680,Helper!$I:$J,2,0)</f>
        <v>F</v>
      </c>
      <c r="F680" t="s">
        <v>1011</v>
      </c>
      <c r="G680" s="27" t="str">
        <f>VLOOKUP(D680,Detail!$G:$H,2,0)</f>
        <v>Raisa Situmorang</v>
      </c>
      <c r="H680">
        <v>72</v>
      </c>
      <c r="I680">
        <v>53</v>
      </c>
      <c r="J680">
        <v>88</v>
      </c>
      <c r="K680">
        <v>51</v>
      </c>
      <c r="L680">
        <v>75</v>
      </c>
      <c r="M680">
        <v>95</v>
      </c>
      <c r="N680">
        <v>82</v>
      </c>
      <c r="O680" s="27">
        <f>IFERROR(VLOOKUP(D680,Absen!$A:$B,2,0),"No")</f>
        <v>44780</v>
      </c>
      <c r="P680" s="43">
        <f t="shared" si="53"/>
        <v>72</v>
      </c>
      <c r="Q680" s="45">
        <f t="shared" si="55"/>
        <v>75.174999999999997</v>
      </c>
      <c r="R680" s="49" t="str">
        <f>VLOOKUP(Q680,Helper!$N:$O,2,TRUE)</f>
        <v>B</v>
      </c>
      <c r="S680" s="51">
        <f>MATCH(D680,Detail!$G$2:$G$1001,0)</f>
        <v>928</v>
      </c>
      <c r="T680" s="27">
        <f>INDEX(Detail!$A$2:$A$1001,Main!S680,1)</f>
        <v>37986</v>
      </c>
      <c r="U680" t="str">
        <f>INDEX(Detail!$F$2:$F$1001,Main!S680,1)</f>
        <v>Malang</v>
      </c>
      <c r="V680">
        <f>INDEX(Detail!$C$2:$C$1001,Main!S680,1)</f>
        <v>176</v>
      </c>
      <c r="W680">
        <f>INDEX(Detail!$D$2:$D$1001,Main!S680,1)</f>
        <v>49</v>
      </c>
      <c r="X680" t="str">
        <f>INDEX(Detail!$E$2:$E$1001,Main!S680,1)</f>
        <v>Jl. Raya Setiabudhi No. 98</v>
      </c>
      <c r="Y680" t="str">
        <f>INDEX(Detail!$B$2:$B$1001,Main!S680,1)</f>
        <v>O+</v>
      </c>
      <c r="Z680">
        <f>MATCH(F680,Sheet1!$A$3:$A$8,0)</f>
        <v>6</v>
      </c>
      <c r="AA680">
        <f>MATCH(A680,Sheet1!$B$2:$E$2,0)</f>
        <v>3</v>
      </c>
      <c r="AB680" t="str">
        <f>INDEX(Sheet1!$B$3:$E$8,Main!Z680,Main!AA680)</f>
        <v>Bu Ratna</v>
      </c>
    </row>
    <row r="681" spans="1:28" x14ac:dyDescent="0.35">
      <c r="A681" t="str">
        <f t="shared" si="54"/>
        <v>Kategori 3</v>
      </c>
      <c r="B681">
        <v>680</v>
      </c>
      <c r="C681" t="str">
        <f t="shared" si="51"/>
        <v>0680</v>
      </c>
      <c r="D681" t="str">
        <f t="shared" si="52"/>
        <v>A0680</v>
      </c>
      <c r="E681" t="str">
        <f>VLOOKUP(F681,Helper!$I:$J,2,0)</f>
        <v>A</v>
      </c>
      <c r="F681" t="s">
        <v>1015</v>
      </c>
      <c r="G681" s="27" t="str">
        <f>VLOOKUP(D681,Detail!$G:$H,2,0)</f>
        <v>Gangsar Widiastuti</v>
      </c>
      <c r="H681">
        <v>65</v>
      </c>
      <c r="I681">
        <v>47</v>
      </c>
      <c r="J681">
        <v>61</v>
      </c>
      <c r="K681">
        <v>66</v>
      </c>
      <c r="L681">
        <v>65</v>
      </c>
      <c r="M681">
        <v>52</v>
      </c>
      <c r="N681">
        <v>65</v>
      </c>
      <c r="O681" s="27">
        <f>IFERROR(VLOOKUP(D681,Absen!$A:$B,2,0),"No")</f>
        <v>44768</v>
      </c>
      <c r="P681" s="43">
        <f t="shared" si="53"/>
        <v>55</v>
      </c>
      <c r="Q681" s="45">
        <f t="shared" si="55"/>
        <v>58.475000000000001</v>
      </c>
      <c r="R681" s="49" t="str">
        <f>VLOOKUP(Q681,Helper!$N:$O,2,TRUE)</f>
        <v>D</v>
      </c>
      <c r="S681" s="51">
        <f>MATCH(D681,Detail!$G$2:$G$1001,0)</f>
        <v>923</v>
      </c>
      <c r="T681" s="27">
        <f>INDEX(Detail!$A$2:$A$1001,Main!S681,1)</f>
        <v>37815</v>
      </c>
      <c r="U681" t="str">
        <f>INDEX(Detail!$F$2:$F$1001,Main!S681,1)</f>
        <v>Banjarmasin</v>
      </c>
      <c r="V681">
        <f>INDEX(Detail!$C$2:$C$1001,Main!S681,1)</f>
        <v>165</v>
      </c>
      <c r="W681">
        <f>INDEX(Detail!$D$2:$D$1001,Main!S681,1)</f>
        <v>82</v>
      </c>
      <c r="X681" t="str">
        <f>INDEX(Detail!$E$2:$E$1001,Main!S681,1)</f>
        <v>Jl. Rajiman No. 51</v>
      </c>
      <c r="Y681" t="str">
        <f>INDEX(Detail!$B$2:$B$1001,Main!S681,1)</f>
        <v>AB-</v>
      </c>
      <c r="Z681">
        <f>MATCH(F681,Sheet1!$A$3:$A$8,0)</f>
        <v>1</v>
      </c>
      <c r="AA681">
        <f>MATCH(A681,Sheet1!$B$2:$E$2,0)</f>
        <v>3</v>
      </c>
      <c r="AB681" t="str">
        <f>INDEX(Sheet1!$B$3:$E$8,Main!Z681,Main!AA681)</f>
        <v>Bu Made</v>
      </c>
    </row>
    <row r="682" spans="1:28" x14ac:dyDescent="0.35">
      <c r="A682" t="str">
        <f t="shared" si="54"/>
        <v>Kategori 3</v>
      </c>
      <c r="B682">
        <v>681</v>
      </c>
      <c r="C682" t="str">
        <f t="shared" si="51"/>
        <v>0681</v>
      </c>
      <c r="D682" t="str">
        <f t="shared" si="52"/>
        <v>A0681</v>
      </c>
      <c r="E682" t="str">
        <f>VLOOKUP(F682,Helper!$I:$J,2,0)</f>
        <v>A</v>
      </c>
      <c r="F682" t="s">
        <v>1015</v>
      </c>
      <c r="G682" s="27" t="str">
        <f>VLOOKUP(D682,Detail!$G:$H,2,0)</f>
        <v>Salsabila Utama</v>
      </c>
      <c r="H682">
        <v>53</v>
      </c>
      <c r="I682">
        <v>45</v>
      </c>
      <c r="J682">
        <v>71</v>
      </c>
      <c r="K682">
        <v>60</v>
      </c>
      <c r="L682">
        <v>58</v>
      </c>
      <c r="M682">
        <v>65</v>
      </c>
      <c r="N682">
        <v>91</v>
      </c>
      <c r="O682" s="27">
        <f>IFERROR(VLOOKUP(D682,Absen!$A:$B,2,0),"No")</f>
        <v>44831</v>
      </c>
      <c r="P682" s="43">
        <f t="shared" si="53"/>
        <v>81</v>
      </c>
      <c r="Q682" s="45">
        <f t="shared" si="55"/>
        <v>62.300000000000004</v>
      </c>
      <c r="R682" s="49" t="str">
        <f>VLOOKUP(Q682,Helper!$N:$O,2,TRUE)</f>
        <v>C</v>
      </c>
      <c r="S682" s="51">
        <f>MATCH(D682,Detail!$G$2:$G$1001,0)</f>
        <v>390</v>
      </c>
      <c r="T682" s="27">
        <f>INDEX(Detail!$A$2:$A$1001,Main!S682,1)</f>
        <v>38294</v>
      </c>
      <c r="U682" t="str">
        <f>INDEX(Detail!$F$2:$F$1001,Main!S682,1)</f>
        <v>Kota Administrasi Jakarta Utara</v>
      </c>
      <c r="V682">
        <f>INDEX(Detail!$C$2:$C$1001,Main!S682,1)</f>
        <v>174</v>
      </c>
      <c r="W682">
        <f>INDEX(Detail!$D$2:$D$1001,Main!S682,1)</f>
        <v>94</v>
      </c>
      <c r="X682" t="str">
        <f>INDEX(Detail!$E$2:$E$1001,Main!S682,1)</f>
        <v xml:space="preserve">Gg. Pacuan Kuda No. 1
</v>
      </c>
      <c r="Y682" t="str">
        <f>INDEX(Detail!$B$2:$B$1001,Main!S682,1)</f>
        <v>AB+</v>
      </c>
      <c r="Z682">
        <f>MATCH(F682,Sheet1!$A$3:$A$8,0)</f>
        <v>1</v>
      </c>
      <c r="AA682">
        <f>MATCH(A682,Sheet1!$B$2:$E$2,0)</f>
        <v>3</v>
      </c>
      <c r="AB682" t="str">
        <f>INDEX(Sheet1!$B$3:$E$8,Main!Z682,Main!AA682)</f>
        <v>Bu Made</v>
      </c>
    </row>
    <row r="683" spans="1:28" x14ac:dyDescent="0.35">
      <c r="A683" t="str">
        <f t="shared" si="54"/>
        <v>Kategori 3</v>
      </c>
      <c r="B683">
        <v>682</v>
      </c>
      <c r="C683" t="str">
        <f t="shared" si="51"/>
        <v>0682</v>
      </c>
      <c r="D683" t="str">
        <f t="shared" si="52"/>
        <v>A0682</v>
      </c>
      <c r="E683" t="str">
        <f>VLOOKUP(F683,Helper!$I:$J,2,0)</f>
        <v>A</v>
      </c>
      <c r="F683" t="s">
        <v>1015</v>
      </c>
      <c r="G683" s="27" t="str">
        <f>VLOOKUP(D683,Detail!$G:$H,2,0)</f>
        <v>Wira Novitasari</v>
      </c>
      <c r="H683">
        <v>75</v>
      </c>
      <c r="I683">
        <v>40</v>
      </c>
      <c r="J683">
        <v>57</v>
      </c>
      <c r="K683">
        <v>63</v>
      </c>
      <c r="L683">
        <v>63</v>
      </c>
      <c r="M683">
        <v>86</v>
      </c>
      <c r="N683">
        <v>87</v>
      </c>
      <c r="O683" s="27">
        <f>IFERROR(VLOOKUP(D683,Absen!$A:$B,2,0),"No")</f>
        <v>44917</v>
      </c>
      <c r="P683" s="43">
        <f t="shared" si="53"/>
        <v>77</v>
      </c>
      <c r="Q683" s="45">
        <f t="shared" si="55"/>
        <v>66.424999999999997</v>
      </c>
      <c r="R683" s="49" t="str">
        <f>VLOOKUP(Q683,Helper!$N:$O,2,TRUE)</f>
        <v>C</v>
      </c>
      <c r="S683" s="51">
        <f>MATCH(D683,Detail!$G$2:$G$1001,0)</f>
        <v>292</v>
      </c>
      <c r="T683" s="27">
        <f>INDEX(Detail!$A$2:$A$1001,Main!S683,1)</f>
        <v>37245</v>
      </c>
      <c r="U683" t="str">
        <f>INDEX(Detail!$F$2:$F$1001,Main!S683,1)</f>
        <v>Surakarta</v>
      </c>
      <c r="V683">
        <f>INDEX(Detail!$C$2:$C$1001,Main!S683,1)</f>
        <v>161</v>
      </c>
      <c r="W683">
        <f>INDEX(Detail!$D$2:$D$1001,Main!S683,1)</f>
        <v>53</v>
      </c>
      <c r="X683" t="str">
        <f>INDEX(Detail!$E$2:$E$1001,Main!S683,1)</f>
        <v>Gg. Cikutra Barat No. 24</v>
      </c>
      <c r="Y683" t="str">
        <f>INDEX(Detail!$B$2:$B$1001,Main!S683,1)</f>
        <v>B+</v>
      </c>
      <c r="Z683">
        <f>MATCH(F683,Sheet1!$A$3:$A$8,0)</f>
        <v>1</v>
      </c>
      <c r="AA683">
        <f>MATCH(A683,Sheet1!$B$2:$E$2,0)</f>
        <v>3</v>
      </c>
      <c r="AB683" t="str">
        <f>INDEX(Sheet1!$B$3:$E$8,Main!Z683,Main!AA683)</f>
        <v>Bu Made</v>
      </c>
    </row>
    <row r="684" spans="1:28" x14ac:dyDescent="0.35">
      <c r="A684" t="str">
        <f t="shared" si="54"/>
        <v>Kategori 3</v>
      </c>
      <c r="B684">
        <v>683</v>
      </c>
      <c r="C684" t="str">
        <f t="shared" si="51"/>
        <v>0683</v>
      </c>
      <c r="D684" t="str">
        <f t="shared" si="52"/>
        <v>C0683</v>
      </c>
      <c r="E684" t="str">
        <f>VLOOKUP(F684,Helper!$I:$J,2,0)</f>
        <v>C</v>
      </c>
      <c r="F684" t="s">
        <v>1012</v>
      </c>
      <c r="G684" s="27" t="str">
        <f>VLOOKUP(D684,Detail!$G:$H,2,0)</f>
        <v>Bala Sitorus</v>
      </c>
      <c r="H684">
        <v>94</v>
      </c>
      <c r="I684">
        <v>49</v>
      </c>
      <c r="J684">
        <v>76</v>
      </c>
      <c r="K684">
        <v>58</v>
      </c>
      <c r="L684">
        <v>93</v>
      </c>
      <c r="M684">
        <v>63</v>
      </c>
      <c r="N684">
        <v>100</v>
      </c>
      <c r="O684" s="27">
        <f>IFERROR(VLOOKUP(D684,Absen!$A:$B,2,0),"No")</f>
        <v>44876</v>
      </c>
      <c r="P684" s="43">
        <f t="shared" si="53"/>
        <v>90</v>
      </c>
      <c r="Q684" s="45">
        <f t="shared" si="55"/>
        <v>73.550000000000011</v>
      </c>
      <c r="R684" s="49" t="str">
        <f>VLOOKUP(Q684,Helper!$N:$O,2,TRUE)</f>
        <v>B</v>
      </c>
      <c r="S684" s="51">
        <f>MATCH(D684,Detail!$G$2:$G$1001,0)</f>
        <v>735</v>
      </c>
      <c r="T684" s="27">
        <f>INDEX(Detail!$A$2:$A$1001,Main!S684,1)</f>
        <v>37147</v>
      </c>
      <c r="U684" t="str">
        <f>INDEX(Detail!$F$2:$F$1001,Main!S684,1)</f>
        <v>Bontang</v>
      </c>
      <c r="V684">
        <f>INDEX(Detail!$C$2:$C$1001,Main!S684,1)</f>
        <v>178</v>
      </c>
      <c r="W684">
        <f>INDEX(Detail!$D$2:$D$1001,Main!S684,1)</f>
        <v>59</v>
      </c>
      <c r="X684" t="str">
        <f>INDEX(Detail!$E$2:$E$1001,Main!S684,1)</f>
        <v xml:space="preserve">Jl. Ahmad Yani No. 7
</v>
      </c>
      <c r="Y684" t="str">
        <f>INDEX(Detail!$B$2:$B$1001,Main!S684,1)</f>
        <v>O-</v>
      </c>
      <c r="Z684">
        <f>MATCH(F684,Sheet1!$A$3:$A$8,0)</f>
        <v>3</v>
      </c>
      <c r="AA684">
        <f>MATCH(A684,Sheet1!$B$2:$E$2,0)</f>
        <v>3</v>
      </c>
      <c r="AB684" t="str">
        <f>INDEX(Sheet1!$B$3:$E$8,Main!Z684,Main!AA684)</f>
        <v>Bu Dwi</v>
      </c>
    </row>
    <row r="685" spans="1:28" x14ac:dyDescent="0.35">
      <c r="A685" t="str">
        <f t="shared" si="54"/>
        <v>Kategori 3</v>
      </c>
      <c r="B685">
        <v>684</v>
      </c>
      <c r="C685" t="str">
        <f t="shared" si="51"/>
        <v>0684</v>
      </c>
      <c r="D685" t="str">
        <f t="shared" si="52"/>
        <v>B0684</v>
      </c>
      <c r="E685" t="str">
        <f>VLOOKUP(F685,Helper!$I:$J,2,0)</f>
        <v>B</v>
      </c>
      <c r="F685" t="s">
        <v>1014</v>
      </c>
      <c r="G685" s="27" t="str">
        <f>VLOOKUP(D685,Detail!$G:$H,2,0)</f>
        <v>Gandi Purnawati</v>
      </c>
      <c r="H685">
        <v>93</v>
      </c>
      <c r="I685">
        <v>51</v>
      </c>
      <c r="J685">
        <v>89</v>
      </c>
      <c r="K685">
        <v>75</v>
      </c>
      <c r="L685">
        <v>77</v>
      </c>
      <c r="M685">
        <v>94</v>
      </c>
      <c r="N685">
        <v>100</v>
      </c>
      <c r="O685" s="27">
        <f>IFERROR(VLOOKUP(D685,Absen!$A:$B,2,0),"No")</f>
        <v>44798</v>
      </c>
      <c r="P685" s="43">
        <f t="shared" si="53"/>
        <v>90</v>
      </c>
      <c r="Q685" s="45">
        <f t="shared" si="55"/>
        <v>82.6</v>
      </c>
      <c r="R685" s="49" t="str">
        <f>VLOOKUP(Q685,Helper!$N:$O,2,TRUE)</f>
        <v>A</v>
      </c>
      <c r="S685" s="51">
        <f>MATCH(D685,Detail!$G$2:$G$1001,0)</f>
        <v>42</v>
      </c>
      <c r="T685" s="27">
        <f>INDEX(Detail!$A$2:$A$1001,Main!S685,1)</f>
        <v>37748</v>
      </c>
      <c r="U685" t="str">
        <f>INDEX(Detail!$F$2:$F$1001,Main!S685,1)</f>
        <v>Lhokseumawe</v>
      </c>
      <c r="V685">
        <f>INDEX(Detail!$C$2:$C$1001,Main!S685,1)</f>
        <v>157</v>
      </c>
      <c r="W685">
        <f>INDEX(Detail!$D$2:$D$1001,Main!S685,1)</f>
        <v>87</v>
      </c>
      <c r="X685" t="str">
        <f>INDEX(Detail!$E$2:$E$1001,Main!S685,1)</f>
        <v>Gang Dipatiukur No. 95</v>
      </c>
      <c r="Y685" t="str">
        <f>INDEX(Detail!$B$2:$B$1001,Main!S685,1)</f>
        <v>O+</v>
      </c>
      <c r="Z685">
        <f>MATCH(F685,Sheet1!$A$3:$A$8,0)</f>
        <v>2</v>
      </c>
      <c r="AA685">
        <f>MATCH(A685,Sheet1!$B$2:$E$2,0)</f>
        <v>3</v>
      </c>
      <c r="AB685" t="str">
        <f>INDEX(Sheet1!$B$3:$E$8,Main!Z685,Main!AA685)</f>
        <v>Pak Andi</v>
      </c>
    </row>
    <row r="686" spans="1:28" x14ac:dyDescent="0.35">
      <c r="A686" t="str">
        <f t="shared" si="54"/>
        <v>Kategori 3</v>
      </c>
      <c r="B686">
        <v>685</v>
      </c>
      <c r="C686" t="str">
        <f t="shared" si="51"/>
        <v>0685</v>
      </c>
      <c r="D686" t="str">
        <f t="shared" si="52"/>
        <v>E0685</v>
      </c>
      <c r="E686" t="str">
        <f>VLOOKUP(F686,Helper!$I:$J,2,0)</f>
        <v>E</v>
      </c>
      <c r="F686" t="s">
        <v>1010</v>
      </c>
      <c r="G686" s="27" t="str">
        <f>VLOOKUP(D686,Detail!$G:$H,2,0)</f>
        <v>Tira Natsir</v>
      </c>
      <c r="H686">
        <v>61</v>
      </c>
      <c r="I686">
        <v>43</v>
      </c>
      <c r="J686">
        <v>85</v>
      </c>
      <c r="K686">
        <v>62</v>
      </c>
      <c r="L686">
        <v>65</v>
      </c>
      <c r="M686">
        <v>97</v>
      </c>
      <c r="N686">
        <v>91</v>
      </c>
      <c r="O686" s="27">
        <f>IFERROR(VLOOKUP(D686,Absen!$A:$B,2,0),"No")</f>
        <v>44850</v>
      </c>
      <c r="P686" s="43">
        <f t="shared" si="53"/>
        <v>81</v>
      </c>
      <c r="Q686" s="45">
        <f t="shared" si="55"/>
        <v>73.375</v>
      </c>
      <c r="R686" s="49" t="str">
        <f>VLOOKUP(Q686,Helper!$N:$O,2,TRUE)</f>
        <v>B</v>
      </c>
      <c r="S686" s="51">
        <f>MATCH(D686,Detail!$G$2:$G$1001,0)</f>
        <v>445</v>
      </c>
      <c r="T686" s="27">
        <f>INDEX(Detail!$A$2:$A$1001,Main!S686,1)</f>
        <v>37680</v>
      </c>
      <c r="U686" t="str">
        <f>INDEX(Detail!$F$2:$F$1001,Main!S686,1)</f>
        <v>Singkawang</v>
      </c>
      <c r="V686">
        <f>INDEX(Detail!$C$2:$C$1001,Main!S686,1)</f>
        <v>175</v>
      </c>
      <c r="W686">
        <f>INDEX(Detail!$D$2:$D$1001,Main!S686,1)</f>
        <v>57</v>
      </c>
      <c r="X686" t="str">
        <f>INDEX(Detail!$E$2:$E$1001,Main!S686,1)</f>
        <v>Gg. Stasiun Wonokromo No. 18</v>
      </c>
      <c r="Y686" t="str">
        <f>INDEX(Detail!$B$2:$B$1001,Main!S686,1)</f>
        <v>B+</v>
      </c>
      <c r="Z686">
        <f>MATCH(F686,Sheet1!$A$3:$A$8,0)</f>
        <v>5</v>
      </c>
      <c r="AA686">
        <f>MATCH(A686,Sheet1!$B$2:$E$2,0)</f>
        <v>3</v>
      </c>
      <c r="AB686" t="str">
        <f>INDEX(Sheet1!$B$3:$E$8,Main!Z686,Main!AA686)</f>
        <v>Pak Budi</v>
      </c>
    </row>
    <row r="687" spans="1:28" x14ac:dyDescent="0.35">
      <c r="A687" t="str">
        <f t="shared" si="54"/>
        <v>Kategori 3</v>
      </c>
      <c r="B687">
        <v>686</v>
      </c>
      <c r="C687" t="str">
        <f t="shared" si="51"/>
        <v>0686</v>
      </c>
      <c r="D687" t="str">
        <f t="shared" si="52"/>
        <v>D0686</v>
      </c>
      <c r="E687" t="str">
        <f>VLOOKUP(F687,Helper!$I:$J,2,0)</f>
        <v>D</v>
      </c>
      <c r="F687" t="s">
        <v>1013</v>
      </c>
      <c r="G687" s="27" t="str">
        <f>VLOOKUP(D687,Detail!$G:$H,2,0)</f>
        <v>Wira Haryanto</v>
      </c>
      <c r="H687">
        <v>76</v>
      </c>
      <c r="I687">
        <v>75</v>
      </c>
      <c r="J687">
        <v>74</v>
      </c>
      <c r="K687">
        <v>72</v>
      </c>
      <c r="L687">
        <v>76</v>
      </c>
      <c r="M687">
        <v>77</v>
      </c>
      <c r="N687">
        <v>62</v>
      </c>
      <c r="O687" s="27" t="str">
        <f>IFERROR(VLOOKUP(D687,Absen!$A:$B,2,0),"No")</f>
        <v>No</v>
      </c>
      <c r="P687" s="43">
        <f t="shared" si="53"/>
        <v>62</v>
      </c>
      <c r="Q687" s="45">
        <f t="shared" si="55"/>
        <v>73.775000000000006</v>
      </c>
      <c r="R687" s="49" t="str">
        <f>VLOOKUP(Q687,Helper!$N:$O,2,TRUE)</f>
        <v>B</v>
      </c>
      <c r="S687" s="51">
        <f>MATCH(D687,Detail!$G$2:$G$1001,0)</f>
        <v>127</v>
      </c>
      <c r="T687" s="27">
        <f>INDEX(Detail!$A$2:$A$1001,Main!S687,1)</f>
        <v>37625</v>
      </c>
      <c r="U687" t="str">
        <f>INDEX(Detail!$F$2:$F$1001,Main!S687,1)</f>
        <v>Bandar Lampung</v>
      </c>
      <c r="V687">
        <f>INDEX(Detail!$C$2:$C$1001,Main!S687,1)</f>
        <v>154</v>
      </c>
      <c r="W687">
        <f>INDEX(Detail!$D$2:$D$1001,Main!S687,1)</f>
        <v>91</v>
      </c>
      <c r="X687" t="str">
        <f>INDEX(Detail!$E$2:$E$1001,Main!S687,1)</f>
        <v>Gang Merdeka No. 34</v>
      </c>
      <c r="Y687" t="str">
        <f>INDEX(Detail!$B$2:$B$1001,Main!S687,1)</f>
        <v>O-</v>
      </c>
      <c r="Z687">
        <f>MATCH(F687,Sheet1!$A$3:$A$8,0)</f>
        <v>4</v>
      </c>
      <c r="AA687">
        <f>MATCH(A687,Sheet1!$B$2:$E$2,0)</f>
        <v>3</v>
      </c>
      <c r="AB687" t="str">
        <f>INDEX(Sheet1!$B$3:$E$8,Main!Z687,Main!AA687)</f>
        <v>Pak Krisna</v>
      </c>
    </row>
    <row r="688" spans="1:28" x14ac:dyDescent="0.35">
      <c r="A688" t="str">
        <f t="shared" si="54"/>
        <v>Kategori 3</v>
      </c>
      <c r="B688">
        <v>687</v>
      </c>
      <c r="C688" t="str">
        <f t="shared" si="51"/>
        <v>0687</v>
      </c>
      <c r="D688" t="str">
        <f t="shared" si="52"/>
        <v>C0687</v>
      </c>
      <c r="E688" t="str">
        <f>VLOOKUP(F688,Helper!$I:$J,2,0)</f>
        <v>C</v>
      </c>
      <c r="F688" t="s">
        <v>1012</v>
      </c>
      <c r="G688" s="27" t="str">
        <f>VLOOKUP(D688,Detail!$G:$H,2,0)</f>
        <v>Jasmin Padmasari</v>
      </c>
      <c r="H688">
        <v>83</v>
      </c>
      <c r="I688">
        <v>69</v>
      </c>
      <c r="J688">
        <v>76</v>
      </c>
      <c r="K688">
        <v>70</v>
      </c>
      <c r="L688">
        <v>94</v>
      </c>
      <c r="M688">
        <v>88</v>
      </c>
      <c r="N688">
        <v>74</v>
      </c>
      <c r="O688" s="27" t="str">
        <f>IFERROR(VLOOKUP(D688,Absen!$A:$B,2,0),"No")</f>
        <v>No</v>
      </c>
      <c r="P688" s="43">
        <f t="shared" si="53"/>
        <v>74</v>
      </c>
      <c r="Q688" s="45">
        <f t="shared" si="55"/>
        <v>79.700000000000017</v>
      </c>
      <c r="R688" s="49" t="str">
        <f>VLOOKUP(Q688,Helper!$N:$O,2,TRUE)</f>
        <v>B</v>
      </c>
      <c r="S688" s="51">
        <f>MATCH(D688,Detail!$G$2:$G$1001,0)</f>
        <v>905</v>
      </c>
      <c r="T688" s="27">
        <f>INDEX(Detail!$A$2:$A$1001,Main!S688,1)</f>
        <v>37865</v>
      </c>
      <c r="U688" t="str">
        <f>INDEX(Detail!$F$2:$F$1001,Main!S688,1)</f>
        <v>Tangerang</v>
      </c>
      <c r="V688">
        <f>INDEX(Detail!$C$2:$C$1001,Main!S688,1)</f>
        <v>178</v>
      </c>
      <c r="W688">
        <f>INDEX(Detail!$D$2:$D$1001,Main!S688,1)</f>
        <v>55</v>
      </c>
      <c r="X688" t="str">
        <f>INDEX(Detail!$E$2:$E$1001,Main!S688,1)</f>
        <v>Jl. Peta No. 41</v>
      </c>
      <c r="Y688" t="str">
        <f>INDEX(Detail!$B$2:$B$1001,Main!S688,1)</f>
        <v>B-</v>
      </c>
      <c r="Z688">
        <f>MATCH(F688,Sheet1!$A$3:$A$8,0)</f>
        <v>3</v>
      </c>
      <c r="AA688">
        <f>MATCH(A688,Sheet1!$B$2:$E$2,0)</f>
        <v>3</v>
      </c>
      <c r="AB688" t="str">
        <f>INDEX(Sheet1!$B$3:$E$8,Main!Z688,Main!AA688)</f>
        <v>Bu Dwi</v>
      </c>
    </row>
    <row r="689" spans="1:28" x14ac:dyDescent="0.35">
      <c r="A689" t="str">
        <f t="shared" si="54"/>
        <v>Kategori 3</v>
      </c>
      <c r="B689">
        <v>688</v>
      </c>
      <c r="C689" t="str">
        <f t="shared" si="51"/>
        <v>0688</v>
      </c>
      <c r="D689" t="str">
        <f t="shared" si="52"/>
        <v>A0688</v>
      </c>
      <c r="E689" t="str">
        <f>VLOOKUP(F689,Helper!$I:$J,2,0)</f>
        <v>A</v>
      </c>
      <c r="F689" t="s">
        <v>1015</v>
      </c>
      <c r="G689" s="27" t="str">
        <f>VLOOKUP(D689,Detail!$G:$H,2,0)</f>
        <v>Kenzie Wibowo</v>
      </c>
      <c r="H689">
        <v>88</v>
      </c>
      <c r="I689">
        <v>55</v>
      </c>
      <c r="J689">
        <v>76</v>
      </c>
      <c r="K689">
        <v>61</v>
      </c>
      <c r="L689">
        <v>55</v>
      </c>
      <c r="M689">
        <v>46</v>
      </c>
      <c r="N689">
        <v>92</v>
      </c>
      <c r="O689" s="27" t="str">
        <f>IFERROR(VLOOKUP(D689,Absen!$A:$B,2,0),"No")</f>
        <v>No</v>
      </c>
      <c r="P689" s="43">
        <f t="shared" si="53"/>
        <v>92</v>
      </c>
      <c r="Q689" s="45">
        <f t="shared" si="55"/>
        <v>65.975000000000009</v>
      </c>
      <c r="R689" s="49" t="str">
        <f>VLOOKUP(Q689,Helper!$N:$O,2,TRUE)</f>
        <v>C</v>
      </c>
      <c r="S689" s="51">
        <f>MATCH(D689,Detail!$G$2:$G$1001,0)</f>
        <v>597</v>
      </c>
      <c r="T689" s="27">
        <f>INDEX(Detail!$A$2:$A$1001,Main!S689,1)</f>
        <v>37449</v>
      </c>
      <c r="U689" t="str">
        <f>INDEX(Detail!$F$2:$F$1001,Main!S689,1)</f>
        <v>Solok</v>
      </c>
      <c r="V689">
        <f>INDEX(Detail!$C$2:$C$1001,Main!S689,1)</f>
        <v>179</v>
      </c>
      <c r="W689">
        <f>INDEX(Detail!$D$2:$D$1001,Main!S689,1)</f>
        <v>91</v>
      </c>
      <c r="X689" t="str">
        <f>INDEX(Detail!$E$2:$E$1001,Main!S689,1)</f>
        <v xml:space="preserve">Jalan Kiaracondong No. 9
</v>
      </c>
      <c r="Y689" t="str">
        <f>INDEX(Detail!$B$2:$B$1001,Main!S689,1)</f>
        <v>AB+</v>
      </c>
      <c r="Z689">
        <f>MATCH(F689,Sheet1!$A$3:$A$8,0)</f>
        <v>1</v>
      </c>
      <c r="AA689">
        <f>MATCH(A689,Sheet1!$B$2:$E$2,0)</f>
        <v>3</v>
      </c>
      <c r="AB689" t="str">
        <f>INDEX(Sheet1!$B$3:$E$8,Main!Z689,Main!AA689)</f>
        <v>Bu Made</v>
      </c>
    </row>
    <row r="690" spans="1:28" x14ac:dyDescent="0.35">
      <c r="A690" t="str">
        <f t="shared" si="54"/>
        <v>Kategori 3</v>
      </c>
      <c r="B690">
        <v>689</v>
      </c>
      <c r="C690" t="str">
        <f t="shared" si="51"/>
        <v>0689</v>
      </c>
      <c r="D690" t="str">
        <f t="shared" si="52"/>
        <v>F0689</v>
      </c>
      <c r="E690" t="str">
        <f>VLOOKUP(F690,Helper!$I:$J,2,0)</f>
        <v>F</v>
      </c>
      <c r="F690" t="s">
        <v>1011</v>
      </c>
      <c r="G690" s="27" t="str">
        <f>VLOOKUP(D690,Detail!$G:$H,2,0)</f>
        <v>Dadi Manullang</v>
      </c>
      <c r="H690">
        <v>72</v>
      </c>
      <c r="I690">
        <v>67</v>
      </c>
      <c r="J690">
        <v>48</v>
      </c>
      <c r="K690">
        <v>52</v>
      </c>
      <c r="L690">
        <v>57</v>
      </c>
      <c r="M690">
        <v>52</v>
      </c>
      <c r="N690">
        <v>60</v>
      </c>
      <c r="O690" s="27">
        <f>IFERROR(VLOOKUP(D690,Absen!$A:$B,2,0),"No")</f>
        <v>44822</v>
      </c>
      <c r="P690" s="43">
        <f t="shared" si="53"/>
        <v>50</v>
      </c>
      <c r="Q690" s="45">
        <f t="shared" si="55"/>
        <v>56</v>
      </c>
      <c r="R690" s="49" t="str">
        <f>VLOOKUP(Q690,Helper!$N:$O,2,TRUE)</f>
        <v>D</v>
      </c>
      <c r="S690" s="51">
        <f>MATCH(D690,Detail!$G$2:$G$1001,0)</f>
        <v>141</v>
      </c>
      <c r="T690" s="27">
        <f>INDEX(Detail!$A$2:$A$1001,Main!S690,1)</f>
        <v>38389</v>
      </c>
      <c r="U690" t="str">
        <f>INDEX(Detail!$F$2:$F$1001,Main!S690,1)</f>
        <v>Langsa</v>
      </c>
      <c r="V690">
        <f>INDEX(Detail!$C$2:$C$1001,Main!S690,1)</f>
        <v>154</v>
      </c>
      <c r="W690">
        <f>INDEX(Detail!$D$2:$D$1001,Main!S690,1)</f>
        <v>69</v>
      </c>
      <c r="X690" t="str">
        <f>INDEX(Detail!$E$2:$E$1001,Main!S690,1)</f>
        <v>Gang Moch. Toha No. 86</v>
      </c>
      <c r="Y690" t="str">
        <f>INDEX(Detail!$B$2:$B$1001,Main!S690,1)</f>
        <v>A+</v>
      </c>
      <c r="Z690">
        <f>MATCH(F690,Sheet1!$A$3:$A$8,0)</f>
        <v>6</v>
      </c>
      <c r="AA690">
        <f>MATCH(A690,Sheet1!$B$2:$E$2,0)</f>
        <v>3</v>
      </c>
      <c r="AB690" t="str">
        <f>INDEX(Sheet1!$B$3:$E$8,Main!Z690,Main!AA690)</f>
        <v>Bu Ratna</v>
      </c>
    </row>
    <row r="691" spans="1:28" x14ac:dyDescent="0.35">
      <c r="A691" t="str">
        <f t="shared" si="54"/>
        <v>Kategori 3</v>
      </c>
      <c r="B691">
        <v>690</v>
      </c>
      <c r="C691" t="str">
        <f t="shared" si="51"/>
        <v>0690</v>
      </c>
      <c r="D691" t="str">
        <f t="shared" si="52"/>
        <v>B0690</v>
      </c>
      <c r="E691" t="str">
        <f>VLOOKUP(F691,Helper!$I:$J,2,0)</f>
        <v>B</v>
      </c>
      <c r="F691" t="s">
        <v>1014</v>
      </c>
      <c r="G691" s="27" t="str">
        <f>VLOOKUP(D691,Detail!$G:$H,2,0)</f>
        <v>Warsita Pudjiastuti</v>
      </c>
      <c r="H691">
        <v>85</v>
      </c>
      <c r="I691">
        <v>68</v>
      </c>
      <c r="J691">
        <v>53</v>
      </c>
      <c r="K691">
        <v>59</v>
      </c>
      <c r="L691">
        <v>65</v>
      </c>
      <c r="M691">
        <v>97</v>
      </c>
      <c r="N691">
        <v>88</v>
      </c>
      <c r="O691" s="27" t="str">
        <f>IFERROR(VLOOKUP(D691,Absen!$A:$B,2,0),"No")</f>
        <v>No</v>
      </c>
      <c r="P691" s="43">
        <f t="shared" si="53"/>
        <v>88</v>
      </c>
      <c r="Q691" s="45">
        <f t="shared" si="55"/>
        <v>73.424999999999997</v>
      </c>
      <c r="R691" s="49" t="str">
        <f>VLOOKUP(Q691,Helper!$N:$O,2,TRUE)</f>
        <v>B</v>
      </c>
      <c r="S691" s="51">
        <f>MATCH(D691,Detail!$G$2:$G$1001,0)</f>
        <v>976</v>
      </c>
      <c r="T691" s="27">
        <f>INDEX(Detail!$A$2:$A$1001,Main!S691,1)</f>
        <v>37069</v>
      </c>
      <c r="U691" t="str">
        <f>INDEX(Detail!$F$2:$F$1001,Main!S691,1)</f>
        <v>Solok</v>
      </c>
      <c r="V691">
        <f>INDEX(Detail!$C$2:$C$1001,Main!S691,1)</f>
        <v>165</v>
      </c>
      <c r="W691">
        <f>INDEX(Detail!$D$2:$D$1001,Main!S691,1)</f>
        <v>71</v>
      </c>
      <c r="X691" t="str">
        <f>INDEX(Detail!$E$2:$E$1001,Main!S691,1)</f>
        <v>Jl. Suryakencana No. 18</v>
      </c>
      <c r="Y691" t="str">
        <f>INDEX(Detail!$B$2:$B$1001,Main!S691,1)</f>
        <v>A-</v>
      </c>
      <c r="Z691">
        <f>MATCH(F691,Sheet1!$A$3:$A$8,0)</f>
        <v>2</v>
      </c>
      <c r="AA691">
        <f>MATCH(A691,Sheet1!$B$2:$E$2,0)</f>
        <v>3</v>
      </c>
      <c r="AB691" t="str">
        <f>INDEX(Sheet1!$B$3:$E$8,Main!Z691,Main!AA691)</f>
        <v>Pak Andi</v>
      </c>
    </row>
    <row r="692" spans="1:28" x14ac:dyDescent="0.35">
      <c r="A692" t="str">
        <f t="shared" si="54"/>
        <v>Kategori 3</v>
      </c>
      <c r="B692">
        <v>691</v>
      </c>
      <c r="C692" t="str">
        <f t="shared" si="51"/>
        <v>0691</v>
      </c>
      <c r="D692" t="str">
        <f t="shared" si="52"/>
        <v>A0691</v>
      </c>
      <c r="E692" t="str">
        <f>VLOOKUP(F692,Helper!$I:$J,2,0)</f>
        <v>A</v>
      </c>
      <c r="F692" t="s">
        <v>1015</v>
      </c>
      <c r="G692" s="27" t="str">
        <f>VLOOKUP(D692,Detail!$G:$H,2,0)</f>
        <v>Zulaikha Permadi</v>
      </c>
      <c r="H692">
        <v>59</v>
      </c>
      <c r="I692">
        <v>70</v>
      </c>
      <c r="J692">
        <v>60</v>
      </c>
      <c r="K692">
        <v>55</v>
      </c>
      <c r="L692">
        <v>76</v>
      </c>
      <c r="M692">
        <v>95</v>
      </c>
      <c r="N692">
        <v>96</v>
      </c>
      <c r="O692" s="27" t="str">
        <f>IFERROR(VLOOKUP(D692,Absen!$A:$B,2,0),"No")</f>
        <v>No</v>
      </c>
      <c r="P692" s="43">
        <f t="shared" si="53"/>
        <v>96</v>
      </c>
      <c r="Q692" s="45">
        <f t="shared" si="55"/>
        <v>73.099999999999994</v>
      </c>
      <c r="R692" s="49" t="str">
        <f>VLOOKUP(Q692,Helper!$N:$O,2,TRUE)</f>
        <v>B</v>
      </c>
      <c r="S692" s="51">
        <f>MATCH(D692,Detail!$G$2:$G$1001,0)</f>
        <v>290</v>
      </c>
      <c r="T692" s="27">
        <f>INDEX(Detail!$A$2:$A$1001,Main!S692,1)</f>
        <v>37254</v>
      </c>
      <c r="U692" t="str">
        <f>INDEX(Detail!$F$2:$F$1001,Main!S692,1)</f>
        <v>Bekasi</v>
      </c>
      <c r="V692">
        <f>INDEX(Detail!$C$2:$C$1001,Main!S692,1)</f>
        <v>166</v>
      </c>
      <c r="W692">
        <f>INDEX(Detail!$D$2:$D$1001,Main!S692,1)</f>
        <v>82</v>
      </c>
      <c r="X692" t="str">
        <f>INDEX(Detail!$E$2:$E$1001,Main!S692,1)</f>
        <v xml:space="preserve">Gg. Cikutra Barat No. 1
</v>
      </c>
      <c r="Y692" t="str">
        <f>INDEX(Detail!$B$2:$B$1001,Main!S692,1)</f>
        <v>AB+</v>
      </c>
      <c r="Z692">
        <f>MATCH(F692,Sheet1!$A$3:$A$8,0)</f>
        <v>1</v>
      </c>
      <c r="AA692">
        <f>MATCH(A692,Sheet1!$B$2:$E$2,0)</f>
        <v>3</v>
      </c>
      <c r="AB692" t="str">
        <f>INDEX(Sheet1!$B$3:$E$8,Main!Z692,Main!AA692)</f>
        <v>Bu Made</v>
      </c>
    </row>
    <row r="693" spans="1:28" x14ac:dyDescent="0.35">
      <c r="A693" t="str">
        <f t="shared" si="54"/>
        <v>Kategori 3</v>
      </c>
      <c r="B693">
        <v>692</v>
      </c>
      <c r="C693" t="str">
        <f t="shared" si="51"/>
        <v>0692</v>
      </c>
      <c r="D693" t="str">
        <f t="shared" si="52"/>
        <v>A0692</v>
      </c>
      <c r="E693" t="str">
        <f>VLOOKUP(F693,Helper!$I:$J,2,0)</f>
        <v>A</v>
      </c>
      <c r="F693" t="s">
        <v>1015</v>
      </c>
      <c r="G693" s="27" t="str">
        <f>VLOOKUP(D693,Detail!$G:$H,2,0)</f>
        <v>Taufik Oktaviani</v>
      </c>
      <c r="H693">
        <v>67</v>
      </c>
      <c r="I693">
        <v>51</v>
      </c>
      <c r="J693">
        <v>78</v>
      </c>
      <c r="K693">
        <v>70</v>
      </c>
      <c r="L693">
        <v>54</v>
      </c>
      <c r="M693">
        <v>72</v>
      </c>
      <c r="N693">
        <v>73</v>
      </c>
      <c r="O693" s="27" t="str">
        <f>IFERROR(VLOOKUP(D693,Absen!$A:$B,2,0),"No")</f>
        <v>No</v>
      </c>
      <c r="P693" s="43">
        <f t="shared" si="53"/>
        <v>73</v>
      </c>
      <c r="Q693" s="45">
        <f t="shared" si="55"/>
        <v>67.55</v>
      </c>
      <c r="R693" s="49" t="str">
        <f>VLOOKUP(Q693,Helper!$N:$O,2,TRUE)</f>
        <v>C</v>
      </c>
      <c r="S693" s="51">
        <f>MATCH(D693,Detail!$G$2:$G$1001,0)</f>
        <v>546</v>
      </c>
      <c r="T693" s="27">
        <f>INDEX(Detail!$A$2:$A$1001,Main!S693,1)</f>
        <v>38234</v>
      </c>
      <c r="U693" t="str">
        <f>INDEX(Detail!$F$2:$F$1001,Main!S693,1)</f>
        <v>Kota Administrasi Jakarta Timur</v>
      </c>
      <c r="V693">
        <f>INDEX(Detail!$C$2:$C$1001,Main!S693,1)</f>
        <v>177</v>
      </c>
      <c r="W693">
        <f>INDEX(Detail!$D$2:$D$1001,Main!S693,1)</f>
        <v>63</v>
      </c>
      <c r="X693" t="str">
        <f>INDEX(Detail!$E$2:$E$1001,Main!S693,1)</f>
        <v>Jalan Erlangga No. 87</v>
      </c>
      <c r="Y693" t="str">
        <f>INDEX(Detail!$B$2:$B$1001,Main!S693,1)</f>
        <v>A+</v>
      </c>
      <c r="Z693">
        <f>MATCH(F693,Sheet1!$A$3:$A$8,0)</f>
        <v>1</v>
      </c>
      <c r="AA693">
        <f>MATCH(A693,Sheet1!$B$2:$E$2,0)</f>
        <v>3</v>
      </c>
      <c r="AB693" t="str">
        <f>INDEX(Sheet1!$B$3:$E$8,Main!Z693,Main!AA693)</f>
        <v>Bu Made</v>
      </c>
    </row>
    <row r="694" spans="1:28" x14ac:dyDescent="0.35">
      <c r="A694" t="str">
        <f t="shared" si="54"/>
        <v>Kategori 3</v>
      </c>
      <c r="B694">
        <v>693</v>
      </c>
      <c r="C694" t="str">
        <f t="shared" si="51"/>
        <v>0693</v>
      </c>
      <c r="D694" t="str">
        <f t="shared" si="52"/>
        <v>A0693</v>
      </c>
      <c r="E694" t="str">
        <f>VLOOKUP(F694,Helper!$I:$J,2,0)</f>
        <v>A</v>
      </c>
      <c r="F694" t="s">
        <v>1015</v>
      </c>
      <c r="G694" s="27" t="str">
        <f>VLOOKUP(D694,Detail!$G:$H,2,0)</f>
        <v>Jais Iswahyudi</v>
      </c>
      <c r="H694">
        <v>63</v>
      </c>
      <c r="I694">
        <v>46</v>
      </c>
      <c r="J694">
        <v>84</v>
      </c>
      <c r="K694">
        <v>75</v>
      </c>
      <c r="L694">
        <v>95</v>
      </c>
      <c r="M694">
        <v>51</v>
      </c>
      <c r="N694">
        <v>85</v>
      </c>
      <c r="O694" s="27">
        <f>IFERROR(VLOOKUP(D694,Absen!$A:$B,2,0),"No")</f>
        <v>44789</v>
      </c>
      <c r="P694" s="43">
        <f t="shared" si="53"/>
        <v>75</v>
      </c>
      <c r="Q694" s="45">
        <f t="shared" si="55"/>
        <v>69.375</v>
      </c>
      <c r="R694" s="49" t="str">
        <f>VLOOKUP(Q694,Helper!$N:$O,2,TRUE)</f>
        <v>C</v>
      </c>
      <c r="S694" s="51">
        <f>MATCH(D694,Detail!$G$2:$G$1001,0)</f>
        <v>450</v>
      </c>
      <c r="T694" s="27">
        <f>INDEX(Detail!$A$2:$A$1001,Main!S694,1)</f>
        <v>37316</v>
      </c>
      <c r="U694" t="str">
        <f>INDEX(Detail!$F$2:$F$1001,Main!S694,1)</f>
        <v>Ambon</v>
      </c>
      <c r="V694">
        <f>INDEX(Detail!$C$2:$C$1001,Main!S694,1)</f>
        <v>179</v>
      </c>
      <c r="W694">
        <f>INDEX(Detail!$D$2:$D$1001,Main!S694,1)</f>
        <v>66</v>
      </c>
      <c r="X694" t="str">
        <f>INDEX(Detail!$E$2:$E$1001,Main!S694,1)</f>
        <v xml:space="preserve">Gg. Sukabumi No. 4
</v>
      </c>
      <c r="Y694" t="str">
        <f>INDEX(Detail!$B$2:$B$1001,Main!S694,1)</f>
        <v>B-</v>
      </c>
      <c r="Z694">
        <f>MATCH(F694,Sheet1!$A$3:$A$8,0)</f>
        <v>1</v>
      </c>
      <c r="AA694">
        <f>MATCH(A694,Sheet1!$B$2:$E$2,0)</f>
        <v>3</v>
      </c>
      <c r="AB694" t="str">
        <f>INDEX(Sheet1!$B$3:$E$8,Main!Z694,Main!AA694)</f>
        <v>Bu Made</v>
      </c>
    </row>
    <row r="695" spans="1:28" x14ac:dyDescent="0.35">
      <c r="A695" t="str">
        <f t="shared" si="54"/>
        <v>Kategori 3</v>
      </c>
      <c r="B695">
        <v>694</v>
      </c>
      <c r="C695" t="str">
        <f t="shared" si="51"/>
        <v>0694</v>
      </c>
      <c r="D695" t="str">
        <f t="shared" si="52"/>
        <v>A0694</v>
      </c>
      <c r="E695" t="str">
        <f>VLOOKUP(F695,Helper!$I:$J,2,0)</f>
        <v>A</v>
      </c>
      <c r="F695" t="s">
        <v>1015</v>
      </c>
      <c r="G695" s="27" t="str">
        <f>VLOOKUP(D695,Detail!$G:$H,2,0)</f>
        <v>Kajen Narpati</v>
      </c>
      <c r="H695">
        <v>94</v>
      </c>
      <c r="I695">
        <v>69</v>
      </c>
      <c r="J695">
        <v>88</v>
      </c>
      <c r="K695">
        <v>73</v>
      </c>
      <c r="L695">
        <v>88</v>
      </c>
      <c r="M695">
        <v>93</v>
      </c>
      <c r="N695">
        <v>64</v>
      </c>
      <c r="O695" s="27" t="str">
        <f>IFERROR(VLOOKUP(D695,Absen!$A:$B,2,0),"No")</f>
        <v>No</v>
      </c>
      <c r="P695" s="43">
        <f t="shared" si="53"/>
        <v>64</v>
      </c>
      <c r="Q695" s="45">
        <f t="shared" si="55"/>
        <v>83.100000000000009</v>
      </c>
      <c r="R695" s="49" t="str">
        <f>VLOOKUP(Q695,Helper!$N:$O,2,TRUE)</f>
        <v>A</v>
      </c>
      <c r="S695" s="51">
        <f>MATCH(D695,Detail!$G$2:$G$1001,0)</f>
        <v>438</v>
      </c>
      <c r="T695" s="27">
        <f>INDEX(Detail!$A$2:$A$1001,Main!S695,1)</f>
        <v>38157</v>
      </c>
      <c r="U695" t="str">
        <f>INDEX(Detail!$F$2:$F$1001,Main!S695,1)</f>
        <v>Lhokseumawe</v>
      </c>
      <c r="V695">
        <f>INDEX(Detail!$C$2:$C$1001,Main!S695,1)</f>
        <v>173</v>
      </c>
      <c r="W695">
        <f>INDEX(Detail!$D$2:$D$1001,Main!S695,1)</f>
        <v>63</v>
      </c>
      <c r="X695" t="str">
        <f>INDEX(Detail!$E$2:$E$1001,Main!S695,1)</f>
        <v xml:space="preserve">Gg. S. Parman No. 5
</v>
      </c>
      <c r="Y695" t="str">
        <f>INDEX(Detail!$B$2:$B$1001,Main!S695,1)</f>
        <v>O-</v>
      </c>
      <c r="Z695">
        <f>MATCH(F695,Sheet1!$A$3:$A$8,0)</f>
        <v>1</v>
      </c>
      <c r="AA695">
        <f>MATCH(A695,Sheet1!$B$2:$E$2,0)</f>
        <v>3</v>
      </c>
      <c r="AB695" t="str">
        <f>INDEX(Sheet1!$B$3:$E$8,Main!Z695,Main!AA695)</f>
        <v>Bu Made</v>
      </c>
    </row>
    <row r="696" spans="1:28" x14ac:dyDescent="0.35">
      <c r="A696" t="str">
        <f t="shared" si="54"/>
        <v>Kategori 3</v>
      </c>
      <c r="B696">
        <v>695</v>
      </c>
      <c r="C696" t="str">
        <f t="shared" si="51"/>
        <v>0695</v>
      </c>
      <c r="D696" t="str">
        <f t="shared" si="52"/>
        <v>A0695</v>
      </c>
      <c r="E696" t="str">
        <f>VLOOKUP(F696,Helper!$I:$J,2,0)</f>
        <v>A</v>
      </c>
      <c r="F696" t="s">
        <v>1015</v>
      </c>
      <c r="G696" s="27" t="str">
        <f>VLOOKUP(D696,Detail!$G:$H,2,0)</f>
        <v>Jamalia Wastuti</v>
      </c>
      <c r="H696">
        <v>74</v>
      </c>
      <c r="I696">
        <v>72</v>
      </c>
      <c r="J696">
        <v>66</v>
      </c>
      <c r="K696">
        <v>52</v>
      </c>
      <c r="L696">
        <v>93</v>
      </c>
      <c r="M696">
        <v>91</v>
      </c>
      <c r="N696">
        <v>88</v>
      </c>
      <c r="O696" s="27" t="str">
        <f>IFERROR(VLOOKUP(D696,Absen!$A:$B,2,0),"No")</f>
        <v>No</v>
      </c>
      <c r="P696" s="43">
        <f t="shared" si="53"/>
        <v>88</v>
      </c>
      <c r="Q696" s="45">
        <f t="shared" si="55"/>
        <v>76.575000000000003</v>
      </c>
      <c r="R696" s="49" t="str">
        <f>VLOOKUP(Q696,Helper!$N:$O,2,TRUE)</f>
        <v>B</v>
      </c>
      <c r="S696" s="51">
        <f>MATCH(D696,Detail!$G$2:$G$1001,0)</f>
        <v>538</v>
      </c>
      <c r="T696" s="27">
        <f>INDEX(Detail!$A$2:$A$1001,Main!S696,1)</f>
        <v>37254</v>
      </c>
      <c r="U696" t="str">
        <f>INDEX(Detail!$F$2:$F$1001,Main!S696,1)</f>
        <v>Sibolga</v>
      </c>
      <c r="V696">
        <f>INDEX(Detail!$C$2:$C$1001,Main!S696,1)</f>
        <v>180</v>
      </c>
      <c r="W696">
        <f>INDEX(Detail!$D$2:$D$1001,Main!S696,1)</f>
        <v>76</v>
      </c>
      <c r="X696" t="str">
        <f>INDEX(Detail!$E$2:$E$1001,Main!S696,1)</f>
        <v>Jalan Dipenogoro No. 63</v>
      </c>
      <c r="Y696" t="str">
        <f>INDEX(Detail!$B$2:$B$1001,Main!S696,1)</f>
        <v>A+</v>
      </c>
      <c r="Z696">
        <f>MATCH(F696,Sheet1!$A$3:$A$8,0)</f>
        <v>1</v>
      </c>
      <c r="AA696">
        <f>MATCH(A696,Sheet1!$B$2:$E$2,0)</f>
        <v>3</v>
      </c>
      <c r="AB696" t="str">
        <f>INDEX(Sheet1!$B$3:$E$8,Main!Z696,Main!AA696)</f>
        <v>Bu Made</v>
      </c>
    </row>
    <row r="697" spans="1:28" x14ac:dyDescent="0.35">
      <c r="A697" t="str">
        <f t="shared" si="54"/>
        <v>Kategori 3</v>
      </c>
      <c r="B697">
        <v>696</v>
      </c>
      <c r="C697" t="str">
        <f t="shared" si="51"/>
        <v>0696</v>
      </c>
      <c r="D697" t="str">
        <f t="shared" si="52"/>
        <v>A0696</v>
      </c>
      <c r="E697" t="str">
        <f>VLOOKUP(F697,Helper!$I:$J,2,0)</f>
        <v>A</v>
      </c>
      <c r="F697" t="s">
        <v>1015</v>
      </c>
      <c r="G697" s="27" t="str">
        <f>VLOOKUP(D697,Detail!$G:$H,2,0)</f>
        <v>Saadat Iswahyudi</v>
      </c>
      <c r="H697">
        <v>81</v>
      </c>
      <c r="I697">
        <v>63</v>
      </c>
      <c r="J697">
        <v>37</v>
      </c>
      <c r="K697">
        <v>60</v>
      </c>
      <c r="L697">
        <v>95</v>
      </c>
      <c r="M697">
        <v>93</v>
      </c>
      <c r="N697">
        <v>75</v>
      </c>
      <c r="O697" s="27" t="str">
        <f>IFERROR(VLOOKUP(D697,Absen!$A:$B,2,0),"No")</f>
        <v>No</v>
      </c>
      <c r="P697" s="43">
        <f t="shared" si="53"/>
        <v>75</v>
      </c>
      <c r="Q697" s="45">
        <f t="shared" si="55"/>
        <v>70.875</v>
      </c>
      <c r="R697" s="49" t="str">
        <f>VLOOKUP(Q697,Helper!$N:$O,2,TRUE)</f>
        <v>B</v>
      </c>
      <c r="S697" s="51">
        <f>MATCH(D697,Detail!$G$2:$G$1001,0)</f>
        <v>281</v>
      </c>
      <c r="T697" s="27">
        <f>INDEX(Detail!$A$2:$A$1001,Main!S697,1)</f>
        <v>37402</v>
      </c>
      <c r="U697" t="str">
        <f>INDEX(Detail!$F$2:$F$1001,Main!S697,1)</f>
        <v>Padang</v>
      </c>
      <c r="V697">
        <f>INDEX(Detail!$C$2:$C$1001,Main!S697,1)</f>
        <v>175</v>
      </c>
      <c r="W697">
        <f>INDEX(Detail!$D$2:$D$1001,Main!S697,1)</f>
        <v>81</v>
      </c>
      <c r="X697" t="str">
        <f>INDEX(Detail!$E$2:$E$1001,Main!S697,1)</f>
        <v xml:space="preserve">Gg. BKR No. 3
</v>
      </c>
      <c r="Y697" t="str">
        <f>INDEX(Detail!$B$2:$B$1001,Main!S697,1)</f>
        <v>A-</v>
      </c>
      <c r="Z697">
        <f>MATCH(F697,Sheet1!$A$3:$A$8,0)</f>
        <v>1</v>
      </c>
      <c r="AA697">
        <f>MATCH(A697,Sheet1!$B$2:$E$2,0)</f>
        <v>3</v>
      </c>
      <c r="AB697" t="str">
        <f>INDEX(Sheet1!$B$3:$E$8,Main!Z697,Main!AA697)</f>
        <v>Bu Made</v>
      </c>
    </row>
    <row r="698" spans="1:28" x14ac:dyDescent="0.35">
      <c r="A698" t="str">
        <f t="shared" si="54"/>
        <v>Kategori 3</v>
      </c>
      <c r="B698">
        <v>697</v>
      </c>
      <c r="C698" t="str">
        <f t="shared" si="51"/>
        <v>0697</v>
      </c>
      <c r="D698" t="str">
        <f t="shared" si="52"/>
        <v>B0697</v>
      </c>
      <c r="E698" t="str">
        <f>VLOOKUP(F698,Helper!$I:$J,2,0)</f>
        <v>B</v>
      </c>
      <c r="F698" t="s">
        <v>1014</v>
      </c>
      <c r="G698" s="27" t="str">
        <f>VLOOKUP(D698,Detail!$G:$H,2,0)</f>
        <v>Makara Mulyani</v>
      </c>
      <c r="H698">
        <v>71</v>
      </c>
      <c r="I698">
        <v>55</v>
      </c>
      <c r="J698">
        <v>91</v>
      </c>
      <c r="K698">
        <v>59</v>
      </c>
      <c r="L698">
        <v>80</v>
      </c>
      <c r="M698">
        <v>80</v>
      </c>
      <c r="N698">
        <v>87</v>
      </c>
      <c r="O698" s="27">
        <f>IFERROR(VLOOKUP(D698,Absen!$A:$B,2,0),"No")</f>
        <v>44829</v>
      </c>
      <c r="P698" s="43">
        <f t="shared" si="53"/>
        <v>77</v>
      </c>
      <c r="Q698" s="45">
        <f t="shared" si="55"/>
        <v>75.025000000000006</v>
      </c>
      <c r="R698" s="49" t="str">
        <f>VLOOKUP(Q698,Helper!$N:$O,2,TRUE)</f>
        <v>B</v>
      </c>
      <c r="S698" s="51">
        <f>MATCH(D698,Detail!$G$2:$G$1001,0)</f>
        <v>427</v>
      </c>
      <c r="T698" s="27">
        <f>INDEX(Detail!$A$2:$A$1001,Main!S698,1)</f>
        <v>37065</v>
      </c>
      <c r="U698" t="str">
        <f>INDEX(Detail!$F$2:$F$1001,Main!S698,1)</f>
        <v>Binjai</v>
      </c>
      <c r="V698">
        <f>INDEX(Detail!$C$2:$C$1001,Main!S698,1)</f>
        <v>172</v>
      </c>
      <c r="W698">
        <f>INDEX(Detail!$D$2:$D$1001,Main!S698,1)</f>
        <v>94</v>
      </c>
      <c r="X698" t="str">
        <f>INDEX(Detail!$E$2:$E$1001,Main!S698,1)</f>
        <v>Gg. Raya Setiabudhi No. 69</v>
      </c>
      <c r="Y698" t="str">
        <f>INDEX(Detail!$B$2:$B$1001,Main!S698,1)</f>
        <v>AB+</v>
      </c>
      <c r="Z698">
        <f>MATCH(F698,Sheet1!$A$3:$A$8,0)</f>
        <v>2</v>
      </c>
      <c r="AA698">
        <f>MATCH(A698,Sheet1!$B$2:$E$2,0)</f>
        <v>3</v>
      </c>
      <c r="AB698" t="str">
        <f>INDEX(Sheet1!$B$3:$E$8,Main!Z698,Main!AA698)</f>
        <v>Pak Andi</v>
      </c>
    </row>
    <row r="699" spans="1:28" x14ac:dyDescent="0.35">
      <c r="A699" t="str">
        <f t="shared" si="54"/>
        <v>Kategori 3</v>
      </c>
      <c r="B699">
        <v>698</v>
      </c>
      <c r="C699" t="str">
        <f t="shared" si="51"/>
        <v>0698</v>
      </c>
      <c r="D699" t="str">
        <f t="shared" si="52"/>
        <v>C0698</v>
      </c>
      <c r="E699" t="str">
        <f>VLOOKUP(F699,Helper!$I:$J,2,0)</f>
        <v>C</v>
      </c>
      <c r="F699" t="s">
        <v>1012</v>
      </c>
      <c r="G699" s="27" t="str">
        <f>VLOOKUP(D699,Detail!$G:$H,2,0)</f>
        <v>Viman Uyainah</v>
      </c>
      <c r="H699">
        <v>53</v>
      </c>
      <c r="I699">
        <v>71</v>
      </c>
      <c r="J699">
        <v>53</v>
      </c>
      <c r="K699">
        <v>70</v>
      </c>
      <c r="L699">
        <v>65</v>
      </c>
      <c r="M699">
        <v>91</v>
      </c>
      <c r="N699">
        <v>81</v>
      </c>
      <c r="O699" s="27" t="str">
        <f>IFERROR(VLOOKUP(D699,Absen!$A:$B,2,0),"No")</f>
        <v>No</v>
      </c>
      <c r="P699" s="43">
        <f t="shared" si="53"/>
        <v>81</v>
      </c>
      <c r="Q699" s="45">
        <f t="shared" si="55"/>
        <v>69.274999999999991</v>
      </c>
      <c r="R699" s="49" t="str">
        <f>VLOOKUP(Q699,Helper!$N:$O,2,TRUE)</f>
        <v>C</v>
      </c>
      <c r="S699" s="51">
        <f>MATCH(D699,Detail!$G$2:$G$1001,0)</f>
        <v>43</v>
      </c>
      <c r="T699" s="27">
        <f>INDEX(Detail!$A$2:$A$1001,Main!S699,1)</f>
        <v>37699</v>
      </c>
      <c r="U699" t="str">
        <f>INDEX(Detail!$F$2:$F$1001,Main!S699,1)</f>
        <v>Bima</v>
      </c>
      <c r="V699">
        <f>INDEX(Detail!$C$2:$C$1001,Main!S699,1)</f>
        <v>164</v>
      </c>
      <c r="W699">
        <f>INDEX(Detail!$D$2:$D$1001,Main!S699,1)</f>
        <v>52</v>
      </c>
      <c r="X699" t="str">
        <f>INDEX(Detail!$E$2:$E$1001,Main!S699,1)</f>
        <v xml:space="preserve">Gang Dipenogoro No. 0
</v>
      </c>
      <c r="Y699" t="str">
        <f>INDEX(Detail!$B$2:$B$1001,Main!S699,1)</f>
        <v>O-</v>
      </c>
      <c r="Z699">
        <f>MATCH(F699,Sheet1!$A$3:$A$8,0)</f>
        <v>3</v>
      </c>
      <c r="AA699">
        <f>MATCH(A699,Sheet1!$B$2:$E$2,0)</f>
        <v>3</v>
      </c>
      <c r="AB699" t="str">
        <f>INDEX(Sheet1!$B$3:$E$8,Main!Z699,Main!AA699)</f>
        <v>Bu Dwi</v>
      </c>
    </row>
    <row r="700" spans="1:28" x14ac:dyDescent="0.35">
      <c r="A700" t="str">
        <f t="shared" si="54"/>
        <v>Kategori 3</v>
      </c>
      <c r="B700">
        <v>699</v>
      </c>
      <c r="C700" t="str">
        <f t="shared" si="51"/>
        <v>0699</v>
      </c>
      <c r="D700" t="str">
        <f t="shared" si="52"/>
        <v>F0699</v>
      </c>
      <c r="E700" t="str">
        <f>VLOOKUP(F700,Helper!$I:$J,2,0)</f>
        <v>F</v>
      </c>
      <c r="F700" t="s">
        <v>1011</v>
      </c>
      <c r="G700" s="27" t="str">
        <f>VLOOKUP(D700,Detail!$G:$H,2,0)</f>
        <v>Abyasa Hastuti</v>
      </c>
      <c r="H700">
        <v>92</v>
      </c>
      <c r="I700">
        <v>60</v>
      </c>
      <c r="J700">
        <v>42</v>
      </c>
      <c r="K700">
        <v>69</v>
      </c>
      <c r="L700">
        <v>91</v>
      </c>
      <c r="M700">
        <v>67</v>
      </c>
      <c r="N700">
        <v>68</v>
      </c>
      <c r="O700" s="27">
        <f>IFERROR(VLOOKUP(D700,Absen!$A:$B,2,0),"No")</f>
        <v>44782</v>
      </c>
      <c r="P700" s="43">
        <f t="shared" si="53"/>
        <v>58</v>
      </c>
      <c r="Q700" s="45">
        <f t="shared" si="55"/>
        <v>66.599999999999994</v>
      </c>
      <c r="R700" s="49" t="str">
        <f>VLOOKUP(Q700,Helper!$N:$O,2,TRUE)</f>
        <v>C</v>
      </c>
      <c r="S700" s="51">
        <f>MATCH(D700,Detail!$G$2:$G$1001,0)</f>
        <v>309</v>
      </c>
      <c r="T700" s="27">
        <f>INDEX(Detail!$A$2:$A$1001,Main!S700,1)</f>
        <v>37493</v>
      </c>
      <c r="U700" t="str">
        <f>INDEX(Detail!$F$2:$F$1001,Main!S700,1)</f>
        <v>Tarakan</v>
      </c>
      <c r="V700">
        <f>INDEX(Detail!$C$2:$C$1001,Main!S700,1)</f>
        <v>155</v>
      </c>
      <c r="W700">
        <f>INDEX(Detail!$D$2:$D$1001,Main!S700,1)</f>
        <v>45</v>
      </c>
      <c r="X700" t="str">
        <f>INDEX(Detail!$E$2:$E$1001,Main!S700,1)</f>
        <v>Gg. Erlangga No. 43</v>
      </c>
      <c r="Y700" t="str">
        <f>INDEX(Detail!$B$2:$B$1001,Main!S700,1)</f>
        <v>A+</v>
      </c>
      <c r="Z700">
        <f>MATCH(F700,Sheet1!$A$3:$A$8,0)</f>
        <v>6</v>
      </c>
      <c r="AA700">
        <f>MATCH(A700,Sheet1!$B$2:$E$2,0)</f>
        <v>3</v>
      </c>
      <c r="AB700" t="str">
        <f>INDEX(Sheet1!$B$3:$E$8,Main!Z700,Main!AA700)</f>
        <v>Bu Ratna</v>
      </c>
    </row>
    <row r="701" spans="1:28" x14ac:dyDescent="0.35">
      <c r="A701" t="str">
        <f t="shared" si="54"/>
        <v>Kategori 3</v>
      </c>
      <c r="B701">
        <v>700</v>
      </c>
      <c r="C701" t="str">
        <f t="shared" si="51"/>
        <v>0700</v>
      </c>
      <c r="D701" t="str">
        <f t="shared" si="52"/>
        <v>E0700</v>
      </c>
      <c r="E701" t="str">
        <f>VLOOKUP(F701,Helper!$I:$J,2,0)</f>
        <v>E</v>
      </c>
      <c r="F701" t="s">
        <v>1010</v>
      </c>
      <c r="G701" s="27" t="str">
        <f>VLOOKUP(D701,Detail!$G:$H,2,0)</f>
        <v>Jessica Hakim</v>
      </c>
      <c r="H701">
        <v>93</v>
      </c>
      <c r="I701">
        <v>63</v>
      </c>
      <c r="J701">
        <v>71</v>
      </c>
      <c r="K701">
        <v>50</v>
      </c>
      <c r="L701">
        <v>79</v>
      </c>
      <c r="M701">
        <v>62</v>
      </c>
      <c r="N701">
        <v>86</v>
      </c>
      <c r="O701" s="27" t="str">
        <f>IFERROR(VLOOKUP(D701,Absen!$A:$B,2,0),"No")</f>
        <v>No</v>
      </c>
      <c r="P701" s="43">
        <f t="shared" si="53"/>
        <v>86</v>
      </c>
      <c r="Q701" s="45">
        <f t="shared" si="55"/>
        <v>70.825000000000003</v>
      </c>
      <c r="R701" s="49" t="str">
        <f>VLOOKUP(Q701,Helper!$N:$O,2,TRUE)</f>
        <v>B</v>
      </c>
      <c r="S701" s="51">
        <f>MATCH(D701,Detail!$G$2:$G$1001,0)</f>
        <v>953</v>
      </c>
      <c r="T701" s="27">
        <f>INDEX(Detail!$A$2:$A$1001,Main!S701,1)</f>
        <v>37109</v>
      </c>
      <c r="U701" t="str">
        <f>INDEX(Detail!$F$2:$F$1001,Main!S701,1)</f>
        <v>Parepare</v>
      </c>
      <c r="V701">
        <f>INDEX(Detail!$C$2:$C$1001,Main!S701,1)</f>
        <v>178</v>
      </c>
      <c r="W701">
        <f>INDEX(Detail!$D$2:$D$1001,Main!S701,1)</f>
        <v>73</v>
      </c>
      <c r="X701" t="str">
        <f>INDEX(Detail!$E$2:$E$1001,Main!S701,1)</f>
        <v>Jl. Siliwangi No. 84</v>
      </c>
      <c r="Y701" t="str">
        <f>INDEX(Detail!$B$2:$B$1001,Main!S701,1)</f>
        <v>A-</v>
      </c>
      <c r="Z701">
        <f>MATCH(F701,Sheet1!$A$3:$A$8,0)</f>
        <v>5</v>
      </c>
      <c r="AA701">
        <f>MATCH(A701,Sheet1!$B$2:$E$2,0)</f>
        <v>3</v>
      </c>
      <c r="AB701" t="str">
        <f>INDEX(Sheet1!$B$3:$E$8,Main!Z701,Main!AA701)</f>
        <v>Pak Budi</v>
      </c>
    </row>
    <row r="702" spans="1:28" x14ac:dyDescent="0.35">
      <c r="A702" t="str">
        <f t="shared" si="54"/>
        <v>Kategori 3</v>
      </c>
      <c r="B702">
        <v>701</v>
      </c>
      <c r="C702" t="str">
        <f t="shared" si="51"/>
        <v>0701</v>
      </c>
      <c r="D702" t="str">
        <f t="shared" si="52"/>
        <v>F0701</v>
      </c>
      <c r="E702" t="str">
        <f>VLOOKUP(F702,Helper!$I:$J,2,0)</f>
        <v>F</v>
      </c>
      <c r="F702" t="s">
        <v>1011</v>
      </c>
      <c r="G702" s="27" t="str">
        <f>VLOOKUP(D702,Detail!$G:$H,2,0)</f>
        <v>Emas Tampubolon</v>
      </c>
      <c r="H702">
        <v>66</v>
      </c>
      <c r="I702">
        <v>49</v>
      </c>
      <c r="J702">
        <v>86</v>
      </c>
      <c r="K702">
        <v>60</v>
      </c>
      <c r="L702">
        <v>72</v>
      </c>
      <c r="M702">
        <v>87</v>
      </c>
      <c r="N702">
        <v>90</v>
      </c>
      <c r="O702" s="27">
        <f>IFERROR(VLOOKUP(D702,Absen!$A:$B,2,0),"No")</f>
        <v>44873</v>
      </c>
      <c r="P702" s="43">
        <f t="shared" si="53"/>
        <v>80</v>
      </c>
      <c r="Q702" s="45">
        <f t="shared" si="55"/>
        <v>73.475000000000009</v>
      </c>
      <c r="R702" s="49" t="str">
        <f>VLOOKUP(Q702,Helper!$N:$O,2,TRUE)</f>
        <v>B</v>
      </c>
      <c r="S702" s="51">
        <f>MATCH(D702,Detail!$G$2:$G$1001,0)</f>
        <v>209</v>
      </c>
      <c r="T702" s="27">
        <f>INDEX(Detail!$A$2:$A$1001,Main!S702,1)</f>
        <v>37102</v>
      </c>
      <c r="U702" t="str">
        <f>INDEX(Detail!$F$2:$F$1001,Main!S702,1)</f>
        <v>Denpasar</v>
      </c>
      <c r="V702">
        <f>INDEX(Detail!$C$2:$C$1001,Main!S702,1)</f>
        <v>157</v>
      </c>
      <c r="W702">
        <f>INDEX(Detail!$D$2:$D$1001,Main!S702,1)</f>
        <v>90</v>
      </c>
      <c r="X702" t="str">
        <f>INDEX(Detail!$E$2:$E$1001,Main!S702,1)</f>
        <v xml:space="preserve">Gang Sentot Alibasa No. 4
</v>
      </c>
      <c r="Y702" t="str">
        <f>INDEX(Detail!$B$2:$B$1001,Main!S702,1)</f>
        <v>AB-</v>
      </c>
      <c r="Z702">
        <f>MATCH(F702,Sheet1!$A$3:$A$8,0)</f>
        <v>6</v>
      </c>
      <c r="AA702">
        <f>MATCH(A702,Sheet1!$B$2:$E$2,0)</f>
        <v>3</v>
      </c>
      <c r="AB702" t="str">
        <f>INDEX(Sheet1!$B$3:$E$8,Main!Z702,Main!AA702)</f>
        <v>Bu Ratna</v>
      </c>
    </row>
    <row r="703" spans="1:28" x14ac:dyDescent="0.35">
      <c r="A703" t="str">
        <f t="shared" si="54"/>
        <v>Kategori 3</v>
      </c>
      <c r="B703">
        <v>702</v>
      </c>
      <c r="C703" t="str">
        <f t="shared" si="51"/>
        <v>0702</v>
      </c>
      <c r="D703" t="str">
        <f t="shared" si="52"/>
        <v>B0702</v>
      </c>
      <c r="E703" t="str">
        <f>VLOOKUP(F703,Helper!$I:$J,2,0)</f>
        <v>B</v>
      </c>
      <c r="F703" t="s">
        <v>1014</v>
      </c>
      <c r="G703" s="27" t="str">
        <f>VLOOKUP(D703,Detail!$G:$H,2,0)</f>
        <v>Cayadi Maryati</v>
      </c>
      <c r="H703">
        <v>78</v>
      </c>
      <c r="I703">
        <v>69</v>
      </c>
      <c r="J703">
        <v>64</v>
      </c>
      <c r="K703">
        <v>74</v>
      </c>
      <c r="L703">
        <v>60</v>
      </c>
      <c r="M703">
        <v>97</v>
      </c>
      <c r="N703">
        <v>66</v>
      </c>
      <c r="O703" s="27">
        <f>IFERROR(VLOOKUP(D703,Absen!$A:$B,2,0),"No")</f>
        <v>44832</v>
      </c>
      <c r="P703" s="43">
        <f t="shared" si="53"/>
        <v>56</v>
      </c>
      <c r="Q703" s="45">
        <f t="shared" si="55"/>
        <v>72.924999999999997</v>
      </c>
      <c r="R703" s="49" t="str">
        <f>VLOOKUP(Q703,Helper!$N:$O,2,TRUE)</f>
        <v>B</v>
      </c>
      <c r="S703" s="51">
        <f>MATCH(D703,Detail!$G$2:$G$1001,0)</f>
        <v>880</v>
      </c>
      <c r="T703" s="27">
        <f>INDEX(Detail!$A$2:$A$1001,Main!S703,1)</f>
        <v>37090</v>
      </c>
      <c r="U703" t="str">
        <f>INDEX(Detail!$F$2:$F$1001,Main!S703,1)</f>
        <v>Blitar</v>
      </c>
      <c r="V703">
        <f>INDEX(Detail!$C$2:$C$1001,Main!S703,1)</f>
        <v>159</v>
      </c>
      <c r="W703">
        <f>INDEX(Detail!$D$2:$D$1001,Main!S703,1)</f>
        <v>89</v>
      </c>
      <c r="X703" t="str">
        <f>INDEX(Detail!$E$2:$E$1001,Main!S703,1)</f>
        <v xml:space="preserve">Jl. Monginsidi No. 3
</v>
      </c>
      <c r="Y703" t="str">
        <f>INDEX(Detail!$B$2:$B$1001,Main!S703,1)</f>
        <v>B+</v>
      </c>
      <c r="Z703">
        <f>MATCH(F703,Sheet1!$A$3:$A$8,0)</f>
        <v>2</v>
      </c>
      <c r="AA703">
        <f>MATCH(A703,Sheet1!$B$2:$E$2,0)</f>
        <v>3</v>
      </c>
      <c r="AB703" t="str">
        <f>INDEX(Sheet1!$B$3:$E$8,Main!Z703,Main!AA703)</f>
        <v>Pak Andi</v>
      </c>
    </row>
    <row r="704" spans="1:28" x14ac:dyDescent="0.35">
      <c r="A704" t="str">
        <f t="shared" si="54"/>
        <v>Kategori 3</v>
      </c>
      <c r="B704">
        <v>703</v>
      </c>
      <c r="C704" t="str">
        <f t="shared" si="51"/>
        <v>0703</v>
      </c>
      <c r="D704" t="str">
        <f t="shared" si="52"/>
        <v>E0703</v>
      </c>
      <c r="E704" t="str">
        <f>VLOOKUP(F704,Helper!$I:$J,2,0)</f>
        <v>E</v>
      </c>
      <c r="F704" t="s">
        <v>1010</v>
      </c>
      <c r="G704" s="27" t="str">
        <f>VLOOKUP(D704,Detail!$G:$H,2,0)</f>
        <v>Hadi Yuliarti</v>
      </c>
      <c r="H704">
        <v>69</v>
      </c>
      <c r="I704">
        <v>50</v>
      </c>
      <c r="J704">
        <v>42</v>
      </c>
      <c r="K704">
        <v>64</v>
      </c>
      <c r="L704">
        <v>68</v>
      </c>
      <c r="M704">
        <v>56</v>
      </c>
      <c r="N704">
        <v>93</v>
      </c>
      <c r="O704" s="27" t="str">
        <f>IFERROR(VLOOKUP(D704,Absen!$A:$B,2,0),"No")</f>
        <v>No</v>
      </c>
      <c r="P704" s="43">
        <f t="shared" si="53"/>
        <v>93</v>
      </c>
      <c r="Q704" s="45">
        <f t="shared" si="55"/>
        <v>60.275000000000006</v>
      </c>
      <c r="R704" s="49" t="str">
        <f>VLOOKUP(Q704,Helper!$N:$O,2,TRUE)</f>
        <v>C</v>
      </c>
      <c r="S704" s="51">
        <f>MATCH(D704,Detail!$G$2:$G$1001,0)</f>
        <v>150</v>
      </c>
      <c r="T704" s="27">
        <f>INDEX(Detail!$A$2:$A$1001,Main!S704,1)</f>
        <v>38230</v>
      </c>
      <c r="U704" t="str">
        <f>INDEX(Detail!$F$2:$F$1001,Main!S704,1)</f>
        <v>Bandar Lampung</v>
      </c>
      <c r="V704">
        <f>INDEX(Detail!$C$2:$C$1001,Main!S704,1)</f>
        <v>153</v>
      </c>
      <c r="W704">
        <f>INDEX(Detail!$D$2:$D$1001,Main!S704,1)</f>
        <v>82</v>
      </c>
      <c r="X704" t="str">
        <f>INDEX(Detail!$E$2:$E$1001,Main!S704,1)</f>
        <v xml:space="preserve">Gang Pasir Koja No. 1
</v>
      </c>
      <c r="Y704" t="str">
        <f>INDEX(Detail!$B$2:$B$1001,Main!S704,1)</f>
        <v>B+</v>
      </c>
      <c r="Z704">
        <f>MATCH(F704,Sheet1!$A$3:$A$8,0)</f>
        <v>5</v>
      </c>
      <c r="AA704">
        <f>MATCH(A704,Sheet1!$B$2:$E$2,0)</f>
        <v>3</v>
      </c>
      <c r="AB704" t="str">
        <f>INDEX(Sheet1!$B$3:$E$8,Main!Z704,Main!AA704)</f>
        <v>Pak Budi</v>
      </c>
    </row>
    <row r="705" spans="1:28" x14ac:dyDescent="0.35">
      <c r="A705" t="str">
        <f t="shared" si="54"/>
        <v>Kategori 3</v>
      </c>
      <c r="B705">
        <v>704</v>
      </c>
      <c r="C705" t="str">
        <f t="shared" si="51"/>
        <v>0704</v>
      </c>
      <c r="D705" t="str">
        <f t="shared" si="52"/>
        <v>D0704</v>
      </c>
      <c r="E705" t="str">
        <f>VLOOKUP(F705,Helper!$I:$J,2,0)</f>
        <v>D</v>
      </c>
      <c r="F705" t="s">
        <v>1013</v>
      </c>
      <c r="G705" s="27" t="str">
        <f>VLOOKUP(D705,Detail!$G:$H,2,0)</f>
        <v>Banara Ardianto</v>
      </c>
      <c r="H705">
        <v>67</v>
      </c>
      <c r="I705">
        <v>49</v>
      </c>
      <c r="J705">
        <v>45</v>
      </c>
      <c r="K705">
        <v>61</v>
      </c>
      <c r="L705">
        <v>85</v>
      </c>
      <c r="M705">
        <v>52</v>
      </c>
      <c r="N705">
        <v>99</v>
      </c>
      <c r="O705" s="27" t="str">
        <f>IFERROR(VLOOKUP(D705,Absen!$A:$B,2,0),"No")</f>
        <v>No</v>
      </c>
      <c r="P705" s="43">
        <f t="shared" si="53"/>
        <v>99</v>
      </c>
      <c r="Q705" s="45">
        <f t="shared" si="55"/>
        <v>62.05</v>
      </c>
      <c r="R705" s="49" t="str">
        <f>VLOOKUP(Q705,Helper!$N:$O,2,TRUE)</f>
        <v>C</v>
      </c>
      <c r="S705" s="51">
        <f>MATCH(D705,Detail!$G$2:$G$1001,0)</f>
        <v>810</v>
      </c>
      <c r="T705" s="27">
        <f>INDEX(Detail!$A$2:$A$1001,Main!S705,1)</f>
        <v>38443</v>
      </c>
      <c r="U705" t="str">
        <f>INDEX(Detail!$F$2:$F$1001,Main!S705,1)</f>
        <v>Palu</v>
      </c>
      <c r="V705">
        <f>INDEX(Detail!$C$2:$C$1001,Main!S705,1)</f>
        <v>174</v>
      </c>
      <c r="W705">
        <f>INDEX(Detail!$D$2:$D$1001,Main!S705,1)</f>
        <v>51</v>
      </c>
      <c r="X705" t="str">
        <f>INDEX(Detail!$E$2:$E$1001,Main!S705,1)</f>
        <v>Jl. Jayawijaya No. 73</v>
      </c>
      <c r="Y705" t="str">
        <f>INDEX(Detail!$B$2:$B$1001,Main!S705,1)</f>
        <v>A+</v>
      </c>
      <c r="Z705">
        <f>MATCH(F705,Sheet1!$A$3:$A$8,0)</f>
        <v>4</v>
      </c>
      <c r="AA705">
        <f>MATCH(A705,Sheet1!$B$2:$E$2,0)</f>
        <v>3</v>
      </c>
      <c r="AB705" t="str">
        <f>INDEX(Sheet1!$B$3:$E$8,Main!Z705,Main!AA705)</f>
        <v>Pak Krisna</v>
      </c>
    </row>
    <row r="706" spans="1:28" x14ac:dyDescent="0.35">
      <c r="A706" t="str">
        <f t="shared" si="54"/>
        <v>Kategori 3</v>
      </c>
      <c r="B706">
        <v>705</v>
      </c>
      <c r="C706" t="str">
        <f t="shared" ref="C706:C769" si="56">TEXT(B706,"0000")</f>
        <v>0705</v>
      </c>
      <c r="D706" t="str">
        <f t="shared" ref="D706:D769" si="57">CONCATENATE(E706,C706)</f>
        <v>B0705</v>
      </c>
      <c r="E706" t="str">
        <f>VLOOKUP(F706,Helper!$I:$J,2,0)</f>
        <v>B</v>
      </c>
      <c r="F706" t="s">
        <v>1014</v>
      </c>
      <c r="G706" s="27" t="str">
        <f>VLOOKUP(D706,Detail!$G:$H,2,0)</f>
        <v>Elvin Saragih</v>
      </c>
      <c r="H706">
        <v>65</v>
      </c>
      <c r="I706">
        <v>49</v>
      </c>
      <c r="J706">
        <v>69</v>
      </c>
      <c r="K706">
        <v>70</v>
      </c>
      <c r="L706">
        <v>62</v>
      </c>
      <c r="M706">
        <v>96</v>
      </c>
      <c r="N706">
        <v>60</v>
      </c>
      <c r="O706" s="27" t="str">
        <f>IFERROR(VLOOKUP(D706,Absen!$A:$B,2,0),"No")</f>
        <v>No</v>
      </c>
      <c r="P706" s="43">
        <f t="shared" ref="P706:P769" si="58">IF(ISNUMBER(O706),N706-10,N706)</f>
        <v>60</v>
      </c>
      <c r="Q706" s="45">
        <f t="shared" si="55"/>
        <v>69.75</v>
      </c>
      <c r="R706" s="49" t="str">
        <f>VLOOKUP(Q706,Helper!$N:$O,2,TRUE)</f>
        <v>C</v>
      </c>
      <c r="S706" s="51">
        <f>MATCH(D706,Detail!$G$2:$G$1001,0)</f>
        <v>47</v>
      </c>
      <c r="T706" s="27">
        <f>INDEX(Detail!$A$2:$A$1001,Main!S706,1)</f>
        <v>37703</v>
      </c>
      <c r="U706" t="str">
        <f>INDEX(Detail!$F$2:$F$1001,Main!S706,1)</f>
        <v>Blitar</v>
      </c>
      <c r="V706">
        <f>INDEX(Detail!$C$2:$C$1001,Main!S706,1)</f>
        <v>159</v>
      </c>
      <c r="W706">
        <f>INDEX(Detail!$D$2:$D$1001,Main!S706,1)</f>
        <v>82</v>
      </c>
      <c r="X706" t="str">
        <f>INDEX(Detail!$E$2:$E$1001,Main!S706,1)</f>
        <v>Gang Dr. Djunjunan No. 37</v>
      </c>
      <c r="Y706" t="str">
        <f>INDEX(Detail!$B$2:$B$1001,Main!S706,1)</f>
        <v>B+</v>
      </c>
      <c r="Z706">
        <f>MATCH(F706,Sheet1!$A$3:$A$8,0)</f>
        <v>2</v>
      </c>
      <c r="AA706">
        <f>MATCH(A706,Sheet1!$B$2:$E$2,0)</f>
        <v>3</v>
      </c>
      <c r="AB706" t="str">
        <f>INDEX(Sheet1!$B$3:$E$8,Main!Z706,Main!AA706)</f>
        <v>Pak Andi</v>
      </c>
    </row>
    <row r="707" spans="1:28" x14ac:dyDescent="0.35">
      <c r="A707" t="str">
        <f t="shared" ref="A707:A770" si="59">IF(B707&gt;=751,"Kategori 4",IF(B707&gt;=501,"Kategori 3",IF(B707&gt;=251,"Kategori 2","Kategori 1")))</f>
        <v>Kategori 3</v>
      </c>
      <c r="B707">
        <v>706</v>
      </c>
      <c r="C707" t="str">
        <f t="shared" si="56"/>
        <v>0706</v>
      </c>
      <c r="D707" t="str">
        <f t="shared" si="57"/>
        <v>C0706</v>
      </c>
      <c r="E707" t="str">
        <f>VLOOKUP(F707,Helper!$I:$J,2,0)</f>
        <v>C</v>
      </c>
      <c r="F707" t="s">
        <v>1012</v>
      </c>
      <c r="G707" s="27" t="str">
        <f>VLOOKUP(D707,Detail!$G:$H,2,0)</f>
        <v>Olga Handayani</v>
      </c>
      <c r="H707">
        <v>63</v>
      </c>
      <c r="I707">
        <v>72</v>
      </c>
      <c r="J707">
        <v>56</v>
      </c>
      <c r="K707">
        <v>62</v>
      </c>
      <c r="L707">
        <v>82</v>
      </c>
      <c r="M707">
        <v>95</v>
      </c>
      <c r="N707">
        <v>82</v>
      </c>
      <c r="O707" s="27">
        <f>IFERROR(VLOOKUP(D707,Absen!$A:$B,2,0),"No")</f>
        <v>44782</v>
      </c>
      <c r="P707" s="43">
        <f t="shared" si="58"/>
        <v>72</v>
      </c>
      <c r="Q707" s="45">
        <f t="shared" ref="Q707:Q770" si="60">(H707*12.5%+I707*12.5%+K707*12.5%+L707*12.5%+J707*20%+M707*20%+P707*10%)</f>
        <v>72.275000000000006</v>
      </c>
      <c r="R707" s="49" t="str">
        <f>VLOOKUP(Q707,Helper!$N:$O,2,TRUE)</f>
        <v>B</v>
      </c>
      <c r="S707" s="51">
        <f>MATCH(D707,Detail!$G$2:$G$1001,0)</f>
        <v>989</v>
      </c>
      <c r="T707" s="27">
        <f>INDEX(Detail!$A$2:$A$1001,Main!S707,1)</f>
        <v>37288</v>
      </c>
      <c r="U707" t="str">
        <f>INDEX(Detail!$F$2:$F$1001,Main!S707,1)</f>
        <v>Kendari</v>
      </c>
      <c r="V707">
        <f>INDEX(Detail!$C$2:$C$1001,Main!S707,1)</f>
        <v>166</v>
      </c>
      <c r="W707">
        <f>INDEX(Detail!$D$2:$D$1001,Main!S707,1)</f>
        <v>69</v>
      </c>
      <c r="X707" t="str">
        <f>INDEX(Detail!$E$2:$E$1001,Main!S707,1)</f>
        <v xml:space="preserve">Jl. Veteran No. 9
</v>
      </c>
      <c r="Y707" t="str">
        <f>INDEX(Detail!$B$2:$B$1001,Main!S707,1)</f>
        <v>A+</v>
      </c>
      <c r="Z707">
        <f>MATCH(F707,Sheet1!$A$3:$A$8,0)</f>
        <v>3</v>
      </c>
      <c r="AA707">
        <f>MATCH(A707,Sheet1!$B$2:$E$2,0)</f>
        <v>3</v>
      </c>
      <c r="AB707" t="str">
        <f>INDEX(Sheet1!$B$3:$E$8,Main!Z707,Main!AA707)</f>
        <v>Bu Dwi</v>
      </c>
    </row>
    <row r="708" spans="1:28" x14ac:dyDescent="0.35">
      <c r="A708" t="str">
        <f t="shared" si="59"/>
        <v>Kategori 3</v>
      </c>
      <c r="B708">
        <v>707</v>
      </c>
      <c r="C708" t="str">
        <f t="shared" si="56"/>
        <v>0707</v>
      </c>
      <c r="D708" t="str">
        <f t="shared" si="57"/>
        <v>D0707</v>
      </c>
      <c r="E708" t="str">
        <f>VLOOKUP(F708,Helper!$I:$J,2,0)</f>
        <v>D</v>
      </c>
      <c r="F708" t="s">
        <v>1013</v>
      </c>
      <c r="G708" s="27" t="str">
        <f>VLOOKUP(D708,Detail!$G:$H,2,0)</f>
        <v>Ridwan Puspasari</v>
      </c>
      <c r="H708">
        <v>50</v>
      </c>
      <c r="I708">
        <v>75</v>
      </c>
      <c r="J708">
        <v>35</v>
      </c>
      <c r="K708">
        <v>73</v>
      </c>
      <c r="L708">
        <v>77</v>
      </c>
      <c r="M708">
        <v>66</v>
      </c>
      <c r="N708">
        <v>70</v>
      </c>
      <c r="O708" s="27" t="str">
        <f>IFERROR(VLOOKUP(D708,Absen!$A:$B,2,0),"No")</f>
        <v>No</v>
      </c>
      <c r="P708" s="43">
        <f t="shared" si="58"/>
        <v>70</v>
      </c>
      <c r="Q708" s="45">
        <f t="shared" si="60"/>
        <v>61.575000000000003</v>
      </c>
      <c r="R708" s="49" t="str">
        <f>VLOOKUP(Q708,Helper!$N:$O,2,TRUE)</f>
        <v>C</v>
      </c>
      <c r="S708" s="51">
        <f>MATCH(D708,Detail!$G$2:$G$1001,0)</f>
        <v>289</v>
      </c>
      <c r="T708" s="27">
        <f>INDEX(Detail!$A$2:$A$1001,Main!S708,1)</f>
        <v>37291</v>
      </c>
      <c r="U708" t="str">
        <f>INDEX(Detail!$F$2:$F$1001,Main!S708,1)</f>
        <v>Sabang</v>
      </c>
      <c r="V708">
        <f>INDEX(Detail!$C$2:$C$1001,Main!S708,1)</f>
        <v>174</v>
      </c>
      <c r="W708">
        <f>INDEX(Detail!$D$2:$D$1001,Main!S708,1)</f>
        <v>83</v>
      </c>
      <c r="X708" t="str">
        <f>INDEX(Detail!$E$2:$E$1001,Main!S708,1)</f>
        <v>Gg. Cihampelas No. 96</v>
      </c>
      <c r="Y708" t="str">
        <f>INDEX(Detail!$B$2:$B$1001,Main!S708,1)</f>
        <v>O+</v>
      </c>
      <c r="Z708">
        <f>MATCH(F708,Sheet1!$A$3:$A$8,0)</f>
        <v>4</v>
      </c>
      <c r="AA708">
        <f>MATCH(A708,Sheet1!$B$2:$E$2,0)</f>
        <v>3</v>
      </c>
      <c r="AB708" t="str">
        <f>INDEX(Sheet1!$B$3:$E$8,Main!Z708,Main!AA708)</f>
        <v>Pak Krisna</v>
      </c>
    </row>
    <row r="709" spans="1:28" x14ac:dyDescent="0.35">
      <c r="A709" t="str">
        <f t="shared" si="59"/>
        <v>Kategori 3</v>
      </c>
      <c r="B709">
        <v>708</v>
      </c>
      <c r="C709" t="str">
        <f t="shared" si="56"/>
        <v>0708</v>
      </c>
      <c r="D709" t="str">
        <f t="shared" si="57"/>
        <v>E0708</v>
      </c>
      <c r="E709" t="str">
        <f>VLOOKUP(F709,Helper!$I:$J,2,0)</f>
        <v>E</v>
      </c>
      <c r="F709" t="s">
        <v>1010</v>
      </c>
      <c r="G709" s="27" t="str">
        <f>VLOOKUP(D709,Detail!$G:$H,2,0)</f>
        <v>Sadina Prabowo</v>
      </c>
      <c r="H709">
        <v>95</v>
      </c>
      <c r="I709">
        <v>70</v>
      </c>
      <c r="J709">
        <v>67</v>
      </c>
      <c r="K709">
        <v>71</v>
      </c>
      <c r="L709">
        <v>54</v>
      </c>
      <c r="M709">
        <v>90</v>
      </c>
      <c r="N709">
        <v>73</v>
      </c>
      <c r="O709" s="27">
        <f>IFERROR(VLOOKUP(D709,Absen!$A:$B,2,0),"No")</f>
        <v>44808</v>
      </c>
      <c r="P709" s="43">
        <f t="shared" si="58"/>
        <v>63</v>
      </c>
      <c r="Q709" s="45">
        <f t="shared" si="60"/>
        <v>73.95</v>
      </c>
      <c r="R709" s="49" t="str">
        <f>VLOOKUP(Q709,Helper!$N:$O,2,TRUE)</f>
        <v>B</v>
      </c>
      <c r="S709" s="51">
        <f>MATCH(D709,Detail!$G$2:$G$1001,0)</f>
        <v>108</v>
      </c>
      <c r="T709" s="27">
        <f>INDEX(Detail!$A$2:$A$1001,Main!S709,1)</f>
        <v>37996</v>
      </c>
      <c r="U709" t="str">
        <f>INDEX(Detail!$F$2:$F$1001,Main!S709,1)</f>
        <v>Kota Administrasi Jakarta Timur</v>
      </c>
      <c r="V709">
        <f>INDEX(Detail!$C$2:$C$1001,Main!S709,1)</f>
        <v>176</v>
      </c>
      <c r="W709">
        <f>INDEX(Detail!$D$2:$D$1001,Main!S709,1)</f>
        <v>75</v>
      </c>
      <c r="X709" t="str">
        <f>INDEX(Detail!$E$2:$E$1001,Main!S709,1)</f>
        <v xml:space="preserve">Gang Kutai No. 3
</v>
      </c>
      <c r="Y709" t="str">
        <f>INDEX(Detail!$B$2:$B$1001,Main!S709,1)</f>
        <v>AB+</v>
      </c>
      <c r="Z709">
        <f>MATCH(F709,Sheet1!$A$3:$A$8,0)</f>
        <v>5</v>
      </c>
      <c r="AA709">
        <f>MATCH(A709,Sheet1!$B$2:$E$2,0)</f>
        <v>3</v>
      </c>
      <c r="AB709" t="str">
        <f>INDEX(Sheet1!$B$3:$E$8,Main!Z709,Main!AA709)</f>
        <v>Pak Budi</v>
      </c>
    </row>
    <row r="710" spans="1:28" x14ac:dyDescent="0.35">
      <c r="A710" t="str">
        <f t="shared" si="59"/>
        <v>Kategori 3</v>
      </c>
      <c r="B710">
        <v>709</v>
      </c>
      <c r="C710" t="str">
        <f t="shared" si="56"/>
        <v>0709</v>
      </c>
      <c r="D710" t="str">
        <f t="shared" si="57"/>
        <v>D0709</v>
      </c>
      <c r="E710" t="str">
        <f>VLOOKUP(F710,Helper!$I:$J,2,0)</f>
        <v>D</v>
      </c>
      <c r="F710" t="s">
        <v>1013</v>
      </c>
      <c r="G710" s="27" t="str">
        <f>VLOOKUP(D710,Detail!$G:$H,2,0)</f>
        <v>Najwa Palastri</v>
      </c>
      <c r="H710">
        <v>70</v>
      </c>
      <c r="I710">
        <v>55</v>
      </c>
      <c r="J710">
        <v>63</v>
      </c>
      <c r="K710">
        <v>73</v>
      </c>
      <c r="L710">
        <v>71</v>
      </c>
      <c r="M710">
        <v>48</v>
      </c>
      <c r="N710">
        <v>92</v>
      </c>
      <c r="O710" s="27">
        <f>IFERROR(VLOOKUP(D710,Absen!$A:$B,2,0),"No")</f>
        <v>44900</v>
      </c>
      <c r="P710" s="43">
        <f t="shared" si="58"/>
        <v>82</v>
      </c>
      <c r="Q710" s="45">
        <f t="shared" si="60"/>
        <v>64.025000000000006</v>
      </c>
      <c r="R710" s="49" t="str">
        <f>VLOOKUP(Q710,Helper!$N:$O,2,TRUE)</f>
        <v>C</v>
      </c>
      <c r="S710" s="51">
        <f>MATCH(D710,Detail!$G$2:$G$1001,0)</f>
        <v>482</v>
      </c>
      <c r="T710" s="27">
        <f>INDEX(Detail!$A$2:$A$1001,Main!S710,1)</f>
        <v>37163</v>
      </c>
      <c r="U710" t="str">
        <f>INDEX(Detail!$F$2:$F$1001,Main!S710,1)</f>
        <v>Mataram</v>
      </c>
      <c r="V710">
        <f>INDEX(Detail!$C$2:$C$1001,Main!S710,1)</f>
        <v>179</v>
      </c>
      <c r="W710">
        <f>INDEX(Detail!$D$2:$D$1001,Main!S710,1)</f>
        <v>92</v>
      </c>
      <c r="X710" t="str">
        <f>INDEX(Detail!$E$2:$E$1001,Main!S710,1)</f>
        <v>Gg. Wonoayu No. 90</v>
      </c>
      <c r="Y710" t="str">
        <f>INDEX(Detail!$B$2:$B$1001,Main!S710,1)</f>
        <v>O-</v>
      </c>
      <c r="Z710">
        <f>MATCH(F710,Sheet1!$A$3:$A$8,0)</f>
        <v>4</v>
      </c>
      <c r="AA710">
        <f>MATCH(A710,Sheet1!$B$2:$E$2,0)</f>
        <v>3</v>
      </c>
      <c r="AB710" t="str">
        <f>INDEX(Sheet1!$B$3:$E$8,Main!Z710,Main!AA710)</f>
        <v>Pak Krisna</v>
      </c>
    </row>
    <row r="711" spans="1:28" x14ac:dyDescent="0.35">
      <c r="A711" t="str">
        <f t="shared" si="59"/>
        <v>Kategori 3</v>
      </c>
      <c r="B711">
        <v>710</v>
      </c>
      <c r="C711" t="str">
        <f t="shared" si="56"/>
        <v>0710</v>
      </c>
      <c r="D711" t="str">
        <f t="shared" si="57"/>
        <v>A0710</v>
      </c>
      <c r="E711" t="str">
        <f>VLOOKUP(F711,Helper!$I:$J,2,0)</f>
        <v>A</v>
      </c>
      <c r="F711" t="s">
        <v>1015</v>
      </c>
      <c r="G711" s="27" t="str">
        <f>VLOOKUP(D711,Detail!$G:$H,2,0)</f>
        <v>Dalimin Pranowo</v>
      </c>
      <c r="H711">
        <v>65</v>
      </c>
      <c r="I711">
        <v>64</v>
      </c>
      <c r="J711">
        <v>91</v>
      </c>
      <c r="K711">
        <v>53</v>
      </c>
      <c r="L711">
        <v>65</v>
      </c>
      <c r="M711">
        <v>89</v>
      </c>
      <c r="N711">
        <v>65</v>
      </c>
      <c r="O711" s="27" t="str">
        <f>IFERROR(VLOOKUP(D711,Absen!$A:$B,2,0),"No")</f>
        <v>No</v>
      </c>
      <c r="P711" s="43">
        <f t="shared" si="58"/>
        <v>65</v>
      </c>
      <c r="Q711" s="45">
        <f t="shared" si="60"/>
        <v>73.375</v>
      </c>
      <c r="R711" s="49" t="str">
        <f>VLOOKUP(Q711,Helper!$N:$O,2,TRUE)</f>
        <v>B</v>
      </c>
      <c r="S711" s="51">
        <f>MATCH(D711,Detail!$G$2:$G$1001,0)</f>
        <v>381</v>
      </c>
      <c r="T711" s="27">
        <f>INDEX(Detail!$A$2:$A$1001,Main!S711,1)</f>
        <v>37203</v>
      </c>
      <c r="U711" t="str">
        <f>INDEX(Detail!$F$2:$F$1001,Main!S711,1)</f>
        <v>Kota Administrasi Jakarta Timur</v>
      </c>
      <c r="V711">
        <f>INDEX(Detail!$C$2:$C$1001,Main!S711,1)</f>
        <v>168</v>
      </c>
      <c r="W711">
        <f>INDEX(Detail!$D$2:$D$1001,Main!S711,1)</f>
        <v>58</v>
      </c>
      <c r="X711" t="str">
        <f>INDEX(Detail!$E$2:$E$1001,Main!S711,1)</f>
        <v>Gg. Moch. Toha No. 99</v>
      </c>
      <c r="Y711" t="str">
        <f>INDEX(Detail!$B$2:$B$1001,Main!S711,1)</f>
        <v>AB+</v>
      </c>
      <c r="Z711">
        <f>MATCH(F711,Sheet1!$A$3:$A$8,0)</f>
        <v>1</v>
      </c>
      <c r="AA711">
        <f>MATCH(A711,Sheet1!$B$2:$E$2,0)</f>
        <v>3</v>
      </c>
      <c r="AB711" t="str">
        <f>INDEX(Sheet1!$B$3:$E$8,Main!Z711,Main!AA711)</f>
        <v>Bu Made</v>
      </c>
    </row>
    <row r="712" spans="1:28" x14ac:dyDescent="0.35">
      <c r="A712" t="str">
        <f t="shared" si="59"/>
        <v>Kategori 3</v>
      </c>
      <c r="B712">
        <v>711</v>
      </c>
      <c r="C712" t="str">
        <f t="shared" si="56"/>
        <v>0711</v>
      </c>
      <c r="D712" t="str">
        <f t="shared" si="57"/>
        <v>B0711</v>
      </c>
      <c r="E712" t="str">
        <f>VLOOKUP(F712,Helper!$I:$J,2,0)</f>
        <v>B</v>
      </c>
      <c r="F712" t="s">
        <v>1014</v>
      </c>
      <c r="G712" s="27" t="str">
        <f>VLOOKUP(D712,Detail!$G:$H,2,0)</f>
        <v>Indah Kurniawan</v>
      </c>
      <c r="H712">
        <v>50</v>
      </c>
      <c r="I712">
        <v>65</v>
      </c>
      <c r="J712">
        <v>63</v>
      </c>
      <c r="K712">
        <v>53</v>
      </c>
      <c r="L712">
        <v>81</v>
      </c>
      <c r="M712">
        <v>48</v>
      </c>
      <c r="N712">
        <v>97</v>
      </c>
      <c r="O712" s="27">
        <f>IFERROR(VLOOKUP(D712,Absen!$A:$B,2,0),"No")</f>
        <v>44786</v>
      </c>
      <c r="P712" s="43">
        <f t="shared" si="58"/>
        <v>87</v>
      </c>
      <c r="Q712" s="45">
        <f t="shared" si="60"/>
        <v>62.025000000000006</v>
      </c>
      <c r="R712" s="49" t="str">
        <f>VLOOKUP(Q712,Helper!$N:$O,2,TRUE)</f>
        <v>C</v>
      </c>
      <c r="S712" s="51">
        <f>MATCH(D712,Detail!$G$2:$G$1001,0)</f>
        <v>30</v>
      </c>
      <c r="T712" s="27">
        <f>INDEX(Detail!$A$2:$A$1001,Main!S712,1)</f>
        <v>37082</v>
      </c>
      <c r="U712" t="str">
        <f>INDEX(Detail!$F$2:$F$1001,Main!S712,1)</f>
        <v>Padang Sidempuan</v>
      </c>
      <c r="V712">
        <f>INDEX(Detail!$C$2:$C$1001,Main!S712,1)</f>
        <v>154</v>
      </c>
      <c r="W712">
        <f>INDEX(Detail!$D$2:$D$1001,Main!S712,1)</f>
        <v>67</v>
      </c>
      <c r="X712" t="str">
        <f>INDEX(Detail!$E$2:$E$1001,Main!S712,1)</f>
        <v>Gang Cikapayang No. 22</v>
      </c>
      <c r="Y712" t="str">
        <f>INDEX(Detail!$B$2:$B$1001,Main!S712,1)</f>
        <v>A-</v>
      </c>
      <c r="Z712">
        <f>MATCH(F712,Sheet1!$A$3:$A$8,0)</f>
        <v>2</v>
      </c>
      <c r="AA712">
        <f>MATCH(A712,Sheet1!$B$2:$E$2,0)</f>
        <v>3</v>
      </c>
      <c r="AB712" t="str">
        <f>INDEX(Sheet1!$B$3:$E$8,Main!Z712,Main!AA712)</f>
        <v>Pak Andi</v>
      </c>
    </row>
    <row r="713" spans="1:28" x14ac:dyDescent="0.35">
      <c r="A713" t="str">
        <f t="shared" si="59"/>
        <v>Kategori 3</v>
      </c>
      <c r="B713">
        <v>712</v>
      </c>
      <c r="C713" t="str">
        <f t="shared" si="56"/>
        <v>0712</v>
      </c>
      <c r="D713" t="str">
        <f t="shared" si="57"/>
        <v>A0712</v>
      </c>
      <c r="E713" t="str">
        <f>VLOOKUP(F713,Helper!$I:$J,2,0)</f>
        <v>A</v>
      </c>
      <c r="F713" t="s">
        <v>1015</v>
      </c>
      <c r="G713" s="27" t="str">
        <f>VLOOKUP(D713,Detail!$G:$H,2,0)</f>
        <v>Laksana Irawan</v>
      </c>
      <c r="H713">
        <v>77</v>
      </c>
      <c r="I713">
        <v>55</v>
      </c>
      <c r="J713">
        <v>46</v>
      </c>
      <c r="K713">
        <v>68</v>
      </c>
      <c r="L713">
        <v>85</v>
      </c>
      <c r="M713">
        <v>65</v>
      </c>
      <c r="N713">
        <v>75</v>
      </c>
      <c r="O713" s="27">
        <f>IFERROR(VLOOKUP(D713,Absen!$A:$B,2,0),"No")</f>
        <v>44906</v>
      </c>
      <c r="P713" s="43">
        <f t="shared" si="58"/>
        <v>65</v>
      </c>
      <c r="Q713" s="45">
        <f t="shared" si="60"/>
        <v>64.325000000000003</v>
      </c>
      <c r="R713" s="49" t="str">
        <f>VLOOKUP(Q713,Helper!$N:$O,2,TRUE)</f>
        <v>C</v>
      </c>
      <c r="S713" s="51">
        <f>MATCH(D713,Detail!$G$2:$G$1001,0)</f>
        <v>731</v>
      </c>
      <c r="T713" s="27">
        <f>INDEX(Detail!$A$2:$A$1001,Main!S713,1)</f>
        <v>38375</v>
      </c>
      <c r="U713" t="str">
        <f>INDEX(Detail!$F$2:$F$1001,Main!S713,1)</f>
        <v>Palu</v>
      </c>
      <c r="V713">
        <f>INDEX(Detail!$C$2:$C$1001,Main!S713,1)</f>
        <v>177</v>
      </c>
      <c r="W713">
        <f>INDEX(Detail!$D$2:$D$1001,Main!S713,1)</f>
        <v>69</v>
      </c>
      <c r="X713" t="str">
        <f>INDEX(Detail!$E$2:$E$1001,Main!S713,1)</f>
        <v xml:space="preserve">Jl. Ahmad Dahlan No. 1
</v>
      </c>
      <c r="Y713" t="str">
        <f>INDEX(Detail!$B$2:$B$1001,Main!S713,1)</f>
        <v>AB-</v>
      </c>
      <c r="Z713">
        <f>MATCH(F713,Sheet1!$A$3:$A$8,0)</f>
        <v>1</v>
      </c>
      <c r="AA713">
        <f>MATCH(A713,Sheet1!$B$2:$E$2,0)</f>
        <v>3</v>
      </c>
      <c r="AB713" t="str">
        <f>INDEX(Sheet1!$B$3:$E$8,Main!Z713,Main!AA713)</f>
        <v>Bu Made</v>
      </c>
    </row>
    <row r="714" spans="1:28" x14ac:dyDescent="0.35">
      <c r="A714" t="str">
        <f t="shared" si="59"/>
        <v>Kategori 3</v>
      </c>
      <c r="B714">
        <v>713</v>
      </c>
      <c r="C714" t="str">
        <f t="shared" si="56"/>
        <v>0713</v>
      </c>
      <c r="D714" t="str">
        <f t="shared" si="57"/>
        <v>B0713</v>
      </c>
      <c r="E714" t="str">
        <f>VLOOKUP(F714,Helper!$I:$J,2,0)</f>
        <v>B</v>
      </c>
      <c r="F714" t="s">
        <v>1014</v>
      </c>
      <c r="G714" s="27" t="str">
        <f>VLOOKUP(D714,Detail!$G:$H,2,0)</f>
        <v>Lanjar Napitupulu</v>
      </c>
      <c r="H714">
        <v>60</v>
      </c>
      <c r="I714">
        <v>41</v>
      </c>
      <c r="J714">
        <v>65</v>
      </c>
      <c r="K714">
        <v>69</v>
      </c>
      <c r="L714">
        <v>63</v>
      </c>
      <c r="M714">
        <v>65</v>
      </c>
      <c r="N714">
        <v>98</v>
      </c>
      <c r="O714" s="27" t="str">
        <f>IFERROR(VLOOKUP(D714,Absen!$A:$B,2,0),"No")</f>
        <v>No</v>
      </c>
      <c r="P714" s="43">
        <f t="shared" si="58"/>
        <v>98</v>
      </c>
      <c r="Q714" s="45">
        <f t="shared" si="60"/>
        <v>64.924999999999997</v>
      </c>
      <c r="R714" s="49" t="str">
        <f>VLOOKUP(Q714,Helper!$N:$O,2,TRUE)</f>
        <v>C</v>
      </c>
      <c r="S714" s="51">
        <f>MATCH(D714,Detail!$G$2:$G$1001,0)</f>
        <v>737</v>
      </c>
      <c r="T714" s="27">
        <f>INDEX(Detail!$A$2:$A$1001,Main!S714,1)</f>
        <v>37917</v>
      </c>
      <c r="U714" t="str">
        <f>INDEX(Detail!$F$2:$F$1001,Main!S714,1)</f>
        <v>Pontianak</v>
      </c>
      <c r="V714">
        <f>INDEX(Detail!$C$2:$C$1001,Main!S714,1)</f>
        <v>175</v>
      </c>
      <c r="W714">
        <f>INDEX(Detail!$D$2:$D$1001,Main!S714,1)</f>
        <v>45</v>
      </c>
      <c r="X714" t="str">
        <f>INDEX(Detail!$E$2:$E$1001,Main!S714,1)</f>
        <v>Jl. Antapani Lama No. 09</v>
      </c>
      <c r="Y714" t="str">
        <f>INDEX(Detail!$B$2:$B$1001,Main!S714,1)</f>
        <v>AB+</v>
      </c>
      <c r="Z714">
        <f>MATCH(F714,Sheet1!$A$3:$A$8,0)</f>
        <v>2</v>
      </c>
      <c r="AA714">
        <f>MATCH(A714,Sheet1!$B$2:$E$2,0)</f>
        <v>3</v>
      </c>
      <c r="AB714" t="str">
        <f>INDEX(Sheet1!$B$3:$E$8,Main!Z714,Main!AA714)</f>
        <v>Pak Andi</v>
      </c>
    </row>
    <row r="715" spans="1:28" x14ac:dyDescent="0.35">
      <c r="A715" t="str">
        <f t="shared" si="59"/>
        <v>Kategori 3</v>
      </c>
      <c r="B715">
        <v>714</v>
      </c>
      <c r="C715" t="str">
        <f t="shared" si="56"/>
        <v>0714</v>
      </c>
      <c r="D715" t="str">
        <f t="shared" si="57"/>
        <v>B0714</v>
      </c>
      <c r="E715" t="str">
        <f>VLOOKUP(F715,Helper!$I:$J,2,0)</f>
        <v>B</v>
      </c>
      <c r="F715" t="s">
        <v>1014</v>
      </c>
      <c r="G715" s="27" t="str">
        <f>VLOOKUP(D715,Detail!$G:$H,2,0)</f>
        <v>Jelita Suwarno</v>
      </c>
      <c r="H715">
        <v>79</v>
      </c>
      <c r="I715">
        <v>75</v>
      </c>
      <c r="J715">
        <v>64</v>
      </c>
      <c r="K715">
        <v>57</v>
      </c>
      <c r="L715">
        <v>79</v>
      </c>
      <c r="M715">
        <v>100</v>
      </c>
      <c r="N715">
        <v>76</v>
      </c>
      <c r="O715" s="27">
        <f>IFERROR(VLOOKUP(D715,Absen!$A:$B,2,0),"No")</f>
        <v>44900</v>
      </c>
      <c r="P715" s="43">
        <f t="shared" si="58"/>
        <v>66</v>
      </c>
      <c r="Q715" s="45">
        <f t="shared" si="60"/>
        <v>75.649999999999991</v>
      </c>
      <c r="R715" s="49" t="str">
        <f>VLOOKUP(Q715,Helper!$N:$O,2,TRUE)</f>
        <v>B</v>
      </c>
      <c r="S715" s="51">
        <f>MATCH(D715,Detail!$G$2:$G$1001,0)</f>
        <v>823</v>
      </c>
      <c r="T715" s="27">
        <f>INDEX(Detail!$A$2:$A$1001,Main!S715,1)</f>
        <v>37295</v>
      </c>
      <c r="U715" t="str">
        <f>INDEX(Detail!$F$2:$F$1001,Main!S715,1)</f>
        <v>Kediri</v>
      </c>
      <c r="V715">
        <f>INDEX(Detail!$C$2:$C$1001,Main!S715,1)</f>
        <v>155</v>
      </c>
      <c r="W715">
        <f>INDEX(Detail!$D$2:$D$1001,Main!S715,1)</f>
        <v>85</v>
      </c>
      <c r="X715" t="str">
        <f>INDEX(Detail!$E$2:$E$1001,Main!S715,1)</f>
        <v xml:space="preserve">Jl. Kapten Muslihat No. 1
</v>
      </c>
      <c r="Y715" t="str">
        <f>INDEX(Detail!$B$2:$B$1001,Main!S715,1)</f>
        <v>A-</v>
      </c>
      <c r="Z715">
        <f>MATCH(F715,Sheet1!$A$3:$A$8,0)</f>
        <v>2</v>
      </c>
      <c r="AA715">
        <f>MATCH(A715,Sheet1!$B$2:$E$2,0)</f>
        <v>3</v>
      </c>
      <c r="AB715" t="str">
        <f>INDEX(Sheet1!$B$3:$E$8,Main!Z715,Main!AA715)</f>
        <v>Pak Andi</v>
      </c>
    </row>
    <row r="716" spans="1:28" x14ac:dyDescent="0.35">
      <c r="A716" t="str">
        <f t="shared" si="59"/>
        <v>Kategori 3</v>
      </c>
      <c r="B716">
        <v>715</v>
      </c>
      <c r="C716" t="str">
        <f t="shared" si="56"/>
        <v>0715</v>
      </c>
      <c r="D716" t="str">
        <f t="shared" si="57"/>
        <v>B0715</v>
      </c>
      <c r="E716" t="str">
        <f>VLOOKUP(F716,Helper!$I:$J,2,0)</f>
        <v>B</v>
      </c>
      <c r="F716" t="s">
        <v>1014</v>
      </c>
      <c r="G716" s="27" t="str">
        <f>VLOOKUP(D716,Detail!$G:$H,2,0)</f>
        <v>Lanjar Hidayanto</v>
      </c>
      <c r="H716">
        <v>76</v>
      </c>
      <c r="I716">
        <v>52</v>
      </c>
      <c r="J716">
        <v>63</v>
      </c>
      <c r="K716">
        <v>56</v>
      </c>
      <c r="L716">
        <v>83</v>
      </c>
      <c r="M716">
        <v>48</v>
      </c>
      <c r="N716">
        <v>81</v>
      </c>
      <c r="O716" s="27">
        <f>IFERROR(VLOOKUP(D716,Absen!$A:$B,2,0),"No")</f>
        <v>44917</v>
      </c>
      <c r="P716" s="43">
        <f t="shared" si="58"/>
        <v>71</v>
      </c>
      <c r="Q716" s="45">
        <f t="shared" si="60"/>
        <v>62.675000000000004</v>
      </c>
      <c r="R716" s="49" t="str">
        <f>VLOOKUP(Q716,Helper!$N:$O,2,TRUE)</f>
        <v>C</v>
      </c>
      <c r="S716" s="51">
        <f>MATCH(D716,Detail!$G$2:$G$1001,0)</f>
        <v>831</v>
      </c>
      <c r="T716" s="27">
        <f>INDEX(Detail!$A$2:$A$1001,Main!S716,1)</f>
        <v>37506</v>
      </c>
      <c r="U716" t="str">
        <f>INDEX(Detail!$F$2:$F$1001,Main!S716,1)</f>
        <v>Pangkalpinang</v>
      </c>
      <c r="V716">
        <f>INDEX(Detail!$C$2:$C$1001,Main!S716,1)</f>
        <v>155</v>
      </c>
      <c r="W716">
        <f>INDEX(Detail!$D$2:$D$1001,Main!S716,1)</f>
        <v>69</v>
      </c>
      <c r="X716" t="str">
        <f>INDEX(Detail!$E$2:$E$1001,Main!S716,1)</f>
        <v>Jl. KH Amin Jasuta No. 26</v>
      </c>
      <c r="Y716" t="str">
        <f>INDEX(Detail!$B$2:$B$1001,Main!S716,1)</f>
        <v>O-</v>
      </c>
      <c r="Z716">
        <f>MATCH(F716,Sheet1!$A$3:$A$8,0)</f>
        <v>2</v>
      </c>
      <c r="AA716">
        <f>MATCH(A716,Sheet1!$B$2:$E$2,0)</f>
        <v>3</v>
      </c>
      <c r="AB716" t="str">
        <f>INDEX(Sheet1!$B$3:$E$8,Main!Z716,Main!AA716)</f>
        <v>Pak Andi</v>
      </c>
    </row>
    <row r="717" spans="1:28" x14ac:dyDescent="0.35">
      <c r="A717" t="str">
        <f t="shared" si="59"/>
        <v>Kategori 3</v>
      </c>
      <c r="B717">
        <v>716</v>
      </c>
      <c r="C717" t="str">
        <f t="shared" si="56"/>
        <v>0716</v>
      </c>
      <c r="D717" t="str">
        <f t="shared" si="57"/>
        <v>D0716</v>
      </c>
      <c r="E717" t="str">
        <f>VLOOKUP(F717,Helper!$I:$J,2,0)</f>
        <v>D</v>
      </c>
      <c r="F717" t="s">
        <v>1013</v>
      </c>
      <c r="G717" s="27" t="str">
        <f>VLOOKUP(D717,Detail!$G:$H,2,0)</f>
        <v>Radit Lestari</v>
      </c>
      <c r="H717">
        <v>74</v>
      </c>
      <c r="I717">
        <v>57</v>
      </c>
      <c r="J717">
        <v>94</v>
      </c>
      <c r="K717">
        <v>62</v>
      </c>
      <c r="L717">
        <v>55</v>
      </c>
      <c r="M717">
        <v>81</v>
      </c>
      <c r="N717">
        <v>73</v>
      </c>
      <c r="O717" s="27" t="str">
        <f>IFERROR(VLOOKUP(D717,Absen!$A:$B,2,0),"No")</f>
        <v>No</v>
      </c>
      <c r="P717" s="43">
        <f t="shared" si="58"/>
        <v>73</v>
      </c>
      <c r="Q717" s="45">
        <f t="shared" si="60"/>
        <v>73.3</v>
      </c>
      <c r="R717" s="49" t="str">
        <f>VLOOKUP(Q717,Helper!$N:$O,2,TRUE)</f>
        <v>B</v>
      </c>
      <c r="S717" s="51">
        <f>MATCH(D717,Detail!$G$2:$G$1001,0)</f>
        <v>741</v>
      </c>
      <c r="T717" s="27">
        <f>INDEX(Detail!$A$2:$A$1001,Main!S717,1)</f>
        <v>37529</v>
      </c>
      <c r="U717" t="str">
        <f>INDEX(Detail!$F$2:$F$1001,Main!S717,1)</f>
        <v>Salatiga</v>
      </c>
      <c r="V717">
        <f>INDEX(Detail!$C$2:$C$1001,Main!S717,1)</f>
        <v>173</v>
      </c>
      <c r="W717">
        <f>INDEX(Detail!$D$2:$D$1001,Main!S717,1)</f>
        <v>67</v>
      </c>
      <c r="X717" t="str">
        <f>INDEX(Detail!$E$2:$E$1001,Main!S717,1)</f>
        <v xml:space="preserve">Jl. Asia Afrika No. 1
</v>
      </c>
      <c r="Y717" t="str">
        <f>INDEX(Detail!$B$2:$B$1001,Main!S717,1)</f>
        <v>AB-</v>
      </c>
      <c r="Z717">
        <f>MATCH(F717,Sheet1!$A$3:$A$8,0)</f>
        <v>4</v>
      </c>
      <c r="AA717">
        <f>MATCH(A717,Sheet1!$B$2:$E$2,0)</f>
        <v>3</v>
      </c>
      <c r="AB717" t="str">
        <f>INDEX(Sheet1!$B$3:$E$8,Main!Z717,Main!AA717)</f>
        <v>Pak Krisna</v>
      </c>
    </row>
    <row r="718" spans="1:28" x14ac:dyDescent="0.35">
      <c r="A718" t="str">
        <f t="shared" si="59"/>
        <v>Kategori 3</v>
      </c>
      <c r="B718">
        <v>717</v>
      </c>
      <c r="C718" t="str">
        <f t="shared" si="56"/>
        <v>0717</v>
      </c>
      <c r="D718" t="str">
        <f t="shared" si="57"/>
        <v>B0717</v>
      </c>
      <c r="E718" t="str">
        <f>VLOOKUP(F718,Helper!$I:$J,2,0)</f>
        <v>B</v>
      </c>
      <c r="F718" t="s">
        <v>1014</v>
      </c>
      <c r="G718" s="27" t="str">
        <f>VLOOKUP(D718,Detail!$G:$H,2,0)</f>
        <v>Umay Siregar</v>
      </c>
      <c r="H718">
        <v>73</v>
      </c>
      <c r="I718">
        <v>45</v>
      </c>
      <c r="J718">
        <v>61</v>
      </c>
      <c r="K718">
        <v>70</v>
      </c>
      <c r="L718">
        <v>62</v>
      </c>
      <c r="M718">
        <v>90</v>
      </c>
      <c r="N718">
        <v>83</v>
      </c>
      <c r="O718" s="27" t="str">
        <f>IFERROR(VLOOKUP(D718,Absen!$A:$B,2,0),"No")</f>
        <v>No</v>
      </c>
      <c r="P718" s="43">
        <f t="shared" si="58"/>
        <v>83</v>
      </c>
      <c r="Q718" s="45">
        <f t="shared" si="60"/>
        <v>69.75</v>
      </c>
      <c r="R718" s="49" t="str">
        <f>VLOOKUP(Q718,Helper!$N:$O,2,TRUE)</f>
        <v>C</v>
      </c>
      <c r="S718" s="51">
        <f>MATCH(D718,Detail!$G$2:$G$1001,0)</f>
        <v>416</v>
      </c>
      <c r="T718" s="27">
        <f>INDEX(Detail!$A$2:$A$1001,Main!S718,1)</f>
        <v>38375</v>
      </c>
      <c r="U718" t="str">
        <f>INDEX(Detail!$F$2:$F$1001,Main!S718,1)</f>
        <v>Sibolga</v>
      </c>
      <c r="V718">
        <f>INDEX(Detail!$C$2:$C$1001,Main!S718,1)</f>
        <v>167</v>
      </c>
      <c r="W718">
        <f>INDEX(Detail!$D$2:$D$1001,Main!S718,1)</f>
        <v>73</v>
      </c>
      <c r="X718" t="str">
        <f>INDEX(Detail!$E$2:$E$1001,Main!S718,1)</f>
        <v>Gg. PHH. Mustofa No. 89</v>
      </c>
      <c r="Y718" t="str">
        <f>INDEX(Detail!$B$2:$B$1001,Main!S718,1)</f>
        <v>AB-</v>
      </c>
      <c r="Z718">
        <f>MATCH(F718,Sheet1!$A$3:$A$8,0)</f>
        <v>2</v>
      </c>
      <c r="AA718">
        <f>MATCH(A718,Sheet1!$B$2:$E$2,0)</f>
        <v>3</v>
      </c>
      <c r="AB718" t="str">
        <f>INDEX(Sheet1!$B$3:$E$8,Main!Z718,Main!AA718)</f>
        <v>Pak Andi</v>
      </c>
    </row>
    <row r="719" spans="1:28" x14ac:dyDescent="0.35">
      <c r="A719" t="str">
        <f t="shared" si="59"/>
        <v>Kategori 3</v>
      </c>
      <c r="B719">
        <v>718</v>
      </c>
      <c r="C719" t="str">
        <f t="shared" si="56"/>
        <v>0718</v>
      </c>
      <c r="D719" t="str">
        <f t="shared" si="57"/>
        <v>B0718</v>
      </c>
      <c r="E719" t="str">
        <f>VLOOKUP(F719,Helper!$I:$J,2,0)</f>
        <v>B</v>
      </c>
      <c r="F719" t="s">
        <v>1014</v>
      </c>
      <c r="G719" s="27" t="str">
        <f>VLOOKUP(D719,Detail!$G:$H,2,0)</f>
        <v>Natalia Rahimah</v>
      </c>
      <c r="H719">
        <v>92</v>
      </c>
      <c r="I719">
        <v>63</v>
      </c>
      <c r="J719">
        <v>95</v>
      </c>
      <c r="K719">
        <v>58</v>
      </c>
      <c r="L719">
        <v>54</v>
      </c>
      <c r="M719">
        <v>60</v>
      </c>
      <c r="N719">
        <v>71</v>
      </c>
      <c r="O719" s="27">
        <f>IFERROR(VLOOKUP(D719,Absen!$A:$B,2,0),"No")</f>
        <v>44756</v>
      </c>
      <c r="P719" s="43">
        <f t="shared" si="58"/>
        <v>61</v>
      </c>
      <c r="Q719" s="45">
        <f t="shared" si="60"/>
        <v>70.474999999999994</v>
      </c>
      <c r="R719" s="49" t="str">
        <f>VLOOKUP(Q719,Helper!$N:$O,2,TRUE)</f>
        <v>B</v>
      </c>
      <c r="S719" s="51">
        <f>MATCH(D719,Detail!$G$2:$G$1001,0)</f>
        <v>137</v>
      </c>
      <c r="T719" s="27">
        <f>INDEX(Detail!$A$2:$A$1001,Main!S719,1)</f>
        <v>37375</v>
      </c>
      <c r="U719" t="str">
        <f>INDEX(Detail!$F$2:$F$1001,Main!S719,1)</f>
        <v>Blitar</v>
      </c>
      <c r="V719">
        <f>INDEX(Detail!$C$2:$C$1001,Main!S719,1)</f>
        <v>150</v>
      </c>
      <c r="W719">
        <f>INDEX(Detail!$D$2:$D$1001,Main!S719,1)</f>
        <v>82</v>
      </c>
      <c r="X719" t="str">
        <f>INDEX(Detail!$E$2:$E$1001,Main!S719,1)</f>
        <v>Gang Moch. Ramdan No. 87</v>
      </c>
      <c r="Y719" t="str">
        <f>INDEX(Detail!$B$2:$B$1001,Main!S719,1)</f>
        <v>A-</v>
      </c>
      <c r="Z719">
        <f>MATCH(F719,Sheet1!$A$3:$A$8,0)</f>
        <v>2</v>
      </c>
      <c r="AA719">
        <f>MATCH(A719,Sheet1!$B$2:$E$2,0)</f>
        <v>3</v>
      </c>
      <c r="AB719" t="str">
        <f>INDEX(Sheet1!$B$3:$E$8,Main!Z719,Main!AA719)</f>
        <v>Pak Andi</v>
      </c>
    </row>
    <row r="720" spans="1:28" x14ac:dyDescent="0.35">
      <c r="A720" t="str">
        <f t="shared" si="59"/>
        <v>Kategori 3</v>
      </c>
      <c r="B720">
        <v>719</v>
      </c>
      <c r="C720" t="str">
        <f t="shared" si="56"/>
        <v>0719</v>
      </c>
      <c r="D720" t="str">
        <f t="shared" si="57"/>
        <v>F0719</v>
      </c>
      <c r="E720" t="str">
        <f>VLOOKUP(F720,Helper!$I:$J,2,0)</f>
        <v>F</v>
      </c>
      <c r="F720" t="s">
        <v>1011</v>
      </c>
      <c r="G720" s="27" t="str">
        <f>VLOOKUP(D720,Detail!$G:$H,2,0)</f>
        <v>Warsa Sudiati</v>
      </c>
      <c r="H720">
        <v>68</v>
      </c>
      <c r="I720">
        <v>58</v>
      </c>
      <c r="J720">
        <v>52</v>
      </c>
      <c r="K720">
        <v>64</v>
      </c>
      <c r="L720">
        <v>87</v>
      </c>
      <c r="M720">
        <v>53</v>
      </c>
      <c r="N720">
        <v>63</v>
      </c>
      <c r="O720" s="27">
        <f>IFERROR(VLOOKUP(D720,Absen!$A:$B,2,0),"No")</f>
        <v>44842</v>
      </c>
      <c r="P720" s="43">
        <f t="shared" si="58"/>
        <v>53</v>
      </c>
      <c r="Q720" s="45">
        <f t="shared" si="60"/>
        <v>60.924999999999997</v>
      </c>
      <c r="R720" s="49" t="str">
        <f>VLOOKUP(Q720,Helper!$N:$O,2,TRUE)</f>
        <v>C</v>
      </c>
      <c r="S720" s="51">
        <f>MATCH(D720,Detail!$G$2:$G$1001,0)</f>
        <v>615</v>
      </c>
      <c r="T720" s="27">
        <f>INDEX(Detail!$A$2:$A$1001,Main!S720,1)</f>
        <v>37653</v>
      </c>
      <c r="U720" t="str">
        <f>INDEX(Detail!$F$2:$F$1001,Main!S720,1)</f>
        <v>Bau-Bau</v>
      </c>
      <c r="V720">
        <f>INDEX(Detail!$C$2:$C$1001,Main!S720,1)</f>
        <v>163</v>
      </c>
      <c r="W720">
        <f>INDEX(Detail!$D$2:$D$1001,Main!S720,1)</f>
        <v>56</v>
      </c>
      <c r="X720" t="str">
        <f>INDEX(Detail!$E$2:$E$1001,Main!S720,1)</f>
        <v>Jalan Moch. Ramdan No. 07</v>
      </c>
      <c r="Y720" t="str">
        <f>INDEX(Detail!$B$2:$B$1001,Main!S720,1)</f>
        <v>O-</v>
      </c>
      <c r="Z720">
        <f>MATCH(F720,Sheet1!$A$3:$A$8,0)</f>
        <v>6</v>
      </c>
      <c r="AA720">
        <f>MATCH(A720,Sheet1!$B$2:$E$2,0)</f>
        <v>3</v>
      </c>
      <c r="AB720" t="str">
        <f>INDEX(Sheet1!$B$3:$E$8,Main!Z720,Main!AA720)</f>
        <v>Bu Ratna</v>
      </c>
    </row>
    <row r="721" spans="1:28" x14ac:dyDescent="0.35">
      <c r="A721" t="str">
        <f t="shared" si="59"/>
        <v>Kategori 3</v>
      </c>
      <c r="B721">
        <v>720</v>
      </c>
      <c r="C721" t="str">
        <f t="shared" si="56"/>
        <v>0720</v>
      </c>
      <c r="D721" t="str">
        <f t="shared" si="57"/>
        <v>B0720</v>
      </c>
      <c r="E721" t="str">
        <f>VLOOKUP(F721,Helper!$I:$J,2,0)</f>
        <v>B</v>
      </c>
      <c r="F721" t="s">
        <v>1014</v>
      </c>
      <c r="G721" s="27" t="str">
        <f>VLOOKUP(D721,Detail!$G:$H,2,0)</f>
        <v>Cengkal Anggraini</v>
      </c>
      <c r="H721">
        <v>60</v>
      </c>
      <c r="I721">
        <v>45</v>
      </c>
      <c r="J721">
        <v>37</v>
      </c>
      <c r="K721">
        <v>58</v>
      </c>
      <c r="L721">
        <v>65</v>
      </c>
      <c r="M721">
        <v>74</v>
      </c>
      <c r="N721">
        <v>65</v>
      </c>
      <c r="O721" s="27">
        <f>IFERROR(VLOOKUP(D721,Absen!$A:$B,2,0),"No")</f>
        <v>44767</v>
      </c>
      <c r="P721" s="43">
        <f t="shared" si="58"/>
        <v>55</v>
      </c>
      <c r="Q721" s="45">
        <f t="shared" si="60"/>
        <v>56.2</v>
      </c>
      <c r="R721" s="49" t="str">
        <f>VLOOKUP(Q721,Helper!$N:$O,2,TRUE)</f>
        <v>D</v>
      </c>
      <c r="S721" s="51">
        <f>MATCH(D721,Detail!$G$2:$G$1001,0)</f>
        <v>165</v>
      </c>
      <c r="T721" s="27">
        <f>INDEX(Detail!$A$2:$A$1001,Main!S721,1)</f>
        <v>37982</v>
      </c>
      <c r="U721" t="str">
        <f>INDEX(Detail!$F$2:$F$1001,Main!S721,1)</f>
        <v>Lubuklinggau</v>
      </c>
      <c r="V721">
        <f>INDEX(Detail!$C$2:$C$1001,Main!S721,1)</f>
        <v>167</v>
      </c>
      <c r="W721">
        <f>INDEX(Detail!$D$2:$D$1001,Main!S721,1)</f>
        <v>59</v>
      </c>
      <c r="X721" t="str">
        <f>INDEX(Detail!$E$2:$E$1001,Main!S721,1)</f>
        <v>Gang Peta No. 79</v>
      </c>
      <c r="Y721" t="str">
        <f>INDEX(Detail!$B$2:$B$1001,Main!S721,1)</f>
        <v>A-</v>
      </c>
      <c r="Z721">
        <f>MATCH(F721,Sheet1!$A$3:$A$8,0)</f>
        <v>2</v>
      </c>
      <c r="AA721">
        <f>MATCH(A721,Sheet1!$B$2:$E$2,0)</f>
        <v>3</v>
      </c>
      <c r="AB721" t="str">
        <f>INDEX(Sheet1!$B$3:$E$8,Main!Z721,Main!AA721)</f>
        <v>Pak Andi</v>
      </c>
    </row>
    <row r="722" spans="1:28" x14ac:dyDescent="0.35">
      <c r="A722" t="str">
        <f t="shared" si="59"/>
        <v>Kategori 3</v>
      </c>
      <c r="B722">
        <v>721</v>
      </c>
      <c r="C722" t="str">
        <f t="shared" si="56"/>
        <v>0721</v>
      </c>
      <c r="D722" t="str">
        <f t="shared" si="57"/>
        <v>E0721</v>
      </c>
      <c r="E722" t="str">
        <f>VLOOKUP(F722,Helper!$I:$J,2,0)</f>
        <v>E</v>
      </c>
      <c r="F722" t="s">
        <v>1010</v>
      </c>
      <c r="G722" s="27" t="str">
        <f>VLOOKUP(D722,Detail!$G:$H,2,0)</f>
        <v>Kamaria Wijayanti</v>
      </c>
      <c r="H722">
        <v>73</v>
      </c>
      <c r="I722">
        <v>75</v>
      </c>
      <c r="J722">
        <v>71</v>
      </c>
      <c r="K722">
        <v>64</v>
      </c>
      <c r="L722">
        <v>66</v>
      </c>
      <c r="M722">
        <v>66</v>
      </c>
      <c r="N722">
        <v>80</v>
      </c>
      <c r="O722" s="27">
        <f>IFERROR(VLOOKUP(D722,Absen!$A:$B,2,0),"No")</f>
        <v>44813</v>
      </c>
      <c r="P722" s="43">
        <f t="shared" si="58"/>
        <v>70</v>
      </c>
      <c r="Q722" s="45">
        <f t="shared" si="60"/>
        <v>69.150000000000006</v>
      </c>
      <c r="R722" s="49" t="str">
        <f>VLOOKUP(Q722,Helper!$N:$O,2,TRUE)</f>
        <v>C</v>
      </c>
      <c r="S722" s="51">
        <f>MATCH(D722,Detail!$G$2:$G$1001,0)</f>
        <v>494</v>
      </c>
      <c r="T722" s="27">
        <f>INDEX(Detail!$A$2:$A$1001,Main!S722,1)</f>
        <v>38437</v>
      </c>
      <c r="U722" t="str">
        <f>INDEX(Detail!$F$2:$F$1001,Main!S722,1)</f>
        <v>Kota Administrasi Jakarta Barat</v>
      </c>
      <c r="V722">
        <f>INDEX(Detail!$C$2:$C$1001,Main!S722,1)</f>
        <v>159</v>
      </c>
      <c r="W722">
        <f>INDEX(Detail!$D$2:$D$1001,Main!S722,1)</f>
        <v>76</v>
      </c>
      <c r="X722" t="str">
        <f>INDEX(Detail!$E$2:$E$1001,Main!S722,1)</f>
        <v>Jalan Antapani Lama No. 17</v>
      </c>
      <c r="Y722" t="str">
        <f>INDEX(Detail!$B$2:$B$1001,Main!S722,1)</f>
        <v>A+</v>
      </c>
      <c r="Z722">
        <f>MATCH(F722,Sheet1!$A$3:$A$8,0)</f>
        <v>5</v>
      </c>
      <c r="AA722">
        <f>MATCH(A722,Sheet1!$B$2:$E$2,0)</f>
        <v>3</v>
      </c>
      <c r="AB722" t="str">
        <f>INDEX(Sheet1!$B$3:$E$8,Main!Z722,Main!AA722)</f>
        <v>Pak Budi</v>
      </c>
    </row>
    <row r="723" spans="1:28" x14ac:dyDescent="0.35">
      <c r="A723" t="str">
        <f t="shared" si="59"/>
        <v>Kategori 3</v>
      </c>
      <c r="B723">
        <v>722</v>
      </c>
      <c r="C723" t="str">
        <f t="shared" si="56"/>
        <v>0722</v>
      </c>
      <c r="D723" t="str">
        <f t="shared" si="57"/>
        <v>A0722</v>
      </c>
      <c r="E723" t="str">
        <f>VLOOKUP(F723,Helper!$I:$J,2,0)</f>
        <v>A</v>
      </c>
      <c r="F723" t="s">
        <v>1015</v>
      </c>
      <c r="G723" s="27" t="str">
        <f>VLOOKUP(D723,Detail!$G:$H,2,0)</f>
        <v>Kanda Nugroho</v>
      </c>
      <c r="H723">
        <v>87</v>
      </c>
      <c r="I723">
        <v>57</v>
      </c>
      <c r="J723">
        <v>41</v>
      </c>
      <c r="K723">
        <v>67</v>
      </c>
      <c r="L723">
        <v>76</v>
      </c>
      <c r="M723">
        <v>58</v>
      </c>
      <c r="N723">
        <v>88</v>
      </c>
      <c r="O723" s="27" t="str">
        <f>IFERROR(VLOOKUP(D723,Absen!$A:$B,2,0),"No")</f>
        <v>No</v>
      </c>
      <c r="P723" s="43">
        <f t="shared" si="58"/>
        <v>88</v>
      </c>
      <c r="Q723" s="45">
        <f t="shared" si="60"/>
        <v>64.475000000000009</v>
      </c>
      <c r="R723" s="49" t="str">
        <f>VLOOKUP(Q723,Helper!$N:$O,2,TRUE)</f>
        <v>C</v>
      </c>
      <c r="S723" s="51">
        <f>MATCH(D723,Detail!$G$2:$G$1001,0)</f>
        <v>569</v>
      </c>
      <c r="T723" s="27">
        <f>INDEX(Detail!$A$2:$A$1001,Main!S723,1)</f>
        <v>37415</v>
      </c>
      <c r="U723" t="str">
        <f>INDEX(Detail!$F$2:$F$1001,Main!S723,1)</f>
        <v>Salatiga</v>
      </c>
      <c r="V723">
        <f>INDEX(Detail!$C$2:$C$1001,Main!S723,1)</f>
        <v>156</v>
      </c>
      <c r="W723">
        <f>INDEX(Detail!$D$2:$D$1001,Main!S723,1)</f>
        <v>68</v>
      </c>
      <c r="X723" t="str">
        <f>INDEX(Detail!$E$2:$E$1001,Main!S723,1)</f>
        <v>Jalan Ir. H. Djuanda No. 25</v>
      </c>
      <c r="Y723" t="str">
        <f>INDEX(Detail!$B$2:$B$1001,Main!S723,1)</f>
        <v>A-</v>
      </c>
      <c r="Z723">
        <f>MATCH(F723,Sheet1!$A$3:$A$8,0)</f>
        <v>1</v>
      </c>
      <c r="AA723">
        <f>MATCH(A723,Sheet1!$B$2:$E$2,0)</f>
        <v>3</v>
      </c>
      <c r="AB723" t="str">
        <f>INDEX(Sheet1!$B$3:$E$8,Main!Z723,Main!AA723)</f>
        <v>Bu Made</v>
      </c>
    </row>
    <row r="724" spans="1:28" x14ac:dyDescent="0.35">
      <c r="A724" t="str">
        <f t="shared" si="59"/>
        <v>Kategori 3</v>
      </c>
      <c r="B724">
        <v>723</v>
      </c>
      <c r="C724" t="str">
        <f t="shared" si="56"/>
        <v>0723</v>
      </c>
      <c r="D724" t="str">
        <f t="shared" si="57"/>
        <v>F0723</v>
      </c>
      <c r="E724" t="str">
        <f>VLOOKUP(F724,Helper!$I:$J,2,0)</f>
        <v>F</v>
      </c>
      <c r="F724" t="s">
        <v>1011</v>
      </c>
      <c r="G724" s="27" t="str">
        <f>VLOOKUP(D724,Detail!$G:$H,2,0)</f>
        <v>Kajen Prabowo</v>
      </c>
      <c r="H724">
        <v>85</v>
      </c>
      <c r="I724">
        <v>56</v>
      </c>
      <c r="J724">
        <v>51</v>
      </c>
      <c r="K724">
        <v>56</v>
      </c>
      <c r="L724">
        <v>88</v>
      </c>
      <c r="M724">
        <v>94</v>
      </c>
      <c r="N724">
        <v>97</v>
      </c>
      <c r="O724" s="27" t="str">
        <f>IFERROR(VLOOKUP(D724,Absen!$A:$B,2,0),"No")</f>
        <v>No</v>
      </c>
      <c r="P724" s="43">
        <f t="shared" si="58"/>
        <v>97</v>
      </c>
      <c r="Q724" s="45">
        <f t="shared" si="60"/>
        <v>74.325000000000003</v>
      </c>
      <c r="R724" s="49" t="str">
        <f>VLOOKUP(Q724,Helper!$N:$O,2,TRUE)</f>
        <v>B</v>
      </c>
      <c r="S724" s="51">
        <f>MATCH(D724,Detail!$G$2:$G$1001,0)</f>
        <v>688</v>
      </c>
      <c r="T724" s="27">
        <f>INDEX(Detail!$A$2:$A$1001,Main!S724,1)</f>
        <v>38302</v>
      </c>
      <c r="U724" t="str">
        <f>INDEX(Detail!$F$2:$F$1001,Main!S724,1)</f>
        <v>Mojokerto</v>
      </c>
      <c r="V724">
        <f>INDEX(Detail!$C$2:$C$1001,Main!S724,1)</f>
        <v>179</v>
      </c>
      <c r="W724">
        <f>INDEX(Detail!$D$2:$D$1001,Main!S724,1)</f>
        <v>66</v>
      </c>
      <c r="X724" t="str">
        <f>INDEX(Detail!$E$2:$E$1001,Main!S724,1)</f>
        <v>Jalan Sukajadi No. 92</v>
      </c>
      <c r="Y724" t="str">
        <f>INDEX(Detail!$B$2:$B$1001,Main!S724,1)</f>
        <v>B-</v>
      </c>
      <c r="Z724">
        <f>MATCH(F724,Sheet1!$A$3:$A$8,0)</f>
        <v>6</v>
      </c>
      <c r="AA724">
        <f>MATCH(A724,Sheet1!$B$2:$E$2,0)</f>
        <v>3</v>
      </c>
      <c r="AB724" t="str">
        <f>INDEX(Sheet1!$B$3:$E$8,Main!Z724,Main!AA724)</f>
        <v>Bu Ratna</v>
      </c>
    </row>
    <row r="725" spans="1:28" x14ac:dyDescent="0.35">
      <c r="A725" t="str">
        <f t="shared" si="59"/>
        <v>Kategori 3</v>
      </c>
      <c r="B725">
        <v>724</v>
      </c>
      <c r="C725" t="str">
        <f t="shared" si="56"/>
        <v>0724</v>
      </c>
      <c r="D725" t="str">
        <f t="shared" si="57"/>
        <v>E0724</v>
      </c>
      <c r="E725" t="str">
        <f>VLOOKUP(F725,Helper!$I:$J,2,0)</f>
        <v>E</v>
      </c>
      <c r="F725" t="s">
        <v>1010</v>
      </c>
      <c r="G725" s="27" t="str">
        <f>VLOOKUP(D725,Detail!$G:$H,2,0)</f>
        <v>Cindy Sitompul</v>
      </c>
      <c r="H725">
        <v>72</v>
      </c>
      <c r="I725">
        <v>67</v>
      </c>
      <c r="J725">
        <v>66</v>
      </c>
      <c r="K725">
        <v>55</v>
      </c>
      <c r="L725">
        <v>52</v>
      </c>
      <c r="M725">
        <v>48</v>
      </c>
      <c r="N725">
        <v>94</v>
      </c>
      <c r="O725" s="27">
        <f>IFERROR(VLOOKUP(D725,Absen!$A:$B,2,0),"No")</f>
        <v>44832</v>
      </c>
      <c r="P725" s="43">
        <f t="shared" si="58"/>
        <v>84</v>
      </c>
      <c r="Q725" s="45">
        <f t="shared" si="60"/>
        <v>61.95</v>
      </c>
      <c r="R725" s="49" t="str">
        <f>VLOOKUP(Q725,Helper!$N:$O,2,TRUE)</f>
        <v>C</v>
      </c>
      <c r="S725" s="51">
        <f>MATCH(D725,Detail!$G$2:$G$1001,0)</f>
        <v>742</v>
      </c>
      <c r="T725" s="27">
        <f>INDEX(Detail!$A$2:$A$1001,Main!S725,1)</f>
        <v>38012</v>
      </c>
      <c r="U725" t="str">
        <f>INDEX(Detail!$F$2:$F$1001,Main!S725,1)</f>
        <v>Banjarbaru</v>
      </c>
      <c r="V725">
        <f>INDEX(Detail!$C$2:$C$1001,Main!S725,1)</f>
        <v>155</v>
      </c>
      <c r="W725">
        <f>INDEX(Detail!$D$2:$D$1001,Main!S725,1)</f>
        <v>53</v>
      </c>
      <c r="X725" t="str">
        <f>INDEX(Detail!$E$2:$E$1001,Main!S725,1)</f>
        <v>Jl. Asia Afrika No. 30</v>
      </c>
      <c r="Y725" t="str">
        <f>INDEX(Detail!$B$2:$B$1001,Main!S725,1)</f>
        <v>AB-</v>
      </c>
      <c r="Z725">
        <f>MATCH(F725,Sheet1!$A$3:$A$8,0)</f>
        <v>5</v>
      </c>
      <c r="AA725">
        <f>MATCH(A725,Sheet1!$B$2:$E$2,0)</f>
        <v>3</v>
      </c>
      <c r="AB725" t="str">
        <f>INDEX(Sheet1!$B$3:$E$8,Main!Z725,Main!AA725)</f>
        <v>Pak Budi</v>
      </c>
    </row>
    <row r="726" spans="1:28" x14ac:dyDescent="0.35">
      <c r="A726" t="str">
        <f t="shared" si="59"/>
        <v>Kategori 3</v>
      </c>
      <c r="B726">
        <v>725</v>
      </c>
      <c r="C726" t="str">
        <f t="shared" si="56"/>
        <v>0725</v>
      </c>
      <c r="D726" t="str">
        <f t="shared" si="57"/>
        <v>A0725</v>
      </c>
      <c r="E726" t="str">
        <f>VLOOKUP(F726,Helper!$I:$J,2,0)</f>
        <v>A</v>
      </c>
      <c r="F726" t="s">
        <v>1015</v>
      </c>
      <c r="G726" s="27" t="str">
        <f>VLOOKUP(D726,Detail!$G:$H,2,0)</f>
        <v>Labuh Permadi</v>
      </c>
      <c r="H726">
        <v>87</v>
      </c>
      <c r="I726">
        <v>49</v>
      </c>
      <c r="J726">
        <v>82</v>
      </c>
      <c r="K726">
        <v>62</v>
      </c>
      <c r="L726">
        <v>93</v>
      </c>
      <c r="M726">
        <v>58</v>
      </c>
      <c r="N726">
        <v>71</v>
      </c>
      <c r="O726" s="27" t="str">
        <f>IFERROR(VLOOKUP(D726,Absen!$A:$B,2,0),"No")</f>
        <v>No</v>
      </c>
      <c r="P726" s="43">
        <f t="shared" si="58"/>
        <v>71</v>
      </c>
      <c r="Q726" s="45">
        <f t="shared" si="60"/>
        <v>71.474999999999994</v>
      </c>
      <c r="R726" s="49" t="str">
        <f>VLOOKUP(Q726,Helper!$N:$O,2,TRUE)</f>
        <v>B</v>
      </c>
      <c r="S726" s="51">
        <f>MATCH(D726,Detail!$G$2:$G$1001,0)</f>
        <v>576</v>
      </c>
      <c r="T726" s="27">
        <f>INDEX(Detail!$A$2:$A$1001,Main!S726,1)</f>
        <v>38319</v>
      </c>
      <c r="U726" t="str">
        <f>INDEX(Detail!$F$2:$F$1001,Main!S726,1)</f>
        <v>Pangkalpinang</v>
      </c>
      <c r="V726">
        <f>INDEX(Detail!$C$2:$C$1001,Main!S726,1)</f>
        <v>150</v>
      </c>
      <c r="W726">
        <f>INDEX(Detail!$D$2:$D$1001,Main!S726,1)</f>
        <v>85</v>
      </c>
      <c r="X726" t="str">
        <f>INDEX(Detail!$E$2:$E$1001,Main!S726,1)</f>
        <v xml:space="preserve">Jalan Jend. A. Yani No. 2
</v>
      </c>
      <c r="Y726" t="str">
        <f>INDEX(Detail!$B$2:$B$1001,Main!S726,1)</f>
        <v>B-</v>
      </c>
      <c r="Z726">
        <f>MATCH(F726,Sheet1!$A$3:$A$8,0)</f>
        <v>1</v>
      </c>
      <c r="AA726">
        <f>MATCH(A726,Sheet1!$B$2:$E$2,0)</f>
        <v>3</v>
      </c>
      <c r="AB726" t="str">
        <f>INDEX(Sheet1!$B$3:$E$8,Main!Z726,Main!AA726)</f>
        <v>Bu Made</v>
      </c>
    </row>
    <row r="727" spans="1:28" x14ac:dyDescent="0.35">
      <c r="A727" t="str">
        <f t="shared" si="59"/>
        <v>Kategori 3</v>
      </c>
      <c r="B727">
        <v>726</v>
      </c>
      <c r="C727" t="str">
        <f t="shared" si="56"/>
        <v>0726</v>
      </c>
      <c r="D727" t="str">
        <f t="shared" si="57"/>
        <v>D0726</v>
      </c>
      <c r="E727" t="str">
        <f>VLOOKUP(F727,Helper!$I:$J,2,0)</f>
        <v>D</v>
      </c>
      <c r="F727" t="s">
        <v>1013</v>
      </c>
      <c r="G727" s="27" t="str">
        <f>VLOOKUP(D727,Detail!$G:$H,2,0)</f>
        <v>Natalia Hasanah</v>
      </c>
      <c r="H727">
        <v>84</v>
      </c>
      <c r="I727">
        <v>63</v>
      </c>
      <c r="J727">
        <v>48</v>
      </c>
      <c r="K727">
        <v>54</v>
      </c>
      <c r="L727">
        <v>72</v>
      </c>
      <c r="M727">
        <v>48</v>
      </c>
      <c r="N727">
        <v>99</v>
      </c>
      <c r="O727" s="27">
        <f>IFERROR(VLOOKUP(D727,Absen!$A:$B,2,0),"No")</f>
        <v>44828</v>
      </c>
      <c r="P727" s="43">
        <f t="shared" si="58"/>
        <v>89</v>
      </c>
      <c r="Q727" s="45">
        <f t="shared" si="60"/>
        <v>62.225000000000001</v>
      </c>
      <c r="R727" s="49" t="str">
        <f>VLOOKUP(Q727,Helper!$N:$O,2,TRUE)</f>
        <v>C</v>
      </c>
      <c r="S727" s="51">
        <f>MATCH(D727,Detail!$G$2:$G$1001,0)</f>
        <v>201</v>
      </c>
      <c r="T727" s="27">
        <f>INDEX(Detail!$A$2:$A$1001,Main!S727,1)</f>
        <v>38386</v>
      </c>
      <c r="U727" t="str">
        <f>INDEX(Detail!$F$2:$F$1001,Main!S727,1)</f>
        <v>Denpasar</v>
      </c>
      <c r="V727">
        <f>INDEX(Detail!$C$2:$C$1001,Main!S727,1)</f>
        <v>152</v>
      </c>
      <c r="W727">
        <f>INDEX(Detail!$D$2:$D$1001,Main!S727,1)</f>
        <v>69</v>
      </c>
      <c r="X727" t="str">
        <f>INDEX(Detail!$E$2:$E$1001,Main!S727,1)</f>
        <v xml:space="preserve">Gang Rumah Sakit No. 9
</v>
      </c>
      <c r="Y727" t="str">
        <f>INDEX(Detail!$B$2:$B$1001,Main!S727,1)</f>
        <v>A-</v>
      </c>
      <c r="Z727">
        <f>MATCH(F727,Sheet1!$A$3:$A$8,0)</f>
        <v>4</v>
      </c>
      <c r="AA727">
        <f>MATCH(A727,Sheet1!$B$2:$E$2,0)</f>
        <v>3</v>
      </c>
      <c r="AB727" t="str">
        <f>INDEX(Sheet1!$B$3:$E$8,Main!Z727,Main!AA727)</f>
        <v>Pak Krisna</v>
      </c>
    </row>
    <row r="728" spans="1:28" x14ac:dyDescent="0.35">
      <c r="A728" t="str">
        <f t="shared" si="59"/>
        <v>Kategori 3</v>
      </c>
      <c r="B728">
        <v>727</v>
      </c>
      <c r="C728" t="str">
        <f t="shared" si="56"/>
        <v>0727</v>
      </c>
      <c r="D728" t="str">
        <f t="shared" si="57"/>
        <v>F0727</v>
      </c>
      <c r="E728" t="str">
        <f>VLOOKUP(F728,Helper!$I:$J,2,0)</f>
        <v>F</v>
      </c>
      <c r="F728" t="s">
        <v>1011</v>
      </c>
      <c r="G728" s="27" t="str">
        <f>VLOOKUP(D728,Detail!$G:$H,2,0)</f>
        <v>Yoga Hartati</v>
      </c>
      <c r="H728">
        <v>91</v>
      </c>
      <c r="I728">
        <v>71</v>
      </c>
      <c r="J728">
        <v>50</v>
      </c>
      <c r="K728">
        <v>53</v>
      </c>
      <c r="L728">
        <v>79</v>
      </c>
      <c r="M728">
        <v>96</v>
      </c>
      <c r="N728">
        <v>85</v>
      </c>
      <c r="O728" s="27" t="str">
        <f>IFERROR(VLOOKUP(D728,Absen!$A:$B,2,0),"No")</f>
        <v>No</v>
      </c>
      <c r="P728" s="43">
        <f t="shared" si="58"/>
        <v>85</v>
      </c>
      <c r="Q728" s="45">
        <f t="shared" si="60"/>
        <v>74.45</v>
      </c>
      <c r="R728" s="49" t="str">
        <f>VLOOKUP(Q728,Helper!$N:$O,2,TRUE)</f>
        <v>B</v>
      </c>
      <c r="S728" s="51">
        <f>MATCH(D728,Detail!$G$2:$G$1001,0)</f>
        <v>879</v>
      </c>
      <c r="T728" s="27">
        <f>INDEX(Detail!$A$2:$A$1001,Main!S728,1)</f>
        <v>37641</v>
      </c>
      <c r="U728" t="str">
        <f>INDEX(Detail!$F$2:$F$1001,Main!S728,1)</f>
        <v>Sorong</v>
      </c>
      <c r="V728">
        <f>INDEX(Detail!$C$2:$C$1001,Main!S728,1)</f>
        <v>159</v>
      </c>
      <c r="W728">
        <f>INDEX(Detail!$D$2:$D$1001,Main!S728,1)</f>
        <v>73</v>
      </c>
      <c r="X728" t="str">
        <f>INDEX(Detail!$E$2:$E$1001,Main!S728,1)</f>
        <v>Jl. Monginsidi No. 07</v>
      </c>
      <c r="Y728" t="str">
        <f>INDEX(Detail!$B$2:$B$1001,Main!S728,1)</f>
        <v>AB+</v>
      </c>
      <c r="Z728">
        <f>MATCH(F728,Sheet1!$A$3:$A$8,0)</f>
        <v>6</v>
      </c>
      <c r="AA728">
        <f>MATCH(A728,Sheet1!$B$2:$E$2,0)</f>
        <v>3</v>
      </c>
      <c r="AB728" t="str">
        <f>INDEX(Sheet1!$B$3:$E$8,Main!Z728,Main!AA728)</f>
        <v>Bu Ratna</v>
      </c>
    </row>
    <row r="729" spans="1:28" x14ac:dyDescent="0.35">
      <c r="A729" t="str">
        <f t="shared" si="59"/>
        <v>Kategori 3</v>
      </c>
      <c r="B729">
        <v>728</v>
      </c>
      <c r="C729" t="str">
        <f t="shared" si="56"/>
        <v>0728</v>
      </c>
      <c r="D729" t="str">
        <f t="shared" si="57"/>
        <v>A0728</v>
      </c>
      <c r="E729" t="str">
        <f>VLOOKUP(F729,Helper!$I:$J,2,0)</f>
        <v>A</v>
      </c>
      <c r="F729" t="s">
        <v>1015</v>
      </c>
      <c r="G729" s="27" t="str">
        <f>VLOOKUP(D729,Detail!$G:$H,2,0)</f>
        <v>Kenzie Pratama</v>
      </c>
      <c r="H729">
        <v>67</v>
      </c>
      <c r="I729">
        <v>47</v>
      </c>
      <c r="J729">
        <v>36</v>
      </c>
      <c r="K729">
        <v>68</v>
      </c>
      <c r="L729">
        <v>80</v>
      </c>
      <c r="M729">
        <v>99</v>
      </c>
      <c r="N729">
        <v>60</v>
      </c>
      <c r="O729" s="27" t="str">
        <f>IFERROR(VLOOKUP(D729,Absen!$A:$B,2,0),"No")</f>
        <v>No</v>
      </c>
      <c r="P729" s="43">
        <f t="shared" si="58"/>
        <v>60</v>
      </c>
      <c r="Q729" s="45">
        <f t="shared" si="60"/>
        <v>65.75</v>
      </c>
      <c r="R729" s="49" t="str">
        <f>VLOOKUP(Q729,Helper!$N:$O,2,TRUE)</f>
        <v>C</v>
      </c>
      <c r="S729" s="51">
        <f>MATCH(D729,Detail!$G$2:$G$1001,0)</f>
        <v>785</v>
      </c>
      <c r="T729" s="27">
        <f>INDEX(Detail!$A$2:$A$1001,Main!S729,1)</f>
        <v>38260</v>
      </c>
      <c r="U729" t="str">
        <f>INDEX(Detail!$F$2:$F$1001,Main!S729,1)</f>
        <v>Kupang</v>
      </c>
      <c r="V729">
        <f>INDEX(Detail!$C$2:$C$1001,Main!S729,1)</f>
        <v>167</v>
      </c>
      <c r="W729">
        <f>INDEX(Detail!$D$2:$D$1001,Main!S729,1)</f>
        <v>72</v>
      </c>
      <c r="X729" t="str">
        <f>INDEX(Detail!$E$2:$E$1001,Main!S729,1)</f>
        <v xml:space="preserve">Jl. Gegerkalong Hilir No. 8
</v>
      </c>
      <c r="Y729" t="str">
        <f>INDEX(Detail!$B$2:$B$1001,Main!S729,1)</f>
        <v>AB+</v>
      </c>
      <c r="Z729">
        <f>MATCH(F729,Sheet1!$A$3:$A$8,0)</f>
        <v>1</v>
      </c>
      <c r="AA729">
        <f>MATCH(A729,Sheet1!$B$2:$E$2,0)</f>
        <v>3</v>
      </c>
      <c r="AB729" t="str">
        <f>INDEX(Sheet1!$B$3:$E$8,Main!Z729,Main!AA729)</f>
        <v>Bu Made</v>
      </c>
    </row>
    <row r="730" spans="1:28" x14ac:dyDescent="0.35">
      <c r="A730" t="str">
        <f t="shared" si="59"/>
        <v>Kategori 3</v>
      </c>
      <c r="B730">
        <v>729</v>
      </c>
      <c r="C730" t="str">
        <f t="shared" si="56"/>
        <v>0729</v>
      </c>
      <c r="D730" t="str">
        <f t="shared" si="57"/>
        <v>B0729</v>
      </c>
      <c r="E730" t="str">
        <f>VLOOKUP(F730,Helper!$I:$J,2,0)</f>
        <v>B</v>
      </c>
      <c r="F730" t="s">
        <v>1014</v>
      </c>
      <c r="G730" s="27" t="str">
        <f>VLOOKUP(D730,Detail!$G:$H,2,0)</f>
        <v>Vivi Nuraini</v>
      </c>
      <c r="H730">
        <v>55</v>
      </c>
      <c r="I730">
        <v>75</v>
      </c>
      <c r="J730">
        <v>91</v>
      </c>
      <c r="K730">
        <v>62</v>
      </c>
      <c r="L730">
        <v>71</v>
      </c>
      <c r="M730">
        <v>53</v>
      </c>
      <c r="N730">
        <v>67</v>
      </c>
      <c r="O730" s="27" t="str">
        <f>IFERROR(VLOOKUP(D730,Absen!$A:$B,2,0),"No")</f>
        <v>No</v>
      </c>
      <c r="P730" s="43">
        <f t="shared" si="58"/>
        <v>67</v>
      </c>
      <c r="Q730" s="45">
        <f t="shared" si="60"/>
        <v>68.375</v>
      </c>
      <c r="R730" s="49" t="str">
        <f>VLOOKUP(Q730,Helper!$N:$O,2,TRUE)</f>
        <v>C</v>
      </c>
      <c r="S730" s="51">
        <f>MATCH(D730,Detail!$G$2:$G$1001,0)</f>
        <v>95</v>
      </c>
      <c r="T730" s="27">
        <f>INDEX(Detail!$A$2:$A$1001,Main!S730,1)</f>
        <v>37031</v>
      </c>
      <c r="U730" t="str">
        <f>INDEX(Detail!$F$2:$F$1001,Main!S730,1)</f>
        <v>Sungai Penuh</v>
      </c>
      <c r="V730">
        <f>INDEX(Detail!$C$2:$C$1001,Main!S730,1)</f>
        <v>172</v>
      </c>
      <c r="W730">
        <f>INDEX(Detail!$D$2:$D$1001,Main!S730,1)</f>
        <v>46</v>
      </c>
      <c r="X730" t="str">
        <f>INDEX(Detail!$E$2:$E$1001,Main!S730,1)</f>
        <v>Gang Kendalsari No. 67</v>
      </c>
      <c r="Y730" t="str">
        <f>INDEX(Detail!$B$2:$B$1001,Main!S730,1)</f>
        <v>A+</v>
      </c>
      <c r="Z730">
        <f>MATCH(F730,Sheet1!$A$3:$A$8,0)</f>
        <v>2</v>
      </c>
      <c r="AA730">
        <f>MATCH(A730,Sheet1!$B$2:$E$2,0)</f>
        <v>3</v>
      </c>
      <c r="AB730" t="str">
        <f>INDEX(Sheet1!$B$3:$E$8,Main!Z730,Main!AA730)</f>
        <v>Pak Andi</v>
      </c>
    </row>
    <row r="731" spans="1:28" x14ac:dyDescent="0.35">
      <c r="A731" t="str">
        <f t="shared" si="59"/>
        <v>Kategori 3</v>
      </c>
      <c r="B731">
        <v>730</v>
      </c>
      <c r="C731" t="str">
        <f t="shared" si="56"/>
        <v>0730</v>
      </c>
      <c r="D731" t="str">
        <f t="shared" si="57"/>
        <v>D0730</v>
      </c>
      <c r="E731" t="str">
        <f>VLOOKUP(F731,Helper!$I:$J,2,0)</f>
        <v>D</v>
      </c>
      <c r="F731" t="s">
        <v>1013</v>
      </c>
      <c r="G731" s="27" t="str">
        <f>VLOOKUP(D731,Detail!$G:$H,2,0)</f>
        <v>Wardaya Kusumo</v>
      </c>
      <c r="H731">
        <v>57</v>
      </c>
      <c r="I731">
        <v>45</v>
      </c>
      <c r="J731">
        <v>75</v>
      </c>
      <c r="K731">
        <v>66</v>
      </c>
      <c r="L731">
        <v>65</v>
      </c>
      <c r="M731">
        <v>54</v>
      </c>
      <c r="N731">
        <v>75</v>
      </c>
      <c r="O731" s="27">
        <f>IFERROR(VLOOKUP(D731,Absen!$A:$B,2,0),"No")</f>
        <v>44821</v>
      </c>
      <c r="P731" s="43">
        <f t="shared" si="58"/>
        <v>65</v>
      </c>
      <c r="Q731" s="45">
        <f t="shared" si="60"/>
        <v>61.424999999999997</v>
      </c>
      <c r="R731" s="49" t="str">
        <f>VLOOKUP(Q731,Helper!$N:$O,2,TRUE)</f>
        <v>C</v>
      </c>
      <c r="S731" s="51">
        <f>MATCH(D731,Detail!$G$2:$G$1001,0)</f>
        <v>179</v>
      </c>
      <c r="T731" s="27">
        <f>INDEX(Detail!$A$2:$A$1001,Main!S731,1)</f>
        <v>38005</v>
      </c>
      <c r="U731" t="str">
        <f>INDEX(Detail!$F$2:$F$1001,Main!S731,1)</f>
        <v>Yogyakarta</v>
      </c>
      <c r="V731">
        <f>INDEX(Detail!$C$2:$C$1001,Main!S731,1)</f>
        <v>168</v>
      </c>
      <c r="W731">
        <f>INDEX(Detail!$D$2:$D$1001,Main!S731,1)</f>
        <v>64</v>
      </c>
      <c r="X731" t="str">
        <f>INDEX(Detail!$E$2:$E$1001,Main!S731,1)</f>
        <v>Gang Rajawali Timur No. 42</v>
      </c>
      <c r="Y731" t="str">
        <f>INDEX(Detail!$B$2:$B$1001,Main!S731,1)</f>
        <v>B+</v>
      </c>
      <c r="Z731">
        <f>MATCH(F731,Sheet1!$A$3:$A$8,0)</f>
        <v>4</v>
      </c>
      <c r="AA731">
        <f>MATCH(A731,Sheet1!$B$2:$E$2,0)</f>
        <v>3</v>
      </c>
      <c r="AB731" t="str">
        <f>INDEX(Sheet1!$B$3:$E$8,Main!Z731,Main!AA731)</f>
        <v>Pak Krisna</v>
      </c>
    </row>
    <row r="732" spans="1:28" x14ac:dyDescent="0.35">
      <c r="A732" t="str">
        <f t="shared" si="59"/>
        <v>Kategori 3</v>
      </c>
      <c r="B732">
        <v>731</v>
      </c>
      <c r="C732" t="str">
        <f t="shared" si="56"/>
        <v>0731</v>
      </c>
      <c r="D732" t="str">
        <f t="shared" si="57"/>
        <v>D0731</v>
      </c>
      <c r="E732" t="str">
        <f>VLOOKUP(F732,Helper!$I:$J,2,0)</f>
        <v>D</v>
      </c>
      <c r="F732" t="s">
        <v>1013</v>
      </c>
      <c r="G732" s="27" t="str">
        <f>VLOOKUP(D732,Detail!$G:$H,2,0)</f>
        <v>Muhammad Suryono</v>
      </c>
      <c r="H732">
        <v>79</v>
      </c>
      <c r="I732">
        <v>69</v>
      </c>
      <c r="J732">
        <v>52</v>
      </c>
      <c r="K732">
        <v>61</v>
      </c>
      <c r="L732">
        <v>86</v>
      </c>
      <c r="M732">
        <v>73</v>
      </c>
      <c r="N732">
        <v>72</v>
      </c>
      <c r="O732" s="27">
        <f>IFERROR(VLOOKUP(D732,Absen!$A:$B,2,0),"No")</f>
        <v>44850</v>
      </c>
      <c r="P732" s="43">
        <f t="shared" si="58"/>
        <v>62</v>
      </c>
      <c r="Q732" s="45">
        <f t="shared" si="60"/>
        <v>68.075000000000003</v>
      </c>
      <c r="R732" s="49" t="str">
        <f>VLOOKUP(Q732,Helper!$N:$O,2,TRUE)</f>
        <v>C</v>
      </c>
      <c r="S732" s="51">
        <f>MATCH(D732,Detail!$G$2:$G$1001,0)</f>
        <v>274</v>
      </c>
      <c r="T732" s="27">
        <f>INDEX(Detail!$A$2:$A$1001,Main!S732,1)</f>
        <v>38185</v>
      </c>
      <c r="U732" t="str">
        <f>INDEX(Detail!$F$2:$F$1001,Main!S732,1)</f>
        <v>Bau-Bau</v>
      </c>
      <c r="V732">
        <f>INDEX(Detail!$C$2:$C$1001,Main!S732,1)</f>
        <v>179</v>
      </c>
      <c r="W732">
        <f>INDEX(Detail!$D$2:$D$1001,Main!S732,1)</f>
        <v>57</v>
      </c>
      <c r="X732" t="str">
        <f>INDEX(Detail!$E$2:$E$1001,Main!S732,1)</f>
        <v>Gg. Astana Anyar No. 74</v>
      </c>
      <c r="Y732" t="str">
        <f>INDEX(Detail!$B$2:$B$1001,Main!S732,1)</f>
        <v>AB-</v>
      </c>
      <c r="Z732">
        <f>MATCH(F732,Sheet1!$A$3:$A$8,0)</f>
        <v>4</v>
      </c>
      <c r="AA732">
        <f>MATCH(A732,Sheet1!$B$2:$E$2,0)</f>
        <v>3</v>
      </c>
      <c r="AB732" t="str">
        <f>INDEX(Sheet1!$B$3:$E$8,Main!Z732,Main!AA732)</f>
        <v>Pak Krisna</v>
      </c>
    </row>
    <row r="733" spans="1:28" x14ac:dyDescent="0.35">
      <c r="A733" t="str">
        <f t="shared" si="59"/>
        <v>Kategori 3</v>
      </c>
      <c r="B733">
        <v>732</v>
      </c>
      <c r="C733" t="str">
        <f t="shared" si="56"/>
        <v>0732</v>
      </c>
      <c r="D733" t="str">
        <f t="shared" si="57"/>
        <v>F0732</v>
      </c>
      <c r="E733" t="str">
        <f>VLOOKUP(F733,Helper!$I:$J,2,0)</f>
        <v>F</v>
      </c>
      <c r="F733" t="s">
        <v>1011</v>
      </c>
      <c r="G733" s="27" t="str">
        <f>VLOOKUP(D733,Detail!$G:$H,2,0)</f>
        <v>Aris Anggraini</v>
      </c>
      <c r="H733">
        <v>66</v>
      </c>
      <c r="I733">
        <v>59</v>
      </c>
      <c r="J733">
        <v>46</v>
      </c>
      <c r="K733">
        <v>63</v>
      </c>
      <c r="L733">
        <v>85</v>
      </c>
      <c r="M733">
        <v>44</v>
      </c>
      <c r="N733">
        <v>90</v>
      </c>
      <c r="O733" s="27">
        <f>IFERROR(VLOOKUP(D733,Absen!$A:$B,2,0),"No")</f>
        <v>44832</v>
      </c>
      <c r="P733" s="43">
        <f t="shared" si="58"/>
        <v>80</v>
      </c>
      <c r="Q733" s="45">
        <f t="shared" si="60"/>
        <v>60.125</v>
      </c>
      <c r="R733" s="49" t="str">
        <f>VLOOKUP(Q733,Helper!$N:$O,2,TRUE)</f>
        <v>C</v>
      </c>
      <c r="S733" s="51">
        <f>MATCH(D733,Detail!$G$2:$G$1001,0)</f>
        <v>715</v>
      </c>
      <c r="T733" s="27">
        <f>INDEX(Detail!$A$2:$A$1001,Main!S733,1)</f>
        <v>37728</v>
      </c>
      <c r="U733" t="str">
        <f>INDEX(Detail!$F$2:$F$1001,Main!S733,1)</f>
        <v>Surakarta</v>
      </c>
      <c r="V733">
        <f>INDEX(Detail!$C$2:$C$1001,Main!S733,1)</f>
        <v>175</v>
      </c>
      <c r="W733">
        <f>INDEX(Detail!$D$2:$D$1001,Main!S733,1)</f>
        <v>77</v>
      </c>
      <c r="X733" t="str">
        <f>INDEX(Detail!$E$2:$E$1001,Main!S733,1)</f>
        <v xml:space="preserve">Jalan Wonoayu No. 2
</v>
      </c>
      <c r="Y733" t="str">
        <f>INDEX(Detail!$B$2:$B$1001,Main!S733,1)</f>
        <v>B+</v>
      </c>
      <c r="Z733">
        <f>MATCH(F733,Sheet1!$A$3:$A$8,0)</f>
        <v>6</v>
      </c>
      <c r="AA733">
        <f>MATCH(A733,Sheet1!$B$2:$E$2,0)</f>
        <v>3</v>
      </c>
      <c r="AB733" t="str">
        <f>INDEX(Sheet1!$B$3:$E$8,Main!Z733,Main!AA733)</f>
        <v>Bu Ratna</v>
      </c>
    </row>
    <row r="734" spans="1:28" x14ac:dyDescent="0.35">
      <c r="A734" t="str">
        <f t="shared" si="59"/>
        <v>Kategori 3</v>
      </c>
      <c r="B734">
        <v>733</v>
      </c>
      <c r="C734" t="str">
        <f t="shared" si="56"/>
        <v>0733</v>
      </c>
      <c r="D734" t="str">
        <f t="shared" si="57"/>
        <v>D0733</v>
      </c>
      <c r="E734" t="str">
        <f>VLOOKUP(F734,Helper!$I:$J,2,0)</f>
        <v>D</v>
      </c>
      <c r="F734" t="s">
        <v>1013</v>
      </c>
      <c r="G734" s="27" t="str">
        <f>VLOOKUP(D734,Detail!$G:$H,2,0)</f>
        <v>Rizki Suartini</v>
      </c>
      <c r="H734">
        <v>67</v>
      </c>
      <c r="I734">
        <v>65</v>
      </c>
      <c r="J734">
        <v>88</v>
      </c>
      <c r="K734">
        <v>58</v>
      </c>
      <c r="L734">
        <v>75</v>
      </c>
      <c r="M734">
        <v>91</v>
      </c>
      <c r="N734">
        <v>94</v>
      </c>
      <c r="O734" s="27" t="str">
        <f>IFERROR(VLOOKUP(D734,Absen!$A:$B,2,0),"No")</f>
        <v>No</v>
      </c>
      <c r="P734" s="43">
        <f t="shared" si="58"/>
        <v>94</v>
      </c>
      <c r="Q734" s="45">
        <f t="shared" si="60"/>
        <v>78.325000000000003</v>
      </c>
      <c r="R734" s="49" t="str">
        <f>VLOOKUP(Q734,Helper!$N:$O,2,TRUE)</f>
        <v>B</v>
      </c>
      <c r="S734" s="51">
        <f>MATCH(D734,Detail!$G$2:$G$1001,0)</f>
        <v>473</v>
      </c>
      <c r="T734" s="27">
        <f>INDEX(Detail!$A$2:$A$1001,Main!S734,1)</f>
        <v>37685</v>
      </c>
      <c r="U734" t="str">
        <f>INDEX(Detail!$F$2:$F$1001,Main!S734,1)</f>
        <v>Binjai</v>
      </c>
      <c r="V734">
        <f>INDEX(Detail!$C$2:$C$1001,Main!S734,1)</f>
        <v>157</v>
      </c>
      <c r="W734">
        <f>INDEX(Detail!$D$2:$D$1001,Main!S734,1)</f>
        <v>89</v>
      </c>
      <c r="X734" t="str">
        <f>INDEX(Detail!$E$2:$E$1001,Main!S734,1)</f>
        <v xml:space="preserve">Gg. Tubagus Ismail No. 9
</v>
      </c>
      <c r="Y734" t="str">
        <f>INDEX(Detail!$B$2:$B$1001,Main!S734,1)</f>
        <v>B+</v>
      </c>
      <c r="Z734">
        <f>MATCH(F734,Sheet1!$A$3:$A$8,0)</f>
        <v>4</v>
      </c>
      <c r="AA734">
        <f>MATCH(A734,Sheet1!$B$2:$E$2,0)</f>
        <v>3</v>
      </c>
      <c r="AB734" t="str">
        <f>INDEX(Sheet1!$B$3:$E$8,Main!Z734,Main!AA734)</f>
        <v>Pak Krisna</v>
      </c>
    </row>
    <row r="735" spans="1:28" x14ac:dyDescent="0.35">
      <c r="A735" t="str">
        <f t="shared" si="59"/>
        <v>Kategori 3</v>
      </c>
      <c r="B735">
        <v>734</v>
      </c>
      <c r="C735" t="str">
        <f t="shared" si="56"/>
        <v>0734</v>
      </c>
      <c r="D735" t="str">
        <f t="shared" si="57"/>
        <v>E0734</v>
      </c>
      <c r="E735" t="str">
        <f>VLOOKUP(F735,Helper!$I:$J,2,0)</f>
        <v>E</v>
      </c>
      <c r="F735" t="s">
        <v>1010</v>
      </c>
      <c r="G735" s="27" t="str">
        <f>VLOOKUP(D735,Detail!$G:$H,2,0)</f>
        <v>Perkasa Lailasari</v>
      </c>
      <c r="H735">
        <v>89</v>
      </c>
      <c r="I735">
        <v>42</v>
      </c>
      <c r="J735">
        <v>36</v>
      </c>
      <c r="K735">
        <v>74</v>
      </c>
      <c r="L735">
        <v>88</v>
      </c>
      <c r="M735">
        <v>47</v>
      </c>
      <c r="N735">
        <v>76</v>
      </c>
      <c r="O735" s="27" t="str">
        <f>IFERROR(VLOOKUP(D735,Absen!$A:$B,2,0),"No")</f>
        <v>No</v>
      </c>
      <c r="P735" s="43">
        <f t="shared" si="58"/>
        <v>76</v>
      </c>
      <c r="Q735" s="45">
        <f t="shared" si="60"/>
        <v>60.825000000000003</v>
      </c>
      <c r="R735" s="49" t="str">
        <f>VLOOKUP(Q735,Helper!$N:$O,2,TRUE)</f>
        <v>C</v>
      </c>
      <c r="S735" s="51">
        <f>MATCH(D735,Detail!$G$2:$G$1001,0)</f>
        <v>496</v>
      </c>
      <c r="T735" s="27">
        <f>INDEX(Detail!$A$2:$A$1001,Main!S735,1)</f>
        <v>37436</v>
      </c>
      <c r="U735" t="str">
        <f>INDEX(Detail!$F$2:$F$1001,Main!S735,1)</f>
        <v>Jayapura</v>
      </c>
      <c r="V735">
        <f>INDEX(Detail!$C$2:$C$1001,Main!S735,1)</f>
        <v>155</v>
      </c>
      <c r="W735">
        <f>INDEX(Detail!$D$2:$D$1001,Main!S735,1)</f>
        <v>58</v>
      </c>
      <c r="X735" t="str">
        <f>INDEX(Detail!$E$2:$E$1001,Main!S735,1)</f>
        <v xml:space="preserve">Jalan Antapani Lama No. 7
</v>
      </c>
      <c r="Y735" t="str">
        <f>INDEX(Detail!$B$2:$B$1001,Main!S735,1)</f>
        <v>O-</v>
      </c>
      <c r="Z735">
        <f>MATCH(F735,Sheet1!$A$3:$A$8,0)</f>
        <v>5</v>
      </c>
      <c r="AA735">
        <f>MATCH(A735,Sheet1!$B$2:$E$2,0)</f>
        <v>3</v>
      </c>
      <c r="AB735" t="str">
        <f>INDEX(Sheet1!$B$3:$E$8,Main!Z735,Main!AA735)</f>
        <v>Pak Budi</v>
      </c>
    </row>
    <row r="736" spans="1:28" x14ac:dyDescent="0.35">
      <c r="A736" t="str">
        <f t="shared" si="59"/>
        <v>Kategori 3</v>
      </c>
      <c r="B736">
        <v>735</v>
      </c>
      <c r="C736" t="str">
        <f t="shared" si="56"/>
        <v>0735</v>
      </c>
      <c r="D736" t="str">
        <f t="shared" si="57"/>
        <v>F0735</v>
      </c>
      <c r="E736" t="str">
        <f>VLOOKUP(F736,Helper!$I:$J,2,0)</f>
        <v>F</v>
      </c>
      <c r="F736" t="s">
        <v>1011</v>
      </c>
      <c r="G736" s="27" t="str">
        <f>VLOOKUP(D736,Detail!$G:$H,2,0)</f>
        <v>Rafi Namaga</v>
      </c>
      <c r="H736">
        <v>55</v>
      </c>
      <c r="I736">
        <v>56</v>
      </c>
      <c r="J736">
        <v>85</v>
      </c>
      <c r="K736">
        <v>50</v>
      </c>
      <c r="L736">
        <v>57</v>
      </c>
      <c r="M736">
        <v>70</v>
      </c>
      <c r="N736">
        <v>80</v>
      </c>
      <c r="O736" s="27">
        <f>IFERROR(VLOOKUP(D736,Absen!$A:$B,2,0),"No")</f>
        <v>44750</v>
      </c>
      <c r="P736" s="43">
        <f t="shared" si="58"/>
        <v>70</v>
      </c>
      <c r="Q736" s="45">
        <f t="shared" si="60"/>
        <v>65.25</v>
      </c>
      <c r="R736" s="49" t="str">
        <f>VLOOKUP(Q736,Helper!$N:$O,2,TRUE)</f>
        <v>C</v>
      </c>
      <c r="S736" s="51">
        <f>MATCH(D736,Detail!$G$2:$G$1001,0)</f>
        <v>36</v>
      </c>
      <c r="T736" s="27">
        <f>INDEX(Detail!$A$2:$A$1001,Main!S736,1)</f>
        <v>37936</v>
      </c>
      <c r="U736" t="str">
        <f>INDEX(Detail!$F$2:$F$1001,Main!S736,1)</f>
        <v>Batu</v>
      </c>
      <c r="V736">
        <f>INDEX(Detail!$C$2:$C$1001,Main!S736,1)</f>
        <v>174</v>
      </c>
      <c r="W736">
        <f>INDEX(Detail!$D$2:$D$1001,Main!S736,1)</f>
        <v>89</v>
      </c>
      <c r="X736" t="str">
        <f>INDEX(Detail!$E$2:$E$1001,Main!S736,1)</f>
        <v>Gang Cikutra Timur No. 64</v>
      </c>
      <c r="Y736" t="str">
        <f>INDEX(Detail!$B$2:$B$1001,Main!S736,1)</f>
        <v>AB+</v>
      </c>
      <c r="Z736">
        <f>MATCH(F736,Sheet1!$A$3:$A$8,0)</f>
        <v>6</v>
      </c>
      <c r="AA736">
        <f>MATCH(A736,Sheet1!$B$2:$E$2,0)</f>
        <v>3</v>
      </c>
      <c r="AB736" t="str">
        <f>INDEX(Sheet1!$B$3:$E$8,Main!Z736,Main!AA736)</f>
        <v>Bu Ratna</v>
      </c>
    </row>
    <row r="737" spans="1:28" x14ac:dyDescent="0.35">
      <c r="A737" t="str">
        <f t="shared" si="59"/>
        <v>Kategori 3</v>
      </c>
      <c r="B737">
        <v>736</v>
      </c>
      <c r="C737" t="str">
        <f t="shared" si="56"/>
        <v>0736</v>
      </c>
      <c r="D737" t="str">
        <f t="shared" si="57"/>
        <v>F0736</v>
      </c>
      <c r="E737" t="str">
        <f>VLOOKUP(F737,Helper!$I:$J,2,0)</f>
        <v>F</v>
      </c>
      <c r="F737" t="s">
        <v>1011</v>
      </c>
      <c r="G737" s="27" t="str">
        <f>VLOOKUP(D737,Detail!$G:$H,2,0)</f>
        <v>Martani Pudjiastuti</v>
      </c>
      <c r="H737">
        <v>59</v>
      </c>
      <c r="I737">
        <v>53</v>
      </c>
      <c r="J737">
        <v>95</v>
      </c>
      <c r="K737">
        <v>64</v>
      </c>
      <c r="L737">
        <v>81</v>
      </c>
      <c r="M737">
        <v>55</v>
      </c>
      <c r="N737">
        <v>79</v>
      </c>
      <c r="O737" s="27">
        <f>IFERROR(VLOOKUP(D737,Absen!$A:$B,2,0),"No")</f>
        <v>44897</v>
      </c>
      <c r="P737" s="43">
        <f t="shared" si="58"/>
        <v>69</v>
      </c>
      <c r="Q737" s="45">
        <f t="shared" si="60"/>
        <v>69.025000000000006</v>
      </c>
      <c r="R737" s="49" t="str">
        <f>VLOOKUP(Q737,Helper!$N:$O,2,TRUE)</f>
        <v>C</v>
      </c>
      <c r="S737" s="51">
        <f>MATCH(D737,Detail!$G$2:$G$1001,0)</f>
        <v>187</v>
      </c>
      <c r="T737" s="27">
        <f>INDEX(Detail!$A$2:$A$1001,Main!S737,1)</f>
        <v>37719</v>
      </c>
      <c r="U737" t="str">
        <f>INDEX(Detail!$F$2:$F$1001,Main!S737,1)</f>
        <v>Prabumulih</v>
      </c>
      <c r="V737">
        <f>INDEX(Detail!$C$2:$C$1001,Main!S737,1)</f>
        <v>179</v>
      </c>
      <c r="W737">
        <f>INDEX(Detail!$D$2:$D$1001,Main!S737,1)</f>
        <v>47</v>
      </c>
      <c r="X737" t="str">
        <f>INDEX(Detail!$E$2:$E$1001,Main!S737,1)</f>
        <v>Gang Rawamangun No. 30</v>
      </c>
      <c r="Y737" t="str">
        <f>INDEX(Detail!$B$2:$B$1001,Main!S737,1)</f>
        <v>A+</v>
      </c>
      <c r="Z737">
        <f>MATCH(F737,Sheet1!$A$3:$A$8,0)</f>
        <v>6</v>
      </c>
      <c r="AA737">
        <f>MATCH(A737,Sheet1!$B$2:$E$2,0)</f>
        <v>3</v>
      </c>
      <c r="AB737" t="str">
        <f>INDEX(Sheet1!$B$3:$E$8,Main!Z737,Main!AA737)</f>
        <v>Bu Ratna</v>
      </c>
    </row>
    <row r="738" spans="1:28" x14ac:dyDescent="0.35">
      <c r="A738" t="str">
        <f t="shared" si="59"/>
        <v>Kategori 3</v>
      </c>
      <c r="B738">
        <v>737</v>
      </c>
      <c r="C738" t="str">
        <f t="shared" si="56"/>
        <v>0737</v>
      </c>
      <c r="D738" t="str">
        <f t="shared" si="57"/>
        <v>A0737</v>
      </c>
      <c r="E738" t="str">
        <f>VLOOKUP(F738,Helper!$I:$J,2,0)</f>
        <v>A</v>
      </c>
      <c r="F738" t="s">
        <v>1015</v>
      </c>
      <c r="G738" s="27" t="str">
        <f>VLOOKUP(D738,Detail!$G:$H,2,0)</f>
        <v>Himawan Ardianto</v>
      </c>
      <c r="H738">
        <v>80</v>
      </c>
      <c r="I738">
        <v>66</v>
      </c>
      <c r="J738">
        <v>89</v>
      </c>
      <c r="K738">
        <v>60</v>
      </c>
      <c r="L738">
        <v>86</v>
      </c>
      <c r="M738">
        <v>75</v>
      </c>
      <c r="N738">
        <v>89</v>
      </c>
      <c r="O738" s="27" t="str">
        <f>IFERROR(VLOOKUP(D738,Absen!$A:$B,2,0),"No")</f>
        <v>No</v>
      </c>
      <c r="P738" s="43">
        <f t="shared" si="58"/>
        <v>89</v>
      </c>
      <c r="Q738" s="45">
        <f t="shared" si="60"/>
        <v>78.2</v>
      </c>
      <c r="R738" s="49" t="str">
        <f>VLOOKUP(Q738,Helper!$N:$O,2,TRUE)</f>
        <v>B</v>
      </c>
      <c r="S738" s="51">
        <f>MATCH(D738,Detail!$G$2:$G$1001,0)</f>
        <v>123</v>
      </c>
      <c r="T738" s="27">
        <f>INDEX(Detail!$A$2:$A$1001,Main!S738,1)</f>
        <v>37134</v>
      </c>
      <c r="U738" t="str">
        <f>INDEX(Detail!$F$2:$F$1001,Main!S738,1)</f>
        <v>Kota Administrasi Jakarta Pusat</v>
      </c>
      <c r="V738">
        <f>INDEX(Detail!$C$2:$C$1001,Main!S738,1)</f>
        <v>154</v>
      </c>
      <c r="W738">
        <f>INDEX(Detail!$D$2:$D$1001,Main!S738,1)</f>
        <v>52</v>
      </c>
      <c r="X738" t="str">
        <f>INDEX(Detail!$E$2:$E$1001,Main!S738,1)</f>
        <v xml:space="preserve">Gang Medokan Ayu No. 4
</v>
      </c>
      <c r="Y738" t="str">
        <f>INDEX(Detail!$B$2:$B$1001,Main!S738,1)</f>
        <v>AB-</v>
      </c>
      <c r="Z738">
        <f>MATCH(F738,Sheet1!$A$3:$A$8,0)</f>
        <v>1</v>
      </c>
      <c r="AA738">
        <f>MATCH(A738,Sheet1!$B$2:$E$2,0)</f>
        <v>3</v>
      </c>
      <c r="AB738" t="str">
        <f>INDEX(Sheet1!$B$3:$E$8,Main!Z738,Main!AA738)</f>
        <v>Bu Made</v>
      </c>
    </row>
    <row r="739" spans="1:28" x14ac:dyDescent="0.35">
      <c r="A739" t="str">
        <f t="shared" si="59"/>
        <v>Kategori 3</v>
      </c>
      <c r="B739">
        <v>738</v>
      </c>
      <c r="C739" t="str">
        <f t="shared" si="56"/>
        <v>0738</v>
      </c>
      <c r="D739" t="str">
        <f t="shared" si="57"/>
        <v>F0738</v>
      </c>
      <c r="E739" t="str">
        <f>VLOOKUP(F739,Helper!$I:$J,2,0)</f>
        <v>F</v>
      </c>
      <c r="F739" t="s">
        <v>1011</v>
      </c>
      <c r="G739" s="27" t="str">
        <f>VLOOKUP(D739,Detail!$G:$H,2,0)</f>
        <v>Ciaobella Wibisono</v>
      </c>
      <c r="H739">
        <v>69</v>
      </c>
      <c r="I739">
        <v>68</v>
      </c>
      <c r="J739">
        <v>73</v>
      </c>
      <c r="K739">
        <v>72</v>
      </c>
      <c r="L739">
        <v>78</v>
      </c>
      <c r="M739">
        <v>99</v>
      </c>
      <c r="N739">
        <v>72</v>
      </c>
      <c r="O739" s="27" t="str">
        <f>IFERROR(VLOOKUP(D739,Absen!$A:$B,2,0),"No")</f>
        <v>No</v>
      </c>
      <c r="P739" s="43">
        <f t="shared" si="58"/>
        <v>72</v>
      </c>
      <c r="Q739" s="45">
        <f t="shared" si="60"/>
        <v>77.475000000000009</v>
      </c>
      <c r="R739" s="49" t="str">
        <f>VLOOKUP(Q739,Helper!$N:$O,2,TRUE)</f>
        <v>B</v>
      </c>
      <c r="S739" s="51">
        <f>MATCH(D739,Detail!$G$2:$G$1001,0)</f>
        <v>251</v>
      </c>
      <c r="T739" s="27">
        <f>INDEX(Detail!$A$2:$A$1001,Main!S739,1)</f>
        <v>37867</v>
      </c>
      <c r="U739" t="str">
        <f>INDEX(Detail!$F$2:$F$1001,Main!S739,1)</f>
        <v>Pariaman</v>
      </c>
      <c r="V739">
        <f>INDEX(Detail!$C$2:$C$1001,Main!S739,1)</f>
        <v>174</v>
      </c>
      <c r="W739">
        <f>INDEX(Detail!$D$2:$D$1001,Main!S739,1)</f>
        <v>86</v>
      </c>
      <c r="X739" t="str">
        <f>INDEX(Detail!$E$2:$E$1001,Main!S739,1)</f>
        <v>Gang Wonoayu No. 62</v>
      </c>
      <c r="Y739" t="str">
        <f>INDEX(Detail!$B$2:$B$1001,Main!S739,1)</f>
        <v>AB+</v>
      </c>
      <c r="Z739">
        <f>MATCH(F739,Sheet1!$A$3:$A$8,0)</f>
        <v>6</v>
      </c>
      <c r="AA739">
        <f>MATCH(A739,Sheet1!$B$2:$E$2,0)</f>
        <v>3</v>
      </c>
      <c r="AB739" t="str">
        <f>INDEX(Sheet1!$B$3:$E$8,Main!Z739,Main!AA739)</f>
        <v>Bu Ratna</v>
      </c>
    </row>
    <row r="740" spans="1:28" x14ac:dyDescent="0.35">
      <c r="A740" t="str">
        <f t="shared" si="59"/>
        <v>Kategori 3</v>
      </c>
      <c r="B740">
        <v>739</v>
      </c>
      <c r="C740" t="str">
        <f t="shared" si="56"/>
        <v>0739</v>
      </c>
      <c r="D740" t="str">
        <f t="shared" si="57"/>
        <v>D0739</v>
      </c>
      <c r="E740" t="str">
        <f>VLOOKUP(F740,Helper!$I:$J,2,0)</f>
        <v>D</v>
      </c>
      <c r="F740" t="s">
        <v>1013</v>
      </c>
      <c r="G740" s="27" t="str">
        <f>VLOOKUP(D740,Detail!$G:$H,2,0)</f>
        <v>Nilam Widodo</v>
      </c>
      <c r="H740">
        <v>59</v>
      </c>
      <c r="I740">
        <v>64</v>
      </c>
      <c r="J740">
        <v>43</v>
      </c>
      <c r="K740">
        <v>73</v>
      </c>
      <c r="L740">
        <v>79</v>
      </c>
      <c r="M740">
        <v>44</v>
      </c>
      <c r="N740">
        <v>94</v>
      </c>
      <c r="O740" s="27">
        <f>IFERROR(VLOOKUP(D740,Absen!$A:$B,2,0),"No")</f>
        <v>44831</v>
      </c>
      <c r="P740" s="43">
        <f t="shared" si="58"/>
        <v>84</v>
      </c>
      <c r="Q740" s="45">
        <f t="shared" si="60"/>
        <v>60.175000000000004</v>
      </c>
      <c r="R740" s="49" t="str">
        <f>VLOOKUP(Q740,Helper!$N:$O,2,TRUE)</f>
        <v>C</v>
      </c>
      <c r="S740" s="51">
        <f>MATCH(D740,Detail!$G$2:$G$1001,0)</f>
        <v>533</v>
      </c>
      <c r="T740" s="27">
        <f>INDEX(Detail!$A$2:$A$1001,Main!S740,1)</f>
        <v>37305</v>
      </c>
      <c r="U740" t="str">
        <f>INDEX(Detail!$F$2:$F$1001,Main!S740,1)</f>
        <v>Parepare</v>
      </c>
      <c r="V740">
        <f>INDEX(Detail!$C$2:$C$1001,Main!S740,1)</f>
        <v>166</v>
      </c>
      <c r="W740">
        <f>INDEX(Detail!$D$2:$D$1001,Main!S740,1)</f>
        <v>62</v>
      </c>
      <c r="X740" t="str">
        <f>INDEX(Detail!$E$2:$E$1001,Main!S740,1)</f>
        <v>Jalan Dipatiukur No. 11</v>
      </c>
      <c r="Y740" t="str">
        <f>INDEX(Detail!$B$2:$B$1001,Main!S740,1)</f>
        <v>AB-</v>
      </c>
      <c r="Z740">
        <f>MATCH(F740,Sheet1!$A$3:$A$8,0)</f>
        <v>4</v>
      </c>
      <c r="AA740">
        <f>MATCH(A740,Sheet1!$B$2:$E$2,0)</f>
        <v>3</v>
      </c>
      <c r="AB740" t="str">
        <f>INDEX(Sheet1!$B$3:$E$8,Main!Z740,Main!AA740)</f>
        <v>Pak Krisna</v>
      </c>
    </row>
    <row r="741" spans="1:28" x14ac:dyDescent="0.35">
      <c r="A741" t="str">
        <f t="shared" si="59"/>
        <v>Kategori 3</v>
      </c>
      <c r="B741">
        <v>740</v>
      </c>
      <c r="C741" t="str">
        <f t="shared" si="56"/>
        <v>0740</v>
      </c>
      <c r="D741" t="str">
        <f t="shared" si="57"/>
        <v>B0740</v>
      </c>
      <c r="E741" t="str">
        <f>VLOOKUP(F741,Helper!$I:$J,2,0)</f>
        <v>B</v>
      </c>
      <c r="F741" t="s">
        <v>1014</v>
      </c>
      <c r="G741" s="27" t="str">
        <f>VLOOKUP(D741,Detail!$G:$H,2,0)</f>
        <v>Maria Palastri</v>
      </c>
      <c r="H741">
        <v>85</v>
      </c>
      <c r="I741">
        <v>67</v>
      </c>
      <c r="J741">
        <v>84</v>
      </c>
      <c r="K741">
        <v>58</v>
      </c>
      <c r="L741">
        <v>85</v>
      </c>
      <c r="M741">
        <v>47</v>
      </c>
      <c r="N741">
        <v>96</v>
      </c>
      <c r="O741" s="27">
        <f>IFERROR(VLOOKUP(D741,Absen!$A:$B,2,0),"No")</f>
        <v>44751</v>
      </c>
      <c r="P741" s="43">
        <f t="shared" si="58"/>
        <v>86</v>
      </c>
      <c r="Q741" s="45">
        <f t="shared" si="60"/>
        <v>71.674999999999997</v>
      </c>
      <c r="R741" s="49" t="str">
        <f>VLOOKUP(Q741,Helper!$N:$O,2,TRUE)</f>
        <v>B</v>
      </c>
      <c r="S741" s="51">
        <f>MATCH(D741,Detail!$G$2:$G$1001,0)</f>
        <v>551</v>
      </c>
      <c r="T741" s="27">
        <f>INDEX(Detail!$A$2:$A$1001,Main!S741,1)</f>
        <v>37301</v>
      </c>
      <c r="U741" t="str">
        <f>INDEX(Detail!$F$2:$F$1001,Main!S741,1)</f>
        <v>Prabumulih</v>
      </c>
      <c r="V741">
        <f>INDEX(Detail!$C$2:$C$1001,Main!S741,1)</f>
        <v>174</v>
      </c>
      <c r="W741">
        <f>INDEX(Detail!$D$2:$D$1001,Main!S741,1)</f>
        <v>91</v>
      </c>
      <c r="X741" t="str">
        <f>INDEX(Detail!$E$2:$E$1001,Main!S741,1)</f>
        <v>Jalan Gedebage Selatan No. 31</v>
      </c>
      <c r="Y741" t="str">
        <f>INDEX(Detail!$B$2:$B$1001,Main!S741,1)</f>
        <v>B+</v>
      </c>
      <c r="Z741">
        <f>MATCH(F741,Sheet1!$A$3:$A$8,0)</f>
        <v>2</v>
      </c>
      <c r="AA741">
        <f>MATCH(A741,Sheet1!$B$2:$E$2,0)</f>
        <v>3</v>
      </c>
      <c r="AB741" t="str">
        <f>INDEX(Sheet1!$B$3:$E$8,Main!Z741,Main!AA741)</f>
        <v>Pak Andi</v>
      </c>
    </row>
    <row r="742" spans="1:28" x14ac:dyDescent="0.35">
      <c r="A742" t="str">
        <f t="shared" si="59"/>
        <v>Kategori 3</v>
      </c>
      <c r="B742">
        <v>741</v>
      </c>
      <c r="C742" t="str">
        <f t="shared" si="56"/>
        <v>0741</v>
      </c>
      <c r="D742" t="str">
        <f t="shared" si="57"/>
        <v>A0741</v>
      </c>
      <c r="E742" t="str">
        <f>VLOOKUP(F742,Helper!$I:$J,2,0)</f>
        <v>A</v>
      </c>
      <c r="F742" t="s">
        <v>1015</v>
      </c>
      <c r="G742" s="27" t="str">
        <f>VLOOKUP(D742,Detail!$G:$H,2,0)</f>
        <v>Kawaya Firgantoro</v>
      </c>
      <c r="H742">
        <v>60</v>
      </c>
      <c r="I742">
        <v>44</v>
      </c>
      <c r="J742">
        <v>85</v>
      </c>
      <c r="K742">
        <v>56</v>
      </c>
      <c r="L742">
        <v>76</v>
      </c>
      <c r="M742">
        <v>92</v>
      </c>
      <c r="N742">
        <v>70</v>
      </c>
      <c r="O742" s="27" t="str">
        <f>IFERROR(VLOOKUP(D742,Absen!$A:$B,2,0),"No")</f>
        <v>No</v>
      </c>
      <c r="P742" s="43">
        <f t="shared" si="58"/>
        <v>70</v>
      </c>
      <c r="Q742" s="45">
        <f t="shared" si="60"/>
        <v>71.900000000000006</v>
      </c>
      <c r="R742" s="49" t="str">
        <f>VLOOKUP(Q742,Helper!$N:$O,2,TRUE)</f>
        <v>B</v>
      </c>
      <c r="S742" s="51">
        <f>MATCH(D742,Detail!$G$2:$G$1001,0)</f>
        <v>748</v>
      </c>
      <c r="T742" s="27">
        <f>INDEX(Detail!$A$2:$A$1001,Main!S742,1)</f>
        <v>38035</v>
      </c>
      <c r="U742" t="str">
        <f>INDEX(Detail!$F$2:$F$1001,Main!S742,1)</f>
        <v>Palangkaraya</v>
      </c>
      <c r="V742">
        <f>INDEX(Detail!$C$2:$C$1001,Main!S742,1)</f>
        <v>152</v>
      </c>
      <c r="W742">
        <f>INDEX(Detail!$D$2:$D$1001,Main!S742,1)</f>
        <v>82</v>
      </c>
      <c r="X742" t="str">
        <f>INDEX(Detail!$E$2:$E$1001,Main!S742,1)</f>
        <v>Jl. Bangka Raya No. 76</v>
      </c>
      <c r="Y742" t="str">
        <f>INDEX(Detail!$B$2:$B$1001,Main!S742,1)</f>
        <v>AB-</v>
      </c>
      <c r="Z742">
        <f>MATCH(F742,Sheet1!$A$3:$A$8,0)</f>
        <v>1</v>
      </c>
      <c r="AA742">
        <f>MATCH(A742,Sheet1!$B$2:$E$2,0)</f>
        <v>3</v>
      </c>
      <c r="AB742" t="str">
        <f>INDEX(Sheet1!$B$3:$E$8,Main!Z742,Main!AA742)</f>
        <v>Bu Made</v>
      </c>
    </row>
    <row r="743" spans="1:28" x14ac:dyDescent="0.35">
      <c r="A743" t="str">
        <f t="shared" si="59"/>
        <v>Kategori 3</v>
      </c>
      <c r="B743">
        <v>742</v>
      </c>
      <c r="C743" t="str">
        <f t="shared" si="56"/>
        <v>0742</v>
      </c>
      <c r="D743" t="str">
        <f t="shared" si="57"/>
        <v>F0742</v>
      </c>
      <c r="E743" t="str">
        <f>VLOOKUP(F743,Helper!$I:$J,2,0)</f>
        <v>F</v>
      </c>
      <c r="F743" t="s">
        <v>1011</v>
      </c>
      <c r="G743" s="27" t="str">
        <f>VLOOKUP(D743,Detail!$G:$H,2,0)</f>
        <v>Salman Irawan</v>
      </c>
      <c r="H743">
        <v>75</v>
      </c>
      <c r="I743">
        <v>44</v>
      </c>
      <c r="J743">
        <v>40</v>
      </c>
      <c r="K743">
        <v>52</v>
      </c>
      <c r="L743">
        <v>59</v>
      </c>
      <c r="M743">
        <v>65</v>
      </c>
      <c r="N743">
        <v>86</v>
      </c>
      <c r="O743" s="27">
        <f>IFERROR(VLOOKUP(D743,Absen!$A:$B,2,0),"No")</f>
        <v>44902</v>
      </c>
      <c r="P743" s="43">
        <f t="shared" si="58"/>
        <v>76</v>
      </c>
      <c r="Q743" s="45">
        <f t="shared" si="60"/>
        <v>57.35</v>
      </c>
      <c r="R743" s="49" t="str">
        <f>VLOOKUP(Q743,Helper!$N:$O,2,TRUE)</f>
        <v>D</v>
      </c>
      <c r="S743" s="51">
        <f>MATCH(D743,Detail!$G$2:$G$1001,0)</f>
        <v>834</v>
      </c>
      <c r="T743" s="27">
        <f>INDEX(Detail!$A$2:$A$1001,Main!S743,1)</f>
        <v>37711</v>
      </c>
      <c r="U743" t="str">
        <f>INDEX(Detail!$F$2:$F$1001,Main!S743,1)</f>
        <v>Langsa</v>
      </c>
      <c r="V743">
        <f>INDEX(Detail!$C$2:$C$1001,Main!S743,1)</f>
        <v>175</v>
      </c>
      <c r="W743">
        <f>INDEX(Detail!$D$2:$D$1001,Main!S743,1)</f>
        <v>84</v>
      </c>
      <c r="X743" t="str">
        <f>INDEX(Detail!$E$2:$E$1001,Main!S743,1)</f>
        <v xml:space="preserve">Jl. KH Amin Jasuta No. 9
</v>
      </c>
      <c r="Y743" t="str">
        <f>INDEX(Detail!$B$2:$B$1001,Main!S743,1)</f>
        <v>O-</v>
      </c>
      <c r="Z743">
        <f>MATCH(F743,Sheet1!$A$3:$A$8,0)</f>
        <v>6</v>
      </c>
      <c r="AA743">
        <f>MATCH(A743,Sheet1!$B$2:$E$2,0)</f>
        <v>3</v>
      </c>
      <c r="AB743" t="str">
        <f>INDEX(Sheet1!$B$3:$E$8,Main!Z743,Main!AA743)</f>
        <v>Bu Ratna</v>
      </c>
    </row>
    <row r="744" spans="1:28" x14ac:dyDescent="0.35">
      <c r="A744" t="str">
        <f t="shared" si="59"/>
        <v>Kategori 3</v>
      </c>
      <c r="B744">
        <v>743</v>
      </c>
      <c r="C744" t="str">
        <f t="shared" si="56"/>
        <v>0743</v>
      </c>
      <c r="D744" t="str">
        <f t="shared" si="57"/>
        <v>E0743</v>
      </c>
      <c r="E744" t="str">
        <f>VLOOKUP(F744,Helper!$I:$J,2,0)</f>
        <v>E</v>
      </c>
      <c r="F744" t="s">
        <v>1010</v>
      </c>
      <c r="G744" s="27" t="str">
        <f>VLOOKUP(D744,Detail!$G:$H,2,0)</f>
        <v>Adinata Saefullah</v>
      </c>
      <c r="H744">
        <v>56</v>
      </c>
      <c r="I744">
        <v>60</v>
      </c>
      <c r="J744">
        <v>45</v>
      </c>
      <c r="K744">
        <v>58</v>
      </c>
      <c r="L744">
        <v>74</v>
      </c>
      <c r="M744">
        <v>60</v>
      </c>
      <c r="N744">
        <v>95</v>
      </c>
      <c r="O744" s="27">
        <f>IFERROR(VLOOKUP(D744,Absen!$A:$B,2,0),"No")</f>
        <v>44780</v>
      </c>
      <c r="P744" s="43">
        <f t="shared" si="58"/>
        <v>85</v>
      </c>
      <c r="Q744" s="45">
        <f t="shared" si="60"/>
        <v>60.5</v>
      </c>
      <c r="R744" s="49" t="str">
        <f>VLOOKUP(Q744,Helper!$N:$O,2,TRUE)</f>
        <v>C</v>
      </c>
      <c r="S744" s="51">
        <f>MATCH(D744,Detail!$G$2:$G$1001,0)</f>
        <v>58</v>
      </c>
      <c r="T744" s="27">
        <f>INDEX(Detail!$A$2:$A$1001,Main!S744,1)</f>
        <v>38132</v>
      </c>
      <c r="U744" t="str">
        <f>INDEX(Detail!$F$2:$F$1001,Main!S744,1)</f>
        <v>Samarinda</v>
      </c>
      <c r="V744">
        <f>INDEX(Detail!$C$2:$C$1001,Main!S744,1)</f>
        <v>151</v>
      </c>
      <c r="W744">
        <f>INDEX(Detail!$D$2:$D$1001,Main!S744,1)</f>
        <v>59</v>
      </c>
      <c r="X744" t="str">
        <f>INDEX(Detail!$E$2:$E$1001,Main!S744,1)</f>
        <v>Gang Gegerkalong Hilir No. 08</v>
      </c>
      <c r="Y744" t="str">
        <f>INDEX(Detail!$B$2:$B$1001,Main!S744,1)</f>
        <v>B+</v>
      </c>
      <c r="Z744">
        <f>MATCH(F744,Sheet1!$A$3:$A$8,0)</f>
        <v>5</v>
      </c>
      <c r="AA744">
        <f>MATCH(A744,Sheet1!$B$2:$E$2,0)</f>
        <v>3</v>
      </c>
      <c r="AB744" t="str">
        <f>INDEX(Sheet1!$B$3:$E$8,Main!Z744,Main!AA744)</f>
        <v>Pak Budi</v>
      </c>
    </row>
    <row r="745" spans="1:28" x14ac:dyDescent="0.35">
      <c r="A745" t="str">
        <f t="shared" si="59"/>
        <v>Kategori 3</v>
      </c>
      <c r="B745">
        <v>744</v>
      </c>
      <c r="C745" t="str">
        <f t="shared" si="56"/>
        <v>0744</v>
      </c>
      <c r="D745" t="str">
        <f t="shared" si="57"/>
        <v>B0744</v>
      </c>
      <c r="E745" t="str">
        <f>VLOOKUP(F745,Helper!$I:$J,2,0)</f>
        <v>B</v>
      </c>
      <c r="F745" t="s">
        <v>1014</v>
      </c>
      <c r="G745" s="27" t="str">
        <f>VLOOKUP(D745,Detail!$G:$H,2,0)</f>
        <v>Carla Hasanah</v>
      </c>
      <c r="H745">
        <v>83</v>
      </c>
      <c r="I745">
        <v>56</v>
      </c>
      <c r="J745">
        <v>33</v>
      </c>
      <c r="K745">
        <v>52</v>
      </c>
      <c r="L745">
        <v>62</v>
      </c>
      <c r="M745">
        <v>80</v>
      </c>
      <c r="N745">
        <v>71</v>
      </c>
      <c r="O745" s="27" t="str">
        <f>IFERROR(VLOOKUP(D745,Absen!$A:$B,2,0),"No")</f>
        <v>No</v>
      </c>
      <c r="P745" s="43">
        <f t="shared" si="58"/>
        <v>71</v>
      </c>
      <c r="Q745" s="45">
        <f t="shared" si="60"/>
        <v>61.325000000000003</v>
      </c>
      <c r="R745" s="49" t="str">
        <f>VLOOKUP(Q745,Helper!$N:$O,2,TRUE)</f>
        <v>C</v>
      </c>
      <c r="S745" s="51">
        <f>MATCH(D745,Detail!$G$2:$G$1001,0)</f>
        <v>497</v>
      </c>
      <c r="T745" s="27">
        <f>INDEX(Detail!$A$2:$A$1001,Main!S745,1)</f>
        <v>37463</v>
      </c>
      <c r="U745" t="str">
        <f>INDEX(Detail!$F$2:$F$1001,Main!S745,1)</f>
        <v>Manado</v>
      </c>
      <c r="V745">
        <f>INDEX(Detail!$C$2:$C$1001,Main!S745,1)</f>
        <v>171</v>
      </c>
      <c r="W745">
        <f>INDEX(Detail!$D$2:$D$1001,Main!S745,1)</f>
        <v>76</v>
      </c>
      <c r="X745" t="str">
        <f>INDEX(Detail!$E$2:$E$1001,Main!S745,1)</f>
        <v>Jalan Asia Afrika No. 15</v>
      </c>
      <c r="Y745" t="str">
        <f>INDEX(Detail!$B$2:$B$1001,Main!S745,1)</f>
        <v>O-</v>
      </c>
      <c r="Z745">
        <f>MATCH(F745,Sheet1!$A$3:$A$8,0)</f>
        <v>2</v>
      </c>
      <c r="AA745">
        <f>MATCH(A745,Sheet1!$B$2:$E$2,0)</f>
        <v>3</v>
      </c>
      <c r="AB745" t="str">
        <f>INDEX(Sheet1!$B$3:$E$8,Main!Z745,Main!AA745)</f>
        <v>Pak Andi</v>
      </c>
    </row>
    <row r="746" spans="1:28" x14ac:dyDescent="0.35">
      <c r="A746" t="str">
        <f t="shared" si="59"/>
        <v>Kategori 3</v>
      </c>
      <c r="B746">
        <v>745</v>
      </c>
      <c r="C746" t="str">
        <f t="shared" si="56"/>
        <v>0745</v>
      </c>
      <c r="D746" t="str">
        <f t="shared" si="57"/>
        <v>B0745</v>
      </c>
      <c r="E746" t="str">
        <f>VLOOKUP(F746,Helper!$I:$J,2,0)</f>
        <v>B</v>
      </c>
      <c r="F746" t="s">
        <v>1014</v>
      </c>
      <c r="G746" s="27" t="str">
        <f>VLOOKUP(D746,Detail!$G:$H,2,0)</f>
        <v>Betania Namaga</v>
      </c>
      <c r="H746">
        <v>70</v>
      </c>
      <c r="I746">
        <v>42</v>
      </c>
      <c r="J746">
        <v>59</v>
      </c>
      <c r="K746">
        <v>55</v>
      </c>
      <c r="L746">
        <v>74</v>
      </c>
      <c r="M746">
        <v>98</v>
      </c>
      <c r="N746">
        <v>78</v>
      </c>
      <c r="O746" s="27" t="str">
        <f>IFERROR(VLOOKUP(D746,Absen!$A:$B,2,0),"No")</f>
        <v>No</v>
      </c>
      <c r="P746" s="43">
        <f t="shared" si="58"/>
        <v>78</v>
      </c>
      <c r="Q746" s="45">
        <f t="shared" si="60"/>
        <v>69.325000000000003</v>
      </c>
      <c r="R746" s="49" t="str">
        <f>VLOOKUP(Q746,Helper!$N:$O,2,TRUE)</f>
        <v>C</v>
      </c>
      <c r="S746" s="51">
        <f>MATCH(D746,Detail!$G$2:$G$1001,0)</f>
        <v>295</v>
      </c>
      <c r="T746" s="27">
        <f>INDEX(Detail!$A$2:$A$1001,Main!S746,1)</f>
        <v>38019</v>
      </c>
      <c r="U746" t="str">
        <f>INDEX(Detail!$F$2:$F$1001,Main!S746,1)</f>
        <v>Tidore Kepulauan</v>
      </c>
      <c r="V746">
        <f>INDEX(Detail!$C$2:$C$1001,Main!S746,1)</f>
        <v>170</v>
      </c>
      <c r="W746">
        <f>INDEX(Detail!$D$2:$D$1001,Main!S746,1)</f>
        <v>76</v>
      </c>
      <c r="X746" t="str">
        <f>INDEX(Detail!$E$2:$E$1001,Main!S746,1)</f>
        <v>Gg. Cikutra Barat No. 82</v>
      </c>
      <c r="Y746" t="str">
        <f>INDEX(Detail!$B$2:$B$1001,Main!S746,1)</f>
        <v>B-</v>
      </c>
      <c r="Z746">
        <f>MATCH(F746,Sheet1!$A$3:$A$8,0)</f>
        <v>2</v>
      </c>
      <c r="AA746">
        <f>MATCH(A746,Sheet1!$B$2:$E$2,0)</f>
        <v>3</v>
      </c>
      <c r="AB746" t="str">
        <f>INDEX(Sheet1!$B$3:$E$8,Main!Z746,Main!AA746)</f>
        <v>Pak Andi</v>
      </c>
    </row>
    <row r="747" spans="1:28" x14ac:dyDescent="0.35">
      <c r="A747" t="str">
        <f t="shared" si="59"/>
        <v>Kategori 3</v>
      </c>
      <c r="B747">
        <v>746</v>
      </c>
      <c r="C747" t="str">
        <f t="shared" si="56"/>
        <v>0746</v>
      </c>
      <c r="D747" t="str">
        <f t="shared" si="57"/>
        <v>A0746</v>
      </c>
      <c r="E747" t="str">
        <f>VLOOKUP(F747,Helper!$I:$J,2,0)</f>
        <v>A</v>
      </c>
      <c r="F747" t="s">
        <v>1015</v>
      </c>
      <c r="G747" s="27" t="str">
        <f>VLOOKUP(D747,Detail!$G:$H,2,0)</f>
        <v>Citra Sudiati</v>
      </c>
      <c r="H747">
        <v>94</v>
      </c>
      <c r="I747">
        <v>62</v>
      </c>
      <c r="J747">
        <v>55</v>
      </c>
      <c r="K747">
        <v>54</v>
      </c>
      <c r="L747">
        <v>66</v>
      </c>
      <c r="M747">
        <v>45</v>
      </c>
      <c r="N747">
        <v>86</v>
      </c>
      <c r="O747" s="27">
        <f>IFERROR(VLOOKUP(D747,Absen!$A:$B,2,0),"No")</f>
        <v>44748</v>
      </c>
      <c r="P747" s="43">
        <f t="shared" si="58"/>
        <v>76</v>
      </c>
      <c r="Q747" s="45">
        <f t="shared" si="60"/>
        <v>62.1</v>
      </c>
      <c r="R747" s="49" t="str">
        <f>VLOOKUP(Q747,Helper!$N:$O,2,TRUE)</f>
        <v>C</v>
      </c>
      <c r="S747" s="51">
        <f>MATCH(D747,Detail!$G$2:$G$1001,0)</f>
        <v>954</v>
      </c>
      <c r="T747" s="27">
        <f>INDEX(Detail!$A$2:$A$1001,Main!S747,1)</f>
        <v>37101</v>
      </c>
      <c r="U747" t="str">
        <f>INDEX(Detail!$F$2:$F$1001,Main!S747,1)</f>
        <v>Tomohon</v>
      </c>
      <c r="V747">
        <f>INDEX(Detail!$C$2:$C$1001,Main!S747,1)</f>
        <v>150</v>
      </c>
      <c r="W747">
        <f>INDEX(Detail!$D$2:$D$1001,Main!S747,1)</f>
        <v>84</v>
      </c>
      <c r="X747" t="str">
        <f>INDEX(Detail!$E$2:$E$1001,Main!S747,1)</f>
        <v>Jl. Soekarno Hatta No. 42</v>
      </c>
      <c r="Y747" t="str">
        <f>INDEX(Detail!$B$2:$B$1001,Main!S747,1)</f>
        <v>B-</v>
      </c>
      <c r="Z747">
        <f>MATCH(F747,Sheet1!$A$3:$A$8,0)</f>
        <v>1</v>
      </c>
      <c r="AA747">
        <f>MATCH(A747,Sheet1!$B$2:$E$2,0)</f>
        <v>3</v>
      </c>
      <c r="AB747" t="str">
        <f>INDEX(Sheet1!$B$3:$E$8,Main!Z747,Main!AA747)</f>
        <v>Bu Made</v>
      </c>
    </row>
    <row r="748" spans="1:28" x14ac:dyDescent="0.35">
      <c r="A748" t="str">
        <f t="shared" si="59"/>
        <v>Kategori 3</v>
      </c>
      <c r="B748">
        <v>747</v>
      </c>
      <c r="C748" t="str">
        <f t="shared" si="56"/>
        <v>0747</v>
      </c>
      <c r="D748" t="str">
        <f t="shared" si="57"/>
        <v>D0747</v>
      </c>
      <c r="E748" t="str">
        <f>VLOOKUP(F748,Helper!$I:$J,2,0)</f>
        <v>D</v>
      </c>
      <c r="F748" t="s">
        <v>1013</v>
      </c>
      <c r="G748" s="27" t="str">
        <f>VLOOKUP(D748,Detail!$G:$H,2,0)</f>
        <v>Aris Sinaga</v>
      </c>
      <c r="H748">
        <v>88</v>
      </c>
      <c r="I748">
        <v>48</v>
      </c>
      <c r="J748">
        <v>43</v>
      </c>
      <c r="K748">
        <v>62</v>
      </c>
      <c r="L748">
        <v>55</v>
      </c>
      <c r="M748">
        <v>71</v>
      </c>
      <c r="N748">
        <v>94</v>
      </c>
      <c r="O748" s="27">
        <f>IFERROR(VLOOKUP(D748,Absen!$A:$B,2,0),"No")</f>
        <v>44890</v>
      </c>
      <c r="P748" s="43">
        <f t="shared" si="58"/>
        <v>84</v>
      </c>
      <c r="Q748" s="45">
        <f t="shared" si="60"/>
        <v>62.825000000000003</v>
      </c>
      <c r="R748" s="49" t="str">
        <f>VLOOKUP(Q748,Helper!$N:$O,2,TRUE)</f>
        <v>C</v>
      </c>
      <c r="S748" s="51">
        <f>MATCH(D748,Detail!$G$2:$G$1001,0)</f>
        <v>843</v>
      </c>
      <c r="T748" s="27">
        <f>INDEX(Detail!$A$2:$A$1001,Main!S748,1)</f>
        <v>38127</v>
      </c>
      <c r="U748" t="str">
        <f>INDEX(Detail!$F$2:$F$1001,Main!S748,1)</f>
        <v>Mataram</v>
      </c>
      <c r="V748">
        <f>INDEX(Detail!$C$2:$C$1001,Main!S748,1)</f>
        <v>155</v>
      </c>
      <c r="W748">
        <f>INDEX(Detail!$D$2:$D$1001,Main!S748,1)</f>
        <v>56</v>
      </c>
      <c r="X748" t="str">
        <f>INDEX(Detail!$E$2:$E$1001,Main!S748,1)</f>
        <v xml:space="preserve">Jl. Kutisari Selatan No. 0
</v>
      </c>
      <c r="Y748" t="str">
        <f>INDEX(Detail!$B$2:$B$1001,Main!S748,1)</f>
        <v>A+</v>
      </c>
      <c r="Z748">
        <f>MATCH(F748,Sheet1!$A$3:$A$8,0)</f>
        <v>4</v>
      </c>
      <c r="AA748">
        <f>MATCH(A748,Sheet1!$B$2:$E$2,0)</f>
        <v>3</v>
      </c>
      <c r="AB748" t="str">
        <f>INDEX(Sheet1!$B$3:$E$8,Main!Z748,Main!AA748)</f>
        <v>Pak Krisna</v>
      </c>
    </row>
    <row r="749" spans="1:28" x14ac:dyDescent="0.35">
      <c r="A749" t="str">
        <f t="shared" si="59"/>
        <v>Kategori 3</v>
      </c>
      <c r="B749">
        <v>748</v>
      </c>
      <c r="C749" t="str">
        <f t="shared" si="56"/>
        <v>0748</v>
      </c>
      <c r="D749" t="str">
        <f t="shared" si="57"/>
        <v>B0748</v>
      </c>
      <c r="E749" t="str">
        <f>VLOOKUP(F749,Helper!$I:$J,2,0)</f>
        <v>B</v>
      </c>
      <c r="F749" t="s">
        <v>1014</v>
      </c>
      <c r="G749" s="27" t="str">
        <f>VLOOKUP(D749,Detail!$G:$H,2,0)</f>
        <v>Mursita Safitri</v>
      </c>
      <c r="H749">
        <v>83</v>
      </c>
      <c r="I749">
        <v>61</v>
      </c>
      <c r="J749">
        <v>43</v>
      </c>
      <c r="K749">
        <v>57</v>
      </c>
      <c r="L749">
        <v>71</v>
      </c>
      <c r="M749">
        <v>98</v>
      </c>
      <c r="N749">
        <v>100</v>
      </c>
      <c r="O749" s="27">
        <f>IFERROR(VLOOKUP(D749,Absen!$A:$B,2,0),"No")</f>
        <v>44795</v>
      </c>
      <c r="P749" s="43">
        <f t="shared" si="58"/>
        <v>90</v>
      </c>
      <c r="Q749" s="45">
        <f t="shared" si="60"/>
        <v>71.2</v>
      </c>
      <c r="R749" s="49" t="str">
        <f>VLOOKUP(Q749,Helper!$N:$O,2,TRUE)</f>
        <v>B</v>
      </c>
      <c r="S749" s="51">
        <f>MATCH(D749,Detail!$G$2:$G$1001,0)</f>
        <v>897</v>
      </c>
      <c r="T749" s="27">
        <f>INDEX(Detail!$A$2:$A$1001,Main!S749,1)</f>
        <v>37202</v>
      </c>
      <c r="U749" t="str">
        <f>INDEX(Detail!$F$2:$F$1001,Main!S749,1)</f>
        <v>Kota Administrasi Jakarta Barat</v>
      </c>
      <c r="V749">
        <f>INDEX(Detail!$C$2:$C$1001,Main!S749,1)</f>
        <v>155</v>
      </c>
      <c r="W749">
        <f>INDEX(Detail!$D$2:$D$1001,Main!S749,1)</f>
        <v>82</v>
      </c>
      <c r="X749" t="str">
        <f>INDEX(Detail!$E$2:$E$1001,Main!S749,1)</f>
        <v>Jl. Pasirkoja No. 44</v>
      </c>
      <c r="Y749" t="str">
        <f>INDEX(Detail!$B$2:$B$1001,Main!S749,1)</f>
        <v>A-</v>
      </c>
      <c r="Z749">
        <f>MATCH(F749,Sheet1!$A$3:$A$8,0)</f>
        <v>2</v>
      </c>
      <c r="AA749">
        <f>MATCH(A749,Sheet1!$B$2:$E$2,0)</f>
        <v>3</v>
      </c>
      <c r="AB749" t="str">
        <f>INDEX(Sheet1!$B$3:$E$8,Main!Z749,Main!AA749)</f>
        <v>Pak Andi</v>
      </c>
    </row>
    <row r="750" spans="1:28" x14ac:dyDescent="0.35">
      <c r="A750" t="str">
        <f t="shared" si="59"/>
        <v>Kategori 3</v>
      </c>
      <c r="B750">
        <v>749</v>
      </c>
      <c r="C750" t="str">
        <f t="shared" si="56"/>
        <v>0749</v>
      </c>
      <c r="D750" t="str">
        <f t="shared" si="57"/>
        <v>B0749</v>
      </c>
      <c r="E750" t="str">
        <f>VLOOKUP(F750,Helper!$I:$J,2,0)</f>
        <v>B</v>
      </c>
      <c r="F750" t="s">
        <v>1014</v>
      </c>
      <c r="G750" s="27" t="str">
        <f>VLOOKUP(D750,Detail!$G:$H,2,0)</f>
        <v>Marwata Sudiati</v>
      </c>
      <c r="H750">
        <v>85</v>
      </c>
      <c r="I750">
        <v>60</v>
      </c>
      <c r="J750">
        <v>48</v>
      </c>
      <c r="K750">
        <v>74</v>
      </c>
      <c r="L750">
        <v>58</v>
      </c>
      <c r="M750">
        <v>94</v>
      </c>
      <c r="N750">
        <v>85</v>
      </c>
      <c r="O750" s="27">
        <f>IFERROR(VLOOKUP(D750,Absen!$A:$B,2,0),"No")</f>
        <v>44840</v>
      </c>
      <c r="P750" s="43">
        <f t="shared" si="58"/>
        <v>75</v>
      </c>
      <c r="Q750" s="45">
        <f t="shared" si="60"/>
        <v>70.525000000000006</v>
      </c>
      <c r="R750" s="49" t="str">
        <f>VLOOKUP(Q750,Helper!$N:$O,2,TRUE)</f>
        <v>B</v>
      </c>
      <c r="S750" s="51">
        <f>MATCH(D750,Detail!$G$2:$G$1001,0)</f>
        <v>820</v>
      </c>
      <c r="T750" s="27">
        <f>INDEX(Detail!$A$2:$A$1001,Main!S750,1)</f>
        <v>38109</v>
      </c>
      <c r="U750" t="str">
        <f>INDEX(Detail!$F$2:$F$1001,Main!S750,1)</f>
        <v>Surakarta</v>
      </c>
      <c r="V750">
        <f>INDEX(Detail!$C$2:$C$1001,Main!S750,1)</f>
        <v>167</v>
      </c>
      <c r="W750">
        <f>INDEX(Detail!$D$2:$D$1001,Main!S750,1)</f>
        <v>92</v>
      </c>
      <c r="X750" t="str">
        <f>INDEX(Detail!$E$2:$E$1001,Main!S750,1)</f>
        <v xml:space="preserve">Jl. Joyoboyo No. 0
</v>
      </c>
      <c r="Y750" t="str">
        <f>INDEX(Detail!$B$2:$B$1001,Main!S750,1)</f>
        <v>A-</v>
      </c>
      <c r="Z750">
        <f>MATCH(F750,Sheet1!$A$3:$A$8,0)</f>
        <v>2</v>
      </c>
      <c r="AA750">
        <f>MATCH(A750,Sheet1!$B$2:$E$2,0)</f>
        <v>3</v>
      </c>
      <c r="AB750" t="str">
        <f>INDEX(Sheet1!$B$3:$E$8,Main!Z750,Main!AA750)</f>
        <v>Pak Andi</v>
      </c>
    </row>
    <row r="751" spans="1:28" x14ac:dyDescent="0.35">
      <c r="A751" t="str">
        <f t="shared" si="59"/>
        <v>Kategori 3</v>
      </c>
      <c r="B751">
        <v>750</v>
      </c>
      <c r="C751" t="str">
        <f t="shared" si="56"/>
        <v>0750</v>
      </c>
      <c r="D751" t="str">
        <f t="shared" si="57"/>
        <v>F0750</v>
      </c>
      <c r="E751" t="str">
        <f>VLOOKUP(F751,Helper!$I:$J,2,0)</f>
        <v>F</v>
      </c>
      <c r="F751" t="s">
        <v>1011</v>
      </c>
      <c r="G751" s="27" t="str">
        <f>VLOOKUP(D751,Detail!$G:$H,2,0)</f>
        <v>Mahdi Permadi</v>
      </c>
      <c r="H751">
        <v>88</v>
      </c>
      <c r="I751">
        <v>68</v>
      </c>
      <c r="J751">
        <v>88</v>
      </c>
      <c r="K751">
        <v>58</v>
      </c>
      <c r="L751">
        <v>94</v>
      </c>
      <c r="M751">
        <v>56</v>
      </c>
      <c r="N751">
        <v>83</v>
      </c>
      <c r="O751" s="27" t="str">
        <f>IFERROR(VLOOKUP(D751,Absen!$A:$B,2,0),"No")</f>
        <v>No</v>
      </c>
      <c r="P751" s="43">
        <f t="shared" si="58"/>
        <v>83</v>
      </c>
      <c r="Q751" s="45">
        <f t="shared" si="60"/>
        <v>75.599999999999994</v>
      </c>
      <c r="R751" s="49" t="str">
        <f>VLOOKUP(Q751,Helper!$N:$O,2,TRUE)</f>
        <v>B</v>
      </c>
      <c r="S751" s="51">
        <f>MATCH(D751,Detail!$G$2:$G$1001,0)</f>
        <v>486</v>
      </c>
      <c r="T751" s="27">
        <f>INDEX(Detail!$A$2:$A$1001,Main!S751,1)</f>
        <v>38292</v>
      </c>
      <c r="U751" t="str">
        <f>INDEX(Detail!$F$2:$F$1001,Main!S751,1)</f>
        <v>Mojokerto</v>
      </c>
      <c r="V751">
        <f>INDEX(Detail!$C$2:$C$1001,Main!S751,1)</f>
        <v>150</v>
      </c>
      <c r="W751">
        <f>INDEX(Detail!$D$2:$D$1001,Main!S751,1)</f>
        <v>83</v>
      </c>
      <c r="X751" t="str">
        <f>INDEX(Detail!$E$2:$E$1001,Main!S751,1)</f>
        <v>Jalan Abdul Muis No. 75</v>
      </c>
      <c r="Y751" t="str">
        <f>INDEX(Detail!$B$2:$B$1001,Main!S751,1)</f>
        <v>AB-</v>
      </c>
      <c r="Z751">
        <f>MATCH(F751,Sheet1!$A$3:$A$8,0)</f>
        <v>6</v>
      </c>
      <c r="AA751">
        <f>MATCH(A751,Sheet1!$B$2:$E$2,0)</f>
        <v>3</v>
      </c>
      <c r="AB751" t="str">
        <f>INDEX(Sheet1!$B$3:$E$8,Main!Z751,Main!AA751)</f>
        <v>Bu Ratna</v>
      </c>
    </row>
    <row r="752" spans="1:28" x14ac:dyDescent="0.35">
      <c r="A752" t="str">
        <f t="shared" si="59"/>
        <v>Kategori 4</v>
      </c>
      <c r="B752">
        <v>751</v>
      </c>
      <c r="C752" t="str">
        <f t="shared" si="56"/>
        <v>0751</v>
      </c>
      <c r="D752" t="str">
        <f t="shared" si="57"/>
        <v>B0751</v>
      </c>
      <c r="E752" t="str">
        <f>VLOOKUP(F752,Helper!$I:$J,2,0)</f>
        <v>B</v>
      </c>
      <c r="F752" t="s">
        <v>1014</v>
      </c>
      <c r="G752" s="27" t="str">
        <f>VLOOKUP(D752,Detail!$G:$H,2,0)</f>
        <v>Harja Suryatmi</v>
      </c>
      <c r="H752">
        <v>93</v>
      </c>
      <c r="I752">
        <v>55</v>
      </c>
      <c r="J752">
        <v>31</v>
      </c>
      <c r="K752">
        <v>71</v>
      </c>
      <c r="L752">
        <v>87</v>
      </c>
      <c r="M752">
        <v>59</v>
      </c>
      <c r="N752">
        <v>83</v>
      </c>
      <c r="O752" s="27" t="str">
        <f>IFERROR(VLOOKUP(D752,Absen!$A:$B,2,0),"No")</f>
        <v>No</v>
      </c>
      <c r="P752" s="43">
        <f t="shared" si="58"/>
        <v>83</v>
      </c>
      <c r="Q752" s="45">
        <f t="shared" si="60"/>
        <v>64.55</v>
      </c>
      <c r="R752" s="49" t="str">
        <f>VLOOKUP(Q752,Helper!$N:$O,2,TRUE)</f>
        <v>C</v>
      </c>
      <c r="S752" s="51">
        <f>MATCH(D752,Detail!$G$2:$G$1001,0)</f>
        <v>367</v>
      </c>
      <c r="T752" s="27">
        <f>INDEX(Detail!$A$2:$A$1001,Main!S752,1)</f>
        <v>37934</v>
      </c>
      <c r="U752" t="str">
        <f>INDEX(Detail!$F$2:$F$1001,Main!S752,1)</f>
        <v>Ambon</v>
      </c>
      <c r="V752">
        <f>INDEX(Detail!$C$2:$C$1001,Main!S752,1)</f>
        <v>157</v>
      </c>
      <c r="W752">
        <f>INDEX(Detail!$D$2:$D$1001,Main!S752,1)</f>
        <v>81</v>
      </c>
      <c r="X752" t="str">
        <f>INDEX(Detail!$E$2:$E$1001,Main!S752,1)</f>
        <v>Gg. Laswi No. 86</v>
      </c>
      <c r="Y752" t="str">
        <f>INDEX(Detail!$B$2:$B$1001,Main!S752,1)</f>
        <v>AB+</v>
      </c>
      <c r="Z752">
        <f>MATCH(F752,Sheet1!$A$3:$A$8,0)</f>
        <v>2</v>
      </c>
      <c r="AA752">
        <f>MATCH(A752,Sheet1!$B$2:$E$2,0)</f>
        <v>4</v>
      </c>
      <c r="AB752" t="str">
        <f>INDEX(Sheet1!$B$3:$E$8,Main!Z752,Main!AA752)</f>
        <v>Pak Budi</v>
      </c>
    </row>
    <row r="753" spans="1:28" x14ac:dyDescent="0.35">
      <c r="A753" t="str">
        <f t="shared" si="59"/>
        <v>Kategori 4</v>
      </c>
      <c r="B753">
        <v>752</v>
      </c>
      <c r="C753" t="str">
        <f t="shared" si="56"/>
        <v>0752</v>
      </c>
      <c r="D753" t="str">
        <f t="shared" si="57"/>
        <v>C0752</v>
      </c>
      <c r="E753" t="str">
        <f>VLOOKUP(F753,Helper!$I:$J,2,0)</f>
        <v>C</v>
      </c>
      <c r="F753" t="s">
        <v>1012</v>
      </c>
      <c r="G753" s="27" t="str">
        <f>VLOOKUP(D753,Detail!$G:$H,2,0)</f>
        <v>Galang Firgantoro</v>
      </c>
      <c r="H753">
        <v>85</v>
      </c>
      <c r="I753">
        <v>51</v>
      </c>
      <c r="J753">
        <v>53</v>
      </c>
      <c r="K753">
        <v>62</v>
      </c>
      <c r="L753">
        <v>90</v>
      </c>
      <c r="M753">
        <v>73</v>
      </c>
      <c r="N753">
        <v>92</v>
      </c>
      <c r="O753" s="27">
        <f>IFERROR(VLOOKUP(D753,Absen!$A:$B,2,0),"No")</f>
        <v>44815</v>
      </c>
      <c r="P753" s="43">
        <f t="shared" si="58"/>
        <v>82</v>
      </c>
      <c r="Q753" s="45">
        <f t="shared" si="60"/>
        <v>69.400000000000006</v>
      </c>
      <c r="R753" s="49" t="str">
        <f>VLOOKUP(Q753,Helper!$N:$O,2,TRUE)</f>
        <v>C</v>
      </c>
      <c r="S753" s="51">
        <f>MATCH(D753,Detail!$G$2:$G$1001,0)</f>
        <v>26</v>
      </c>
      <c r="T753" s="27">
        <f>INDEX(Detail!$A$2:$A$1001,Main!S753,1)</f>
        <v>38159</v>
      </c>
      <c r="U753" t="str">
        <f>INDEX(Detail!$F$2:$F$1001,Main!S753,1)</f>
        <v>Kupang</v>
      </c>
      <c r="V753">
        <f>INDEX(Detail!$C$2:$C$1001,Main!S753,1)</f>
        <v>164</v>
      </c>
      <c r="W753">
        <f>INDEX(Detail!$D$2:$D$1001,Main!S753,1)</f>
        <v>45</v>
      </c>
      <c r="X753" t="str">
        <f>INDEX(Detail!$E$2:$E$1001,Main!S753,1)</f>
        <v>Gang Cihampelas No. 05</v>
      </c>
      <c r="Y753" t="str">
        <f>INDEX(Detail!$B$2:$B$1001,Main!S753,1)</f>
        <v>AB-</v>
      </c>
      <c r="Z753">
        <f>MATCH(F753,Sheet1!$A$3:$A$8,0)</f>
        <v>3</v>
      </c>
      <c r="AA753">
        <f>MATCH(A753,Sheet1!$B$2:$E$2,0)</f>
        <v>4</v>
      </c>
      <c r="AB753" t="str">
        <f>INDEX(Sheet1!$B$3:$E$8,Main!Z753,Main!AA753)</f>
        <v>Pak Andi</v>
      </c>
    </row>
    <row r="754" spans="1:28" x14ac:dyDescent="0.35">
      <c r="A754" t="str">
        <f t="shared" si="59"/>
        <v>Kategori 4</v>
      </c>
      <c r="B754">
        <v>753</v>
      </c>
      <c r="C754" t="str">
        <f t="shared" si="56"/>
        <v>0753</v>
      </c>
      <c r="D754" t="str">
        <f t="shared" si="57"/>
        <v>A0753</v>
      </c>
      <c r="E754" t="str">
        <f>VLOOKUP(F754,Helper!$I:$J,2,0)</f>
        <v>A</v>
      </c>
      <c r="F754" t="s">
        <v>1015</v>
      </c>
      <c r="G754" s="27" t="str">
        <f>VLOOKUP(D754,Detail!$G:$H,2,0)</f>
        <v>Maras Salahudin</v>
      </c>
      <c r="H754">
        <v>92</v>
      </c>
      <c r="I754">
        <v>71</v>
      </c>
      <c r="J754">
        <v>67</v>
      </c>
      <c r="K754">
        <v>68</v>
      </c>
      <c r="L754">
        <v>58</v>
      </c>
      <c r="M754">
        <v>58</v>
      </c>
      <c r="N754">
        <v>74</v>
      </c>
      <c r="O754" s="27" t="str">
        <f>IFERROR(VLOOKUP(D754,Absen!$A:$B,2,0),"No")</f>
        <v>No</v>
      </c>
      <c r="P754" s="43">
        <f t="shared" si="58"/>
        <v>74</v>
      </c>
      <c r="Q754" s="45">
        <f t="shared" si="60"/>
        <v>68.525000000000006</v>
      </c>
      <c r="R754" s="49" t="str">
        <f>VLOOKUP(Q754,Helper!$N:$O,2,TRUE)</f>
        <v>C</v>
      </c>
      <c r="S754" s="51">
        <f>MATCH(D754,Detail!$G$2:$G$1001,0)</f>
        <v>772</v>
      </c>
      <c r="T754" s="27">
        <f>INDEX(Detail!$A$2:$A$1001,Main!S754,1)</f>
        <v>37409</v>
      </c>
      <c r="U754" t="str">
        <f>INDEX(Detail!$F$2:$F$1001,Main!S754,1)</f>
        <v>Purwokerto</v>
      </c>
      <c r="V754">
        <f>INDEX(Detail!$C$2:$C$1001,Main!S754,1)</f>
        <v>154</v>
      </c>
      <c r="W754">
        <f>INDEX(Detail!$D$2:$D$1001,Main!S754,1)</f>
        <v>75</v>
      </c>
      <c r="X754" t="str">
        <f>INDEX(Detail!$E$2:$E$1001,Main!S754,1)</f>
        <v>Jl. Dr. Djunjunan No. 75</v>
      </c>
      <c r="Y754" t="str">
        <f>INDEX(Detail!$B$2:$B$1001,Main!S754,1)</f>
        <v>A+</v>
      </c>
      <c r="Z754">
        <f>MATCH(F754,Sheet1!$A$3:$A$8,0)</f>
        <v>1</v>
      </c>
      <c r="AA754">
        <f>MATCH(A754,Sheet1!$B$2:$E$2,0)</f>
        <v>4</v>
      </c>
      <c r="AB754" t="str">
        <f>INDEX(Sheet1!$B$3:$E$8,Main!Z754,Main!AA754)</f>
        <v>Pak Krisna</v>
      </c>
    </row>
    <row r="755" spans="1:28" x14ac:dyDescent="0.35">
      <c r="A755" t="str">
        <f t="shared" si="59"/>
        <v>Kategori 4</v>
      </c>
      <c r="B755">
        <v>754</v>
      </c>
      <c r="C755" t="str">
        <f t="shared" si="56"/>
        <v>0754</v>
      </c>
      <c r="D755" t="str">
        <f t="shared" si="57"/>
        <v>E0754</v>
      </c>
      <c r="E755" t="str">
        <f>VLOOKUP(F755,Helper!$I:$J,2,0)</f>
        <v>E</v>
      </c>
      <c r="F755" t="s">
        <v>1010</v>
      </c>
      <c r="G755" s="27" t="str">
        <f>VLOOKUP(D755,Detail!$G:$H,2,0)</f>
        <v>Mursinin Dabukke</v>
      </c>
      <c r="H755">
        <v>86</v>
      </c>
      <c r="I755">
        <v>59</v>
      </c>
      <c r="J755">
        <v>90</v>
      </c>
      <c r="K755">
        <v>64</v>
      </c>
      <c r="L755">
        <v>82</v>
      </c>
      <c r="M755">
        <v>88</v>
      </c>
      <c r="N755">
        <v>97</v>
      </c>
      <c r="O755" s="27">
        <f>IFERROR(VLOOKUP(D755,Absen!$A:$B,2,0),"No")</f>
        <v>44860</v>
      </c>
      <c r="P755" s="43">
        <f t="shared" si="58"/>
        <v>87</v>
      </c>
      <c r="Q755" s="45">
        <f t="shared" si="60"/>
        <v>80.674999999999997</v>
      </c>
      <c r="R755" s="49" t="str">
        <f>VLOOKUP(Q755,Helper!$N:$O,2,TRUE)</f>
        <v>A</v>
      </c>
      <c r="S755" s="51">
        <f>MATCH(D755,Detail!$G$2:$G$1001,0)</f>
        <v>18</v>
      </c>
      <c r="T755" s="27">
        <f>INDEX(Detail!$A$2:$A$1001,Main!S755,1)</f>
        <v>38092</v>
      </c>
      <c r="U755" t="str">
        <f>INDEX(Detail!$F$2:$F$1001,Main!S755,1)</f>
        <v>Parepare</v>
      </c>
      <c r="V755">
        <f>INDEX(Detail!$C$2:$C$1001,Main!S755,1)</f>
        <v>160</v>
      </c>
      <c r="W755">
        <f>INDEX(Detail!$D$2:$D$1001,Main!S755,1)</f>
        <v>59</v>
      </c>
      <c r="X755" t="str">
        <f>INDEX(Detail!$E$2:$E$1001,Main!S755,1)</f>
        <v xml:space="preserve">Gang Bangka Raya No. 7
</v>
      </c>
      <c r="Y755" t="str">
        <f>INDEX(Detail!$B$2:$B$1001,Main!S755,1)</f>
        <v>B+</v>
      </c>
      <c r="Z755">
        <f>MATCH(F755,Sheet1!$A$3:$A$8,0)</f>
        <v>5</v>
      </c>
      <c r="AA755">
        <f>MATCH(A755,Sheet1!$B$2:$E$2,0)</f>
        <v>4</v>
      </c>
      <c r="AB755" t="str">
        <f>INDEX(Sheet1!$B$3:$E$8,Main!Z755,Main!AA755)</f>
        <v>Bu Ratna</v>
      </c>
    </row>
    <row r="756" spans="1:28" x14ac:dyDescent="0.35">
      <c r="A756" t="str">
        <f t="shared" si="59"/>
        <v>Kategori 4</v>
      </c>
      <c r="B756">
        <v>755</v>
      </c>
      <c r="C756" t="str">
        <f t="shared" si="56"/>
        <v>0755</v>
      </c>
      <c r="D756" t="str">
        <f t="shared" si="57"/>
        <v>F0755</v>
      </c>
      <c r="E756" t="str">
        <f>VLOOKUP(F756,Helper!$I:$J,2,0)</f>
        <v>F</v>
      </c>
      <c r="F756" t="s">
        <v>1011</v>
      </c>
      <c r="G756" s="27" t="str">
        <f>VLOOKUP(D756,Detail!$G:$H,2,0)</f>
        <v>Perkasa Wahyuni</v>
      </c>
      <c r="H756">
        <v>81</v>
      </c>
      <c r="I756">
        <v>53</v>
      </c>
      <c r="J756">
        <v>77</v>
      </c>
      <c r="K756">
        <v>54</v>
      </c>
      <c r="L756">
        <v>87</v>
      </c>
      <c r="M756">
        <v>43</v>
      </c>
      <c r="N756">
        <v>69</v>
      </c>
      <c r="O756" s="27">
        <f>IFERROR(VLOOKUP(D756,Absen!$A:$B,2,0),"No")</f>
        <v>44789</v>
      </c>
      <c r="P756" s="43">
        <f t="shared" si="58"/>
        <v>59</v>
      </c>
      <c r="Q756" s="45">
        <f t="shared" si="60"/>
        <v>64.275000000000006</v>
      </c>
      <c r="R756" s="49" t="str">
        <f>VLOOKUP(Q756,Helper!$N:$O,2,TRUE)</f>
        <v>C</v>
      </c>
      <c r="S756" s="51">
        <f>MATCH(D756,Detail!$G$2:$G$1001,0)</f>
        <v>265</v>
      </c>
      <c r="T756" s="27">
        <f>INDEX(Detail!$A$2:$A$1001,Main!S756,1)</f>
        <v>38454</v>
      </c>
      <c r="U756" t="str">
        <f>INDEX(Detail!$F$2:$F$1001,Main!S756,1)</f>
        <v>Ambon</v>
      </c>
      <c r="V756">
        <f>INDEX(Detail!$C$2:$C$1001,Main!S756,1)</f>
        <v>180</v>
      </c>
      <c r="W756">
        <f>INDEX(Detail!$D$2:$D$1001,Main!S756,1)</f>
        <v>58</v>
      </c>
      <c r="X756" t="str">
        <f>INDEX(Detail!$E$2:$E$1001,Main!S756,1)</f>
        <v>Gg. Antapani Lama No. 68</v>
      </c>
      <c r="Y756" t="str">
        <f>INDEX(Detail!$B$2:$B$1001,Main!S756,1)</f>
        <v>AB-</v>
      </c>
      <c r="Z756">
        <f>MATCH(F756,Sheet1!$A$3:$A$8,0)</f>
        <v>6</v>
      </c>
      <c r="AA756">
        <f>MATCH(A756,Sheet1!$B$2:$E$2,0)</f>
        <v>4</v>
      </c>
      <c r="AB756" t="str">
        <f>INDEX(Sheet1!$B$3:$E$8,Main!Z756,Main!AA756)</f>
        <v>Bu Dwi</v>
      </c>
    </row>
    <row r="757" spans="1:28" x14ac:dyDescent="0.35">
      <c r="A757" t="str">
        <f t="shared" si="59"/>
        <v>Kategori 4</v>
      </c>
      <c r="B757">
        <v>756</v>
      </c>
      <c r="C757" t="str">
        <f t="shared" si="56"/>
        <v>0756</v>
      </c>
      <c r="D757" t="str">
        <f t="shared" si="57"/>
        <v>E0756</v>
      </c>
      <c r="E757" t="str">
        <f>VLOOKUP(F757,Helper!$I:$J,2,0)</f>
        <v>E</v>
      </c>
      <c r="F757" t="s">
        <v>1010</v>
      </c>
      <c r="G757" s="27" t="str">
        <f>VLOOKUP(D757,Detail!$G:$H,2,0)</f>
        <v>Xanana Nababan</v>
      </c>
      <c r="H757">
        <v>62</v>
      </c>
      <c r="I757">
        <v>51</v>
      </c>
      <c r="J757">
        <v>46</v>
      </c>
      <c r="K757">
        <v>67</v>
      </c>
      <c r="L757">
        <v>83</v>
      </c>
      <c r="M757">
        <v>56</v>
      </c>
      <c r="N757">
        <v>90</v>
      </c>
      <c r="O757" s="27">
        <f>IFERROR(VLOOKUP(D757,Absen!$A:$B,2,0),"No")</f>
        <v>44883</v>
      </c>
      <c r="P757" s="43">
        <f t="shared" si="58"/>
        <v>80</v>
      </c>
      <c r="Q757" s="45">
        <f t="shared" si="60"/>
        <v>61.275000000000006</v>
      </c>
      <c r="R757" s="49" t="str">
        <f>VLOOKUP(Q757,Helper!$N:$O,2,TRUE)</f>
        <v>C</v>
      </c>
      <c r="S757" s="51">
        <f>MATCH(D757,Detail!$G$2:$G$1001,0)</f>
        <v>768</v>
      </c>
      <c r="T757" s="27">
        <f>INDEX(Detail!$A$2:$A$1001,Main!S757,1)</f>
        <v>38359</v>
      </c>
      <c r="U757" t="str">
        <f>INDEX(Detail!$F$2:$F$1001,Main!S757,1)</f>
        <v>Blitar</v>
      </c>
      <c r="V757">
        <f>INDEX(Detail!$C$2:$C$1001,Main!S757,1)</f>
        <v>176</v>
      </c>
      <c r="W757">
        <f>INDEX(Detail!$D$2:$D$1001,Main!S757,1)</f>
        <v>71</v>
      </c>
      <c r="X757" t="str">
        <f>INDEX(Detail!$E$2:$E$1001,Main!S757,1)</f>
        <v>Jl. Dipenogoro No. 36</v>
      </c>
      <c r="Y757" t="str">
        <f>INDEX(Detail!$B$2:$B$1001,Main!S757,1)</f>
        <v>AB+</v>
      </c>
      <c r="Z757">
        <f>MATCH(F757,Sheet1!$A$3:$A$8,0)</f>
        <v>5</v>
      </c>
      <c r="AA757">
        <f>MATCH(A757,Sheet1!$B$2:$E$2,0)</f>
        <v>4</v>
      </c>
      <c r="AB757" t="str">
        <f>INDEX(Sheet1!$B$3:$E$8,Main!Z757,Main!AA757)</f>
        <v>Bu Ratna</v>
      </c>
    </row>
    <row r="758" spans="1:28" x14ac:dyDescent="0.35">
      <c r="A758" t="str">
        <f t="shared" si="59"/>
        <v>Kategori 4</v>
      </c>
      <c r="B758">
        <v>757</v>
      </c>
      <c r="C758" t="str">
        <f t="shared" si="56"/>
        <v>0757</v>
      </c>
      <c r="D758" t="str">
        <f t="shared" si="57"/>
        <v>D0757</v>
      </c>
      <c r="E758" t="str">
        <f>VLOOKUP(F758,Helper!$I:$J,2,0)</f>
        <v>D</v>
      </c>
      <c r="F758" t="s">
        <v>1013</v>
      </c>
      <c r="G758" s="27" t="str">
        <f>VLOOKUP(D758,Detail!$G:$H,2,0)</f>
        <v>Tri Prasetyo</v>
      </c>
      <c r="H758">
        <v>66</v>
      </c>
      <c r="I758">
        <v>66</v>
      </c>
      <c r="J758">
        <v>76</v>
      </c>
      <c r="K758">
        <v>58</v>
      </c>
      <c r="L758">
        <v>93</v>
      </c>
      <c r="M758">
        <v>54</v>
      </c>
      <c r="N758">
        <v>74</v>
      </c>
      <c r="O758" s="27">
        <f>IFERROR(VLOOKUP(D758,Absen!$A:$B,2,0),"No")</f>
        <v>44818</v>
      </c>
      <c r="P758" s="43">
        <f t="shared" si="58"/>
        <v>64</v>
      </c>
      <c r="Q758" s="45">
        <f t="shared" si="60"/>
        <v>67.775000000000006</v>
      </c>
      <c r="R758" s="49" t="str">
        <f>VLOOKUP(Q758,Helper!$N:$O,2,TRUE)</f>
        <v>C</v>
      </c>
      <c r="S758" s="51">
        <f>MATCH(D758,Detail!$G$2:$G$1001,0)</f>
        <v>328</v>
      </c>
      <c r="T758" s="27">
        <f>INDEX(Detail!$A$2:$A$1001,Main!S758,1)</f>
        <v>38349</v>
      </c>
      <c r="U758" t="str">
        <f>INDEX(Detail!$F$2:$F$1001,Main!S758,1)</f>
        <v>Sawahlunto</v>
      </c>
      <c r="V758">
        <f>INDEX(Detail!$C$2:$C$1001,Main!S758,1)</f>
        <v>176</v>
      </c>
      <c r="W758">
        <f>INDEX(Detail!$D$2:$D$1001,Main!S758,1)</f>
        <v>92</v>
      </c>
      <c r="X758" t="str">
        <f>INDEX(Detail!$E$2:$E$1001,Main!S758,1)</f>
        <v xml:space="preserve">Gg. Indragiri No. 9
</v>
      </c>
      <c r="Y758" t="str">
        <f>INDEX(Detail!$B$2:$B$1001,Main!S758,1)</f>
        <v>AB-</v>
      </c>
      <c r="Z758">
        <f>MATCH(F758,Sheet1!$A$3:$A$8,0)</f>
        <v>4</v>
      </c>
      <c r="AA758">
        <f>MATCH(A758,Sheet1!$B$2:$E$2,0)</f>
        <v>4</v>
      </c>
      <c r="AB758" t="str">
        <f>INDEX(Sheet1!$B$3:$E$8,Main!Z758,Main!AA758)</f>
        <v>Bu Made</v>
      </c>
    </row>
    <row r="759" spans="1:28" x14ac:dyDescent="0.35">
      <c r="A759" t="str">
        <f t="shared" si="59"/>
        <v>Kategori 4</v>
      </c>
      <c r="B759">
        <v>758</v>
      </c>
      <c r="C759" t="str">
        <f t="shared" si="56"/>
        <v>0758</v>
      </c>
      <c r="D759" t="str">
        <f t="shared" si="57"/>
        <v>A0758</v>
      </c>
      <c r="E759" t="str">
        <f>VLOOKUP(F759,Helper!$I:$J,2,0)</f>
        <v>A</v>
      </c>
      <c r="F759" t="s">
        <v>1015</v>
      </c>
      <c r="G759" s="27" t="str">
        <f>VLOOKUP(D759,Detail!$G:$H,2,0)</f>
        <v>Wani Kuswandari</v>
      </c>
      <c r="H759">
        <v>69</v>
      </c>
      <c r="I759">
        <v>67</v>
      </c>
      <c r="J759">
        <v>35</v>
      </c>
      <c r="K759">
        <v>66</v>
      </c>
      <c r="L759">
        <v>83</v>
      </c>
      <c r="M759">
        <v>64</v>
      </c>
      <c r="N759">
        <v>80</v>
      </c>
      <c r="O759" s="27">
        <f>IFERROR(VLOOKUP(D759,Absen!$A:$B,2,0),"No")</f>
        <v>44800</v>
      </c>
      <c r="P759" s="43">
        <f t="shared" si="58"/>
        <v>70</v>
      </c>
      <c r="Q759" s="45">
        <f t="shared" si="60"/>
        <v>62.424999999999997</v>
      </c>
      <c r="R759" s="49" t="str">
        <f>VLOOKUP(Q759,Helper!$N:$O,2,TRUE)</f>
        <v>C</v>
      </c>
      <c r="S759" s="51">
        <f>MATCH(D759,Detail!$G$2:$G$1001,0)</f>
        <v>941</v>
      </c>
      <c r="T759" s="27">
        <f>INDEX(Detail!$A$2:$A$1001,Main!S759,1)</f>
        <v>37085</v>
      </c>
      <c r="U759" t="str">
        <f>INDEX(Detail!$F$2:$F$1001,Main!S759,1)</f>
        <v>Bontang</v>
      </c>
      <c r="V759">
        <f>INDEX(Detail!$C$2:$C$1001,Main!S759,1)</f>
        <v>153</v>
      </c>
      <c r="W759">
        <f>INDEX(Detail!$D$2:$D$1001,Main!S759,1)</f>
        <v>76</v>
      </c>
      <c r="X759" t="str">
        <f>INDEX(Detail!$E$2:$E$1001,Main!S759,1)</f>
        <v>Jl. Rungkut Industri No. 62</v>
      </c>
      <c r="Y759" t="str">
        <f>INDEX(Detail!$B$2:$B$1001,Main!S759,1)</f>
        <v>A+</v>
      </c>
      <c r="Z759">
        <f>MATCH(F759,Sheet1!$A$3:$A$8,0)</f>
        <v>1</v>
      </c>
      <c r="AA759">
        <f>MATCH(A759,Sheet1!$B$2:$E$2,0)</f>
        <v>4</v>
      </c>
      <c r="AB759" t="str">
        <f>INDEX(Sheet1!$B$3:$E$8,Main!Z759,Main!AA759)</f>
        <v>Pak Krisna</v>
      </c>
    </row>
    <row r="760" spans="1:28" x14ac:dyDescent="0.35">
      <c r="A760" t="str">
        <f t="shared" si="59"/>
        <v>Kategori 4</v>
      </c>
      <c r="B760">
        <v>759</v>
      </c>
      <c r="C760" t="str">
        <f t="shared" si="56"/>
        <v>0759</v>
      </c>
      <c r="D760" t="str">
        <f t="shared" si="57"/>
        <v>A0759</v>
      </c>
      <c r="E760" t="str">
        <f>VLOOKUP(F760,Helper!$I:$J,2,0)</f>
        <v>A</v>
      </c>
      <c r="F760" t="s">
        <v>1015</v>
      </c>
      <c r="G760" s="27" t="str">
        <f>VLOOKUP(D760,Detail!$G:$H,2,0)</f>
        <v>Irfan Handayani</v>
      </c>
      <c r="H760">
        <v>67</v>
      </c>
      <c r="I760">
        <v>65</v>
      </c>
      <c r="J760">
        <v>75</v>
      </c>
      <c r="K760">
        <v>52</v>
      </c>
      <c r="L760">
        <v>83</v>
      </c>
      <c r="M760">
        <v>56</v>
      </c>
      <c r="N760">
        <v>82</v>
      </c>
      <c r="O760" s="27" t="str">
        <f>IFERROR(VLOOKUP(D760,Absen!$A:$B,2,0),"No")</f>
        <v>No</v>
      </c>
      <c r="P760" s="43">
        <f t="shared" si="58"/>
        <v>82</v>
      </c>
      <c r="Q760" s="45">
        <f t="shared" si="60"/>
        <v>67.775000000000006</v>
      </c>
      <c r="R760" s="49" t="str">
        <f>VLOOKUP(Q760,Helper!$N:$O,2,TRUE)</f>
        <v>C</v>
      </c>
      <c r="S760" s="51">
        <f>MATCH(D760,Detail!$G$2:$G$1001,0)</f>
        <v>457</v>
      </c>
      <c r="T760" s="27">
        <f>INDEX(Detail!$A$2:$A$1001,Main!S760,1)</f>
        <v>37888</v>
      </c>
      <c r="U760" t="str">
        <f>INDEX(Detail!$F$2:$F$1001,Main!S760,1)</f>
        <v>Prabumulih</v>
      </c>
      <c r="V760">
        <f>INDEX(Detail!$C$2:$C$1001,Main!S760,1)</f>
        <v>150</v>
      </c>
      <c r="W760">
        <f>INDEX(Detail!$D$2:$D$1001,Main!S760,1)</f>
        <v>79</v>
      </c>
      <c r="X760" t="str">
        <f>INDEX(Detail!$E$2:$E$1001,Main!S760,1)</f>
        <v>Gg. Surapati No. 68</v>
      </c>
      <c r="Y760" t="str">
        <f>INDEX(Detail!$B$2:$B$1001,Main!S760,1)</f>
        <v>AB+</v>
      </c>
      <c r="Z760">
        <f>MATCH(F760,Sheet1!$A$3:$A$8,0)</f>
        <v>1</v>
      </c>
      <c r="AA760">
        <f>MATCH(A760,Sheet1!$B$2:$E$2,0)</f>
        <v>4</v>
      </c>
      <c r="AB760" t="str">
        <f>INDEX(Sheet1!$B$3:$E$8,Main!Z760,Main!AA760)</f>
        <v>Pak Krisna</v>
      </c>
    </row>
    <row r="761" spans="1:28" x14ac:dyDescent="0.35">
      <c r="A761" t="str">
        <f t="shared" si="59"/>
        <v>Kategori 4</v>
      </c>
      <c r="B761">
        <v>760</v>
      </c>
      <c r="C761" t="str">
        <f t="shared" si="56"/>
        <v>0760</v>
      </c>
      <c r="D761" t="str">
        <f t="shared" si="57"/>
        <v>F0760</v>
      </c>
      <c r="E761" t="str">
        <f>VLOOKUP(F761,Helper!$I:$J,2,0)</f>
        <v>F</v>
      </c>
      <c r="F761" t="s">
        <v>1011</v>
      </c>
      <c r="G761" s="27" t="str">
        <f>VLOOKUP(D761,Detail!$G:$H,2,0)</f>
        <v>Amelia Nasyiah</v>
      </c>
      <c r="H761">
        <v>89</v>
      </c>
      <c r="I761">
        <v>60</v>
      </c>
      <c r="J761">
        <v>71</v>
      </c>
      <c r="K761">
        <v>58</v>
      </c>
      <c r="L761">
        <v>92</v>
      </c>
      <c r="M761">
        <v>57</v>
      </c>
      <c r="N761">
        <v>90</v>
      </c>
      <c r="O761" s="27" t="str">
        <f>IFERROR(VLOOKUP(D761,Absen!$A:$B,2,0),"No")</f>
        <v>No</v>
      </c>
      <c r="P761" s="43">
        <f t="shared" si="58"/>
        <v>90</v>
      </c>
      <c r="Q761" s="45">
        <f t="shared" si="60"/>
        <v>71.974999999999994</v>
      </c>
      <c r="R761" s="49" t="str">
        <f>VLOOKUP(Q761,Helper!$N:$O,2,TRUE)</f>
        <v>B</v>
      </c>
      <c r="S761" s="51">
        <f>MATCH(D761,Detail!$G$2:$G$1001,0)</f>
        <v>197</v>
      </c>
      <c r="T761" s="27">
        <f>INDEX(Detail!$A$2:$A$1001,Main!S761,1)</f>
        <v>37682</v>
      </c>
      <c r="U761" t="str">
        <f>INDEX(Detail!$F$2:$F$1001,Main!S761,1)</f>
        <v>Singkawang</v>
      </c>
      <c r="V761">
        <f>INDEX(Detail!$C$2:$C$1001,Main!S761,1)</f>
        <v>180</v>
      </c>
      <c r="W761">
        <f>INDEX(Detail!$D$2:$D$1001,Main!S761,1)</f>
        <v>74</v>
      </c>
      <c r="X761" t="str">
        <f>INDEX(Detail!$E$2:$E$1001,Main!S761,1)</f>
        <v>Gang Ronggowarsito No. 18</v>
      </c>
      <c r="Y761" t="str">
        <f>INDEX(Detail!$B$2:$B$1001,Main!S761,1)</f>
        <v>B+</v>
      </c>
      <c r="Z761">
        <f>MATCH(F761,Sheet1!$A$3:$A$8,0)</f>
        <v>6</v>
      </c>
      <c r="AA761">
        <f>MATCH(A761,Sheet1!$B$2:$E$2,0)</f>
        <v>4</v>
      </c>
      <c r="AB761" t="str">
        <f>INDEX(Sheet1!$B$3:$E$8,Main!Z761,Main!AA761)</f>
        <v>Bu Dwi</v>
      </c>
    </row>
    <row r="762" spans="1:28" x14ac:dyDescent="0.35">
      <c r="A762" t="str">
        <f t="shared" si="59"/>
        <v>Kategori 4</v>
      </c>
      <c r="B762">
        <v>761</v>
      </c>
      <c r="C762" t="str">
        <f t="shared" si="56"/>
        <v>0761</v>
      </c>
      <c r="D762" t="str">
        <f t="shared" si="57"/>
        <v>B0761</v>
      </c>
      <c r="E762" t="str">
        <f>VLOOKUP(F762,Helper!$I:$J,2,0)</f>
        <v>B</v>
      </c>
      <c r="F762" t="s">
        <v>1014</v>
      </c>
      <c r="G762" s="27" t="str">
        <f>VLOOKUP(D762,Detail!$G:$H,2,0)</f>
        <v>Darijan Wacana</v>
      </c>
      <c r="H762">
        <v>74</v>
      </c>
      <c r="I762">
        <v>64</v>
      </c>
      <c r="J762">
        <v>30</v>
      </c>
      <c r="K762">
        <v>74</v>
      </c>
      <c r="L762">
        <v>54</v>
      </c>
      <c r="M762">
        <v>84</v>
      </c>
      <c r="N762">
        <v>61</v>
      </c>
      <c r="O762" s="27">
        <f>IFERROR(VLOOKUP(D762,Absen!$A:$B,2,0),"No")</f>
        <v>44863</v>
      </c>
      <c r="P762" s="43">
        <f t="shared" si="58"/>
        <v>51</v>
      </c>
      <c r="Q762" s="45">
        <f t="shared" si="60"/>
        <v>61.15</v>
      </c>
      <c r="R762" s="49" t="str">
        <f>VLOOKUP(Q762,Helper!$N:$O,2,TRUE)</f>
        <v>C</v>
      </c>
      <c r="S762" s="51">
        <f>MATCH(D762,Detail!$G$2:$G$1001,0)</f>
        <v>806</v>
      </c>
      <c r="T762" s="27">
        <f>INDEX(Detail!$A$2:$A$1001,Main!S762,1)</f>
        <v>37601</v>
      </c>
      <c r="U762" t="str">
        <f>INDEX(Detail!$F$2:$F$1001,Main!S762,1)</f>
        <v>Singkawang</v>
      </c>
      <c r="V762">
        <f>INDEX(Detail!$C$2:$C$1001,Main!S762,1)</f>
        <v>168</v>
      </c>
      <c r="W762">
        <f>INDEX(Detail!$D$2:$D$1001,Main!S762,1)</f>
        <v>88</v>
      </c>
      <c r="X762" t="str">
        <f>INDEX(Detail!$E$2:$E$1001,Main!S762,1)</f>
        <v>Jl. Jamika No. 21</v>
      </c>
      <c r="Y762" t="str">
        <f>INDEX(Detail!$B$2:$B$1001,Main!S762,1)</f>
        <v>AB-</v>
      </c>
      <c r="Z762">
        <f>MATCH(F762,Sheet1!$A$3:$A$8,0)</f>
        <v>2</v>
      </c>
      <c r="AA762">
        <f>MATCH(A762,Sheet1!$B$2:$E$2,0)</f>
        <v>4</v>
      </c>
      <c r="AB762" t="str">
        <f>INDEX(Sheet1!$B$3:$E$8,Main!Z762,Main!AA762)</f>
        <v>Pak Budi</v>
      </c>
    </row>
    <row r="763" spans="1:28" x14ac:dyDescent="0.35">
      <c r="A763" t="str">
        <f t="shared" si="59"/>
        <v>Kategori 4</v>
      </c>
      <c r="B763">
        <v>762</v>
      </c>
      <c r="C763" t="str">
        <f t="shared" si="56"/>
        <v>0762</v>
      </c>
      <c r="D763" t="str">
        <f t="shared" si="57"/>
        <v>A0762</v>
      </c>
      <c r="E763" t="str">
        <f>VLOOKUP(F763,Helper!$I:$J,2,0)</f>
        <v>A</v>
      </c>
      <c r="F763" t="s">
        <v>1015</v>
      </c>
      <c r="G763" s="27" t="str">
        <f>VLOOKUP(D763,Detail!$G:$H,2,0)</f>
        <v>Argono Padmasari</v>
      </c>
      <c r="H763">
        <v>78</v>
      </c>
      <c r="I763">
        <v>73</v>
      </c>
      <c r="J763">
        <v>93</v>
      </c>
      <c r="K763">
        <v>75</v>
      </c>
      <c r="L763">
        <v>54</v>
      </c>
      <c r="M763">
        <v>54</v>
      </c>
      <c r="N763">
        <v>82</v>
      </c>
      <c r="O763" s="27" t="str">
        <f>IFERROR(VLOOKUP(D763,Absen!$A:$B,2,0),"No")</f>
        <v>No</v>
      </c>
      <c r="P763" s="43">
        <f t="shared" si="58"/>
        <v>82</v>
      </c>
      <c r="Q763" s="45">
        <f t="shared" si="60"/>
        <v>72.600000000000009</v>
      </c>
      <c r="R763" s="49" t="str">
        <f>VLOOKUP(Q763,Helper!$N:$O,2,TRUE)</f>
        <v>B</v>
      </c>
      <c r="S763" s="51">
        <f>MATCH(D763,Detail!$G$2:$G$1001,0)</f>
        <v>261</v>
      </c>
      <c r="T763" s="27">
        <f>INDEX(Detail!$A$2:$A$1001,Main!S763,1)</f>
        <v>37481</v>
      </c>
      <c r="U763" t="str">
        <f>INDEX(Detail!$F$2:$F$1001,Main!S763,1)</f>
        <v>Padang</v>
      </c>
      <c r="V763">
        <f>INDEX(Detail!$C$2:$C$1001,Main!S763,1)</f>
        <v>164</v>
      </c>
      <c r="W763">
        <f>INDEX(Detail!$D$2:$D$1001,Main!S763,1)</f>
        <v>94</v>
      </c>
      <c r="X763" t="str">
        <f>INDEX(Detail!$E$2:$E$1001,Main!S763,1)</f>
        <v>Gg. Ahmad Yani No. 79</v>
      </c>
      <c r="Y763" t="str">
        <f>INDEX(Detail!$B$2:$B$1001,Main!S763,1)</f>
        <v>O-</v>
      </c>
      <c r="Z763">
        <f>MATCH(F763,Sheet1!$A$3:$A$8,0)</f>
        <v>1</v>
      </c>
      <c r="AA763">
        <f>MATCH(A763,Sheet1!$B$2:$E$2,0)</f>
        <v>4</v>
      </c>
      <c r="AB763" t="str">
        <f>INDEX(Sheet1!$B$3:$E$8,Main!Z763,Main!AA763)</f>
        <v>Pak Krisna</v>
      </c>
    </row>
    <row r="764" spans="1:28" x14ac:dyDescent="0.35">
      <c r="A764" t="str">
        <f t="shared" si="59"/>
        <v>Kategori 4</v>
      </c>
      <c r="B764">
        <v>763</v>
      </c>
      <c r="C764" t="str">
        <f t="shared" si="56"/>
        <v>0763</v>
      </c>
      <c r="D764" t="str">
        <f t="shared" si="57"/>
        <v>A0763</v>
      </c>
      <c r="E764" t="str">
        <f>VLOOKUP(F764,Helper!$I:$J,2,0)</f>
        <v>A</v>
      </c>
      <c r="F764" t="s">
        <v>1015</v>
      </c>
      <c r="G764" s="27" t="str">
        <f>VLOOKUP(D764,Detail!$G:$H,2,0)</f>
        <v>Maryadi Hakim</v>
      </c>
      <c r="H764">
        <v>90</v>
      </c>
      <c r="I764">
        <v>48</v>
      </c>
      <c r="J764">
        <v>54</v>
      </c>
      <c r="K764">
        <v>53</v>
      </c>
      <c r="L764">
        <v>50</v>
      </c>
      <c r="M764">
        <v>57</v>
      </c>
      <c r="N764">
        <v>71</v>
      </c>
      <c r="O764" s="27">
        <f>IFERROR(VLOOKUP(D764,Absen!$A:$B,2,0),"No")</f>
        <v>44819</v>
      </c>
      <c r="P764" s="43">
        <f t="shared" si="58"/>
        <v>61</v>
      </c>
      <c r="Q764" s="45">
        <f t="shared" si="60"/>
        <v>58.424999999999997</v>
      </c>
      <c r="R764" s="49" t="str">
        <f>VLOOKUP(Q764,Helper!$N:$O,2,TRUE)</f>
        <v>D</v>
      </c>
      <c r="S764" s="51">
        <f>MATCH(D764,Detail!$G$2:$G$1001,0)</f>
        <v>396</v>
      </c>
      <c r="T764" s="27">
        <f>INDEX(Detail!$A$2:$A$1001,Main!S764,1)</f>
        <v>37918</v>
      </c>
      <c r="U764" t="str">
        <f>INDEX(Detail!$F$2:$F$1001,Main!S764,1)</f>
        <v>Bontang</v>
      </c>
      <c r="V764">
        <f>INDEX(Detail!$C$2:$C$1001,Main!S764,1)</f>
        <v>155</v>
      </c>
      <c r="W764">
        <f>INDEX(Detail!$D$2:$D$1001,Main!S764,1)</f>
        <v>48</v>
      </c>
      <c r="X764" t="str">
        <f>INDEX(Detail!$E$2:$E$1001,Main!S764,1)</f>
        <v>Gg. Pasir Koja No. 91</v>
      </c>
      <c r="Y764" t="str">
        <f>INDEX(Detail!$B$2:$B$1001,Main!S764,1)</f>
        <v>AB+</v>
      </c>
      <c r="Z764">
        <f>MATCH(F764,Sheet1!$A$3:$A$8,0)</f>
        <v>1</v>
      </c>
      <c r="AA764">
        <f>MATCH(A764,Sheet1!$B$2:$E$2,0)</f>
        <v>4</v>
      </c>
      <c r="AB764" t="str">
        <f>INDEX(Sheet1!$B$3:$E$8,Main!Z764,Main!AA764)</f>
        <v>Pak Krisna</v>
      </c>
    </row>
    <row r="765" spans="1:28" x14ac:dyDescent="0.35">
      <c r="A765" t="str">
        <f t="shared" si="59"/>
        <v>Kategori 4</v>
      </c>
      <c r="B765">
        <v>764</v>
      </c>
      <c r="C765" t="str">
        <f t="shared" si="56"/>
        <v>0764</v>
      </c>
      <c r="D765" t="str">
        <f t="shared" si="57"/>
        <v>C0764</v>
      </c>
      <c r="E765" t="str">
        <f>VLOOKUP(F765,Helper!$I:$J,2,0)</f>
        <v>C</v>
      </c>
      <c r="F765" t="s">
        <v>1012</v>
      </c>
      <c r="G765" s="27" t="str">
        <f>VLOOKUP(D765,Detail!$G:$H,2,0)</f>
        <v>Timbul Hassanah</v>
      </c>
      <c r="H765">
        <v>56</v>
      </c>
      <c r="I765">
        <v>46</v>
      </c>
      <c r="J765">
        <v>38</v>
      </c>
      <c r="K765">
        <v>61</v>
      </c>
      <c r="L765">
        <v>58</v>
      </c>
      <c r="M765">
        <v>71</v>
      </c>
      <c r="N765">
        <v>71</v>
      </c>
      <c r="O765" s="27">
        <f>IFERROR(VLOOKUP(D765,Absen!$A:$B,2,0),"No")</f>
        <v>44881</v>
      </c>
      <c r="P765" s="43">
        <f t="shared" si="58"/>
        <v>61</v>
      </c>
      <c r="Q765" s="45">
        <f t="shared" si="60"/>
        <v>55.525000000000006</v>
      </c>
      <c r="R765" s="49" t="str">
        <f>VLOOKUP(Q765,Helper!$N:$O,2,TRUE)</f>
        <v>D</v>
      </c>
      <c r="S765" s="51">
        <f>MATCH(D765,Detail!$G$2:$G$1001,0)</f>
        <v>755</v>
      </c>
      <c r="T765" s="27">
        <f>INDEX(Detail!$A$2:$A$1001,Main!S765,1)</f>
        <v>38425</v>
      </c>
      <c r="U765" t="str">
        <f>INDEX(Detail!$F$2:$F$1001,Main!S765,1)</f>
        <v>Sawahlunto</v>
      </c>
      <c r="V765">
        <f>INDEX(Detail!$C$2:$C$1001,Main!S765,1)</f>
        <v>167</v>
      </c>
      <c r="W765">
        <f>INDEX(Detail!$D$2:$D$1001,Main!S765,1)</f>
        <v>94</v>
      </c>
      <c r="X765" t="str">
        <f>INDEX(Detail!$E$2:$E$1001,Main!S765,1)</f>
        <v xml:space="preserve">Jl. Cikutra Barat No. 2
</v>
      </c>
      <c r="Y765" t="str">
        <f>INDEX(Detail!$B$2:$B$1001,Main!S765,1)</f>
        <v>A+</v>
      </c>
      <c r="Z765">
        <f>MATCH(F765,Sheet1!$A$3:$A$8,0)</f>
        <v>3</v>
      </c>
      <c r="AA765">
        <f>MATCH(A765,Sheet1!$B$2:$E$2,0)</f>
        <v>4</v>
      </c>
      <c r="AB765" t="str">
        <f>INDEX(Sheet1!$B$3:$E$8,Main!Z765,Main!AA765)</f>
        <v>Pak Andi</v>
      </c>
    </row>
    <row r="766" spans="1:28" x14ac:dyDescent="0.35">
      <c r="A766" t="str">
        <f t="shared" si="59"/>
        <v>Kategori 4</v>
      </c>
      <c r="B766">
        <v>765</v>
      </c>
      <c r="C766" t="str">
        <f t="shared" si="56"/>
        <v>0765</v>
      </c>
      <c r="D766" t="str">
        <f t="shared" si="57"/>
        <v>E0765</v>
      </c>
      <c r="E766" t="str">
        <f>VLOOKUP(F766,Helper!$I:$J,2,0)</f>
        <v>E</v>
      </c>
      <c r="F766" t="s">
        <v>1010</v>
      </c>
      <c r="G766" s="27" t="str">
        <f>VLOOKUP(D766,Detail!$G:$H,2,0)</f>
        <v>Digdaya Mustofa</v>
      </c>
      <c r="H766">
        <v>89</v>
      </c>
      <c r="I766">
        <v>65</v>
      </c>
      <c r="J766">
        <v>68</v>
      </c>
      <c r="K766">
        <v>74</v>
      </c>
      <c r="L766">
        <v>50</v>
      </c>
      <c r="M766">
        <v>48</v>
      </c>
      <c r="N766">
        <v>87</v>
      </c>
      <c r="O766" s="27" t="str">
        <f>IFERROR(VLOOKUP(D766,Absen!$A:$B,2,0),"No")</f>
        <v>No</v>
      </c>
      <c r="P766" s="43">
        <f t="shared" si="58"/>
        <v>87</v>
      </c>
      <c r="Q766" s="45">
        <f t="shared" si="60"/>
        <v>66.650000000000006</v>
      </c>
      <c r="R766" s="49" t="str">
        <f>VLOOKUP(Q766,Helper!$N:$O,2,TRUE)</f>
        <v>C</v>
      </c>
      <c r="S766" s="51">
        <f>MATCH(D766,Detail!$G$2:$G$1001,0)</f>
        <v>52</v>
      </c>
      <c r="T766" s="27">
        <f>INDEX(Detail!$A$2:$A$1001,Main!S766,1)</f>
        <v>37637</v>
      </c>
      <c r="U766" t="str">
        <f>INDEX(Detail!$F$2:$F$1001,Main!S766,1)</f>
        <v>Tidore Kepulauan</v>
      </c>
      <c r="V766">
        <f>INDEX(Detail!$C$2:$C$1001,Main!S766,1)</f>
        <v>172</v>
      </c>
      <c r="W766">
        <f>INDEX(Detail!$D$2:$D$1001,Main!S766,1)</f>
        <v>94</v>
      </c>
      <c r="X766" t="str">
        <f>INDEX(Detail!$E$2:$E$1001,Main!S766,1)</f>
        <v xml:space="preserve">Gang Gardujati No. 4
</v>
      </c>
      <c r="Y766" t="str">
        <f>INDEX(Detail!$B$2:$B$1001,Main!S766,1)</f>
        <v>B-</v>
      </c>
      <c r="Z766">
        <f>MATCH(F766,Sheet1!$A$3:$A$8,0)</f>
        <v>5</v>
      </c>
      <c r="AA766">
        <f>MATCH(A766,Sheet1!$B$2:$E$2,0)</f>
        <v>4</v>
      </c>
      <c r="AB766" t="str">
        <f>INDEX(Sheet1!$B$3:$E$8,Main!Z766,Main!AA766)</f>
        <v>Bu Ratna</v>
      </c>
    </row>
    <row r="767" spans="1:28" x14ac:dyDescent="0.35">
      <c r="A767" t="str">
        <f t="shared" si="59"/>
        <v>Kategori 4</v>
      </c>
      <c r="B767">
        <v>766</v>
      </c>
      <c r="C767" t="str">
        <f t="shared" si="56"/>
        <v>0766</v>
      </c>
      <c r="D767" t="str">
        <f t="shared" si="57"/>
        <v>A0766</v>
      </c>
      <c r="E767" t="str">
        <f>VLOOKUP(F767,Helper!$I:$J,2,0)</f>
        <v>A</v>
      </c>
      <c r="F767" t="s">
        <v>1015</v>
      </c>
      <c r="G767" s="27" t="str">
        <f>VLOOKUP(D767,Detail!$G:$H,2,0)</f>
        <v>Dariati Wastuti</v>
      </c>
      <c r="H767">
        <v>81</v>
      </c>
      <c r="I767">
        <v>74</v>
      </c>
      <c r="J767">
        <v>94</v>
      </c>
      <c r="K767">
        <v>59</v>
      </c>
      <c r="L767">
        <v>66</v>
      </c>
      <c r="M767">
        <v>49</v>
      </c>
      <c r="N767">
        <v>88</v>
      </c>
      <c r="O767" s="27">
        <f>IFERROR(VLOOKUP(D767,Absen!$A:$B,2,0),"No")</f>
        <v>44892</v>
      </c>
      <c r="P767" s="43">
        <f t="shared" si="58"/>
        <v>78</v>
      </c>
      <c r="Q767" s="45">
        <f t="shared" si="60"/>
        <v>71.399999999999991</v>
      </c>
      <c r="R767" s="49" t="str">
        <f>VLOOKUP(Q767,Helper!$N:$O,2,TRUE)</f>
        <v>B</v>
      </c>
      <c r="S767" s="51">
        <f>MATCH(D767,Detail!$G$2:$G$1001,0)</f>
        <v>653</v>
      </c>
      <c r="T767" s="27">
        <f>INDEX(Detail!$A$2:$A$1001,Main!S767,1)</f>
        <v>37405</v>
      </c>
      <c r="U767" t="str">
        <f>INDEX(Detail!$F$2:$F$1001,Main!S767,1)</f>
        <v>Kota Administrasi Jakarta Utara</v>
      </c>
      <c r="V767">
        <f>INDEX(Detail!$C$2:$C$1001,Main!S767,1)</f>
        <v>176</v>
      </c>
      <c r="W767">
        <f>INDEX(Detail!$D$2:$D$1001,Main!S767,1)</f>
        <v>63</v>
      </c>
      <c r="X767" t="str">
        <f>INDEX(Detail!$E$2:$E$1001,Main!S767,1)</f>
        <v xml:space="preserve">Jalan Rawamangun No. 7
</v>
      </c>
      <c r="Y767" t="str">
        <f>INDEX(Detail!$B$2:$B$1001,Main!S767,1)</f>
        <v>B+</v>
      </c>
      <c r="Z767">
        <f>MATCH(F767,Sheet1!$A$3:$A$8,0)</f>
        <v>1</v>
      </c>
      <c r="AA767">
        <f>MATCH(A767,Sheet1!$B$2:$E$2,0)</f>
        <v>4</v>
      </c>
      <c r="AB767" t="str">
        <f>INDEX(Sheet1!$B$3:$E$8,Main!Z767,Main!AA767)</f>
        <v>Pak Krisna</v>
      </c>
    </row>
    <row r="768" spans="1:28" x14ac:dyDescent="0.35">
      <c r="A768" t="str">
        <f t="shared" si="59"/>
        <v>Kategori 4</v>
      </c>
      <c r="B768">
        <v>767</v>
      </c>
      <c r="C768" t="str">
        <f t="shared" si="56"/>
        <v>0767</v>
      </c>
      <c r="D768" t="str">
        <f t="shared" si="57"/>
        <v>B0767</v>
      </c>
      <c r="E768" t="str">
        <f>VLOOKUP(F768,Helper!$I:$J,2,0)</f>
        <v>B</v>
      </c>
      <c r="F768" t="s">
        <v>1014</v>
      </c>
      <c r="G768" s="27" t="str">
        <f>VLOOKUP(D768,Detail!$G:$H,2,0)</f>
        <v>Ihsan Sudiati</v>
      </c>
      <c r="H768">
        <v>94</v>
      </c>
      <c r="I768">
        <v>42</v>
      </c>
      <c r="J768">
        <v>91</v>
      </c>
      <c r="K768">
        <v>59</v>
      </c>
      <c r="L768">
        <v>52</v>
      </c>
      <c r="M768">
        <v>80</v>
      </c>
      <c r="N768">
        <v>94</v>
      </c>
      <c r="O768" s="27" t="str">
        <f>IFERROR(VLOOKUP(D768,Absen!$A:$B,2,0),"No")</f>
        <v>No</v>
      </c>
      <c r="P768" s="43">
        <f t="shared" si="58"/>
        <v>94</v>
      </c>
      <c r="Q768" s="45">
        <f t="shared" si="60"/>
        <v>74.475000000000009</v>
      </c>
      <c r="R768" s="49" t="str">
        <f>VLOOKUP(Q768,Helper!$N:$O,2,TRUE)</f>
        <v>B</v>
      </c>
      <c r="S768" s="51">
        <f>MATCH(D768,Detail!$G$2:$G$1001,0)</f>
        <v>692</v>
      </c>
      <c r="T768" s="27">
        <f>INDEX(Detail!$A$2:$A$1001,Main!S768,1)</f>
        <v>37083</v>
      </c>
      <c r="U768" t="str">
        <f>INDEX(Detail!$F$2:$F$1001,Main!S768,1)</f>
        <v>Tegal</v>
      </c>
      <c r="V768">
        <f>INDEX(Detail!$C$2:$C$1001,Main!S768,1)</f>
        <v>162</v>
      </c>
      <c r="W768">
        <f>INDEX(Detail!$D$2:$D$1001,Main!S768,1)</f>
        <v>46</v>
      </c>
      <c r="X768" t="str">
        <f>INDEX(Detail!$E$2:$E$1001,Main!S768,1)</f>
        <v xml:space="preserve">Jalan Surapati No. 2
</v>
      </c>
      <c r="Y768" t="str">
        <f>INDEX(Detail!$B$2:$B$1001,Main!S768,1)</f>
        <v>O+</v>
      </c>
      <c r="Z768">
        <f>MATCH(F768,Sheet1!$A$3:$A$8,0)</f>
        <v>2</v>
      </c>
      <c r="AA768">
        <f>MATCH(A768,Sheet1!$B$2:$E$2,0)</f>
        <v>4</v>
      </c>
      <c r="AB768" t="str">
        <f>INDEX(Sheet1!$B$3:$E$8,Main!Z768,Main!AA768)</f>
        <v>Pak Budi</v>
      </c>
    </row>
    <row r="769" spans="1:28" x14ac:dyDescent="0.35">
      <c r="A769" t="str">
        <f t="shared" si="59"/>
        <v>Kategori 4</v>
      </c>
      <c r="B769">
        <v>768</v>
      </c>
      <c r="C769" t="str">
        <f t="shared" si="56"/>
        <v>0768</v>
      </c>
      <c r="D769" t="str">
        <f t="shared" si="57"/>
        <v>E0768</v>
      </c>
      <c r="E769" t="str">
        <f>VLOOKUP(F769,Helper!$I:$J,2,0)</f>
        <v>E</v>
      </c>
      <c r="F769" t="s">
        <v>1010</v>
      </c>
      <c r="G769" s="27" t="str">
        <f>VLOOKUP(D769,Detail!$G:$H,2,0)</f>
        <v>Marwata Susanti</v>
      </c>
      <c r="H769">
        <v>63</v>
      </c>
      <c r="I769">
        <v>67</v>
      </c>
      <c r="J769">
        <v>57</v>
      </c>
      <c r="K769">
        <v>68</v>
      </c>
      <c r="L769">
        <v>85</v>
      </c>
      <c r="M769">
        <v>75</v>
      </c>
      <c r="N769">
        <v>68</v>
      </c>
      <c r="O769" s="27">
        <f>IFERROR(VLOOKUP(D769,Absen!$A:$B,2,0),"No")</f>
        <v>44796</v>
      </c>
      <c r="P769" s="43">
        <f t="shared" si="58"/>
        <v>58</v>
      </c>
      <c r="Q769" s="45">
        <f t="shared" si="60"/>
        <v>67.575000000000003</v>
      </c>
      <c r="R769" s="49" t="str">
        <f>VLOOKUP(Q769,Helper!$N:$O,2,TRUE)</f>
        <v>C</v>
      </c>
      <c r="S769" s="51">
        <f>MATCH(D769,Detail!$G$2:$G$1001,0)</f>
        <v>632</v>
      </c>
      <c r="T769" s="27">
        <f>INDEX(Detail!$A$2:$A$1001,Main!S769,1)</f>
        <v>37920</v>
      </c>
      <c r="U769" t="str">
        <f>INDEX(Detail!$F$2:$F$1001,Main!S769,1)</f>
        <v>Padangpanjang</v>
      </c>
      <c r="V769">
        <f>INDEX(Detail!$C$2:$C$1001,Main!S769,1)</f>
        <v>178</v>
      </c>
      <c r="W769">
        <f>INDEX(Detail!$D$2:$D$1001,Main!S769,1)</f>
        <v>68</v>
      </c>
      <c r="X769" t="str">
        <f>INDEX(Detail!$E$2:$E$1001,Main!S769,1)</f>
        <v>Jalan Pasir Koja No. 95</v>
      </c>
      <c r="Y769" t="str">
        <f>INDEX(Detail!$B$2:$B$1001,Main!S769,1)</f>
        <v>B+</v>
      </c>
      <c r="Z769">
        <f>MATCH(F769,Sheet1!$A$3:$A$8,0)</f>
        <v>5</v>
      </c>
      <c r="AA769">
        <f>MATCH(A769,Sheet1!$B$2:$E$2,0)</f>
        <v>4</v>
      </c>
      <c r="AB769" t="str">
        <f>INDEX(Sheet1!$B$3:$E$8,Main!Z769,Main!AA769)</f>
        <v>Bu Ratna</v>
      </c>
    </row>
    <row r="770" spans="1:28" x14ac:dyDescent="0.35">
      <c r="A770" t="str">
        <f t="shared" si="59"/>
        <v>Kategori 4</v>
      </c>
      <c r="B770">
        <v>769</v>
      </c>
      <c r="C770" t="str">
        <f t="shared" ref="C770:C833" si="61">TEXT(B770,"0000")</f>
        <v>0769</v>
      </c>
      <c r="D770" t="str">
        <f t="shared" ref="D770:D833" si="62">CONCATENATE(E770,C770)</f>
        <v>F0769</v>
      </c>
      <c r="E770" t="str">
        <f>VLOOKUP(F770,Helper!$I:$J,2,0)</f>
        <v>F</v>
      </c>
      <c r="F770" t="s">
        <v>1011</v>
      </c>
      <c r="G770" s="27" t="str">
        <f>VLOOKUP(D770,Detail!$G:$H,2,0)</f>
        <v>Lalita Wibisono</v>
      </c>
      <c r="H770">
        <v>91</v>
      </c>
      <c r="I770">
        <v>52</v>
      </c>
      <c r="J770">
        <v>69</v>
      </c>
      <c r="K770">
        <v>59</v>
      </c>
      <c r="L770">
        <v>89</v>
      </c>
      <c r="M770">
        <v>99</v>
      </c>
      <c r="N770">
        <v>100</v>
      </c>
      <c r="O770" s="27" t="str">
        <f>IFERROR(VLOOKUP(D770,Absen!$A:$B,2,0),"No")</f>
        <v>No</v>
      </c>
      <c r="P770" s="43">
        <f t="shared" ref="P770:P833" si="63">IF(ISNUMBER(O770),N770-10,N770)</f>
        <v>100</v>
      </c>
      <c r="Q770" s="45">
        <f t="shared" si="60"/>
        <v>79.974999999999994</v>
      </c>
      <c r="R770" s="49" t="str">
        <f>VLOOKUP(Q770,Helper!$N:$O,2,TRUE)</f>
        <v>B</v>
      </c>
      <c r="S770" s="51">
        <f>MATCH(D770,Detail!$G$2:$G$1001,0)</f>
        <v>926</v>
      </c>
      <c r="T770" s="27">
        <f>INDEX(Detail!$A$2:$A$1001,Main!S770,1)</f>
        <v>38118</v>
      </c>
      <c r="U770" t="str">
        <f>INDEX(Detail!$F$2:$F$1001,Main!S770,1)</f>
        <v>Surabaya</v>
      </c>
      <c r="V770">
        <f>INDEX(Detail!$C$2:$C$1001,Main!S770,1)</f>
        <v>167</v>
      </c>
      <c r="W770">
        <f>INDEX(Detail!$D$2:$D$1001,Main!S770,1)</f>
        <v>46</v>
      </c>
      <c r="X770" t="str">
        <f>INDEX(Detail!$E$2:$E$1001,Main!S770,1)</f>
        <v>Jl. Rawamangun No. 82</v>
      </c>
      <c r="Y770" t="str">
        <f>INDEX(Detail!$B$2:$B$1001,Main!S770,1)</f>
        <v>AB+</v>
      </c>
      <c r="Z770">
        <f>MATCH(F770,Sheet1!$A$3:$A$8,0)</f>
        <v>6</v>
      </c>
      <c r="AA770">
        <f>MATCH(A770,Sheet1!$B$2:$E$2,0)</f>
        <v>4</v>
      </c>
      <c r="AB770" t="str">
        <f>INDEX(Sheet1!$B$3:$E$8,Main!Z770,Main!AA770)</f>
        <v>Bu Dwi</v>
      </c>
    </row>
    <row r="771" spans="1:28" x14ac:dyDescent="0.35">
      <c r="A771" t="str">
        <f t="shared" ref="A771:A834" si="64">IF(B771&gt;=751,"Kategori 4",IF(B771&gt;=501,"Kategori 3",IF(B771&gt;=251,"Kategori 2","Kategori 1")))</f>
        <v>Kategori 4</v>
      </c>
      <c r="B771">
        <v>770</v>
      </c>
      <c r="C771" t="str">
        <f t="shared" si="61"/>
        <v>0770</v>
      </c>
      <c r="D771" t="str">
        <f t="shared" si="62"/>
        <v>B0770</v>
      </c>
      <c r="E771" t="str">
        <f>VLOOKUP(F771,Helper!$I:$J,2,0)</f>
        <v>B</v>
      </c>
      <c r="F771" t="s">
        <v>1014</v>
      </c>
      <c r="G771" s="27" t="str">
        <f>VLOOKUP(D771,Detail!$G:$H,2,0)</f>
        <v>Cayadi Halimah</v>
      </c>
      <c r="H771">
        <v>91</v>
      </c>
      <c r="I771">
        <v>62</v>
      </c>
      <c r="J771">
        <v>82</v>
      </c>
      <c r="K771">
        <v>57</v>
      </c>
      <c r="L771">
        <v>66</v>
      </c>
      <c r="M771">
        <v>84</v>
      </c>
      <c r="N771">
        <v>69</v>
      </c>
      <c r="O771" s="27" t="str">
        <f>IFERROR(VLOOKUP(D771,Absen!$A:$B,2,0),"No")</f>
        <v>No</v>
      </c>
      <c r="P771" s="43">
        <f t="shared" si="63"/>
        <v>69</v>
      </c>
      <c r="Q771" s="45">
        <f t="shared" ref="Q771:Q834" si="65">(H771*12.5%+I771*12.5%+K771*12.5%+L771*12.5%+J771*20%+M771*20%+P771*10%)</f>
        <v>74.600000000000009</v>
      </c>
      <c r="R771" s="49" t="str">
        <f>VLOOKUP(Q771,Helper!$N:$O,2,TRUE)</f>
        <v>B</v>
      </c>
      <c r="S771" s="51">
        <f>MATCH(D771,Detail!$G$2:$G$1001,0)</f>
        <v>856</v>
      </c>
      <c r="T771" s="27">
        <f>INDEX(Detail!$A$2:$A$1001,Main!S771,1)</f>
        <v>38415</v>
      </c>
      <c r="U771" t="str">
        <f>INDEX(Detail!$F$2:$F$1001,Main!S771,1)</f>
        <v>Gorontalo</v>
      </c>
      <c r="V771">
        <f>INDEX(Detail!$C$2:$C$1001,Main!S771,1)</f>
        <v>164</v>
      </c>
      <c r="W771">
        <f>INDEX(Detail!$D$2:$D$1001,Main!S771,1)</f>
        <v>60</v>
      </c>
      <c r="X771" t="str">
        <f>INDEX(Detail!$E$2:$E$1001,Main!S771,1)</f>
        <v>Jl. M.H Thamrin No. 98</v>
      </c>
      <c r="Y771" t="str">
        <f>INDEX(Detail!$B$2:$B$1001,Main!S771,1)</f>
        <v>A-</v>
      </c>
      <c r="Z771">
        <f>MATCH(F771,Sheet1!$A$3:$A$8,0)</f>
        <v>2</v>
      </c>
      <c r="AA771">
        <f>MATCH(A771,Sheet1!$B$2:$E$2,0)</f>
        <v>4</v>
      </c>
      <c r="AB771" t="str">
        <f>INDEX(Sheet1!$B$3:$E$8,Main!Z771,Main!AA771)</f>
        <v>Pak Budi</v>
      </c>
    </row>
    <row r="772" spans="1:28" x14ac:dyDescent="0.35">
      <c r="A772" t="str">
        <f t="shared" si="64"/>
        <v>Kategori 4</v>
      </c>
      <c r="B772">
        <v>771</v>
      </c>
      <c r="C772" t="str">
        <f t="shared" si="61"/>
        <v>0771</v>
      </c>
      <c r="D772" t="str">
        <f t="shared" si="62"/>
        <v>E0771</v>
      </c>
      <c r="E772" t="str">
        <f>VLOOKUP(F772,Helper!$I:$J,2,0)</f>
        <v>E</v>
      </c>
      <c r="F772" t="s">
        <v>1010</v>
      </c>
      <c r="G772" s="27" t="str">
        <f>VLOOKUP(D772,Detail!$G:$H,2,0)</f>
        <v>Mumpuni Napitupulu</v>
      </c>
      <c r="H772">
        <v>93</v>
      </c>
      <c r="I772">
        <v>47</v>
      </c>
      <c r="J772">
        <v>43</v>
      </c>
      <c r="K772">
        <v>68</v>
      </c>
      <c r="L772">
        <v>64</v>
      </c>
      <c r="M772">
        <v>71</v>
      </c>
      <c r="N772">
        <v>98</v>
      </c>
      <c r="O772" s="27">
        <f>IFERROR(VLOOKUP(D772,Absen!$A:$B,2,0),"No")</f>
        <v>44845</v>
      </c>
      <c r="P772" s="43">
        <f t="shared" si="63"/>
        <v>88</v>
      </c>
      <c r="Q772" s="45">
        <f t="shared" si="65"/>
        <v>65.600000000000009</v>
      </c>
      <c r="R772" s="49" t="str">
        <f>VLOOKUP(Q772,Helper!$N:$O,2,TRUE)</f>
        <v>C</v>
      </c>
      <c r="S772" s="51">
        <f>MATCH(D772,Detail!$G$2:$G$1001,0)</f>
        <v>634</v>
      </c>
      <c r="T772" s="27">
        <f>INDEX(Detail!$A$2:$A$1001,Main!S772,1)</f>
        <v>38130</v>
      </c>
      <c r="U772" t="str">
        <f>INDEX(Detail!$F$2:$F$1001,Main!S772,1)</f>
        <v>Blitar</v>
      </c>
      <c r="V772">
        <f>INDEX(Detail!$C$2:$C$1001,Main!S772,1)</f>
        <v>161</v>
      </c>
      <c r="W772">
        <f>INDEX(Detail!$D$2:$D$1001,Main!S772,1)</f>
        <v>86</v>
      </c>
      <c r="X772" t="str">
        <f>INDEX(Detail!$E$2:$E$1001,Main!S772,1)</f>
        <v>Jalan Pasirkoja No. 20</v>
      </c>
      <c r="Y772" t="str">
        <f>INDEX(Detail!$B$2:$B$1001,Main!S772,1)</f>
        <v>O+</v>
      </c>
      <c r="Z772">
        <f>MATCH(F772,Sheet1!$A$3:$A$8,0)</f>
        <v>5</v>
      </c>
      <c r="AA772">
        <f>MATCH(A772,Sheet1!$B$2:$E$2,0)</f>
        <v>4</v>
      </c>
      <c r="AB772" t="str">
        <f>INDEX(Sheet1!$B$3:$E$8,Main!Z772,Main!AA772)</f>
        <v>Bu Ratna</v>
      </c>
    </row>
    <row r="773" spans="1:28" x14ac:dyDescent="0.35">
      <c r="A773" t="str">
        <f t="shared" si="64"/>
        <v>Kategori 4</v>
      </c>
      <c r="B773">
        <v>772</v>
      </c>
      <c r="C773" t="str">
        <f t="shared" si="61"/>
        <v>0772</v>
      </c>
      <c r="D773" t="str">
        <f t="shared" si="62"/>
        <v>D0772</v>
      </c>
      <c r="E773" t="str">
        <f>VLOOKUP(F773,Helper!$I:$J,2,0)</f>
        <v>D</v>
      </c>
      <c r="F773" t="s">
        <v>1013</v>
      </c>
      <c r="G773" s="27" t="str">
        <f>VLOOKUP(D773,Detail!$G:$H,2,0)</f>
        <v>Siti Prabowo</v>
      </c>
      <c r="H773">
        <v>90</v>
      </c>
      <c r="I773">
        <v>71</v>
      </c>
      <c r="J773">
        <v>81</v>
      </c>
      <c r="K773">
        <v>67</v>
      </c>
      <c r="L773">
        <v>57</v>
      </c>
      <c r="M773">
        <v>54</v>
      </c>
      <c r="N773">
        <v>96</v>
      </c>
      <c r="O773" s="27">
        <f>IFERROR(VLOOKUP(D773,Absen!$A:$B,2,0),"No")</f>
        <v>44844</v>
      </c>
      <c r="P773" s="43">
        <f t="shared" si="63"/>
        <v>86</v>
      </c>
      <c r="Q773" s="45">
        <f t="shared" si="65"/>
        <v>71.224999999999994</v>
      </c>
      <c r="R773" s="49" t="str">
        <f>VLOOKUP(Q773,Helper!$N:$O,2,TRUE)</f>
        <v>B</v>
      </c>
      <c r="S773" s="51">
        <f>MATCH(D773,Detail!$G$2:$G$1001,0)</f>
        <v>669</v>
      </c>
      <c r="T773" s="27">
        <f>INDEX(Detail!$A$2:$A$1001,Main!S773,1)</f>
        <v>37945</v>
      </c>
      <c r="U773" t="str">
        <f>INDEX(Detail!$F$2:$F$1001,Main!S773,1)</f>
        <v>Gorontalo</v>
      </c>
      <c r="V773">
        <f>INDEX(Detail!$C$2:$C$1001,Main!S773,1)</f>
        <v>163</v>
      </c>
      <c r="W773">
        <f>INDEX(Detail!$D$2:$D$1001,Main!S773,1)</f>
        <v>94</v>
      </c>
      <c r="X773" t="str">
        <f>INDEX(Detail!$E$2:$E$1001,Main!S773,1)</f>
        <v>Jalan Sadang Serang No. 54</v>
      </c>
      <c r="Y773" t="str">
        <f>INDEX(Detail!$B$2:$B$1001,Main!S773,1)</f>
        <v>O-</v>
      </c>
      <c r="Z773">
        <f>MATCH(F773,Sheet1!$A$3:$A$8,0)</f>
        <v>4</v>
      </c>
      <c r="AA773">
        <f>MATCH(A773,Sheet1!$B$2:$E$2,0)</f>
        <v>4</v>
      </c>
      <c r="AB773" t="str">
        <f>INDEX(Sheet1!$B$3:$E$8,Main!Z773,Main!AA773)</f>
        <v>Bu Made</v>
      </c>
    </row>
    <row r="774" spans="1:28" x14ac:dyDescent="0.35">
      <c r="A774" t="str">
        <f t="shared" si="64"/>
        <v>Kategori 4</v>
      </c>
      <c r="B774">
        <v>773</v>
      </c>
      <c r="C774" t="str">
        <f t="shared" si="61"/>
        <v>0773</v>
      </c>
      <c r="D774" t="str">
        <f t="shared" si="62"/>
        <v>D0773</v>
      </c>
      <c r="E774" t="str">
        <f>VLOOKUP(F774,Helper!$I:$J,2,0)</f>
        <v>D</v>
      </c>
      <c r="F774" t="s">
        <v>1013</v>
      </c>
      <c r="G774" s="27" t="str">
        <f>VLOOKUP(D774,Detail!$G:$H,2,0)</f>
        <v>Bakidin Maryadi</v>
      </c>
      <c r="H774">
        <v>81</v>
      </c>
      <c r="I774">
        <v>47</v>
      </c>
      <c r="J774">
        <v>75</v>
      </c>
      <c r="K774">
        <v>51</v>
      </c>
      <c r="L774">
        <v>52</v>
      </c>
      <c r="M774">
        <v>71</v>
      </c>
      <c r="N774">
        <v>99</v>
      </c>
      <c r="O774" s="27">
        <f>IFERROR(VLOOKUP(D774,Absen!$A:$B,2,0),"No")</f>
        <v>44901</v>
      </c>
      <c r="P774" s="43">
        <f t="shared" si="63"/>
        <v>89</v>
      </c>
      <c r="Q774" s="45">
        <f t="shared" si="65"/>
        <v>66.975000000000009</v>
      </c>
      <c r="R774" s="49" t="str">
        <f>VLOOKUP(Q774,Helper!$N:$O,2,TRUE)</f>
        <v>C</v>
      </c>
      <c r="S774" s="51">
        <f>MATCH(D774,Detail!$G$2:$G$1001,0)</f>
        <v>866</v>
      </c>
      <c r="T774" s="27">
        <f>INDEX(Detail!$A$2:$A$1001,Main!S774,1)</f>
        <v>38200</v>
      </c>
      <c r="U774" t="str">
        <f>INDEX(Detail!$F$2:$F$1001,Main!S774,1)</f>
        <v>Manado</v>
      </c>
      <c r="V774">
        <f>INDEX(Detail!$C$2:$C$1001,Main!S774,1)</f>
        <v>176</v>
      </c>
      <c r="W774">
        <f>INDEX(Detail!$D$2:$D$1001,Main!S774,1)</f>
        <v>50</v>
      </c>
      <c r="X774" t="str">
        <f>INDEX(Detail!$E$2:$E$1001,Main!S774,1)</f>
        <v xml:space="preserve">Jl. Merdeka No. 1
</v>
      </c>
      <c r="Y774" t="str">
        <f>INDEX(Detail!$B$2:$B$1001,Main!S774,1)</f>
        <v>AB-</v>
      </c>
      <c r="Z774">
        <f>MATCH(F774,Sheet1!$A$3:$A$8,0)</f>
        <v>4</v>
      </c>
      <c r="AA774">
        <f>MATCH(A774,Sheet1!$B$2:$E$2,0)</f>
        <v>4</v>
      </c>
      <c r="AB774" t="str">
        <f>INDEX(Sheet1!$B$3:$E$8,Main!Z774,Main!AA774)</f>
        <v>Bu Made</v>
      </c>
    </row>
    <row r="775" spans="1:28" x14ac:dyDescent="0.35">
      <c r="A775" t="str">
        <f t="shared" si="64"/>
        <v>Kategori 4</v>
      </c>
      <c r="B775">
        <v>774</v>
      </c>
      <c r="C775" t="str">
        <f t="shared" si="61"/>
        <v>0774</v>
      </c>
      <c r="D775" t="str">
        <f t="shared" si="62"/>
        <v>A0774</v>
      </c>
      <c r="E775" t="str">
        <f>VLOOKUP(F775,Helper!$I:$J,2,0)</f>
        <v>A</v>
      </c>
      <c r="F775" t="s">
        <v>1015</v>
      </c>
      <c r="G775" s="27" t="str">
        <f>VLOOKUP(D775,Detail!$G:$H,2,0)</f>
        <v>Dono Mansur</v>
      </c>
      <c r="H775">
        <v>54</v>
      </c>
      <c r="I775">
        <v>55</v>
      </c>
      <c r="J775">
        <v>36</v>
      </c>
      <c r="K775">
        <v>56</v>
      </c>
      <c r="L775">
        <v>65</v>
      </c>
      <c r="M775">
        <v>48</v>
      </c>
      <c r="N775">
        <v>76</v>
      </c>
      <c r="O775" s="27" t="str">
        <f>IFERROR(VLOOKUP(D775,Absen!$A:$B,2,0),"No")</f>
        <v>No</v>
      </c>
      <c r="P775" s="43">
        <f t="shared" si="63"/>
        <v>76</v>
      </c>
      <c r="Q775" s="45">
        <f t="shared" si="65"/>
        <v>53.150000000000006</v>
      </c>
      <c r="R775" s="49" t="str">
        <f>VLOOKUP(Q775,Helper!$N:$O,2,TRUE)</f>
        <v>D</v>
      </c>
      <c r="S775" s="51">
        <f>MATCH(D775,Detail!$G$2:$G$1001,0)</f>
        <v>397</v>
      </c>
      <c r="T775" s="27">
        <f>INDEX(Detail!$A$2:$A$1001,Main!S775,1)</f>
        <v>37902</v>
      </c>
      <c r="U775" t="str">
        <f>INDEX(Detail!$F$2:$F$1001,Main!S775,1)</f>
        <v>Bandar Lampung</v>
      </c>
      <c r="V775">
        <f>INDEX(Detail!$C$2:$C$1001,Main!S775,1)</f>
        <v>157</v>
      </c>
      <c r="W775">
        <f>INDEX(Detail!$D$2:$D$1001,Main!S775,1)</f>
        <v>79</v>
      </c>
      <c r="X775" t="str">
        <f>INDEX(Detail!$E$2:$E$1001,Main!S775,1)</f>
        <v xml:space="preserve">Gg. Pasirkoja No. 2
</v>
      </c>
      <c r="Y775" t="str">
        <f>INDEX(Detail!$B$2:$B$1001,Main!S775,1)</f>
        <v>O-</v>
      </c>
      <c r="Z775">
        <f>MATCH(F775,Sheet1!$A$3:$A$8,0)</f>
        <v>1</v>
      </c>
      <c r="AA775">
        <f>MATCH(A775,Sheet1!$B$2:$E$2,0)</f>
        <v>4</v>
      </c>
      <c r="AB775" t="str">
        <f>INDEX(Sheet1!$B$3:$E$8,Main!Z775,Main!AA775)</f>
        <v>Pak Krisna</v>
      </c>
    </row>
    <row r="776" spans="1:28" x14ac:dyDescent="0.35">
      <c r="A776" t="str">
        <f t="shared" si="64"/>
        <v>Kategori 4</v>
      </c>
      <c r="B776">
        <v>775</v>
      </c>
      <c r="C776" t="str">
        <f t="shared" si="61"/>
        <v>0775</v>
      </c>
      <c r="D776" t="str">
        <f t="shared" si="62"/>
        <v>A0775</v>
      </c>
      <c r="E776" t="str">
        <f>VLOOKUP(F776,Helper!$I:$J,2,0)</f>
        <v>A</v>
      </c>
      <c r="F776" t="s">
        <v>1015</v>
      </c>
      <c r="G776" s="27" t="str">
        <f>VLOOKUP(D776,Detail!$G:$H,2,0)</f>
        <v>Baktiadi Purnawati</v>
      </c>
      <c r="H776">
        <v>84</v>
      </c>
      <c r="I776">
        <v>73</v>
      </c>
      <c r="J776">
        <v>38</v>
      </c>
      <c r="K776">
        <v>75</v>
      </c>
      <c r="L776">
        <v>70</v>
      </c>
      <c r="M776">
        <v>77</v>
      </c>
      <c r="N776">
        <v>69</v>
      </c>
      <c r="O776" s="27">
        <f>IFERROR(VLOOKUP(D776,Absen!$A:$B,2,0),"No")</f>
        <v>44834</v>
      </c>
      <c r="P776" s="43">
        <f t="shared" si="63"/>
        <v>59</v>
      </c>
      <c r="Q776" s="45">
        <f t="shared" si="65"/>
        <v>66.650000000000006</v>
      </c>
      <c r="R776" s="49" t="str">
        <f>VLOOKUP(Q776,Helper!$N:$O,2,TRUE)</f>
        <v>C</v>
      </c>
      <c r="S776" s="51">
        <f>MATCH(D776,Detail!$G$2:$G$1001,0)</f>
        <v>652</v>
      </c>
      <c r="T776" s="27">
        <f>INDEX(Detail!$A$2:$A$1001,Main!S776,1)</f>
        <v>37473</v>
      </c>
      <c r="U776" t="str">
        <f>INDEX(Detail!$F$2:$F$1001,Main!S776,1)</f>
        <v>Cimahi</v>
      </c>
      <c r="V776">
        <f>INDEX(Detail!$C$2:$C$1001,Main!S776,1)</f>
        <v>180</v>
      </c>
      <c r="W776">
        <f>INDEX(Detail!$D$2:$D$1001,Main!S776,1)</f>
        <v>84</v>
      </c>
      <c r="X776" t="str">
        <f>INDEX(Detail!$E$2:$E$1001,Main!S776,1)</f>
        <v>Jalan Rawamangun No. 49</v>
      </c>
      <c r="Y776" t="str">
        <f>INDEX(Detail!$B$2:$B$1001,Main!S776,1)</f>
        <v>A+</v>
      </c>
      <c r="Z776">
        <f>MATCH(F776,Sheet1!$A$3:$A$8,0)</f>
        <v>1</v>
      </c>
      <c r="AA776">
        <f>MATCH(A776,Sheet1!$B$2:$E$2,0)</f>
        <v>4</v>
      </c>
      <c r="AB776" t="str">
        <f>INDEX(Sheet1!$B$3:$E$8,Main!Z776,Main!AA776)</f>
        <v>Pak Krisna</v>
      </c>
    </row>
    <row r="777" spans="1:28" x14ac:dyDescent="0.35">
      <c r="A777" t="str">
        <f t="shared" si="64"/>
        <v>Kategori 4</v>
      </c>
      <c r="B777">
        <v>776</v>
      </c>
      <c r="C777" t="str">
        <f t="shared" si="61"/>
        <v>0776</v>
      </c>
      <c r="D777" t="str">
        <f t="shared" si="62"/>
        <v>C0776</v>
      </c>
      <c r="E777" t="str">
        <f>VLOOKUP(F777,Helper!$I:$J,2,0)</f>
        <v>C</v>
      </c>
      <c r="F777" t="s">
        <v>1012</v>
      </c>
      <c r="G777" s="27" t="str">
        <f>VLOOKUP(D777,Detail!$G:$H,2,0)</f>
        <v>Ana Nugroho</v>
      </c>
      <c r="H777">
        <v>69</v>
      </c>
      <c r="I777">
        <v>58</v>
      </c>
      <c r="J777">
        <v>58</v>
      </c>
      <c r="K777">
        <v>50</v>
      </c>
      <c r="L777">
        <v>91</v>
      </c>
      <c r="M777">
        <v>46</v>
      </c>
      <c r="N777">
        <v>64</v>
      </c>
      <c r="O777" s="27">
        <f>IFERROR(VLOOKUP(D777,Absen!$A:$B,2,0),"No")</f>
        <v>44917</v>
      </c>
      <c r="P777" s="43">
        <f t="shared" si="63"/>
        <v>54</v>
      </c>
      <c r="Q777" s="45">
        <f t="shared" si="65"/>
        <v>59.7</v>
      </c>
      <c r="R777" s="49" t="str">
        <f>VLOOKUP(Q777,Helper!$N:$O,2,TRUE)</f>
        <v>D</v>
      </c>
      <c r="S777" s="51">
        <f>MATCH(D777,Detail!$G$2:$G$1001,0)</f>
        <v>346</v>
      </c>
      <c r="T777" s="27">
        <f>INDEX(Detail!$A$2:$A$1001,Main!S777,1)</f>
        <v>37991</v>
      </c>
      <c r="U777" t="str">
        <f>INDEX(Detail!$F$2:$F$1001,Main!S777,1)</f>
        <v>Sibolga</v>
      </c>
      <c r="V777">
        <f>INDEX(Detail!$C$2:$C$1001,Main!S777,1)</f>
        <v>175</v>
      </c>
      <c r="W777">
        <f>INDEX(Detail!$D$2:$D$1001,Main!S777,1)</f>
        <v>49</v>
      </c>
      <c r="X777" t="str">
        <f>INDEX(Detail!$E$2:$E$1001,Main!S777,1)</f>
        <v>Gg. Kapten Muslihat No. 53</v>
      </c>
      <c r="Y777" t="str">
        <f>INDEX(Detail!$B$2:$B$1001,Main!S777,1)</f>
        <v>AB+</v>
      </c>
      <c r="Z777">
        <f>MATCH(F777,Sheet1!$A$3:$A$8,0)</f>
        <v>3</v>
      </c>
      <c r="AA777">
        <f>MATCH(A777,Sheet1!$B$2:$E$2,0)</f>
        <v>4</v>
      </c>
      <c r="AB777" t="str">
        <f>INDEX(Sheet1!$B$3:$E$8,Main!Z777,Main!AA777)</f>
        <v>Pak Andi</v>
      </c>
    </row>
    <row r="778" spans="1:28" x14ac:dyDescent="0.35">
      <c r="A778" t="str">
        <f t="shared" si="64"/>
        <v>Kategori 4</v>
      </c>
      <c r="B778">
        <v>777</v>
      </c>
      <c r="C778" t="str">
        <f t="shared" si="61"/>
        <v>0777</v>
      </c>
      <c r="D778" t="str">
        <f t="shared" si="62"/>
        <v>D0777</v>
      </c>
      <c r="E778" t="str">
        <f>VLOOKUP(F778,Helper!$I:$J,2,0)</f>
        <v>D</v>
      </c>
      <c r="F778" t="s">
        <v>1013</v>
      </c>
      <c r="G778" s="27" t="str">
        <f>VLOOKUP(D778,Detail!$G:$H,2,0)</f>
        <v>Laila Mustofa</v>
      </c>
      <c r="H778">
        <v>84</v>
      </c>
      <c r="I778">
        <v>69</v>
      </c>
      <c r="J778">
        <v>36</v>
      </c>
      <c r="K778">
        <v>71</v>
      </c>
      <c r="L778">
        <v>87</v>
      </c>
      <c r="M778">
        <v>68</v>
      </c>
      <c r="N778">
        <v>83</v>
      </c>
      <c r="O778" s="27" t="str">
        <f>IFERROR(VLOOKUP(D778,Absen!$A:$B,2,0),"No")</f>
        <v>No</v>
      </c>
      <c r="P778" s="43">
        <f t="shared" si="63"/>
        <v>83</v>
      </c>
      <c r="Q778" s="45">
        <f t="shared" si="65"/>
        <v>67.975000000000009</v>
      </c>
      <c r="R778" s="49" t="str">
        <f>VLOOKUP(Q778,Helper!$N:$O,2,TRUE)</f>
        <v>C</v>
      </c>
      <c r="S778" s="51">
        <f>MATCH(D778,Detail!$G$2:$G$1001,0)</f>
        <v>559</v>
      </c>
      <c r="T778" s="27">
        <f>INDEX(Detail!$A$2:$A$1001,Main!S778,1)</f>
        <v>37112</v>
      </c>
      <c r="U778" t="str">
        <f>INDEX(Detail!$F$2:$F$1001,Main!S778,1)</f>
        <v>Pasuruan</v>
      </c>
      <c r="V778">
        <f>INDEX(Detail!$C$2:$C$1001,Main!S778,1)</f>
        <v>156</v>
      </c>
      <c r="W778">
        <f>INDEX(Detail!$D$2:$D$1001,Main!S778,1)</f>
        <v>54</v>
      </c>
      <c r="X778" t="str">
        <f>INDEX(Detail!$E$2:$E$1001,Main!S778,1)</f>
        <v xml:space="preserve">Jalan H.J Maemunah No. 4
</v>
      </c>
      <c r="Y778" t="str">
        <f>INDEX(Detail!$B$2:$B$1001,Main!S778,1)</f>
        <v>AB+</v>
      </c>
      <c r="Z778">
        <f>MATCH(F778,Sheet1!$A$3:$A$8,0)</f>
        <v>4</v>
      </c>
      <c r="AA778">
        <f>MATCH(A778,Sheet1!$B$2:$E$2,0)</f>
        <v>4</v>
      </c>
      <c r="AB778" t="str">
        <f>INDEX(Sheet1!$B$3:$E$8,Main!Z778,Main!AA778)</f>
        <v>Bu Made</v>
      </c>
    </row>
    <row r="779" spans="1:28" x14ac:dyDescent="0.35">
      <c r="A779" t="str">
        <f t="shared" si="64"/>
        <v>Kategori 4</v>
      </c>
      <c r="B779">
        <v>778</v>
      </c>
      <c r="C779" t="str">
        <f t="shared" si="61"/>
        <v>0778</v>
      </c>
      <c r="D779" t="str">
        <f t="shared" si="62"/>
        <v>B0778</v>
      </c>
      <c r="E779" t="str">
        <f>VLOOKUP(F779,Helper!$I:$J,2,0)</f>
        <v>B</v>
      </c>
      <c r="F779" t="s">
        <v>1014</v>
      </c>
      <c r="G779" s="27" t="str">
        <f>VLOOKUP(D779,Detail!$G:$H,2,0)</f>
        <v>Balamantri Usamah</v>
      </c>
      <c r="H779">
        <v>60</v>
      </c>
      <c r="I779">
        <v>73</v>
      </c>
      <c r="J779">
        <v>82</v>
      </c>
      <c r="K779">
        <v>74</v>
      </c>
      <c r="L779">
        <v>65</v>
      </c>
      <c r="M779">
        <v>94</v>
      </c>
      <c r="N779">
        <v>76</v>
      </c>
      <c r="O779" s="27" t="str">
        <f>IFERROR(VLOOKUP(D779,Absen!$A:$B,2,0),"No")</f>
        <v>No</v>
      </c>
      <c r="P779" s="43">
        <f t="shared" si="63"/>
        <v>76</v>
      </c>
      <c r="Q779" s="45">
        <f t="shared" si="65"/>
        <v>76.8</v>
      </c>
      <c r="R779" s="49" t="str">
        <f>VLOOKUP(Q779,Helper!$N:$O,2,TRUE)</f>
        <v>B</v>
      </c>
      <c r="S779" s="51">
        <f>MATCH(D779,Detail!$G$2:$G$1001,0)</f>
        <v>883</v>
      </c>
      <c r="T779" s="27">
        <f>INDEX(Detail!$A$2:$A$1001,Main!S779,1)</f>
        <v>37230</v>
      </c>
      <c r="U779" t="str">
        <f>INDEX(Detail!$F$2:$F$1001,Main!S779,1)</f>
        <v>Jambi</v>
      </c>
      <c r="V779">
        <f>INDEX(Detail!$C$2:$C$1001,Main!S779,1)</f>
        <v>155</v>
      </c>
      <c r="W779">
        <f>INDEX(Detail!$D$2:$D$1001,Main!S779,1)</f>
        <v>74</v>
      </c>
      <c r="X779" t="str">
        <f>INDEX(Detail!$E$2:$E$1001,Main!S779,1)</f>
        <v>Jl. Monginsidi No. 91</v>
      </c>
      <c r="Y779" t="str">
        <f>INDEX(Detail!$B$2:$B$1001,Main!S779,1)</f>
        <v>AB+</v>
      </c>
      <c r="Z779">
        <f>MATCH(F779,Sheet1!$A$3:$A$8,0)</f>
        <v>2</v>
      </c>
      <c r="AA779">
        <f>MATCH(A779,Sheet1!$B$2:$E$2,0)</f>
        <v>4</v>
      </c>
      <c r="AB779" t="str">
        <f>INDEX(Sheet1!$B$3:$E$8,Main!Z779,Main!AA779)</f>
        <v>Pak Budi</v>
      </c>
    </row>
    <row r="780" spans="1:28" x14ac:dyDescent="0.35">
      <c r="A780" t="str">
        <f t="shared" si="64"/>
        <v>Kategori 4</v>
      </c>
      <c r="B780">
        <v>779</v>
      </c>
      <c r="C780" t="str">
        <f t="shared" si="61"/>
        <v>0779</v>
      </c>
      <c r="D780" t="str">
        <f t="shared" si="62"/>
        <v>D0779</v>
      </c>
      <c r="E780" t="str">
        <f>VLOOKUP(F780,Helper!$I:$J,2,0)</f>
        <v>D</v>
      </c>
      <c r="F780" t="s">
        <v>1013</v>
      </c>
      <c r="G780" s="27" t="str">
        <f>VLOOKUP(D780,Detail!$G:$H,2,0)</f>
        <v>Hardi Usada</v>
      </c>
      <c r="H780">
        <v>81</v>
      </c>
      <c r="I780">
        <v>56</v>
      </c>
      <c r="J780">
        <v>34</v>
      </c>
      <c r="K780">
        <v>51</v>
      </c>
      <c r="L780">
        <v>75</v>
      </c>
      <c r="M780">
        <v>65</v>
      </c>
      <c r="N780">
        <v>79</v>
      </c>
      <c r="O780" s="27" t="str">
        <f>IFERROR(VLOOKUP(D780,Absen!$A:$B,2,0),"No")</f>
        <v>No</v>
      </c>
      <c r="P780" s="43">
        <f t="shared" si="63"/>
        <v>79</v>
      </c>
      <c r="Q780" s="45">
        <f t="shared" si="65"/>
        <v>60.574999999999996</v>
      </c>
      <c r="R780" s="49" t="str">
        <f>VLOOKUP(Q780,Helper!$N:$O,2,TRUE)</f>
        <v>C</v>
      </c>
      <c r="S780" s="51">
        <f>MATCH(D780,Detail!$G$2:$G$1001,0)</f>
        <v>670</v>
      </c>
      <c r="T780" s="27">
        <f>INDEX(Detail!$A$2:$A$1001,Main!S780,1)</f>
        <v>37636</v>
      </c>
      <c r="U780" t="str">
        <f>INDEX(Detail!$F$2:$F$1001,Main!S780,1)</f>
        <v>Magelang</v>
      </c>
      <c r="V780">
        <f>INDEX(Detail!$C$2:$C$1001,Main!S780,1)</f>
        <v>163</v>
      </c>
      <c r="W780">
        <f>INDEX(Detail!$D$2:$D$1001,Main!S780,1)</f>
        <v>81</v>
      </c>
      <c r="X780" t="str">
        <f>INDEX(Detail!$E$2:$E$1001,Main!S780,1)</f>
        <v>Jalan Sentot Alibasa No. 17</v>
      </c>
      <c r="Y780" t="str">
        <f>INDEX(Detail!$B$2:$B$1001,Main!S780,1)</f>
        <v>A+</v>
      </c>
      <c r="Z780">
        <f>MATCH(F780,Sheet1!$A$3:$A$8,0)</f>
        <v>4</v>
      </c>
      <c r="AA780">
        <f>MATCH(A780,Sheet1!$B$2:$E$2,0)</f>
        <v>4</v>
      </c>
      <c r="AB780" t="str">
        <f>INDEX(Sheet1!$B$3:$E$8,Main!Z780,Main!AA780)</f>
        <v>Bu Made</v>
      </c>
    </row>
    <row r="781" spans="1:28" x14ac:dyDescent="0.35">
      <c r="A781" t="str">
        <f t="shared" si="64"/>
        <v>Kategori 4</v>
      </c>
      <c r="B781">
        <v>780</v>
      </c>
      <c r="C781" t="str">
        <f t="shared" si="61"/>
        <v>0780</v>
      </c>
      <c r="D781" t="str">
        <f t="shared" si="62"/>
        <v>A0780</v>
      </c>
      <c r="E781" t="str">
        <f>VLOOKUP(F781,Helper!$I:$J,2,0)</f>
        <v>A</v>
      </c>
      <c r="F781" t="s">
        <v>1015</v>
      </c>
      <c r="G781" s="27" t="str">
        <f>VLOOKUP(D781,Detail!$G:$H,2,0)</f>
        <v>Dwi Latupono</v>
      </c>
      <c r="H781">
        <v>65</v>
      </c>
      <c r="I781">
        <v>54</v>
      </c>
      <c r="J781">
        <v>79</v>
      </c>
      <c r="K781">
        <v>64</v>
      </c>
      <c r="L781">
        <v>58</v>
      </c>
      <c r="M781">
        <v>54</v>
      </c>
      <c r="N781">
        <v>69</v>
      </c>
      <c r="O781" s="27" t="str">
        <f>IFERROR(VLOOKUP(D781,Absen!$A:$B,2,0),"No")</f>
        <v>No</v>
      </c>
      <c r="P781" s="43">
        <f t="shared" si="63"/>
        <v>69</v>
      </c>
      <c r="Q781" s="45">
        <f t="shared" si="65"/>
        <v>63.624999999999993</v>
      </c>
      <c r="R781" s="49" t="str">
        <f>VLOOKUP(Q781,Helper!$N:$O,2,TRUE)</f>
        <v>C</v>
      </c>
      <c r="S781" s="51">
        <f>MATCH(D781,Detail!$G$2:$G$1001,0)</f>
        <v>813</v>
      </c>
      <c r="T781" s="27">
        <f>INDEX(Detail!$A$2:$A$1001,Main!S781,1)</f>
        <v>37453</v>
      </c>
      <c r="U781" t="str">
        <f>INDEX(Detail!$F$2:$F$1001,Main!S781,1)</f>
        <v>Padang</v>
      </c>
      <c r="V781">
        <f>INDEX(Detail!$C$2:$C$1001,Main!S781,1)</f>
        <v>165</v>
      </c>
      <c r="W781">
        <f>INDEX(Detail!$D$2:$D$1001,Main!S781,1)</f>
        <v>64</v>
      </c>
      <c r="X781" t="str">
        <f>INDEX(Detail!$E$2:$E$1001,Main!S781,1)</f>
        <v xml:space="preserve">Jl. Jend. A. Yani No. 1
</v>
      </c>
      <c r="Y781" t="str">
        <f>INDEX(Detail!$B$2:$B$1001,Main!S781,1)</f>
        <v>A-</v>
      </c>
      <c r="Z781">
        <f>MATCH(F781,Sheet1!$A$3:$A$8,0)</f>
        <v>1</v>
      </c>
      <c r="AA781">
        <f>MATCH(A781,Sheet1!$B$2:$E$2,0)</f>
        <v>4</v>
      </c>
      <c r="AB781" t="str">
        <f>INDEX(Sheet1!$B$3:$E$8,Main!Z781,Main!AA781)</f>
        <v>Pak Krisna</v>
      </c>
    </row>
    <row r="782" spans="1:28" x14ac:dyDescent="0.35">
      <c r="A782" t="str">
        <f t="shared" si="64"/>
        <v>Kategori 4</v>
      </c>
      <c r="B782">
        <v>781</v>
      </c>
      <c r="C782" t="str">
        <f t="shared" si="61"/>
        <v>0781</v>
      </c>
      <c r="D782" t="str">
        <f t="shared" si="62"/>
        <v>E0781</v>
      </c>
      <c r="E782" t="str">
        <f>VLOOKUP(F782,Helper!$I:$J,2,0)</f>
        <v>E</v>
      </c>
      <c r="F782" t="s">
        <v>1010</v>
      </c>
      <c r="G782" s="27" t="str">
        <f>VLOOKUP(D782,Detail!$G:$H,2,0)</f>
        <v>Lidya Hutagalung</v>
      </c>
      <c r="H782">
        <v>87</v>
      </c>
      <c r="I782">
        <v>68</v>
      </c>
      <c r="J782">
        <v>90</v>
      </c>
      <c r="K782">
        <v>56</v>
      </c>
      <c r="L782">
        <v>94</v>
      </c>
      <c r="M782">
        <v>64</v>
      </c>
      <c r="N782">
        <v>100</v>
      </c>
      <c r="O782" s="27">
        <f>IFERROR(VLOOKUP(D782,Absen!$A:$B,2,0),"No")</f>
        <v>44889</v>
      </c>
      <c r="P782" s="43">
        <f t="shared" si="63"/>
        <v>90</v>
      </c>
      <c r="Q782" s="45">
        <f t="shared" si="65"/>
        <v>77.924999999999997</v>
      </c>
      <c r="R782" s="49" t="str">
        <f>VLOOKUP(Q782,Helper!$N:$O,2,TRUE)</f>
        <v>B</v>
      </c>
      <c r="S782" s="51">
        <f>MATCH(D782,Detail!$G$2:$G$1001,0)</f>
        <v>703</v>
      </c>
      <c r="T782" s="27">
        <f>INDEX(Detail!$A$2:$A$1001,Main!S782,1)</f>
        <v>37508</v>
      </c>
      <c r="U782" t="str">
        <f>INDEX(Detail!$F$2:$F$1001,Main!S782,1)</f>
        <v>Cirebon</v>
      </c>
      <c r="V782">
        <f>INDEX(Detail!$C$2:$C$1001,Main!S782,1)</f>
        <v>176</v>
      </c>
      <c r="W782">
        <f>INDEX(Detail!$D$2:$D$1001,Main!S782,1)</f>
        <v>89</v>
      </c>
      <c r="X782" t="str">
        <f>INDEX(Detail!$E$2:$E$1001,Main!S782,1)</f>
        <v xml:space="preserve">Jalan Veteran No. 3
</v>
      </c>
      <c r="Y782" t="str">
        <f>INDEX(Detail!$B$2:$B$1001,Main!S782,1)</f>
        <v>B-</v>
      </c>
      <c r="Z782">
        <f>MATCH(F782,Sheet1!$A$3:$A$8,0)</f>
        <v>5</v>
      </c>
      <c r="AA782">
        <f>MATCH(A782,Sheet1!$B$2:$E$2,0)</f>
        <v>4</v>
      </c>
      <c r="AB782" t="str">
        <f>INDEX(Sheet1!$B$3:$E$8,Main!Z782,Main!AA782)</f>
        <v>Bu Ratna</v>
      </c>
    </row>
    <row r="783" spans="1:28" x14ac:dyDescent="0.35">
      <c r="A783" t="str">
        <f t="shared" si="64"/>
        <v>Kategori 4</v>
      </c>
      <c r="B783">
        <v>782</v>
      </c>
      <c r="C783" t="str">
        <f t="shared" si="61"/>
        <v>0782</v>
      </c>
      <c r="D783" t="str">
        <f t="shared" si="62"/>
        <v>B0782</v>
      </c>
      <c r="E783" t="str">
        <f>VLOOKUP(F783,Helper!$I:$J,2,0)</f>
        <v>B</v>
      </c>
      <c r="F783" t="s">
        <v>1014</v>
      </c>
      <c r="G783" s="27" t="str">
        <f>VLOOKUP(D783,Detail!$G:$H,2,0)</f>
        <v>Tirta Puspasari</v>
      </c>
      <c r="H783">
        <v>91</v>
      </c>
      <c r="I783">
        <v>56</v>
      </c>
      <c r="J783">
        <v>66</v>
      </c>
      <c r="K783">
        <v>70</v>
      </c>
      <c r="L783">
        <v>82</v>
      </c>
      <c r="M783">
        <v>65</v>
      </c>
      <c r="N783">
        <v>76</v>
      </c>
      <c r="O783" s="27">
        <f>IFERROR(VLOOKUP(D783,Absen!$A:$B,2,0),"No")</f>
        <v>44747</v>
      </c>
      <c r="P783" s="43">
        <f t="shared" si="63"/>
        <v>66</v>
      </c>
      <c r="Q783" s="45">
        <f t="shared" si="65"/>
        <v>70.174999999999997</v>
      </c>
      <c r="R783" s="49" t="str">
        <f>VLOOKUP(Q783,Helper!$N:$O,2,TRUE)</f>
        <v>B</v>
      </c>
      <c r="S783" s="51">
        <f>MATCH(D783,Detail!$G$2:$G$1001,0)</f>
        <v>927</v>
      </c>
      <c r="T783" s="27">
        <f>INDEX(Detail!$A$2:$A$1001,Main!S783,1)</f>
        <v>37502</v>
      </c>
      <c r="U783" t="str">
        <f>INDEX(Detail!$F$2:$F$1001,Main!S783,1)</f>
        <v>Pekalongan</v>
      </c>
      <c r="V783">
        <f>INDEX(Detail!$C$2:$C$1001,Main!S783,1)</f>
        <v>172</v>
      </c>
      <c r="W783">
        <f>INDEX(Detail!$D$2:$D$1001,Main!S783,1)</f>
        <v>74</v>
      </c>
      <c r="X783" t="str">
        <f>INDEX(Detail!$E$2:$E$1001,Main!S783,1)</f>
        <v>Jl. Raya Setiabudhi No. 90</v>
      </c>
      <c r="Y783" t="str">
        <f>INDEX(Detail!$B$2:$B$1001,Main!S783,1)</f>
        <v>O-</v>
      </c>
      <c r="Z783">
        <f>MATCH(F783,Sheet1!$A$3:$A$8,0)</f>
        <v>2</v>
      </c>
      <c r="AA783">
        <f>MATCH(A783,Sheet1!$B$2:$E$2,0)</f>
        <v>4</v>
      </c>
      <c r="AB783" t="str">
        <f>INDEX(Sheet1!$B$3:$E$8,Main!Z783,Main!AA783)</f>
        <v>Pak Budi</v>
      </c>
    </row>
    <row r="784" spans="1:28" x14ac:dyDescent="0.35">
      <c r="A784" t="str">
        <f t="shared" si="64"/>
        <v>Kategori 4</v>
      </c>
      <c r="B784">
        <v>783</v>
      </c>
      <c r="C784" t="str">
        <f t="shared" si="61"/>
        <v>0783</v>
      </c>
      <c r="D784" t="str">
        <f t="shared" si="62"/>
        <v>D0783</v>
      </c>
      <c r="E784" t="str">
        <f>VLOOKUP(F784,Helper!$I:$J,2,0)</f>
        <v>D</v>
      </c>
      <c r="F784" t="s">
        <v>1013</v>
      </c>
      <c r="G784" s="27" t="str">
        <f>VLOOKUP(D784,Detail!$G:$H,2,0)</f>
        <v>Danu Nasyiah</v>
      </c>
      <c r="H784">
        <v>53</v>
      </c>
      <c r="I784">
        <v>46</v>
      </c>
      <c r="J784">
        <v>92</v>
      </c>
      <c r="K784">
        <v>67</v>
      </c>
      <c r="L784">
        <v>76</v>
      </c>
      <c r="M784">
        <v>54</v>
      </c>
      <c r="N784">
        <v>66</v>
      </c>
      <c r="O784" s="27" t="str">
        <f>IFERROR(VLOOKUP(D784,Absen!$A:$B,2,0),"No")</f>
        <v>No</v>
      </c>
      <c r="P784" s="43">
        <f t="shared" si="63"/>
        <v>66</v>
      </c>
      <c r="Q784" s="45">
        <f t="shared" si="65"/>
        <v>66.05</v>
      </c>
      <c r="R784" s="49" t="str">
        <f>VLOOKUP(Q784,Helper!$N:$O,2,TRUE)</f>
        <v>C</v>
      </c>
      <c r="S784" s="51">
        <f>MATCH(D784,Detail!$G$2:$G$1001,0)</f>
        <v>992</v>
      </c>
      <c r="T784" s="27">
        <f>INDEX(Detail!$A$2:$A$1001,Main!S784,1)</f>
        <v>37960</v>
      </c>
      <c r="U784" t="str">
        <f>INDEX(Detail!$F$2:$F$1001,Main!S784,1)</f>
        <v>Semarang</v>
      </c>
      <c r="V784">
        <f>INDEX(Detail!$C$2:$C$1001,Main!S784,1)</f>
        <v>174</v>
      </c>
      <c r="W784">
        <f>INDEX(Detail!$D$2:$D$1001,Main!S784,1)</f>
        <v>61</v>
      </c>
      <c r="X784" t="str">
        <f>INDEX(Detail!$E$2:$E$1001,Main!S784,1)</f>
        <v>Jl. W.R. Supratman No. 86</v>
      </c>
      <c r="Y784" t="str">
        <f>INDEX(Detail!$B$2:$B$1001,Main!S784,1)</f>
        <v>O+</v>
      </c>
      <c r="Z784">
        <f>MATCH(F784,Sheet1!$A$3:$A$8,0)</f>
        <v>4</v>
      </c>
      <c r="AA784">
        <f>MATCH(A784,Sheet1!$B$2:$E$2,0)</f>
        <v>4</v>
      </c>
      <c r="AB784" t="str">
        <f>INDEX(Sheet1!$B$3:$E$8,Main!Z784,Main!AA784)</f>
        <v>Bu Made</v>
      </c>
    </row>
    <row r="785" spans="1:28" x14ac:dyDescent="0.35">
      <c r="A785" t="str">
        <f t="shared" si="64"/>
        <v>Kategori 4</v>
      </c>
      <c r="B785">
        <v>784</v>
      </c>
      <c r="C785" t="str">
        <f t="shared" si="61"/>
        <v>0784</v>
      </c>
      <c r="D785" t="str">
        <f t="shared" si="62"/>
        <v>B0784</v>
      </c>
      <c r="E785" t="str">
        <f>VLOOKUP(F785,Helper!$I:$J,2,0)</f>
        <v>B</v>
      </c>
      <c r="F785" t="s">
        <v>1014</v>
      </c>
      <c r="G785" s="27" t="str">
        <f>VLOOKUP(D785,Detail!$G:$H,2,0)</f>
        <v>Elisa Mahendra</v>
      </c>
      <c r="H785">
        <v>65</v>
      </c>
      <c r="I785">
        <v>74</v>
      </c>
      <c r="J785">
        <v>44</v>
      </c>
      <c r="K785">
        <v>69</v>
      </c>
      <c r="L785">
        <v>51</v>
      </c>
      <c r="M785">
        <v>51</v>
      </c>
      <c r="N785">
        <v>85</v>
      </c>
      <c r="O785" s="27">
        <f>IFERROR(VLOOKUP(D785,Absen!$A:$B,2,0),"No")</f>
        <v>44755</v>
      </c>
      <c r="P785" s="43">
        <f t="shared" si="63"/>
        <v>75</v>
      </c>
      <c r="Q785" s="45">
        <f t="shared" si="65"/>
        <v>58.875</v>
      </c>
      <c r="R785" s="49" t="str">
        <f>VLOOKUP(Q785,Helper!$N:$O,2,TRUE)</f>
        <v>D</v>
      </c>
      <c r="S785" s="51">
        <f>MATCH(D785,Detail!$G$2:$G$1001,0)</f>
        <v>910</v>
      </c>
      <c r="T785" s="27">
        <f>INDEX(Detail!$A$2:$A$1001,Main!S785,1)</f>
        <v>38341</v>
      </c>
      <c r="U785" t="str">
        <f>INDEX(Detail!$F$2:$F$1001,Main!S785,1)</f>
        <v>Palangkaraya</v>
      </c>
      <c r="V785">
        <f>INDEX(Detail!$C$2:$C$1001,Main!S785,1)</f>
        <v>177</v>
      </c>
      <c r="W785">
        <f>INDEX(Detail!$D$2:$D$1001,Main!S785,1)</f>
        <v>70</v>
      </c>
      <c r="X785" t="str">
        <f>INDEX(Detail!$E$2:$E$1001,Main!S785,1)</f>
        <v>Jl. Rajawali Barat No. 19</v>
      </c>
      <c r="Y785" t="str">
        <f>INDEX(Detail!$B$2:$B$1001,Main!S785,1)</f>
        <v>O-</v>
      </c>
      <c r="Z785">
        <f>MATCH(F785,Sheet1!$A$3:$A$8,0)</f>
        <v>2</v>
      </c>
      <c r="AA785">
        <f>MATCH(A785,Sheet1!$B$2:$E$2,0)</f>
        <v>4</v>
      </c>
      <c r="AB785" t="str">
        <f>INDEX(Sheet1!$B$3:$E$8,Main!Z785,Main!AA785)</f>
        <v>Pak Budi</v>
      </c>
    </row>
    <row r="786" spans="1:28" x14ac:dyDescent="0.35">
      <c r="A786" t="str">
        <f t="shared" si="64"/>
        <v>Kategori 4</v>
      </c>
      <c r="B786">
        <v>785</v>
      </c>
      <c r="C786" t="str">
        <f t="shared" si="61"/>
        <v>0785</v>
      </c>
      <c r="D786" t="str">
        <f t="shared" si="62"/>
        <v>F0785</v>
      </c>
      <c r="E786" t="str">
        <f>VLOOKUP(F786,Helper!$I:$J,2,0)</f>
        <v>F</v>
      </c>
      <c r="F786" t="s">
        <v>1011</v>
      </c>
      <c r="G786" s="27" t="str">
        <f>VLOOKUP(D786,Detail!$G:$H,2,0)</f>
        <v>Gangsa Yuniar</v>
      </c>
      <c r="H786">
        <v>78</v>
      </c>
      <c r="I786">
        <v>61</v>
      </c>
      <c r="J786">
        <v>43</v>
      </c>
      <c r="K786">
        <v>54</v>
      </c>
      <c r="L786">
        <v>69</v>
      </c>
      <c r="M786">
        <v>85</v>
      </c>
      <c r="N786">
        <v>64</v>
      </c>
      <c r="O786" s="27" t="str">
        <f>IFERROR(VLOOKUP(D786,Absen!$A:$B,2,0),"No")</f>
        <v>No</v>
      </c>
      <c r="P786" s="43">
        <f t="shared" si="63"/>
        <v>64</v>
      </c>
      <c r="Q786" s="45">
        <f t="shared" si="65"/>
        <v>64.75</v>
      </c>
      <c r="R786" s="49" t="str">
        <f>VLOOKUP(Q786,Helper!$N:$O,2,TRUE)</f>
        <v>C</v>
      </c>
      <c r="S786" s="51">
        <f>MATCH(D786,Detail!$G$2:$G$1001,0)</f>
        <v>59</v>
      </c>
      <c r="T786" s="27">
        <f>INDEX(Detail!$A$2:$A$1001,Main!S786,1)</f>
        <v>37131</v>
      </c>
      <c r="U786" t="str">
        <f>INDEX(Detail!$F$2:$F$1001,Main!S786,1)</f>
        <v>Cimahi</v>
      </c>
      <c r="V786">
        <f>INDEX(Detail!$C$2:$C$1001,Main!S786,1)</f>
        <v>172</v>
      </c>
      <c r="W786">
        <f>INDEX(Detail!$D$2:$D$1001,Main!S786,1)</f>
        <v>95</v>
      </c>
      <c r="X786" t="str">
        <f>INDEX(Detail!$E$2:$E$1001,Main!S786,1)</f>
        <v>Gang Gegerkalong Hilir No. 40</v>
      </c>
      <c r="Y786" t="str">
        <f>INDEX(Detail!$B$2:$B$1001,Main!S786,1)</f>
        <v>O-</v>
      </c>
      <c r="Z786">
        <f>MATCH(F786,Sheet1!$A$3:$A$8,0)</f>
        <v>6</v>
      </c>
      <c r="AA786">
        <f>MATCH(A786,Sheet1!$B$2:$E$2,0)</f>
        <v>4</v>
      </c>
      <c r="AB786" t="str">
        <f>INDEX(Sheet1!$B$3:$E$8,Main!Z786,Main!AA786)</f>
        <v>Bu Dwi</v>
      </c>
    </row>
    <row r="787" spans="1:28" x14ac:dyDescent="0.35">
      <c r="A787" t="str">
        <f t="shared" si="64"/>
        <v>Kategori 4</v>
      </c>
      <c r="B787">
        <v>786</v>
      </c>
      <c r="C787" t="str">
        <f t="shared" si="61"/>
        <v>0786</v>
      </c>
      <c r="D787" t="str">
        <f t="shared" si="62"/>
        <v>D0786</v>
      </c>
      <c r="E787" t="str">
        <f>VLOOKUP(F787,Helper!$I:$J,2,0)</f>
        <v>D</v>
      </c>
      <c r="F787" t="s">
        <v>1013</v>
      </c>
      <c r="G787" s="27" t="str">
        <f>VLOOKUP(D787,Detail!$G:$H,2,0)</f>
        <v>Hafshah Hastuti</v>
      </c>
      <c r="H787">
        <v>91</v>
      </c>
      <c r="I787">
        <v>52</v>
      </c>
      <c r="J787">
        <v>50</v>
      </c>
      <c r="K787">
        <v>68</v>
      </c>
      <c r="L787">
        <v>56</v>
      </c>
      <c r="M787">
        <v>47</v>
      </c>
      <c r="N787">
        <v>83</v>
      </c>
      <c r="O787" s="27">
        <f>IFERROR(VLOOKUP(D787,Absen!$A:$B,2,0),"No")</f>
        <v>44881</v>
      </c>
      <c r="P787" s="43">
        <f t="shared" si="63"/>
        <v>73</v>
      </c>
      <c r="Q787" s="45">
        <f t="shared" si="65"/>
        <v>60.075000000000003</v>
      </c>
      <c r="R787" s="49" t="str">
        <f>VLOOKUP(Q787,Helper!$N:$O,2,TRUE)</f>
        <v>C</v>
      </c>
      <c r="S787" s="51">
        <f>MATCH(D787,Detail!$G$2:$G$1001,0)</f>
        <v>221</v>
      </c>
      <c r="T787" s="27">
        <f>INDEX(Detail!$A$2:$A$1001,Main!S787,1)</f>
        <v>38241</v>
      </c>
      <c r="U787" t="str">
        <f>INDEX(Detail!$F$2:$F$1001,Main!S787,1)</f>
        <v>Bima</v>
      </c>
      <c r="V787">
        <f>INDEX(Detail!$C$2:$C$1001,Main!S787,1)</f>
        <v>173</v>
      </c>
      <c r="W787">
        <f>INDEX(Detail!$D$2:$D$1001,Main!S787,1)</f>
        <v>74</v>
      </c>
      <c r="X787" t="str">
        <f>INDEX(Detail!$E$2:$E$1001,Main!S787,1)</f>
        <v>Gang Stasiun Wonokromo No. 16</v>
      </c>
      <c r="Y787" t="str">
        <f>INDEX(Detail!$B$2:$B$1001,Main!S787,1)</f>
        <v>B-</v>
      </c>
      <c r="Z787">
        <f>MATCH(F787,Sheet1!$A$3:$A$8,0)</f>
        <v>4</v>
      </c>
      <c r="AA787">
        <f>MATCH(A787,Sheet1!$B$2:$E$2,0)</f>
        <v>4</v>
      </c>
      <c r="AB787" t="str">
        <f>INDEX(Sheet1!$B$3:$E$8,Main!Z787,Main!AA787)</f>
        <v>Bu Made</v>
      </c>
    </row>
    <row r="788" spans="1:28" x14ac:dyDescent="0.35">
      <c r="A788" t="str">
        <f t="shared" si="64"/>
        <v>Kategori 4</v>
      </c>
      <c r="B788">
        <v>787</v>
      </c>
      <c r="C788" t="str">
        <f t="shared" si="61"/>
        <v>0787</v>
      </c>
      <c r="D788" t="str">
        <f t="shared" si="62"/>
        <v>D0787</v>
      </c>
      <c r="E788" t="str">
        <f>VLOOKUP(F788,Helper!$I:$J,2,0)</f>
        <v>D</v>
      </c>
      <c r="F788" t="s">
        <v>1013</v>
      </c>
      <c r="G788" s="27" t="str">
        <f>VLOOKUP(D788,Detail!$G:$H,2,0)</f>
        <v>Prayogo Sihombing</v>
      </c>
      <c r="H788">
        <v>73</v>
      </c>
      <c r="I788">
        <v>61</v>
      </c>
      <c r="J788">
        <v>87</v>
      </c>
      <c r="K788">
        <v>57</v>
      </c>
      <c r="L788">
        <v>83</v>
      </c>
      <c r="M788">
        <v>92</v>
      </c>
      <c r="N788">
        <v>68</v>
      </c>
      <c r="O788" s="27" t="str">
        <f>IFERROR(VLOOKUP(D788,Absen!$A:$B,2,0),"No")</f>
        <v>No</v>
      </c>
      <c r="P788" s="43">
        <f t="shared" si="63"/>
        <v>68</v>
      </c>
      <c r="Q788" s="45">
        <f t="shared" si="65"/>
        <v>76.850000000000009</v>
      </c>
      <c r="R788" s="49" t="str">
        <f>VLOOKUP(Q788,Helper!$N:$O,2,TRUE)</f>
        <v>B</v>
      </c>
      <c r="S788" s="51">
        <f>MATCH(D788,Detail!$G$2:$G$1001,0)</f>
        <v>537</v>
      </c>
      <c r="T788" s="27">
        <f>INDEX(Detail!$A$2:$A$1001,Main!S788,1)</f>
        <v>37987</v>
      </c>
      <c r="U788" t="str">
        <f>INDEX(Detail!$F$2:$F$1001,Main!S788,1)</f>
        <v>Kota Administrasi Jakarta Barat</v>
      </c>
      <c r="V788">
        <f>INDEX(Detail!$C$2:$C$1001,Main!S788,1)</f>
        <v>167</v>
      </c>
      <c r="W788">
        <f>INDEX(Detail!$D$2:$D$1001,Main!S788,1)</f>
        <v>75</v>
      </c>
      <c r="X788" t="str">
        <f>INDEX(Detail!$E$2:$E$1001,Main!S788,1)</f>
        <v>Jalan Dipenogoro No. 55</v>
      </c>
      <c r="Y788" t="str">
        <f>INDEX(Detail!$B$2:$B$1001,Main!S788,1)</f>
        <v>O-</v>
      </c>
      <c r="Z788">
        <f>MATCH(F788,Sheet1!$A$3:$A$8,0)</f>
        <v>4</v>
      </c>
      <c r="AA788">
        <f>MATCH(A788,Sheet1!$B$2:$E$2,0)</f>
        <v>4</v>
      </c>
      <c r="AB788" t="str">
        <f>INDEX(Sheet1!$B$3:$E$8,Main!Z788,Main!AA788)</f>
        <v>Bu Made</v>
      </c>
    </row>
    <row r="789" spans="1:28" x14ac:dyDescent="0.35">
      <c r="A789" t="str">
        <f t="shared" si="64"/>
        <v>Kategori 4</v>
      </c>
      <c r="B789">
        <v>788</v>
      </c>
      <c r="C789" t="str">
        <f t="shared" si="61"/>
        <v>0788</v>
      </c>
      <c r="D789" t="str">
        <f t="shared" si="62"/>
        <v>C0788</v>
      </c>
      <c r="E789" t="str">
        <f>VLOOKUP(F789,Helper!$I:$J,2,0)</f>
        <v>C</v>
      </c>
      <c r="F789" t="s">
        <v>1012</v>
      </c>
      <c r="G789" s="27" t="str">
        <f>VLOOKUP(D789,Detail!$G:$H,2,0)</f>
        <v>Gangsa Mulyani</v>
      </c>
      <c r="H789">
        <v>90</v>
      </c>
      <c r="I789">
        <v>74</v>
      </c>
      <c r="J789">
        <v>61</v>
      </c>
      <c r="K789">
        <v>53</v>
      </c>
      <c r="L789">
        <v>51</v>
      </c>
      <c r="M789">
        <v>91</v>
      </c>
      <c r="N789">
        <v>67</v>
      </c>
      <c r="O789" s="27">
        <f>IFERROR(VLOOKUP(D789,Absen!$A:$B,2,0),"No")</f>
        <v>44861</v>
      </c>
      <c r="P789" s="43">
        <f t="shared" si="63"/>
        <v>57</v>
      </c>
      <c r="Q789" s="45">
        <f t="shared" si="65"/>
        <v>69.600000000000009</v>
      </c>
      <c r="R789" s="49" t="str">
        <f>VLOOKUP(Q789,Helper!$N:$O,2,TRUE)</f>
        <v>C</v>
      </c>
      <c r="S789" s="51">
        <f>MATCH(D789,Detail!$G$2:$G$1001,0)</f>
        <v>260</v>
      </c>
      <c r="T789" s="27">
        <f>INDEX(Detail!$A$2:$A$1001,Main!S789,1)</f>
        <v>38078</v>
      </c>
      <c r="U789" t="str">
        <f>INDEX(Detail!$F$2:$F$1001,Main!S789,1)</f>
        <v>Surakarta</v>
      </c>
      <c r="V789">
        <f>INDEX(Detail!$C$2:$C$1001,Main!S789,1)</f>
        <v>174</v>
      </c>
      <c r="W789">
        <f>INDEX(Detail!$D$2:$D$1001,Main!S789,1)</f>
        <v>87</v>
      </c>
      <c r="X789" t="str">
        <f>INDEX(Detail!$E$2:$E$1001,Main!S789,1)</f>
        <v xml:space="preserve">Gg. Ahmad Yani No. 0
</v>
      </c>
      <c r="Y789" t="str">
        <f>INDEX(Detail!$B$2:$B$1001,Main!S789,1)</f>
        <v>B+</v>
      </c>
      <c r="Z789">
        <f>MATCH(F789,Sheet1!$A$3:$A$8,0)</f>
        <v>3</v>
      </c>
      <c r="AA789">
        <f>MATCH(A789,Sheet1!$B$2:$E$2,0)</f>
        <v>4</v>
      </c>
      <c r="AB789" t="str">
        <f>INDEX(Sheet1!$B$3:$E$8,Main!Z789,Main!AA789)</f>
        <v>Pak Andi</v>
      </c>
    </row>
    <row r="790" spans="1:28" x14ac:dyDescent="0.35">
      <c r="A790" t="str">
        <f t="shared" si="64"/>
        <v>Kategori 4</v>
      </c>
      <c r="B790">
        <v>789</v>
      </c>
      <c r="C790" t="str">
        <f t="shared" si="61"/>
        <v>0789</v>
      </c>
      <c r="D790" t="str">
        <f t="shared" si="62"/>
        <v>A0789</v>
      </c>
      <c r="E790" t="str">
        <f>VLOOKUP(F790,Helper!$I:$J,2,0)</f>
        <v>A</v>
      </c>
      <c r="F790" t="s">
        <v>1015</v>
      </c>
      <c r="G790" s="27" t="str">
        <f>VLOOKUP(D790,Detail!$G:$H,2,0)</f>
        <v>Bahuwirya Rajasa</v>
      </c>
      <c r="H790">
        <v>53</v>
      </c>
      <c r="I790">
        <v>50</v>
      </c>
      <c r="J790">
        <v>68</v>
      </c>
      <c r="K790">
        <v>51</v>
      </c>
      <c r="L790">
        <v>91</v>
      </c>
      <c r="M790">
        <v>69</v>
      </c>
      <c r="N790">
        <v>100</v>
      </c>
      <c r="O790" s="27">
        <f>IFERROR(VLOOKUP(D790,Absen!$A:$B,2,0),"No")</f>
        <v>44778</v>
      </c>
      <c r="P790" s="43">
        <f t="shared" si="63"/>
        <v>90</v>
      </c>
      <c r="Q790" s="45">
        <f t="shared" si="65"/>
        <v>67.025000000000006</v>
      </c>
      <c r="R790" s="49" t="str">
        <f>VLOOKUP(Q790,Helper!$N:$O,2,TRUE)</f>
        <v>C</v>
      </c>
      <c r="S790" s="51">
        <f>MATCH(D790,Detail!$G$2:$G$1001,0)</f>
        <v>510</v>
      </c>
      <c r="T790" s="27">
        <f>INDEX(Detail!$A$2:$A$1001,Main!S790,1)</f>
        <v>37554</v>
      </c>
      <c r="U790" t="str">
        <f>INDEX(Detail!$F$2:$F$1001,Main!S790,1)</f>
        <v>Kota Administrasi Jakarta Utara</v>
      </c>
      <c r="V790">
        <f>INDEX(Detail!$C$2:$C$1001,Main!S790,1)</f>
        <v>166</v>
      </c>
      <c r="W790">
        <f>INDEX(Detail!$D$2:$D$1001,Main!S790,1)</f>
        <v>48</v>
      </c>
      <c r="X790" t="str">
        <f>INDEX(Detail!$E$2:$E$1001,Main!S790,1)</f>
        <v>Jalan Cihampelas No. 01</v>
      </c>
      <c r="Y790" t="str">
        <f>INDEX(Detail!$B$2:$B$1001,Main!S790,1)</f>
        <v>O-</v>
      </c>
      <c r="Z790">
        <f>MATCH(F790,Sheet1!$A$3:$A$8,0)</f>
        <v>1</v>
      </c>
      <c r="AA790">
        <f>MATCH(A790,Sheet1!$B$2:$E$2,0)</f>
        <v>4</v>
      </c>
      <c r="AB790" t="str">
        <f>INDEX(Sheet1!$B$3:$E$8,Main!Z790,Main!AA790)</f>
        <v>Pak Krisna</v>
      </c>
    </row>
    <row r="791" spans="1:28" x14ac:dyDescent="0.35">
      <c r="A791" t="str">
        <f t="shared" si="64"/>
        <v>Kategori 4</v>
      </c>
      <c r="B791">
        <v>790</v>
      </c>
      <c r="C791" t="str">
        <f t="shared" si="61"/>
        <v>0790</v>
      </c>
      <c r="D791" t="str">
        <f t="shared" si="62"/>
        <v>E0790</v>
      </c>
      <c r="E791" t="str">
        <f>VLOOKUP(F791,Helper!$I:$J,2,0)</f>
        <v>E</v>
      </c>
      <c r="F791" t="s">
        <v>1010</v>
      </c>
      <c r="G791" s="27" t="str">
        <f>VLOOKUP(D791,Detail!$G:$H,2,0)</f>
        <v>Chandra Latupono</v>
      </c>
      <c r="H791">
        <v>57</v>
      </c>
      <c r="I791">
        <v>57</v>
      </c>
      <c r="J791">
        <v>82</v>
      </c>
      <c r="K791">
        <v>62</v>
      </c>
      <c r="L791">
        <v>60</v>
      </c>
      <c r="M791">
        <v>76</v>
      </c>
      <c r="N791">
        <v>93</v>
      </c>
      <c r="O791" s="27">
        <f>IFERROR(VLOOKUP(D791,Absen!$A:$B,2,0),"No")</f>
        <v>44801</v>
      </c>
      <c r="P791" s="43">
        <f t="shared" si="63"/>
        <v>83</v>
      </c>
      <c r="Q791" s="45">
        <f t="shared" si="65"/>
        <v>69.400000000000006</v>
      </c>
      <c r="R791" s="49" t="str">
        <f>VLOOKUP(Q791,Helper!$N:$O,2,TRUE)</f>
        <v>C</v>
      </c>
      <c r="S791" s="51">
        <f>MATCH(D791,Detail!$G$2:$G$1001,0)</f>
        <v>451</v>
      </c>
      <c r="T791" s="27">
        <f>INDEX(Detail!$A$2:$A$1001,Main!S791,1)</f>
        <v>37072</v>
      </c>
      <c r="U791" t="str">
        <f>INDEX(Detail!$F$2:$F$1001,Main!S791,1)</f>
        <v>Palembang</v>
      </c>
      <c r="V791">
        <f>INDEX(Detail!$C$2:$C$1001,Main!S791,1)</f>
        <v>168</v>
      </c>
      <c r="W791">
        <f>INDEX(Detail!$D$2:$D$1001,Main!S791,1)</f>
        <v>52</v>
      </c>
      <c r="X791" t="str">
        <f>INDEX(Detail!$E$2:$E$1001,Main!S791,1)</f>
        <v>Gg. Sukabumi No. 67</v>
      </c>
      <c r="Y791" t="str">
        <f>INDEX(Detail!$B$2:$B$1001,Main!S791,1)</f>
        <v>B-</v>
      </c>
      <c r="Z791">
        <f>MATCH(F791,Sheet1!$A$3:$A$8,0)</f>
        <v>5</v>
      </c>
      <c r="AA791">
        <f>MATCH(A791,Sheet1!$B$2:$E$2,0)</f>
        <v>4</v>
      </c>
      <c r="AB791" t="str">
        <f>INDEX(Sheet1!$B$3:$E$8,Main!Z791,Main!AA791)</f>
        <v>Bu Ratna</v>
      </c>
    </row>
    <row r="792" spans="1:28" x14ac:dyDescent="0.35">
      <c r="A792" t="str">
        <f t="shared" si="64"/>
        <v>Kategori 4</v>
      </c>
      <c r="B792">
        <v>791</v>
      </c>
      <c r="C792" t="str">
        <f t="shared" si="61"/>
        <v>0791</v>
      </c>
      <c r="D792" t="str">
        <f t="shared" si="62"/>
        <v>B0791</v>
      </c>
      <c r="E792" t="str">
        <f>VLOOKUP(F792,Helper!$I:$J,2,0)</f>
        <v>B</v>
      </c>
      <c r="F792" t="s">
        <v>1014</v>
      </c>
      <c r="G792" s="27" t="str">
        <f>VLOOKUP(D792,Detail!$G:$H,2,0)</f>
        <v>Rafi Uwais</v>
      </c>
      <c r="H792">
        <v>62</v>
      </c>
      <c r="I792">
        <v>72</v>
      </c>
      <c r="J792">
        <v>64</v>
      </c>
      <c r="K792">
        <v>74</v>
      </c>
      <c r="L792">
        <v>92</v>
      </c>
      <c r="M792">
        <v>90</v>
      </c>
      <c r="N792">
        <v>86</v>
      </c>
      <c r="O792" s="27">
        <f>IFERROR(VLOOKUP(D792,Absen!$A:$B,2,0),"No")</f>
        <v>44866</v>
      </c>
      <c r="P792" s="43">
        <f t="shared" si="63"/>
        <v>76</v>
      </c>
      <c r="Q792" s="45">
        <f t="shared" si="65"/>
        <v>75.899999999999991</v>
      </c>
      <c r="R792" s="49" t="str">
        <f>VLOOKUP(Q792,Helper!$N:$O,2,TRUE)</f>
        <v>B</v>
      </c>
      <c r="S792" s="51">
        <f>MATCH(D792,Detail!$G$2:$G$1001,0)</f>
        <v>568</v>
      </c>
      <c r="T792" s="27">
        <f>INDEX(Detail!$A$2:$A$1001,Main!S792,1)</f>
        <v>38229</v>
      </c>
      <c r="U792" t="str">
        <f>INDEX(Detail!$F$2:$F$1001,Main!S792,1)</f>
        <v>Padang</v>
      </c>
      <c r="V792">
        <f>INDEX(Detail!$C$2:$C$1001,Main!S792,1)</f>
        <v>156</v>
      </c>
      <c r="W792">
        <f>INDEX(Detail!$D$2:$D$1001,Main!S792,1)</f>
        <v>80</v>
      </c>
      <c r="X792" t="str">
        <f>INDEX(Detail!$E$2:$E$1001,Main!S792,1)</f>
        <v>Jalan Ir. H. Djuanda No. 13</v>
      </c>
      <c r="Y792" t="str">
        <f>INDEX(Detail!$B$2:$B$1001,Main!S792,1)</f>
        <v>AB+</v>
      </c>
      <c r="Z792">
        <f>MATCH(F792,Sheet1!$A$3:$A$8,0)</f>
        <v>2</v>
      </c>
      <c r="AA792">
        <f>MATCH(A792,Sheet1!$B$2:$E$2,0)</f>
        <v>4</v>
      </c>
      <c r="AB792" t="str">
        <f>INDEX(Sheet1!$B$3:$E$8,Main!Z792,Main!AA792)</f>
        <v>Pak Budi</v>
      </c>
    </row>
    <row r="793" spans="1:28" x14ac:dyDescent="0.35">
      <c r="A793" t="str">
        <f t="shared" si="64"/>
        <v>Kategori 4</v>
      </c>
      <c r="B793">
        <v>792</v>
      </c>
      <c r="C793" t="str">
        <f t="shared" si="61"/>
        <v>0792</v>
      </c>
      <c r="D793" t="str">
        <f t="shared" si="62"/>
        <v>D0792</v>
      </c>
      <c r="E793" t="str">
        <f>VLOOKUP(F793,Helper!$I:$J,2,0)</f>
        <v>D</v>
      </c>
      <c r="F793" t="s">
        <v>1013</v>
      </c>
      <c r="G793" s="27" t="str">
        <f>VLOOKUP(D793,Detail!$G:$H,2,0)</f>
        <v>Wadi Wijaya</v>
      </c>
      <c r="H793">
        <v>73</v>
      </c>
      <c r="I793">
        <v>56</v>
      </c>
      <c r="J793">
        <v>43</v>
      </c>
      <c r="K793">
        <v>60</v>
      </c>
      <c r="L793">
        <v>71</v>
      </c>
      <c r="M793">
        <v>65</v>
      </c>
      <c r="N793">
        <v>65</v>
      </c>
      <c r="O793" s="27">
        <f>IFERROR(VLOOKUP(D793,Absen!$A:$B,2,0),"No")</f>
        <v>44848</v>
      </c>
      <c r="P793" s="43">
        <f t="shared" si="63"/>
        <v>55</v>
      </c>
      <c r="Q793" s="45">
        <f t="shared" si="65"/>
        <v>59.6</v>
      </c>
      <c r="R793" s="49" t="str">
        <f>VLOOKUP(Q793,Helper!$N:$O,2,TRUE)</f>
        <v>D</v>
      </c>
      <c r="S793" s="51">
        <f>MATCH(D793,Detail!$G$2:$G$1001,0)</f>
        <v>385</v>
      </c>
      <c r="T793" s="27">
        <f>INDEX(Detail!$A$2:$A$1001,Main!S793,1)</f>
        <v>37817</v>
      </c>
      <c r="U793" t="str">
        <f>INDEX(Detail!$F$2:$F$1001,Main!S793,1)</f>
        <v>Kediri</v>
      </c>
      <c r="V793">
        <f>INDEX(Detail!$C$2:$C$1001,Main!S793,1)</f>
        <v>163</v>
      </c>
      <c r="W793">
        <f>INDEX(Detail!$D$2:$D$1001,Main!S793,1)</f>
        <v>55</v>
      </c>
      <c r="X793" t="str">
        <f>INDEX(Detail!$E$2:$E$1001,Main!S793,1)</f>
        <v xml:space="preserve">Gg. Monginsidi No. 6
</v>
      </c>
      <c r="Y793" t="str">
        <f>INDEX(Detail!$B$2:$B$1001,Main!S793,1)</f>
        <v>O-</v>
      </c>
      <c r="Z793">
        <f>MATCH(F793,Sheet1!$A$3:$A$8,0)</f>
        <v>4</v>
      </c>
      <c r="AA793">
        <f>MATCH(A793,Sheet1!$B$2:$E$2,0)</f>
        <v>4</v>
      </c>
      <c r="AB793" t="str">
        <f>INDEX(Sheet1!$B$3:$E$8,Main!Z793,Main!AA793)</f>
        <v>Bu Made</v>
      </c>
    </row>
    <row r="794" spans="1:28" x14ac:dyDescent="0.35">
      <c r="A794" t="str">
        <f t="shared" si="64"/>
        <v>Kategori 4</v>
      </c>
      <c r="B794">
        <v>793</v>
      </c>
      <c r="C794" t="str">
        <f t="shared" si="61"/>
        <v>0793</v>
      </c>
      <c r="D794" t="str">
        <f t="shared" si="62"/>
        <v>C0793</v>
      </c>
      <c r="E794" t="str">
        <f>VLOOKUP(F794,Helper!$I:$J,2,0)</f>
        <v>C</v>
      </c>
      <c r="F794" t="s">
        <v>1012</v>
      </c>
      <c r="G794" s="27" t="str">
        <f>VLOOKUP(D794,Detail!$G:$H,2,0)</f>
        <v>Dadap Farida</v>
      </c>
      <c r="H794">
        <v>80</v>
      </c>
      <c r="I794">
        <v>63</v>
      </c>
      <c r="J794">
        <v>67</v>
      </c>
      <c r="K794">
        <v>59</v>
      </c>
      <c r="L794">
        <v>56</v>
      </c>
      <c r="M794">
        <v>91</v>
      </c>
      <c r="N794">
        <v>61</v>
      </c>
      <c r="O794" s="27">
        <f>IFERROR(VLOOKUP(D794,Absen!$A:$B,2,0),"No")</f>
        <v>44900</v>
      </c>
      <c r="P794" s="43">
        <f t="shared" si="63"/>
        <v>51</v>
      </c>
      <c r="Q794" s="45">
        <f t="shared" si="65"/>
        <v>68.949999999999989</v>
      </c>
      <c r="R794" s="49" t="str">
        <f>VLOOKUP(Q794,Helper!$N:$O,2,TRUE)</f>
        <v>C</v>
      </c>
      <c r="S794" s="51">
        <f>MATCH(D794,Detail!$G$2:$G$1001,0)</f>
        <v>658</v>
      </c>
      <c r="T794" s="27">
        <f>INDEX(Detail!$A$2:$A$1001,Main!S794,1)</f>
        <v>37573</v>
      </c>
      <c r="U794" t="str">
        <f>INDEX(Detail!$F$2:$F$1001,Main!S794,1)</f>
        <v>Bitung</v>
      </c>
      <c r="V794">
        <f>INDEX(Detail!$C$2:$C$1001,Main!S794,1)</f>
        <v>179</v>
      </c>
      <c r="W794">
        <f>INDEX(Detail!$D$2:$D$1001,Main!S794,1)</f>
        <v>48</v>
      </c>
      <c r="X794" t="str">
        <f>INDEX(Detail!$E$2:$E$1001,Main!S794,1)</f>
        <v xml:space="preserve">Jalan Ronggowarsito No. 2
</v>
      </c>
      <c r="Y794" t="str">
        <f>INDEX(Detail!$B$2:$B$1001,Main!S794,1)</f>
        <v>AB+</v>
      </c>
      <c r="Z794">
        <f>MATCH(F794,Sheet1!$A$3:$A$8,0)</f>
        <v>3</v>
      </c>
      <c r="AA794">
        <f>MATCH(A794,Sheet1!$B$2:$E$2,0)</f>
        <v>4</v>
      </c>
      <c r="AB794" t="str">
        <f>INDEX(Sheet1!$B$3:$E$8,Main!Z794,Main!AA794)</f>
        <v>Pak Andi</v>
      </c>
    </row>
    <row r="795" spans="1:28" x14ac:dyDescent="0.35">
      <c r="A795" t="str">
        <f t="shared" si="64"/>
        <v>Kategori 4</v>
      </c>
      <c r="B795">
        <v>794</v>
      </c>
      <c r="C795" t="str">
        <f t="shared" si="61"/>
        <v>0794</v>
      </c>
      <c r="D795" t="str">
        <f t="shared" si="62"/>
        <v>C0794</v>
      </c>
      <c r="E795" t="str">
        <f>VLOOKUP(F795,Helper!$I:$J,2,0)</f>
        <v>C</v>
      </c>
      <c r="F795" t="s">
        <v>1012</v>
      </c>
      <c r="G795" s="27" t="str">
        <f>VLOOKUP(D795,Detail!$G:$H,2,0)</f>
        <v>Dartono Thamrin</v>
      </c>
      <c r="H795">
        <v>66</v>
      </c>
      <c r="I795">
        <v>48</v>
      </c>
      <c r="J795">
        <v>90</v>
      </c>
      <c r="K795">
        <v>56</v>
      </c>
      <c r="L795">
        <v>74</v>
      </c>
      <c r="M795">
        <v>93</v>
      </c>
      <c r="N795">
        <v>96</v>
      </c>
      <c r="O795" s="27">
        <f>IFERROR(VLOOKUP(D795,Absen!$A:$B,2,0),"No")</f>
        <v>44763</v>
      </c>
      <c r="P795" s="43">
        <f t="shared" si="63"/>
        <v>86</v>
      </c>
      <c r="Q795" s="45">
        <f t="shared" si="65"/>
        <v>75.699999999999989</v>
      </c>
      <c r="R795" s="49" t="str">
        <f>VLOOKUP(Q795,Helper!$N:$O,2,TRUE)</f>
        <v>B</v>
      </c>
      <c r="S795" s="51">
        <f>MATCH(D795,Detail!$G$2:$G$1001,0)</f>
        <v>213</v>
      </c>
      <c r="T795" s="27">
        <f>INDEX(Detail!$A$2:$A$1001,Main!S795,1)</f>
        <v>38121</v>
      </c>
      <c r="U795" t="str">
        <f>INDEX(Detail!$F$2:$F$1001,Main!S795,1)</f>
        <v>Surabaya</v>
      </c>
      <c r="V795">
        <f>INDEX(Detail!$C$2:$C$1001,Main!S795,1)</f>
        <v>151</v>
      </c>
      <c r="W795">
        <f>INDEX(Detail!$D$2:$D$1001,Main!S795,1)</f>
        <v>61</v>
      </c>
      <c r="X795" t="str">
        <f>INDEX(Detail!$E$2:$E$1001,Main!S795,1)</f>
        <v>Gang Siliwangi No. 07</v>
      </c>
      <c r="Y795" t="str">
        <f>INDEX(Detail!$B$2:$B$1001,Main!S795,1)</f>
        <v>B+</v>
      </c>
      <c r="Z795">
        <f>MATCH(F795,Sheet1!$A$3:$A$8,0)</f>
        <v>3</v>
      </c>
      <c r="AA795">
        <f>MATCH(A795,Sheet1!$B$2:$E$2,0)</f>
        <v>4</v>
      </c>
      <c r="AB795" t="str">
        <f>INDEX(Sheet1!$B$3:$E$8,Main!Z795,Main!AA795)</f>
        <v>Pak Andi</v>
      </c>
    </row>
    <row r="796" spans="1:28" x14ac:dyDescent="0.35">
      <c r="A796" t="str">
        <f t="shared" si="64"/>
        <v>Kategori 4</v>
      </c>
      <c r="B796">
        <v>795</v>
      </c>
      <c r="C796" t="str">
        <f t="shared" si="61"/>
        <v>0795</v>
      </c>
      <c r="D796" t="str">
        <f t="shared" si="62"/>
        <v>D0795</v>
      </c>
      <c r="E796" t="str">
        <f>VLOOKUP(F796,Helper!$I:$J,2,0)</f>
        <v>D</v>
      </c>
      <c r="F796" t="s">
        <v>1013</v>
      </c>
      <c r="G796" s="27" t="str">
        <f>VLOOKUP(D796,Detail!$G:$H,2,0)</f>
        <v>Zulaikha Lestari</v>
      </c>
      <c r="H796">
        <v>86</v>
      </c>
      <c r="I796">
        <v>75</v>
      </c>
      <c r="J796">
        <v>30</v>
      </c>
      <c r="K796">
        <v>68</v>
      </c>
      <c r="L796">
        <v>70</v>
      </c>
      <c r="M796">
        <v>46</v>
      </c>
      <c r="N796">
        <v>90</v>
      </c>
      <c r="O796" s="27" t="str">
        <f>IFERROR(VLOOKUP(D796,Absen!$A:$B,2,0),"No")</f>
        <v>No</v>
      </c>
      <c r="P796" s="43">
        <f t="shared" si="63"/>
        <v>90</v>
      </c>
      <c r="Q796" s="45">
        <f t="shared" si="65"/>
        <v>61.575000000000003</v>
      </c>
      <c r="R796" s="49" t="str">
        <f>VLOOKUP(Q796,Helper!$N:$O,2,TRUE)</f>
        <v>C</v>
      </c>
      <c r="S796" s="51">
        <f>MATCH(D796,Detail!$G$2:$G$1001,0)</f>
        <v>122</v>
      </c>
      <c r="T796" s="27">
        <f>INDEX(Detail!$A$2:$A$1001,Main!S796,1)</f>
        <v>37146</v>
      </c>
      <c r="U796" t="str">
        <f>INDEX(Detail!$F$2:$F$1001,Main!S796,1)</f>
        <v>Pariaman</v>
      </c>
      <c r="V796">
        <f>INDEX(Detail!$C$2:$C$1001,Main!S796,1)</f>
        <v>153</v>
      </c>
      <c r="W796">
        <f>INDEX(Detail!$D$2:$D$1001,Main!S796,1)</f>
        <v>68</v>
      </c>
      <c r="X796" t="str">
        <f>INDEX(Detail!$E$2:$E$1001,Main!S796,1)</f>
        <v>Gang Medokan Ayu No. 30</v>
      </c>
      <c r="Y796" t="str">
        <f>INDEX(Detail!$B$2:$B$1001,Main!S796,1)</f>
        <v>AB+</v>
      </c>
      <c r="Z796">
        <f>MATCH(F796,Sheet1!$A$3:$A$8,0)</f>
        <v>4</v>
      </c>
      <c r="AA796">
        <f>MATCH(A796,Sheet1!$B$2:$E$2,0)</f>
        <v>4</v>
      </c>
      <c r="AB796" t="str">
        <f>INDEX(Sheet1!$B$3:$E$8,Main!Z796,Main!AA796)</f>
        <v>Bu Made</v>
      </c>
    </row>
    <row r="797" spans="1:28" x14ac:dyDescent="0.35">
      <c r="A797" t="str">
        <f t="shared" si="64"/>
        <v>Kategori 4</v>
      </c>
      <c r="B797">
        <v>796</v>
      </c>
      <c r="C797" t="str">
        <f t="shared" si="61"/>
        <v>0796</v>
      </c>
      <c r="D797" t="str">
        <f t="shared" si="62"/>
        <v>E0796</v>
      </c>
      <c r="E797" t="str">
        <f>VLOOKUP(F797,Helper!$I:$J,2,0)</f>
        <v>E</v>
      </c>
      <c r="F797" t="s">
        <v>1010</v>
      </c>
      <c r="G797" s="27" t="str">
        <f>VLOOKUP(D797,Detail!$G:$H,2,0)</f>
        <v>Sabar Tamba</v>
      </c>
      <c r="H797">
        <v>71</v>
      </c>
      <c r="I797">
        <v>70</v>
      </c>
      <c r="J797">
        <v>51</v>
      </c>
      <c r="K797">
        <v>73</v>
      </c>
      <c r="L797">
        <v>60</v>
      </c>
      <c r="M797">
        <v>95</v>
      </c>
      <c r="N797">
        <v>83</v>
      </c>
      <c r="O797" s="27" t="str">
        <f>IFERROR(VLOOKUP(D797,Absen!$A:$B,2,0),"No")</f>
        <v>No</v>
      </c>
      <c r="P797" s="43">
        <f t="shared" si="63"/>
        <v>83</v>
      </c>
      <c r="Q797" s="45">
        <f t="shared" si="65"/>
        <v>71.75</v>
      </c>
      <c r="R797" s="49" t="str">
        <f>VLOOKUP(Q797,Helper!$N:$O,2,TRUE)</f>
        <v>B</v>
      </c>
      <c r="S797" s="51">
        <f>MATCH(D797,Detail!$G$2:$G$1001,0)</f>
        <v>699</v>
      </c>
      <c r="T797" s="27">
        <f>INDEX(Detail!$A$2:$A$1001,Main!S797,1)</f>
        <v>38120</v>
      </c>
      <c r="U797" t="str">
        <f>INDEX(Detail!$F$2:$F$1001,Main!S797,1)</f>
        <v>Palopo</v>
      </c>
      <c r="V797">
        <f>INDEX(Detail!$C$2:$C$1001,Main!S797,1)</f>
        <v>178</v>
      </c>
      <c r="W797">
        <f>INDEX(Detail!$D$2:$D$1001,Main!S797,1)</f>
        <v>89</v>
      </c>
      <c r="X797" t="str">
        <f>INDEX(Detail!$E$2:$E$1001,Main!S797,1)</f>
        <v xml:space="preserve">Jalan Tubagus Ismail No. 7
</v>
      </c>
      <c r="Y797" t="str">
        <f>INDEX(Detail!$B$2:$B$1001,Main!S797,1)</f>
        <v>B+</v>
      </c>
      <c r="Z797">
        <f>MATCH(F797,Sheet1!$A$3:$A$8,0)</f>
        <v>5</v>
      </c>
      <c r="AA797">
        <f>MATCH(A797,Sheet1!$B$2:$E$2,0)</f>
        <v>4</v>
      </c>
      <c r="AB797" t="str">
        <f>INDEX(Sheet1!$B$3:$E$8,Main!Z797,Main!AA797)</f>
        <v>Bu Ratna</v>
      </c>
    </row>
    <row r="798" spans="1:28" x14ac:dyDescent="0.35">
      <c r="A798" t="str">
        <f t="shared" si="64"/>
        <v>Kategori 4</v>
      </c>
      <c r="B798">
        <v>797</v>
      </c>
      <c r="C798" t="str">
        <f t="shared" si="61"/>
        <v>0797</v>
      </c>
      <c r="D798" t="str">
        <f t="shared" si="62"/>
        <v>A0797</v>
      </c>
      <c r="E798" t="str">
        <f>VLOOKUP(F798,Helper!$I:$J,2,0)</f>
        <v>A</v>
      </c>
      <c r="F798" t="s">
        <v>1015</v>
      </c>
      <c r="G798" s="27" t="str">
        <f>VLOOKUP(D798,Detail!$G:$H,2,0)</f>
        <v>Ghaliyati Rajasa</v>
      </c>
      <c r="H798">
        <v>89</v>
      </c>
      <c r="I798">
        <v>54</v>
      </c>
      <c r="J798">
        <v>91</v>
      </c>
      <c r="K798">
        <v>62</v>
      </c>
      <c r="L798">
        <v>80</v>
      </c>
      <c r="M798">
        <v>77</v>
      </c>
      <c r="N798">
        <v>90</v>
      </c>
      <c r="O798" s="27" t="str">
        <f>IFERROR(VLOOKUP(D798,Absen!$A:$B,2,0),"No")</f>
        <v>No</v>
      </c>
      <c r="P798" s="43">
        <f t="shared" si="63"/>
        <v>90</v>
      </c>
      <c r="Q798" s="45">
        <f t="shared" si="65"/>
        <v>78.225000000000009</v>
      </c>
      <c r="R798" s="49" t="str">
        <f>VLOOKUP(Q798,Helper!$N:$O,2,TRUE)</f>
        <v>B</v>
      </c>
      <c r="S798" s="51">
        <f>MATCH(D798,Detail!$G$2:$G$1001,0)</f>
        <v>822</v>
      </c>
      <c r="T798" s="27">
        <f>INDEX(Detail!$A$2:$A$1001,Main!S798,1)</f>
        <v>38359</v>
      </c>
      <c r="U798" t="str">
        <f>INDEX(Detail!$F$2:$F$1001,Main!S798,1)</f>
        <v>Tangerang</v>
      </c>
      <c r="V798">
        <f>INDEX(Detail!$C$2:$C$1001,Main!S798,1)</f>
        <v>161</v>
      </c>
      <c r="W798">
        <f>INDEX(Detail!$D$2:$D$1001,Main!S798,1)</f>
        <v>64</v>
      </c>
      <c r="X798" t="str">
        <f>INDEX(Detail!$E$2:$E$1001,Main!S798,1)</f>
        <v>Jl. Joyoboyo No. 21</v>
      </c>
      <c r="Y798" t="str">
        <f>INDEX(Detail!$B$2:$B$1001,Main!S798,1)</f>
        <v>A+</v>
      </c>
      <c r="Z798">
        <f>MATCH(F798,Sheet1!$A$3:$A$8,0)</f>
        <v>1</v>
      </c>
      <c r="AA798">
        <f>MATCH(A798,Sheet1!$B$2:$E$2,0)</f>
        <v>4</v>
      </c>
      <c r="AB798" t="str">
        <f>INDEX(Sheet1!$B$3:$E$8,Main!Z798,Main!AA798)</f>
        <v>Pak Krisna</v>
      </c>
    </row>
    <row r="799" spans="1:28" x14ac:dyDescent="0.35">
      <c r="A799" t="str">
        <f t="shared" si="64"/>
        <v>Kategori 4</v>
      </c>
      <c r="B799">
        <v>798</v>
      </c>
      <c r="C799" t="str">
        <f t="shared" si="61"/>
        <v>0798</v>
      </c>
      <c r="D799" t="str">
        <f t="shared" si="62"/>
        <v>E0798</v>
      </c>
      <c r="E799" t="str">
        <f>VLOOKUP(F799,Helper!$I:$J,2,0)</f>
        <v>E</v>
      </c>
      <c r="F799" t="s">
        <v>1010</v>
      </c>
      <c r="G799" s="27" t="str">
        <f>VLOOKUP(D799,Detail!$G:$H,2,0)</f>
        <v>Jasmani Nurdiyanti</v>
      </c>
      <c r="H799">
        <v>64</v>
      </c>
      <c r="I799">
        <v>49</v>
      </c>
      <c r="J799">
        <v>39</v>
      </c>
      <c r="K799">
        <v>53</v>
      </c>
      <c r="L799">
        <v>70</v>
      </c>
      <c r="M799">
        <v>54</v>
      </c>
      <c r="N799">
        <v>72</v>
      </c>
      <c r="O799" s="27" t="str">
        <f>IFERROR(VLOOKUP(D799,Absen!$A:$B,2,0),"No")</f>
        <v>No</v>
      </c>
      <c r="P799" s="43">
        <f t="shared" si="63"/>
        <v>72</v>
      </c>
      <c r="Q799" s="45">
        <f t="shared" si="65"/>
        <v>55.3</v>
      </c>
      <c r="R799" s="49" t="str">
        <f>VLOOKUP(Q799,Helper!$N:$O,2,TRUE)</f>
        <v>D</v>
      </c>
      <c r="S799" s="51">
        <f>MATCH(D799,Detail!$G$2:$G$1001,0)</f>
        <v>773</v>
      </c>
      <c r="T799" s="27">
        <f>INDEX(Detail!$A$2:$A$1001,Main!S799,1)</f>
        <v>37479</v>
      </c>
      <c r="U799" t="str">
        <f>INDEX(Detail!$F$2:$F$1001,Main!S799,1)</f>
        <v>Pekalongan</v>
      </c>
      <c r="V799">
        <f>INDEX(Detail!$C$2:$C$1001,Main!S799,1)</f>
        <v>158</v>
      </c>
      <c r="W799">
        <f>INDEX(Detail!$D$2:$D$1001,Main!S799,1)</f>
        <v>45</v>
      </c>
      <c r="X799" t="str">
        <f>INDEX(Detail!$E$2:$E$1001,Main!S799,1)</f>
        <v>Jl. Erlangga No. 49</v>
      </c>
      <c r="Y799" t="str">
        <f>INDEX(Detail!$B$2:$B$1001,Main!S799,1)</f>
        <v>O-</v>
      </c>
      <c r="Z799">
        <f>MATCH(F799,Sheet1!$A$3:$A$8,0)</f>
        <v>5</v>
      </c>
      <c r="AA799">
        <f>MATCH(A799,Sheet1!$B$2:$E$2,0)</f>
        <v>4</v>
      </c>
      <c r="AB799" t="str">
        <f>INDEX(Sheet1!$B$3:$E$8,Main!Z799,Main!AA799)</f>
        <v>Bu Ratna</v>
      </c>
    </row>
    <row r="800" spans="1:28" x14ac:dyDescent="0.35">
      <c r="A800" t="str">
        <f t="shared" si="64"/>
        <v>Kategori 4</v>
      </c>
      <c r="B800">
        <v>799</v>
      </c>
      <c r="C800" t="str">
        <f t="shared" si="61"/>
        <v>0799</v>
      </c>
      <c r="D800" t="str">
        <f t="shared" si="62"/>
        <v>E0799</v>
      </c>
      <c r="E800" t="str">
        <f>VLOOKUP(F800,Helper!$I:$J,2,0)</f>
        <v>E</v>
      </c>
      <c r="F800" t="s">
        <v>1010</v>
      </c>
      <c r="G800" s="27" t="str">
        <f>VLOOKUP(D800,Detail!$G:$H,2,0)</f>
        <v>Adiarja Nasyiah</v>
      </c>
      <c r="H800">
        <v>92</v>
      </c>
      <c r="I800">
        <v>47</v>
      </c>
      <c r="J800">
        <v>68</v>
      </c>
      <c r="K800">
        <v>72</v>
      </c>
      <c r="L800">
        <v>91</v>
      </c>
      <c r="M800">
        <v>64</v>
      </c>
      <c r="N800">
        <v>88</v>
      </c>
      <c r="O800" s="27" t="str">
        <f>IFERROR(VLOOKUP(D800,Absen!$A:$B,2,0),"No")</f>
        <v>No</v>
      </c>
      <c r="P800" s="43">
        <f t="shared" si="63"/>
        <v>88</v>
      </c>
      <c r="Q800" s="45">
        <f t="shared" si="65"/>
        <v>72.95</v>
      </c>
      <c r="R800" s="49" t="str">
        <f>VLOOKUP(Q800,Helper!$N:$O,2,TRUE)</f>
        <v>B</v>
      </c>
      <c r="S800" s="51">
        <f>MATCH(D800,Detail!$G$2:$G$1001,0)</f>
        <v>115</v>
      </c>
      <c r="T800" s="27">
        <f>INDEX(Detail!$A$2:$A$1001,Main!S800,1)</f>
        <v>38239</v>
      </c>
      <c r="U800" t="str">
        <f>INDEX(Detail!$F$2:$F$1001,Main!S800,1)</f>
        <v>Ternate</v>
      </c>
      <c r="V800">
        <f>INDEX(Detail!$C$2:$C$1001,Main!S800,1)</f>
        <v>152</v>
      </c>
      <c r="W800">
        <f>INDEX(Detail!$D$2:$D$1001,Main!S800,1)</f>
        <v>83</v>
      </c>
      <c r="X800" t="str">
        <f>INDEX(Detail!$E$2:$E$1001,Main!S800,1)</f>
        <v xml:space="preserve">Gang Laswi No. 9
</v>
      </c>
      <c r="Y800" t="str">
        <f>INDEX(Detail!$B$2:$B$1001,Main!S800,1)</f>
        <v>A+</v>
      </c>
      <c r="Z800">
        <f>MATCH(F800,Sheet1!$A$3:$A$8,0)</f>
        <v>5</v>
      </c>
      <c r="AA800">
        <f>MATCH(A800,Sheet1!$B$2:$E$2,0)</f>
        <v>4</v>
      </c>
      <c r="AB800" t="str">
        <f>INDEX(Sheet1!$B$3:$E$8,Main!Z800,Main!AA800)</f>
        <v>Bu Ratna</v>
      </c>
    </row>
    <row r="801" spans="1:28" x14ac:dyDescent="0.35">
      <c r="A801" t="str">
        <f t="shared" si="64"/>
        <v>Kategori 4</v>
      </c>
      <c r="B801">
        <v>800</v>
      </c>
      <c r="C801" t="str">
        <f t="shared" si="61"/>
        <v>0800</v>
      </c>
      <c r="D801" t="str">
        <f t="shared" si="62"/>
        <v>C0800</v>
      </c>
      <c r="E801" t="str">
        <f>VLOOKUP(F801,Helper!$I:$J,2,0)</f>
        <v>C</v>
      </c>
      <c r="F801" t="s">
        <v>1012</v>
      </c>
      <c r="G801" s="27" t="str">
        <f>VLOOKUP(D801,Detail!$G:$H,2,0)</f>
        <v>Enteng Hariyah</v>
      </c>
      <c r="H801">
        <v>84</v>
      </c>
      <c r="I801">
        <v>42</v>
      </c>
      <c r="J801">
        <v>68</v>
      </c>
      <c r="K801">
        <v>62</v>
      </c>
      <c r="L801">
        <v>63</v>
      </c>
      <c r="M801">
        <v>48</v>
      </c>
      <c r="N801">
        <v>86</v>
      </c>
      <c r="O801" s="27" t="str">
        <f>IFERROR(VLOOKUP(D801,Absen!$A:$B,2,0),"No")</f>
        <v>No</v>
      </c>
      <c r="P801" s="43">
        <f t="shared" si="63"/>
        <v>86</v>
      </c>
      <c r="Q801" s="45">
        <f t="shared" si="65"/>
        <v>63.175000000000004</v>
      </c>
      <c r="R801" s="49" t="str">
        <f>VLOOKUP(Q801,Helper!$N:$O,2,TRUE)</f>
        <v>C</v>
      </c>
      <c r="S801" s="51">
        <f>MATCH(D801,Detail!$G$2:$G$1001,0)</f>
        <v>117</v>
      </c>
      <c r="T801" s="27">
        <f>INDEX(Detail!$A$2:$A$1001,Main!S801,1)</f>
        <v>38222</v>
      </c>
      <c r="U801" t="str">
        <f>INDEX(Detail!$F$2:$F$1001,Main!S801,1)</f>
        <v>Bukittinggi</v>
      </c>
      <c r="V801">
        <f>INDEX(Detail!$C$2:$C$1001,Main!S801,1)</f>
        <v>170</v>
      </c>
      <c r="W801">
        <f>INDEX(Detail!$D$2:$D$1001,Main!S801,1)</f>
        <v>64</v>
      </c>
      <c r="X801" t="str">
        <f>INDEX(Detail!$E$2:$E$1001,Main!S801,1)</f>
        <v xml:space="preserve">Gang Lembong No. 8
</v>
      </c>
      <c r="Y801" t="str">
        <f>INDEX(Detail!$B$2:$B$1001,Main!S801,1)</f>
        <v>AB-</v>
      </c>
      <c r="Z801">
        <f>MATCH(F801,Sheet1!$A$3:$A$8,0)</f>
        <v>3</v>
      </c>
      <c r="AA801">
        <f>MATCH(A801,Sheet1!$B$2:$E$2,0)</f>
        <v>4</v>
      </c>
      <c r="AB801" t="str">
        <f>INDEX(Sheet1!$B$3:$E$8,Main!Z801,Main!AA801)</f>
        <v>Pak Andi</v>
      </c>
    </row>
    <row r="802" spans="1:28" x14ac:dyDescent="0.35">
      <c r="A802" t="str">
        <f t="shared" si="64"/>
        <v>Kategori 4</v>
      </c>
      <c r="B802">
        <v>801</v>
      </c>
      <c r="C802" t="str">
        <f t="shared" si="61"/>
        <v>0801</v>
      </c>
      <c r="D802" t="str">
        <f t="shared" si="62"/>
        <v>D0801</v>
      </c>
      <c r="E802" t="str">
        <f>VLOOKUP(F802,Helper!$I:$J,2,0)</f>
        <v>D</v>
      </c>
      <c r="F802" t="s">
        <v>1013</v>
      </c>
      <c r="G802" s="27" t="str">
        <f>VLOOKUP(D802,Detail!$G:$H,2,0)</f>
        <v>Suci Oktaviani</v>
      </c>
      <c r="H802">
        <v>93</v>
      </c>
      <c r="I802">
        <v>47</v>
      </c>
      <c r="J802">
        <v>66</v>
      </c>
      <c r="K802">
        <v>64</v>
      </c>
      <c r="L802">
        <v>50</v>
      </c>
      <c r="M802">
        <v>92</v>
      </c>
      <c r="N802">
        <v>69</v>
      </c>
      <c r="O802" s="27">
        <f>IFERROR(VLOOKUP(D802,Absen!$A:$B,2,0),"No")</f>
        <v>44830</v>
      </c>
      <c r="P802" s="43">
        <f t="shared" si="63"/>
        <v>59</v>
      </c>
      <c r="Q802" s="45">
        <f t="shared" si="65"/>
        <v>69.250000000000014</v>
      </c>
      <c r="R802" s="49" t="str">
        <f>VLOOKUP(Q802,Helper!$N:$O,2,TRUE)</f>
        <v>C</v>
      </c>
      <c r="S802" s="51">
        <f>MATCH(D802,Detail!$G$2:$G$1001,0)</f>
        <v>900</v>
      </c>
      <c r="T802" s="27">
        <f>INDEX(Detail!$A$2:$A$1001,Main!S802,1)</f>
        <v>37694</v>
      </c>
      <c r="U802" t="str">
        <f>INDEX(Detail!$F$2:$F$1001,Main!S802,1)</f>
        <v>Sorong</v>
      </c>
      <c r="V802">
        <f>INDEX(Detail!$C$2:$C$1001,Main!S802,1)</f>
        <v>157</v>
      </c>
      <c r="W802">
        <f>INDEX(Detail!$D$2:$D$1001,Main!S802,1)</f>
        <v>61</v>
      </c>
      <c r="X802" t="str">
        <f>INDEX(Detail!$E$2:$E$1001,Main!S802,1)</f>
        <v xml:space="preserve">Jl. Pasteur No. 5
</v>
      </c>
      <c r="Y802" t="str">
        <f>INDEX(Detail!$B$2:$B$1001,Main!S802,1)</f>
        <v>O+</v>
      </c>
      <c r="Z802">
        <f>MATCH(F802,Sheet1!$A$3:$A$8,0)</f>
        <v>4</v>
      </c>
      <c r="AA802">
        <f>MATCH(A802,Sheet1!$B$2:$E$2,0)</f>
        <v>4</v>
      </c>
      <c r="AB802" t="str">
        <f>INDEX(Sheet1!$B$3:$E$8,Main!Z802,Main!AA802)</f>
        <v>Bu Made</v>
      </c>
    </row>
    <row r="803" spans="1:28" x14ac:dyDescent="0.35">
      <c r="A803" t="str">
        <f t="shared" si="64"/>
        <v>Kategori 4</v>
      </c>
      <c r="B803">
        <v>802</v>
      </c>
      <c r="C803" t="str">
        <f t="shared" si="61"/>
        <v>0802</v>
      </c>
      <c r="D803" t="str">
        <f t="shared" si="62"/>
        <v>F0802</v>
      </c>
      <c r="E803" t="str">
        <f>VLOOKUP(F803,Helper!$I:$J,2,0)</f>
        <v>F</v>
      </c>
      <c r="F803" t="s">
        <v>1011</v>
      </c>
      <c r="G803" s="27" t="str">
        <f>VLOOKUP(D803,Detail!$G:$H,2,0)</f>
        <v>Sabar Pratiwi</v>
      </c>
      <c r="H803">
        <v>67</v>
      </c>
      <c r="I803">
        <v>54</v>
      </c>
      <c r="J803">
        <v>85</v>
      </c>
      <c r="K803">
        <v>58</v>
      </c>
      <c r="L803">
        <v>87</v>
      </c>
      <c r="M803">
        <v>68</v>
      </c>
      <c r="N803">
        <v>89</v>
      </c>
      <c r="O803" s="27">
        <f>IFERROR(VLOOKUP(D803,Absen!$A:$B,2,0),"No")</f>
        <v>44871</v>
      </c>
      <c r="P803" s="43">
        <f t="shared" si="63"/>
        <v>79</v>
      </c>
      <c r="Q803" s="45">
        <f t="shared" si="65"/>
        <v>71.75</v>
      </c>
      <c r="R803" s="49" t="str">
        <f>VLOOKUP(Q803,Helper!$N:$O,2,TRUE)</f>
        <v>B</v>
      </c>
      <c r="S803" s="51">
        <f>MATCH(D803,Detail!$G$2:$G$1001,0)</f>
        <v>13</v>
      </c>
      <c r="T803" s="27">
        <f>INDEX(Detail!$A$2:$A$1001,Main!S803,1)</f>
        <v>38034</v>
      </c>
      <c r="U803" t="str">
        <f>INDEX(Detail!$F$2:$F$1001,Main!S803,1)</f>
        <v>Malang</v>
      </c>
      <c r="V803">
        <f>INDEX(Detail!$C$2:$C$1001,Main!S803,1)</f>
        <v>165</v>
      </c>
      <c r="W803">
        <f>INDEX(Detail!$D$2:$D$1001,Main!S803,1)</f>
        <v>92</v>
      </c>
      <c r="X803" t="str">
        <f>INDEX(Detail!$E$2:$E$1001,Main!S803,1)</f>
        <v>Gang Asia Afrika No. 97</v>
      </c>
      <c r="Y803" t="str">
        <f>INDEX(Detail!$B$2:$B$1001,Main!S803,1)</f>
        <v>AB+</v>
      </c>
      <c r="Z803">
        <f>MATCH(F803,Sheet1!$A$3:$A$8,0)</f>
        <v>6</v>
      </c>
      <c r="AA803">
        <f>MATCH(A803,Sheet1!$B$2:$E$2,0)</f>
        <v>4</v>
      </c>
      <c r="AB803" t="str">
        <f>INDEX(Sheet1!$B$3:$E$8,Main!Z803,Main!AA803)</f>
        <v>Bu Dwi</v>
      </c>
    </row>
    <row r="804" spans="1:28" x14ac:dyDescent="0.35">
      <c r="A804" t="str">
        <f t="shared" si="64"/>
        <v>Kategori 4</v>
      </c>
      <c r="B804">
        <v>803</v>
      </c>
      <c r="C804" t="str">
        <f t="shared" si="61"/>
        <v>0803</v>
      </c>
      <c r="D804" t="str">
        <f t="shared" si="62"/>
        <v>A0803</v>
      </c>
      <c r="E804" t="str">
        <f>VLOOKUP(F804,Helper!$I:$J,2,0)</f>
        <v>A</v>
      </c>
      <c r="F804" t="s">
        <v>1015</v>
      </c>
      <c r="G804" s="27" t="str">
        <f>VLOOKUP(D804,Detail!$G:$H,2,0)</f>
        <v>Najam Prayoga</v>
      </c>
      <c r="H804">
        <v>74</v>
      </c>
      <c r="I804">
        <v>51</v>
      </c>
      <c r="J804">
        <v>92</v>
      </c>
      <c r="K804">
        <v>74</v>
      </c>
      <c r="L804">
        <v>77</v>
      </c>
      <c r="M804">
        <v>93</v>
      </c>
      <c r="N804">
        <v>62</v>
      </c>
      <c r="O804" s="27">
        <f>IFERROR(VLOOKUP(D804,Absen!$A:$B,2,0),"No")</f>
        <v>44768</v>
      </c>
      <c r="P804" s="43">
        <f t="shared" si="63"/>
        <v>52</v>
      </c>
      <c r="Q804" s="45">
        <f t="shared" si="65"/>
        <v>76.7</v>
      </c>
      <c r="R804" s="49" t="str">
        <f>VLOOKUP(Q804,Helper!$N:$O,2,TRUE)</f>
        <v>B</v>
      </c>
      <c r="S804" s="51">
        <f>MATCH(D804,Detail!$G$2:$G$1001,0)</f>
        <v>50</v>
      </c>
      <c r="T804" s="27">
        <f>INDEX(Detail!$A$2:$A$1001,Main!S804,1)</f>
        <v>38251</v>
      </c>
      <c r="U804" t="str">
        <f>INDEX(Detail!$F$2:$F$1001,Main!S804,1)</f>
        <v>Bau-Bau</v>
      </c>
      <c r="V804">
        <f>INDEX(Detail!$C$2:$C$1001,Main!S804,1)</f>
        <v>152</v>
      </c>
      <c r="W804">
        <f>INDEX(Detail!$D$2:$D$1001,Main!S804,1)</f>
        <v>78</v>
      </c>
      <c r="X804" t="str">
        <f>INDEX(Detail!$E$2:$E$1001,Main!S804,1)</f>
        <v xml:space="preserve">Gang Gardujati No. 0
</v>
      </c>
      <c r="Y804" t="str">
        <f>INDEX(Detail!$B$2:$B$1001,Main!S804,1)</f>
        <v>B-</v>
      </c>
      <c r="Z804">
        <f>MATCH(F804,Sheet1!$A$3:$A$8,0)</f>
        <v>1</v>
      </c>
      <c r="AA804">
        <f>MATCH(A804,Sheet1!$B$2:$E$2,0)</f>
        <v>4</v>
      </c>
      <c r="AB804" t="str">
        <f>INDEX(Sheet1!$B$3:$E$8,Main!Z804,Main!AA804)</f>
        <v>Pak Krisna</v>
      </c>
    </row>
    <row r="805" spans="1:28" x14ac:dyDescent="0.35">
      <c r="A805" t="str">
        <f t="shared" si="64"/>
        <v>Kategori 4</v>
      </c>
      <c r="B805">
        <v>804</v>
      </c>
      <c r="C805" t="str">
        <f t="shared" si="61"/>
        <v>0804</v>
      </c>
      <c r="D805" t="str">
        <f t="shared" si="62"/>
        <v>C0804</v>
      </c>
      <c r="E805" t="str">
        <f>VLOOKUP(F805,Helper!$I:$J,2,0)</f>
        <v>C</v>
      </c>
      <c r="F805" t="s">
        <v>1012</v>
      </c>
      <c r="G805" s="27" t="str">
        <f>VLOOKUP(D805,Detail!$G:$H,2,0)</f>
        <v>Diana Mangunsong</v>
      </c>
      <c r="H805">
        <v>81</v>
      </c>
      <c r="I805">
        <v>74</v>
      </c>
      <c r="J805">
        <v>71</v>
      </c>
      <c r="K805">
        <v>69</v>
      </c>
      <c r="L805">
        <v>68</v>
      </c>
      <c r="M805">
        <v>97</v>
      </c>
      <c r="N805">
        <v>70</v>
      </c>
      <c r="O805" s="27">
        <f>IFERROR(VLOOKUP(D805,Absen!$A:$B,2,0),"No")</f>
        <v>44827</v>
      </c>
      <c r="P805" s="43">
        <f t="shared" si="63"/>
        <v>60</v>
      </c>
      <c r="Q805" s="45">
        <f t="shared" si="65"/>
        <v>76.100000000000009</v>
      </c>
      <c r="R805" s="49" t="str">
        <f>VLOOKUP(Q805,Helper!$N:$O,2,TRUE)</f>
        <v>B</v>
      </c>
      <c r="S805" s="51">
        <f>MATCH(D805,Detail!$G$2:$G$1001,0)</f>
        <v>377</v>
      </c>
      <c r="T805" s="27">
        <f>INDEX(Detail!$A$2:$A$1001,Main!S805,1)</f>
        <v>38079</v>
      </c>
      <c r="U805" t="str">
        <f>INDEX(Detail!$F$2:$F$1001,Main!S805,1)</f>
        <v>Bukittinggi</v>
      </c>
      <c r="V805">
        <f>INDEX(Detail!$C$2:$C$1001,Main!S805,1)</f>
        <v>180</v>
      </c>
      <c r="W805">
        <f>INDEX(Detail!$D$2:$D$1001,Main!S805,1)</f>
        <v>80</v>
      </c>
      <c r="X805" t="str">
        <f>INDEX(Detail!$E$2:$E$1001,Main!S805,1)</f>
        <v>Gg. M.T Haryono No. 96</v>
      </c>
      <c r="Y805" t="str">
        <f>INDEX(Detail!$B$2:$B$1001,Main!S805,1)</f>
        <v>O+</v>
      </c>
      <c r="Z805">
        <f>MATCH(F805,Sheet1!$A$3:$A$8,0)</f>
        <v>3</v>
      </c>
      <c r="AA805">
        <f>MATCH(A805,Sheet1!$B$2:$E$2,0)</f>
        <v>4</v>
      </c>
      <c r="AB805" t="str">
        <f>INDEX(Sheet1!$B$3:$E$8,Main!Z805,Main!AA805)</f>
        <v>Pak Andi</v>
      </c>
    </row>
    <row r="806" spans="1:28" x14ac:dyDescent="0.35">
      <c r="A806" t="str">
        <f t="shared" si="64"/>
        <v>Kategori 4</v>
      </c>
      <c r="B806">
        <v>805</v>
      </c>
      <c r="C806" t="str">
        <f t="shared" si="61"/>
        <v>0805</v>
      </c>
      <c r="D806" t="str">
        <f t="shared" si="62"/>
        <v>A0805</v>
      </c>
      <c r="E806" t="str">
        <f>VLOOKUP(F806,Helper!$I:$J,2,0)</f>
        <v>A</v>
      </c>
      <c r="F806" t="s">
        <v>1015</v>
      </c>
      <c r="G806" s="27" t="str">
        <f>VLOOKUP(D806,Detail!$G:$H,2,0)</f>
        <v>Tari Waskita</v>
      </c>
      <c r="H806">
        <v>67</v>
      </c>
      <c r="I806">
        <v>45</v>
      </c>
      <c r="J806">
        <v>69</v>
      </c>
      <c r="K806">
        <v>74</v>
      </c>
      <c r="L806">
        <v>50</v>
      </c>
      <c r="M806">
        <v>90</v>
      </c>
      <c r="N806">
        <v>96</v>
      </c>
      <c r="O806" s="27">
        <f>IFERROR(VLOOKUP(D806,Absen!$A:$B,2,0),"No")</f>
        <v>44802</v>
      </c>
      <c r="P806" s="43">
        <f t="shared" si="63"/>
        <v>86</v>
      </c>
      <c r="Q806" s="45">
        <f t="shared" si="65"/>
        <v>69.899999999999991</v>
      </c>
      <c r="R806" s="49" t="str">
        <f>VLOOKUP(Q806,Helper!$N:$O,2,TRUE)</f>
        <v>C</v>
      </c>
      <c r="S806" s="51">
        <f>MATCH(D806,Detail!$G$2:$G$1001,0)</f>
        <v>183</v>
      </c>
      <c r="T806" s="27">
        <f>INDEX(Detail!$A$2:$A$1001,Main!S806,1)</f>
        <v>37282</v>
      </c>
      <c r="U806" t="str">
        <f>INDEX(Detail!$F$2:$F$1001,Main!S806,1)</f>
        <v>Tangerang Selatan</v>
      </c>
      <c r="V806">
        <f>INDEX(Detail!$C$2:$C$1001,Main!S806,1)</f>
        <v>179</v>
      </c>
      <c r="W806">
        <f>INDEX(Detail!$D$2:$D$1001,Main!S806,1)</f>
        <v>48</v>
      </c>
      <c r="X806" t="str">
        <f>INDEX(Detail!$E$2:$E$1001,Main!S806,1)</f>
        <v>Gang Rajawali Timur No. 93</v>
      </c>
      <c r="Y806" t="str">
        <f>INDEX(Detail!$B$2:$B$1001,Main!S806,1)</f>
        <v>O+</v>
      </c>
      <c r="Z806">
        <f>MATCH(F806,Sheet1!$A$3:$A$8,0)</f>
        <v>1</v>
      </c>
      <c r="AA806">
        <f>MATCH(A806,Sheet1!$B$2:$E$2,0)</f>
        <v>4</v>
      </c>
      <c r="AB806" t="str">
        <f>INDEX(Sheet1!$B$3:$E$8,Main!Z806,Main!AA806)</f>
        <v>Pak Krisna</v>
      </c>
    </row>
    <row r="807" spans="1:28" x14ac:dyDescent="0.35">
      <c r="A807" t="str">
        <f t="shared" si="64"/>
        <v>Kategori 4</v>
      </c>
      <c r="B807">
        <v>806</v>
      </c>
      <c r="C807" t="str">
        <f t="shared" si="61"/>
        <v>0806</v>
      </c>
      <c r="D807" t="str">
        <f t="shared" si="62"/>
        <v>E0806</v>
      </c>
      <c r="E807" t="str">
        <f>VLOOKUP(F807,Helper!$I:$J,2,0)</f>
        <v>E</v>
      </c>
      <c r="F807" t="s">
        <v>1010</v>
      </c>
      <c r="G807" s="27" t="str">
        <f>VLOOKUP(D807,Detail!$G:$H,2,0)</f>
        <v>Adiarja Sihotang</v>
      </c>
      <c r="H807">
        <v>52</v>
      </c>
      <c r="I807">
        <v>65</v>
      </c>
      <c r="J807">
        <v>87</v>
      </c>
      <c r="K807">
        <v>74</v>
      </c>
      <c r="L807">
        <v>92</v>
      </c>
      <c r="M807">
        <v>82</v>
      </c>
      <c r="N807">
        <v>86</v>
      </c>
      <c r="O807" s="27" t="str">
        <f>IFERROR(VLOOKUP(D807,Absen!$A:$B,2,0),"No")</f>
        <v>No</v>
      </c>
      <c r="P807" s="43">
        <f t="shared" si="63"/>
        <v>86</v>
      </c>
      <c r="Q807" s="45">
        <f t="shared" si="65"/>
        <v>77.775000000000006</v>
      </c>
      <c r="R807" s="49" t="str">
        <f>VLOOKUP(Q807,Helper!$N:$O,2,TRUE)</f>
        <v>B</v>
      </c>
      <c r="S807" s="51">
        <f>MATCH(D807,Detail!$G$2:$G$1001,0)</f>
        <v>939</v>
      </c>
      <c r="T807" s="27">
        <f>INDEX(Detail!$A$2:$A$1001,Main!S807,1)</f>
        <v>37973</v>
      </c>
      <c r="U807" t="str">
        <f>INDEX(Detail!$F$2:$F$1001,Main!S807,1)</f>
        <v>Denpasar</v>
      </c>
      <c r="V807">
        <f>INDEX(Detail!$C$2:$C$1001,Main!S807,1)</f>
        <v>162</v>
      </c>
      <c r="W807">
        <f>INDEX(Detail!$D$2:$D$1001,Main!S807,1)</f>
        <v>82</v>
      </c>
      <c r="X807" t="str">
        <f>INDEX(Detail!$E$2:$E$1001,Main!S807,1)</f>
        <v>Jl. Rungkut Industri No. 10</v>
      </c>
      <c r="Y807" t="str">
        <f>INDEX(Detail!$B$2:$B$1001,Main!S807,1)</f>
        <v>A-</v>
      </c>
      <c r="Z807">
        <f>MATCH(F807,Sheet1!$A$3:$A$8,0)</f>
        <v>5</v>
      </c>
      <c r="AA807">
        <f>MATCH(A807,Sheet1!$B$2:$E$2,0)</f>
        <v>4</v>
      </c>
      <c r="AB807" t="str">
        <f>INDEX(Sheet1!$B$3:$E$8,Main!Z807,Main!AA807)</f>
        <v>Bu Ratna</v>
      </c>
    </row>
    <row r="808" spans="1:28" x14ac:dyDescent="0.35">
      <c r="A808" t="str">
        <f t="shared" si="64"/>
        <v>Kategori 4</v>
      </c>
      <c r="B808">
        <v>807</v>
      </c>
      <c r="C808" t="str">
        <f t="shared" si="61"/>
        <v>0807</v>
      </c>
      <c r="D808" t="str">
        <f t="shared" si="62"/>
        <v>D0807</v>
      </c>
      <c r="E808" t="str">
        <f>VLOOKUP(F808,Helper!$I:$J,2,0)</f>
        <v>D</v>
      </c>
      <c r="F808" t="s">
        <v>1013</v>
      </c>
      <c r="G808" s="27" t="str">
        <f>VLOOKUP(D808,Detail!$G:$H,2,0)</f>
        <v>Kusuma Tari</v>
      </c>
      <c r="H808">
        <v>68</v>
      </c>
      <c r="I808">
        <v>63</v>
      </c>
      <c r="J808">
        <v>33</v>
      </c>
      <c r="K808">
        <v>72</v>
      </c>
      <c r="L808">
        <v>50</v>
      </c>
      <c r="M808">
        <v>72</v>
      </c>
      <c r="N808">
        <v>66</v>
      </c>
      <c r="O808" s="27" t="str">
        <f>IFERROR(VLOOKUP(D808,Absen!$A:$B,2,0),"No")</f>
        <v>No</v>
      </c>
      <c r="P808" s="43">
        <f t="shared" si="63"/>
        <v>66</v>
      </c>
      <c r="Q808" s="45">
        <f t="shared" si="65"/>
        <v>59.225000000000001</v>
      </c>
      <c r="R808" s="49" t="str">
        <f>VLOOKUP(Q808,Helper!$N:$O,2,TRUE)</f>
        <v>D</v>
      </c>
      <c r="S808" s="51">
        <f>MATCH(D808,Detail!$G$2:$G$1001,0)</f>
        <v>635</v>
      </c>
      <c r="T808" s="27">
        <f>INDEX(Detail!$A$2:$A$1001,Main!S808,1)</f>
        <v>38009</v>
      </c>
      <c r="U808" t="str">
        <f>INDEX(Detail!$F$2:$F$1001,Main!S808,1)</f>
        <v>Semarang</v>
      </c>
      <c r="V808">
        <f>INDEX(Detail!$C$2:$C$1001,Main!S808,1)</f>
        <v>174</v>
      </c>
      <c r="W808">
        <f>INDEX(Detail!$D$2:$D$1001,Main!S808,1)</f>
        <v>66</v>
      </c>
      <c r="X808" t="str">
        <f>INDEX(Detail!$E$2:$E$1001,Main!S808,1)</f>
        <v>Jalan Pasirkoja No. 32</v>
      </c>
      <c r="Y808" t="str">
        <f>INDEX(Detail!$B$2:$B$1001,Main!S808,1)</f>
        <v>AB+</v>
      </c>
      <c r="Z808">
        <f>MATCH(F808,Sheet1!$A$3:$A$8,0)</f>
        <v>4</v>
      </c>
      <c r="AA808">
        <f>MATCH(A808,Sheet1!$B$2:$E$2,0)</f>
        <v>4</v>
      </c>
      <c r="AB808" t="str">
        <f>INDEX(Sheet1!$B$3:$E$8,Main!Z808,Main!AA808)</f>
        <v>Bu Made</v>
      </c>
    </row>
    <row r="809" spans="1:28" x14ac:dyDescent="0.35">
      <c r="A809" t="str">
        <f t="shared" si="64"/>
        <v>Kategori 4</v>
      </c>
      <c r="B809">
        <v>808</v>
      </c>
      <c r="C809" t="str">
        <f t="shared" si="61"/>
        <v>0808</v>
      </c>
      <c r="D809" t="str">
        <f t="shared" si="62"/>
        <v>E0808</v>
      </c>
      <c r="E809" t="str">
        <f>VLOOKUP(F809,Helper!$I:$J,2,0)</f>
        <v>E</v>
      </c>
      <c r="F809" t="s">
        <v>1010</v>
      </c>
      <c r="G809" s="27" t="str">
        <f>VLOOKUP(D809,Detail!$G:$H,2,0)</f>
        <v>Prasetyo Situmorang</v>
      </c>
      <c r="H809">
        <v>62</v>
      </c>
      <c r="I809">
        <v>57</v>
      </c>
      <c r="J809">
        <v>42</v>
      </c>
      <c r="K809">
        <v>66</v>
      </c>
      <c r="L809">
        <v>62</v>
      </c>
      <c r="M809">
        <v>78</v>
      </c>
      <c r="N809">
        <v>84</v>
      </c>
      <c r="O809" s="27">
        <f>IFERROR(VLOOKUP(D809,Absen!$A:$B,2,0),"No")</f>
        <v>44915</v>
      </c>
      <c r="P809" s="43">
        <f t="shared" si="63"/>
        <v>74</v>
      </c>
      <c r="Q809" s="45">
        <f t="shared" si="65"/>
        <v>62.274999999999999</v>
      </c>
      <c r="R809" s="49" t="str">
        <f>VLOOKUP(Q809,Helper!$N:$O,2,TRUE)</f>
        <v>C</v>
      </c>
      <c r="S809" s="51">
        <f>MATCH(D809,Detail!$G$2:$G$1001,0)</f>
        <v>567</v>
      </c>
      <c r="T809" s="27">
        <f>INDEX(Detail!$A$2:$A$1001,Main!S809,1)</f>
        <v>37667</v>
      </c>
      <c r="U809" t="str">
        <f>INDEX(Detail!$F$2:$F$1001,Main!S809,1)</f>
        <v>Prabumulih</v>
      </c>
      <c r="V809">
        <f>INDEX(Detail!$C$2:$C$1001,Main!S809,1)</f>
        <v>175</v>
      </c>
      <c r="W809">
        <f>INDEX(Detail!$D$2:$D$1001,Main!S809,1)</f>
        <v>69</v>
      </c>
      <c r="X809" t="str">
        <f>INDEX(Detail!$E$2:$E$1001,Main!S809,1)</f>
        <v>Jalan Indragiri No. 95</v>
      </c>
      <c r="Y809" t="str">
        <f>INDEX(Detail!$B$2:$B$1001,Main!S809,1)</f>
        <v>AB+</v>
      </c>
      <c r="Z809">
        <f>MATCH(F809,Sheet1!$A$3:$A$8,0)</f>
        <v>5</v>
      </c>
      <c r="AA809">
        <f>MATCH(A809,Sheet1!$B$2:$E$2,0)</f>
        <v>4</v>
      </c>
      <c r="AB809" t="str">
        <f>INDEX(Sheet1!$B$3:$E$8,Main!Z809,Main!AA809)</f>
        <v>Bu Ratna</v>
      </c>
    </row>
    <row r="810" spans="1:28" x14ac:dyDescent="0.35">
      <c r="A810" t="str">
        <f t="shared" si="64"/>
        <v>Kategori 4</v>
      </c>
      <c r="B810">
        <v>809</v>
      </c>
      <c r="C810" t="str">
        <f t="shared" si="61"/>
        <v>0809</v>
      </c>
      <c r="D810" t="str">
        <f t="shared" si="62"/>
        <v>D0809</v>
      </c>
      <c r="E810" t="str">
        <f>VLOOKUP(F810,Helper!$I:$J,2,0)</f>
        <v>D</v>
      </c>
      <c r="F810" t="s">
        <v>1013</v>
      </c>
      <c r="G810" s="27" t="str">
        <f>VLOOKUP(D810,Detail!$G:$H,2,0)</f>
        <v>Karma Oktaviani</v>
      </c>
      <c r="H810">
        <v>51</v>
      </c>
      <c r="I810">
        <v>51</v>
      </c>
      <c r="J810">
        <v>63</v>
      </c>
      <c r="K810">
        <v>52</v>
      </c>
      <c r="L810">
        <v>51</v>
      </c>
      <c r="M810">
        <v>62</v>
      </c>
      <c r="N810">
        <v>87</v>
      </c>
      <c r="O810" s="27">
        <f>IFERROR(VLOOKUP(D810,Absen!$A:$B,2,0),"No")</f>
        <v>44879</v>
      </c>
      <c r="P810" s="43">
        <f t="shared" si="63"/>
        <v>77</v>
      </c>
      <c r="Q810" s="45">
        <f t="shared" si="65"/>
        <v>58.325000000000003</v>
      </c>
      <c r="R810" s="49" t="str">
        <f>VLOOKUP(Q810,Helper!$N:$O,2,TRUE)</f>
        <v>D</v>
      </c>
      <c r="S810" s="51">
        <f>MATCH(D810,Detail!$G$2:$G$1001,0)</f>
        <v>563</v>
      </c>
      <c r="T810" s="27">
        <f>INDEX(Detail!$A$2:$A$1001,Main!S810,1)</f>
        <v>37851</v>
      </c>
      <c r="U810" t="str">
        <f>INDEX(Detail!$F$2:$F$1001,Main!S810,1)</f>
        <v>Kota Administrasi Jakarta Timur</v>
      </c>
      <c r="V810">
        <f>INDEX(Detail!$C$2:$C$1001,Main!S810,1)</f>
        <v>169</v>
      </c>
      <c r="W810">
        <f>INDEX(Detail!$D$2:$D$1001,Main!S810,1)</f>
        <v>67</v>
      </c>
      <c r="X810" t="str">
        <f>INDEX(Detail!$E$2:$E$1001,Main!S810,1)</f>
        <v>Jalan HOS. Cokroaminoto No. 30</v>
      </c>
      <c r="Y810" t="str">
        <f>INDEX(Detail!$B$2:$B$1001,Main!S810,1)</f>
        <v>AB+</v>
      </c>
      <c r="Z810">
        <f>MATCH(F810,Sheet1!$A$3:$A$8,0)</f>
        <v>4</v>
      </c>
      <c r="AA810">
        <f>MATCH(A810,Sheet1!$B$2:$E$2,0)</f>
        <v>4</v>
      </c>
      <c r="AB810" t="str">
        <f>INDEX(Sheet1!$B$3:$E$8,Main!Z810,Main!AA810)</f>
        <v>Bu Made</v>
      </c>
    </row>
    <row r="811" spans="1:28" x14ac:dyDescent="0.35">
      <c r="A811" t="str">
        <f t="shared" si="64"/>
        <v>Kategori 4</v>
      </c>
      <c r="B811">
        <v>810</v>
      </c>
      <c r="C811" t="str">
        <f t="shared" si="61"/>
        <v>0810</v>
      </c>
      <c r="D811" t="str">
        <f t="shared" si="62"/>
        <v>B0810</v>
      </c>
      <c r="E811" t="str">
        <f>VLOOKUP(F811,Helper!$I:$J,2,0)</f>
        <v>B</v>
      </c>
      <c r="F811" t="s">
        <v>1014</v>
      </c>
      <c r="G811" s="27" t="str">
        <f>VLOOKUP(D811,Detail!$G:$H,2,0)</f>
        <v>Gangsa Tampubolon</v>
      </c>
      <c r="H811">
        <v>60</v>
      </c>
      <c r="I811">
        <v>46</v>
      </c>
      <c r="J811">
        <v>79</v>
      </c>
      <c r="K811">
        <v>54</v>
      </c>
      <c r="L811">
        <v>86</v>
      </c>
      <c r="M811">
        <v>65</v>
      </c>
      <c r="N811">
        <v>83</v>
      </c>
      <c r="O811" s="27" t="str">
        <f>IFERROR(VLOOKUP(D811,Absen!$A:$B,2,0),"No")</f>
        <v>No</v>
      </c>
      <c r="P811" s="43">
        <f t="shared" si="63"/>
        <v>83</v>
      </c>
      <c r="Q811" s="45">
        <f t="shared" si="65"/>
        <v>67.849999999999994</v>
      </c>
      <c r="R811" s="49" t="str">
        <f>VLOOKUP(Q811,Helper!$N:$O,2,TRUE)</f>
        <v>C</v>
      </c>
      <c r="S811" s="51">
        <f>MATCH(D811,Detail!$G$2:$G$1001,0)</f>
        <v>884</v>
      </c>
      <c r="T811" s="27">
        <f>INDEX(Detail!$A$2:$A$1001,Main!S811,1)</f>
        <v>37171</v>
      </c>
      <c r="U811" t="str">
        <f>INDEX(Detail!$F$2:$F$1001,Main!S811,1)</f>
        <v>Kota Administrasi Jakarta Utara</v>
      </c>
      <c r="V811">
        <f>INDEX(Detail!$C$2:$C$1001,Main!S811,1)</f>
        <v>167</v>
      </c>
      <c r="W811">
        <f>INDEX(Detail!$D$2:$D$1001,Main!S811,1)</f>
        <v>89</v>
      </c>
      <c r="X811" t="str">
        <f>INDEX(Detail!$E$2:$E$1001,Main!S811,1)</f>
        <v>Jl. Otto Iskandardinata No. 19</v>
      </c>
      <c r="Y811" t="str">
        <f>INDEX(Detail!$B$2:$B$1001,Main!S811,1)</f>
        <v>AB+</v>
      </c>
      <c r="Z811">
        <f>MATCH(F811,Sheet1!$A$3:$A$8,0)</f>
        <v>2</v>
      </c>
      <c r="AA811">
        <f>MATCH(A811,Sheet1!$B$2:$E$2,0)</f>
        <v>4</v>
      </c>
      <c r="AB811" t="str">
        <f>INDEX(Sheet1!$B$3:$E$8,Main!Z811,Main!AA811)</f>
        <v>Pak Budi</v>
      </c>
    </row>
    <row r="812" spans="1:28" x14ac:dyDescent="0.35">
      <c r="A812" t="str">
        <f t="shared" si="64"/>
        <v>Kategori 4</v>
      </c>
      <c r="B812">
        <v>811</v>
      </c>
      <c r="C812" t="str">
        <f t="shared" si="61"/>
        <v>0811</v>
      </c>
      <c r="D812" t="str">
        <f t="shared" si="62"/>
        <v>F0811</v>
      </c>
      <c r="E812" t="str">
        <f>VLOOKUP(F812,Helper!$I:$J,2,0)</f>
        <v>F</v>
      </c>
      <c r="F812" t="s">
        <v>1011</v>
      </c>
      <c r="G812" s="27" t="str">
        <f>VLOOKUP(D812,Detail!$G:$H,2,0)</f>
        <v>Ifa Namaga</v>
      </c>
      <c r="H812">
        <v>93</v>
      </c>
      <c r="I812">
        <v>58</v>
      </c>
      <c r="J812">
        <v>55</v>
      </c>
      <c r="K812">
        <v>65</v>
      </c>
      <c r="L812">
        <v>50</v>
      </c>
      <c r="M812">
        <v>99</v>
      </c>
      <c r="N812">
        <v>61</v>
      </c>
      <c r="O812" s="27">
        <f>IFERROR(VLOOKUP(D812,Absen!$A:$B,2,0),"No")</f>
        <v>44905</v>
      </c>
      <c r="P812" s="43">
        <f t="shared" si="63"/>
        <v>51</v>
      </c>
      <c r="Q812" s="45">
        <f t="shared" si="65"/>
        <v>69.149999999999991</v>
      </c>
      <c r="R812" s="49" t="str">
        <f>VLOOKUP(Q812,Helper!$N:$O,2,TRUE)</f>
        <v>C</v>
      </c>
      <c r="S812" s="51">
        <f>MATCH(D812,Detail!$G$2:$G$1001,0)</f>
        <v>353</v>
      </c>
      <c r="T812" s="27">
        <f>INDEX(Detail!$A$2:$A$1001,Main!S812,1)</f>
        <v>37118</v>
      </c>
      <c r="U812" t="str">
        <f>INDEX(Detail!$F$2:$F$1001,Main!S812,1)</f>
        <v>Magelang</v>
      </c>
      <c r="V812">
        <f>INDEX(Detail!$C$2:$C$1001,Main!S812,1)</f>
        <v>154</v>
      </c>
      <c r="W812">
        <f>INDEX(Detail!$D$2:$D$1001,Main!S812,1)</f>
        <v>72</v>
      </c>
      <c r="X812" t="str">
        <f>INDEX(Detail!$E$2:$E$1001,Main!S812,1)</f>
        <v>Gg. Kiaracondong No. 19</v>
      </c>
      <c r="Y812" t="str">
        <f>INDEX(Detail!$B$2:$B$1001,Main!S812,1)</f>
        <v>AB+</v>
      </c>
      <c r="Z812">
        <f>MATCH(F812,Sheet1!$A$3:$A$8,0)</f>
        <v>6</v>
      </c>
      <c r="AA812">
        <f>MATCH(A812,Sheet1!$B$2:$E$2,0)</f>
        <v>4</v>
      </c>
      <c r="AB812" t="str">
        <f>INDEX(Sheet1!$B$3:$E$8,Main!Z812,Main!AA812)</f>
        <v>Bu Dwi</v>
      </c>
    </row>
    <row r="813" spans="1:28" x14ac:dyDescent="0.35">
      <c r="A813" t="str">
        <f t="shared" si="64"/>
        <v>Kategori 4</v>
      </c>
      <c r="B813">
        <v>812</v>
      </c>
      <c r="C813" t="str">
        <f t="shared" si="61"/>
        <v>0812</v>
      </c>
      <c r="D813" t="str">
        <f t="shared" si="62"/>
        <v>A0812</v>
      </c>
      <c r="E813" t="str">
        <f>VLOOKUP(F813,Helper!$I:$J,2,0)</f>
        <v>A</v>
      </c>
      <c r="F813" t="s">
        <v>1015</v>
      </c>
      <c r="G813" s="27" t="str">
        <f>VLOOKUP(D813,Detail!$G:$H,2,0)</f>
        <v>Jasmin Narpati</v>
      </c>
      <c r="H813">
        <v>93</v>
      </c>
      <c r="I813">
        <v>73</v>
      </c>
      <c r="J813">
        <v>57</v>
      </c>
      <c r="K813">
        <v>71</v>
      </c>
      <c r="L813">
        <v>86</v>
      </c>
      <c r="M813">
        <v>59</v>
      </c>
      <c r="N813">
        <v>60</v>
      </c>
      <c r="O813" s="27" t="str">
        <f>IFERROR(VLOOKUP(D813,Absen!$A:$B,2,0),"No")</f>
        <v>No</v>
      </c>
      <c r="P813" s="43">
        <f t="shared" si="63"/>
        <v>60</v>
      </c>
      <c r="Q813" s="45">
        <f t="shared" si="65"/>
        <v>69.575000000000003</v>
      </c>
      <c r="R813" s="49" t="str">
        <f>VLOOKUP(Q813,Helper!$N:$O,2,TRUE)</f>
        <v>C</v>
      </c>
      <c r="S813" s="51">
        <f>MATCH(D813,Detail!$G$2:$G$1001,0)</f>
        <v>235</v>
      </c>
      <c r="T813" s="27">
        <f>INDEX(Detail!$A$2:$A$1001,Main!S813,1)</f>
        <v>38113</v>
      </c>
      <c r="U813" t="str">
        <f>INDEX(Detail!$F$2:$F$1001,Main!S813,1)</f>
        <v>Bima</v>
      </c>
      <c r="V813">
        <f>INDEX(Detail!$C$2:$C$1001,Main!S813,1)</f>
        <v>162</v>
      </c>
      <c r="W813">
        <f>INDEX(Detail!$D$2:$D$1001,Main!S813,1)</f>
        <v>65</v>
      </c>
      <c r="X813" t="str">
        <f>INDEX(Detail!$E$2:$E$1001,Main!S813,1)</f>
        <v xml:space="preserve">Gang Suryakencana No. 9
</v>
      </c>
      <c r="Y813" t="str">
        <f>INDEX(Detail!$B$2:$B$1001,Main!S813,1)</f>
        <v>A+</v>
      </c>
      <c r="Z813">
        <f>MATCH(F813,Sheet1!$A$3:$A$8,0)</f>
        <v>1</v>
      </c>
      <c r="AA813">
        <f>MATCH(A813,Sheet1!$B$2:$E$2,0)</f>
        <v>4</v>
      </c>
      <c r="AB813" t="str">
        <f>INDEX(Sheet1!$B$3:$E$8,Main!Z813,Main!AA813)</f>
        <v>Pak Krisna</v>
      </c>
    </row>
    <row r="814" spans="1:28" x14ac:dyDescent="0.35">
      <c r="A814" t="str">
        <f t="shared" si="64"/>
        <v>Kategori 4</v>
      </c>
      <c r="B814">
        <v>813</v>
      </c>
      <c r="C814" t="str">
        <f t="shared" si="61"/>
        <v>0813</v>
      </c>
      <c r="D814" t="str">
        <f t="shared" si="62"/>
        <v>A0813</v>
      </c>
      <c r="E814" t="str">
        <f>VLOOKUP(F814,Helper!$I:$J,2,0)</f>
        <v>A</v>
      </c>
      <c r="F814" t="s">
        <v>1015</v>
      </c>
      <c r="G814" s="27" t="str">
        <f>VLOOKUP(D814,Detail!$G:$H,2,0)</f>
        <v>Jindra Wibowo</v>
      </c>
      <c r="H814">
        <v>58</v>
      </c>
      <c r="I814">
        <v>57</v>
      </c>
      <c r="J814">
        <v>34</v>
      </c>
      <c r="K814">
        <v>74</v>
      </c>
      <c r="L814">
        <v>62</v>
      </c>
      <c r="M814">
        <v>72</v>
      </c>
      <c r="N814">
        <v>66</v>
      </c>
      <c r="O814" s="27">
        <f>IFERROR(VLOOKUP(D814,Absen!$A:$B,2,0),"No")</f>
        <v>44783</v>
      </c>
      <c r="P814" s="43">
        <f t="shared" si="63"/>
        <v>56</v>
      </c>
      <c r="Q814" s="45">
        <f t="shared" si="65"/>
        <v>58.174999999999997</v>
      </c>
      <c r="R814" s="49" t="str">
        <f>VLOOKUP(Q814,Helper!$N:$O,2,TRUE)</f>
        <v>D</v>
      </c>
      <c r="S814" s="51">
        <f>MATCH(D814,Detail!$G$2:$G$1001,0)</f>
        <v>467</v>
      </c>
      <c r="T814" s="27">
        <f>INDEX(Detail!$A$2:$A$1001,Main!S814,1)</f>
        <v>37629</v>
      </c>
      <c r="U814" t="str">
        <f>INDEX(Detail!$F$2:$F$1001,Main!S814,1)</f>
        <v>Banjarmasin</v>
      </c>
      <c r="V814">
        <f>INDEX(Detail!$C$2:$C$1001,Main!S814,1)</f>
        <v>180</v>
      </c>
      <c r="W814">
        <f>INDEX(Detail!$D$2:$D$1001,Main!S814,1)</f>
        <v>53</v>
      </c>
      <c r="X814" t="str">
        <f>INDEX(Detail!$E$2:$E$1001,Main!S814,1)</f>
        <v>Gg. Tebet Barat Dalam No. 45</v>
      </c>
      <c r="Y814" t="str">
        <f>INDEX(Detail!$B$2:$B$1001,Main!S814,1)</f>
        <v>O-</v>
      </c>
      <c r="Z814">
        <f>MATCH(F814,Sheet1!$A$3:$A$8,0)</f>
        <v>1</v>
      </c>
      <c r="AA814">
        <f>MATCH(A814,Sheet1!$B$2:$E$2,0)</f>
        <v>4</v>
      </c>
      <c r="AB814" t="str">
        <f>INDEX(Sheet1!$B$3:$E$8,Main!Z814,Main!AA814)</f>
        <v>Pak Krisna</v>
      </c>
    </row>
    <row r="815" spans="1:28" x14ac:dyDescent="0.35">
      <c r="A815" t="str">
        <f t="shared" si="64"/>
        <v>Kategori 4</v>
      </c>
      <c r="B815">
        <v>814</v>
      </c>
      <c r="C815" t="str">
        <f t="shared" si="61"/>
        <v>0814</v>
      </c>
      <c r="D815" t="str">
        <f t="shared" si="62"/>
        <v>B0814</v>
      </c>
      <c r="E815" t="str">
        <f>VLOOKUP(F815,Helper!$I:$J,2,0)</f>
        <v>B</v>
      </c>
      <c r="F815" t="s">
        <v>1014</v>
      </c>
      <c r="G815" s="27" t="str">
        <f>VLOOKUP(D815,Detail!$G:$H,2,0)</f>
        <v>Tiara Halimah</v>
      </c>
      <c r="H815">
        <v>74</v>
      </c>
      <c r="I815">
        <v>68</v>
      </c>
      <c r="J815">
        <v>92</v>
      </c>
      <c r="K815">
        <v>50</v>
      </c>
      <c r="L815">
        <v>91</v>
      </c>
      <c r="M815">
        <v>73</v>
      </c>
      <c r="N815">
        <v>91</v>
      </c>
      <c r="O815" s="27">
        <f>IFERROR(VLOOKUP(D815,Absen!$A:$B,2,0),"No")</f>
        <v>44790</v>
      </c>
      <c r="P815" s="43">
        <f t="shared" si="63"/>
        <v>81</v>
      </c>
      <c r="Q815" s="45">
        <f t="shared" si="65"/>
        <v>76.474999999999994</v>
      </c>
      <c r="R815" s="49" t="str">
        <f>VLOOKUP(Q815,Helper!$N:$O,2,TRUE)</f>
        <v>B</v>
      </c>
      <c r="S815" s="51">
        <f>MATCH(D815,Detail!$G$2:$G$1001,0)</f>
        <v>707</v>
      </c>
      <c r="T815" s="27">
        <f>INDEX(Detail!$A$2:$A$1001,Main!S815,1)</f>
        <v>37582</v>
      </c>
      <c r="U815" t="str">
        <f>INDEX(Detail!$F$2:$F$1001,Main!S815,1)</f>
        <v>Cimahi</v>
      </c>
      <c r="V815">
        <f>INDEX(Detail!$C$2:$C$1001,Main!S815,1)</f>
        <v>154</v>
      </c>
      <c r="W815">
        <f>INDEX(Detail!$D$2:$D$1001,Main!S815,1)</f>
        <v>87</v>
      </c>
      <c r="X815" t="str">
        <f>INDEX(Detail!$E$2:$E$1001,Main!S815,1)</f>
        <v>Jalan W.R. Supratman No. 28</v>
      </c>
      <c r="Y815" t="str">
        <f>INDEX(Detail!$B$2:$B$1001,Main!S815,1)</f>
        <v>B-</v>
      </c>
      <c r="Z815">
        <f>MATCH(F815,Sheet1!$A$3:$A$8,0)</f>
        <v>2</v>
      </c>
      <c r="AA815">
        <f>MATCH(A815,Sheet1!$B$2:$E$2,0)</f>
        <v>4</v>
      </c>
      <c r="AB815" t="str">
        <f>INDEX(Sheet1!$B$3:$E$8,Main!Z815,Main!AA815)</f>
        <v>Pak Budi</v>
      </c>
    </row>
    <row r="816" spans="1:28" x14ac:dyDescent="0.35">
      <c r="A816" t="str">
        <f t="shared" si="64"/>
        <v>Kategori 4</v>
      </c>
      <c r="B816">
        <v>815</v>
      </c>
      <c r="C816" t="str">
        <f t="shared" si="61"/>
        <v>0815</v>
      </c>
      <c r="D816" t="str">
        <f t="shared" si="62"/>
        <v>D0815</v>
      </c>
      <c r="E816" t="str">
        <f>VLOOKUP(F816,Helper!$I:$J,2,0)</f>
        <v>D</v>
      </c>
      <c r="F816" t="s">
        <v>1013</v>
      </c>
      <c r="G816" s="27" t="str">
        <f>VLOOKUP(D816,Detail!$G:$H,2,0)</f>
        <v>Jarwadi Puspasari</v>
      </c>
      <c r="H816">
        <v>70</v>
      </c>
      <c r="I816">
        <v>58</v>
      </c>
      <c r="J816">
        <v>55</v>
      </c>
      <c r="K816">
        <v>64</v>
      </c>
      <c r="L816">
        <v>88</v>
      </c>
      <c r="M816">
        <v>95</v>
      </c>
      <c r="N816">
        <v>94</v>
      </c>
      <c r="O816" s="27" t="str">
        <f>IFERROR(VLOOKUP(D816,Absen!$A:$B,2,0),"No")</f>
        <v>No</v>
      </c>
      <c r="P816" s="43">
        <f t="shared" si="63"/>
        <v>94</v>
      </c>
      <c r="Q816" s="45">
        <f t="shared" si="65"/>
        <v>74.400000000000006</v>
      </c>
      <c r="R816" s="49" t="str">
        <f>VLOOKUP(Q816,Helper!$N:$O,2,TRUE)</f>
        <v>B</v>
      </c>
      <c r="S816" s="51">
        <f>MATCH(D816,Detail!$G$2:$G$1001,0)</f>
        <v>973</v>
      </c>
      <c r="T816" s="27">
        <f>INDEX(Detail!$A$2:$A$1001,Main!S816,1)</f>
        <v>37238</v>
      </c>
      <c r="U816" t="str">
        <f>INDEX(Detail!$F$2:$F$1001,Main!S816,1)</f>
        <v>Bandung</v>
      </c>
      <c r="V816">
        <f>INDEX(Detail!$C$2:$C$1001,Main!S816,1)</f>
        <v>154</v>
      </c>
      <c r="W816">
        <f>INDEX(Detail!$D$2:$D$1001,Main!S816,1)</f>
        <v>73</v>
      </c>
      <c r="X816" t="str">
        <f>INDEX(Detail!$E$2:$E$1001,Main!S816,1)</f>
        <v>Jl. Surapati No. 17</v>
      </c>
      <c r="Y816" t="str">
        <f>INDEX(Detail!$B$2:$B$1001,Main!S816,1)</f>
        <v>O+</v>
      </c>
      <c r="Z816">
        <f>MATCH(F816,Sheet1!$A$3:$A$8,0)</f>
        <v>4</v>
      </c>
      <c r="AA816">
        <f>MATCH(A816,Sheet1!$B$2:$E$2,0)</f>
        <v>4</v>
      </c>
      <c r="AB816" t="str">
        <f>INDEX(Sheet1!$B$3:$E$8,Main!Z816,Main!AA816)</f>
        <v>Bu Made</v>
      </c>
    </row>
    <row r="817" spans="1:28" x14ac:dyDescent="0.35">
      <c r="A817" t="str">
        <f t="shared" si="64"/>
        <v>Kategori 4</v>
      </c>
      <c r="B817">
        <v>816</v>
      </c>
      <c r="C817" t="str">
        <f t="shared" si="61"/>
        <v>0816</v>
      </c>
      <c r="D817" t="str">
        <f t="shared" si="62"/>
        <v>A0816</v>
      </c>
      <c r="E817" t="str">
        <f>VLOOKUP(F817,Helper!$I:$J,2,0)</f>
        <v>A</v>
      </c>
      <c r="F817" t="s">
        <v>1015</v>
      </c>
      <c r="G817" s="27" t="str">
        <f>VLOOKUP(D817,Detail!$G:$H,2,0)</f>
        <v>Banara Suartini</v>
      </c>
      <c r="H817">
        <v>69</v>
      </c>
      <c r="I817">
        <v>74</v>
      </c>
      <c r="J817">
        <v>33</v>
      </c>
      <c r="K817">
        <v>73</v>
      </c>
      <c r="L817">
        <v>64</v>
      </c>
      <c r="M817">
        <v>91</v>
      </c>
      <c r="N817">
        <v>100</v>
      </c>
      <c r="O817" s="27" t="str">
        <f>IFERROR(VLOOKUP(D817,Absen!$A:$B,2,0),"No")</f>
        <v>No</v>
      </c>
      <c r="P817" s="43">
        <f t="shared" si="63"/>
        <v>100</v>
      </c>
      <c r="Q817" s="45">
        <f t="shared" si="65"/>
        <v>69.8</v>
      </c>
      <c r="R817" s="49" t="str">
        <f>VLOOKUP(Q817,Helper!$N:$O,2,TRUE)</f>
        <v>C</v>
      </c>
      <c r="S817" s="51">
        <f>MATCH(D817,Detail!$G$2:$G$1001,0)</f>
        <v>382</v>
      </c>
      <c r="T817" s="27">
        <f>INDEX(Detail!$A$2:$A$1001,Main!S817,1)</f>
        <v>37108</v>
      </c>
      <c r="U817" t="str">
        <f>INDEX(Detail!$F$2:$F$1001,Main!S817,1)</f>
        <v>Bukittinggi</v>
      </c>
      <c r="V817">
        <f>INDEX(Detail!$C$2:$C$1001,Main!S817,1)</f>
        <v>176</v>
      </c>
      <c r="W817">
        <f>INDEX(Detail!$D$2:$D$1001,Main!S817,1)</f>
        <v>82</v>
      </c>
      <c r="X817" t="str">
        <f>INDEX(Detail!$E$2:$E$1001,Main!S817,1)</f>
        <v>Gg. Monginsidi No. 16</v>
      </c>
      <c r="Y817" t="str">
        <f>INDEX(Detail!$B$2:$B$1001,Main!S817,1)</f>
        <v>AB+</v>
      </c>
      <c r="Z817">
        <f>MATCH(F817,Sheet1!$A$3:$A$8,0)</f>
        <v>1</v>
      </c>
      <c r="AA817">
        <f>MATCH(A817,Sheet1!$B$2:$E$2,0)</f>
        <v>4</v>
      </c>
      <c r="AB817" t="str">
        <f>INDEX(Sheet1!$B$3:$E$8,Main!Z817,Main!AA817)</f>
        <v>Pak Krisna</v>
      </c>
    </row>
    <row r="818" spans="1:28" x14ac:dyDescent="0.35">
      <c r="A818" t="str">
        <f t="shared" si="64"/>
        <v>Kategori 4</v>
      </c>
      <c r="B818">
        <v>817</v>
      </c>
      <c r="C818" t="str">
        <f t="shared" si="61"/>
        <v>0817</v>
      </c>
      <c r="D818" t="str">
        <f t="shared" si="62"/>
        <v>D0817</v>
      </c>
      <c r="E818" t="str">
        <f>VLOOKUP(F818,Helper!$I:$J,2,0)</f>
        <v>D</v>
      </c>
      <c r="F818" t="s">
        <v>1013</v>
      </c>
      <c r="G818" s="27" t="str">
        <f>VLOOKUP(D818,Detail!$G:$H,2,0)</f>
        <v>Vicky Novitasari</v>
      </c>
      <c r="H818">
        <v>80</v>
      </c>
      <c r="I818">
        <v>72</v>
      </c>
      <c r="J818">
        <v>84</v>
      </c>
      <c r="K818">
        <v>64</v>
      </c>
      <c r="L818">
        <v>70</v>
      </c>
      <c r="M818">
        <v>98</v>
      </c>
      <c r="N818">
        <v>66</v>
      </c>
      <c r="O818" s="27">
        <f>IFERROR(VLOOKUP(D818,Absen!$A:$B,2,0),"No")</f>
        <v>44896</v>
      </c>
      <c r="P818" s="43">
        <f t="shared" si="63"/>
        <v>56</v>
      </c>
      <c r="Q818" s="45">
        <f t="shared" si="65"/>
        <v>77.75</v>
      </c>
      <c r="R818" s="49" t="str">
        <f>VLOOKUP(Q818,Helper!$N:$O,2,TRUE)</f>
        <v>B</v>
      </c>
      <c r="S818" s="51">
        <f>MATCH(D818,Detail!$G$2:$G$1001,0)</f>
        <v>696</v>
      </c>
      <c r="T818" s="27">
        <f>INDEX(Detail!$A$2:$A$1001,Main!S818,1)</f>
        <v>37927</v>
      </c>
      <c r="U818" t="str">
        <f>INDEX(Detail!$F$2:$F$1001,Main!S818,1)</f>
        <v>Madiun</v>
      </c>
      <c r="V818">
        <f>INDEX(Detail!$C$2:$C$1001,Main!S818,1)</f>
        <v>173</v>
      </c>
      <c r="W818">
        <f>INDEX(Detail!$D$2:$D$1001,Main!S818,1)</f>
        <v>76</v>
      </c>
      <c r="X818" t="str">
        <f>INDEX(Detail!$E$2:$E$1001,Main!S818,1)</f>
        <v>Jalan Suryakencana No. 23</v>
      </c>
      <c r="Y818" t="str">
        <f>INDEX(Detail!$B$2:$B$1001,Main!S818,1)</f>
        <v>O+</v>
      </c>
      <c r="Z818">
        <f>MATCH(F818,Sheet1!$A$3:$A$8,0)</f>
        <v>4</v>
      </c>
      <c r="AA818">
        <f>MATCH(A818,Sheet1!$B$2:$E$2,0)</f>
        <v>4</v>
      </c>
      <c r="AB818" t="str">
        <f>INDEX(Sheet1!$B$3:$E$8,Main!Z818,Main!AA818)</f>
        <v>Bu Made</v>
      </c>
    </row>
    <row r="819" spans="1:28" x14ac:dyDescent="0.35">
      <c r="A819" t="str">
        <f t="shared" si="64"/>
        <v>Kategori 4</v>
      </c>
      <c r="B819">
        <v>818</v>
      </c>
      <c r="C819" t="str">
        <f t="shared" si="61"/>
        <v>0818</v>
      </c>
      <c r="D819" t="str">
        <f t="shared" si="62"/>
        <v>B0818</v>
      </c>
      <c r="E819" t="str">
        <f>VLOOKUP(F819,Helper!$I:$J,2,0)</f>
        <v>B</v>
      </c>
      <c r="F819" t="s">
        <v>1014</v>
      </c>
      <c r="G819" s="27" t="str">
        <f>VLOOKUP(D819,Detail!$G:$H,2,0)</f>
        <v>Cornelia Andriani</v>
      </c>
      <c r="H819">
        <v>78</v>
      </c>
      <c r="I819">
        <v>60</v>
      </c>
      <c r="J819">
        <v>79</v>
      </c>
      <c r="K819">
        <v>59</v>
      </c>
      <c r="L819">
        <v>71</v>
      </c>
      <c r="M819">
        <v>43</v>
      </c>
      <c r="N819">
        <v>95</v>
      </c>
      <c r="O819" s="27" t="str">
        <f>IFERROR(VLOOKUP(D819,Absen!$A:$B,2,0),"No")</f>
        <v>No</v>
      </c>
      <c r="P819" s="43">
        <f t="shared" si="63"/>
        <v>95</v>
      </c>
      <c r="Q819" s="45">
        <f t="shared" si="65"/>
        <v>67.400000000000006</v>
      </c>
      <c r="R819" s="49" t="str">
        <f>VLOOKUP(Q819,Helper!$N:$O,2,TRUE)</f>
        <v>C</v>
      </c>
      <c r="S819" s="51">
        <f>MATCH(D819,Detail!$G$2:$G$1001,0)</f>
        <v>898</v>
      </c>
      <c r="T819" s="27">
        <f>INDEX(Detail!$A$2:$A$1001,Main!S819,1)</f>
        <v>37668</v>
      </c>
      <c r="U819" t="str">
        <f>INDEX(Detail!$F$2:$F$1001,Main!S819,1)</f>
        <v>Batu</v>
      </c>
      <c r="V819">
        <f>INDEX(Detail!$C$2:$C$1001,Main!S819,1)</f>
        <v>158</v>
      </c>
      <c r="W819">
        <f>INDEX(Detail!$D$2:$D$1001,Main!S819,1)</f>
        <v>79</v>
      </c>
      <c r="X819" t="str">
        <f>INDEX(Detail!$E$2:$E$1001,Main!S819,1)</f>
        <v xml:space="preserve">Jl. Pasteur No. 0
</v>
      </c>
      <c r="Y819" t="str">
        <f>INDEX(Detail!$B$2:$B$1001,Main!S819,1)</f>
        <v>AB-</v>
      </c>
      <c r="Z819">
        <f>MATCH(F819,Sheet1!$A$3:$A$8,0)</f>
        <v>2</v>
      </c>
      <c r="AA819">
        <f>MATCH(A819,Sheet1!$B$2:$E$2,0)</f>
        <v>4</v>
      </c>
      <c r="AB819" t="str">
        <f>INDEX(Sheet1!$B$3:$E$8,Main!Z819,Main!AA819)</f>
        <v>Pak Budi</v>
      </c>
    </row>
    <row r="820" spans="1:28" x14ac:dyDescent="0.35">
      <c r="A820" t="str">
        <f t="shared" si="64"/>
        <v>Kategori 4</v>
      </c>
      <c r="B820">
        <v>819</v>
      </c>
      <c r="C820" t="str">
        <f t="shared" si="61"/>
        <v>0819</v>
      </c>
      <c r="D820" t="str">
        <f t="shared" si="62"/>
        <v>A0819</v>
      </c>
      <c r="E820" t="str">
        <f>VLOOKUP(F820,Helper!$I:$J,2,0)</f>
        <v>A</v>
      </c>
      <c r="F820" t="s">
        <v>1015</v>
      </c>
      <c r="G820" s="27" t="str">
        <f>VLOOKUP(D820,Detail!$G:$H,2,0)</f>
        <v>Budi Sihotang</v>
      </c>
      <c r="H820">
        <v>75</v>
      </c>
      <c r="I820">
        <v>68</v>
      </c>
      <c r="J820">
        <v>55</v>
      </c>
      <c r="K820">
        <v>61</v>
      </c>
      <c r="L820">
        <v>95</v>
      </c>
      <c r="M820">
        <v>87</v>
      </c>
      <c r="N820">
        <v>88</v>
      </c>
      <c r="O820" s="27">
        <f>IFERROR(VLOOKUP(D820,Absen!$A:$B,2,0),"No")</f>
        <v>44856</v>
      </c>
      <c r="P820" s="43">
        <f t="shared" si="63"/>
        <v>78</v>
      </c>
      <c r="Q820" s="45">
        <f t="shared" si="65"/>
        <v>73.575000000000003</v>
      </c>
      <c r="R820" s="49" t="str">
        <f>VLOOKUP(Q820,Helper!$N:$O,2,TRUE)</f>
        <v>B</v>
      </c>
      <c r="S820" s="51">
        <f>MATCH(D820,Detail!$G$2:$G$1001,0)</f>
        <v>757</v>
      </c>
      <c r="T820" s="27">
        <f>INDEX(Detail!$A$2:$A$1001,Main!S820,1)</f>
        <v>37119</v>
      </c>
      <c r="U820" t="str">
        <f>INDEX(Detail!$F$2:$F$1001,Main!S820,1)</f>
        <v>Blitar</v>
      </c>
      <c r="V820">
        <f>INDEX(Detail!$C$2:$C$1001,Main!S820,1)</f>
        <v>174</v>
      </c>
      <c r="W820">
        <f>INDEX(Detail!$D$2:$D$1001,Main!S820,1)</f>
        <v>93</v>
      </c>
      <c r="X820" t="str">
        <f>INDEX(Detail!$E$2:$E$1001,Main!S820,1)</f>
        <v xml:space="preserve">Jl. Cikutra Barat No. 9
</v>
      </c>
      <c r="Y820" t="str">
        <f>INDEX(Detail!$B$2:$B$1001,Main!S820,1)</f>
        <v>AB-</v>
      </c>
      <c r="Z820">
        <f>MATCH(F820,Sheet1!$A$3:$A$8,0)</f>
        <v>1</v>
      </c>
      <c r="AA820">
        <f>MATCH(A820,Sheet1!$B$2:$E$2,0)</f>
        <v>4</v>
      </c>
      <c r="AB820" t="str">
        <f>INDEX(Sheet1!$B$3:$E$8,Main!Z820,Main!AA820)</f>
        <v>Pak Krisna</v>
      </c>
    </row>
    <row r="821" spans="1:28" x14ac:dyDescent="0.35">
      <c r="A821" t="str">
        <f t="shared" si="64"/>
        <v>Kategori 4</v>
      </c>
      <c r="B821">
        <v>820</v>
      </c>
      <c r="C821" t="str">
        <f t="shared" si="61"/>
        <v>0820</v>
      </c>
      <c r="D821" t="str">
        <f t="shared" si="62"/>
        <v>A0820</v>
      </c>
      <c r="E821" t="str">
        <f>VLOOKUP(F821,Helper!$I:$J,2,0)</f>
        <v>A</v>
      </c>
      <c r="F821" t="s">
        <v>1015</v>
      </c>
      <c r="G821" s="27" t="str">
        <f>VLOOKUP(D821,Detail!$G:$H,2,0)</f>
        <v>Carub Ramadan</v>
      </c>
      <c r="H821">
        <v>93</v>
      </c>
      <c r="I821">
        <v>61</v>
      </c>
      <c r="J821">
        <v>40</v>
      </c>
      <c r="K821">
        <v>71</v>
      </c>
      <c r="L821">
        <v>82</v>
      </c>
      <c r="M821">
        <v>52</v>
      </c>
      <c r="N821">
        <v>99</v>
      </c>
      <c r="O821" s="27">
        <f>IFERROR(VLOOKUP(D821,Absen!$A:$B,2,0),"No")</f>
        <v>44788</v>
      </c>
      <c r="P821" s="43">
        <f t="shared" si="63"/>
        <v>89</v>
      </c>
      <c r="Q821" s="45">
        <f t="shared" si="65"/>
        <v>65.674999999999997</v>
      </c>
      <c r="R821" s="49" t="str">
        <f>VLOOKUP(Q821,Helper!$N:$O,2,TRUE)</f>
        <v>C</v>
      </c>
      <c r="S821" s="51">
        <f>MATCH(D821,Detail!$G$2:$G$1001,0)</f>
        <v>616</v>
      </c>
      <c r="T821" s="27">
        <f>INDEX(Detail!$A$2:$A$1001,Main!S821,1)</f>
        <v>38274</v>
      </c>
      <c r="U821" t="str">
        <f>INDEX(Detail!$F$2:$F$1001,Main!S821,1)</f>
        <v>Padang</v>
      </c>
      <c r="V821">
        <f>INDEX(Detail!$C$2:$C$1001,Main!S821,1)</f>
        <v>153</v>
      </c>
      <c r="W821">
        <f>INDEX(Detail!$D$2:$D$1001,Main!S821,1)</f>
        <v>66</v>
      </c>
      <c r="X821" t="str">
        <f>INDEX(Detail!$E$2:$E$1001,Main!S821,1)</f>
        <v>Jalan Moch. Ramdan No. 63</v>
      </c>
      <c r="Y821" t="str">
        <f>INDEX(Detail!$B$2:$B$1001,Main!S821,1)</f>
        <v>AB+</v>
      </c>
      <c r="Z821">
        <f>MATCH(F821,Sheet1!$A$3:$A$8,0)</f>
        <v>1</v>
      </c>
      <c r="AA821">
        <f>MATCH(A821,Sheet1!$B$2:$E$2,0)</f>
        <v>4</v>
      </c>
      <c r="AB821" t="str">
        <f>INDEX(Sheet1!$B$3:$E$8,Main!Z821,Main!AA821)</f>
        <v>Pak Krisna</v>
      </c>
    </row>
    <row r="822" spans="1:28" x14ac:dyDescent="0.35">
      <c r="A822" t="str">
        <f t="shared" si="64"/>
        <v>Kategori 4</v>
      </c>
      <c r="B822">
        <v>821</v>
      </c>
      <c r="C822" t="str">
        <f t="shared" si="61"/>
        <v>0821</v>
      </c>
      <c r="D822" t="str">
        <f t="shared" si="62"/>
        <v>A0821</v>
      </c>
      <c r="E822" t="str">
        <f>VLOOKUP(F822,Helper!$I:$J,2,0)</f>
        <v>A</v>
      </c>
      <c r="F822" t="s">
        <v>1015</v>
      </c>
      <c r="G822" s="27" t="str">
        <f>VLOOKUP(D822,Detail!$G:$H,2,0)</f>
        <v>Maman Hutasoit</v>
      </c>
      <c r="H822">
        <v>95</v>
      </c>
      <c r="I822">
        <v>52</v>
      </c>
      <c r="J822">
        <v>92</v>
      </c>
      <c r="K822">
        <v>58</v>
      </c>
      <c r="L822">
        <v>62</v>
      </c>
      <c r="M822">
        <v>80</v>
      </c>
      <c r="N822">
        <v>79</v>
      </c>
      <c r="O822" s="27" t="str">
        <f>IFERROR(VLOOKUP(D822,Absen!$A:$B,2,0),"No")</f>
        <v>No</v>
      </c>
      <c r="P822" s="43">
        <f t="shared" si="63"/>
        <v>79</v>
      </c>
      <c r="Q822" s="45">
        <f t="shared" si="65"/>
        <v>75.675000000000011</v>
      </c>
      <c r="R822" s="49" t="str">
        <f>VLOOKUP(Q822,Helper!$N:$O,2,TRUE)</f>
        <v>B</v>
      </c>
      <c r="S822" s="51">
        <f>MATCH(D822,Detail!$G$2:$G$1001,0)</f>
        <v>617</v>
      </c>
      <c r="T822" s="27">
        <f>INDEX(Detail!$A$2:$A$1001,Main!S822,1)</f>
        <v>38406</v>
      </c>
      <c r="U822" t="str">
        <f>INDEX(Detail!$F$2:$F$1001,Main!S822,1)</f>
        <v>Jambi</v>
      </c>
      <c r="V822">
        <f>INDEX(Detail!$C$2:$C$1001,Main!S822,1)</f>
        <v>152</v>
      </c>
      <c r="W822">
        <f>INDEX(Detail!$D$2:$D$1001,Main!S822,1)</f>
        <v>80</v>
      </c>
      <c r="X822" t="str">
        <f>INDEX(Detail!$E$2:$E$1001,Main!S822,1)</f>
        <v>Jalan Moch. Toha No. 29</v>
      </c>
      <c r="Y822" t="str">
        <f>INDEX(Detail!$B$2:$B$1001,Main!S822,1)</f>
        <v>B+</v>
      </c>
      <c r="Z822">
        <f>MATCH(F822,Sheet1!$A$3:$A$8,0)</f>
        <v>1</v>
      </c>
      <c r="AA822">
        <f>MATCH(A822,Sheet1!$B$2:$E$2,0)</f>
        <v>4</v>
      </c>
      <c r="AB822" t="str">
        <f>INDEX(Sheet1!$B$3:$E$8,Main!Z822,Main!AA822)</f>
        <v>Pak Krisna</v>
      </c>
    </row>
    <row r="823" spans="1:28" x14ac:dyDescent="0.35">
      <c r="A823" t="str">
        <f t="shared" si="64"/>
        <v>Kategori 4</v>
      </c>
      <c r="B823">
        <v>822</v>
      </c>
      <c r="C823" t="str">
        <f t="shared" si="61"/>
        <v>0822</v>
      </c>
      <c r="D823" t="str">
        <f t="shared" si="62"/>
        <v>D0822</v>
      </c>
      <c r="E823" t="str">
        <f>VLOOKUP(F823,Helper!$I:$J,2,0)</f>
        <v>D</v>
      </c>
      <c r="F823" t="s">
        <v>1013</v>
      </c>
      <c r="G823" s="27" t="str">
        <f>VLOOKUP(D823,Detail!$G:$H,2,0)</f>
        <v>Yance Tamba</v>
      </c>
      <c r="H823">
        <v>59</v>
      </c>
      <c r="I823">
        <v>51</v>
      </c>
      <c r="J823">
        <v>63</v>
      </c>
      <c r="K823">
        <v>66</v>
      </c>
      <c r="L823">
        <v>93</v>
      </c>
      <c r="M823">
        <v>72</v>
      </c>
      <c r="N823">
        <v>100</v>
      </c>
      <c r="O823" s="27" t="str">
        <f>IFERROR(VLOOKUP(D823,Absen!$A:$B,2,0),"No")</f>
        <v>No</v>
      </c>
      <c r="P823" s="43">
        <f t="shared" si="63"/>
        <v>100</v>
      </c>
      <c r="Q823" s="45">
        <f t="shared" si="65"/>
        <v>70.625</v>
      </c>
      <c r="R823" s="49" t="str">
        <f>VLOOKUP(Q823,Helper!$N:$O,2,TRUE)</f>
        <v>B</v>
      </c>
      <c r="S823" s="51">
        <f>MATCH(D823,Detail!$G$2:$G$1001,0)</f>
        <v>590</v>
      </c>
      <c r="T823" s="27">
        <f>INDEX(Detail!$A$2:$A$1001,Main!S823,1)</f>
        <v>37419</v>
      </c>
      <c r="U823" t="str">
        <f>INDEX(Detail!$F$2:$F$1001,Main!S823,1)</f>
        <v>Padangpanjang</v>
      </c>
      <c r="V823">
        <f>INDEX(Detail!$C$2:$C$1001,Main!S823,1)</f>
        <v>167</v>
      </c>
      <c r="W823">
        <f>INDEX(Detail!$D$2:$D$1001,Main!S823,1)</f>
        <v>70</v>
      </c>
      <c r="X823" t="str">
        <f>INDEX(Detail!$E$2:$E$1001,Main!S823,1)</f>
        <v>Jalan Kendalsari No. 22</v>
      </c>
      <c r="Y823" t="str">
        <f>INDEX(Detail!$B$2:$B$1001,Main!S823,1)</f>
        <v>A+</v>
      </c>
      <c r="Z823">
        <f>MATCH(F823,Sheet1!$A$3:$A$8,0)</f>
        <v>4</v>
      </c>
      <c r="AA823">
        <f>MATCH(A823,Sheet1!$B$2:$E$2,0)</f>
        <v>4</v>
      </c>
      <c r="AB823" t="str">
        <f>INDEX(Sheet1!$B$3:$E$8,Main!Z823,Main!AA823)</f>
        <v>Bu Made</v>
      </c>
    </row>
    <row r="824" spans="1:28" x14ac:dyDescent="0.35">
      <c r="A824" t="str">
        <f t="shared" si="64"/>
        <v>Kategori 4</v>
      </c>
      <c r="B824">
        <v>823</v>
      </c>
      <c r="C824" t="str">
        <f t="shared" si="61"/>
        <v>0823</v>
      </c>
      <c r="D824" t="str">
        <f t="shared" si="62"/>
        <v>F0823</v>
      </c>
      <c r="E824" t="str">
        <f>VLOOKUP(F824,Helper!$I:$J,2,0)</f>
        <v>F</v>
      </c>
      <c r="F824" t="s">
        <v>1011</v>
      </c>
      <c r="G824" s="27" t="str">
        <f>VLOOKUP(D824,Detail!$G:$H,2,0)</f>
        <v>Tiara Palastri</v>
      </c>
      <c r="H824">
        <v>60</v>
      </c>
      <c r="I824">
        <v>47</v>
      </c>
      <c r="J824">
        <v>55</v>
      </c>
      <c r="K824">
        <v>60</v>
      </c>
      <c r="L824">
        <v>52</v>
      </c>
      <c r="M824">
        <v>44</v>
      </c>
      <c r="N824">
        <v>82</v>
      </c>
      <c r="O824" s="27">
        <f>IFERROR(VLOOKUP(D824,Absen!$A:$B,2,0),"No")</f>
        <v>44804</v>
      </c>
      <c r="P824" s="43">
        <f t="shared" si="63"/>
        <v>72</v>
      </c>
      <c r="Q824" s="45">
        <f t="shared" si="65"/>
        <v>54.375</v>
      </c>
      <c r="R824" s="49" t="str">
        <f>VLOOKUP(Q824,Helper!$N:$O,2,TRUE)</f>
        <v>D</v>
      </c>
      <c r="S824" s="51">
        <f>MATCH(D824,Detail!$G$2:$G$1001,0)</f>
        <v>788</v>
      </c>
      <c r="T824" s="27">
        <f>INDEX(Detail!$A$2:$A$1001,Main!S824,1)</f>
        <v>38168</v>
      </c>
      <c r="U824" t="str">
        <f>INDEX(Detail!$F$2:$F$1001,Main!S824,1)</f>
        <v>Pasuruan</v>
      </c>
      <c r="V824">
        <f>INDEX(Detail!$C$2:$C$1001,Main!S824,1)</f>
        <v>162</v>
      </c>
      <c r="W824">
        <f>INDEX(Detail!$D$2:$D$1001,Main!S824,1)</f>
        <v>47</v>
      </c>
      <c r="X824" t="str">
        <f>INDEX(Detail!$E$2:$E$1001,Main!S824,1)</f>
        <v>Jl. H.J Maemunah No. 30</v>
      </c>
      <c r="Y824" t="str">
        <f>INDEX(Detail!$B$2:$B$1001,Main!S824,1)</f>
        <v>AB+</v>
      </c>
      <c r="Z824">
        <f>MATCH(F824,Sheet1!$A$3:$A$8,0)</f>
        <v>6</v>
      </c>
      <c r="AA824">
        <f>MATCH(A824,Sheet1!$B$2:$E$2,0)</f>
        <v>4</v>
      </c>
      <c r="AB824" t="str">
        <f>INDEX(Sheet1!$B$3:$E$8,Main!Z824,Main!AA824)</f>
        <v>Bu Dwi</v>
      </c>
    </row>
    <row r="825" spans="1:28" x14ac:dyDescent="0.35">
      <c r="A825" t="str">
        <f t="shared" si="64"/>
        <v>Kategori 4</v>
      </c>
      <c r="B825">
        <v>824</v>
      </c>
      <c r="C825" t="str">
        <f t="shared" si="61"/>
        <v>0824</v>
      </c>
      <c r="D825" t="str">
        <f t="shared" si="62"/>
        <v>E0824</v>
      </c>
      <c r="E825" t="str">
        <f>VLOOKUP(F825,Helper!$I:$J,2,0)</f>
        <v>E</v>
      </c>
      <c r="F825" t="s">
        <v>1010</v>
      </c>
      <c r="G825" s="27" t="str">
        <f>VLOOKUP(D825,Detail!$G:$H,2,0)</f>
        <v>Yunita Namaga</v>
      </c>
      <c r="H825">
        <v>89</v>
      </c>
      <c r="I825">
        <v>71</v>
      </c>
      <c r="J825">
        <v>87</v>
      </c>
      <c r="K825">
        <v>70</v>
      </c>
      <c r="L825">
        <v>80</v>
      </c>
      <c r="M825">
        <v>92</v>
      </c>
      <c r="N825">
        <v>88</v>
      </c>
      <c r="O825" s="27" t="str">
        <f>IFERROR(VLOOKUP(D825,Absen!$A:$B,2,0),"No")</f>
        <v>No</v>
      </c>
      <c r="P825" s="43">
        <f t="shared" si="63"/>
        <v>88</v>
      </c>
      <c r="Q825" s="45">
        <f t="shared" si="65"/>
        <v>83.350000000000009</v>
      </c>
      <c r="R825" s="49" t="str">
        <f>VLOOKUP(Q825,Helper!$N:$O,2,TRUE)</f>
        <v>A</v>
      </c>
      <c r="S825" s="51">
        <f>MATCH(D825,Detail!$G$2:$G$1001,0)</f>
        <v>366</v>
      </c>
      <c r="T825" s="27">
        <f>INDEX(Detail!$A$2:$A$1001,Main!S825,1)</f>
        <v>37130</v>
      </c>
      <c r="U825" t="str">
        <f>INDEX(Detail!$F$2:$F$1001,Main!S825,1)</f>
        <v>Malang</v>
      </c>
      <c r="V825">
        <f>INDEX(Detail!$C$2:$C$1001,Main!S825,1)</f>
        <v>151</v>
      </c>
      <c r="W825">
        <f>INDEX(Detail!$D$2:$D$1001,Main!S825,1)</f>
        <v>69</v>
      </c>
      <c r="X825" t="str">
        <f>INDEX(Detail!$E$2:$E$1001,Main!S825,1)</f>
        <v xml:space="preserve">Gg. Laswi No. 6
</v>
      </c>
      <c r="Y825" t="str">
        <f>INDEX(Detail!$B$2:$B$1001,Main!S825,1)</f>
        <v>AB+</v>
      </c>
      <c r="Z825">
        <f>MATCH(F825,Sheet1!$A$3:$A$8,0)</f>
        <v>5</v>
      </c>
      <c r="AA825">
        <f>MATCH(A825,Sheet1!$B$2:$E$2,0)</f>
        <v>4</v>
      </c>
      <c r="AB825" t="str">
        <f>INDEX(Sheet1!$B$3:$E$8,Main!Z825,Main!AA825)</f>
        <v>Bu Ratna</v>
      </c>
    </row>
    <row r="826" spans="1:28" x14ac:dyDescent="0.35">
      <c r="A826" t="str">
        <f t="shared" si="64"/>
        <v>Kategori 4</v>
      </c>
      <c r="B826">
        <v>825</v>
      </c>
      <c r="C826" t="str">
        <f t="shared" si="61"/>
        <v>0825</v>
      </c>
      <c r="D826" t="str">
        <f t="shared" si="62"/>
        <v>D0825</v>
      </c>
      <c r="E826" t="str">
        <f>VLOOKUP(F826,Helper!$I:$J,2,0)</f>
        <v>D</v>
      </c>
      <c r="F826" t="s">
        <v>1013</v>
      </c>
      <c r="G826" s="27" t="str">
        <f>VLOOKUP(D826,Detail!$G:$H,2,0)</f>
        <v>Darijan Permata</v>
      </c>
      <c r="H826">
        <v>85</v>
      </c>
      <c r="I826">
        <v>43</v>
      </c>
      <c r="J826">
        <v>45</v>
      </c>
      <c r="K826">
        <v>54</v>
      </c>
      <c r="L826">
        <v>68</v>
      </c>
      <c r="M826">
        <v>45</v>
      </c>
      <c r="N826">
        <v>62</v>
      </c>
      <c r="O826" s="27" t="str">
        <f>IFERROR(VLOOKUP(D826,Absen!$A:$B,2,0),"No")</f>
        <v>No</v>
      </c>
      <c r="P826" s="43">
        <f t="shared" si="63"/>
        <v>62</v>
      </c>
      <c r="Q826" s="45">
        <f t="shared" si="65"/>
        <v>55.45</v>
      </c>
      <c r="R826" s="49" t="str">
        <f>VLOOKUP(Q826,Helper!$N:$O,2,TRUE)</f>
        <v>D</v>
      </c>
      <c r="S826" s="51">
        <f>MATCH(D826,Detail!$G$2:$G$1001,0)</f>
        <v>506</v>
      </c>
      <c r="T826" s="27">
        <f>INDEX(Detail!$A$2:$A$1001,Main!S826,1)</f>
        <v>37983</v>
      </c>
      <c r="U826" t="str">
        <f>INDEX(Detail!$F$2:$F$1001,Main!S826,1)</f>
        <v>Pekalongan</v>
      </c>
      <c r="V826">
        <f>INDEX(Detail!$C$2:$C$1001,Main!S826,1)</f>
        <v>178</v>
      </c>
      <c r="W826">
        <f>INDEX(Detail!$D$2:$D$1001,Main!S826,1)</f>
        <v>79</v>
      </c>
      <c r="X826" t="str">
        <f>INDEX(Detail!$E$2:$E$1001,Main!S826,1)</f>
        <v>Jalan BKR No. 03</v>
      </c>
      <c r="Y826" t="str">
        <f>INDEX(Detail!$B$2:$B$1001,Main!S826,1)</f>
        <v>B+</v>
      </c>
      <c r="Z826">
        <f>MATCH(F826,Sheet1!$A$3:$A$8,0)</f>
        <v>4</v>
      </c>
      <c r="AA826">
        <f>MATCH(A826,Sheet1!$B$2:$E$2,0)</f>
        <v>4</v>
      </c>
      <c r="AB826" t="str">
        <f>INDEX(Sheet1!$B$3:$E$8,Main!Z826,Main!AA826)</f>
        <v>Bu Made</v>
      </c>
    </row>
    <row r="827" spans="1:28" x14ac:dyDescent="0.35">
      <c r="A827" t="str">
        <f t="shared" si="64"/>
        <v>Kategori 4</v>
      </c>
      <c r="B827">
        <v>826</v>
      </c>
      <c r="C827" t="str">
        <f t="shared" si="61"/>
        <v>0826</v>
      </c>
      <c r="D827" t="str">
        <f t="shared" si="62"/>
        <v>E0826</v>
      </c>
      <c r="E827" t="str">
        <f>VLOOKUP(F827,Helper!$I:$J,2,0)</f>
        <v>E</v>
      </c>
      <c r="F827" t="s">
        <v>1010</v>
      </c>
      <c r="G827" s="27" t="str">
        <f>VLOOKUP(D827,Detail!$G:$H,2,0)</f>
        <v>Gamani Wibisono</v>
      </c>
      <c r="H827">
        <v>79</v>
      </c>
      <c r="I827">
        <v>53</v>
      </c>
      <c r="J827">
        <v>69</v>
      </c>
      <c r="K827">
        <v>65</v>
      </c>
      <c r="L827">
        <v>80</v>
      </c>
      <c r="M827">
        <v>100</v>
      </c>
      <c r="N827">
        <v>70</v>
      </c>
      <c r="O827" s="27" t="str">
        <f>IFERROR(VLOOKUP(D827,Absen!$A:$B,2,0),"No")</f>
        <v>No</v>
      </c>
      <c r="P827" s="43">
        <f t="shared" si="63"/>
        <v>70</v>
      </c>
      <c r="Q827" s="45">
        <f t="shared" si="65"/>
        <v>75.424999999999997</v>
      </c>
      <c r="R827" s="49" t="str">
        <f>VLOOKUP(Q827,Helper!$N:$O,2,TRUE)</f>
        <v>B</v>
      </c>
      <c r="S827" s="51">
        <f>MATCH(D827,Detail!$G$2:$G$1001,0)</f>
        <v>356</v>
      </c>
      <c r="T827" s="27">
        <f>INDEX(Detail!$A$2:$A$1001,Main!S827,1)</f>
        <v>37431</v>
      </c>
      <c r="U827" t="str">
        <f>INDEX(Detail!$F$2:$F$1001,Main!S827,1)</f>
        <v>Tasikmalaya</v>
      </c>
      <c r="V827">
        <f>INDEX(Detail!$C$2:$C$1001,Main!S827,1)</f>
        <v>169</v>
      </c>
      <c r="W827">
        <f>INDEX(Detail!$D$2:$D$1001,Main!S827,1)</f>
        <v>94</v>
      </c>
      <c r="X827" t="str">
        <f>INDEX(Detail!$E$2:$E$1001,Main!S827,1)</f>
        <v xml:space="preserve">Gg. Kiaracondong No. 9
</v>
      </c>
      <c r="Y827" t="str">
        <f>INDEX(Detail!$B$2:$B$1001,Main!S827,1)</f>
        <v>O-</v>
      </c>
      <c r="Z827">
        <f>MATCH(F827,Sheet1!$A$3:$A$8,0)</f>
        <v>5</v>
      </c>
      <c r="AA827">
        <f>MATCH(A827,Sheet1!$B$2:$E$2,0)</f>
        <v>4</v>
      </c>
      <c r="AB827" t="str">
        <f>INDEX(Sheet1!$B$3:$E$8,Main!Z827,Main!AA827)</f>
        <v>Bu Ratna</v>
      </c>
    </row>
    <row r="828" spans="1:28" x14ac:dyDescent="0.35">
      <c r="A828" t="str">
        <f t="shared" si="64"/>
        <v>Kategori 4</v>
      </c>
      <c r="B828">
        <v>827</v>
      </c>
      <c r="C828" t="str">
        <f t="shared" si="61"/>
        <v>0827</v>
      </c>
      <c r="D828" t="str">
        <f t="shared" si="62"/>
        <v>E0827</v>
      </c>
      <c r="E828" t="str">
        <f>VLOOKUP(F828,Helper!$I:$J,2,0)</f>
        <v>E</v>
      </c>
      <c r="F828" t="s">
        <v>1010</v>
      </c>
      <c r="G828" s="27" t="str">
        <f>VLOOKUP(D828,Detail!$G:$H,2,0)</f>
        <v>Melinda Utama</v>
      </c>
      <c r="H828">
        <v>56</v>
      </c>
      <c r="I828">
        <v>49</v>
      </c>
      <c r="J828">
        <v>88</v>
      </c>
      <c r="K828">
        <v>50</v>
      </c>
      <c r="L828">
        <v>53</v>
      </c>
      <c r="M828">
        <v>70</v>
      </c>
      <c r="N828">
        <v>75</v>
      </c>
      <c r="O828" s="27" t="str">
        <f>IFERROR(VLOOKUP(D828,Absen!$A:$B,2,0),"No")</f>
        <v>No</v>
      </c>
      <c r="P828" s="43">
        <f t="shared" si="63"/>
        <v>75</v>
      </c>
      <c r="Q828" s="45">
        <f t="shared" si="65"/>
        <v>65.099999999999994</v>
      </c>
      <c r="R828" s="49" t="str">
        <f>VLOOKUP(Q828,Helper!$N:$O,2,TRUE)</f>
        <v>C</v>
      </c>
      <c r="S828" s="51">
        <f>MATCH(D828,Detail!$G$2:$G$1001,0)</f>
        <v>208</v>
      </c>
      <c r="T828" s="27">
        <f>INDEX(Detail!$A$2:$A$1001,Main!S828,1)</f>
        <v>37607</v>
      </c>
      <c r="U828" t="str">
        <f>INDEX(Detail!$F$2:$F$1001,Main!S828,1)</f>
        <v>Sabang</v>
      </c>
      <c r="V828">
        <f>INDEX(Detail!$C$2:$C$1001,Main!S828,1)</f>
        <v>172</v>
      </c>
      <c r="W828">
        <f>INDEX(Detail!$D$2:$D$1001,Main!S828,1)</f>
        <v>85</v>
      </c>
      <c r="X828" t="str">
        <f>INDEX(Detail!$E$2:$E$1001,Main!S828,1)</f>
        <v>Gang Sadang Serang No. 87</v>
      </c>
      <c r="Y828" t="str">
        <f>INDEX(Detail!$B$2:$B$1001,Main!S828,1)</f>
        <v>B-</v>
      </c>
      <c r="Z828">
        <f>MATCH(F828,Sheet1!$A$3:$A$8,0)</f>
        <v>5</v>
      </c>
      <c r="AA828">
        <f>MATCH(A828,Sheet1!$B$2:$E$2,0)</f>
        <v>4</v>
      </c>
      <c r="AB828" t="str">
        <f>INDEX(Sheet1!$B$3:$E$8,Main!Z828,Main!AA828)</f>
        <v>Bu Ratna</v>
      </c>
    </row>
    <row r="829" spans="1:28" x14ac:dyDescent="0.35">
      <c r="A829" t="str">
        <f t="shared" si="64"/>
        <v>Kategori 4</v>
      </c>
      <c r="B829">
        <v>828</v>
      </c>
      <c r="C829" t="str">
        <f t="shared" si="61"/>
        <v>0828</v>
      </c>
      <c r="D829" t="str">
        <f t="shared" si="62"/>
        <v>F0828</v>
      </c>
      <c r="E829" t="str">
        <f>VLOOKUP(F829,Helper!$I:$J,2,0)</f>
        <v>F</v>
      </c>
      <c r="F829" t="s">
        <v>1011</v>
      </c>
      <c r="G829" s="27" t="str">
        <f>VLOOKUP(D829,Detail!$G:$H,2,0)</f>
        <v>Teguh Uyainah</v>
      </c>
      <c r="H829">
        <v>70</v>
      </c>
      <c r="I829">
        <v>71</v>
      </c>
      <c r="J829">
        <v>58</v>
      </c>
      <c r="K829">
        <v>73</v>
      </c>
      <c r="L829">
        <v>67</v>
      </c>
      <c r="M829">
        <v>93</v>
      </c>
      <c r="N829">
        <v>82</v>
      </c>
      <c r="O829" s="27" t="str">
        <f>IFERROR(VLOOKUP(D829,Absen!$A:$B,2,0),"No")</f>
        <v>No</v>
      </c>
      <c r="P829" s="43">
        <f t="shared" si="63"/>
        <v>82</v>
      </c>
      <c r="Q829" s="45">
        <f t="shared" si="65"/>
        <v>73.525000000000006</v>
      </c>
      <c r="R829" s="49" t="str">
        <f>VLOOKUP(Q829,Helper!$N:$O,2,TRUE)</f>
        <v>B</v>
      </c>
      <c r="S829" s="51">
        <f>MATCH(D829,Detail!$G$2:$G$1001,0)</f>
        <v>965</v>
      </c>
      <c r="T829" s="27">
        <f>INDEX(Detail!$A$2:$A$1001,Main!S829,1)</f>
        <v>37274</v>
      </c>
      <c r="U829" t="str">
        <f>INDEX(Detail!$F$2:$F$1001,Main!S829,1)</f>
        <v>Parepare</v>
      </c>
      <c r="V829">
        <f>INDEX(Detail!$C$2:$C$1001,Main!S829,1)</f>
        <v>164</v>
      </c>
      <c r="W829">
        <f>INDEX(Detail!$D$2:$D$1001,Main!S829,1)</f>
        <v>75</v>
      </c>
      <c r="X829" t="str">
        <f>INDEX(Detail!$E$2:$E$1001,Main!S829,1)</f>
        <v>Jl. Sukajadi No. 73</v>
      </c>
      <c r="Y829" t="str">
        <f>INDEX(Detail!$B$2:$B$1001,Main!S829,1)</f>
        <v>AB+</v>
      </c>
      <c r="Z829">
        <f>MATCH(F829,Sheet1!$A$3:$A$8,0)</f>
        <v>6</v>
      </c>
      <c r="AA829">
        <f>MATCH(A829,Sheet1!$B$2:$E$2,0)</f>
        <v>4</v>
      </c>
      <c r="AB829" t="str">
        <f>INDEX(Sheet1!$B$3:$E$8,Main!Z829,Main!AA829)</f>
        <v>Bu Dwi</v>
      </c>
    </row>
    <row r="830" spans="1:28" x14ac:dyDescent="0.35">
      <c r="A830" t="str">
        <f t="shared" si="64"/>
        <v>Kategori 4</v>
      </c>
      <c r="B830">
        <v>829</v>
      </c>
      <c r="C830" t="str">
        <f t="shared" si="61"/>
        <v>0829</v>
      </c>
      <c r="D830" t="str">
        <f t="shared" si="62"/>
        <v>B0829</v>
      </c>
      <c r="E830" t="str">
        <f>VLOOKUP(F830,Helper!$I:$J,2,0)</f>
        <v>B</v>
      </c>
      <c r="F830" t="s">
        <v>1014</v>
      </c>
      <c r="G830" s="27" t="str">
        <f>VLOOKUP(D830,Detail!$G:$H,2,0)</f>
        <v>Darimin Yuliarti</v>
      </c>
      <c r="H830">
        <v>54</v>
      </c>
      <c r="I830">
        <v>72</v>
      </c>
      <c r="J830">
        <v>40</v>
      </c>
      <c r="K830">
        <v>50</v>
      </c>
      <c r="L830">
        <v>64</v>
      </c>
      <c r="M830">
        <v>77</v>
      </c>
      <c r="N830">
        <v>62</v>
      </c>
      <c r="O830" s="27" t="str">
        <f>IFERROR(VLOOKUP(D830,Absen!$A:$B,2,0),"No")</f>
        <v>No</v>
      </c>
      <c r="P830" s="43">
        <f t="shared" si="63"/>
        <v>62</v>
      </c>
      <c r="Q830" s="45">
        <f t="shared" si="65"/>
        <v>59.6</v>
      </c>
      <c r="R830" s="49" t="str">
        <f>VLOOKUP(Q830,Helper!$N:$O,2,TRUE)</f>
        <v>D</v>
      </c>
      <c r="S830" s="51">
        <f>MATCH(D830,Detail!$G$2:$G$1001,0)</f>
        <v>825</v>
      </c>
      <c r="T830" s="27">
        <f>INDEX(Detail!$A$2:$A$1001,Main!S830,1)</f>
        <v>37662</v>
      </c>
      <c r="U830" t="str">
        <f>INDEX(Detail!$F$2:$F$1001,Main!S830,1)</f>
        <v>Bekasi</v>
      </c>
      <c r="V830">
        <f>INDEX(Detail!$C$2:$C$1001,Main!S830,1)</f>
        <v>159</v>
      </c>
      <c r="W830">
        <f>INDEX(Detail!$D$2:$D$1001,Main!S830,1)</f>
        <v>58</v>
      </c>
      <c r="X830" t="str">
        <f>INDEX(Detail!$E$2:$E$1001,Main!S830,1)</f>
        <v>Jl. Kebonjati No. 12</v>
      </c>
      <c r="Y830" t="str">
        <f>INDEX(Detail!$B$2:$B$1001,Main!S830,1)</f>
        <v>O+</v>
      </c>
      <c r="Z830">
        <f>MATCH(F830,Sheet1!$A$3:$A$8,0)</f>
        <v>2</v>
      </c>
      <c r="AA830">
        <f>MATCH(A830,Sheet1!$B$2:$E$2,0)</f>
        <v>4</v>
      </c>
      <c r="AB830" t="str">
        <f>INDEX(Sheet1!$B$3:$E$8,Main!Z830,Main!AA830)</f>
        <v>Pak Budi</v>
      </c>
    </row>
    <row r="831" spans="1:28" x14ac:dyDescent="0.35">
      <c r="A831" t="str">
        <f t="shared" si="64"/>
        <v>Kategori 4</v>
      </c>
      <c r="B831">
        <v>830</v>
      </c>
      <c r="C831" t="str">
        <f t="shared" si="61"/>
        <v>0830</v>
      </c>
      <c r="D831" t="str">
        <f t="shared" si="62"/>
        <v>B0830</v>
      </c>
      <c r="E831" t="str">
        <f>VLOOKUP(F831,Helper!$I:$J,2,0)</f>
        <v>B</v>
      </c>
      <c r="F831" t="s">
        <v>1014</v>
      </c>
      <c r="G831" s="27" t="str">
        <f>VLOOKUP(D831,Detail!$G:$H,2,0)</f>
        <v>Jayeng Putra</v>
      </c>
      <c r="H831">
        <v>93</v>
      </c>
      <c r="I831">
        <v>71</v>
      </c>
      <c r="J831">
        <v>83</v>
      </c>
      <c r="K831">
        <v>57</v>
      </c>
      <c r="L831">
        <v>92</v>
      </c>
      <c r="M831">
        <v>76</v>
      </c>
      <c r="N831">
        <v>80</v>
      </c>
      <c r="O831" s="27">
        <f>IFERROR(VLOOKUP(D831,Absen!$A:$B,2,0),"No")</f>
        <v>44821</v>
      </c>
      <c r="P831" s="43">
        <f t="shared" si="63"/>
        <v>70</v>
      </c>
      <c r="Q831" s="45">
        <f t="shared" si="65"/>
        <v>77.924999999999997</v>
      </c>
      <c r="R831" s="49" t="str">
        <f>VLOOKUP(Q831,Helper!$N:$O,2,TRUE)</f>
        <v>B</v>
      </c>
      <c r="S831" s="51">
        <f>MATCH(D831,Detail!$G$2:$G$1001,0)</f>
        <v>832</v>
      </c>
      <c r="T831" s="27">
        <f>INDEX(Detail!$A$2:$A$1001,Main!S831,1)</f>
        <v>37870</v>
      </c>
      <c r="U831" t="str">
        <f>INDEX(Detail!$F$2:$F$1001,Main!S831,1)</f>
        <v>Parepare</v>
      </c>
      <c r="V831">
        <f>INDEX(Detail!$C$2:$C$1001,Main!S831,1)</f>
        <v>177</v>
      </c>
      <c r="W831">
        <f>INDEX(Detail!$D$2:$D$1001,Main!S831,1)</f>
        <v>69</v>
      </c>
      <c r="X831" t="str">
        <f>INDEX(Detail!$E$2:$E$1001,Main!S831,1)</f>
        <v>Jl. KH Amin Jasuta No. 34</v>
      </c>
      <c r="Y831" t="str">
        <f>INDEX(Detail!$B$2:$B$1001,Main!S831,1)</f>
        <v>O-</v>
      </c>
      <c r="Z831">
        <f>MATCH(F831,Sheet1!$A$3:$A$8,0)</f>
        <v>2</v>
      </c>
      <c r="AA831">
        <f>MATCH(A831,Sheet1!$B$2:$E$2,0)</f>
        <v>4</v>
      </c>
      <c r="AB831" t="str">
        <f>INDEX(Sheet1!$B$3:$E$8,Main!Z831,Main!AA831)</f>
        <v>Pak Budi</v>
      </c>
    </row>
    <row r="832" spans="1:28" x14ac:dyDescent="0.35">
      <c r="A832" t="str">
        <f t="shared" si="64"/>
        <v>Kategori 4</v>
      </c>
      <c r="B832">
        <v>831</v>
      </c>
      <c r="C832" t="str">
        <f t="shared" si="61"/>
        <v>0831</v>
      </c>
      <c r="D832" t="str">
        <f t="shared" si="62"/>
        <v>B0831</v>
      </c>
      <c r="E832" t="str">
        <f>VLOOKUP(F832,Helper!$I:$J,2,0)</f>
        <v>B</v>
      </c>
      <c r="F832" t="s">
        <v>1014</v>
      </c>
      <c r="G832" s="27" t="str">
        <f>VLOOKUP(D832,Detail!$G:$H,2,0)</f>
        <v>Kamila Prayoga</v>
      </c>
      <c r="H832">
        <v>82</v>
      </c>
      <c r="I832">
        <v>49</v>
      </c>
      <c r="J832">
        <v>73</v>
      </c>
      <c r="K832">
        <v>56</v>
      </c>
      <c r="L832">
        <v>60</v>
      </c>
      <c r="M832">
        <v>63</v>
      </c>
      <c r="N832">
        <v>75</v>
      </c>
      <c r="O832" s="27">
        <f>IFERROR(VLOOKUP(D832,Absen!$A:$B,2,0),"No")</f>
        <v>44830</v>
      </c>
      <c r="P832" s="43">
        <f t="shared" si="63"/>
        <v>65</v>
      </c>
      <c r="Q832" s="45">
        <f t="shared" si="65"/>
        <v>64.575000000000003</v>
      </c>
      <c r="R832" s="49" t="str">
        <f>VLOOKUP(Q832,Helper!$N:$O,2,TRUE)</f>
        <v>C</v>
      </c>
      <c r="S832" s="51">
        <f>MATCH(D832,Detail!$G$2:$G$1001,0)</f>
        <v>247</v>
      </c>
      <c r="T832" s="27">
        <f>INDEX(Detail!$A$2:$A$1001,Main!S832,1)</f>
        <v>38429</v>
      </c>
      <c r="U832" t="str">
        <f>INDEX(Detail!$F$2:$F$1001,Main!S832,1)</f>
        <v>Bandar Lampung</v>
      </c>
      <c r="V832">
        <f>INDEX(Detail!$C$2:$C$1001,Main!S832,1)</f>
        <v>161</v>
      </c>
      <c r="W832">
        <f>INDEX(Detail!$D$2:$D$1001,Main!S832,1)</f>
        <v>71</v>
      </c>
      <c r="X832" t="str">
        <f>INDEX(Detail!$E$2:$E$1001,Main!S832,1)</f>
        <v>Gang Waringin No. 28</v>
      </c>
      <c r="Y832" t="str">
        <f>INDEX(Detail!$B$2:$B$1001,Main!S832,1)</f>
        <v>B-</v>
      </c>
      <c r="Z832">
        <f>MATCH(F832,Sheet1!$A$3:$A$8,0)</f>
        <v>2</v>
      </c>
      <c r="AA832">
        <f>MATCH(A832,Sheet1!$B$2:$E$2,0)</f>
        <v>4</v>
      </c>
      <c r="AB832" t="str">
        <f>INDEX(Sheet1!$B$3:$E$8,Main!Z832,Main!AA832)</f>
        <v>Pak Budi</v>
      </c>
    </row>
    <row r="833" spans="1:28" x14ac:dyDescent="0.35">
      <c r="A833" t="str">
        <f t="shared" si="64"/>
        <v>Kategori 4</v>
      </c>
      <c r="B833">
        <v>832</v>
      </c>
      <c r="C833" t="str">
        <f t="shared" si="61"/>
        <v>0832</v>
      </c>
      <c r="D833" t="str">
        <f t="shared" si="62"/>
        <v>D0832</v>
      </c>
      <c r="E833" t="str">
        <f>VLOOKUP(F833,Helper!$I:$J,2,0)</f>
        <v>D</v>
      </c>
      <c r="F833" t="s">
        <v>1013</v>
      </c>
      <c r="G833" s="27" t="str">
        <f>VLOOKUP(D833,Detail!$G:$H,2,0)</f>
        <v>Ifa Kusmawati</v>
      </c>
      <c r="H833">
        <v>83</v>
      </c>
      <c r="I833">
        <v>54</v>
      </c>
      <c r="J833">
        <v>34</v>
      </c>
      <c r="K833">
        <v>56</v>
      </c>
      <c r="L833">
        <v>86</v>
      </c>
      <c r="M833">
        <v>70</v>
      </c>
      <c r="N833">
        <v>74</v>
      </c>
      <c r="O833" s="27">
        <f>IFERROR(VLOOKUP(D833,Absen!$A:$B,2,0),"No")</f>
        <v>44782</v>
      </c>
      <c r="P833" s="43">
        <f t="shared" si="63"/>
        <v>64</v>
      </c>
      <c r="Q833" s="45">
        <f t="shared" si="65"/>
        <v>62.074999999999996</v>
      </c>
      <c r="R833" s="49" t="str">
        <f>VLOOKUP(Q833,Helper!$N:$O,2,TRUE)</f>
        <v>C</v>
      </c>
      <c r="S833" s="51">
        <f>MATCH(D833,Detail!$G$2:$G$1001,0)</f>
        <v>650</v>
      </c>
      <c r="T833" s="27">
        <f>INDEX(Detail!$A$2:$A$1001,Main!S833,1)</f>
        <v>37252</v>
      </c>
      <c r="U833" t="str">
        <f>INDEX(Detail!$F$2:$F$1001,Main!S833,1)</f>
        <v>Bukittinggi</v>
      </c>
      <c r="V833">
        <f>INDEX(Detail!$C$2:$C$1001,Main!S833,1)</f>
        <v>157</v>
      </c>
      <c r="W833">
        <f>INDEX(Detail!$D$2:$D$1001,Main!S833,1)</f>
        <v>59</v>
      </c>
      <c r="X833" t="str">
        <f>INDEX(Detail!$E$2:$E$1001,Main!S833,1)</f>
        <v>Jalan Rajiman No. 44</v>
      </c>
      <c r="Y833" t="str">
        <f>INDEX(Detail!$B$2:$B$1001,Main!S833,1)</f>
        <v>A-</v>
      </c>
      <c r="Z833">
        <f>MATCH(F833,Sheet1!$A$3:$A$8,0)</f>
        <v>4</v>
      </c>
      <c r="AA833">
        <f>MATCH(A833,Sheet1!$B$2:$E$2,0)</f>
        <v>4</v>
      </c>
      <c r="AB833" t="str">
        <f>INDEX(Sheet1!$B$3:$E$8,Main!Z833,Main!AA833)</f>
        <v>Bu Made</v>
      </c>
    </row>
    <row r="834" spans="1:28" x14ac:dyDescent="0.35">
      <c r="A834" t="str">
        <f t="shared" si="64"/>
        <v>Kategori 4</v>
      </c>
      <c r="B834">
        <v>833</v>
      </c>
      <c r="C834" t="str">
        <f t="shared" ref="C834:C897" si="66">TEXT(B834,"0000")</f>
        <v>0833</v>
      </c>
      <c r="D834" t="str">
        <f t="shared" ref="D834:D897" si="67">CONCATENATE(E834,C834)</f>
        <v>E0833</v>
      </c>
      <c r="E834" t="str">
        <f>VLOOKUP(F834,Helper!$I:$J,2,0)</f>
        <v>E</v>
      </c>
      <c r="F834" t="s">
        <v>1010</v>
      </c>
      <c r="G834" s="27" t="str">
        <f>VLOOKUP(D834,Detail!$G:$H,2,0)</f>
        <v>Julia Kuswandari</v>
      </c>
      <c r="H834">
        <v>68</v>
      </c>
      <c r="I834">
        <v>60</v>
      </c>
      <c r="J834">
        <v>30</v>
      </c>
      <c r="K834">
        <v>67</v>
      </c>
      <c r="L834">
        <v>91</v>
      </c>
      <c r="M834">
        <v>91</v>
      </c>
      <c r="N834">
        <v>81</v>
      </c>
      <c r="O834" s="27">
        <f>IFERROR(VLOOKUP(D834,Absen!$A:$B,2,0),"No")</f>
        <v>44890</v>
      </c>
      <c r="P834" s="43">
        <f t="shared" ref="P834:P897" si="68">IF(ISNUMBER(O834),N834-10,N834)</f>
        <v>71</v>
      </c>
      <c r="Q834" s="45">
        <f t="shared" si="65"/>
        <v>67.05</v>
      </c>
      <c r="R834" s="49" t="str">
        <f>VLOOKUP(Q834,Helper!$N:$O,2,TRUE)</f>
        <v>C</v>
      </c>
      <c r="S834" s="51">
        <f>MATCH(D834,Detail!$G$2:$G$1001,0)</f>
        <v>23</v>
      </c>
      <c r="T834" s="27">
        <f>INDEX(Detail!$A$2:$A$1001,Main!S834,1)</f>
        <v>37472</v>
      </c>
      <c r="U834" t="str">
        <f>INDEX(Detail!$F$2:$F$1001,Main!S834,1)</f>
        <v>Banda Aceh</v>
      </c>
      <c r="V834">
        <f>INDEX(Detail!$C$2:$C$1001,Main!S834,1)</f>
        <v>165</v>
      </c>
      <c r="W834">
        <f>INDEX(Detail!$D$2:$D$1001,Main!S834,1)</f>
        <v>50</v>
      </c>
      <c r="X834" t="str">
        <f>INDEX(Detail!$E$2:$E$1001,Main!S834,1)</f>
        <v>Gang BKR No. 89</v>
      </c>
      <c r="Y834" t="str">
        <f>INDEX(Detail!$B$2:$B$1001,Main!S834,1)</f>
        <v>O+</v>
      </c>
      <c r="Z834">
        <f>MATCH(F834,Sheet1!$A$3:$A$8,0)</f>
        <v>5</v>
      </c>
      <c r="AA834">
        <f>MATCH(A834,Sheet1!$B$2:$E$2,0)</f>
        <v>4</v>
      </c>
      <c r="AB834" t="str">
        <f>INDEX(Sheet1!$B$3:$E$8,Main!Z834,Main!AA834)</f>
        <v>Bu Ratna</v>
      </c>
    </row>
    <row r="835" spans="1:28" x14ac:dyDescent="0.35">
      <c r="A835" t="str">
        <f t="shared" ref="A835:A898" si="69">IF(B835&gt;=751,"Kategori 4",IF(B835&gt;=501,"Kategori 3",IF(B835&gt;=251,"Kategori 2","Kategori 1")))</f>
        <v>Kategori 4</v>
      </c>
      <c r="B835">
        <v>834</v>
      </c>
      <c r="C835" t="str">
        <f t="shared" si="66"/>
        <v>0834</v>
      </c>
      <c r="D835" t="str">
        <f t="shared" si="67"/>
        <v>A0834</v>
      </c>
      <c r="E835" t="str">
        <f>VLOOKUP(F835,Helper!$I:$J,2,0)</f>
        <v>A</v>
      </c>
      <c r="F835" t="s">
        <v>1015</v>
      </c>
      <c r="G835" s="27" t="str">
        <f>VLOOKUP(D835,Detail!$G:$H,2,0)</f>
        <v>Kuncara Mulyani</v>
      </c>
      <c r="H835">
        <v>73</v>
      </c>
      <c r="I835">
        <v>59</v>
      </c>
      <c r="J835">
        <v>89</v>
      </c>
      <c r="K835">
        <v>63</v>
      </c>
      <c r="L835">
        <v>61</v>
      </c>
      <c r="M835">
        <v>67</v>
      </c>
      <c r="N835">
        <v>65</v>
      </c>
      <c r="O835" s="27" t="str">
        <f>IFERROR(VLOOKUP(D835,Absen!$A:$B,2,0),"No")</f>
        <v>No</v>
      </c>
      <c r="P835" s="43">
        <f t="shared" si="68"/>
        <v>65</v>
      </c>
      <c r="Q835" s="45">
        <f t="shared" ref="Q835:Q898" si="70">(H835*12.5%+I835*12.5%+K835*12.5%+L835*12.5%+J835*20%+M835*20%+P835*10%)</f>
        <v>69.699999999999989</v>
      </c>
      <c r="R835" s="49" t="str">
        <f>VLOOKUP(Q835,Helper!$N:$O,2,TRUE)</f>
        <v>C</v>
      </c>
      <c r="S835" s="51">
        <f>MATCH(D835,Detail!$G$2:$G$1001,0)</f>
        <v>854</v>
      </c>
      <c r="T835" s="27">
        <f>INDEX(Detail!$A$2:$A$1001,Main!S835,1)</f>
        <v>37196</v>
      </c>
      <c r="U835" t="str">
        <f>INDEX(Detail!$F$2:$F$1001,Main!S835,1)</f>
        <v>Prabumulih</v>
      </c>
      <c r="V835">
        <f>INDEX(Detail!$C$2:$C$1001,Main!S835,1)</f>
        <v>174</v>
      </c>
      <c r="W835">
        <f>INDEX(Detail!$D$2:$D$1001,Main!S835,1)</f>
        <v>45</v>
      </c>
      <c r="X835" t="str">
        <f>INDEX(Detail!$E$2:$E$1001,Main!S835,1)</f>
        <v>Jl. M.H Thamrin No. 58</v>
      </c>
      <c r="Y835" t="str">
        <f>INDEX(Detail!$B$2:$B$1001,Main!S835,1)</f>
        <v>O-</v>
      </c>
      <c r="Z835">
        <f>MATCH(F835,Sheet1!$A$3:$A$8,0)</f>
        <v>1</v>
      </c>
      <c r="AA835">
        <f>MATCH(A835,Sheet1!$B$2:$E$2,0)</f>
        <v>4</v>
      </c>
      <c r="AB835" t="str">
        <f>INDEX(Sheet1!$B$3:$E$8,Main!Z835,Main!AA835)</f>
        <v>Pak Krisna</v>
      </c>
    </row>
    <row r="836" spans="1:28" x14ac:dyDescent="0.35">
      <c r="A836" t="str">
        <f t="shared" si="69"/>
        <v>Kategori 4</v>
      </c>
      <c r="B836">
        <v>835</v>
      </c>
      <c r="C836" t="str">
        <f t="shared" si="66"/>
        <v>0835</v>
      </c>
      <c r="D836" t="str">
        <f t="shared" si="67"/>
        <v>C0835</v>
      </c>
      <c r="E836" t="str">
        <f>VLOOKUP(F836,Helper!$I:$J,2,0)</f>
        <v>C</v>
      </c>
      <c r="F836" t="s">
        <v>1012</v>
      </c>
      <c r="G836" s="27" t="str">
        <f>VLOOKUP(D836,Detail!$G:$H,2,0)</f>
        <v>Ghaliyati Yulianti</v>
      </c>
      <c r="H836">
        <v>81</v>
      </c>
      <c r="I836">
        <v>41</v>
      </c>
      <c r="J836">
        <v>95</v>
      </c>
      <c r="K836">
        <v>50</v>
      </c>
      <c r="L836">
        <v>79</v>
      </c>
      <c r="M836">
        <v>97</v>
      </c>
      <c r="N836">
        <v>97</v>
      </c>
      <c r="O836" s="27" t="str">
        <f>IFERROR(VLOOKUP(D836,Absen!$A:$B,2,0),"No")</f>
        <v>No</v>
      </c>
      <c r="P836" s="43">
        <f t="shared" si="68"/>
        <v>97</v>
      </c>
      <c r="Q836" s="45">
        <f t="shared" si="70"/>
        <v>79.475000000000009</v>
      </c>
      <c r="R836" s="49" t="str">
        <f>VLOOKUP(Q836,Helper!$N:$O,2,TRUE)</f>
        <v>B</v>
      </c>
      <c r="S836" s="51">
        <f>MATCH(D836,Detail!$G$2:$G$1001,0)</f>
        <v>983</v>
      </c>
      <c r="T836" s="27">
        <f>INDEX(Detail!$A$2:$A$1001,Main!S836,1)</f>
        <v>37964</v>
      </c>
      <c r="U836" t="str">
        <f>INDEX(Detail!$F$2:$F$1001,Main!S836,1)</f>
        <v>Mataram</v>
      </c>
      <c r="V836">
        <f>INDEX(Detail!$C$2:$C$1001,Main!S836,1)</f>
        <v>163</v>
      </c>
      <c r="W836">
        <f>INDEX(Detail!$D$2:$D$1001,Main!S836,1)</f>
        <v>81</v>
      </c>
      <c r="X836" t="str">
        <f>INDEX(Detail!$E$2:$E$1001,Main!S836,1)</f>
        <v>Jl. Tebet Barat Dalam No. 01</v>
      </c>
      <c r="Y836" t="str">
        <f>INDEX(Detail!$B$2:$B$1001,Main!S836,1)</f>
        <v>A+</v>
      </c>
      <c r="Z836">
        <f>MATCH(F836,Sheet1!$A$3:$A$8,0)</f>
        <v>3</v>
      </c>
      <c r="AA836">
        <f>MATCH(A836,Sheet1!$B$2:$E$2,0)</f>
        <v>4</v>
      </c>
      <c r="AB836" t="str">
        <f>INDEX(Sheet1!$B$3:$E$8,Main!Z836,Main!AA836)</f>
        <v>Pak Andi</v>
      </c>
    </row>
    <row r="837" spans="1:28" x14ac:dyDescent="0.35">
      <c r="A837" t="str">
        <f t="shared" si="69"/>
        <v>Kategori 4</v>
      </c>
      <c r="B837">
        <v>836</v>
      </c>
      <c r="C837" t="str">
        <f t="shared" si="66"/>
        <v>0836</v>
      </c>
      <c r="D837" t="str">
        <f t="shared" si="67"/>
        <v>C0836</v>
      </c>
      <c r="E837" t="str">
        <f>VLOOKUP(F837,Helper!$I:$J,2,0)</f>
        <v>C</v>
      </c>
      <c r="F837" t="s">
        <v>1012</v>
      </c>
      <c r="G837" s="27" t="str">
        <f>VLOOKUP(D837,Detail!$G:$H,2,0)</f>
        <v>Nrima Prabowo</v>
      </c>
      <c r="H837">
        <v>89</v>
      </c>
      <c r="I837">
        <v>45</v>
      </c>
      <c r="J837">
        <v>33</v>
      </c>
      <c r="K837">
        <v>70</v>
      </c>
      <c r="L837">
        <v>75</v>
      </c>
      <c r="M837">
        <v>72</v>
      </c>
      <c r="N837">
        <v>67</v>
      </c>
      <c r="O837" s="27" t="str">
        <f>IFERROR(VLOOKUP(D837,Absen!$A:$B,2,0),"No")</f>
        <v>No</v>
      </c>
      <c r="P837" s="43">
        <f t="shared" si="68"/>
        <v>67</v>
      </c>
      <c r="Q837" s="45">
        <f t="shared" si="70"/>
        <v>62.575000000000003</v>
      </c>
      <c r="R837" s="49" t="str">
        <f>VLOOKUP(Q837,Helper!$N:$O,2,TRUE)</f>
        <v>C</v>
      </c>
      <c r="S837" s="51">
        <f>MATCH(D837,Detail!$G$2:$G$1001,0)</f>
        <v>643</v>
      </c>
      <c r="T837" s="27">
        <f>INDEX(Detail!$A$2:$A$1001,Main!S837,1)</f>
        <v>38404</v>
      </c>
      <c r="U837" t="str">
        <f>INDEX(Detail!$F$2:$F$1001,Main!S837,1)</f>
        <v>Mataram</v>
      </c>
      <c r="V837">
        <f>INDEX(Detail!$C$2:$C$1001,Main!S837,1)</f>
        <v>163</v>
      </c>
      <c r="W837">
        <f>INDEX(Detail!$D$2:$D$1001,Main!S837,1)</f>
        <v>92</v>
      </c>
      <c r="X837" t="str">
        <f>INDEX(Detail!$E$2:$E$1001,Main!S837,1)</f>
        <v>Jalan PHH. Mustofa No. 25</v>
      </c>
      <c r="Y837" t="str">
        <f>INDEX(Detail!$B$2:$B$1001,Main!S837,1)</f>
        <v>B-</v>
      </c>
      <c r="Z837">
        <f>MATCH(F837,Sheet1!$A$3:$A$8,0)</f>
        <v>3</v>
      </c>
      <c r="AA837">
        <f>MATCH(A837,Sheet1!$B$2:$E$2,0)</f>
        <v>4</v>
      </c>
      <c r="AB837" t="str">
        <f>INDEX(Sheet1!$B$3:$E$8,Main!Z837,Main!AA837)</f>
        <v>Pak Andi</v>
      </c>
    </row>
    <row r="838" spans="1:28" x14ac:dyDescent="0.35">
      <c r="A838" t="str">
        <f t="shared" si="69"/>
        <v>Kategori 4</v>
      </c>
      <c r="B838">
        <v>837</v>
      </c>
      <c r="C838" t="str">
        <f t="shared" si="66"/>
        <v>0837</v>
      </c>
      <c r="D838" t="str">
        <f t="shared" si="67"/>
        <v>C0837</v>
      </c>
      <c r="E838" t="str">
        <f>VLOOKUP(F838,Helper!$I:$J,2,0)</f>
        <v>C</v>
      </c>
      <c r="F838" t="s">
        <v>1012</v>
      </c>
      <c r="G838" s="27" t="str">
        <f>VLOOKUP(D838,Detail!$G:$H,2,0)</f>
        <v>Mahdi Kuswandari</v>
      </c>
      <c r="H838">
        <v>89</v>
      </c>
      <c r="I838">
        <v>41</v>
      </c>
      <c r="J838">
        <v>54</v>
      </c>
      <c r="K838">
        <v>75</v>
      </c>
      <c r="L838">
        <v>50</v>
      </c>
      <c r="M838">
        <v>71</v>
      </c>
      <c r="N838">
        <v>96</v>
      </c>
      <c r="O838" s="27">
        <f>IFERROR(VLOOKUP(D838,Absen!$A:$B,2,0),"No")</f>
        <v>44754</v>
      </c>
      <c r="P838" s="43">
        <f t="shared" si="68"/>
        <v>86</v>
      </c>
      <c r="Q838" s="45">
        <f t="shared" si="70"/>
        <v>65.474999999999994</v>
      </c>
      <c r="R838" s="49" t="str">
        <f>VLOOKUP(Q838,Helper!$N:$O,2,TRUE)</f>
        <v>C</v>
      </c>
      <c r="S838" s="51">
        <f>MATCH(D838,Detail!$G$2:$G$1001,0)</f>
        <v>519</v>
      </c>
      <c r="T838" s="27">
        <f>INDEX(Detail!$A$2:$A$1001,Main!S838,1)</f>
        <v>37271</v>
      </c>
      <c r="U838" t="str">
        <f>INDEX(Detail!$F$2:$F$1001,Main!S838,1)</f>
        <v>Tebingtinggi</v>
      </c>
      <c r="V838">
        <f>INDEX(Detail!$C$2:$C$1001,Main!S838,1)</f>
        <v>164</v>
      </c>
      <c r="W838">
        <f>INDEX(Detail!$D$2:$D$1001,Main!S838,1)</f>
        <v>94</v>
      </c>
      <c r="X838" t="str">
        <f>INDEX(Detail!$E$2:$E$1001,Main!S838,1)</f>
        <v>Jalan Cikutra Barat No. 09</v>
      </c>
      <c r="Y838" t="str">
        <f>INDEX(Detail!$B$2:$B$1001,Main!S838,1)</f>
        <v>A+</v>
      </c>
      <c r="Z838">
        <f>MATCH(F838,Sheet1!$A$3:$A$8,0)</f>
        <v>3</v>
      </c>
      <c r="AA838">
        <f>MATCH(A838,Sheet1!$B$2:$E$2,0)</f>
        <v>4</v>
      </c>
      <c r="AB838" t="str">
        <f>INDEX(Sheet1!$B$3:$E$8,Main!Z838,Main!AA838)</f>
        <v>Pak Andi</v>
      </c>
    </row>
    <row r="839" spans="1:28" x14ac:dyDescent="0.35">
      <c r="A839" t="str">
        <f t="shared" si="69"/>
        <v>Kategori 4</v>
      </c>
      <c r="B839">
        <v>838</v>
      </c>
      <c r="C839" t="str">
        <f t="shared" si="66"/>
        <v>0838</v>
      </c>
      <c r="D839" t="str">
        <f t="shared" si="67"/>
        <v>F0838</v>
      </c>
      <c r="E839" t="str">
        <f>VLOOKUP(F839,Helper!$I:$J,2,0)</f>
        <v>F</v>
      </c>
      <c r="F839" t="s">
        <v>1011</v>
      </c>
      <c r="G839" s="27" t="str">
        <f>VLOOKUP(D839,Detail!$G:$H,2,0)</f>
        <v>Raditya Mangunsong</v>
      </c>
      <c r="H839">
        <v>82</v>
      </c>
      <c r="I839">
        <v>64</v>
      </c>
      <c r="J839">
        <v>69</v>
      </c>
      <c r="K839">
        <v>72</v>
      </c>
      <c r="L839">
        <v>64</v>
      </c>
      <c r="M839">
        <v>53</v>
      </c>
      <c r="N839">
        <v>92</v>
      </c>
      <c r="O839" s="27">
        <f>IFERROR(VLOOKUP(D839,Absen!$A:$B,2,0),"No")</f>
        <v>44863</v>
      </c>
      <c r="P839" s="43">
        <f t="shared" si="68"/>
        <v>82</v>
      </c>
      <c r="Q839" s="45">
        <f t="shared" si="70"/>
        <v>67.849999999999994</v>
      </c>
      <c r="R839" s="49" t="str">
        <f>VLOOKUP(Q839,Helper!$N:$O,2,TRUE)</f>
        <v>C</v>
      </c>
      <c r="S839" s="51">
        <f>MATCH(D839,Detail!$G$2:$G$1001,0)</f>
        <v>254</v>
      </c>
      <c r="T839" s="27">
        <f>INDEX(Detail!$A$2:$A$1001,Main!S839,1)</f>
        <v>37424</v>
      </c>
      <c r="U839" t="str">
        <f>INDEX(Detail!$F$2:$F$1001,Main!S839,1)</f>
        <v>Solok</v>
      </c>
      <c r="V839">
        <f>INDEX(Detail!$C$2:$C$1001,Main!S839,1)</f>
        <v>180</v>
      </c>
      <c r="W839">
        <f>INDEX(Detail!$D$2:$D$1001,Main!S839,1)</f>
        <v>81</v>
      </c>
      <c r="X839" t="str">
        <f>INDEX(Detail!$E$2:$E$1001,Main!S839,1)</f>
        <v xml:space="preserve">Gg. Abdul Muis No. 4
</v>
      </c>
      <c r="Y839" t="str">
        <f>INDEX(Detail!$B$2:$B$1001,Main!S839,1)</f>
        <v>O-</v>
      </c>
      <c r="Z839">
        <f>MATCH(F839,Sheet1!$A$3:$A$8,0)</f>
        <v>6</v>
      </c>
      <c r="AA839">
        <f>MATCH(A839,Sheet1!$B$2:$E$2,0)</f>
        <v>4</v>
      </c>
      <c r="AB839" t="str">
        <f>INDEX(Sheet1!$B$3:$E$8,Main!Z839,Main!AA839)</f>
        <v>Bu Dwi</v>
      </c>
    </row>
    <row r="840" spans="1:28" x14ac:dyDescent="0.35">
      <c r="A840" t="str">
        <f t="shared" si="69"/>
        <v>Kategori 4</v>
      </c>
      <c r="B840">
        <v>839</v>
      </c>
      <c r="C840" t="str">
        <f t="shared" si="66"/>
        <v>0839</v>
      </c>
      <c r="D840" t="str">
        <f t="shared" si="67"/>
        <v>C0839</v>
      </c>
      <c r="E840" t="str">
        <f>VLOOKUP(F840,Helper!$I:$J,2,0)</f>
        <v>C</v>
      </c>
      <c r="F840" t="s">
        <v>1012</v>
      </c>
      <c r="G840" s="27" t="str">
        <f>VLOOKUP(D840,Detail!$G:$H,2,0)</f>
        <v>Uchita Haryanto</v>
      </c>
      <c r="H840">
        <v>67</v>
      </c>
      <c r="I840">
        <v>60</v>
      </c>
      <c r="J840">
        <v>30</v>
      </c>
      <c r="K840">
        <v>66</v>
      </c>
      <c r="L840">
        <v>85</v>
      </c>
      <c r="M840">
        <v>40</v>
      </c>
      <c r="N840">
        <v>83</v>
      </c>
      <c r="O840" s="27" t="str">
        <f>IFERROR(VLOOKUP(D840,Absen!$A:$B,2,0),"No")</f>
        <v>No</v>
      </c>
      <c r="P840" s="43">
        <f t="shared" si="68"/>
        <v>83</v>
      </c>
      <c r="Q840" s="45">
        <f t="shared" si="70"/>
        <v>57.05</v>
      </c>
      <c r="R840" s="49" t="str">
        <f>VLOOKUP(Q840,Helper!$N:$O,2,TRUE)</f>
        <v>D</v>
      </c>
      <c r="S840" s="51">
        <f>MATCH(D840,Detail!$G$2:$G$1001,0)</f>
        <v>919</v>
      </c>
      <c r="T840" s="27">
        <f>INDEX(Detail!$A$2:$A$1001,Main!S840,1)</f>
        <v>38331</v>
      </c>
      <c r="U840" t="str">
        <f>INDEX(Detail!$F$2:$F$1001,Main!S840,1)</f>
        <v>Kendari</v>
      </c>
      <c r="V840">
        <f>INDEX(Detail!$C$2:$C$1001,Main!S840,1)</f>
        <v>161</v>
      </c>
      <c r="W840">
        <f>INDEX(Detail!$D$2:$D$1001,Main!S840,1)</f>
        <v>55</v>
      </c>
      <c r="X840" t="str">
        <f>INDEX(Detail!$E$2:$E$1001,Main!S840,1)</f>
        <v>Jl. Rajawali Timur No. 82</v>
      </c>
      <c r="Y840" t="str">
        <f>INDEX(Detail!$B$2:$B$1001,Main!S840,1)</f>
        <v>O-</v>
      </c>
      <c r="Z840">
        <f>MATCH(F840,Sheet1!$A$3:$A$8,0)</f>
        <v>3</v>
      </c>
      <c r="AA840">
        <f>MATCH(A840,Sheet1!$B$2:$E$2,0)</f>
        <v>4</v>
      </c>
      <c r="AB840" t="str">
        <f>INDEX(Sheet1!$B$3:$E$8,Main!Z840,Main!AA840)</f>
        <v>Pak Andi</v>
      </c>
    </row>
    <row r="841" spans="1:28" x14ac:dyDescent="0.35">
      <c r="A841" t="str">
        <f t="shared" si="69"/>
        <v>Kategori 4</v>
      </c>
      <c r="B841">
        <v>840</v>
      </c>
      <c r="C841" t="str">
        <f t="shared" si="66"/>
        <v>0840</v>
      </c>
      <c r="D841" t="str">
        <f t="shared" si="67"/>
        <v>D0840</v>
      </c>
      <c r="E841" t="str">
        <f>VLOOKUP(F841,Helper!$I:$J,2,0)</f>
        <v>D</v>
      </c>
      <c r="F841" t="s">
        <v>1013</v>
      </c>
      <c r="G841" s="27" t="str">
        <f>VLOOKUP(D841,Detail!$G:$H,2,0)</f>
        <v>Edward Natsir</v>
      </c>
      <c r="H841">
        <v>59</v>
      </c>
      <c r="I841">
        <v>56</v>
      </c>
      <c r="J841">
        <v>43</v>
      </c>
      <c r="K841">
        <v>68</v>
      </c>
      <c r="L841">
        <v>63</v>
      </c>
      <c r="M841">
        <v>57</v>
      </c>
      <c r="N841">
        <v>93</v>
      </c>
      <c r="O841" s="27" t="str">
        <f>IFERROR(VLOOKUP(D841,Absen!$A:$B,2,0),"No")</f>
        <v>No</v>
      </c>
      <c r="P841" s="43">
        <f t="shared" si="68"/>
        <v>93</v>
      </c>
      <c r="Q841" s="45">
        <f t="shared" si="70"/>
        <v>60.05</v>
      </c>
      <c r="R841" s="49" t="str">
        <f>VLOOKUP(Q841,Helper!$N:$O,2,TRUE)</f>
        <v>C</v>
      </c>
      <c r="S841" s="51">
        <f>MATCH(D841,Detail!$G$2:$G$1001,0)</f>
        <v>258</v>
      </c>
      <c r="T841" s="27">
        <f>INDEX(Detail!$A$2:$A$1001,Main!S841,1)</f>
        <v>38242</v>
      </c>
      <c r="U841" t="str">
        <f>INDEX(Detail!$F$2:$F$1001,Main!S841,1)</f>
        <v>Bitung</v>
      </c>
      <c r="V841">
        <f>INDEX(Detail!$C$2:$C$1001,Main!S841,1)</f>
        <v>159</v>
      </c>
      <c r="W841">
        <f>INDEX(Detail!$D$2:$D$1001,Main!S841,1)</f>
        <v>66</v>
      </c>
      <c r="X841" t="str">
        <f>INDEX(Detail!$E$2:$E$1001,Main!S841,1)</f>
        <v>Gg. Ahmad Dahlan No. 89</v>
      </c>
      <c r="Y841" t="str">
        <f>INDEX(Detail!$B$2:$B$1001,Main!S841,1)</f>
        <v>AB+</v>
      </c>
      <c r="Z841">
        <f>MATCH(F841,Sheet1!$A$3:$A$8,0)</f>
        <v>4</v>
      </c>
      <c r="AA841">
        <f>MATCH(A841,Sheet1!$B$2:$E$2,0)</f>
        <v>4</v>
      </c>
      <c r="AB841" t="str">
        <f>INDEX(Sheet1!$B$3:$E$8,Main!Z841,Main!AA841)</f>
        <v>Bu Made</v>
      </c>
    </row>
    <row r="842" spans="1:28" x14ac:dyDescent="0.35">
      <c r="A842" t="str">
        <f t="shared" si="69"/>
        <v>Kategori 4</v>
      </c>
      <c r="B842">
        <v>841</v>
      </c>
      <c r="C842" t="str">
        <f t="shared" si="66"/>
        <v>0841</v>
      </c>
      <c r="D842" t="str">
        <f t="shared" si="67"/>
        <v>D0841</v>
      </c>
      <c r="E842" t="str">
        <f>VLOOKUP(F842,Helper!$I:$J,2,0)</f>
        <v>D</v>
      </c>
      <c r="F842" t="s">
        <v>1013</v>
      </c>
      <c r="G842" s="27" t="str">
        <f>VLOOKUP(D842,Detail!$G:$H,2,0)</f>
        <v>Clara Kusmawati</v>
      </c>
      <c r="H842">
        <v>62</v>
      </c>
      <c r="I842">
        <v>68</v>
      </c>
      <c r="J842">
        <v>31</v>
      </c>
      <c r="K842">
        <v>74</v>
      </c>
      <c r="L842">
        <v>63</v>
      </c>
      <c r="M842">
        <v>74</v>
      </c>
      <c r="N842">
        <v>69</v>
      </c>
      <c r="O842" s="27">
        <f>IFERROR(VLOOKUP(D842,Absen!$A:$B,2,0),"No")</f>
        <v>44820</v>
      </c>
      <c r="P842" s="43">
        <f t="shared" si="68"/>
        <v>59</v>
      </c>
      <c r="Q842" s="45">
        <f t="shared" si="70"/>
        <v>60.274999999999999</v>
      </c>
      <c r="R842" s="49" t="str">
        <f>VLOOKUP(Q842,Helper!$N:$O,2,TRUE)</f>
        <v>C</v>
      </c>
      <c r="S842" s="51">
        <f>MATCH(D842,Detail!$G$2:$G$1001,0)</f>
        <v>789</v>
      </c>
      <c r="T842" s="27">
        <f>INDEX(Detail!$A$2:$A$1001,Main!S842,1)</f>
        <v>37119</v>
      </c>
      <c r="U842" t="str">
        <f>INDEX(Detail!$F$2:$F$1001,Main!S842,1)</f>
        <v>Palopo</v>
      </c>
      <c r="V842">
        <f>INDEX(Detail!$C$2:$C$1001,Main!S842,1)</f>
        <v>179</v>
      </c>
      <c r="W842">
        <f>INDEX(Detail!$D$2:$D$1001,Main!S842,1)</f>
        <v>74</v>
      </c>
      <c r="X842" t="str">
        <f>INDEX(Detail!$E$2:$E$1001,Main!S842,1)</f>
        <v>Jl. H.J Maemunah No. 72</v>
      </c>
      <c r="Y842" t="str">
        <f>INDEX(Detail!$B$2:$B$1001,Main!S842,1)</f>
        <v>B+</v>
      </c>
      <c r="Z842">
        <f>MATCH(F842,Sheet1!$A$3:$A$8,0)</f>
        <v>4</v>
      </c>
      <c r="AA842">
        <f>MATCH(A842,Sheet1!$B$2:$E$2,0)</f>
        <v>4</v>
      </c>
      <c r="AB842" t="str">
        <f>INDEX(Sheet1!$B$3:$E$8,Main!Z842,Main!AA842)</f>
        <v>Bu Made</v>
      </c>
    </row>
    <row r="843" spans="1:28" x14ac:dyDescent="0.35">
      <c r="A843" t="str">
        <f t="shared" si="69"/>
        <v>Kategori 4</v>
      </c>
      <c r="B843">
        <v>842</v>
      </c>
      <c r="C843" t="str">
        <f t="shared" si="66"/>
        <v>0842</v>
      </c>
      <c r="D843" t="str">
        <f t="shared" si="67"/>
        <v>C0842</v>
      </c>
      <c r="E843" t="str">
        <f>VLOOKUP(F843,Helper!$I:$J,2,0)</f>
        <v>C</v>
      </c>
      <c r="F843" t="s">
        <v>1012</v>
      </c>
      <c r="G843" s="27" t="str">
        <f>VLOOKUP(D843,Detail!$G:$H,2,0)</f>
        <v>Gaiman Irawan</v>
      </c>
      <c r="H843">
        <v>72</v>
      </c>
      <c r="I843">
        <v>74</v>
      </c>
      <c r="J843">
        <v>49</v>
      </c>
      <c r="K843">
        <v>70</v>
      </c>
      <c r="L843">
        <v>76</v>
      </c>
      <c r="M843">
        <v>78</v>
      </c>
      <c r="N843">
        <v>61</v>
      </c>
      <c r="O843" s="27" t="str">
        <f>IFERROR(VLOOKUP(D843,Absen!$A:$B,2,0),"No")</f>
        <v>No</v>
      </c>
      <c r="P843" s="43">
        <f t="shared" si="68"/>
        <v>61</v>
      </c>
      <c r="Q843" s="45">
        <f t="shared" si="70"/>
        <v>68</v>
      </c>
      <c r="R843" s="49" t="str">
        <f>VLOOKUP(Q843,Helper!$N:$O,2,TRUE)</f>
        <v>C</v>
      </c>
      <c r="S843" s="51">
        <f>MATCH(D843,Detail!$G$2:$G$1001,0)</f>
        <v>979</v>
      </c>
      <c r="T843" s="27">
        <f>INDEX(Detail!$A$2:$A$1001,Main!S843,1)</f>
        <v>38079</v>
      </c>
      <c r="U843" t="str">
        <f>INDEX(Detail!$F$2:$F$1001,Main!S843,1)</f>
        <v>Samarinda</v>
      </c>
      <c r="V843">
        <f>INDEX(Detail!$C$2:$C$1001,Main!S843,1)</f>
        <v>161</v>
      </c>
      <c r="W843">
        <f>INDEX(Detail!$D$2:$D$1001,Main!S843,1)</f>
        <v>65</v>
      </c>
      <c r="X843" t="str">
        <f>INDEX(Detail!$E$2:$E$1001,Main!S843,1)</f>
        <v xml:space="preserve">Jl. Suryakencana No. 7
</v>
      </c>
      <c r="Y843" t="str">
        <f>INDEX(Detail!$B$2:$B$1001,Main!S843,1)</f>
        <v>A+</v>
      </c>
      <c r="Z843">
        <f>MATCH(F843,Sheet1!$A$3:$A$8,0)</f>
        <v>3</v>
      </c>
      <c r="AA843">
        <f>MATCH(A843,Sheet1!$B$2:$E$2,0)</f>
        <v>4</v>
      </c>
      <c r="AB843" t="str">
        <f>INDEX(Sheet1!$B$3:$E$8,Main!Z843,Main!AA843)</f>
        <v>Pak Andi</v>
      </c>
    </row>
    <row r="844" spans="1:28" x14ac:dyDescent="0.35">
      <c r="A844" t="str">
        <f t="shared" si="69"/>
        <v>Kategori 4</v>
      </c>
      <c r="B844">
        <v>843</v>
      </c>
      <c r="C844" t="str">
        <f t="shared" si="66"/>
        <v>0843</v>
      </c>
      <c r="D844" t="str">
        <f t="shared" si="67"/>
        <v>A0843</v>
      </c>
      <c r="E844" t="str">
        <f>VLOOKUP(F844,Helper!$I:$J,2,0)</f>
        <v>A</v>
      </c>
      <c r="F844" t="s">
        <v>1015</v>
      </c>
      <c r="G844" s="27" t="str">
        <f>VLOOKUP(D844,Detail!$G:$H,2,0)</f>
        <v>Devi Lailasari</v>
      </c>
      <c r="H844">
        <v>85</v>
      </c>
      <c r="I844">
        <v>45</v>
      </c>
      <c r="J844">
        <v>61</v>
      </c>
      <c r="K844">
        <v>52</v>
      </c>
      <c r="L844">
        <v>79</v>
      </c>
      <c r="M844">
        <v>79</v>
      </c>
      <c r="N844">
        <v>94</v>
      </c>
      <c r="O844" s="27">
        <f>IFERROR(VLOOKUP(D844,Absen!$A:$B,2,0),"No")</f>
        <v>44763</v>
      </c>
      <c r="P844" s="43">
        <f t="shared" si="68"/>
        <v>84</v>
      </c>
      <c r="Q844" s="45">
        <f t="shared" si="70"/>
        <v>69.025000000000006</v>
      </c>
      <c r="R844" s="49" t="str">
        <f>VLOOKUP(Q844,Helper!$N:$O,2,TRUE)</f>
        <v>C</v>
      </c>
      <c r="S844" s="51">
        <f>MATCH(D844,Detail!$G$2:$G$1001,0)</f>
        <v>893</v>
      </c>
      <c r="T844" s="27">
        <f>INDEX(Detail!$A$2:$A$1001,Main!S844,1)</f>
        <v>37488</v>
      </c>
      <c r="U844" t="str">
        <f>INDEX(Detail!$F$2:$F$1001,Main!S844,1)</f>
        <v>Pekalongan</v>
      </c>
      <c r="V844">
        <f>INDEX(Detail!$C$2:$C$1001,Main!S844,1)</f>
        <v>175</v>
      </c>
      <c r="W844">
        <f>INDEX(Detail!$D$2:$D$1001,Main!S844,1)</f>
        <v>53</v>
      </c>
      <c r="X844" t="str">
        <f>INDEX(Detail!$E$2:$E$1001,Main!S844,1)</f>
        <v>Jl. Pasir Koja No. 36</v>
      </c>
      <c r="Y844" t="str">
        <f>INDEX(Detail!$B$2:$B$1001,Main!S844,1)</f>
        <v>AB-</v>
      </c>
      <c r="Z844">
        <f>MATCH(F844,Sheet1!$A$3:$A$8,0)</f>
        <v>1</v>
      </c>
      <c r="AA844">
        <f>MATCH(A844,Sheet1!$B$2:$E$2,0)</f>
        <v>4</v>
      </c>
      <c r="AB844" t="str">
        <f>INDEX(Sheet1!$B$3:$E$8,Main!Z844,Main!AA844)</f>
        <v>Pak Krisna</v>
      </c>
    </row>
    <row r="845" spans="1:28" x14ac:dyDescent="0.35">
      <c r="A845" t="str">
        <f t="shared" si="69"/>
        <v>Kategori 4</v>
      </c>
      <c r="B845">
        <v>844</v>
      </c>
      <c r="C845" t="str">
        <f t="shared" si="66"/>
        <v>0844</v>
      </c>
      <c r="D845" t="str">
        <f t="shared" si="67"/>
        <v>D0844</v>
      </c>
      <c r="E845" t="str">
        <f>VLOOKUP(F845,Helper!$I:$J,2,0)</f>
        <v>D</v>
      </c>
      <c r="F845" t="s">
        <v>1013</v>
      </c>
      <c r="G845" s="27" t="str">
        <f>VLOOKUP(D845,Detail!$G:$H,2,0)</f>
        <v>Banara Utama</v>
      </c>
      <c r="H845">
        <v>83</v>
      </c>
      <c r="I845">
        <v>56</v>
      </c>
      <c r="J845">
        <v>51</v>
      </c>
      <c r="K845">
        <v>50</v>
      </c>
      <c r="L845">
        <v>83</v>
      </c>
      <c r="M845">
        <v>73</v>
      </c>
      <c r="N845">
        <v>71</v>
      </c>
      <c r="O845" s="27">
        <f>IFERROR(VLOOKUP(D845,Absen!$A:$B,2,0),"No")</f>
        <v>44784</v>
      </c>
      <c r="P845" s="43">
        <f t="shared" si="68"/>
        <v>61</v>
      </c>
      <c r="Q845" s="45">
        <f t="shared" si="70"/>
        <v>64.900000000000006</v>
      </c>
      <c r="R845" s="49" t="str">
        <f>VLOOKUP(Q845,Helper!$N:$O,2,TRUE)</f>
        <v>C</v>
      </c>
      <c r="S845" s="51">
        <f>MATCH(D845,Detail!$G$2:$G$1001,0)</f>
        <v>585</v>
      </c>
      <c r="T845" s="27">
        <f>INDEX(Detail!$A$2:$A$1001,Main!S845,1)</f>
        <v>37100</v>
      </c>
      <c r="U845" t="str">
        <f>INDEX(Detail!$F$2:$F$1001,Main!S845,1)</f>
        <v>Manado</v>
      </c>
      <c r="V845">
        <f>INDEX(Detail!$C$2:$C$1001,Main!S845,1)</f>
        <v>177</v>
      </c>
      <c r="W845">
        <f>INDEX(Detail!$D$2:$D$1001,Main!S845,1)</f>
        <v>77</v>
      </c>
      <c r="X845" t="str">
        <f>INDEX(Detail!$E$2:$E$1001,Main!S845,1)</f>
        <v>Jalan Kapten Muslihat No. 61</v>
      </c>
      <c r="Y845" t="str">
        <f>INDEX(Detail!$B$2:$B$1001,Main!S845,1)</f>
        <v>A+</v>
      </c>
      <c r="Z845">
        <f>MATCH(F845,Sheet1!$A$3:$A$8,0)</f>
        <v>4</v>
      </c>
      <c r="AA845">
        <f>MATCH(A845,Sheet1!$B$2:$E$2,0)</f>
        <v>4</v>
      </c>
      <c r="AB845" t="str">
        <f>INDEX(Sheet1!$B$3:$E$8,Main!Z845,Main!AA845)</f>
        <v>Bu Made</v>
      </c>
    </row>
    <row r="846" spans="1:28" x14ac:dyDescent="0.35">
      <c r="A846" t="str">
        <f t="shared" si="69"/>
        <v>Kategori 4</v>
      </c>
      <c r="B846">
        <v>845</v>
      </c>
      <c r="C846" t="str">
        <f t="shared" si="66"/>
        <v>0845</v>
      </c>
      <c r="D846" t="str">
        <f t="shared" si="67"/>
        <v>F0845</v>
      </c>
      <c r="E846" t="str">
        <f>VLOOKUP(F846,Helper!$I:$J,2,0)</f>
        <v>F</v>
      </c>
      <c r="F846" t="s">
        <v>1011</v>
      </c>
      <c r="G846" s="27" t="str">
        <f>VLOOKUP(D846,Detail!$G:$H,2,0)</f>
        <v>Imam Palastri</v>
      </c>
      <c r="H846">
        <v>57</v>
      </c>
      <c r="I846">
        <v>71</v>
      </c>
      <c r="J846">
        <v>92</v>
      </c>
      <c r="K846">
        <v>55</v>
      </c>
      <c r="L846">
        <v>77</v>
      </c>
      <c r="M846">
        <v>73</v>
      </c>
      <c r="N846">
        <v>99</v>
      </c>
      <c r="O846" s="27">
        <f>IFERROR(VLOOKUP(D846,Absen!$A:$B,2,0),"No")</f>
        <v>44847</v>
      </c>
      <c r="P846" s="43">
        <f t="shared" si="68"/>
        <v>89</v>
      </c>
      <c r="Q846" s="45">
        <f t="shared" si="70"/>
        <v>74.400000000000006</v>
      </c>
      <c r="R846" s="49" t="str">
        <f>VLOOKUP(Q846,Helper!$N:$O,2,TRUE)</f>
        <v>B</v>
      </c>
      <c r="S846" s="51">
        <f>MATCH(D846,Detail!$G$2:$G$1001,0)</f>
        <v>434</v>
      </c>
      <c r="T846" s="27">
        <f>INDEX(Detail!$A$2:$A$1001,Main!S846,1)</f>
        <v>38285</v>
      </c>
      <c r="U846" t="str">
        <f>INDEX(Detail!$F$2:$F$1001,Main!S846,1)</f>
        <v>Yogyakarta</v>
      </c>
      <c r="V846">
        <f>INDEX(Detail!$C$2:$C$1001,Main!S846,1)</f>
        <v>155</v>
      </c>
      <c r="W846">
        <f>INDEX(Detail!$D$2:$D$1001,Main!S846,1)</f>
        <v>61</v>
      </c>
      <c r="X846" t="str">
        <f>INDEX(Detail!$E$2:$E$1001,Main!S846,1)</f>
        <v>Gg. Rungkut Industri No. 00</v>
      </c>
      <c r="Y846" t="str">
        <f>INDEX(Detail!$B$2:$B$1001,Main!S846,1)</f>
        <v>A-</v>
      </c>
      <c r="Z846">
        <f>MATCH(F846,Sheet1!$A$3:$A$8,0)</f>
        <v>6</v>
      </c>
      <c r="AA846">
        <f>MATCH(A846,Sheet1!$B$2:$E$2,0)</f>
        <v>4</v>
      </c>
      <c r="AB846" t="str">
        <f>INDEX(Sheet1!$B$3:$E$8,Main!Z846,Main!AA846)</f>
        <v>Bu Dwi</v>
      </c>
    </row>
    <row r="847" spans="1:28" x14ac:dyDescent="0.35">
      <c r="A847" t="str">
        <f t="shared" si="69"/>
        <v>Kategori 4</v>
      </c>
      <c r="B847">
        <v>846</v>
      </c>
      <c r="C847" t="str">
        <f t="shared" si="66"/>
        <v>0846</v>
      </c>
      <c r="D847" t="str">
        <f t="shared" si="67"/>
        <v>D0846</v>
      </c>
      <c r="E847" t="str">
        <f>VLOOKUP(F847,Helper!$I:$J,2,0)</f>
        <v>D</v>
      </c>
      <c r="F847" t="s">
        <v>1013</v>
      </c>
      <c r="G847" s="27" t="str">
        <f>VLOOKUP(D847,Detail!$G:$H,2,0)</f>
        <v>Cawisadi Laksita</v>
      </c>
      <c r="H847">
        <v>77</v>
      </c>
      <c r="I847">
        <v>60</v>
      </c>
      <c r="J847">
        <v>55</v>
      </c>
      <c r="K847">
        <v>53</v>
      </c>
      <c r="L847">
        <v>66</v>
      </c>
      <c r="M847">
        <v>82</v>
      </c>
      <c r="N847">
        <v>64</v>
      </c>
      <c r="O847" s="27" t="str">
        <f>IFERROR(VLOOKUP(D847,Absen!$A:$B,2,0),"No")</f>
        <v>No</v>
      </c>
      <c r="P847" s="43">
        <f t="shared" si="68"/>
        <v>64</v>
      </c>
      <c r="Q847" s="45">
        <f t="shared" si="70"/>
        <v>65.800000000000011</v>
      </c>
      <c r="R847" s="49" t="str">
        <f>VLOOKUP(Q847,Helper!$N:$O,2,TRUE)</f>
        <v>C</v>
      </c>
      <c r="S847" s="51">
        <f>MATCH(D847,Detail!$G$2:$G$1001,0)</f>
        <v>678</v>
      </c>
      <c r="T847" s="27">
        <f>INDEX(Detail!$A$2:$A$1001,Main!S847,1)</f>
        <v>37876</v>
      </c>
      <c r="U847" t="str">
        <f>INDEX(Detail!$F$2:$F$1001,Main!S847,1)</f>
        <v>Makassar</v>
      </c>
      <c r="V847">
        <f>INDEX(Detail!$C$2:$C$1001,Main!S847,1)</f>
        <v>160</v>
      </c>
      <c r="W847">
        <f>INDEX(Detail!$D$2:$D$1001,Main!S847,1)</f>
        <v>50</v>
      </c>
      <c r="X847" t="str">
        <f>INDEX(Detail!$E$2:$E$1001,Main!S847,1)</f>
        <v>Jalan Stasiun Wonokromo No. 12</v>
      </c>
      <c r="Y847" t="str">
        <f>INDEX(Detail!$B$2:$B$1001,Main!S847,1)</f>
        <v>AB-</v>
      </c>
      <c r="Z847">
        <f>MATCH(F847,Sheet1!$A$3:$A$8,0)</f>
        <v>4</v>
      </c>
      <c r="AA847">
        <f>MATCH(A847,Sheet1!$B$2:$E$2,0)</f>
        <v>4</v>
      </c>
      <c r="AB847" t="str">
        <f>INDEX(Sheet1!$B$3:$E$8,Main!Z847,Main!AA847)</f>
        <v>Bu Made</v>
      </c>
    </row>
    <row r="848" spans="1:28" x14ac:dyDescent="0.35">
      <c r="A848" t="str">
        <f t="shared" si="69"/>
        <v>Kategori 4</v>
      </c>
      <c r="B848">
        <v>847</v>
      </c>
      <c r="C848" t="str">
        <f t="shared" si="66"/>
        <v>0847</v>
      </c>
      <c r="D848" t="str">
        <f t="shared" si="67"/>
        <v>B0847</v>
      </c>
      <c r="E848" t="str">
        <f>VLOOKUP(F848,Helper!$I:$J,2,0)</f>
        <v>B</v>
      </c>
      <c r="F848" t="s">
        <v>1014</v>
      </c>
      <c r="G848" s="27" t="str">
        <f>VLOOKUP(D848,Detail!$G:$H,2,0)</f>
        <v>Endah Purwanti</v>
      </c>
      <c r="H848">
        <v>71</v>
      </c>
      <c r="I848">
        <v>60</v>
      </c>
      <c r="J848">
        <v>80</v>
      </c>
      <c r="K848">
        <v>60</v>
      </c>
      <c r="L848">
        <v>52</v>
      </c>
      <c r="M848">
        <v>55</v>
      </c>
      <c r="N848">
        <v>91</v>
      </c>
      <c r="O848" s="27">
        <f>IFERROR(VLOOKUP(D848,Absen!$A:$B,2,0),"No")</f>
        <v>44867</v>
      </c>
      <c r="P848" s="43">
        <f t="shared" si="68"/>
        <v>81</v>
      </c>
      <c r="Q848" s="45">
        <f t="shared" si="70"/>
        <v>65.474999999999994</v>
      </c>
      <c r="R848" s="49" t="str">
        <f>VLOOKUP(Q848,Helper!$N:$O,2,TRUE)</f>
        <v>C</v>
      </c>
      <c r="S848" s="51">
        <f>MATCH(D848,Detail!$G$2:$G$1001,0)</f>
        <v>639</v>
      </c>
      <c r="T848" s="27">
        <f>INDEX(Detail!$A$2:$A$1001,Main!S848,1)</f>
        <v>38363</v>
      </c>
      <c r="U848" t="str">
        <f>INDEX(Detail!$F$2:$F$1001,Main!S848,1)</f>
        <v>Cilegon</v>
      </c>
      <c r="V848">
        <f>INDEX(Detail!$C$2:$C$1001,Main!S848,1)</f>
        <v>179</v>
      </c>
      <c r="W848">
        <f>INDEX(Detail!$D$2:$D$1001,Main!S848,1)</f>
        <v>90</v>
      </c>
      <c r="X848" t="str">
        <f>INDEX(Detail!$E$2:$E$1001,Main!S848,1)</f>
        <v>Jalan Pelajar Pejuang No. 01</v>
      </c>
      <c r="Y848" t="str">
        <f>INDEX(Detail!$B$2:$B$1001,Main!S848,1)</f>
        <v>AB+</v>
      </c>
      <c r="Z848">
        <f>MATCH(F848,Sheet1!$A$3:$A$8,0)</f>
        <v>2</v>
      </c>
      <c r="AA848">
        <f>MATCH(A848,Sheet1!$B$2:$E$2,0)</f>
        <v>4</v>
      </c>
      <c r="AB848" t="str">
        <f>INDEX(Sheet1!$B$3:$E$8,Main!Z848,Main!AA848)</f>
        <v>Pak Budi</v>
      </c>
    </row>
    <row r="849" spans="1:28" x14ac:dyDescent="0.35">
      <c r="A849" t="str">
        <f t="shared" si="69"/>
        <v>Kategori 4</v>
      </c>
      <c r="B849">
        <v>848</v>
      </c>
      <c r="C849" t="str">
        <f t="shared" si="66"/>
        <v>0848</v>
      </c>
      <c r="D849" t="str">
        <f t="shared" si="67"/>
        <v>E0848</v>
      </c>
      <c r="E849" t="str">
        <f>VLOOKUP(F849,Helper!$I:$J,2,0)</f>
        <v>E</v>
      </c>
      <c r="F849" t="s">
        <v>1010</v>
      </c>
      <c r="G849" s="27" t="str">
        <f>VLOOKUP(D849,Detail!$G:$H,2,0)</f>
        <v>Shania Pertiwi</v>
      </c>
      <c r="H849">
        <v>92</v>
      </c>
      <c r="I849">
        <v>58</v>
      </c>
      <c r="J849">
        <v>47</v>
      </c>
      <c r="K849">
        <v>54</v>
      </c>
      <c r="L849">
        <v>51</v>
      </c>
      <c r="M849">
        <v>79</v>
      </c>
      <c r="N849">
        <v>71</v>
      </c>
      <c r="O849" s="27">
        <f>IFERROR(VLOOKUP(D849,Absen!$A:$B,2,0),"No")</f>
        <v>44811</v>
      </c>
      <c r="P849" s="43">
        <f t="shared" si="68"/>
        <v>61</v>
      </c>
      <c r="Q849" s="45">
        <f t="shared" si="70"/>
        <v>63.175000000000004</v>
      </c>
      <c r="R849" s="49" t="str">
        <f>VLOOKUP(Q849,Helper!$N:$O,2,TRUE)</f>
        <v>C</v>
      </c>
      <c r="S849" s="51">
        <f>MATCH(D849,Detail!$G$2:$G$1001,0)</f>
        <v>749</v>
      </c>
      <c r="T849" s="27">
        <f>INDEX(Detail!$A$2:$A$1001,Main!S849,1)</f>
        <v>37259</v>
      </c>
      <c r="U849" t="str">
        <f>INDEX(Detail!$F$2:$F$1001,Main!S849,1)</f>
        <v>Surakarta</v>
      </c>
      <c r="V849">
        <f>INDEX(Detail!$C$2:$C$1001,Main!S849,1)</f>
        <v>155</v>
      </c>
      <c r="W849">
        <f>INDEX(Detail!$D$2:$D$1001,Main!S849,1)</f>
        <v>82</v>
      </c>
      <c r="X849" t="str">
        <f>INDEX(Detail!$E$2:$E$1001,Main!S849,1)</f>
        <v>Jl. Bangka Raya No. 78</v>
      </c>
      <c r="Y849" t="str">
        <f>INDEX(Detail!$B$2:$B$1001,Main!S849,1)</f>
        <v>AB+</v>
      </c>
      <c r="Z849">
        <f>MATCH(F849,Sheet1!$A$3:$A$8,0)</f>
        <v>5</v>
      </c>
      <c r="AA849">
        <f>MATCH(A849,Sheet1!$B$2:$E$2,0)</f>
        <v>4</v>
      </c>
      <c r="AB849" t="str">
        <f>INDEX(Sheet1!$B$3:$E$8,Main!Z849,Main!AA849)</f>
        <v>Bu Ratna</v>
      </c>
    </row>
    <row r="850" spans="1:28" x14ac:dyDescent="0.35">
      <c r="A850" t="str">
        <f t="shared" si="69"/>
        <v>Kategori 4</v>
      </c>
      <c r="B850">
        <v>849</v>
      </c>
      <c r="C850" t="str">
        <f t="shared" si="66"/>
        <v>0849</v>
      </c>
      <c r="D850" t="str">
        <f t="shared" si="67"/>
        <v>D0849</v>
      </c>
      <c r="E850" t="str">
        <f>VLOOKUP(F850,Helper!$I:$J,2,0)</f>
        <v>D</v>
      </c>
      <c r="F850" t="s">
        <v>1013</v>
      </c>
      <c r="G850" s="27" t="str">
        <f>VLOOKUP(D850,Detail!$G:$H,2,0)</f>
        <v>Tugiman Hassanah</v>
      </c>
      <c r="H850">
        <v>74</v>
      </c>
      <c r="I850">
        <v>71</v>
      </c>
      <c r="J850">
        <v>79</v>
      </c>
      <c r="K850">
        <v>70</v>
      </c>
      <c r="L850">
        <v>82</v>
      </c>
      <c r="M850">
        <v>87</v>
      </c>
      <c r="N850">
        <v>73</v>
      </c>
      <c r="O850" s="27">
        <f>IFERROR(VLOOKUP(D850,Absen!$A:$B,2,0),"No")</f>
        <v>44896</v>
      </c>
      <c r="P850" s="43">
        <f t="shared" si="68"/>
        <v>63</v>
      </c>
      <c r="Q850" s="45">
        <f t="shared" si="70"/>
        <v>76.625</v>
      </c>
      <c r="R850" s="49" t="str">
        <f>VLOOKUP(Q850,Helper!$N:$O,2,TRUE)</f>
        <v>B</v>
      </c>
      <c r="S850" s="51">
        <f>MATCH(D850,Detail!$G$2:$G$1001,0)</f>
        <v>64</v>
      </c>
      <c r="T850" s="27">
        <f>INDEX(Detail!$A$2:$A$1001,Main!S850,1)</f>
        <v>37904</v>
      </c>
      <c r="U850" t="str">
        <f>INDEX(Detail!$F$2:$F$1001,Main!S850,1)</f>
        <v>Bandung</v>
      </c>
      <c r="V850">
        <f>INDEX(Detail!$C$2:$C$1001,Main!S850,1)</f>
        <v>153</v>
      </c>
      <c r="W850">
        <f>INDEX(Detail!$D$2:$D$1001,Main!S850,1)</f>
        <v>50</v>
      </c>
      <c r="X850" t="str">
        <f>INDEX(Detail!$E$2:$E$1001,Main!S850,1)</f>
        <v>Gang HOS. Cokroaminoto No. 33</v>
      </c>
      <c r="Y850" t="str">
        <f>INDEX(Detail!$B$2:$B$1001,Main!S850,1)</f>
        <v>A-</v>
      </c>
      <c r="Z850">
        <f>MATCH(F850,Sheet1!$A$3:$A$8,0)</f>
        <v>4</v>
      </c>
      <c r="AA850">
        <f>MATCH(A850,Sheet1!$B$2:$E$2,0)</f>
        <v>4</v>
      </c>
      <c r="AB850" t="str">
        <f>INDEX(Sheet1!$B$3:$E$8,Main!Z850,Main!AA850)</f>
        <v>Bu Made</v>
      </c>
    </row>
    <row r="851" spans="1:28" x14ac:dyDescent="0.35">
      <c r="A851" t="str">
        <f t="shared" si="69"/>
        <v>Kategori 4</v>
      </c>
      <c r="B851">
        <v>850</v>
      </c>
      <c r="C851" t="str">
        <f t="shared" si="66"/>
        <v>0850</v>
      </c>
      <c r="D851" t="str">
        <f t="shared" si="67"/>
        <v>D0850</v>
      </c>
      <c r="E851" t="str">
        <f>VLOOKUP(F851,Helper!$I:$J,2,0)</f>
        <v>D</v>
      </c>
      <c r="F851" t="s">
        <v>1013</v>
      </c>
      <c r="G851" s="27" t="str">
        <f>VLOOKUP(D851,Detail!$G:$H,2,0)</f>
        <v>Kania Irawan</v>
      </c>
      <c r="H851">
        <v>67</v>
      </c>
      <c r="I851">
        <v>41</v>
      </c>
      <c r="J851">
        <v>49</v>
      </c>
      <c r="K851">
        <v>68</v>
      </c>
      <c r="L851">
        <v>87</v>
      </c>
      <c r="M851">
        <v>53</v>
      </c>
      <c r="N851">
        <v>92</v>
      </c>
      <c r="O851" s="27" t="str">
        <f>IFERROR(VLOOKUP(D851,Absen!$A:$B,2,0),"No")</f>
        <v>No</v>
      </c>
      <c r="P851" s="43">
        <f t="shared" si="68"/>
        <v>92</v>
      </c>
      <c r="Q851" s="45">
        <f t="shared" si="70"/>
        <v>62.475000000000001</v>
      </c>
      <c r="R851" s="49" t="str">
        <f>VLOOKUP(Q851,Helper!$N:$O,2,TRUE)</f>
        <v>C</v>
      </c>
      <c r="S851" s="51">
        <f>MATCH(D851,Detail!$G$2:$G$1001,0)</f>
        <v>945</v>
      </c>
      <c r="T851" s="27">
        <f>INDEX(Detail!$A$2:$A$1001,Main!S851,1)</f>
        <v>38006</v>
      </c>
      <c r="U851" t="str">
        <f>INDEX(Detail!$F$2:$F$1001,Main!S851,1)</f>
        <v>Lubuklinggau</v>
      </c>
      <c r="V851">
        <f>INDEX(Detail!$C$2:$C$1001,Main!S851,1)</f>
        <v>155</v>
      </c>
      <c r="W851">
        <f>INDEX(Detail!$D$2:$D$1001,Main!S851,1)</f>
        <v>62</v>
      </c>
      <c r="X851" t="str">
        <f>INDEX(Detail!$E$2:$E$1001,Main!S851,1)</f>
        <v xml:space="preserve">Jl. S. Parman No. 4
</v>
      </c>
      <c r="Y851" t="str">
        <f>INDEX(Detail!$B$2:$B$1001,Main!S851,1)</f>
        <v>AB-</v>
      </c>
      <c r="Z851">
        <f>MATCH(F851,Sheet1!$A$3:$A$8,0)</f>
        <v>4</v>
      </c>
      <c r="AA851">
        <f>MATCH(A851,Sheet1!$B$2:$E$2,0)</f>
        <v>4</v>
      </c>
      <c r="AB851" t="str">
        <f>INDEX(Sheet1!$B$3:$E$8,Main!Z851,Main!AA851)</f>
        <v>Bu Made</v>
      </c>
    </row>
    <row r="852" spans="1:28" x14ac:dyDescent="0.35">
      <c r="A852" t="str">
        <f t="shared" si="69"/>
        <v>Kategori 4</v>
      </c>
      <c r="B852">
        <v>851</v>
      </c>
      <c r="C852" t="str">
        <f t="shared" si="66"/>
        <v>0851</v>
      </c>
      <c r="D852" t="str">
        <f t="shared" si="67"/>
        <v>E0851</v>
      </c>
      <c r="E852" t="str">
        <f>VLOOKUP(F852,Helper!$I:$J,2,0)</f>
        <v>E</v>
      </c>
      <c r="F852" t="s">
        <v>1010</v>
      </c>
      <c r="G852" s="27" t="str">
        <f>VLOOKUP(D852,Detail!$G:$H,2,0)</f>
        <v>Darmaji Budiman</v>
      </c>
      <c r="H852">
        <v>58</v>
      </c>
      <c r="I852">
        <v>55</v>
      </c>
      <c r="J852">
        <v>78</v>
      </c>
      <c r="K852">
        <v>62</v>
      </c>
      <c r="L852">
        <v>65</v>
      </c>
      <c r="M852">
        <v>99</v>
      </c>
      <c r="N852">
        <v>88</v>
      </c>
      <c r="O852" s="27" t="str">
        <f>IFERROR(VLOOKUP(D852,Absen!$A:$B,2,0),"No")</f>
        <v>No</v>
      </c>
      <c r="P852" s="43">
        <f t="shared" si="68"/>
        <v>88</v>
      </c>
      <c r="Q852" s="45">
        <f t="shared" si="70"/>
        <v>74.2</v>
      </c>
      <c r="R852" s="49" t="str">
        <f>VLOOKUP(Q852,Helper!$N:$O,2,TRUE)</f>
        <v>B</v>
      </c>
      <c r="S852" s="51">
        <f>MATCH(D852,Detail!$G$2:$G$1001,0)</f>
        <v>341</v>
      </c>
      <c r="T852" s="27">
        <f>INDEX(Detail!$A$2:$A$1001,Main!S852,1)</f>
        <v>37598</v>
      </c>
      <c r="U852" t="str">
        <f>INDEX(Detail!$F$2:$F$1001,Main!S852,1)</f>
        <v>Pontianak</v>
      </c>
      <c r="V852">
        <f>INDEX(Detail!$C$2:$C$1001,Main!S852,1)</f>
        <v>157</v>
      </c>
      <c r="W852">
        <f>INDEX(Detail!$D$2:$D$1001,Main!S852,1)</f>
        <v>88</v>
      </c>
      <c r="X852" t="str">
        <f>INDEX(Detail!$E$2:$E$1001,Main!S852,1)</f>
        <v>Gg. Joyoboyo No. 46</v>
      </c>
      <c r="Y852" t="str">
        <f>INDEX(Detail!$B$2:$B$1001,Main!S852,1)</f>
        <v>AB+</v>
      </c>
      <c r="Z852">
        <f>MATCH(F852,Sheet1!$A$3:$A$8,0)</f>
        <v>5</v>
      </c>
      <c r="AA852">
        <f>MATCH(A852,Sheet1!$B$2:$E$2,0)</f>
        <v>4</v>
      </c>
      <c r="AB852" t="str">
        <f>INDEX(Sheet1!$B$3:$E$8,Main!Z852,Main!AA852)</f>
        <v>Bu Ratna</v>
      </c>
    </row>
    <row r="853" spans="1:28" x14ac:dyDescent="0.35">
      <c r="A853" t="str">
        <f t="shared" si="69"/>
        <v>Kategori 4</v>
      </c>
      <c r="B853">
        <v>852</v>
      </c>
      <c r="C853" t="str">
        <f t="shared" si="66"/>
        <v>0852</v>
      </c>
      <c r="D853" t="str">
        <f t="shared" si="67"/>
        <v>E0852</v>
      </c>
      <c r="E853" t="str">
        <f>VLOOKUP(F853,Helper!$I:$J,2,0)</f>
        <v>E</v>
      </c>
      <c r="F853" t="s">
        <v>1010</v>
      </c>
      <c r="G853" s="27" t="str">
        <f>VLOOKUP(D853,Detail!$G:$H,2,0)</f>
        <v>Bambang Haryanto</v>
      </c>
      <c r="H853">
        <v>78</v>
      </c>
      <c r="I853">
        <v>65</v>
      </c>
      <c r="J853">
        <v>69</v>
      </c>
      <c r="K853">
        <v>73</v>
      </c>
      <c r="L853">
        <v>90</v>
      </c>
      <c r="M853">
        <v>66</v>
      </c>
      <c r="N853">
        <v>89</v>
      </c>
      <c r="O853" s="27">
        <f>IFERROR(VLOOKUP(D853,Absen!$A:$B,2,0),"No")</f>
        <v>44811</v>
      </c>
      <c r="P853" s="43">
        <f t="shared" si="68"/>
        <v>79</v>
      </c>
      <c r="Q853" s="45">
        <f t="shared" si="70"/>
        <v>73.150000000000006</v>
      </c>
      <c r="R853" s="49" t="str">
        <f>VLOOKUP(Q853,Helper!$N:$O,2,TRUE)</f>
        <v>B</v>
      </c>
      <c r="S853" s="51">
        <f>MATCH(D853,Detail!$G$2:$G$1001,0)</f>
        <v>273</v>
      </c>
      <c r="T853" s="27">
        <f>INDEX(Detail!$A$2:$A$1001,Main!S853,1)</f>
        <v>37466</v>
      </c>
      <c r="U853" t="str">
        <f>INDEX(Detail!$F$2:$F$1001,Main!S853,1)</f>
        <v>Bau-Bau</v>
      </c>
      <c r="V853">
        <f>INDEX(Detail!$C$2:$C$1001,Main!S853,1)</f>
        <v>157</v>
      </c>
      <c r="W853">
        <f>INDEX(Detail!$D$2:$D$1001,Main!S853,1)</f>
        <v>60</v>
      </c>
      <c r="X853" t="str">
        <f>INDEX(Detail!$E$2:$E$1001,Main!S853,1)</f>
        <v>Gg. Astana Anyar No. 64</v>
      </c>
      <c r="Y853" t="str">
        <f>INDEX(Detail!$B$2:$B$1001,Main!S853,1)</f>
        <v>AB+</v>
      </c>
      <c r="Z853">
        <f>MATCH(F853,Sheet1!$A$3:$A$8,0)</f>
        <v>5</v>
      </c>
      <c r="AA853">
        <f>MATCH(A853,Sheet1!$B$2:$E$2,0)</f>
        <v>4</v>
      </c>
      <c r="AB853" t="str">
        <f>INDEX(Sheet1!$B$3:$E$8,Main!Z853,Main!AA853)</f>
        <v>Bu Ratna</v>
      </c>
    </row>
    <row r="854" spans="1:28" x14ac:dyDescent="0.35">
      <c r="A854" t="str">
        <f t="shared" si="69"/>
        <v>Kategori 4</v>
      </c>
      <c r="B854">
        <v>853</v>
      </c>
      <c r="C854" t="str">
        <f t="shared" si="66"/>
        <v>0853</v>
      </c>
      <c r="D854" t="str">
        <f t="shared" si="67"/>
        <v>F0853</v>
      </c>
      <c r="E854" t="str">
        <f>VLOOKUP(F854,Helper!$I:$J,2,0)</f>
        <v>F</v>
      </c>
      <c r="F854" t="s">
        <v>1011</v>
      </c>
      <c r="G854" s="27" t="str">
        <f>VLOOKUP(D854,Detail!$G:$H,2,0)</f>
        <v>Leo Halim</v>
      </c>
      <c r="H854">
        <v>80</v>
      </c>
      <c r="I854">
        <v>74</v>
      </c>
      <c r="J854">
        <v>95</v>
      </c>
      <c r="K854">
        <v>54</v>
      </c>
      <c r="L854">
        <v>88</v>
      </c>
      <c r="M854">
        <v>94</v>
      </c>
      <c r="N854">
        <v>61</v>
      </c>
      <c r="O854" s="27">
        <f>IFERROR(VLOOKUP(D854,Absen!$A:$B,2,0),"No")</f>
        <v>44783</v>
      </c>
      <c r="P854" s="43">
        <f t="shared" si="68"/>
        <v>51</v>
      </c>
      <c r="Q854" s="45">
        <f t="shared" si="70"/>
        <v>79.899999999999991</v>
      </c>
      <c r="R854" s="49" t="str">
        <f>VLOOKUP(Q854,Helper!$N:$O,2,TRUE)</f>
        <v>B</v>
      </c>
      <c r="S854" s="51">
        <f>MATCH(D854,Detail!$G$2:$G$1001,0)</f>
        <v>684</v>
      </c>
      <c r="T854" s="27">
        <f>INDEX(Detail!$A$2:$A$1001,Main!S854,1)</f>
        <v>37886</v>
      </c>
      <c r="U854" t="str">
        <f>INDEX(Detail!$F$2:$F$1001,Main!S854,1)</f>
        <v>Palopo</v>
      </c>
      <c r="V854">
        <f>INDEX(Detail!$C$2:$C$1001,Main!S854,1)</f>
        <v>174</v>
      </c>
      <c r="W854">
        <f>INDEX(Detail!$D$2:$D$1001,Main!S854,1)</f>
        <v>53</v>
      </c>
      <c r="X854" t="str">
        <f>INDEX(Detail!$E$2:$E$1001,Main!S854,1)</f>
        <v>Jalan Sukajadi No. 48</v>
      </c>
      <c r="Y854" t="str">
        <f>INDEX(Detail!$B$2:$B$1001,Main!S854,1)</f>
        <v>A+</v>
      </c>
      <c r="Z854">
        <f>MATCH(F854,Sheet1!$A$3:$A$8,0)</f>
        <v>6</v>
      </c>
      <c r="AA854">
        <f>MATCH(A854,Sheet1!$B$2:$E$2,0)</f>
        <v>4</v>
      </c>
      <c r="AB854" t="str">
        <f>INDEX(Sheet1!$B$3:$E$8,Main!Z854,Main!AA854)</f>
        <v>Bu Dwi</v>
      </c>
    </row>
    <row r="855" spans="1:28" x14ac:dyDescent="0.35">
      <c r="A855" t="str">
        <f t="shared" si="69"/>
        <v>Kategori 4</v>
      </c>
      <c r="B855">
        <v>854</v>
      </c>
      <c r="C855" t="str">
        <f t="shared" si="66"/>
        <v>0854</v>
      </c>
      <c r="D855" t="str">
        <f t="shared" si="67"/>
        <v>A0854</v>
      </c>
      <c r="E855" t="str">
        <f>VLOOKUP(F855,Helper!$I:$J,2,0)</f>
        <v>A</v>
      </c>
      <c r="F855" t="s">
        <v>1015</v>
      </c>
      <c r="G855" s="27" t="str">
        <f>VLOOKUP(D855,Detail!$G:$H,2,0)</f>
        <v>Diah Saptono</v>
      </c>
      <c r="H855">
        <v>79</v>
      </c>
      <c r="I855">
        <v>56</v>
      </c>
      <c r="J855">
        <v>73</v>
      </c>
      <c r="K855">
        <v>72</v>
      </c>
      <c r="L855">
        <v>90</v>
      </c>
      <c r="M855">
        <v>46</v>
      </c>
      <c r="N855">
        <v>85</v>
      </c>
      <c r="O855" s="27">
        <f>IFERROR(VLOOKUP(D855,Absen!$A:$B,2,0),"No")</f>
        <v>44880</v>
      </c>
      <c r="P855" s="43">
        <f t="shared" si="68"/>
        <v>75</v>
      </c>
      <c r="Q855" s="45">
        <f t="shared" si="70"/>
        <v>68.425000000000011</v>
      </c>
      <c r="R855" s="49" t="str">
        <f>VLOOKUP(Q855,Helper!$N:$O,2,TRUE)</f>
        <v>C</v>
      </c>
      <c r="S855" s="51">
        <f>MATCH(D855,Detail!$G$2:$G$1001,0)</f>
        <v>475</v>
      </c>
      <c r="T855" s="27">
        <f>INDEX(Detail!$A$2:$A$1001,Main!S855,1)</f>
        <v>37469</v>
      </c>
      <c r="U855" t="str">
        <f>INDEX(Detail!$F$2:$F$1001,Main!S855,1)</f>
        <v>Bandar Lampung</v>
      </c>
      <c r="V855">
        <f>INDEX(Detail!$C$2:$C$1001,Main!S855,1)</f>
        <v>165</v>
      </c>
      <c r="W855">
        <f>INDEX(Detail!$D$2:$D$1001,Main!S855,1)</f>
        <v>71</v>
      </c>
      <c r="X855" t="str">
        <f>INDEX(Detail!$E$2:$E$1001,Main!S855,1)</f>
        <v>Gg. Veteran No. 48</v>
      </c>
      <c r="Y855" t="str">
        <f>INDEX(Detail!$B$2:$B$1001,Main!S855,1)</f>
        <v>A-</v>
      </c>
      <c r="Z855">
        <f>MATCH(F855,Sheet1!$A$3:$A$8,0)</f>
        <v>1</v>
      </c>
      <c r="AA855">
        <f>MATCH(A855,Sheet1!$B$2:$E$2,0)</f>
        <v>4</v>
      </c>
      <c r="AB855" t="str">
        <f>INDEX(Sheet1!$B$3:$E$8,Main!Z855,Main!AA855)</f>
        <v>Pak Krisna</v>
      </c>
    </row>
    <row r="856" spans="1:28" x14ac:dyDescent="0.35">
      <c r="A856" t="str">
        <f t="shared" si="69"/>
        <v>Kategori 4</v>
      </c>
      <c r="B856">
        <v>855</v>
      </c>
      <c r="C856" t="str">
        <f t="shared" si="66"/>
        <v>0855</v>
      </c>
      <c r="D856" t="str">
        <f t="shared" si="67"/>
        <v>B0855</v>
      </c>
      <c r="E856" t="str">
        <f>VLOOKUP(F856,Helper!$I:$J,2,0)</f>
        <v>B</v>
      </c>
      <c r="F856" t="s">
        <v>1014</v>
      </c>
      <c r="G856" s="27" t="str">
        <f>VLOOKUP(D856,Detail!$G:$H,2,0)</f>
        <v>Rudi Zulkarnain</v>
      </c>
      <c r="H856">
        <v>59</v>
      </c>
      <c r="I856">
        <v>42</v>
      </c>
      <c r="J856">
        <v>71</v>
      </c>
      <c r="K856">
        <v>74</v>
      </c>
      <c r="L856">
        <v>50</v>
      </c>
      <c r="M856">
        <v>70</v>
      </c>
      <c r="N856">
        <v>77</v>
      </c>
      <c r="O856" s="27">
        <f>IFERROR(VLOOKUP(D856,Absen!$A:$B,2,0),"No")</f>
        <v>44897</v>
      </c>
      <c r="P856" s="43">
        <f t="shared" si="68"/>
        <v>67</v>
      </c>
      <c r="Q856" s="45">
        <f t="shared" si="70"/>
        <v>63.025000000000006</v>
      </c>
      <c r="R856" s="49" t="str">
        <f>VLOOKUP(Q856,Helper!$N:$O,2,TRUE)</f>
        <v>C</v>
      </c>
      <c r="S856" s="51">
        <f>MATCH(D856,Detail!$G$2:$G$1001,0)</f>
        <v>495</v>
      </c>
      <c r="T856" s="27">
        <f>INDEX(Detail!$A$2:$A$1001,Main!S856,1)</f>
        <v>37672</v>
      </c>
      <c r="U856" t="str">
        <f>INDEX(Detail!$F$2:$F$1001,Main!S856,1)</f>
        <v>Pasuruan</v>
      </c>
      <c r="V856">
        <f>INDEX(Detail!$C$2:$C$1001,Main!S856,1)</f>
        <v>156</v>
      </c>
      <c r="W856">
        <f>INDEX(Detail!$D$2:$D$1001,Main!S856,1)</f>
        <v>90</v>
      </c>
      <c r="X856" t="str">
        <f>INDEX(Detail!$E$2:$E$1001,Main!S856,1)</f>
        <v xml:space="preserve">Jalan Antapani Lama No. 6
</v>
      </c>
      <c r="Y856" t="str">
        <f>INDEX(Detail!$B$2:$B$1001,Main!S856,1)</f>
        <v>AB+</v>
      </c>
      <c r="Z856">
        <f>MATCH(F856,Sheet1!$A$3:$A$8,0)</f>
        <v>2</v>
      </c>
      <c r="AA856">
        <f>MATCH(A856,Sheet1!$B$2:$E$2,0)</f>
        <v>4</v>
      </c>
      <c r="AB856" t="str">
        <f>INDEX(Sheet1!$B$3:$E$8,Main!Z856,Main!AA856)</f>
        <v>Pak Budi</v>
      </c>
    </row>
    <row r="857" spans="1:28" x14ac:dyDescent="0.35">
      <c r="A857" t="str">
        <f t="shared" si="69"/>
        <v>Kategori 4</v>
      </c>
      <c r="B857">
        <v>856</v>
      </c>
      <c r="C857" t="str">
        <f t="shared" si="66"/>
        <v>0856</v>
      </c>
      <c r="D857" t="str">
        <f t="shared" si="67"/>
        <v>F0856</v>
      </c>
      <c r="E857" t="str">
        <f>VLOOKUP(F857,Helper!$I:$J,2,0)</f>
        <v>F</v>
      </c>
      <c r="F857" t="s">
        <v>1011</v>
      </c>
      <c r="G857" s="27" t="str">
        <f>VLOOKUP(D857,Detail!$G:$H,2,0)</f>
        <v>Maryadi Natsir</v>
      </c>
      <c r="H857">
        <v>76</v>
      </c>
      <c r="I857">
        <v>62</v>
      </c>
      <c r="J857">
        <v>79</v>
      </c>
      <c r="K857">
        <v>64</v>
      </c>
      <c r="L857">
        <v>95</v>
      </c>
      <c r="M857">
        <v>71</v>
      </c>
      <c r="N857">
        <v>91</v>
      </c>
      <c r="O857" s="27">
        <f>IFERROR(VLOOKUP(D857,Absen!$A:$B,2,0),"No")</f>
        <v>44832</v>
      </c>
      <c r="P857" s="43">
        <f t="shared" si="68"/>
        <v>81</v>
      </c>
      <c r="Q857" s="45">
        <f t="shared" si="70"/>
        <v>75.224999999999994</v>
      </c>
      <c r="R857" s="49" t="str">
        <f>VLOOKUP(Q857,Helper!$N:$O,2,TRUE)</f>
        <v>B</v>
      </c>
      <c r="S857" s="51">
        <f>MATCH(D857,Detail!$G$2:$G$1001,0)</f>
        <v>867</v>
      </c>
      <c r="T857" s="27">
        <f>INDEX(Detail!$A$2:$A$1001,Main!S857,1)</f>
        <v>37912</v>
      </c>
      <c r="U857" t="str">
        <f>INDEX(Detail!$F$2:$F$1001,Main!S857,1)</f>
        <v>Pematangsiantar</v>
      </c>
      <c r="V857">
        <f>INDEX(Detail!$C$2:$C$1001,Main!S857,1)</f>
        <v>178</v>
      </c>
      <c r="W857">
        <f>INDEX(Detail!$D$2:$D$1001,Main!S857,1)</f>
        <v>81</v>
      </c>
      <c r="X857" t="str">
        <f>INDEX(Detail!$E$2:$E$1001,Main!S857,1)</f>
        <v xml:space="preserve">Jl. Merdeka No. 4
</v>
      </c>
      <c r="Y857" t="str">
        <f>INDEX(Detail!$B$2:$B$1001,Main!S857,1)</f>
        <v>O+</v>
      </c>
      <c r="Z857">
        <f>MATCH(F857,Sheet1!$A$3:$A$8,0)</f>
        <v>6</v>
      </c>
      <c r="AA857">
        <f>MATCH(A857,Sheet1!$B$2:$E$2,0)</f>
        <v>4</v>
      </c>
      <c r="AB857" t="str">
        <f>INDEX(Sheet1!$B$3:$E$8,Main!Z857,Main!AA857)</f>
        <v>Bu Dwi</v>
      </c>
    </row>
    <row r="858" spans="1:28" x14ac:dyDescent="0.35">
      <c r="A858" t="str">
        <f t="shared" si="69"/>
        <v>Kategori 4</v>
      </c>
      <c r="B858">
        <v>857</v>
      </c>
      <c r="C858" t="str">
        <f t="shared" si="66"/>
        <v>0857</v>
      </c>
      <c r="D858" t="str">
        <f t="shared" si="67"/>
        <v>B0857</v>
      </c>
      <c r="E858" t="str">
        <f>VLOOKUP(F858,Helper!$I:$J,2,0)</f>
        <v>B</v>
      </c>
      <c r="F858" t="s">
        <v>1014</v>
      </c>
      <c r="G858" s="27" t="str">
        <f>VLOOKUP(D858,Detail!$G:$H,2,0)</f>
        <v>Waluyo Riyanti</v>
      </c>
      <c r="H858">
        <v>62</v>
      </c>
      <c r="I858">
        <v>45</v>
      </c>
      <c r="J858">
        <v>35</v>
      </c>
      <c r="K858">
        <v>57</v>
      </c>
      <c r="L858">
        <v>95</v>
      </c>
      <c r="M858">
        <v>44</v>
      </c>
      <c r="N858">
        <v>96</v>
      </c>
      <c r="O858" s="27" t="str">
        <f>IFERROR(VLOOKUP(D858,Absen!$A:$B,2,0),"No")</f>
        <v>No</v>
      </c>
      <c r="P858" s="43">
        <f t="shared" si="68"/>
        <v>96</v>
      </c>
      <c r="Q858" s="45">
        <f t="shared" si="70"/>
        <v>57.774999999999999</v>
      </c>
      <c r="R858" s="49" t="str">
        <f>VLOOKUP(Q858,Helper!$N:$O,2,TRUE)</f>
        <v>D</v>
      </c>
      <c r="S858" s="51">
        <f>MATCH(D858,Detail!$G$2:$G$1001,0)</f>
        <v>363</v>
      </c>
      <c r="T858" s="27">
        <f>INDEX(Detail!$A$2:$A$1001,Main!S858,1)</f>
        <v>37200</v>
      </c>
      <c r="U858" t="str">
        <f>INDEX(Detail!$F$2:$F$1001,Main!S858,1)</f>
        <v>Blitar</v>
      </c>
      <c r="V858">
        <f>INDEX(Detail!$C$2:$C$1001,Main!S858,1)</f>
        <v>154</v>
      </c>
      <c r="W858">
        <f>INDEX(Detail!$D$2:$D$1001,Main!S858,1)</f>
        <v>50</v>
      </c>
      <c r="X858" t="str">
        <f>INDEX(Detail!$E$2:$E$1001,Main!S858,1)</f>
        <v xml:space="preserve">Gg. Kutisari Selatan No. 5
</v>
      </c>
      <c r="Y858" t="str">
        <f>INDEX(Detail!$B$2:$B$1001,Main!S858,1)</f>
        <v>B+</v>
      </c>
      <c r="Z858">
        <f>MATCH(F858,Sheet1!$A$3:$A$8,0)</f>
        <v>2</v>
      </c>
      <c r="AA858">
        <f>MATCH(A858,Sheet1!$B$2:$E$2,0)</f>
        <v>4</v>
      </c>
      <c r="AB858" t="str">
        <f>INDEX(Sheet1!$B$3:$E$8,Main!Z858,Main!AA858)</f>
        <v>Pak Budi</v>
      </c>
    </row>
    <row r="859" spans="1:28" x14ac:dyDescent="0.35">
      <c r="A859" t="str">
        <f t="shared" si="69"/>
        <v>Kategori 4</v>
      </c>
      <c r="B859">
        <v>858</v>
      </c>
      <c r="C859" t="str">
        <f t="shared" si="66"/>
        <v>0858</v>
      </c>
      <c r="D859" t="str">
        <f t="shared" si="67"/>
        <v>C0858</v>
      </c>
      <c r="E859" t="str">
        <f>VLOOKUP(F859,Helper!$I:$J,2,0)</f>
        <v>C</v>
      </c>
      <c r="F859" t="s">
        <v>1012</v>
      </c>
      <c r="G859" s="27" t="str">
        <f>VLOOKUP(D859,Detail!$G:$H,2,0)</f>
        <v>Yance Winarno</v>
      </c>
      <c r="H859">
        <v>78</v>
      </c>
      <c r="I859">
        <v>74</v>
      </c>
      <c r="J859">
        <v>41</v>
      </c>
      <c r="K859">
        <v>53</v>
      </c>
      <c r="L859">
        <v>92</v>
      </c>
      <c r="M859">
        <v>72</v>
      </c>
      <c r="N859">
        <v>63</v>
      </c>
      <c r="O859" s="27">
        <f>IFERROR(VLOOKUP(D859,Absen!$A:$B,2,0),"No")</f>
        <v>44842</v>
      </c>
      <c r="P859" s="43">
        <f t="shared" si="68"/>
        <v>53</v>
      </c>
      <c r="Q859" s="45">
        <f t="shared" si="70"/>
        <v>65.025000000000006</v>
      </c>
      <c r="R859" s="49" t="str">
        <f>VLOOKUP(Q859,Helper!$N:$O,2,TRUE)</f>
        <v>C</v>
      </c>
      <c r="S859" s="51">
        <f>MATCH(D859,Detail!$G$2:$G$1001,0)</f>
        <v>704</v>
      </c>
      <c r="T859" s="27">
        <f>INDEX(Detail!$A$2:$A$1001,Main!S859,1)</f>
        <v>37647</v>
      </c>
      <c r="U859" t="str">
        <f>INDEX(Detail!$F$2:$F$1001,Main!S859,1)</f>
        <v>Sibolga</v>
      </c>
      <c r="V859">
        <f>INDEX(Detail!$C$2:$C$1001,Main!S859,1)</f>
        <v>170</v>
      </c>
      <c r="W859">
        <f>INDEX(Detail!$D$2:$D$1001,Main!S859,1)</f>
        <v>81</v>
      </c>
      <c r="X859" t="str">
        <f>INDEX(Detail!$E$2:$E$1001,Main!S859,1)</f>
        <v xml:space="preserve">Jalan Veteran No. 9
</v>
      </c>
      <c r="Y859" t="str">
        <f>INDEX(Detail!$B$2:$B$1001,Main!S859,1)</f>
        <v>O-</v>
      </c>
      <c r="Z859">
        <f>MATCH(F859,Sheet1!$A$3:$A$8,0)</f>
        <v>3</v>
      </c>
      <c r="AA859">
        <f>MATCH(A859,Sheet1!$B$2:$E$2,0)</f>
        <v>4</v>
      </c>
      <c r="AB859" t="str">
        <f>INDEX(Sheet1!$B$3:$E$8,Main!Z859,Main!AA859)</f>
        <v>Pak Andi</v>
      </c>
    </row>
    <row r="860" spans="1:28" x14ac:dyDescent="0.35">
      <c r="A860" t="str">
        <f t="shared" si="69"/>
        <v>Kategori 4</v>
      </c>
      <c r="B860">
        <v>859</v>
      </c>
      <c r="C860" t="str">
        <f t="shared" si="66"/>
        <v>0859</v>
      </c>
      <c r="D860" t="str">
        <f t="shared" si="67"/>
        <v>C0859</v>
      </c>
      <c r="E860" t="str">
        <f>VLOOKUP(F860,Helper!$I:$J,2,0)</f>
        <v>C</v>
      </c>
      <c r="F860" t="s">
        <v>1012</v>
      </c>
      <c r="G860" s="27" t="str">
        <f>VLOOKUP(D860,Detail!$G:$H,2,0)</f>
        <v>Soleh Uyainah</v>
      </c>
      <c r="H860">
        <v>57</v>
      </c>
      <c r="I860">
        <v>72</v>
      </c>
      <c r="J860">
        <v>71</v>
      </c>
      <c r="K860">
        <v>67</v>
      </c>
      <c r="L860">
        <v>78</v>
      </c>
      <c r="M860">
        <v>63</v>
      </c>
      <c r="N860">
        <v>94</v>
      </c>
      <c r="O860" s="27">
        <f>IFERROR(VLOOKUP(D860,Absen!$A:$B,2,0),"No")</f>
        <v>44908</v>
      </c>
      <c r="P860" s="43">
        <f t="shared" si="68"/>
        <v>84</v>
      </c>
      <c r="Q860" s="45">
        <f t="shared" si="70"/>
        <v>69.45</v>
      </c>
      <c r="R860" s="49" t="str">
        <f>VLOOKUP(Q860,Helper!$N:$O,2,TRUE)</f>
        <v>C</v>
      </c>
      <c r="S860" s="51">
        <f>MATCH(D860,Detail!$G$2:$G$1001,0)</f>
        <v>595</v>
      </c>
      <c r="T860" s="27">
        <f>INDEX(Detail!$A$2:$A$1001,Main!S860,1)</f>
        <v>37222</v>
      </c>
      <c r="U860" t="str">
        <f>INDEX(Detail!$F$2:$F$1001,Main!S860,1)</f>
        <v>Tomohon</v>
      </c>
      <c r="V860">
        <f>INDEX(Detail!$C$2:$C$1001,Main!S860,1)</f>
        <v>160</v>
      </c>
      <c r="W860">
        <f>INDEX(Detail!$D$2:$D$1001,Main!S860,1)</f>
        <v>58</v>
      </c>
      <c r="X860" t="str">
        <f>INDEX(Detail!$E$2:$E$1001,Main!S860,1)</f>
        <v>Jalan KH Amin Jasuta No. 68</v>
      </c>
      <c r="Y860" t="str">
        <f>INDEX(Detail!$B$2:$B$1001,Main!S860,1)</f>
        <v>O+</v>
      </c>
      <c r="Z860">
        <f>MATCH(F860,Sheet1!$A$3:$A$8,0)</f>
        <v>3</v>
      </c>
      <c r="AA860">
        <f>MATCH(A860,Sheet1!$B$2:$E$2,0)</f>
        <v>4</v>
      </c>
      <c r="AB860" t="str">
        <f>INDEX(Sheet1!$B$3:$E$8,Main!Z860,Main!AA860)</f>
        <v>Pak Andi</v>
      </c>
    </row>
    <row r="861" spans="1:28" x14ac:dyDescent="0.35">
      <c r="A861" t="str">
        <f t="shared" si="69"/>
        <v>Kategori 4</v>
      </c>
      <c r="B861">
        <v>860</v>
      </c>
      <c r="C861" t="str">
        <f t="shared" si="66"/>
        <v>0860</v>
      </c>
      <c r="D861" t="str">
        <f t="shared" si="67"/>
        <v>C0860</v>
      </c>
      <c r="E861" t="str">
        <f>VLOOKUP(F861,Helper!$I:$J,2,0)</f>
        <v>C</v>
      </c>
      <c r="F861" t="s">
        <v>1012</v>
      </c>
      <c r="G861" s="27" t="str">
        <f>VLOOKUP(D861,Detail!$G:$H,2,0)</f>
        <v>Aswani Maryati</v>
      </c>
      <c r="H861">
        <v>63</v>
      </c>
      <c r="I861">
        <v>48</v>
      </c>
      <c r="J861">
        <v>46</v>
      </c>
      <c r="K861">
        <v>68</v>
      </c>
      <c r="L861">
        <v>90</v>
      </c>
      <c r="M861">
        <v>72</v>
      </c>
      <c r="N861">
        <v>87</v>
      </c>
      <c r="O861" s="27" t="str">
        <f>IFERROR(VLOOKUP(D861,Absen!$A:$B,2,0),"No")</f>
        <v>No</v>
      </c>
      <c r="P861" s="43">
        <f t="shared" si="68"/>
        <v>87</v>
      </c>
      <c r="Q861" s="45">
        <f t="shared" si="70"/>
        <v>65.924999999999997</v>
      </c>
      <c r="R861" s="49" t="str">
        <f>VLOOKUP(Q861,Helper!$N:$O,2,TRUE)</f>
        <v>C</v>
      </c>
      <c r="S861" s="51">
        <f>MATCH(D861,Detail!$G$2:$G$1001,0)</f>
        <v>428</v>
      </c>
      <c r="T861" s="27">
        <f>INDEX(Detail!$A$2:$A$1001,Main!S861,1)</f>
        <v>37836</v>
      </c>
      <c r="U861" t="str">
        <f>INDEX(Detail!$F$2:$F$1001,Main!S861,1)</f>
        <v>Meulaboh</v>
      </c>
      <c r="V861">
        <f>INDEX(Detail!$C$2:$C$1001,Main!S861,1)</f>
        <v>154</v>
      </c>
      <c r="W861">
        <f>INDEX(Detail!$D$2:$D$1001,Main!S861,1)</f>
        <v>85</v>
      </c>
      <c r="X861" t="str">
        <f>INDEX(Detail!$E$2:$E$1001,Main!S861,1)</f>
        <v xml:space="preserve">Gg. Raya Setiabudhi No. 7
</v>
      </c>
      <c r="Y861" t="str">
        <f>INDEX(Detail!$B$2:$B$1001,Main!S861,1)</f>
        <v>O+</v>
      </c>
      <c r="Z861">
        <f>MATCH(F861,Sheet1!$A$3:$A$8,0)</f>
        <v>3</v>
      </c>
      <c r="AA861">
        <f>MATCH(A861,Sheet1!$B$2:$E$2,0)</f>
        <v>4</v>
      </c>
      <c r="AB861" t="str">
        <f>INDEX(Sheet1!$B$3:$E$8,Main!Z861,Main!AA861)</f>
        <v>Pak Andi</v>
      </c>
    </row>
    <row r="862" spans="1:28" x14ac:dyDescent="0.35">
      <c r="A862" t="str">
        <f t="shared" si="69"/>
        <v>Kategori 4</v>
      </c>
      <c r="B862">
        <v>861</v>
      </c>
      <c r="C862" t="str">
        <f t="shared" si="66"/>
        <v>0861</v>
      </c>
      <c r="D862" t="str">
        <f t="shared" si="67"/>
        <v>A0861</v>
      </c>
      <c r="E862" t="str">
        <f>VLOOKUP(F862,Helper!$I:$J,2,0)</f>
        <v>A</v>
      </c>
      <c r="F862" t="s">
        <v>1015</v>
      </c>
      <c r="G862" s="27" t="str">
        <f>VLOOKUP(D862,Detail!$G:$H,2,0)</f>
        <v>Elvina Usamah</v>
      </c>
      <c r="H862">
        <v>91</v>
      </c>
      <c r="I862">
        <v>40</v>
      </c>
      <c r="J862">
        <v>37</v>
      </c>
      <c r="K862">
        <v>60</v>
      </c>
      <c r="L862">
        <v>60</v>
      </c>
      <c r="M862">
        <v>56</v>
      </c>
      <c r="N862">
        <v>63</v>
      </c>
      <c r="O862" s="27" t="str">
        <f>IFERROR(VLOOKUP(D862,Absen!$A:$B,2,0),"No")</f>
        <v>No</v>
      </c>
      <c r="P862" s="43">
        <f t="shared" si="68"/>
        <v>63</v>
      </c>
      <c r="Q862" s="45">
        <f t="shared" si="70"/>
        <v>56.275000000000006</v>
      </c>
      <c r="R862" s="49" t="str">
        <f>VLOOKUP(Q862,Helper!$N:$O,2,TRUE)</f>
        <v>D</v>
      </c>
      <c r="S862" s="51">
        <f>MATCH(D862,Detail!$G$2:$G$1001,0)</f>
        <v>418</v>
      </c>
      <c r="T862" s="27">
        <f>INDEX(Detail!$A$2:$A$1001,Main!S862,1)</f>
        <v>37630</v>
      </c>
      <c r="U862" t="str">
        <f>INDEX(Detail!$F$2:$F$1001,Main!S862,1)</f>
        <v>Binjai</v>
      </c>
      <c r="V862">
        <f>INDEX(Detail!$C$2:$C$1001,Main!S862,1)</f>
        <v>152</v>
      </c>
      <c r="W862">
        <f>INDEX(Detail!$D$2:$D$1001,Main!S862,1)</f>
        <v>63</v>
      </c>
      <c r="X862" t="str">
        <f>INDEX(Detail!$E$2:$E$1001,Main!S862,1)</f>
        <v>Gg. Rajawali Barat No. 45</v>
      </c>
      <c r="Y862" t="str">
        <f>INDEX(Detail!$B$2:$B$1001,Main!S862,1)</f>
        <v>AB-</v>
      </c>
      <c r="Z862">
        <f>MATCH(F862,Sheet1!$A$3:$A$8,0)</f>
        <v>1</v>
      </c>
      <c r="AA862">
        <f>MATCH(A862,Sheet1!$B$2:$E$2,0)</f>
        <v>4</v>
      </c>
      <c r="AB862" t="str">
        <f>INDEX(Sheet1!$B$3:$E$8,Main!Z862,Main!AA862)</f>
        <v>Pak Krisna</v>
      </c>
    </row>
    <row r="863" spans="1:28" x14ac:dyDescent="0.35">
      <c r="A863" t="str">
        <f t="shared" si="69"/>
        <v>Kategori 4</v>
      </c>
      <c r="B863">
        <v>862</v>
      </c>
      <c r="C863" t="str">
        <f t="shared" si="66"/>
        <v>0862</v>
      </c>
      <c r="D863" t="str">
        <f t="shared" si="67"/>
        <v>A0862</v>
      </c>
      <c r="E863" t="str">
        <f>VLOOKUP(F863,Helper!$I:$J,2,0)</f>
        <v>A</v>
      </c>
      <c r="F863" t="s">
        <v>1015</v>
      </c>
      <c r="G863" s="27" t="str">
        <f>VLOOKUP(D863,Detail!$G:$H,2,0)</f>
        <v>Arta Ardianto</v>
      </c>
      <c r="H863">
        <v>87</v>
      </c>
      <c r="I863">
        <v>74</v>
      </c>
      <c r="J863">
        <v>72</v>
      </c>
      <c r="K863">
        <v>54</v>
      </c>
      <c r="L863">
        <v>82</v>
      </c>
      <c r="M863">
        <v>84</v>
      </c>
      <c r="N863">
        <v>85</v>
      </c>
      <c r="O863" s="27" t="str">
        <f>IFERROR(VLOOKUP(D863,Absen!$A:$B,2,0),"No")</f>
        <v>No</v>
      </c>
      <c r="P863" s="43">
        <f t="shared" si="68"/>
        <v>85</v>
      </c>
      <c r="Q863" s="45">
        <f t="shared" si="70"/>
        <v>76.825000000000003</v>
      </c>
      <c r="R863" s="49" t="str">
        <f>VLOOKUP(Q863,Helper!$N:$O,2,TRUE)</f>
        <v>B</v>
      </c>
      <c r="S863" s="51">
        <f>MATCH(D863,Detail!$G$2:$G$1001,0)</f>
        <v>689</v>
      </c>
      <c r="T863" s="27">
        <f>INDEX(Detail!$A$2:$A$1001,Main!S863,1)</f>
        <v>37896</v>
      </c>
      <c r="U863" t="str">
        <f>INDEX(Detail!$F$2:$F$1001,Main!S863,1)</f>
        <v>Gorontalo</v>
      </c>
      <c r="V863">
        <f>INDEX(Detail!$C$2:$C$1001,Main!S863,1)</f>
        <v>150</v>
      </c>
      <c r="W863">
        <f>INDEX(Detail!$D$2:$D$1001,Main!S863,1)</f>
        <v>63</v>
      </c>
      <c r="X863" t="str">
        <f>INDEX(Detail!$E$2:$E$1001,Main!S863,1)</f>
        <v>Jalan Suniaraja No. 30</v>
      </c>
      <c r="Y863" t="str">
        <f>INDEX(Detail!$B$2:$B$1001,Main!S863,1)</f>
        <v>O-</v>
      </c>
      <c r="Z863">
        <f>MATCH(F863,Sheet1!$A$3:$A$8,0)</f>
        <v>1</v>
      </c>
      <c r="AA863">
        <f>MATCH(A863,Sheet1!$B$2:$E$2,0)</f>
        <v>4</v>
      </c>
      <c r="AB863" t="str">
        <f>INDEX(Sheet1!$B$3:$E$8,Main!Z863,Main!AA863)</f>
        <v>Pak Krisna</v>
      </c>
    </row>
    <row r="864" spans="1:28" x14ac:dyDescent="0.35">
      <c r="A864" t="str">
        <f t="shared" si="69"/>
        <v>Kategori 4</v>
      </c>
      <c r="B864">
        <v>863</v>
      </c>
      <c r="C864" t="str">
        <f t="shared" si="66"/>
        <v>0863</v>
      </c>
      <c r="D864" t="str">
        <f t="shared" si="67"/>
        <v>C0863</v>
      </c>
      <c r="E864" t="str">
        <f>VLOOKUP(F864,Helper!$I:$J,2,0)</f>
        <v>C</v>
      </c>
      <c r="F864" t="s">
        <v>1012</v>
      </c>
      <c r="G864" s="27" t="str">
        <f>VLOOKUP(D864,Detail!$G:$H,2,0)</f>
        <v>Gina Irawan</v>
      </c>
      <c r="H864">
        <v>65</v>
      </c>
      <c r="I864">
        <v>59</v>
      </c>
      <c r="J864">
        <v>79</v>
      </c>
      <c r="K864">
        <v>67</v>
      </c>
      <c r="L864">
        <v>58</v>
      </c>
      <c r="M864">
        <v>61</v>
      </c>
      <c r="N864">
        <v>71</v>
      </c>
      <c r="O864" s="27" t="str">
        <f>IFERROR(VLOOKUP(D864,Absen!$A:$B,2,0),"No")</f>
        <v>No</v>
      </c>
      <c r="P864" s="43">
        <f t="shared" si="68"/>
        <v>71</v>
      </c>
      <c r="Q864" s="45">
        <f t="shared" si="70"/>
        <v>66.224999999999994</v>
      </c>
      <c r="R864" s="49" t="str">
        <f>VLOOKUP(Q864,Helper!$N:$O,2,TRUE)</f>
        <v>C</v>
      </c>
      <c r="S864" s="51">
        <f>MATCH(D864,Detail!$G$2:$G$1001,0)</f>
        <v>648</v>
      </c>
      <c r="T864" s="27">
        <f>INDEX(Detail!$A$2:$A$1001,Main!S864,1)</f>
        <v>37628</v>
      </c>
      <c r="U864" t="str">
        <f>INDEX(Detail!$F$2:$F$1001,Main!S864,1)</f>
        <v>Pontianak</v>
      </c>
      <c r="V864">
        <f>INDEX(Detail!$C$2:$C$1001,Main!S864,1)</f>
        <v>161</v>
      </c>
      <c r="W864">
        <f>INDEX(Detail!$D$2:$D$1001,Main!S864,1)</f>
        <v>86</v>
      </c>
      <c r="X864" t="str">
        <f>INDEX(Detail!$E$2:$E$1001,Main!S864,1)</f>
        <v>Jalan Rajawali Timur No. 33</v>
      </c>
      <c r="Y864" t="str">
        <f>INDEX(Detail!$B$2:$B$1001,Main!S864,1)</f>
        <v>B-</v>
      </c>
      <c r="Z864">
        <f>MATCH(F864,Sheet1!$A$3:$A$8,0)</f>
        <v>3</v>
      </c>
      <c r="AA864">
        <f>MATCH(A864,Sheet1!$B$2:$E$2,0)</f>
        <v>4</v>
      </c>
      <c r="AB864" t="str">
        <f>INDEX(Sheet1!$B$3:$E$8,Main!Z864,Main!AA864)</f>
        <v>Pak Andi</v>
      </c>
    </row>
    <row r="865" spans="1:28" x14ac:dyDescent="0.35">
      <c r="A865" t="str">
        <f t="shared" si="69"/>
        <v>Kategori 4</v>
      </c>
      <c r="B865">
        <v>864</v>
      </c>
      <c r="C865" t="str">
        <f t="shared" si="66"/>
        <v>0864</v>
      </c>
      <c r="D865" t="str">
        <f t="shared" si="67"/>
        <v>B0864</v>
      </c>
      <c r="E865" t="str">
        <f>VLOOKUP(F865,Helper!$I:$J,2,0)</f>
        <v>B</v>
      </c>
      <c r="F865" t="s">
        <v>1014</v>
      </c>
      <c r="G865" s="27" t="str">
        <f>VLOOKUP(D865,Detail!$G:$H,2,0)</f>
        <v>Vanesa Agustina</v>
      </c>
      <c r="H865">
        <v>93</v>
      </c>
      <c r="I865">
        <v>47</v>
      </c>
      <c r="J865">
        <v>59</v>
      </c>
      <c r="K865">
        <v>55</v>
      </c>
      <c r="L865">
        <v>56</v>
      </c>
      <c r="M865">
        <v>65</v>
      </c>
      <c r="N865">
        <v>78</v>
      </c>
      <c r="O865" s="27">
        <f>IFERROR(VLOOKUP(D865,Absen!$A:$B,2,0),"No")</f>
        <v>44844</v>
      </c>
      <c r="P865" s="43">
        <f t="shared" si="68"/>
        <v>68</v>
      </c>
      <c r="Q865" s="45">
        <f t="shared" si="70"/>
        <v>62.974999999999994</v>
      </c>
      <c r="R865" s="49" t="str">
        <f>VLOOKUP(Q865,Helper!$N:$O,2,TRUE)</f>
        <v>C</v>
      </c>
      <c r="S865" s="51">
        <f>MATCH(D865,Detail!$G$2:$G$1001,0)</f>
        <v>130</v>
      </c>
      <c r="T865" s="27">
        <f>INDEX(Detail!$A$2:$A$1001,Main!S865,1)</f>
        <v>37478</v>
      </c>
      <c r="U865" t="str">
        <f>INDEX(Detail!$F$2:$F$1001,Main!S865,1)</f>
        <v>Cimahi</v>
      </c>
      <c r="V865">
        <f>INDEX(Detail!$C$2:$C$1001,Main!S865,1)</f>
        <v>178</v>
      </c>
      <c r="W865">
        <f>INDEX(Detail!$D$2:$D$1001,Main!S865,1)</f>
        <v>51</v>
      </c>
      <c r="X865" t="str">
        <f>INDEX(Detail!$E$2:$E$1001,Main!S865,1)</f>
        <v xml:space="preserve">Gang Moch. Ramdan No. 0
</v>
      </c>
      <c r="Y865" t="str">
        <f>INDEX(Detail!$B$2:$B$1001,Main!S865,1)</f>
        <v>O+</v>
      </c>
      <c r="Z865">
        <f>MATCH(F865,Sheet1!$A$3:$A$8,0)</f>
        <v>2</v>
      </c>
      <c r="AA865">
        <f>MATCH(A865,Sheet1!$B$2:$E$2,0)</f>
        <v>4</v>
      </c>
      <c r="AB865" t="str">
        <f>INDEX(Sheet1!$B$3:$E$8,Main!Z865,Main!AA865)</f>
        <v>Pak Budi</v>
      </c>
    </row>
    <row r="866" spans="1:28" x14ac:dyDescent="0.35">
      <c r="A866" t="str">
        <f t="shared" si="69"/>
        <v>Kategori 4</v>
      </c>
      <c r="B866">
        <v>865</v>
      </c>
      <c r="C866" t="str">
        <f t="shared" si="66"/>
        <v>0865</v>
      </c>
      <c r="D866" t="str">
        <f t="shared" si="67"/>
        <v>C0865</v>
      </c>
      <c r="E866" t="str">
        <f>VLOOKUP(F866,Helper!$I:$J,2,0)</f>
        <v>C</v>
      </c>
      <c r="F866" t="s">
        <v>1012</v>
      </c>
      <c r="G866" s="27" t="str">
        <f>VLOOKUP(D866,Detail!$G:$H,2,0)</f>
        <v>Yunita Siregar</v>
      </c>
      <c r="H866">
        <v>80</v>
      </c>
      <c r="I866">
        <v>73</v>
      </c>
      <c r="J866">
        <v>82</v>
      </c>
      <c r="K866">
        <v>62</v>
      </c>
      <c r="L866">
        <v>93</v>
      </c>
      <c r="M866">
        <v>94</v>
      </c>
      <c r="N866">
        <v>72</v>
      </c>
      <c r="O866" s="27">
        <f>IFERROR(VLOOKUP(D866,Absen!$A:$B,2,0),"No")</f>
        <v>44848</v>
      </c>
      <c r="P866" s="43">
        <f t="shared" si="68"/>
        <v>62</v>
      </c>
      <c r="Q866" s="45">
        <f t="shared" si="70"/>
        <v>79.900000000000006</v>
      </c>
      <c r="R866" s="49" t="str">
        <f>VLOOKUP(Q866,Helper!$N:$O,2,TRUE)</f>
        <v>B</v>
      </c>
      <c r="S866" s="51">
        <f>MATCH(D866,Detail!$G$2:$G$1001,0)</f>
        <v>824</v>
      </c>
      <c r="T866" s="27">
        <f>INDEX(Detail!$A$2:$A$1001,Main!S866,1)</f>
        <v>37597</v>
      </c>
      <c r="U866" t="str">
        <f>INDEX(Detail!$F$2:$F$1001,Main!S866,1)</f>
        <v>Sibolga</v>
      </c>
      <c r="V866">
        <f>INDEX(Detail!$C$2:$C$1001,Main!S866,1)</f>
        <v>151</v>
      </c>
      <c r="W866">
        <f>INDEX(Detail!$D$2:$D$1001,Main!S866,1)</f>
        <v>65</v>
      </c>
      <c r="X866" t="str">
        <f>INDEX(Detail!$E$2:$E$1001,Main!S866,1)</f>
        <v>Jl. Kapten Muslihat No. 27</v>
      </c>
      <c r="Y866" t="str">
        <f>INDEX(Detail!$B$2:$B$1001,Main!S866,1)</f>
        <v>B+</v>
      </c>
      <c r="Z866">
        <f>MATCH(F866,Sheet1!$A$3:$A$8,0)</f>
        <v>3</v>
      </c>
      <c r="AA866">
        <f>MATCH(A866,Sheet1!$B$2:$E$2,0)</f>
        <v>4</v>
      </c>
      <c r="AB866" t="str">
        <f>INDEX(Sheet1!$B$3:$E$8,Main!Z866,Main!AA866)</f>
        <v>Pak Andi</v>
      </c>
    </row>
    <row r="867" spans="1:28" x14ac:dyDescent="0.35">
      <c r="A867" t="str">
        <f t="shared" si="69"/>
        <v>Kategori 4</v>
      </c>
      <c r="B867">
        <v>866</v>
      </c>
      <c r="C867" t="str">
        <f t="shared" si="66"/>
        <v>0866</v>
      </c>
      <c r="D867" t="str">
        <f t="shared" si="67"/>
        <v>F0866</v>
      </c>
      <c r="E867" t="str">
        <f>VLOOKUP(F867,Helper!$I:$J,2,0)</f>
        <v>F</v>
      </c>
      <c r="F867" t="s">
        <v>1011</v>
      </c>
      <c r="G867" s="27" t="str">
        <f>VLOOKUP(D867,Detail!$G:$H,2,0)</f>
        <v>Hesti Saptono</v>
      </c>
      <c r="H867">
        <v>70</v>
      </c>
      <c r="I867">
        <v>58</v>
      </c>
      <c r="J867">
        <v>48</v>
      </c>
      <c r="K867">
        <v>58</v>
      </c>
      <c r="L867">
        <v>79</v>
      </c>
      <c r="M867">
        <v>55</v>
      </c>
      <c r="N867">
        <v>88</v>
      </c>
      <c r="O867" s="27">
        <f>IFERROR(VLOOKUP(D867,Absen!$A:$B,2,0),"No")</f>
        <v>44754</v>
      </c>
      <c r="P867" s="43">
        <f t="shared" si="68"/>
        <v>78</v>
      </c>
      <c r="Q867" s="45">
        <f t="shared" si="70"/>
        <v>61.525000000000006</v>
      </c>
      <c r="R867" s="49" t="str">
        <f>VLOOKUP(Q867,Helper!$N:$O,2,TRUE)</f>
        <v>C</v>
      </c>
      <c r="S867" s="51">
        <f>MATCH(D867,Detail!$G$2:$G$1001,0)</f>
        <v>487</v>
      </c>
      <c r="T867" s="27">
        <f>INDEX(Detail!$A$2:$A$1001,Main!S867,1)</f>
        <v>38461</v>
      </c>
      <c r="U867" t="str">
        <f>INDEX(Detail!$F$2:$F$1001,Main!S867,1)</f>
        <v>Gorontalo</v>
      </c>
      <c r="V867">
        <f>INDEX(Detail!$C$2:$C$1001,Main!S867,1)</f>
        <v>168</v>
      </c>
      <c r="W867">
        <f>INDEX(Detail!$D$2:$D$1001,Main!S867,1)</f>
        <v>74</v>
      </c>
      <c r="X867" t="str">
        <f>INDEX(Detail!$E$2:$E$1001,Main!S867,1)</f>
        <v>Jalan Ahmad Dahlan No. 26</v>
      </c>
      <c r="Y867" t="str">
        <f>INDEX(Detail!$B$2:$B$1001,Main!S867,1)</f>
        <v>AB-</v>
      </c>
      <c r="Z867">
        <f>MATCH(F867,Sheet1!$A$3:$A$8,0)</f>
        <v>6</v>
      </c>
      <c r="AA867">
        <f>MATCH(A867,Sheet1!$B$2:$E$2,0)</f>
        <v>4</v>
      </c>
      <c r="AB867" t="str">
        <f>INDEX(Sheet1!$B$3:$E$8,Main!Z867,Main!AA867)</f>
        <v>Bu Dwi</v>
      </c>
    </row>
    <row r="868" spans="1:28" x14ac:dyDescent="0.35">
      <c r="A868" t="str">
        <f t="shared" si="69"/>
        <v>Kategori 4</v>
      </c>
      <c r="B868">
        <v>867</v>
      </c>
      <c r="C868" t="str">
        <f t="shared" si="66"/>
        <v>0867</v>
      </c>
      <c r="D868" t="str">
        <f t="shared" si="67"/>
        <v>F0867</v>
      </c>
      <c r="E868" t="str">
        <f>VLOOKUP(F868,Helper!$I:$J,2,0)</f>
        <v>F</v>
      </c>
      <c r="F868" t="s">
        <v>1011</v>
      </c>
      <c r="G868" s="27" t="str">
        <f>VLOOKUP(D868,Detail!$G:$H,2,0)</f>
        <v>Aditya Pangestu</v>
      </c>
      <c r="H868">
        <v>69</v>
      </c>
      <c r="I868">
        <v>67</v>
      </c>
      <c r="J868">
        <v>51</v>
      </c>
      <c r="K868">
        <v>71</v>
      </c>
      <c r="L868">
        <v>64</v>
      </c>
      <c r="M868">
        <v>53</v>
      </c>
      <c r="N868">
        <v>86</v>
      </c>
      <c r="O868" s="27" t="str">
        <f>IFERROR(VLOOKUP(D868,Absen!$A:$B,2,0),"No")</f>
        <v>No</v>
      </c>
      <c r="P868" s="43">
        <f t="shared" si="68"/>
        <v>86</v>
      </c>
      <c r="Q868" s="45">
        <f t="shared" si="70"/>
        <v>63.275000000000006</v>
      </c>
      <c r="R868" s="49" t="str">
        <f>VLOOKUP(Q868,Helper!$N:$O,2,TRUE)</f>
        <v>C</v>
      </c>
      <c r="S868" s="51">
        <f>MATCH(D868,Detail!$G$2:$G$1001,0)</f>
        <v>946</v>
      </c>
      <c r="T868" s="27">
        <f>INDEX(Detail!$A$2:$A$1001,Main!S868,1)</f>
        <v>37596</v>
      </c>
      <c r="U868" t="str">
        <f>INDEX(Detail!$F$2:$F$1001,Main!S868,1)</f>
        <v>Salatiga</v>
      </c>
      <c r="V868">
        <f>INDEX(Detail!$C$2:$C$1001,Main!S868,1)</f>
        <v>176</v>
      </c>
      <c r="W868">
        <f>INDEX(Detail!$D$2:$D$1001,Main!S868,1)</f>
        <v>90</v>
      </c>
      <c r="X868" t="str">
        <f>INDEX(Detail!$E$2:$E$1001,Main!S868,1)</f>
        <v>Jl. Sadang Serang No. 14</v>
      </c>
      <c r="Y868" t="str">
        <f>INDEX(Detail!$B$2:$B$1001,Main!S868,1)</f>
        <v>A-</v>
      </c>
      <c r="Z868">
        <f>MATCH(F868,Sheet1!$A$3:$A$8,0)</f>
        <v>6</v>
      </c>
      <c r="AA868">
        <f>MATCH(A868,Sheet1!$B$2:$E$2,0)</f>
        <v>4</v>
      </c>
      <c r="AB868" t="str">
        <f>INDEX(Sheet1!$B$3:$E$8,Main!Z868,Main!AA868)</f>
        <v>Bu Dwi</v>
      </c>
    </row>
    <row r="869" spans="1:28" x14ac:dyDescent="0.35">
      <c r="A869" t="str">
        <f t="shared" si="69"/>
        <v>Kategori 4</v>
      </c>
      <c r="B869">
        <v>868</v>
      </c>
      <c r="C869" t="str">
        <f t="shared" si="66"/>
        <v>0868</v>
      </c>
      <c r="D869" t="str">
        <f t="shared" si="67"/>
        <v>A0868</v>
      </c>
      <c r="E869" t="str">
        <f>VLOOKUP(F869,Helper!$I:$J,2,0)</f>
        <v>A</v>
      </c>
      <c r="F869" t="s">
        <v>1015</v>
      </c>
      <c r="G869" s="27" t="str">
        <f>VLOOKUP(D869,Detail!$G:$H,2,0)</f>
        <v>Tantri Nasyiah</v>
      </c>
      <c r="H869">
        <v>69</v>
      </c>
      <c r="I869">
        <v>61</v>
      </c>
      <c r="J869">
        <v>60</v>
      </c>
      <c r="K869">
        <v>67</v>
      </c>
      <c r="L869">
        <v>65</v>
      </c>
      <c r="M869">
        <v>66</v>
      </c>
      <c r="N869">
        <v>98</v>
      </c>
      <c r="O869" s="27">
        <f>IFERROR(VLOOKUP(D869,Absen!$A:$B,2,0),"No")</f>
        <v>44867</v>
      </c>
      <c r="P869" s="43">
        <f t="shared" si="68"/>
        <v>88</v>
      </c>
      <c r="Q869" s="45">
        <f t="shared" si="70"/>
        <v>66.75</v>
      </c>
      <c r="R869" s="49" t="str">
        <f>VLOOKUP(Q869,Helper!$N:$O,2,TRUE)</f>
        <v>C</v>
      </c>
      <c r="S869" s="51">
        <f>MATCH(D869,Detail!$G$2:$G$1001,0)</f>
        <v>76</v>
      </c>
      <c r="T869" s="27">
        <f>INDEX(Detail!$A$2:$A$1001,Main!S869,1)</f>
        <v>38462</v>
      </c>
      <c r="U869" t="str">
        <f>INDEX(Detail!$F$2:$F$1001,Main!S869,1)</f>
        <v>Kupang</v>
      </c>
      <c r="V869">
        <f>INDEX(Detail!$C$2:$C$1001,Main!S869,1)</f>
        <v>159</v>
      </c>
      <c r="W869">
        <f>INDEX(Detail!$D$2:$D$1001,Main!S869,1)</f>
        <v>63</v>
      </c>
      <c r="X869" t="str">
        <f>INDEX(Detail!$E$2:$E$1001,Main!S869,1)</f>
        <v>Gang Jayawijaya No. 00</v>
      </c>
      <c r="Y869" t="str">
        <f>INDEX(Detail!$B$2:$B$1001,Main!S869,1)</f>
        <v>O-</v>
      </c>
      <c r="Z869">
        <f>MATCH(F869,Sheet1!$A$3:$A$8,0)</f>
        <v>1</v>
      </c>
      <c r="AA869">
        <f>MATCH(A869,Sheet1!$B$2:$E$2,0)</f>
        <v>4</v>
      </c>
      <c r="AB869" t="str">
        <f>INDEX(Sheet1!$B$3:$E$8,Main!Z869,Main!AA869)</f>
        <v>Pak Krisna</v>
      </c>
    </row>
    <row r="870" spans="1:28" x14ac:dyDescent="0.35">
      <c r="A870" t="str">
        <f t="shared" si="69"/>
        <v>Kategori 4</v>
      </c>
      <c r="B870">
        <v>869</v>
      </c>
      <c r="C870" t="str">
        <f t="shared" si="66"/>
        <v>0869</v>
      </c>
      <c r="D870" t="str">
        <f t="shared" si="67"/>
        <v>D0869</v>
      </c>
      <c r="E870" t="str">
        <f>VLOOKUP(F870,Helper!$I:$J,2,0)</f>
        <v>D</v>
      </c>
      <c r="F870" t="s">
        <v>1013</v>
      </c>
      <c r="G870" s="27" t="str">
        <f>VLOOKUP(D870,Detail!$G:$H,2,0)</f>
        <v>Dacin Sinaga</v>
      </c>
      <c r="H870">
        <v>69</v>
      </c>
      <c r="I870">
        <v>47</v>
      </c>
      <c r="J870">
        <v>39</v>
      </c>
      <c r="K870">
        <v>55</v>
      </c>
      <c r="L870">
        <v>92</v>
      </c>
      <c r="M870">
        <v>49</v>
      </c>
      <c r="N870">
        <v>71</v>
      </c>
      <c r="O870" s="27" t="str">
        <f>IFERROR(VLOOKUP(D870,Absen!$A:$B,2,0),"No")</f>
        <v>No</v>
      </c>
      <c r="P870" s="43">
        <f t="shared" si="68"/>
        <v>71</v>
      </c>
      <c r="Q870" s="45">
        <f t="shared" si="70"/>
        <v>57.574999999999996</v>
      </c>
      <c r="R870" s="49" t="str">
        <f>VLOOKUP(Q870,Helper!$N:$O,2,TRUE)</f>
        <v>D</v>
      </c>
      <c r="S870" s="51">
        <f>MATCH(D870,Detail!$G$2:$G$1001,0)</f>
        <v>432</v>
      </c>
      <c r="T870" s="27">
        <f>INDEX(Detail!$A$2:$A$1001,Main!S870,1)</f>
        <v>37393</v>
      </c>
      <c r="U870" t="str">
        <f>INDEX(Detail!$F$2:$F$1001,Main!S870,1)</f>
        <v>Cimahi</v>
      </c>
      <c r="V870">
        <f>INDEX(Detail!$C$2:$C$1001,Main!S870,1)</f>
        <v>160</v>
      </c>
      <c r="W870">
        <f>INDEX(Detail!$D$2:$D$1001,Main!S870,1)</f>
        <v>47</v>
      </c>
      <c r="X870" t="str">
        <f>INDEX(Detail!$E$2:$E$1001,Main!S870,1)</f>
        <v xml:space="preserve">Gg. Rumah Sakit No. 4
</v>
      </c>
      <c r="Y870" t="str">
        <f>INDEX(Detail!$B$2:$B$1001,Main!S870,1)</f>
        <v>O+</v>
      </c>
      <c r="Z870">
        <f>MATCH(F870,Sheet1!$A$3:$A$8,0)</f>
        <v>4</v>
      </c>
      <c r="AA870">
        <f>MATCH(A870,Sheet1!$B$2:$E$2,0)</f>
        <v>4</v>
      </c>
      <c r="AB870" t="str">
        <f>INDEX(Sheet1!$B$3:$E$8,Main!Z870,Main!AA870)</f>
        <v>Bu Made</v>
      </c>
    </row>
    <row r="871" spans="1:28" x14ac:dyDescent="0.35">
      <c r="A871" t="str">
        <f t="shared" si="69"/>
        <v>Kategori 4</v>
      </c>
      <c r="B871">
        <v>870</v>
      </c>
      <c r="C871" t="str">
        <f t="shared" si="66"/>
        <v>0870</v>
      </c>
      <c r="D871" t="str">
        <f t="shared" si="67"/>
        <v>D0870</v>
      </c>
      <c r="E871" t="str">
        <f>VLOOKUP(F871,Helper!$I:$J,2,0)</f>
        <v>D</v>
      </c>
      <c r="F871" t="s">
        <v>1013</v>
      </c>
      <c r="G871" s="27" t="str">
        <f>VLOOKUP(D871,Detail!$G:$H,2,0)</f>
        <v>Okto Lestari</v>
      </c>
      <c r="H871">
        <v>88</v>
      </c>
      <c r="I871">
        <v>65</v>
      </c>
      <c r="J871">
        <v>56</v>
      </c>
      <c r="K871">
        <v>57</v>
      </c>
      <c r="L871">
        <v>74</v>
      </c>
      <c r="M871">
        <v>56</v>
      </c>
      <c r="N871">
        <v>63</v>
      </c>
      <c r="O871" s="27" t="str">
        <f>IFERROR(VLOOKUP(D871,Absen!$A:$B,2,0),"No")</f>
        <v>No</v>
      </c>
      <c r="P871" s="43">
        <f t="shared" si="68"/>
        <v>63</v>
      </c>
      <c r="Q871" s="45">
        <f t="shared" si="70"/>
        <v>64.2</v>
      </c>
      <c r="R871" s="49" t="str">
        <f>VLOOKUP(Q871,Helper!$N:$O,2,TRUE)</f>
        <v>C</v>
      </c>
      <c r="S871" s="51">
        <f>MATCH(D871,Detail!$G$2:$G$1001,0)</f>
        <v>430</v>
      </c>
      <c r="T871" s="27">
        <f>INDEX(Detail!$A$2:$A$1001,Main!S871,1)</f>
        <v>37567</v>
      </c>
      <c r="U871" t="str">
        <f>INDEX(Detail!$F$2:$F$1001,Main!S871,1)</f>
        <v>Dumai</v>
      </c>
      <c r="V871">
        <f>INDEX(Detail!$C$2:$C$1001,Main!S871,1)</f>
        <v>177</v>
      </c>
      <c r="W871">
        <f>INDEX(Detail!$D$2:$D$1001,Main!S871,1)</f>
        <v>68</v>
      </c>
      <c r="X871" t="str">
        <f>INDEX(Detail!$E$2:$E$1001,Main!S871,1)</f>
        <v>Gg. Raya Ujungberung No. 99</v>
      </c>
      <c r="Y871" t="str">
        <f>INDEX(Detail!$B$2:$B$1001,Main!S871,1)</f>
        <v>B+</v>
      </c>
      <c r="Z871">
        <f>MATCH(F871,Sheet1!$A$3:$A$8,0)</f>
        <v>4</v>
      </c>
      <c r="AA871">
        <f>MATCH(A871,Sheet1!$B$2:$E$2,0)</f>
        <v>4</v>
      </c>
      <c r="AB871" t="str">
        <f>INDEX(Sheet1!$B$3:$E$8,Main!Z871,Main!AA871)</f>
        <v>Bu Made</v>
      </c>
    </row>
    <row r="872" spans="1:28" x14ac:dyDescent="0.35">
      <c r="A872" t="str">
        <f t="shared" si="69"/>
        <v>Kategori 4</v>
      </c>
      <c r="B872">
        <v>871</v>
      </c>
      <c r="C872" t="str">
        <f t="shared" si="66"/>
        <v>0871</v>
      </c>
      <c r="D872" t="str">
        <f t="shared" si="67"/>
        <v>A0871</v>
      </c>
      <c r="E872" t="str">
        <f>VLOOKUP(F872,Helper!$I:$J,2,0)</f>
        <v>A</v>
      </c>
      <c r="F872" t="s">
        <v>1015</v>
      </c>
      <c r="G872" s="27" t="str">
        <f>VLOOKUP(D872,Detail!$G:$H,2,0)</f>
        <v>Kuncara Kurniawan</v>
      </c>
      <c r="H872">
        <v>55</v>
      </c>
      <c r="I872">
        <v>59</v>
      </c>
      <c r="J872">
        <v>95</v>
      </c>
      <c r="K872">
        <v>64</v>
      </c>
      <c r="L872">
        <v>69</v>
      </c>
      <c r="M872">
        <v>98</v>
      </c>
      <c r="N872">
        <v>81</v>
      </c>
      <c r="O872" s="27">
        <f>IFERROR(VLOOKUP(D872,Absen!$A:$B,2,0),"No")</f>
        <v>44834</v>
      </c>
      <c r="P872" s="43">
        <f t="shared" si="68"/>
        <v>71</v>
      </c>
      <c r="Q872" s="45">
        <f t="shared" si="70"/>
        <v>76.574999999999989</v>
      </c>
      <c r="R872" s="49" t="str">
        <f>VLOOKUP(Q872,Helper!$N:$O,2,TRUE)</f>
        <v>B</v>
      </c>
      <c r="S872" s="51">
        <f>MATCH(D872,Detail!$G$2:$G$1001,0)</f>
        <v>685</v>
      </c>
      <c r="T872" s="27">
        <f>INDEX(Detail!$A$2:$A$1001,Main!S872,1)</f>
        <v>37650</v>
      </c>
      <c r="U872" t="str">
        <f>INDEX(Detail!$F$2:$F$1001,Main!S872,1)</f>
        <v>Ambon</v>
      </c>
      <c r="V872">
        <f>INDEX(Detail!$C$2:$C$1001,Main!S872,1)</f>
        <v>170</v>
      </c>
      <c r="W872">
        <f>INDEX(Detail!$D$2:$D$1001,Main!S872,1)</f>
        <v>73</v>
      </c>
      <c r="X872" t="str">
        <f>INDEX(Detail!$E$2:$E$1001,Main!S872,1)</f>
        <v>Jalan Sukajadi No. 65</v>
      </c>
      <c r="Y872" t="str">
        <f>INDEX(Detail!$B$2:$B$1001,Main!S872,1)</f>
        <v>AB-</v>
      </c>
      <c r="Z872">
        <f>MATCH(F872,Sheet1!$A$3:$A$8,0)</f>
        <v>1</v>
      </c>
      <c r="AA872">
        <f>MATCH(A872,Sheet1!$B$2:$E$2,0)</f>
        <v>4</v>
      </c>
      <c r="AB872" t="str">
        <f>INDEX(Sheet1!$B$3:$E$8,Main!Z872,Main!AA872)</f>
        <v>Pak Krisna</v>
      </c>
    </row>
    <row r="873" spans="1:28" x14ac:dyDescent="0.35">
      <c r="A873" t="str">
        <f t="shared" si="69"/>
        <v>Kategori 4</v>
      </c>
      <c r="B873">
        <v>872</v>
      </c>
      <c r="C873" t="str">
        <f t="shared" si="66"/>
        <v>0872</v>
      </c>
      <c r="D873" t="str">
        <f t="shared" si="67"/>
        <v>D0872</v>
      </c>
      <c r="E873" t="str">
        <f>VLOOKUP(F873,Helper!$I:$J,2,0)</f>
        <v>D</v>
      </c>
      <c r="F873" t="s">
        <v>1013</v>
      </c>
      <c r="G873" s="27" t="str">
        <f>VLOOKUP(D873,Detail!$G:$H,2,0)</f>
        <v>Tri Sihombing</v>
      </c>
      <c r="H873">
        <v>66</v>
      </c>
      <c r="I873">
        <v>41</v>
      </c>
      <c r="J873">
        <v>94</v>
      </c>
      <c r="K873">
        <v>70</v>
      </c>
      <c r="L873">
        <v>84</v>
      </c>
      <c r="M873">
        <v>83</v>
      </c>
      <c r="N873">
        <v>96</v>
      </c>
      <c r="O873" s="27">
        <f>IFERROR(VLOOKUP(D873,Absen!$A:$B,2,0),"No")</f>
        <v>44914</v>
      </c>
      <c r="P873" s="43">
        <f t="shared" si="68"/>
        <v>86</v>
      </c>
      <c r="Q873" s="45">
        <f t="shared" si="70"/>
        <v>76.625</v>
      </c>
      <c r="R873" s="49" t="str">
        <f>VLOOKUP(Q873,Helper!$N:$O,2,TRUE)</f>
        <v>B</v>
      </c>
      <c r="S873" s="51">
        <f>MATCH(D873,Detail!$G$2:$G$1001,0)</f>
        <v>876</v>
      </c>
      <c r="T873" s="27">
        <f>INDEX(Detail!$A$2:$A$1001,Main!S873,1)</f>
        <v>37572</v>
      </c>
      <c r="U873" t="str">
        <f>INDEX(Detail!$F$2:$F$1001,Main!S873,1)</f>
        <v>Dumai</v>
      </c>
      <c r="V873">
        <f>INDEX(Detail!$C$2:$C$1001,Main!S873,1)</f>
        <v>175</v>
      </c>
      <c r="W873">
        <f>INDEX(Detail!$D$2:$D$1001,Main!S873,1)</f>
        <v>77</v>
      </c>
      <c r="X873" t="str">
        <f>INDEX(Detail!$E$2:$E$1001,Main!S873,1)</f>
        <v>Jl. Moch. Toha No. 55</v>
      </c>
      <c r="Y873" t="str">
        <f>INDEX(Detail!$B$2:$B$1001,Main!S873,1)</f>
        <v>AB+</v>
      </c>
      <c r="Z873">
        <f>MATCH(F873,Sheet1!$A$3:$A$8,0)</f>
        <v>4</v>
      </c>
      <c r="AA873">
        <f>MATCH(A873,Sheet1!$B$2:$E$2,0)</f>
        <v>4</v>
      </c>
      <c r="AB873" t="str">
        <f>INDEX(Sheet1!$B$3:$E$8,Main!Z873,Main!AA873)</f>
        <v>Bu Made</v>
      </c>
    </row>
    <row r="874" spans="1:28" x14ac:dyDescent="0.35">
      <c r="A874" t="str">
        <f t="shared" si="69"/>
        <v>Kategori 4</v>
      </c>
      <c r="B874">
        <v>873</v>
      </c>
      <c r="C874" t="str">
        <f t="shared" si="66"/>
        <v>0873</v>
      </c>
      <c r="D874" t="str">
        <f t="shared" si="67"/>
        <v>C0873</v>
      </c>
      <c r="E874" t="str">
        <f>VLOOKUP(F874,Helper!$I:$J,2,0)</f>
        <v>C</v>
      </c>
      <c r="F874" t="s">
        <v>1012</v>
      </c>
      <c r="G874" s="27" t="str">
        <f>VLOOKUP(D874,Detail!$G:$H,2,0)</f>
        <v>Balapati Tamba</v>
      </c>
      <c r="H874">
        <v>74</v>
      </c>
      <c r="I874">
        <v>45</v>
      </c>
      <c r="J874">
        <v>32</v>
      </c>
      <c r="K874">
        <v>68</v>
      </c>
      <c r="L874">
        <v>94</v>
      </c>
      <c r="M874">
        <v>46</v>
      </c>
      <c r="N874">
        <v>82</v>
      </c>
      <c r="O874" s="27">
        <f>IFERROR(VLOOKUP(D874,Absen!$A:$B,2,0),"No")</f>
        <v>44755</v>
      </c>
      <c r="P874" s="43">
        <f t="shared" si="68"/>
        <v>72</v>
      </c>
      <c r="Q874" s="45">
        <f t="shared" si="70"/>
        <v>57.925000000000004</v>
      </c>
      <c r="R874" s="49" t="str">
        <f>VLOOKUP(Q874,Helper!$N:$O,2,TRUE)</f>
        <v>D</v>
      </c>
      <c r="S874" s="51">
        <f>MATCH(D874,Detail!$G$2:$G$1001,0)</f>
        <v>805</v>
      </c>
      <c r="T874" s="27">
        <f>INDEX(Detail!$A$2:$A$1001,Main!S874,1)</f>
        <v>38039</v>
      </c>
      <c r="U874" t="str">
        <f>INDEX(Detail!$F$2:$F$1001,Main!S874,1)</f>
        <v>Bau-Bau</v>
      </c>
      <c r="V874">
        <f>INDEX(Detail!$C$2:$C$1001,Main!S874,1)</f>
        <v>152</v>
      </c>
      <c r="W874">
        <f>INDEX(Detail!$D$2:$D$1001,Main!S874,1)</f>
        <v>93</v>
      </c>
      <c r="X874" t="str">
        <f>INDEX(Detail!$E$2:$E$1001,Main!S874,1)</f>
        <v>Jl. Jamika No. 09</v>
      </c>
      <c r="Y874" t="str">
        <f>INDEX(Detail!$B$2:$B$1001,Main!S874,1)</f>
        <v>B-</v>
      </c>
      <c r="Z874">
        <f>MATCH(F874,Sheet1!$A$3:$A$8,0)</f>
        <v>3</v>
      </c>
      <c r="AA874">
        <f>MATCH(A874,Sheet1!$B$2:$E$2,0)</f>
        <v>4</v>
      </c>
      <c r="AB874" t="str">
        <f>INDEX(Sheet1!$B$3:$E$8,Main!Z874,Main!AA874)</f>
        <v>Pak Andi</v>
      </c>
    </row>
    <row r="875" spans="1:28" x14ac:dyDescent="0.35">
      <c r="A875" t="str">
        <f t="shared" si="69"/>
        <v>Kategori 4</v>
      </c>
      <c r="B875">
        <v>874</v>
      </c>
      <c r="C875" t="str">
        <f t="shared" si="66"/>
        <v>0874</v>
      </c>
      <c r="D875" t="str">
        <f t="shared" si="67"/>
        <v>E0874</v>
      </c>
      <c r="E875" t="str">
        <f>VLOOKUP(F875,Helper!$I:$J,2,0)</f>
        <v>E</v>
      </c>
      <c r="F875" t="s">
        <v>1010</v>
      </c>
      <c r="G875" s="27" t="str">
        <f>VLOOKUP(D875,Detail!$G:$H,2,0)</f>
        <v>Danu Mulyani</v>
      </c>
      <c r="H875">
        <v>55</v>
      </c>
      <c r="I875">
        <v>48</v>
      </c>
      <c r="J875">
        <v>48</v>
      </c>
      <c r="K875">
        <v>72</v>
      </c>
      <c r="L875">
        <v>54</v>
      </c>
      <c r="M875">
        <v>82</v>
      </c>
      <c r="N875">
        <v>97</v>
      </c>
      <c r="O875" s="27" t="str">
        <f>IFERROR(VLOOKUP(D875,Absen!$A:$B,2,0),"No")</f>
        <v>No</v>
      </c>
      <c r="P875" s="43">
        <f t="shared" si="68"/>
        <v>97</v>
      </c>
      <c r="Q875" s="45">
        <f t="shared" si="70"/>
        <v>64.325000000000003</v>
      </c>
      <c r="R875" s="49" t="str">
        <f>VLOOKUP(Q875,Helper!$N:$O,2,TRUE)</f>
        <v>C</v>
      </c>
      <c r="S875" s="51">
        <f>MATCH(D875,Detail!$G$2:$G$1001,0)</f>
        <v>659</v>
      </c>
      <c r="T875" s="27">
        <f>INDEX(Detail!$A$2:$A$1001,Main!S875,1)</f>
        <v>37674</v>
      </c>
      <c r="U875" t="str">
        <f>INDEX(Detail!$F$2:$F$1001,Main!S875,1)</f>
        <v>Pariaman</v>
      </c>
      <c r="V875">
        <f>INDEX(Detail!$C$2:$C$1001,Main!S875,1)</f>
        <v>160</v>
      </c>
      <c r="W875">
        <f>INDEX(Detail!$D$2:$D$1001,Main!S875,1)</f>
        <v>57</v>
      </c>
      <c r="X875" t="str">
        <f>INDEX(Detail!$E$2:$E$1001,Main!S875,1)</f>
        <v>Jalan Ronggowarsito No. 39</v>
      </c>
      <c r="Y875" t="str">
        <f>INDEX(Detail!$B$2:$B$1001,Main!S875,1)</f>
        <v>B+</v>
      </c>
      <c r="Z875">
        <f>MATCH(F875,Sheet1!$A$3:$A$8,0)</f>
        <v>5</v>
      </c>
      <c r="AA875">
        <f>MATCH(A875,Sheet1!$B$2:$E$2,0)</f>
        <v>4</v>
      </c>
      <c r="AB875" t="str">
        <f>INDEX(Sheet1!$B$3:$E$8,Main!Z875,Main!AA875)</f>
        <v>Bu Ratna</v>
      </c>
    </row>
    <row r="876" spans="1:28" x14ac:dyDescent="0.35">
      <c r="A876" t="str">
        <f t="shared" si="69"/>
        <v>Kategori 4</v>
      </c>
      <c r="B876">
        <v>875</v>
      </c>
      <c r="C876" t="str">
        <f t="shared" si="66"/>
        <v>0875</v>
      </c>
      <c r="D876" t="str">
        <f t="shared" si="67"/>
        <v>D0875</v>
      </c>
      <c r="E876" t="str">
        <f>VLOOKUP(F876,Helper!$I:$J,2,0)</f>
        <v>D</v>
      </c>
      <c r="F876" t="s">
        <v>1013</v>
      </c>
      <c r="G876" s="27" t="str">
        <f>VLOOKUP(D876,Detail!$G:$H,2,0)</f>
        <v>Pangeran Samosir</v>
      </c>
      <c r="H876">
        <v>67</v>
      </c>
      <c r="I876">
        <v>41</v>
      </c>
      <c r="J876">
        <v>43</v>
      </c>
      <c r="K876">
        <v>57</v>
      </c>
      <c r="L876">
        <v>95</v>
      </c>
      <c r="M876">
        <v>69</v>
      </c>
      <c r="N876">
        <v>67</v>
      </c>
      <c r="O876" s="27" t="str">
        <f>IFERROR(VLOOKUP(D876,Absen!$A:$B,2,0),"No")</f>
        <v>No</v>
      </c>
      <c r="P876" s="43">
        <f t="shared" si="68"/>
        <v>67</v>
      </c>
      <c r="Q876" s="45">
        <f t="shared" si="70"/>
        <v>61.600000000000009</v>
      </c>
      <c r="R876" s="49" t="str">
        <f>VLOOKUP(Q876,Helper!$N:$O,2,TRUE)</f>
        <v>C</v>
      </c>
      <c r="S876" s="51">
        <f>MATCH(D876,Detail!$G$2:$G$1001,0)</f>
        <v>716</v>
      </c>
      <c r="T876" s="27">
        <f>INDEX(Detail!$A$2:$A$1001,Main!S876,1)</f>
        <v>37517</v>
      </c>
      <c r="U876" t="str">
        <f>INDEX(Detail!$F$2:$F$1001,Main!S876,1)</f>
        <v>Payakumbuh</v>
      </c>
      <c r="V876">
        <f>INDEX(Detail!$C$2:$C$1001,Main!S876,1)</f>
        <v>158</v>
      </c>
      <c r="W876">
        <f>INDEX(Detail!$D$2:$D$1001,Main!S876,1)</f>
        <v>62</v>
      </c>
      <c r="X876" t="str">
        <f>INDEX(Detail!$E$2:$E$1001,Main!S876,1)</f>
        <v>Jalan Wonoayu No. 31</v>
      </c>
      <c r="Y876" t="str">
        <f>INDEX(Detail!$B$2:$B$1001,Main!S876,1)</f>
        <v>O+</v>
      </c>
      <c r="Z876">
        <f>MATCH(F876,Sheet1!$A$3:$A$8,0)</f>
        <v>4</v>
      </c>
      <c r="AA876">
        <f>MATCH(A876,Sheet1!$B$2:$E$2,0)</f>
        <v>4</v>
      </c>
      <c r="AB876" t="str">
        <f>INDEX(Sheet1!$B$3:$E$8,Main!Z876,Main!AA876)</f>
        <v>Bu Made</v>
      </c>
    </row>
    <row r="877" spans="1:28" x14ac:dyDescent="0.35">
      <c r="A877" t="str">
        <f t="shared" si="69"/>
        <v>Kategori 4</v>
      </c>
      <c r="B877">
        <v>876</v>
      </c>
      <c r="C877" t="str">
        <f t="shared" si="66"/>
        <v>0876</v>
      </c>
      <c r="D877" t="str">
        <f t="shared" si="67"/>
        <v>A0876</v>
      </c>
      <c r="E877" t="str">
        <f>VLOOKUP(F877,Helper!$I:$J,2,0)</f>
        <v>A</v>
      </c>
      <c r="F877" t="s">
        <v>1015</v>
      </c>
      <c r="G877" s="27" t="str">
        <f>VLOOKUP(D877,Detail!$G:$H,2,0)</f>
        <v>Citra Sitorus</v>
      </c>
      <c r="H877">
        <v>51</v>
      </c>
      <c r="I877">
        <v>65</v>
      </c>
      <c r="J877">
        <v>42</v>
      </c>
      <c r="K877">
        <v>55</v>
      </c>
      <c r="L877">
        <v>66</v>
      </c>
      <c r="M877">
        <v>52</v>
      </c>
      <c r="N877">
        <v>75</v>
      </c>
      <c r="O877" s="27">
        <f>IFERROR(VLOOKUP(D877,Absen!$A:$B,2,0),"No")</f>
        <v>44835</v>
      </c>
      <c r="P877" s="43">
        <f t="shared" si="68"/>
        <v>65</v>
      </c>
      <c r="Q877" s="45">
        <f t="shared" si="70"/>
        <v>54.924999999999997</v>
      </c>
      <c r="R877" s="49" t="str">
        <f>VLOOKUP(Q877,Helper!$N:$O,2,TRUE)</f>
        <v>D</v>
      </c>
      <c r="S877" s="51">
        <f>MATCH(D877,Detail!$G$2:$G$1001,0)</f>
        <v>185</v>
      </c>
      <c r="T877" s="27">
        <f>INDEX(Detail!$A$2:$A$1001,Main!S877,1)</f>
        <v>38426</v>
      </c>
      <c r="U877" t="str">
        <f>INDEX(Detail!$F$2:$F$1001,Main!S877,1)</f>
        <v>Pontianak</v>
      </c>
      <c r="V877">
        <f>INDEX(Detail!$C$2:$C$1001,Main!S877,1)</f>
        <v>154</v>
      </c>
      <c r="W877">
        <f>INDEX(Detail!$D$2:$D$1001,Main!S877,1)</f>
        <v>66</v>
      </c>
      <c r="X877" t="str">
        <f>INDEX(Detail!$E$2:$E$1001,Main!S877,1)</f>
        <v xml:space="preserve">Gang Rawamangun No. 3
</v>
      </c>
      <c r="Y877" t="str">
        <f>INDEX(Detail!$B$2:$B$1001,Main!S877,1)</f>
        <v>A-</v>
      </c>
      <c r="Z877">
        <f>MATCH(F877,Sheet1!$A$3:$A$8,0)</f>
        <v>1</v>
      </c>
      <c r="AA877">
        <f>MATCH(A877,Sheet1!$B$2:$E$2,0)</f>
        <v>4</v>
      </c>
      <c r="AB877" t="str">
        <f>INDEX(Sheet1!$B$3:$E$8,Main!Z877,Main!AA877)</f>
        <v>Pak Krisna</v>
      </c>
    </row>
    <row r="878" spans="1:28" x14ac:dyDescent="0.35">
      <c r="A878" t="str">
        <f t="shared" si="69"/>
        <v>Kategori 4</v>
      </c>
      <c r="B878">
        <v>877</v>
      </c>
      <c r="C878" t="str">
        <f t="shared" si="66"/>
        <v>0877</v>
      </c>
      <c r="D878" t="str">
        <f t="shared" si="67"/>
        <v>C0877</v>
      </c>
      <c r="E878" t="str">
        <f>VLOOKUP(F878,Helper!$I:$J,2,0)</f>
        <v>C</v>
      </c>
      <c r="F878" t="s">
        <v>1012</v>
      </c>
      <c r="G878" s="27" t="str">
        <f>VLOOKUP(D878,Detail!$G:$H,2,0)</f>
        <v>Jail Usada</v>
      </c>
      <c r="H878">
        <v>78</v>
      </c>
      <c r="I878">
        <v>65</v>
      </c>
      <c r="J878">
        <v>48</v>
      </c>
      <c r="K878">
        <v>68</v>
      </c>
      <c r="L878">
        <v>83</v>
      </c>
      <c r="M878">
        <v>64</v>
      </c>
      <c r="N878">
        <v>100</v>
      </c>
      <c r="O878" s="27">
        <f>IFERROR(VLOOKUP(D878,Absen!$A:$B,2,0),"No")</f>
        <v>44913</v>
      </c>
      <c r="P878" s="43">
        <f t="shared" si="68"/>
        <v>90</v>
      </c>
      <c r="Q878" s="45">
        <f t="shared" si="70"/>
        <v>68.150000000000006</v>
      </c>
      <c r="R878" s="49" t="str">
        <f>VLOOKUP(Q878,Helper!$N:$O,2,TRUE)</f>
        <v>C</v>
      </c>
      <c r="S878" s="51">
        <f>MATCH(D878,Detail!$G$2:$G$1001,0)</f>
        <v>4</v>
      </c>
      <c r="T878" s="27">
        <f>INDEX(Detail!$A$2:$A$1001,Main!S878,1)</f>
        <v>38436</v>
      </c>
      <c r="U878" t="str">
        <f>INDEX(Detail!$F$2:$F$1001,Main!S878,1)</f>
        <v>Kota Administrasi Jakarta Utara</v>
      </c>
      <c r="V878">
        <f>INDEX(Detail!$C$2:$C$1001,Main!S878,1)</f>
        <v>154</v>
      </c>
      <c r="W878">
        <f>INDEX(Detail!$D$2:$D$1001,Main!S878,1)</f>
        <v>83</v>
      </c>
      <c r="X878" t="str">
        <f>INDEX(Detail!$E$2:$E$1001,Main!S878,1)</f>
        <v>Gang Ahmad Dahlan No. 96</v>
      </c>
      <c r="Y878" t="str">
        <f>INDEX(Detail!$B$2:$B$1001,Main!S878,1)</f>
        <v>A+</v>
      </c>
      <c r="Z878">
        <f>MATCH(F878,Sheet1!$A$3:$A$8,0)</f>
        <v>3</v>
      </c>
      <c r="AA878">
        <f>MATCH(A878,Sheet1!$B$2:$E$2,0)</f>
        <v>4</v>
      </c>
      <c r="AB878" t="str">
        <f>INDEX(Sheet1!$B$3:$E$8,Main!Z878,Main!AA878)</f>
        <v>Pak Andi</v>
      </c>
    </row>
    <row r="879" spans="1:28" x14ac:dyDescent="0.35">
      <c r="A879" t="str">
        <f t="shared" si="69"/>
        <v>Kategori 4</v>
      </c>
      <c r="B879">
        <v>878</v>
      </c>
      <c r="C879" t="str">
        <f t="shared" si="66"/>
        <v>0878</v>
      </c>
      <c r="D879" t="str">
        <f t="shared" si="67"/>
        <v>F0878</v>
      </c>
      <c r="E879" t="str">
        <f>VLOOKUP(F879,Helper!$I:$J,2,0)</f>
        <v>F</v>
      </c>
      <c r="F879" t="s">
        <v>1011</v>
      </c>
      <c r="G879" s="27" t="str">
        <f>VLOOKUP(D879,Detail!$G:$H,2,0)</f>
        <v>Salimah Wijaya</v>
      </c>
      <c r="H879">
        <v>55</v>
      </c>
      <c r="I879">
        <v>43</v>
      </c>
      <c r="J879">
        <v>60</v>
      </c>
      <c r="K879">
        <v>72</v>
      </c>
      <c r="L879">
        <v>67</v>
      </c>
      <c r="M879">
        <v>41</v>
      </c>
      <c r="N879">
        <v>75</v>
      </c>
      <c r="O879" s="27">
        <f>IFERROR(VLOOKUP(D879,Absen!$A:$B,2,0),"No")</f>
        <v>44791</v>
      </c>
      <c r="P879" s="43">
        <f t="shared" si="68"/>
        <v>65</v>
      </c>
      <c r="Q879" s="45">
        <f t="shared" si="70"/>
        <v>56.325000000000003</v>
      </c>
      <c r="R879" s="49" t="str">
        <f>VLOOKUP(Q879,Helper!$N:$O,2,TRUE)</f>
        <v>D</v>
      </c>
      <c r="S879" s="51">
        <f>MATCH(D879,Detail!$G$2:$G$1001,0)</f>
        <v>138</v>
      </c>
      <c r="T879" s="27">
        <f>INDEX(Detail!$A$2:$A$1001,Main!S879,1)</f>
        <v>38299</v>
      </c>
      <c r="U879" t="str">
        <f>INDEX(Detail!$F$2:$F$1001,Main!S879,1)</f>
        <v>Denpasar</v>
      </c>
      <c r="V879">
        <f>INDEX(Detail!$C$2:$C$1001,Main!S879,1)</f>
        <v>172</v>
      </c>
      <c r="W879">
        <f>INDEX(Detail!$D$2:$D$1001,Main!S879,1)</f>
        <v>51</v>
      </c>
      <c r="X879" t="str">
        <f>INDEX(Detail!$E$2:$E$1001,Main!S879,1)</f>
        <v>Gang Moch. Toha No. 06</v>
      </c>
      <c r="Y879" t="str">
        <f>INDEX(Detail!$B$2:$B$1001,Main!S879,1)</f>
        <v>A+</v>
      </c>
      <c r="Z879">
        <f>MATCH(F879,Sheet1!$A$3:$A$8,0)</f>
        <v>6</v>
      </c>
      <c r="AA879">
        <f>MATCH(A879,Sheet1!$B$2:$E$2,0)</f>
        <v>4</v>
      </c>
      <c r="AB879" t="str">
        <f>INDEX(Sheet1!$B$3:$E$8,Main!Z879,Main!AA879)</f>
        <v>Bu Dwi</v>
      </c>
    </row>
    <row r="880" spans="1:28" x14ac:dyDescent="0.35">
      <c r="A880" t="str">
        <f t="shared" si="69"/>
        <v>Kategori 4</v>
      </c>
      <c r="B880">
        <v>879</v>
      </c>
      <c r="C880" t="str">
        <f t="shared" si="66"/>
        <v>0879</v>
      </c>
      <c r="D880" t="str">
        <f t="shared" si="67"/>
        <v>A0879</v>
      </c>
      <c r="E880" t="str">
        <f>VLOOKUP(F880,Helper!$I:$J,2,0)</f>
        <v>A</v>
      </c>
      <c r="F880" t="s">
        <v>1015</v>
      </c>
      <c r="G880" s="27" t="str">
        <f>VLOOKUP(D880,Detail!$G:$H,2,0)</f>
        <v>Irsad Kusmawati</v>
      </c>
      <c r="H880">
        <v>70</v>
      </c>
      <c r="I880">
        <v>58</v>
      </c>
      <c r="J880">
        <v>84</v>
      </c>
      <c r="K880">
        <v>50</v>
      </c>
      <c r="L880">
        <v>87</v>
      </c>
      <c r="M880">
        <v>65</v>
      </c>
      <c r="N880">
        <v>74</v>
      </c>
      <c r="O880" s="27" t="str">
        <f>IFERROR(VLOOKUP(D880,Absen!$A:$B,2,0),"No")</f>
        <v>No</v>
      </c>
      <c r="P880" s="43">
        <f t="shared" si="68"/>
        <v>74</v>
      </c>
      <c r="Q880" s="45">
        <f t="shared" si="70"/>
        <v>70.325000000000003</v>
      </c>
      <c r="R880" s="49" t="str">
        <f>VLOOKUP(Q880,Helper!$N:$O,2,TRUE)</f>
        <v>B</v>
      </c>
      <c r="S880" s="51">
        <f>MATCH(D880,Detail!$G$2:$G$1001,0)</f>
        <v>79</v>
      </c>
      <c r="T880" s="27">
        <f>INDEX(Detail!$A$2:$A$1001,Main!S880,1)</f>
        <v>37995</v>
      </c>
      <c r="U880" t="str">
        <f>INDEX(Detail!$F$2:$F$1001,Main!S880,1)</f>
        <v>Tegal</v>
      </c>
      <c r="V880">
        <f>INDEX(Detail!$C$2:$C$1001,Main!S880,1)</f>
        <v>158</v>
      </c>
      <c r="W880">
        <f>INDEX(Detail!$D$2:$D$1001,Main!S880,1)</f>
        <v>68</v>
      </c>
      <c r="X880" t="str">
        <f>INDEX(Detail!$E$2:$E$1001,Main!S880,1)</f>
        <v xml:space="preserve">Gang Jend. A. Yani No. 5
</v>
      </c>
      <c r="Y880" t="str">
        <f>INDEX(Detail!$B$2:$B$1001,Main!S880,1)</f>
        <v>AB-</v>
      </c>
      <c r="Z880">
        <f>MATCH(F880,Sheet1!$A$3:$A$8,0)</f>
        <v>1</v>
      </c>
      <c r="AA880">
        <f>MATCH(A880,Sheet1!$B$2:$E$2,0)</f>
        <v>4</v>
      </c>
      <c r="AB880" t="str">
        <f>INDEX(Sheet1!$B$3:$E$8,Main!Z880,Main!AA880)</f>
        <v>Pak Krisna</v>
      </c>
    </row>
    <row r="881" spans="1:28" x14ac:dyDescent="0.35">
      <c r="A881" t="str">
        <f t="shared" si="69"/>
        <v>Kategori 4</v>
      </c>
      <c r="B881">
        <v>880</v>
      </c>
      <c r="C881" t="str">
        <f t="shared" si="66"/>
        <v>0880</v>
      </c>
      <c r="D881" t="str">
        <f t="shared" si="67"/>
        <v>A0880</v>
      </c>
      <c r="E881" t="str">
        <f>VLOOKUP(F881,Helper!$I:$J,2,0)</f>
        <v>A</v>
      </c>
      <c r="F881" t="s">
        <v>1015</v>
      </c>
      <c r="G881" s="27" t="str">
        <f>VLOOKUP(D881,Detail!$G:$H,2,0)</f>
        <v>Marsito Nasyiah</v>
      </c>
      <c r="H881">
        <v>73</v>
      </c>
      <c r="I881">
        <v>69</v>
      </c>
      <c r="J881">
        <v>58</v>
      </c>
      <c r="K881">
        <v>71</v>
      </c>
      <c r="L881">
        <v>85</v>
      </c>
      <c r="M881">
        <v>58</v>
      </c>
      <c r="N881">
        <v>86</v>
      </c>
      <c r="O881" s="27">
        <f>IFERROR(VLOOKUP(D881,Absen!$A:$B,2,0),"No")</f>
        <v>44858</v>
      </c>
      <c r="P881" s="43">
        <f t="shared" si="68"/>
        <v>76</v>
      </c>
      <c r="Q881" s="45">
        <f t="shared" si="70"/>
        <v>68.05</v>
      </c>
      <c r="R881" s="49" t="str">
        <f>VLOOKUP(Q881,Helper!$N:$O,2,TRUE)</f>
        <v>C</v>
      </c>
      <c r="S881" s="51">
        <f>MATCH(D881,Detail!$G$2:$G$1001,0)</f>
        <v>999</v>
      </c>
      <c r="T881" s="27">
        <f>INDEX(Detail!$A$2:$A$1001,Main!S881,1)</f>
        <v>38105</v>
      </c>
      <c r="U881" t="str">
        <f>INDEX(Detail!$F$2:$F$1001,Main!S881,1)</f>
        <v>Tidore Kepulauan</v>
      </c>
      <c r="V881">
        <f>INDEX(Detail!$C$2:$C$1001,Main!S881,1)</f>
        <v>171</v>
      </c>
      <c r="W881">
        <f>INDEX(Detail!$D$2:$D$1001,Main!S881,1)</f>
        <v>80</v>
      </c>
      <c r="X881" t="str">
        <f>INDEX(Detail!$E$2:$E$1001,Main!S881,1)</f>
        <v xml:space="preserve">Jl. Yos Sudarso No. 5
</v>
      </c>
      <c r="Y881" t="str">
        <f>INDEX(Detail!$B$2:$B$1001,Main!S881,1)</f>
        <v>AB+</v>
      </c>
      <c r="Z881">
        <f>MATCH(F881,Sheet1!$A$3:$A$8,0)</f>
        <v>1</v>
      </c>
      <c r="AA881">
        <f>MATCH(A881,Sheet1!$B$2:$E$2,0)</f>
        <v>4</v>
      </c>
      <c r="AB881" t="str">
        <f>INDEX(Sheet1!$B$3:$E$8,Main!Z881,Main!AA881)</f>
        <v>Pak Krisna</v>
      </c>
    </row>
    <row r="882" spans="1:28" x14ac:dyDescent="0.35">
      <c r="A882" t="str">
        <f t="shared" si="69"/>
        <v>Kategori 4</v>
      </c>
      <c r="B882">
        <v>881</v>
      </c>
      <c r="C882" t="str">
        <f t="shared" si="66"/>
        <v>0881</v>
      </c>
      <c r="D882" t="str">
        <f t="shared" si="67"/>
        <v>B0881</v>
      </c>
      <c r="E882" t="str">
        <f>VLOOKUP(F882,Helper!$I:$J,2,0)</f>
        <v>B</v>
      </c>
      <c r="F882" t="s">
        <v>1014</v>
      </c>
      <c r="G882" s="27" t="str">
        <f>VLOOKUP(D882,Detail!$G:$H,2,0)</f>
        <v>Raihan Nasyiah</v>
      </c>
      <c r="H882">
        <v>69</v>
      </c>
      <c r="I882">
        <v>50</v>
      </c>
      <c r="J882">
        <v>45</v>
      </c>
      <c r="K882">
        <v>60</v>
      </c>
      <c r="L882">
        <v>73</v>
      </c>
      <c r="M882">
        <v>99</v>
      </c>
      <c r="N882">
        <v>85</v>
      </c>
      <c r="O882" s="27" t="str">
        <f>IFERROR(VLOOKUP(D882,Absen!$A:$B,2,0),"No")</f>
        <v>No</v>
      </c>
      <c r="P882" s="43">
        <f t="shared" si="68"/>
        <v>85</v>
      </c>
      <c r="Q882" s="45">
        <f t="shared" si="70"/>
        <v>68.8</v>
      </c>
      <c r="R882" s="49" t="str">
        <f>VLOOKUP(Q882,Helper!$N:$O,2,TRUE)</f>
        <v>C</v>
      </c>
      <c r="S882" s="51">
        <f>MATCH(D882,Detail!$G$2:$G$1001,0)</f>
        <v>851</v>
      </c>
      <c r="T882" s="27">
        <f>INDEX(Detail!$A$2:$A$1001,Main!S882,1)</f>
        <v>37676</v>
      </c>
      <c r="U882" t="str">
        <f>INDEX(Detail!$F$2:$F$1001,Main!S882,1)</f>
        <v>Bau-Bau</v>
      </c>
      <c r="V882">
        <f>INDEX(Detail!$C$2:$C$1001,Main!S882,1)</f>
        <v>161</v>
      </c>
      <c r="W882">
        <f>INDEX(Detail!$D$2:$D$1001,Main!S882,1)</f>
        <v>51</v>
      </c>
      <c r="X882" t="str">
        <f>INDEX(Detail!$E$2:$E$1001,Main!S882,1)</f>
        <v xml:space="preserve">Jl. Laswi No. 8
</v>
      </c>
      <c r="Y882" t="str">
        <f>INDEX(Detail!$B$2:$B$1001,Main!S882,1)</f>
        <v>A+</v>
      </c>
      <c r="Z882">
        <f>MATCH(F882,Sheet1!$A$3:$A$8,0)</f>
        <v>2</v>
      </c>
      <c r="AA882">
        <f>MATCH(A882,Sheet1!$B$2:$E$2,0)</f>
        <v>4</v>
      </c>
      <c r="AB882" t="str">
        <f>INDEX(Sheet1!$B$3:$E$8,Main!Z882,Main!AA882)</f>
        <v>Pak Budi</v>
      </c>
    </row>
    <row r="883" spans="1:28" x14ac:dyDescent="0.35">
      <c r="A883" t="str">
        <f t="shared" si="69"/>
        <v>Kategori 4</v>
      </c>
      <c r="B883">
        <v>882</v>
      </c>
      <c r="C883" t="str">
        <f t="shared" si="66"/>
        <v>0882</v>
      </c>
      <c r="D883" t="str">
        <f t="shared" si="67"/>
        <v>C0882</v>
      </c>
      <c r="E883" t="str">
        <f>VLOOKUP(F883,Helper!$I:$J,2,0)</f>
        <v>C</v>
      </c>
      <c r="F883" t="s">
        <v>1012</v>
      </c>
      <c r="G883" s="27" t="str">
        <f>VLOOKUP(D883,Detail!$G:$H,2,0)</f>
        <v>Cawuk Sihotang</v>
      </c>
      <c r="H883">
        <v>85</v>
      </c>
      <c r="I883">
        <v>59</v>
      </c>
      <c r="J883">
        <v>68</v>
      </c>
      <c r="K883">
        <v>72</v>
      </c>
      <c r="L883">
        <v>81</v>
      </c>
      <c r="M883">
        <v>87</v>
      </c>
      <c r="N883">
        <v>62</v>
      </c>
      <c r="O883" s="27">
        <f>IFERROR(VLOOKUP(D883,Absen!$A:$B,2,0),"No")</f>
        <v>44845</v>
      </c>
      <c r="P883" s="43">
        <f t="shared" si="68"/>
        <v>52</v>
      </c>
      <c r="Q883" s="45">
        <f t="shared" si="70"/>
        <v>73.325000000000003</v>
      </c>
      <c r="R883" s="49" t="str">
        <f>VLOOKUP(Q883,Helper!$N:$O,2,TRUE)</f>
        <v>B</v>
      </c>
      <c r="S883" s="51">
        <f>MATCH(D883,Detail!$G$2:$G$1001,0)</f>
        <v>133</v>
      </c>
      <c r="T883" s="27">
        <f>INDEX(Detail!$A$2:$A$1001,Main!S883,1)</f>
        <v>38445</v>
      </c>
      <c r="U883" t="str">
        <f>INDEX(Detail!$F$2:$F$1001,Main!S883,1)</f>
        <v>Padangpanjang</v>
      </c>
      <c r="V883">
        <f>INDEX(Detail!$C$2:$C$1001,Main!S883,1)</f>
        <v>174</v>
      </c>
      <c r="W883">
        <f>INDEX(Detail!$D$2:$D$1001,Main!S883,1)</f>
        <v>69</v>
      </c>
      <c r="X883" t="str">
        <f>INDEX(Detail!$E$2:$E$1001,Main!S883,1)</f>
        <v xml:space="preserve">Gang Moch. Ramdan No. 3
</v>
      </c>
      <c r="Y883" t="str">
        <f>INDEX(Detail!$B$2:$B$1001,Main!S883,1)</f>
        <v>AB+</v>
      </c>
      <c r="Z883">
        <f>MATCH(F883,Sheet1!$A$3:$A$8,0)</f>
        <v>3</v>
      </c>
      <c r="AA883">
        <f>MATCH(A883,Sheet1!$B$2:$E$2,0)</f>
        <v>4</v>
      </c>
      <c r="AB883" t="str">
        <f>INDEX(Sheet1!$B$3:$E$8,Main!Z883,Main!AA883)</f>
        <v>Pak Andi</v>
      </c>
    </row>
    <row r="884" spans="1:28" x14ac:dyDescent="0.35">
      <c r="A884" t="str">
        <f t="shared" si="69"/>
        <v>Kategori 4</v>
      </c>
      <c r="B884">
        <v>883</v>
      </c>
      <c r="C884" t="str">
        <f t="shared" si="66"/>
        <v>0883</v>
      </c>
      <c r="D884" t="str">
        <f t="shared" si="67"/>
        <v>C0883</v>
      </c>
      <c r="E884" t="str">
        <f>VLOOKUP(F884,Helper!$I:$J,2,0)</f>
        <v>C</v>
      </c>
      <c r="F884" t="s">
        <v>1012</v>
      </c>
      <c r="G884" s="27" t="str">
        <f>VLOOKUP(D884,Detail!$G:$H,2,0)</f>
        <v>Lanjar Utami</v>
      </c>
      <c r="H884">
        <v>53</v>
      </c>
      <c r="I884">
        <v>73</v>
      </c>
      <c r="J884">
        <v>70</v>
      </c>
      <c r="K884">
        <v>67</v>
      </c>
      <c r="L884">
        <v>52</v>
      </c>
      <c r="M884">
        <v>87</v>
      </c>
      <c r="N884">
        <v>84</v>
      </c>
      <c r="O884" s="27" t="str">
        <f>IFERROR(VLOOKUP(D884,Absen!$A:$B,2,0),"No")</f>
        <v>No</v>
      </c>
      <c r="P884" s="43">
        <f t="shared" si="68"/>
        <v>84</v>
      </c>
      <c r="Q884" s="45">
        <f t="shared" si="70"/>
        <v>70.425000000000011</v>
      </c>
      <c r="R884" s="49" t="str">
        <f>VLOOKUP(Q884,Helper!$N:$O,2,TRUE)</f>
        <v>B</v>
      </c>
      <c r="S884" s="51">
        <f>MATCH(D884,Detail!$G$2:$G$1001,0)</f>
        <v>774</v>
      </c>
      <c r="T884" s="27">
        <f>INDEX(Detail!$A$2:$A$1001,Main!S884,1)</f>
        <v>37967</v>
      </c>
      <c r="U884" t="str">
        <f>INDEX(Detail!$F$2:$F$1001,Main!S884,1)</f>
        <v>Lhokseumawe</v>
      </c>
      <c r="V884">
        <f>INDEX(Detail!$C$2:$C$1001,Main!S884,1)</f>
        <v>159</v>
      </c>
      <c r="W884">
        <f>INDEX(Detail!$D$2:$D$1001,Main!S884,1)</f>
        <v>62</v>
      </c>
      <c r="X884" t="str">
        <f>INDEX(Detail!$E$2:$E$1001,Main!S884,1)</f>
        <v xml:space="preserve">Jl. Erlangga No. 5
</v>
      </c>
      <c r="Y884" t="str">
        <f>INDEX(Detail!$B$2:$B$1001,Main!S884,1)</f>
        <v>A-</v>
      </c>
      <c r="Z884">
        <f>MATCH(F884,Sheet1!$A$3:$A$8,0)</f>
        <v>3</v>
      </c>
      <c r="AA884">
        <f>MATCH(A884,Sheet1!$B$2:$E$2,0)</f>
        <v>4</v>
      </c>
      <c r="AB884" t="str">
        <f>INDEX(Sheet1!$B$3:$E$8,Main!Z884,Main!AA884)</f>
        <v>Pak Andi</v>
      </c>
    </row>
    <row r="885" spans="1:28" x14ac:dyDescent="0.35">
      <c r="A885" t="str">
        <f t="shared" si="69"/>
        <v>Kategori 4</v>
      </c>
      <c r="B885">
        <v>884</v>
      </c>
      <c r="C885" t="str">
        <f t="shared" si="66"/>
        <v>0884</v>
      </c>
      <c r="D885" t="str">
        <f t="shared" si="67"/>
        <v>D0884</v>
      </c>
      <c r="E885" t="str">
        <f>VLOOKUP(F885,Helper!$I:$J,2,0)</f>
        <v>D</v>
      </c>
      <c r="F885" t="s">
        <v>1013</v>
      </c>
      <c r="G885" s="27" t="str">
        <f>VLOOKUP(D885,Detail!$G:$H,2,0)</f>
        <v>Jail Budiman</v>
      </c>
      <c r="H885">
        <v>77</v>
      </c>
      <c r="I885">
        <v>75</v>
      </c>
      <c r="J885">
        <v>85</v>
      </c>
      <c r="K885">
        <v>55</v>
      </c>
      <c r="L885">
        <v>88</v>
      </c>
      <c r="M885">
        <v>66</v>
      </c>
      <c r="N885">
        <v>92</v>
      </c>
      <c r="O885" s="27" t="str">
        <f>IFERROR(VLOOKUP(D885,Absen!$A:$B,2,0),"No")</f>
        <v>No</v>
      </c>
      <c r="P885" s="43">
        <f t="shared" si="68"/>
        <v>92</v>
      </c>
      <c r="Q885" s="45">
        <f t="shared" si="70"/>
        <v>76.275000000000006</v>
      </c>
      <c r="R885" s="49" t="str">
        <f>VLOOKUP(Q885,Helper!$N:$O,2,TRUE)</f>
        <v>B</v>
      </c>
      <c r="S885" s="51">
        <f>MATCH(D885,Detail!$G$2:$G$1001,0)</f>
        <v>174</v>
      </c>
      <c r="T885" s="27">
        <f>INDEX(Detail!$A$2:$A$1001,Main!S885,1)</f>
        <v>38153</v>
      </c>
      <c r="U885" t="str">
        <f>INDEX(Detail!$F$2:$F$1001,Main!S885,1)</f>
        <v>Tomohon</v>
      </c>
      <c r="V885">
        <f>INDEX(Detail!$C$2:$C$1001,Main!S885,1)</f>
        <v>158</v>
      </c>
      <c r="W885">
        <f>INDEX(Detail!$D$2:$D$1001,Main!S885,1)</f>
        <v>46</v>
      </c>
      <c r="X885" t="str">
        <f>INDEX(Detail!$E$2:$E$1001,Main!S885,1)</f>
        <v>Gang Rajawali Barat No. 01</v>
      </c>
      <c r="Y885" t="str">
        <f>INDEX(Detail!$B$2:$B$1001,Main!S885,1)</f>
        <v>B-</v>
      </c>
      <c r="Z885">
        <f>MATCH(F885,Sheet1!$A$3:$A$8,0)</f>
        <v>4</v>
      </c>
      <c r="AA885">
        <f>MATCH(A885,Sheet1!$B$2:$E$2,0)</f>
        <v>4</v>
      </c>
      <c r="AB885" t="str">
        <f>INDEX(Sheet1!$B$3:$E$8,Main!Z885,Main!AA885)</f>
        <v>Bu Made</v>
      </c>
    </row>
    <row r="886" spans="1:28" x14ac:dyDescent="0.35">
      <c r="A886" t="str">
        <f t="shared" si="69"/>
        <v>Kategori 4</v>
      </c>
      <c r="B886">
        <v>885</v>
      </c>
      <c r="C886" t="str">
        <f t="shared" si="66"/>
        <v>0885</v>
      </c>
      <c r="D886" t="str">
        <f t="shared" si="67"/>
        <v>B0885</v>
      </c>
      <c r="E886" t="str">
        <f>VLOOKUP(F886,Helper!$I:$J,2,0)</f>
        <v>B</v>
      </c>
      <c r="F886" t="s">
        <v>1014</v>
      </c>
      <c r="G886" s="27" t="str">
        <f>VLOOKUP(D886,Detail!$G:$H,2,0)</f>
        <v>Karsa Padmasari</v>
      </c>
      <c r="H886">
        <v>72</v>
      </c>
      <c r="I886">
        <v>69</v>
      </c>
      <c r="J886">
        <v>94</v>
      </c>
      <c r="K886">
        <v>68</v>
      </c>
      <c r="L886">
        <v>76</v>
      </c>
      <c r="M886">
        <v>77</v>
      </c>
      <c r="N886">
        <v>87</v>
      </c>
      <c r="O886" s="27" t="str">
        <f>IFERROR(VLOOKUP(D886,Absen!$A:$B,2,0),"No")</f>
        <v>No</v>
      </c>
      <c r="P886" s="43">
        <f t="shared" si="68"/>
        <v>87</v>
      </c>
      <c r="Q886" s="45">
        <f t="shared" si="70"/>
        <v>78.525000000000006</v>
      </c>
      <c r="R886" s="49" t="str">
        <f>VLOOKUP(Q886,Helper!$N:$O,2,TRUE)</f>
        <v>B</v>
      </c>
      <c r="S886" s="51">
        <f>MATCH(D886,Detail!$G$2:$G$1001,0)</f>
        <v>291</v>
      </c>
      <c r="T886" s="27">
        <f>INDEX(Detail!$A$2:$A$1001,Main!S886,1)</f>
        <v>37566</v>
      </c>
      <c r="U886" t="str">
        <f>INDEX(Detail!$F$2:$F$1001,Main!S886,1)</f>
        <v>Mataram</v>
      </c>
      <c r="V886">
        <f>INDEX(Detail!$C$2:$C$1001,Main!S886,1)</f>
        <v>170</v>
      </c>
      <c r="W886">
        <f>INDEX(Detail!$D$2:$D$1001,Main!S886,1)</f>
        <v>52</v>
      </c>
      <c r="X886" t="str">
        <f>INDEX(Detail!$E$2:$E$1001,Main!S886,1)</f>
        <v xml:space="preserve">Gg. Cikutra Barat No. 2
</v>
      </c>
      <c r="Y886" t="str">
        <f>INDEX(Detail!$B$2:$B$1001,Main!S886,1)</f>
        <v>O-</v>
      </c>
      <c r="Z886">
        <f>MATCH(F886,Sheet1!$A$3:$A$8,0)</f>
        <v>2</v>
      </c>
      <c r="AA886">
        <f>MATCH(A886,Sheet1!$B$2:$E$2,0)</f>
        <v>4</v>
      </c>
      <c r="AB886" t="str">
        <f>INDEX(Sheet1!$B$3:$E$8,Main!Z886,Main!AA886)</f>
        <v>Pak Budi</v>
      </c>
    </row>
    <row r="887" spans="1:28" x14ac:dyDescent="0.35">
      <c r="A887" t="str">
        <f t="shared" si="69"/>
        <v>Kategori 4</v>
      </c>
      <c r="B887">
        <v>886</v>
      </c>
      <c r="C887" t="str">
        <f t="shared" si="66"/>
        <v>0886</v>
      </c>
      <c r="D887" t="str">
        <f t="shared" si="67"/>
        <v>B0886</v>
      </c>
      <c r="E887" t="str">
        <f>VLOOKUP(F887,Helper!$I:$J,2,0)</f>
        <v>B</v>
      </c>
      <c r="F887" t="s">
        <v>1014</v>
      </c>
      <c r="G887" s="27" t="str">
        <f>VLOOKUP(D887,Detail!$G:$H,2,0)</f>
        <v>Muhammad Wijaya</v>
      </c>
      <c r="H887">
        <v>64</v>
      </c>
      <c r="I887">
        <v>63</v>
      </c>
      <c r="J887">
        <v>35</v>
      </c>
      <c r="K887">
        <v>63</v>
      </c>
      <c r="L887">
        <v>54</v>
      </c>
      <c r="M887">
        <v>77</v>
      </c>
      <c r="N887">
        <v>82</v>
      </c>
      <c r="O887" s="27" t="str">
        <f>IFERROR(VLOOKUP(D887,Absen!$A:$B,2,0),"No")</f>
        <v>No</v>
      </c>
      <c r="P887" s="43">
        <f t="shared" si="68"/>
        <v>82</v>
      </c>
      <c r="Q887" s="45">
        <f t="shared" si="70"/>
        <v>61.1</v>
      </c>
      <c r="R887" s="49" t="str">
        <f>VLOOKUP(Q887,Helper!$N:$O,2,TRUE)</f>
        <v>C</v>
      </c>
      <c r="S887" s="51">
        <f>MATCH(D887,Detail!$G$2:$G$1001,0)</f>
        <v>113</v>
      </c>
      <c r="T887" s="27">
        <f>INDEX(Detail!$A$2:$A$1001,Main!S887,1)</f>
        <v>37583</v>
      </c>
      <c r="U887" t="str">
        <f>INDEX(Detail!$F$2:$F$1001,Main!S887,1)</f>
        <v>Bogor</v>
      </c>
      <c r="V887">
        <f>INDEX(Detail!$C$2:$C$1001,Main!S887,1)</f>
        <v>168</v>
      </c>
      <c r="W887">
        <f>INDEX(Detail!$D$2:$D$1001,Main!S887,1)</f>
        <v>87</v>
      </c>
      <c r="X887" t="str">
        <f>INDEX(Detail!$E$2:$E$1001,Main!S887,1)</f>
        <v xml:space="preserve">Gang Laswi No. 2
</v>
      </c>
      <c r="Y887" t="str">
        <f>INDEX(Detail!$B$2:$B$1001,Main!S887,1)</f>
        <v>B+</v>
      </c>
      <c r="Z887">
        <f>MATCH(F887,Sheet1!$A$3:$A$8,0)</f>
        <v>2</v>
      </c>
      <c r="AA887">
        <f>MATCH(A887,Sheet1!$B$2:$E$2,0)</f>
        <v>4</v>
      </c>
      <c r="AB887" t="str">
        <f>INDEX(Sheet1!$B$3:$E$8,Main!Z887,Main!AA887)</f>
        <v>Pak Budi</v>
      </c>
    </row>
    <row r="888" spans="1:28" x14ac:dyDescent="0.35">
      <c r="A888" t="str">
        <f t="shared" si="69"/>
        <v>Kategori 4</v>
      </c>
      <c r="B888">
        <v>887</v>
      </c>
      <c r="C888" t="str">
        <f t="shared" si="66"/>
        <v>0887</v>
      </c>
      <c r="D888" t="str">
        <f t="shared" si="67"/>
        <v>B0887</v>
      </c>
      <c r="E888" t="str">
        <f>VLOOKUP(F888,Helper!$I:$J,2,0)</f>
        <v>B</v>
      </c>
      <c r="F888" t="s">
        <v>1014</v>
      </c>
      <c r="G888" s="27" t="str">
        <f>VLOOKUP(D888,Detail!$G:$H,2,0)</f>
        <v>Cemplunk Rajata</v>
      </c>
      <c r="H888">
        <v>69</v>
      </c>
      <c r="I888">
        <v>68</v>
      </c>
      <c r="J888">
        <v>77</v>
      </c>
      <c r="K888">
        <v>74</v>
      </c>
      <c r="L888">
        <v>90</v>
      </c>
      <c r="M888">
        <v>41</v>
      </c>
      <c r="N888">
        <v>87</v>
      </c>
      <c r="O888" s="27">
        <f>IFERROR(VLOOKUP(D888,Absen!$A:$B,2,0),"No")</f>
        <v>44754</v>
      </c>
      <c r="P888" s="43">
        <f t="shared" si="68"/>
        <v>77</v>
      </c>
      <c r="Q888" s="45">
        <f t="shared" si="70"/>
        <v>68.924999999999997</v>
      </c>
      <c r="R888" s="49" t="str">
        <f>VLOOKUP(Q888,Helper!$N:$O,2,TRUE)</f>
        <v>C</v>
      </c>
      <c r="S888" s="51">
        <f>MATCH(D888,Detail!$G$2:$G$1001,0)</f>
        <v>660</v>
      </c>
      <c r="T888" s="27">
        <f>INDEX(Detail!$A$2:$A$1001,Main!S888,1)</f>
        <v>37355</v>
      </c>
      <c r="U888" t="str">
        <f>INDEX(Detail!$F$2:$F$1001,Main!S888,1)</f>
        <v>Tidore Kepulauan</v>
      </c>
      <c r="V888">
        <f>INDEX(Detail!$C$2:$C$1001,Main!S888,1)</f>
        <v>178</v>
      </c>
      <c r="W888">
        <f>INDEX(Detail!$D$2:$D$1001,Main!S888,1)</f>
        <v>69</v>
      </c>
      <c r="X888" t="str">
        <f>INDEX(Detail!$E$2:$E$1001,Main!S888,1)</f>
        <v>Jalan Ronggowarsito No. 42</v>
      </c>
      <c r="Y888" t="str">
        <f>INDEX(Detail!$B$2:$B$1001,Main!S888,1)</f>
        <v>O-</v>
      </c>
      <c r="Z888">
        <f>MATCH(F888,Sheet1!$A$3:$A$8,0)</f>
        <v>2</v>
      </c>
      <c r="AA888">
        <f>MATCH(A888,Sheet1!$B$2:$E$2,0)</f>
        <v>4</v>
      </c>
      <c r="AB888" t="str">
        <f>INDEX(Sheet1!$B$3:$E$8,Main!Z888,Main!AA888)</f>
        <v>Pak Budi</v>
      </c>
    </row>
    <row r="889" spans="1:28" x14ac:dyDescent="0.35">
      <c r="A889" t="str">
        <f t="shared" si="69"/>
        <v>Kategori 4</v>
      </c>
      <c r="B889">
        <v>888</v>
      </c>
      <c r="C889" t="str">
        <f t="shared" si="66"/>
        <v>0888</v>
      </c>
      <c r="D889" t="str">
        <f t="shared" si="67"/>
        <v>F0888</v>
      </c>
      <c r="E889" t="str">
        <f>VLOOKUP(F889,Helper!$I:$J,2,0)</f>
        <v>F</v>
      </c>
      <c r="F889" t="s">
        <v>1011</v>
      </c>
      <c r="G889" s="27" t="str">
        <f>VLOOKUP(D889,Detail!$G:$H,2,0)</f>
        <v>Hartaka Utami</v>
      </c>
      <c r="H889">
        <v>83</v>
      </c>
      <c r="I889">
        <v>74</v>
      </c>
      <c r="J889">
        <v>39</v>
      </c>
      <c r="K889">
        <v>75</v>
      </c>
      <c r="L889">
        <v>92</v>
      </c>
      <c r="M889">
        <v>44</v>
      </c>
      <c r="N889">
        <v>78</v>
      </c>
      <c r="O889" s="27" t="str">
        <f>IFERROR(VLOOKUP(D889,Absen!$A:$B,2,0),"No")</f>
        <v>No</v>
      </c>
      <c r="P889" s="43">
        <f t="shared" si="68"/>
        <v>78</v>
      </c>
      <c r="Q889" s="45">
        <f t="shared" si="70"/>
        <v>64.899999999999991</v>
      </c>
      <c r="R889" s="49" t="str">
        <f>VLOOKUP(Q889,Helper!$N:$O,2,TRUE)</f>
        <v>C</v>
      </c>
      <c r="S889" s="51">
        <f>MATCH(D889,Detail!$G$2:$G$1001,0)</f>
        <v>619</v>
      </c>
      <c r="T889" s="27">
        <f>INDEX(Detail!$A$2:$A$1001,Main!S889,1)</f>
        <v>37530</v>
      </c>
      <c r="U889" t="str">
        <f>INDEX(Detail!$F$2:$F$1001,Main!S889,1)</f>
        <v>Bontang</v>
      </c>
      <c r="V889">
        <f>INDEX(Detail!$C$2:$C$1001,Main!S889,1)</f>
        <v>174</v>
      </c>
      <c r="W889">
        <f>INDEX(Detail!$D$2:$D$1001,Main!S889,1)</f>
        <v>59</v>
      </c>
      <c r="X889" t="str">
        <f>INDEX(Detail!$E$2:$E$1001,Main!S889,1)</f>
        <v>Jalan Monginsidi No. 10</v>
      </c>
      <c r="Y889" t="str">
        <f>INDEX(Detail!$B$2:$B$1001,Main!S889,1)</f>
        <v>B+</v>
      </c>
      <c r="Z889">
        <f>MATCH(F889,Sheet1!$A$3:$A$8,0)</f>
        <v>6</v>
      </c>
      <c r="AA889">
        <f>MATCH(A889,Sheet1!$B$2:$E$2,0)</f>
        <v>4</v>
      </c>
      <c r="AB889" t="str">
        <f>INDEX(Sheet1!$B$3:$E$8,Main!Z889,Main!AA889)</f>
        <v>Bu Dwi</v>
      </c>
    </row>
    <row r="890" spans="1:28" x14ac:dyDescent="0.35">
      <c r="A890" t="str">
        <f t="shared" si="69"/>
        <v>Kategori 4</v>
      </c>
      <c r="B890">
        <v>889</v>
      </c>
      <c r="C890" t="str">
        <f t="shared" si="66"/>
        <v>0889</v>
      </c>
      <c r="D890" t="str">
        <f t="shared" si="67"/>
        <v>F0889</v>
      </c>
      <c r="E890" t="str">
        <f>VLOOKUP(F890,Helper!$I:$J,2,0)</f>
        <v>F</v>
      </c>
      <c r="F890" t="s">
        <v>1011</v>
      </c>
      <c r="G890" s="27" t="str">
        <f>VLOOKUP(D890,Detail!$G:$H,2,0)</f>
        <v>Radit Kuswandari</v>
      </c>
      <c r="H890">
        <v>94</v>
      </c>
      <c r="I890">
        <v>54</v>
      </c>
      <c r="J890">
        <v>45</v>
      </c>
      <c r="K890">
        <v>67</v>
      </c>
      <c r="L890">
        <v>62</v>
      </c>
      <c r="M890">
        <v>72</v>
      </c>
      <c r="N890">
        <v>70</v>
      </c>
      <c r="O890" s="27" t="str">
        <f>IFERROR(VLOOKUP(D890,Absen!$A:$B,2,0),"No")</f>
        <v>No</v>
      </c>
      <c r="P890" s="43">
        <f t="shared" si="68"/>
        <v>70</v>
      </c>
      <c r="Q890" s="45">
        <f t="shared" si="70"/>
        <v>65.025000000000006</v>
      </c>
      <c r="R890" s="49" t="str">
        <f>VLOOKUP(Q890,Helper!$N:$O,2,TRUE)</f>
        <v>C</v>
      </c>
      <c r="S890" s="51">
        <f>MATCH(D890,Detail!$G$2:$G$1001,0)</f>
        <v>449</v>
      </c>
      <c r="T890" s="27">
        <f>INDEX(Detail!$A$2:$A$1001,Main!S890,1)</f>
        <v>37273</v>
      </c>
      <c r="U890" t="str">
        <f>INDEX(Detail!$F$2:$F$1001,Main!S890,1)</f>
        <v>Ambon</v>
      </c>
      <c r="V890">
        <f>INDEX(Detail!$C$2:$C$1001,Main!S890,1)</f>
        <v>159</v>
      </c>
      <c r="W890">
        <f>INDEX(Detail!$D$2:$D$1001,Main!S890,1)</f>
        <v>53</v>
      </c>
      <c r="X890" t="str">
        <f>INDEX(Detail!$E$2:$E$1001,Main!S890,1)</f>
        <v xml:space="preserve">Gg. Stasiun Wonokromo No. 8
</v>
      </c>
      <c r="Y890" t="str">
        <f>INDEX(Detail!$B$2:$B$1001,Main!S890,1)</f>
        <v>AB-</v>
      </c>
      <c r="Z890">
        <f>MATCH(F890,Sheet1!$A$3:$A$8,0)</f>
        <v>6</v>
      </c>
      <c r="AA890">
        <f>MATCH(A890,Sheet1!$B$2:$E$2,0)</f>
        <v>4</v>
      </c>
      <c r="AB890" t="str">
        <f>INDEX(Sheet1!$B$3:$E$8,Main!Z890,Main!AA890)</f>
        <v>Bu Dwi</v>
      </c>
    </row>
    <row r="891" spans="1:28" x14ac:dyDescent="0.35">
      <c r="A891" t="str">
        <f t="shared" si="69"/>
        <v>Kategori 4</v>
      </c>
      <c r="B891">
        <v>890</v>
      </c>
      <c r="C891" t="str">
        <f t="shared" si="66"/>
        <v>0890</v>
      </c>
      <c r="D891" t="str">
        <f t="shared" si="67"/>
        <v>F0890</v>
      </c>
      <c r="E891" t="str">
        <f>VLOOKUP(F891,Helper!$I:$J,2,0)</f>
        <v>F</v>
      </c>
      <c r="F891" t="s">
        <v>1011</v>
      </c>
      <c r="G891" s="27" t="str">
        <f>VLOOKUP(D891,Detail!$G:$H,2,0)</f>
        <v>Asmadi Prabowo</v>
      </c>
      <c r="H891">
        <v>64</v>
      </c>
      <c r="I891">
        <v>66</v>
      </c>
      <c r="J891">
        <v>87</v>
      </c>
      <c r="K891">
        <v>65</v>
      </c>
      <c r="L891">
        <v>94</v>
      </c>
      <c r="M891">
        <v>78</v>
      </c>
      <c r="N891">
        <v>77</v>
      </c>
      <c r="O891" s="27" t="str">
        <f>IFERROR(VLOOKUP(D891,Absen!$A:$B,2,0),"No")</f>
        <v>No</v>
      </c>
      <c r="P891" s="43">
        <f t="shared" si="68"/>
        <v>77</v>
      </c>
      <c r="Q891" s="45">
        <f t="shared" si="70"/>
        <v>76.825000000000003</v>
      </c>
      <c r="R891" s="49" t="str">
        <f>VLOOKUP(Q891,Helper!$N:$O,2,TRUE)</f>
        <v>B</v>
      </c>
      <c r="S891" s="51">
        <f>MATCH(D891,Detail!$G$2:$G$1001,0)</f>
        <v>193</v>
      </c>
      <c r="T891" s="27">
        <f>INDEX(Detail!$A$2:$A$1001,Main!S891,1)</f>
        <v>37222</v>
      </c>
      <c r="U891" t="str">
        <f>INDEX(Detail!$F$2:$F$1001,Main!S891,1)</f>
        <v>Lubuklinggau</v>
      </c>
      <c r="V891">
        <f>INDEX(Detail!$C$2:$C$1001,Main!S891,1)</f>
        <v>178</v>
      </c>
      <c r="W891">
        <f>INDEX(Detail!$D$2:$D$1001,Main!S891,1)</f>
        <v>91</v>
      </c>
      <c r="X891" t="str">
        <f>INDEX(Detail!$E$2:$E$1001,Main!S891,1)</f>
        <v>Gang Raya Setiabudhi No. 60</v>
      </c>
      <c r="Y891" t="str">
        <f>INDEX(Detail!$B$2:$B$1001,Main!S891,1)</f>
        <v>B+</v>
      </c>
      <c r="Z891">
        <f>MATCH(F891,Sheet1!$A$3:$A$8,0)</f>
        <v>6</v>
      </c>
      <c r="AA891">
        <f>MATCH(A891,Sheet1!$B$2:$E$2,0)</f>
        <v>4</v>
      </c>
      <c r="AB891" t="str">
        <f>INDEX(Sheet1!$B$3:$E$8,Main!Z891,Main!AA891)</f>
        <v>Bu Dwi</v>
      </c>
    </row>
    <row r="892" spans="1:28" x14ac:dyDescent="0.35">
      <c r="A892" t="str">
        <f t="shared" si="69"/>
        <v>Kategori 4</v>
      </c>
      <c r="B892">
        <v>891</v>
      </c>
      <c r="C892" t="str">
        <f t="shared" si="66"/>
        <v>0891</v>
      </c>
      <c r="D892" t="str">
        <f t="shared" si="67"/>
        <v>B0891</v>
      </c>
      <c r="E892" t="str">
        <f>VLOOKUP(F892,Helper!$I:$J,2,0)</f>
        <v>B</v>
      </c>
      <c r="F892" t="s">
        <v>1014</v>
      </c>
      <c r="G892" s="27" t="str">
        <f>VLOOKUP(D892,Detail!$G:$H,2,0)</f>
        <v>Artawan Zulaika</v>
      </c>
      <c r="H892">
        <v>63</v>
      </c>
      <c r="I892">
        <v>43</v>
      </c>
      <c r="J892">
        <v>86</v>
      </c>
      <c r="K892">
        <v>58</v>
      </c>
      <c r="L892">
        <v>86</v>
      </c>
      <c r="M892">
        <v>76</v>
      </c>
      <c r="N892">
        <v>69</v>
      </c>
      <c r="O892" s="27" t="str">
        <f>IFERROR(VLOOKUP(D892,Absen!$A:$B,2,0),"No")</f>
        <v>No</v>
      </c>
      <c r="P892" s="43">
        <f t="shared" si="68"/>
        <v>69</v>
      </c>
      <c r="Q892" s="45">
        <f t="shared" si="70"/>
        <v>70.550000000000011</v>
      </c>
      <c r="R892" s="49" t="str">
        <f>VLOOKUP(Q892,Helper!$N:$O,2,TRUE)</f>
        <v>B</v>
      </c>
      <c r="S892" s="51">
        <f>MATCH(D892,Detail!$G$2:$G$1001,0)</f>
        <v>244</v>
      </c>
      <c r="T892" s="27">
        <f>INDEX(Detail!$A$2:$A$1001,Main!S892,1)</f>
        <v>38431</v>
      </c>
      <c r="U892" t="str">
        <f>INDEX(Detail!$F$2:$F$1001,Main!S892,1)</f>
        <v>Gorontalo</v>
      </c>
      <c r="V892">
        <f>INDEX(Detail!$C$2:$C$1001,Main!S892,1)</f>
        <v>159</v>
      </c>
      <c r="W892">
        <f>INDEX(Detail!$D$2:$D$1001,Main!S892,1)</f>
        <v>86</v>
      </c>
      <c r="X892" t="str">
        <f>INDEX(Detail!$E$2:$E$1001,Main!S892,1)</f>
        <v xml:space="preserve">Gang W.R. Supratman No. 6
</v>
      </c>
      <c r="Y892" t="str">
        <f>INDEX(Detail!$B$2:$B$1001,Main!S892,1)</f>
        <v>O+</v>
      </c>
      <c r="Z892">
        <f>MATCH(F892,Sheet1!$A$3:$A$8,0)</f>
        <v>2</v>
      </c>
      <c r="AA892">
        <f>MATCH(A892,Sheet1!$B$2:$E$2,0)</f>
        <v>4</v>
      </c>
      <c r="AB892" t="str">
        <f>INDEX(Sheet1!$B$3:$E$8,Main!Z892,Main!AA892)</f>
        <v>Pak Budi</v>
      </c>
    </row>
    <row r="893" spans="1:28" x14ac:dyDescent="0.35">
      <c r="A893" t="str">
        <f t="shared" si="69"/>
        <v>Kategori 4</v>
      </c>
      <c r="B893">
        <v>892</v>
      </c>
      <c r="C893" t="str">
        <f t="shared" si="66"/>
        <v>0892</v>
      </c>
      <c r="D893" t="str">
        <f t="shared" si="67"/>
        <v>C0892</v>
      </c>
      <c r="E893" t="str">
        <f>VLOOKUP(F893,Helper!$I:$J,2,0)</f>
        <v>C</v>
      </c>
      <c r="F893" t="s">
        <v>1012</v>
      </c>
      <c r="G893" s="27" t="str">
        <f>VLOOKUP(D893,Detail!$G:$H,2,0)</f>
        <v>Mahdi Mangunsong</v>
      </c>
      <c r="H893">
        <v>66</v>
      </c>
      <c r="I893">
        <v>74</v>
      </c>
      <c r="J893">
        <v>93</v>
      </c>
      <c r="K893">
        <v>50</v>
      </c>
      <c r="L893">
        <v>87</v>
      </c>
      <c r="M893">
        <v>91</v>
      </c>
      <c r="N893">
        <v>100</v>
      </c>
      <c r="O893" s="27" t="str">
        <f>IFERROR(VLOOKUP(D893,Absen!$A:$B,2,0),"No")</f>
        <v>No</v>
      </c>
      <c r="P893" s="43">
        <f t="shared" si="68"/>
        <v>100</v>
      </c>
      <c r="Q893" s="45">
        <f t="shared" si="70"/>
        <v>81.424999999999997</v>
      </c>
      <c r="R893" s="49" t="str">
        <f>VLOOKUP(Q893,Helper!$N:$O,2,TRUE)</f>
        <v>A</v>
      </c>
      <c r="S893" s="51">
        <f>MATCH(D893,Detail!$G$2:$G$1001,0)</f>
        <v>493</v>
      </c>
      <c r="T893" s="27">
        <f>INDEX(Detail!$A$2:$A$1001,Main!S893,1)</f>
        <v>38237</v>
      </c>
      <c r="U893" t="str">
        <f>INDEX(Detail!$F$2:$F$1001,Main!S893,1)</f>
        <v>Sibolga</v>
      </c>
      <c r="V893">
        <f>INDEX(Detail!$C$2:$C$1001,Main!S893,1)</f>
        <v>176</v>
      </c>
      <c r="W893">
        <f>INDEX(Detail!$D$2:$D$1001,Main!S893,1)</f>
        <v>93</v>
      </c>
      <c r="X893" t="str">
        <f>INDEX(Detail!$E$2:$E$1001,Main!S893,1)</f>
        <v xml:space="preserve">Jalan Ahmad Yani No. 3
</v>
      </c>
      <c r="Y893" t="str">
        <f>INDEX(Detail!$B$2:$B$1001,Main!S893,1)</f>
        <v>A+</v>
      </c>
      <c r="Z893">
        <f>MATCH(F893,Sheet1!$A$3:$A$8,0)</f>
        <v>3</v>
      </c>
      <c r="AA893">
        <f>MATCH(A893,Sheet1!$B$2:$E$2,0)</f>
        <v>4</v>
      </c>
      <c r="AB893" t="str">
        <f>INDEX(Sheet1!$B$3:$E$8,Main!Z893,Main!AA893)</f>
        <v>Pak Andi</v>
      </c>
    </row>
    <row r="894" spans="1:28" x14ac:dyDescent="0.35">
      <c r="A894" t="str">
        <f t="shared" si="69"/>
        <v>Kategori 4</v>
      </c>
      <c r="B894">
        <v>893</v>
      </c>
      <c r="C894" t="str">
        <f t="shared" si="66"/>
        <v>0893</v>
      </c>
      <c r="D894" t="str">
        <f t="shared" si="67"/>
        <v>B0893</v>
      </c>
      <c r="E894" t="str">
        <f>VLOOKUP(F894,Helper!$I:$J,2,0)</f>
        <v>B</v>
      </c>
      <c r="F894" t="s">
        <v>1014</v>
      </c>
      <c r="G894" s="27" t="str">
        <f>VLOOKUP(D894,Detail!$G:$H,2,0)</f>
        <v>Sari Wulandari</v>
      </c>
      <c r="H894">
        <v>77</v>
      </c>
      <c r="I894">
        <v>44</v>
      </c>
      <c r="J894">
        <v>46</v>
      </c>
      <c r="K894">
        <v>75</v>
      </c>
      <c r="L894">
        <v>52</v>
      </c>
      <c r="M894">
        <v>59</v>
      </c>
      <c r="N894">
        <v>82</v>
      </c>
      <c r="O894" s="27">
        <f>IFERROR(VLOOKUP(D894,Absen!$A:$B,2,0),"No")</f>
        <v>44837</v>
      </c>
      <c r="P894" s="43">
        <f t="shared" si="68"/>
        <v>72</v>
      </c>
      <c r="Q894" s="45">
        <f t="shared" si="70"/>
        <v>59.2</v>
      </c>
      <c r="R894" s="49" t="str">
        <f>VLOOKUP(Q894,Helper!$N:$O,2,TRUE)</f>
        <v>D</v>
      </c>
      <c r="S894" s="51">
        <f>MATCH(D894,Detail!$G$2:$G$1001,0)</f>
        <v>384</v>
      </c>
      <c r="T894" s="27">
        <f>INDEX(Detail!$A$2:$A$1001,Main!S894,1)</f>
        <v>37429</v>
      </c>
      <c r="U894" t="str">
        <f>INDEX(Detail!$F$2:$F$1001,Main!S894,1)</f>
        <v>Medan</v>
      </c>
      <c r="V894">
        <f>INDEX(Detail!$C$2:$C$1001,Main!S894,1)</f>
        <v>153</v>
      </c>
      <c r="W894">
        <f>INDEX(Detail!$D$2:$D$1001,Main!S894,1)</f>
        <v>89</v>
      </c>
      <c r="X894" t="str">
        <f>INDEX(Detail!$E$2:$E$1001,Main!S894,1)</f>
        <v xml:space="preserve">Gg. Monginsidi No. 5
</v>
      </c>
      <c r="Y894" t="str">
        <f>INDEX(Detail!$B$2:$B$1001,Main!S894,1)</f>
        <v>B-</v>
      </c>
      <c r="Z894">
        <f>MATCH(F894,Sheet1!$A$3:$A$8,0)</f>
        <v>2</v>
      </c>
      <c r="AA894">
        <f>MATCH(A894,Sheet1!$B$2:$E$2,0)</f>
        <v>4</v>
      </c>
      <c r="AB894" t="str">
        <f>INDEX(Sheet1!$B$3:$E$8,Main!Z894,Main!AA894)</f>
        <v>Pak Budi</v>
      </c>
    </row>
    <row r="895" spans="1:28" x14ac:dyDescent="0.35">
      <c r="A895" t="str">
        <f t="shared" si="69"/>
        <v>Kategori 4</v>
      </c>
      <c r="B895">
        <v>894</v>
      </c>
      <c r="C895" t="str">
        <f t="shared" si="66"/>
        <v>0894</v>
      </c>
      <c r="D895" t="str">
        <f t="shared" si="67"/>
        <v>E0894</v>
      </c>
      <c r="E895" t="str">
        <f>VLOOKUP(F895,Helper!$I:$J,2,0)</f>
        <v>E</v>
      </c>
      <c r="F895" t="s">
        <v>1010</v>
      </c>
      <c r="G895" s="27" t="str">
        <f>VLOOKUP(D895,Detail!$G:$H,2,0)</f>
        <v>Harimurti Iswahyudi</v>
      </c>
      <c r="H895">
        <v>67</v>
      </c>
      <c r="I895">
        <v>65</v>
      </c>
      <c r="J895">
        <v>65</v>
      </c>
      <c r="K895">
        <v>60</v>
      </c>
      <c r="L895">
        <v>63</v>
      </c>
      <c r="M895">
        <v>99</v>
      </c>
      <c r="N895">
        <v>96</v>
      </c>
      <c r="O895" s="27" t="str">
        <f>IFERROR(VLOOKUP(D895,Absen!$A:$B,2,0),"No")</f>
        <v>No</v>
      </c>
      <c r="P895" s="43">
        <f t="shared" si="68"/>
        <v>96</v>
      </c>
      <c r="Q895" s="45">
        <f t="shared" si="70"/>
        <v>74.275000000000006</v>
      </c>
      <c r="R895" s="49" t="str">
        <f>VLOOKUP(Q895,Helper!$N:$O,2,TRUE)</f>
        <v>B</v>
      </c>
      <c r="S895" s="51">
        <f>MATCH(D895,Detail!$G$2:$G$1001,0)</f>
        <v>347</v>
      </c>
      <c r="T895" s="27">
        <f>INDEX(Detail!$A$2:$A$1001,Main!S895,1)</f>
        <v>37754</v>
      </c>
      <c r="U895" t="str">
        <f>INDEX(Detail!$F$2:$F$1001,Main!S895,1)</f>
        <v>Magelang</v>
      </c>
      <c r="V895">
        <f>INDEX(Detail!$C$2:$C$1001,Main!S895,1)</f>
        <v>163</v>
      </c>
      <c r="W895">
        <f>INDEX(Detail!$D$2:$D$1001,Main!S895,1)</f>
        <v>76</v>
      </c>
      <c r="X895" t="str">
        <f>INDEX(Detail!$E$2:$E$1001,Main!S895,1)</f>
        <v xml:space="preserve">Gg. Kebonjati No. 4
</v>
      </c>
      <c r="Y895" t="str">
        <f>INDEX(Detail!$B$2:$B$1001,Main!S895,1)</f>
        <v>A-</v>
      </c>
      <c r="Z895">
        <f>MATCH(F895,Sheet1!$A$3:$A$8,0)</f>
        <v>5</v>
      </c>
      <c r="AA895">
        <f>MATCH(A895,Sheet1!$B$2:$E$2,0)</f>
        <v>4</v>
      </c>
      <c r="AB895" t="str">
        <f>INDEX(Sheet1!$B$3:$E$8,Main!Z895,Main!AA895)</f>
        <v>Bu Ratna</v>
      </c>
    </row>
    <row r="896" spans="1:28" x14ac:dyDescent="0.35">
      <c r="A896" t="str">
        <f t="shared" si="69"/>
        <v>Kategori 4</v>
      </c>
      <c r="B896">
        <v>895</v>
      </c>
      <c r="C896" t="str">
        <f t="shared" si="66"/>
        <v>0895</v>
      </c>
      <c r="D896" t="str">
        <f t="shared" si="67"/>
        <v>F0895</v>
      </c>
      <c r="E896" t="str">
        <f>VLOOKUP(F896,Helper!$I:$J,2,0)</f>
        <v>F</v>
      </c>
      <c r="F896" t="s">
        <v>1011</v>
      </c>
      <c r="G896" s="27" t="str">
        <f>VLOOKUP(D896,Detail!$G:$H,2,0)</f>
        <v>Ian Prasetya</v>
      </c>
      <c r="H896">
        <v>54</v>
      </c>
      <c r="I896">
        <v>58</v>
      </c>
      <c r="J896">
        <v>76</v>
      </c>
      <c r="K896">
        <v>59</v>
      </c>
      <c r="L896">
        <v>51</v>
      </c>
      <c r="M896">
        <v>66</v>
      </c>
      <c r="N896">
        <v>73</v>
      </c>
      <c r="O896" s="27">
        <f>IFERROR(VLOOKUP(D896,Absen!$A:$B,2,0),"No")</f>
        <v>44842</v>
      </c>
      <c r="P896" s="43">
        <f t="shared" si="68"/>
        <v>63</v>
      </c>
      <c r="Q896" s="45">
        <f t="shared" si="70"/>
        <v>62.45</v>
      </c>
      <c r="R896" s="49" t="str">
        <f>VLOOKUP(Q896,Helper!$N:$O,2,TRUE)</f>
        <v>C</v>
      </c>
      <c r="S896" s="51">
        <f>MATCH(D896,Detail!$G$2:$G$1001,0)</f>
        <v>354</v>
      </c>
      <c r="T896" s="27">
        <f>INDEX(Detail!$A$2:$A$1001,Main!S896,1)</f>
        <v>38419</v>
      </c>
      <c r="U896" t="str">
        <f>INDEX(Detail!$F$2:$F$1001,Main!S896,1)</f>
        <v>Cimahi</v>
      </c>
      <c r="V896">
        <f>INDEX(Detail!$C$2:$C$1001,Main!S896,1)</f>
        <v>158</v>
      </c>
      <c r="W896">
        <f>INDEX(Detail!$D$2:$D$1001,Main!S896,1)</f>
        <v>56</v>
      </c>
      <c r="X896" t="str">
        <f>INDEX(Detail!$E$2:$E$1001,Main!S896,1)</f>
        <v>Gg. Kiaracondong No. 32</v>
      </c>
      <c r="Y896" t="str">
        <f>INDEX(Detail!$B$2:$B$1001,Main!S896,1)</f>
        <v>A-</v>
      </c>
      <c r="Z896">
        <f>MATCH(F896,Sheet1!$A$3:$A$8,0)</f>
        <v>6</v>
      </c>
      <c r="AA896">
        <f>MATCH(A896,Sheet1!$B$2:$E$2,0)</f>
        <v>4</v>
      </c>
      <c r="AB896" t="str">
        <f>INDEX(Sheet1!$B$3:$E$8,Main!Z896,Main!AA896)</f>
        <v>Bu Dwi</v>
      </c>
    </row>
    <row r="897" spans="1:28" x14ac:dyDescent="0.35">
      <c r="A897" t="str">
        <f t="shared" si="69"/>
        <v>Kategori 4</v>
      </c>
      <c r="B897">
        <v>896</v>
      </c>
      <c r="C897" t="str">
        <f t="shared" si="66"/>
        <v>0896</v>
      </c>
      <c r="D897" t="str">
        <f t="shared" si="67"/>
        <v>C0896</v>
      </c>
      <c r="E897" t="str">
        <f>VLOOKUP(F897,Helper!$I:$J,2,0)</f>
        <v>C</v>
      </c>
      <c r="F897" t="s">
        <v>1012</v>
      </c>
      <c r="G897" s="27" t="str">
        <f>VLOOKUP(D897,Detail!$G:$H,2,0)</f>
        <v>Hana Hutagalung</v>
      </c>
      <c r="H897">
        <v>70</v>
      </c>
      <c r="I897">
        <v>59</v>
      </c>
      <c r="J897">
        <v>48</v>
      </c>
      <c r="K897">
        <v>63</v>
      </c>
      <c r="L897">
        <v>84</v>
      </c>
      <c r="M897">
        <v>55</v>
      </c>
      <c r="N897">
        <v>61</v>
      </c>
      <c r="O897" s="27" t="str">
        <f>IFERROR(VLOOKUP(D897,Absen!$A:$B,2,0),"No")</f>
        <v>No</v>
      </c>
      <c r="P897" s="43">
        <f t="shared" si="68"/>
        <v>61</v>
      </c>
      <c r="Q897" s="45">
        <f t="shared" si="70"/>
        <v>61.2</v>
      </c>
      <c r="R897" s="49" t="str">
        <f>VLOOKUP(Q897,Helper!$N:$O,2,TRUE)</f>
        <v>C</v>
      </c>
      <c r="S897" s="51">
        <f>MATCH(D897,Detail!$G$2:$G$1001,0)</f>
        <v>448</v>
      </c>
      <c r="T897" s="27">
        <f>INDEX(Detail!$A$2:$A$1001,Main!S897,1)</f>
        <v>37712</v>
      </c>
      <c r="U897" t="str">
        <f>INDEX(Detail!$F$2:$F$1001,Main!S897,1)</f>
        <v>Denpasar</v>
      </c>
      <c r="V897">
        <f>INDEX(Detail!$C$2:$C$1001,Main!S897,1)</f>
        <v>168</v>
      </c>
      <c r="W897">
        <f>INDEX(Detail!$D$2:$D$1001,Main!S897,1)</f>
        <v>82</v>
      </c>
      <c r="X897" t="str">
        <f>INDEX(Detail!$E$2:$E$1001,Main!S897,1)</f>
        <v xml:space="preserve">Gg. Stasiun Wonokromo No. 6
</v>
      </c>
      <c r="Y897" t="str">
        <f>INDEX(Detail!$B$2:$B$1001,Main!S897,1)</f>
        <v>B-</v>
      </c>
      <c r="Z897">
        <f>MATCH(F897,Sheet1!$A$3:$A$8,0)</f>
        <v>3</v>
      </c>
      <c r="AA897">
        <f>MATCH(A897,Sheet1!$B$2:$E$2,0)</f>
        <v>4</v>
      </c>
      <c r="AB897" t="str">
        <f>INDEX(Sheet1!$B$3:$E$8,Main!Z897,Main!AA897)</f>
        <v>Pak Andi</v>
      </c>
    </row>
    <row r="898" spans="1:28" x14ac:dyDescent="0.35">
      <c r="A898" t="str">
        <f t="shared" si="69"/>
        <v>Kategori 4</v>
      </c>
      <c r="B898">
        <v>897</v>
      </c>
      <c r="C898" t="str">
        <f t="shared" ref="C898:C961" si="71">TEXT(B898,"0000")</f>
        <v>0897</v>
      </c>
      <c r="D898" t="str">
        <f t="shared" ref="D898:D961" si="72">CONCATENATE(E898,C898)</f>
        <v>D0897</v>
      </c>
      <c r="E898" t="str">
        <f>VLOOKUP(F898,Helper!$I:$J,2,0)</f>
        <v>D</v>
      </c>
      <c r="F898" t="s">
        <v>1013</v>
      </c>
      <c r="G898" s="27" t="str">
        <f>VLOOKUP(D898,Detail!$G:$H,2,0)</f>
        <v>Nadia Puspasari</v>
      </c>
      <c r="H898">
        <v>84</v>
      </c>
      <c r="I898">
        <v>55</v>
      </c>
      <c r="J898">
        <v>32</v>
      </c>
      <c r="K898">
        <v>64</v>
      </c>
      <c r="L898">
        <v>68</v>
      </c>
      <c r="M898">
        <v>53</v>
      </c>
      <c r="N898">
        <v>62</v>
      </c>
      <c r="O898" s="27">
        <f>IFERROR(VLOOKUP(D898,Absen!$A:$B,2,0),"No")</f>
        <v>44853</v>
      </c>
      <c r="P898" s="43">
        <f t="shared" ref="P898:P961" si="73">IF(ISNUMBER(O898),N898-10,N898)</f>
        <v>52</v>
      </c>
      <c r="Q898" s="45">
        <f t="shared" si="70"/>
        <v>56.075000000000003</v>
      </c>
      <c r="R898" s="49" t="str">
        <f>VLOOKUP(Q898,Helper!$N:$O,2,TRUE)</f>
        <v>D</v>
      </c>
      <c r="S898" s="51">
        <f>MATCH(D898,Detail!$G$2:$G$1001,0)</f>
        <v>53</v>
      </c>
      <c r="T898" s="27">
        <f>INDEX(Detail!$A$2:$A$1001,Main!S898,1)</f>
        <v>37435</v>
      </c>
      <c r="U898" t="str">
        <f>INDEX(Detail!$F$2:$F$1001,Main!S898,1)</f>
        <v>Sorong</v>
      </c>
      <c r="V898">
        <f>INDEX(Detail!$C$2:$C$1001,Main!S898,1)</f>
        <v>166</v>
      </c>
      <c r="W898">
        <f>INDEX(Detail!$D$2:$D$1001,Main!S898,1)</f>
        <v>73</v>
      </c>
      <c r="X898" t="str">
        <f>INDEX(Detail!$E$2:$E$1001,Main!S898,1)</f>
        <v>Gang Gardujati No. 55</v>
      </c>
      <c r="Y898" t="str">
        <f>INDEX(Detail!$B$2:$B$1001,Main!S898,1)</f>
        <v>O-</v>
      </c>
      <c r="Z898">
        <f>MATCH(F898,Sheet1!$A$3:$A$8,0)</f>
        <v>4</v>
      </c>
      <c r="AA898">
        <f>MATCH(A898,Sheet1!$B$2:$E$2,0)</f>
        <v>4</v>
      </c>
      <c r="AB898" t="str">
        <f>INDEX(Sheet1!$B$3:$E$8,Main!Z898,Main!AA898)</f>
        <v>Bu Made</v>
      </c>
    </row>
    <row r="899" spans="1:28" x14ac:dyDescent="0.35">
      <c r="A899" t="str">
        <f t="shared" ref="A899:A962" si="74">IF(B899&gt;=751,"Kategori 4",IF(B899&gt;=501,"Kategori 3",IF(B899&gt;=251,"Kategori 2","Kategori 1")))</f>
        <v>Kategori 4</v>
      </c>
      <c r="B899">
        <v>898</v>
      </c>
      <c r="C899" t="str">
        <f t="shared" si="71"/>
        <v>0898</v>
      </c>
      <c r="D899" t="str">
        <f t="shared" si="72"/>
        <v>D0898</v>
      </c>
      <c r="E899" t="str">
        <f>VLOOKUP(F899,Helper!$I:$J,2,0)</f>
        <v>D</v>
      </c>
      <c r="F899" t="s">
        <v>1013</v>
      </c>
      <c r="G899" s="27" t="str">
        <f>VLOOKUP(D899,Detail!$G:$H,2,0)</f>
        <v>Jamil Handayani</v>
      </c>
      <c r="H899">
        <v>83</v>
      </c>
      <c r="I899">
        <v>60</v>
      </c>
      <c r="J899">
        <v>57</v>
      </c>
      <c r="K899">
        <v>65</v>
      </c>
      <c r="L899">
        <v>67</v>
      </c>
      <c r="M899">
        <v>75</v>
      </c>
      <c r="N899">
        <v>67</v>
      </c>
      <c r="O899" s="27" t="str">
        <f>IFERROR(VLOOKUP(D899,Absen!$A:$B,2,0),"No")</f>
        <v>No</v>
      </c>
      <c r="P899" s="43">
        <f t="shared" si="73"/>
        <v>67</v>
      </c>
      <c r="Q899" s="45">
        <f t="shared" ref="Q899:Q962" si="75">(H899*12.5%+I899*12.5%+K899*12.5%+L899*12.5%+J899*20%+M899*20%+P899*10%)</f>
        <v>67.474999999999994</v>
      </c>
      <c r="R899" s="49" t="str">
        <f>VLOOKUP(Q899,Helper!$N:$O,2,TRUE)</f>
        <v>C</v>
      </c>
      <c r="S899" s="51">
        <f>MATCH(D899,Detail!$G$2:$G$1001,0)</f>
        <v>782</v>
      </c>
      <c r="T899" s="27">
        <f>INDEX(Detail!$A$2:$A$1001,Main!S899,1)</f>
        <v>37873</v>
      </c>
      <c r="U899" t="str">
        <f>INDEX(Detail!$F$2:$F$1001,Main!S899,1)</f>
        <v>Blitar</v>
      </c>
      <c r="V899">
        <f>INDEX(Detail!$C$2:$C$1001,Main!S899,1)</f>
        <v>151</v>
      </c>
      <c r="W899">
        <f>INDEX(Detail!$D$2:$D$1001,Main!S899,1)</f>
        <v>48</v>
      </c>
      <c r="X899" t="str">
        <f>INDEX(Detail!$E$2:$E$1001,Main!S899,1)</f>
        <v>Jl. Gedebage Selatan No. 60</v>
      </c>
      <c r="Y899" t="str">
        <f>INDEX(Detail!$B$2:$B$1001,Main!S899,1)</f>
        <v>O-</v>
      </c>
      <c r="Z899">
        <f>MATCH(F899,Sheet1!$A$3:$A$8,0)</f>
        <v>4</v>
      </c>
      <c r="AA899">
        <f>MATCH(A899,Sheet1!$B$2:$E$2,0)</f>
        <v>4</v>
      </c>
      <c r="AB899" t="str">
        <f>INDEX(Sheet1!$B$3:$E$8,Main!Z899,Main!AA899)</f>
        <v>Bu Made</v>
      </c>
    </row>
    <row r="900" spans="1:28" x14ac:dyDescent="0.35">
      <c r="A900" t="str">
        <f t="shared" si="74"/>
        <v>Kategori 4</v>
      </c>
      <c r="B900">
        <v>899</v>
      </c>
      <c r="C900" t="str">
        <f t="shared" si="71"/>
        <v>0899</v>
      </c>
      <c r="D900" t="str">
        <f t="shared" si="72"/>
        <v>C0899</v>
      </c>
      <c r="E900" t="str">
        <f>VLOOKUP(F900,Helper!$I:$J,2,0)</f>
        <v>C</v>
      </c>
      <c r="F900" t="s">
        <v>1012</v>
      </c>
      <c r="G900" s="27" t="str">
        <f>VLOOKUP(D900,Detail!$G:$H,2,0)</f>
        <v>Pranawa Melani</v>
      </c>
      <c r="H900">
        <v>77</v>
      </c>
      <c r="I900">
        <v>59</v>
      </c>
      <c r="J900">
        <v>31</v>
      </c>
      <c r="K900">
        <v>72</v>
      </c>
      <c r="L900">
        <v>85</v>
      </c>
      <c r="M900">
        <v>92</v>
      </c>
      <c r="N900">
        <v>91</v>
      </c>
      <c r="O900" s="27" t="str">
        <f>IFERROR(VLOOKUP(D900,Absen!$A:$B,2,0),"No")</f>
        <v>No</v>
      </c>
      <c r="P900" s="43">
        <f t="shared" si="73"/>
        <v>91</v>
      </c>
      <c r="Q900" s="45">
        <f t="shared" si="75"/>
        <v>70.325000000000003</v>
      </c>
      <c r="R900" s="49" t="str">
        <f>VLOOKUP(Q900,Helper!$N:$O,2,TRUE)</f>
        <v>B</v>
      </c>
      <c r="S900" s="51">
        <f>MATCH(D900,Detail!$G$2:$G$1001,0)</f>
        <v>633</v>
      </c>
      <c r="T900" s="27">
        <f>INDEX(Detail!$A$2:$A$1001,Main!S900,1)</f>
        <v>37897</v>
      </c>
      <c r="U900" t="str">
        <f>INDEX(Detail!$F$2:$F$1001,Main!S900,1)</f>
        <v>Bogor</v>
      </c>
      <c r="V900">
        <f>INDEX(Detail!$C$2:$C$1001,Main!S900,1)</f>
        <v>180</v>
      </c>
      <c r="W900">
        <f>INDEX(Detail!$D$2:$D$1001,Main!S900,1)</f>
        <v>85</v>
      </c>
      <c r="X900" t="str">
        <f>INDEX(Detail!$E$2:$E$1001,Main!S900,1)</f>
        <v xml:space="preserve">Jalan Pasirkoja No. 0
</v>
      </c>
      <c r="Y900" t="str">
        <f>INDEX(Detail!$B$2:$B$1001,Main!S900,1)</f>
        <v>A+</v>
      </c>
      <c r="Z900">
        <f>MATCH(F900,Sheet1!$A$3:$A$8,0)</f>
        <v>3</v>
      </c>
      <c r="AA900">
        <f>MATCH(A900,Sheet1!$B$2:$E$2,0)</f>
        <v>4</v>
      </c>
      <c r="AB900" t="str">
        <f>INDEX(Sheet1!$B$3:$E$8,Main!Z900,Main!AA900)</f>
        <v>Pak Andi</v>
      </c>
    </row>
    <row r="901" spans="1:28" x14ac:dyDescent="0.35">
      <c r="A901" t="str">
        <f t="shared" si="74"/>
        <v>Kategori 4</v>
      </c>
      <c r="B901">
        <v>900</v>
      </c>
      <c r="C901" t="str">
        <f t="shared" si="71"/>
        <v>0900</v>
      </c>
      <c r="D901" t="str">
        <f t="shared" si="72"/>
        <v>C0900</v>
      </c>
      <c r="E901" t="str">
        <f>VLOOKUP(F901,Helper!$I:$J,2,0)</f>
        <v>C</v>
      </c>
      <c r="F901" t="s">
        <v>1012</v>
      </c>
      <c r="G901" s="27" t="str">
        <f>VLOOKUP(D901,Detail!$G:$H,2,0)</f>
        <v>Kasim Natsir</v>
      </c>
      <c r="H901">
        <v>83</v>
      </c>
      <c r="I901">
        <v>46</v>
      </c>
      <c r="J901">
        <v>59</v>
      </c>
      <c r="K901">
        <v>57</v>
      </c>
      <c r="L901">
        <v>56</v>
      </c>
      <c r="M901">
        <v>95</v>
      </c>
      <c r="N901">
        <v>95</v>
      </c>
      <c r="O901" s="27" t="str">
        <f>IFERROR(VLOOKUP(D901,Absen!$A:$B,2,0),"No")</f>
        <v>No</v>
      </c>
      <c r="P901" s="43">
        <f t="shared" si="73"/>
        <v>95</v>
      </c>
      <c r="Q901" s="45">
        <f t="shared" si="75"/>
        <v>70.55</v>
      </c>
      <c r="R901" s="49" t="str">
        <f>VLOOKUP(Q901,Helper!$N:$O,2,TRUE)</f>
        <v>B</v>
      </c>
      <c r="S901" s="51">
        <f>MATCH(D901,Detail!$G$2:$G$1001,0)</f>
        <v>726</v>
      </c>
      <c r="T901" s="27">
        <f>INDEX(Detail!$A$2:$A$1001,Main!S901,1)</f>
        <v>37022</v>
      </c>
      <c r="U901" t="str">
        <f>INDEX(Detail!$F$2:$F$1001,Main!S901,1)</f>
        <v>Pagaralam</v>
      </c>
      <c r="V901">
        <f>INDEX(Detail!$C$2:$C$1001,Main!S901,1)</f>
        <v>161</v>
      </c>
      <c r="W901">
        <f>INDEX(Detail!$D$2:$D$1001,Main!S901,1)</f>
        <v>58</v>
      </c>
      <c r="X901" t="str">
        <f>INDEX(Detail!$E$2:$E$1001,Main!S901,1)</f>
        <v xml:space="preserve">Jl. Abdul Muis No. 4
</v>
      </c>
      <c r="Y901" t="str">
        <f>INDEX(Detail!$B$2:$B$1001,Main!S901,1)</f>
        <v>O-</v>
      </c>
      <c r="Z901">
        <f>MATCH(F901,Sheet1!$A$3:$A$8,0)</f>
        <v>3</v>
      </c>
      <c r="AA901">
        <f>MATCH(A901,Sheet1!$B$2:$E$2,0)</f>
        <v>4</v>
      </c>
      <c r="AB901" t="str">
        <f>INDEX(Sheet1!$B$3:$E$8,Main!Z901,Main!AA901)</f>
        <v>Pak Andi</v>
      </c>
    </row>
    <row r="902" spans="1:28" x14ac:dyDescent="0.35">
      <c r="A902" t="str">
        <f t="shared" si="74"/>
        <v>Kategori 4</v>
      </c>
      <c r="B902">
        <v>901</v>
      </c>
      <c r="C902" t="str">
        <f t="shared" si="71"/>
        <v>0901</v>
      </c>
      <c r="D902" t="str">
        <f t="shared" si="72"/>
        <v>F0901</v>
      </c>
      <c r="E902" t="str">
        <f>VLOOKUP(F902,Helper!$I:$J,2,0)</f>
        <v>F</v>
      </c>
      <c r="F902" t="s">
        <v>1011</v>
      </c>
      <c r="G902" s="27" t="str">
        <f>VLOOKUP(D902,Detail!$G:$H,2,0)</f>
        <v>Adika Prastuti</v>
      </c>
      <c r="H902">
        <v>91</v>
      </c>
      <c r="I902">
        <v>68</v>
      </c>
      <c r="J902">
        <v>53</v>
      </c>
      <c r="K902">
        <v>65</v>
      </c>
      <c r="L902">
        <v>80</v>
      </c>
      <c r="M902">
        <v>76</v>
      </c>
      <c r="N902">
        <v>93</v>
      </c>
      <c r="O902" s="27" t="str">
        <f>IFERROR(VLOOKUP(D902,Absen!$A:$B,2,0),"No")</f>
        <v>No</v>
      </c>
      <c r="P902" s="43">
        <f t="shared" si="73"/>
        <v>93</v>
      </c>
      <c r="Q902" s="45">
        <f t="shared" si="75"/>
        <v>73.100000000000009</v>
      </c>
      <c r="R902" s="49" t="str">
        <f>VLOOKUP(Q902,Helper!$N:$O,2,TRUE)</f>
        <v>B</v>
      </c>
      <c r="S902" s="51">
        <f>MATCH(D902,Detail!$G$2:$G$1001,0)</f>
        <v>177</v>
      </c>
      <c r="T902" s="27">
        <f>INDEX(Detail!$A$2:$A$1001,Main!S902,1)</f>
        <v>37684</v>
      </c>
      <c r="U902" t="str">
        <f>INDEX(Detail!$F$2:$F$1001,Main!S902,1)</f>
        <v>Padang</v>
      </c>
      <c r="V902">
        <f>INDEX(Detail!$C$2:$C$1001,Main!S902,1)</f>
        <v>150</v>
      </c>
      <c r="W902">
        <f>INDEX(Detail!$D$2:$D$1001,Main!S902,1)</f>
        <v>47</v>
      </c>
      <c r="X902" t="str">
        <f>INDEX(Detail!$E$2:$E$1001,Main!S902,1)</f>
        <v>Gang Rajawali Timur No. 36</v>
      </c>
      <c r="Y902" t="str">
        <f>INDEX(Detail!$B$2:$B$1001,Main!S902,1)</f>
        <v>A-</v>
      </c>
      <c r="Z902">
        <f>MATCH(F902,Sheet1!$A$3:$A$8,0)</f>
        <v>6</v>
      </c>
      <c r="AA902">
        <f>MATCH(A902,Sheet1!$B$2:$E$2,0)</f>
        <v>4</v>
      </c>
      <c r="AB902" t="str">
        <f>INDEX(Sheet1!$B$3:$E$8,Main!Z902,Main!AA902)</f>
        <v>Bu Dwi</v>
      </c>
    </row>
    <row r="903" spans="1:28" x14ac:dyDescent="0.35">
      <c r="A903" t="str">
        <f t="shared" si="74"/>
        <v>Kategori 4</v>
      </c>
      <c r="B903">
        <v>902</v>
      </c>
      <c r="C903" t="str">
        <f t="shared" si="71"/>
        <v>0902</v>
      </c>
      <c r="D903" t="str">
        <f t="shared" si="72"/>
        <v>D0902</v>
      </c>
      <c r="E903" t="str">
        <f>VLOOKUP(F903,Helper!$I:$J,2,0)</f>
        <v>D</v>
      </c>
      <c r="F903" t="s">
        <v>1013</v>
      </c>
      <c r="G903" s="27" t="str">
        <f>VLOOKUP(D903,Detail!$G:$H,2,0)</f>
        <v>Tirtayasa Nuraini</v>
      </c>
      <c r="H903">
        <v>58</v>
      </c>
      <c r="I903">
        <v>68</v>
      </c>
      <c r="J903">
        <v>86</v>
      </c>
      <c r="K903">
        <v>67</v>
      </c>
      <c r="L903">
        <v>54</v>
      </c>
      <c r="M903">
        <v>47</v>
      </c>
      <c r="N903">
        <v>97</v>
      </c>
      <c r="O903" s="27" t="str">
        <f>IFERROR(VLOOKUP(D903,Absen!$A:$B,2,0),"No")</f>
        <v>No</v>
      </c>
      <c r="P903" s="43">
        <f t="shared" si="73"/>
        <v>97</v>
      </c>
      <c r="Q903" s="45">
        <f t="shared" si="75"/>
        <v>67.174999999999997</v>
      </c>
      <c r="R903" s="49" t="str">
        <f>VLOOKUP(Q903,Helper!$N:$O,2,TRUE)</f>
        <v>C</v>
      </c>
      <c r="S903" s="51">
        <f>MATCH(D903,Detail!$G$2:$G$1001,0)</f>
        <v>145</v>
      </c>
      <c r="T903" s="27">
        <f>INDEX(Detail!$A$2:$A$1001,Main!S903,1)</f>
        <v>37482</v>
      </c>
      <c r="U903" t="str">
        <f>INDEX(Detail!$F$2:$F$1001,Main!S903,1)</f>
        <v>Kendari</v>
      </c>
      <c r="V903">
        <f>INDEX(Detail!$C$2:$C$1001,Main!S903,1)</f>
        <v>157</v>
      </c>
      <c r="W903">
        <f>INDEX(Detail!$D$2:$D$1001,Main!S903,1)</f>
        <v>70</v>
      </c>
      <c r="X903" t="str">
        <f>INDEX(Detail!$E$2:$E$1001,Main!S903,1)</f>
        <v>Gang Otto Iskandardinata No. 68</v>
      </c>
      <c r="Y903" t="str">
        <f>INDEX(Detail!$B$2:$B$1001,Main!S903,1)</f>
        <v>A-</v>
      </c>
      <c r="Z903">
        <f>MATCH(F903,Sheet1!$A$3:$A$8,0)</f>
        <v>4</v>
      </c>
      <c r="AA903">
        <f>MATCH(A903,Sheet1!$B$2:$E$2,0)</f>
        <v>4</v>
      </c>
      <c r="AB903" t="str">
        <f>INDEX(Sheet1!$B$3:$E$8,Main!Z903,Main!AA903)</f>
        <v>Bu Made</v>
      </c>
    </row>
    <row r="904" spans="1:28" x14ac:dyDescent="0.35">
      <c r="A904" t="str">
        <f t="shared" si="74"/>
        <v>Kategori 4</v>
      </c>
      <c r="B904">
        <v>903</v>
      </c>
      <c r="C904" t="str">
        <f t="shared" si="71"/>
        <v>0903</v>
      </c>
      <c r="D904" t="str">
        <f t="shared" si="72"/>
        <v>D0903</v>
      </c>
      <c r="E904" t="str">
        <f>VLOOKUP(F904,Helper!$I:$J,2,0)</f>
        <v>D</v>
      </c>
      <c r="F904" t="s">
        <v>1013</v>
      </c>
      <c r="G904" s="27" t="str">
        <f>VLOOKUP(D904,Detail!$G:$H,2,0)</f>
        <v>Hendra Halimah</v>
      </c>
      <c r="H904">
        <v>76</v>
      </c>
      <c r="I904">
        <v>71</v>
      </c>
      <c r="J904">
        <v>52</v>
      </c>
      <c r="K904">
        <v>64</v>
      </c>
      <c r="L904">
        <v>84</v>
      </c>
      <c r="M904">
        <v>65</v>
      </c>
      <c r="N904">
        <v>81</v>
      </c>
      <c r="O904" s="27" t="str">
        <f>IFERROR(VLOOKUP(D904,Absen!$A:$B,2,0),"No")</f>
        <v>No</v>
      </c>
      <c r="P904" s="43">
        <f t="shared" si="73"/>
        <v>81</v>
      </c>
      <c r="Q904" s="45">
        <f t="shared" si="75"/>
        <v>68.375</v>
      </c>
      <c r="R904" s="49" t="str">
        <f>VLOOKUP(Q904,Helper!$N:$O,2,TRUE)</f>
        <v>C</v>
      </c>
      <c r="S904" s="51">
        <f>MATCH(D904,Detail!$G$2:$G$1001,0)</f>
        <v>392</v>
      </c>
      <c r="T904" s="27">
        <f>INDEX(Detail!$A$2:$A$1001,Main!S904,1)</f>
        <v>37708</v>
      </c>
      <c r="U904" t="str">
        <f>INDEX(Detail!$F$2:$F$1001,Main!S904,1)</f>
        <v>Subulussalam</v>
      </c>
      <c r="V904">
        <f>INDEX(Detail!$C$2:$C$1001,Main!S904,1)</f>
        <v>162</v>
      </c>
      <c r="W904">
        <f>INDEX(Detail!$D$2:$D$1001,Main!S904,1)</f>
        <v>63</v>
      </c>
      <c r="X904" t="str">
        <f>INDEX(Detail!$E$2:$E$1001,Main!S904,1)</f>
        <v>Gg. Pacuan Kuda No. 56</v>
      </c>
      <c r="Y904" t="str">
        <f>INDEX(Detail!$B$2:$B$1001,Main!S904,1)</f>
        <v>A+</v>
      </c>
      <c r="Z904">
        <f>MATCH(F904,Sheet1!$A$3:$A$8,0)</f>
        <v>4</v>
      </c>
      <c r="AA904">
        <f>MATCH(A904,Sheet1!$B$2:$E$2,0)</f>
        <v>4</v>
      </c>
      <c r="AB904" t="str">
        <f>INDEX(Sheet1!$B$3:$E$8,Main!Z904,Main!AA904)</f>
        <v>Bu Made</v>
      </c>
    </row>
    <row r="905" spans="1:28" x14ac:dyDescent="0.35">
      <c r="A905" t="str">
        <f t="shared" si="74"/>
        <v>Kategori 4</v>
      </c>
      <c r="B905">
        <v>904</v>
      </c>
      <c r="C905" t="str">
        <f t="shared" si="71"/>
        <v>0904</v>
      </c>
      <c r="D905" t="str">
        <f t="shared" si="72"/>
        <v>A0904</v>
      </c>
      <c r="E905" t="str">
        <f>VLOOKUP(F905,Helper!$I:$J,2,0)</f>
        <v>A</v>
      </c>
      <c r="F905" t="s">
        <v>1015</v>
      </c>
      <c r="G905" s="27" t="str">
        <f>VLOOKUP(D905,Detail!$G:$H,2,0)</f>
        <v>Mujur Wibisono</v>
      </c>
      <c r="H905">
        <v>65</v>
      </c>
      <c r="I905">
        <v>51</v>
      </c>
      <c r="J905">
        <v>38</v>
      </c>
      <c r="K905">
        <v>72</v>
      </c>
      <c r="L905">
        <v>90</v>
      </c>
      <c r="M905">
        <v>91</v>
      </c>
      <c r="N905">
        <v>95</v>
      </c>
      <c r="O905" s="27" t="str">
        <f>IFERROR(VLOOKUP(D905,Absen!$A:$B,2,0),"No")</f>
        <v>No</v>
      </c>
      <c r="P905" s="43">
        <f t="shared" si="73"/>
        <v>95</v>
      </c>
      <c r="Q905" s="45">
        <f t="shared" si="75"/>
        <v>70.05</v>
      </c>
      <c r="R905" s="49" t="str">
        <f>VLOOKUP(Q905,Helper!$N:$O,2,TRUE)</f>
        <v>B</v>
      </c>
      <c r="S905" s="51">
        <f>MATCH(D905,Detail!$G$2:$G$1001,0)</f>
        <v>558</v>
      </c>
      <c r="T905" s="27">
        <f>INDEX(Detail!$A$2:$A$1001,Main!S905,1)</f>
        <v>37387</v>
      </c>
      <c r="U905" t="str">
        <f>INDEX(Detail!$F$2:$F$1001,Main!S905,1)</f>
        <v>Bengkulu</v>
      </c>
      <c r="V905">
        <f>INDEX(Detail!$C$2:$C$1001,Main!S905,1)</f>
        <v>166</v>
      </c>
      <c r="W905">
        <f>INDEX(Detail!$D$2:$D$1001,Main!S905,1)</f>
        <v>74</v>
      </c>
      <c r="X905" t="str">
        <f>INDEX(Detail!$E$2:$E$1001,Main!S905,1)</f>
        <v xml:space="preserve">Jalan H.J Maemunah No. 0
</v>
      </c>
      <c r="Y905" t="str">
        <f>INDEX(Detail!$B$2:$B$1001,Main!S905,1)</f>
        <v>A-</v>
      </c>
      <c r="Z905">
        <f>MATCH(F905,Sheet1!$A$3:$A$8,0)</f>
        <v>1</v>
      </c>
      <c r="AA905">
        <f>MATCH(A905,Sheet1!$B$2:$E$2,0)</f>
        <v>4</v>
      </c>
      <c r="AB905" t="str">
        <f>INDEX(Sheet1!$B$3:$E$8,Main!Z905,Main!AA905)</f>
        <v>Pak Krisna</v>
      </c>
    </row>
    <row r="906" spans="1:28" x14ac:dyDescent="0.35">
      <c r="A906" t="str">
        <f t="shared" si="74"/>
        <v>Kategori 4</v>
      </c>
      <c r="B906">
        <v>905</v>
      </c>
      <c r="C906" t="str">
        <f t="shared" si="71"/>
        <v>0905</v>
      </c>
      <c r="D906" t="str">
        <f t="shared" si="72"/>
        <v>A0905</v>
      </c>
      <c r="E906" t="str">
        <f>VLOOKUP(F906,Helper!$I:$J,2,0)</f>
        <v>A</v>
      </c>
      <c r="F906" t="s">
        <v>1015</v>
      </c>
      <c r="G906" s="27" t="str">
        <f>VLOOKUP(D906,Detail!$G:$H,2,0)</f>
        <v>Bambang Yuniar</v>
      </c>
      <c r="H906">
        <v>60</v>
      </c>
      <c r="I906">
        <v>41</v>
      </c>
      <c r="J906">
        <v>74</v>
      </c>
      <c r="K906">
        <v>68</v>
      </c>
      <c r="L906">
        <v>85</v>
      </c>
      <c r="M906">
        <v>88</v>
      </c>
      <c r="N906">
        <v>81</v>
      </c>
      <c r="O906" s="27" t="str">
        <f>IFERROR(VLOOKUP(D906,Absen!$A:$B,2,0),"No")</f>
        <v>No</v>
      </c>
      <c r="P906" s="43">
        <f t="shared" si="73"/>
        <v>81</v>
      </c>
      <c r="Q906" s="45">
        <f t="shared" si="75"/>
        <v>72.25</v>
      </c>
      <c r="R906" s="49" t="str">
        <f>VLOOKUP(Q906,Helper!$N:$O,2,TRUE)</f>
        <v>B</v>
      </c>
      <c r="S906" s="51">
        <f>MATCH(D906,Detail!$G$2:$G$1001,0)</f>
        <v>474</v>
      </c>
      <c r="T906" s="27">
        <f>INDEX(Detail!$A$2:$A$1001,Main!S906,1)</f>
        <v>37464</v>
      </c>
      <c r="U906" t="str">
        <f>INDEX(Detail!$F$2:$F$1001,Main!S906,1)</f>
        <v>Banjar</v>
      </c>
      <c r="V906">
        <f>INDEX(Detail!$C$2:$C$1001,Main!S906,1)</f>
        <v>173</v>
      </c>
      <c r="W906">
        <f>INDEX(Detail!$D$2:$D$1001,Main!S906,1)</f>
        <v>77</v>
      </c>
      <c r="X906" t="str">
        <f>INDEX(Detail!$E$2:$E$1001,Main!S906,1)</f>
        <v>Gg. Tubagus Ismail No. 99</v>
      </c>
      <c r="Y906" t="str">
        <f>INDEX(Detail!$B$2:$B$1001,Main!S906,1)</f>
        <v>AB+</v>
      </c>
      <c r="Z906">
        <f>MATCH(F906,Sheet1!$A$3:$A$8,0)</f>
        <v>1</v>
      </c>
      <c r="AA906">
        <f>MATCH(A906,Sheet1!$B$2:$E$2,0)</f>
        <v>4</v>
      </c>
      <c r="AB906" t="str">
        <f>INDEX(Sheet1!$B$3:$E$8,Main!Z906,Main!AA906)</f>
        <v>Pak Krisna</v>
      </c>
    </row>
    <row r="907" spans="1:28" x14ac:dyDescent="0.35">
      <c r="A907" t="str">
        <f t="shared" si="74"/>
        <v>Kategori 4</v>
      </c>
      <c r="B907">
        <v>906</v>
      </c>
      <c r="C907" t="str">
        <f t="shared" si="71"/>
        <v>0906</v>
      </c>
      <c r="D907" t="str">
        <f t="shared" si="72"/>
        <v>D0906</v>
      </c>
      <c r="E907" t="str">
        <f>VLOOKUP(F907,Helper!$I:$J,2,0)</f>
        <v>D</v>
      </c>
      <c r="F907" t="s">
        <v>1013</v>
      </c>
      <c r="G907" s="27" t="str">
        <f>VLOOKUP(D907,Detail!$G:$H,2,0)</f>
        <v>Jessica Zulaika</v>
      </c>
      <c r="H907">
        <v>63</v>
      </c>
      <c r="I907">
        <v>46</v>
      </c>
      <c r="J907">
        <v>69</v>
      </c>
      <c r="K907">
        <v>56</v>
      </c>
      <c r="L907">
        <v>51</v>
      </c>
      <c r="M907">
        <v>98</v>
      </c>
      <c r="N907">
        <v>89</v>
      </c>
      <c r="O907" s="27" t="str">
        <f>IFERROR(VLOOKUP(D907,Absen!$A:$B,2,0),"No")</f>
        <v>No</v>
      </c>
      <c r="P907" s="43">
        <f t="shared" si="73"/>
        <v>89</v>
      </c>
      <c r="Q907" s="45">
        <f t="shared" si="75"/>
        <v>69.3</v>
      </c>
      <c r="R907" s="49" t="str">
        <f>VLOOKUP(Q907,Helper!$N:$O,2,TRUE)</f>
        <v>C</v>
      </c>
      <c r="S907" s="51">
        <f>MATCH(D907,Detail!$G$2:$G$1001,0)</f>
        <v>29</v>
      </c>
      <c r="T907" s="27">
        <f>INDEX(Detail!$A$2:$A$1001,Main!S907,1)</f>
        <v>37408</v>
      </c>
      <c r="U907" t="str">
        <f>INDEX(Detail!$F$2:$F$1001,Main!S907,1)</f>
        <v>Lubuklinggau</v>
      </c>
      <c r="V907">
        <f>INDEX(Detail!$C$2:$C$1001,Main!S907,1)</f>
        <v>156</v>
      </c>
      <c r="W907">
        <f>INDEX(Detail!$D$2:$D$1001,Main!S907,1)</f>
        <v>77</v>
      </c>
      <c r="X907" t="str">
        <f>INDEX(Detail!$E$2:$E$1001,Main!S907,1)</f>
        <v xml:space="preserve">Gang Cihampelas No. 8
</v>
      </c>
      <c r="Y907" t="str">
        <f>INDEX(Detail!$B$2:$B$1001,Main!S907,1)</f>
        <v>A-</v>
      </c>
      <c r="Z907">
        <f>MATCH(F907,Sheet1!$A$3:$A$8,0)</f>
        <v>4</v>
      </c>
      <c r="AA907">
        <f>MATCH(A907,Sheet1!$B$2:$E$2,0)</f>
        <v>4</v>
      </c>
      <c r="AB907" t="str">
        <f>INDEX(Sheet1!$B$3:$E$8,Main!Z907,Main!AA907)</f>
        <v>Bu Made</v>
      </c>
    </row>
    <row r="908" spans="1:28" x14ac:dyDescent="0.35">
      <c r="A908" t="str">
        <f t="shared" si="74"/>
        <v>Kategori 4</v>
      </c>
      <c r="B908">
        <v>907</v>
      </c>
      <c r="C908" t="str">
        <f t="shared" si="71"/>
        <v>0907</v>
      </c>
      <c r="D908" t="str">
        <f t="shared" si="72"/>
        <v>C0907</v>
      </c>
      <c r="E908" t="str">
        <f>VLOOKUP(F908,Helper!$I:$J,2,0)</f>
        <v>C</v>
      </c>
      <c r="F908" t="s">
        <v>1012</v>
      </c>
      <c r="G908" s="27" t="str">
        <f>VLOOKUP(D908,Detail!$G:$H,2,0)</f>
        <v>Carla Padmasari</v>
      </c>
      <c r="H908">
        <v>56</v>
      </c>
      <c r="I908">
        <v>63</v>
      </c>
      <c r="J908">
        <v>84</v>
      </c>
      <c r="K908">
        <v>52</v>
      </c>
      <c r="L908">
        <v>58</v>
      </c>
      <c r="M908">
        <v>80</v>
      </c>
      <c r="N908">
        <v>70</v>
      </c>
      <c r="O908" s="27" t="str">
        <f>IFERROR(VLOOKUP(D908,Absen!$A:$B,2,0),"No")</f>
        <v>No</v>
      </c>
      <c r="P908" s="43">
        <f t="shared" si="73"/>
        <v>70</v>
      </c>
      <c r="Q908" s="45">
        <f t="shared" si="75"/>
        <v>68.424999999999997</v>
      </c>
      <c r="R908" s="49" t="str">
        <f>VLOOKUP(Q908,Helper!$N:$O,2,TRUE)</f>
        <v>C</v>
      </c>
      <c r="S908" s="51">
        <f>MATCH(D908,Detail!$G$2:$G$1001,0)</f>
        <v>736</v>
      </c>
      <c r="T908" s="27">
        <f>INDEX(Detail!$A$2:$A$1001,Main!S908,1)</f>
        <v>37077</v>
      </c>
      <c r="U908" t="str">
        <f>INDEX(Detail!$F$2:$F$1001,Main!S908,1)</f>
        <v>Bukittinggi</v>
      </c>
      <c r="V908">
        <f>INDEX(Detail!$C$2:$C$1001,Main!S908,1)</f>
        <v>159</v>
      </c>
      <c r="W908">
        <f>INDEX(Detail!$D$2:$D$1001,Main!S908,1)</f>
        <v>83</v>
      </c>
      <c r="X908" t="str">
        <f>INDEX(Detail!$E$2:$E$1001,Main!S908,1)</f>
        <v>Jl. Ahmad Yani No. 72</v>
      </c>
      <c r="Y908" t="str">
        <f>INDEX(Detail!$B$2:$B$1001,Main!S908,1)</f>
        <v>A-</v>
      </c>
      <c r="Z908">
        <f>MATCH(F908,Sheet1!$A$3:$A$8,0)</f>
        <v>3</v>
      </c>
      <c r="AA908">
        <f>MATCH(A908,Sheet1!$B$2:$E$2,0)</f>
        <v>4</v>
      </c>
      <c r="AB908" t="str">
        <f>INDEX(Sheet1!$B$3:$E$8,Main!Z908,Main!AA908)</f>
        <v>Pak Andi</v>
      </c>
    </row>
    <row r="909" spans="1:28" x14ac:dyDescent="0.35">
      <c r="A909" t="str">
        <f t="shared" si="74"/>
        <v>Kategori 4</v>
      </c>
      <c r="B909">
        <v>908</v>
      </c>
      <c r="C909" t="str">
        <f t="shared" si="71"/>
        <v>0908</v>
      </c>
      <c r="D909" t="str">
        <f t="shared" si="72"/>
        <v>C0908</v>
      </c>
      <c r="E909" t="str">
        <f>VLOOKUP(F909,Helper!$I:$J,2,0)</f>
        <v>C</v>
      </c>
      <c r="F909" t="s">
        <v>1012</v>
      </c>
      <c r="G909" s="27" t="str">
        <f>VLOOKUP(D909,Detail!$G:$H,2,0)</f>
        <v>Indra Nasyiah</v>
      </c>
      <c r="H909">
        <v>89</v>
      </c>
      <c r="I909">
        <v>59</v>
      </c>
      <c r="J909">
        <v>40</v>
      </c>
      <c r="K909">
        <v>57</v>
      </c>
      <c r="L909">
        <v>92</v>
      </c>
      <c r="M909">
        <v>46</v>
      </c>
      <c r="N909">
        <v>66</v>
      </c>
      <c r="O909" s="27">
        <f>IFERROR(VLOOKUP(D909,Absen!$A:$B,2,0),"No")</f>
        <v>44753</v>
      </c>
      <c r="P909" s="43">
        <f t="shared" si="73"/>
        <v>56</v>
      </c>
      <c r="Q909" s="45">
        <f t="shared" si="75"/>
        <v>59.925000000000004</v>
      </c>
      <c r="R909" s="49" t="str">
        <f>VLOOKUP(Q909,Helper!$N:$O,2,TRUE)</f>
        <v>D</v>
      </c>
      <c r="S909" s="51">
        <f>MATCH(D909,Detail!$G$2:$G$1001,0)</f>
        <v>391</v>
      </c>
      <c r="T909" s="27">
        <f>INDEX(Detail!$A$2:$A$1001,Main!S909,1)</f>
        <v>37503</v>
      </c>
      <c r="U909" t="str">
        <f>INDEX(Detail!$F$2:$F$1001,Main!S909,1)</f>
        <v>Bengkulu</v>
      </c>
      <c r="V909">
        <f>INDEX(Detail!$C$2:$C$1001,Main!S909,1)</f>
        <v>150</v>
      </c>
      <c r="W909">
        <f>INDEX(Detail!$D$2:$D$1001,Main!S909,1)</f>
        <v>81</v>
      </c>
      <c r="X909" t="str">
        <f>INDEX(Detail!$E$2:$E$1001,Main!S909,1)</f>
        <v>Gg. Pacuan Kuda No. 19</v>
      </c>
      <c r="Y909" t="str">
        <f>INDEX(Detail!$B$2:$B$1001,Main!S909,1)</f>
        <v>A+</v>
      </c>
      <c r="Z909">
        <f>MATCH(F909,Sheet1!$A$3:$A$8,0)</f>
        <v>3</v>
      </c>
      <c r="AA909">
        <f>MATCH(A909,Sheet1!$B$2:$E$2,0)</f>
        <v>4</v>
      </c>
      <c r="AB909" t="str">
        <f>INDEX(Sheet1!$B$3:$E$8,Main!Z909,Main!AA909)</f>
        <v>Pak Andi</v>
      </c>
    </row>
    <row r="910" spans="1:28" x14ac:dyDescent="0.35">
      <c r="A910" t="str">
        <f t="shared" si="74"/>
        <v>Kategori 4</v>
      </c>
      <c r="B910">
        <v>909</v>
      </c>
      <c r="C910" t="str">
        <f t="shared" si="71"/>
        <v>0909</v>
      </c>
      <c r="D910" t="str">
        <f t="shared" si="72"/>
        <v>E0909</v>
      </c>
      <c r="E910" t="str">
        <f>VLOOKUP(F910,Helper!$I:$J,2,0)</f>
        <v>E</v>
      </c>
      <c r="F910" t="s">
        <v>1010</v>
      </c>
      <c r="G910" s="27" t="str">
        <f>VLOOKUP(D910,Detail!$G:$H,2,0)</f>
        <v>Dariati Samosir</v>
      </c>
      <c r="H910">
        <v>52</v>
      </c>
      <c r="I910">
        <v>45</v>
      </c>
      <c r="J910">
        <v>36</v>
      </c>
      <c r="K910">
        <v>57</v>
      </c>
      <c r="L910">
        <v>82</v>
      </c>
      <c r="M910">
        <v>57</v>
      </c>
      <c r="N910">
        <v>69</v>
      </c>
      <c r="O910" s="27" t="str">
        <f>IFERROR(VLOOKUP(D910,Absen!$A:$B,2,0),"No")</f>
        <v>No</v>
      </c>
      <c r="P910" s="43">
        <f t="shared" si="73"/>
        <v>69</v>
      </c>
      <c r="Q910" s="45">
        <f t="shared" si="75"/>
        <v>55</v>
      </c>
      <c r="R910" s="49" t="str">
        <f>VLOOKUP(Q910,Helper!$N:$O,2,TRUE)</f>
        <v>D</v>
      </c>
      <c r="S910" s="51">
        <f>MATCH(D910,Detail!$G$2:$G$1001,0)</f>
        <v>226</v>
      </c>
      <c r="T910" s="27">
        <f>INDEX(Detail!$A$2:$A$1001,Main!S910,1)</f>
        <v>37425</v>
      </c>
      <c r="U910" t="str">
        <f>INDEX(Detail!$F$2:$F$1001,Main!S910,1)</f>
        <v>Semarang</v>
      </c>
      <c r="V910">
        <f>INDEX(Detail!$C$2:$C$1001,Main!S910,1)</f>
        <v>170</v>
      </c>
      <c r="W910">
        <f>INDEX(Detail!$D$2:$D$1001,Main!S910,1)</f>
        <v>65</v>
      </c>
      <c r="X910" t="str">
        <f>INDEX(Detail!$E$2:$E$1001,Main!S910,1)</f>
        <v xml:space="preserve">Gang Sukajadi No. 1
</v>
      </c>
      <c r="Y910" t="str">
        <f>INDEX(Detail!$B$2:$B$1001,Main!S910,1)</f>
        <v>O-</v>
      </c>
      <c r="Z910">
        <f>MATCH(F910,Sheet1!$A$3:$A$8,0)</f>
        <v>5</v>
      </c>
      <c r="AA910">
        <f>MATCH(A910,Sheet1!$B$2:$E$2,0)</f>
        <v>4</v>
      </c>
      <c r="AB910" t="str">
        <f>INDEX(Sheet1!$B$3:$E$8,Main!Z910,Main!AA910)</f>
        <v>Bu Ratna</v>
      </c>
    </row>
    <row r="911" spans="1:28" x14ac:dyDescent="0.35">
      <c r="A911" t="str">
        <f t="shared" si="74"/>
        <v>Kategori 4</v>
      </c>
      <c r="B911">
        <v>910</v>
      </c>
      <c r="C911" t="str">
        <f t="shared" si="71"/>
        <v>0910</v>
      </c>
      <c r="D911" t="str">
        <f t="shared" si="72"/>
        <v>B0910</v>
      </c>
      <c r="E911" t="str">
        <f>VLOOKUP(F911,Helper!$I:$J,2,0)</f>
        <v>B</v>
      </c>
      <c r="F911" t="s">
        <v>1014</v>
      </c>
      <c r="G911" s="27" t="str">
        <f>VLOOKUP(D911,Detail!$G:$H,2,0)</f>
        <v>Parman Kurniawan</v>
      </c>
      <c r="H911">
        <v>57</v>
      </c>
      <c r="I911">
        <v>60</v>
      </c>
      <c r="J911">
        <v>60</v>
      </c>
      <c r="K911">
        <v>55</v>
      </c>
      <c r="L911">
        <v>68</v>
      </c>
      <c r="M911">
        <v>97</v>
      </c>
      <c r="N911">
        <v>97</v>
      </c>
      <c r="O911" s="27" t="str">
        <f>IFERROR(VLOOKUP(D911,Absen!$A:$B,2,0),"No")</f>
        <v>No</v>
      </c>
      <c r="P911" s="43">
        <f t="shared" si="73"/>
        <v>97</v>
      </c>
      <c r="Q911" s="45">
        <f t="shared" si="75"/>
        <v>71.100000000000009</v>
      </c>
      <c r="R911" s="49" t="str">
        <f>VLOOKUP(Q911,Helper!$N:$O,2,TRUE)</f>
        <v>B</v>
      </c>
      <c r="S911" s="51">
        <f>MATCH(D911,Detail!$G$2:$G$1001,0)</f>
        <v>300</v>
      </c>
      <c r="T911" s="27">
        <f>INDEX(Detail!$A$2:$A$1001,Main!S911,1)</f>
        <v>37117</v>
      </c>
      <c r="U911" t="str">
        <f>INDEX(Detail!$F$2:$F$1001,Main!S911,1)</f>
        <v>Meulaboh</v>
      </c>
      <c r="V911">
        <f>INDEX(Detail!$C$2:$C$1001,Main!S911,1)</f>
        <v>163</v>
      </c>
      <c r="W911">
        <f>INDEX(Detail!$D$2:$D$1001,Main!S911,1)</f>
        <v>93</v>
      </c>
      <c r="X911" t="str">
        <f>INDEX(Detail!$E$2:$E$1001,Main!S911,1)</f>
        <v>Gg. Ciwastra No. 36</v>
      </c>
      <c r="Y911" t="str">
        <f>INDEX(Detail!$B$2:$B$1001,Main!S911,1)</f>
        <v>AB+</v>
      </c>
      <c r="Z911">
        <f>MATCH(F911,Sheet1!$A$3:$A$8,0)</f>
        <v>2</v>
      </c>
      <c r="AA911">
        <f>MATCH(A911,Sheet1!$B$2:$E$2,0)</f>
        <v>4</v>
      </c>
      <c r="AB911" t="str">
        <f>INDEX(Sheet1!$B$3:$E$8,Main!Z911,Main!AA911)</f>
        <v>Pak Budi</v>
      </c>
    </row>
    <row r="912" spans="1:28" x14ac:dyDescent="0.35">
      <c r="A912" t="str">
        <f t="shared" si="74"/>
        <v>Kategori 4</v>
      </c>
      <c r="B912">
        <v>911</v>
      </c>
      <c r="C912" t="str">
        <f t="shared" si="71"/>
        <v>0911</v>
      </c>
      <c r="D912" t="str">
        <f t="shared" si="72"/>
        <v>D0911</v>
      </c>
      <c r="E912" t="str">
        <f>VLOOKUP(F912,Helper!$I:$J,2,0)</f>
        <v>D</v>
      </c>
      <c r="F912" t="s">
        <v>1013</v>
      </c>
      <c r="G912" s="27" t="str">
        <f>VLOOKUP(D912,Detail!$G:$H,2,0)</f>
        <v>Dimaz Prasetyo</v>
      </c>
      <c r="H912">
        <v>95</v>
      </c>
      <c r="I912">
        <v>45</v>
      </c>
      <c r="J912">
        <v>50</v>
      </c>
      <c r="K912">
        <v>74</v>
      </c>
      <c r="L912">
        <v>86</v>
      </c>
      <c r="M912">
        <v>86</v>
      </c>
      <c r="N912">
        <v>76</v>
      </c>
      <c r="O912" s="27">
        <f>IFERROR(VLOOKUP(D912,Absen!$A:$B,2,0),"No")</f>
        <v>44889</v>
      </c>
      <c r="P912" s="43">
        <f t="shared" si="73"/>
        <v>66</v>
      </c>
      <c r="Q912" s="45">
        <f t="shared" si="75"/>
        <v>71.3</v>
      </c>
      <c r="R912" s="49" t="str">
        <f>VLOOKUP(Q912,Helper!$N:$O,2,TRUE)</f>
        <v>B</v>
      </c>
      <c r="S912" s="51">
        <f>MATCH(D912,Detail!$G$2:$G$1001,0)</f>
        <v>393</v>
      </c>
      <c r="T912" s="27">
        <f>INDEX(Detail!$A$2:$A$1001,Main!S912,1)</f>
        <v>37040</v>
      </c>
      <c r="U912" t="str">
        <f>INDEX(Detail!$F$2:$F$1001,Main!S912,1)</f>
        <v>Banjarmasin</v>
      </c>
      <c r="V912">
        <f>INDEX(Detail!$C$2:$C$1001,Main!S912,1)</f>
        <v>164</v>
      </c>
      <c r="W912">
        <f>INDEX(Detail!$D$2:$D$1001,Main!S912,1)</f>
        <v>74</v>
      </c>
      <c r="X912" t="str">
        <f>INDEX(Detail!$E$2:$E$1001,Main!S912,1)</f>
        <v xml:space="preserve">Gg. Pacuan Kuda No. 6
</v>
      </c>
      <c r="Y912" t="str">
        <f>INDEX(Detail!$B$2:$B$1001,Main!S912,1)</f>
        <v>B-</v>
      </c>
      <c r="Z912">
        <f>MATCH(F912,Sheet1!$A$3:$A$8,0)</f>
        <v>4</v>
      </c>
      <c r="AA912">
        <f>MATCH(A912,Sheet1!$B$2:$E$2,0)</f>
        <v>4</v>
      </c>
      <c r="AB912" t="str">
        <f>INDEX(Sheet1!$B$3:$E$8,Main!Z912,Main!AA912)</f>
        <v>Bu Made</v>
      </c>
    </row>
    <row r="913" spans="1:28" x14ac:dyDescent="0.35">
      <c r="A913" t="str">
        <f t="shared" si="74"/>
        <v>Kategori 4</v>
      </c>
      <c r="B913">
        <v>912</v>
      </c>
      <c r="C913" t="str">
        <f t="shared" si="71"/>
        <v>0912</v>
      </c>
      <c r="D913" t="str">
        <f t="shared" si="72"/>
        <v>F0912</v>
      </c>
      <c r="E913" t="str">
        <f>VLOOKUP(F913,Helper!$I:$J,2,0)</f>
        <v>F</v>
      </c>
      <c r="F913" t="s">
        <v>1011</v>
      </c>
      <c r="G913" s="27" t="str">
        <f>VLOOKUP(D913,Detail!$G:$H,2,0)</f>
        <v>Kayla Rajata</v>
      </c>
      <c r="H913">
        <v>92</v>
      </c>
      <c r="I913">
        <v>75</v>
      </c>
      <c r="J913">
        <v>69</v>
      </c>
      <c r="K913">
        <v>53</v>
      </c>
      <c r="L913">
        <v>52</v>
      </c>
      <c r="M913">
        <v>54</v>
      </c>
      <c r="N913">
        <v>97</v>
      </c>
      <c r="O913" s="27">
        <f>IFERROR(VLOOKUP(D913,Absen!$A:$B,2,0),"No")</f>
        <v>44816</v>
      </c>
      <c r="P913" s="43">
        <f t="shared" si="73"/>
        <v>87</v>
      </c>
      <c r="Q913" s="45">
        <f t="shared" si="75"/>
        <v>67.3</v>
      </c>
      <c r="R913" s="49" t="str">
        <f>VLOOKUP(Q913,Helper!$N:$O,2,TRUE)</f>
        <v>C</v>
      </c>
      <c r="S913" s="51">
        <f>MATCH(D913,Detail!$G$2:$G$1001,0)</f>
        <v>44</v>
      </c>
      <c r="T913" s="27">
        <f>INDEX(Detail!$A$2:$A$1001,Main!S913,1)</f>
        <v>37671</v>
      </c>
      <c r="U913" t="str">
        <f>INDEX(Detail!$F$2:$F$1001,Main!S913,1)</f>
        <v>Batu</v>
      </c>
      <c r="V913">
        <f>INDEX(Detail!$C$2:$C$1001,Main!S913,1)</f>
        <v>178</v>
      </c>
      <c r="W913">
        <f>INDEX(Detail!$D$2:$D$1001,Main!S913,1)</f>
        <v>47</v>
      </c>
      <c r="X913" t="str">
        <f>INDEX(Detail!$E$2:$E$1001,Main!S913,1)</f>
        <v>Gang Dipenogoro No. 04</v>
      </c>
      <c r="Y913" t="str">
        <f>INDEX(Detail!$B$2:$B$1001,Main!S913,1)</f>
        <v>A+</v>
      </c>
      <c r="Z913">
        <f>MATCH(F913,Sheet1!$A$3:$A$8,0)</f>
        <v>6</v>
      </c>
      <c r="AA913">
        <f>MATCH(A913,Sheet1!$B$2:$E$2,0)</f>
        <v>4</v>
      </c>
      <c r="AB913" t="str">
        <f>INDEX(Sheet1!$B$3:$E$8,Main!Z913,Main!AA913)</f>
        <v>Bu Dwi</v>
      </c>
    </row>
    <row r="914" spans="1:28" x14ac:dyDescent="0.35">
      <c r="A914" t="str">
        <f t="shared" si="74"/>
        <v>Kategori 4</v>
      </c>
      <c r="B914">
        <v>913</v>
      </c>
      <c r="C914" t="str">
        <f t="shared" si="71"/>
        <v>0913</v>
      </c>
      <c r="D914" t="str">
        <f t="shared" si="72"/>
        <v>F0913</v>
      </c>
      <c r="E914" t="str">
        <f>VLOOKUP(F914,Helper!$I:$J,2,0)</f>
        <v>F</v>
      </c>
      <c r="F914" t="s">
        <v>1011</v>
      </c>
      <c r="G914" s="27" t="str">
        <f>VLOOKUP(D914,Detail!$G:$H,2,0)</f>
        <v>Jatmiko Uwais</v>
      </c>
      <c r="H914">
        <v>57</v>
      </c>
      <c r="I914">
        <v>71</v>
      </c>
      <c r="J914">
        <v>77</v>
      </c>
      <c r="K914">
        <v>71</v>
      </c>
      <c r="L914">
        <v>59</v>
      </c>
      <c r="M914">
        <v>94</v>
      </c>
      <c r="N914">
        <v>77</v>
      </c>
      <c r="O914" s="27">
        <f>IFERROR(VLOOKUP(D914,Absen!$A:$B,2,0),"No")</f>
        <v>44761</v>
      </c>
      <c r="P914" s="43">
        <f t="shared" si="73"/>
        <v>67</v>
      </c>
      <c r="Q914" s="45">
        <f t="shared" si="75"/>
        <v>73.150000000000006</v>
      </c>
      <c r="R914" s="49" t="str">
        <f>VLOOKUP(Q914,Helper!$N:$O,2,TRUE)</f>
        <v>B</v>
      </c>
      <c r="S914" s="51">
        <f>MATCH(D914,Detail!$G$2:$G$1001,0)</f>
        <v>360</v>
      </c>
      <c r="T914" s="27">
        <f>INDEX(Detail!$A$2:$A$1001,Main!S914,1)</f>
        <v>38373</v>
      </c>
      <c r="U914" t="str">
        <f>INDEX(Detail!$F$2:$F$1001,Main!S914,1)</f>
        <v>Malang</v>
      </c>
      <c r="V914">
        <f>INDEX(Detail!$C$2:$C$1001,Main!S914,1)</f>
        <v>151</v>
      </c>
      <c r="W914">
        <f>INDEX(Detail!$D$2:$D$1001,Main!S914,1)</f>
        <v>78</v>
      </c>
      <c r="X914" t="str">
        <f>INDEX(Detail!$E$2:$E$1001,Main!S914,1)</f>
        <v>Gg. Kutai No. 84</v>
      </c>
      <c r="Y914" t="str">
        <f>INDEX(Detail!$B$2:$B$1001,Main!S914,1)</f>
        <v>B-</v>
      </c>
      <c r="Z914">
        <f>MATCH(F914,Sheet1!$A$3:$A$8,0)</f>
        <v>6</v>
      </c>
      <c r="AA914">
        <f>MATCH(A914,Sheet1!$B$2:$E$2,0)</f>
        <v>4</v>
      </c>
      <c r="AB914" t="str">
        <f>INDEX(Sheet1!$B$3:$E$8,Main!Z914,Main!AA914)</f>
        <v>Bu Dwi</v>
      </c>
    </row>
    <row r="915" spans="1:28" x14ac:dyDescent="0.35">
      <c r="A915" t="str">
        <f t="shared" si="74"/>
        <v>Kategori 4</v>
      </c>
      <c r="B915">
        <v>914</v>
      </c>
      <c r="C915" t="str">
        <f t="shared" si="71"/>
        <v>0914</v>
      </c>
      <c r="D915" t="str">
        <f t="shared" si="72"/>
        <v>F0914</v>
      </c>
      <c r="E915" t="str">
        <f>VLOOKUP(F915,Helper!$I:$J,2,0)</f>
        <v>F</v>
      </c>
      <c r="F915" t="s">
        <v>1011</v>
      </c>
      <c r="G915" s="27" t="str">
        <f>VLOOKUP(D915,Detail!$G:$H,2,0)</f>
        <v>Eja Yulianti</v>
      </c>
      <c r="H915">
        <v>84</v>
      </c>
      <c r="I915">
        <v>46</v>
      </c>
      <c r="J915">
        <v>47</v>
      </c>
      <c r="K915">
        <v>60</v>
      </c>
      <c r="L915">
        <v>70</v>
      </c>
      <c r="M915">
        <v>59</v>
      </c>
      <c r="N915">
        <v>60</v>
      </c>
      <c r="O915" s="27">
        <f>IFERROR(VLOOKUP(D915,Absen!$A:$B,2,0),"No")</f>
        <v>44788</v>
      </c>
      <c r="P915" s="43">
        <f t="shared" si="73"/>
        <v>50</v>
      </c>
      <c r="Q915" s="45">
        <f t="shared" si="75"/>
        <v>58.7</v>
      </c>
      <c r="R915" s="49" t="str">
        <f>VLOOKUP(Q915,Helper!$N:$O,2,TRUE)</f>
        <v>D</v>
      </c>
      <c r="S915" s="51">
        <f>MATCH(D915,Detail!$G$2:$G$1001,0)</f>
        <v>345</v>
      </c>
      <c r="T915" s="27">
        <f>INDEX(Detail!$A$2:$A$1001,Main!S915,1)</f>
        <v>37125</v>
      </c>
      <c r="U915" t="str">
        <f>INDEX(Detail!$F$2:$F$1001,Main!S915,1)</f>
        <v>Tual</v>
      </c>
      <c r="V915">
        <f>INDEX(Detail!$C$2:$C$1001,Main!S915,1)</f>
        <v>164</v>
      </c>
      <c r="W915">
        <f>INDEX(Detail!$D$2:$D$1001,Main!S915,1)</f>
        <v>76</v>
      </c>
      <c r="X915" t="str">
        <f>INDEX(Detail!$E$2:$E$1001,Main!S915,1)</f>
        <v>Gg. K.H. Wahid Hasyim No. 78</v>
      </c>
      <c r="Y915" t="str">
        <f>INDEX(Detail!$B$2:$B$1001,Main!S915,1)</f>
        <v>O-</v>
      </c>
      <c r="Z915">
        <f>MATCH(F915,Sheet1!$A$3:$A$8,0)</f>
        <v>6</v>
      </c>
      <c r="AA915">
        <f>MATCH(A915,Sheet1!$B$2:$E$2,0)</f>
        <v>4</v>
      </c>
      <c r="AB915" t="str">
        <f>INDEX(Sheet1!$B$3:$E$8,Main!Z915,Main!AA915)</f>
        <v>Bu Dwi</v>
      </c>
    </row>
    <row r="916" spans="1:28" x14ac:dyDescent="0.35">
      <c r="A916" t="str">
        <f t="shared" si="74"/>
        <v>Kategori 4</v>
      </c>
      <c r="B916">
        <v>915</v>
      </c>
      <c r="C916" t="str">
        <f t="shared" si="71"/>
        <v>0915</v>
      </c>
      <c r="D916" t="str">
        <f t="shared" si="72"/>
        <v>A0915</v>
      </c>
      <c r="E916" t="str">
        <f>VLOOKUP(F916,Helper!$I:$J,2,0)</f>
        <v>A</v>
      </c>
      <c r="F916" t="s">
        <v>1015</v>
      </c>
      <c r="G916" s="27" t="str">
        <f>VLOOKUP(D916,Detail!$G:$H,2,0)</f>
        <v>Limar Mangunsong</v>
      </c>
      <c r="H916">
        <v>92</v>
      </c>
      <c r="I916">
        <v>42</v>
      </c>
      <c r="J916">
        <v>63</v>
      </c>
      <c r="K916">
        <v>65</v>
      </c>
      <c r="L916">
        <v>81</v>
      </c>
      <c r="M916">
        <v>100</v>
      </c>
      <c r="N916">
        <v>80</v>
      </c>
      <c r="O916" s="27" t="str">
        <f>IFERROR(VLOOKUP(D916,Absen!$A:$B,2,0),"No")</f>
        <v>No</v>
      </c>
      <c r="P916" s="43">
        <f t="shared" si="73"/>
        <v>80</v>
      </c>
      <c r="Q916" s="45">
        <f t="shared" si="75"/>
        <v>75.599999999999994</v>
      </c>
      <c r="R916" s="49" t="str">
        <f>VLOOKUP(Q916,Helper!$N:$O,2,TRUE)</f>
        <v>B</v>
      </c>
      <c r="S916" s="51">
        <f>MATCH(D916,Detail!$G$2:$G$1001,0)</f>
        <v>167</v>
      </c>
      <c r="T916" s="27">
        <f>INDEX(Detail!$A$2:$A$1001,Main!S916,1)</f>
        <v>37120</v>
      </c>
      <c r="U916" t="str">
        <f>INDEX(Detail!$F$2:$F$1001,Main!S916,1)</f>
        <v>Salatiga</v>
      </c>
      <c r="V916">
        <f>INDEX(Detail!$C$2:$C$1001,Main!S916,1)</f>
        <v>153</v>
      </c>
      <c r="W916">
        <f>INDEX(Detail!$D$2:$D$1001,Main!S916,1)</f>
        <v>61</v>
      </c>
      <c r="X916" t="str">
        <f>INDEX(Detail!$E$2:$E$1001,Main!S916,1)</f>
        <v>Gang PHH. Mustofa No. 71</v>
      </c>
      <c r="Y916" t="str">
        <f>INDEX(Detail!$B$2:$B$1001,Main!S916,1)</f>
        <v>AB-</v>
      </c>
      <c r="Z916">
        <f>MATCH(F916,Sheet1!$A$3:$A$8,0)</f>
        <v>1</v>
      </c>
      <c r="AA916">
        <f>MATCH(A916,Sheet1!$B$2:$E$2,0)</f>
        <v>4</v>
      </c>
      <c r="AB916" t="str">
        <f>INDEX(Sheet1!$B$3:$E$8,Main!Z916,Main!AA916)</f>
        <v>Pak Krisna</v>
      </c>
    </row>
    <row r="917" spans="1:28" x14ac:dyDescent="0.35">
      <c r="A917" t="str">
        <f t="shared" si="74"/>
        <v>Kategori 4</v>
      </c>
      <c r="B917">
        <v>916</v>
      </c>
      <c r="C917" t="str">
        <f t="shared" si="71"/>
        <v>0916</v>
      </c>
      <c r="D917" t="str">
        <f t="shared" si="72"/>
        <v>A0916</v>
      </c>
      <c r="E917" t="str">
        <f>VLOOKUP(F917,Helper!$I:$J,2,0)</f>
        <v>A</v>
      </c>
      <c r="F917" t="s">
        <v>1015</v>
      </c>
      <c r="G917" s="27" t="str">
        <f>VLOOKUP(D917,Detail!$G:$H,2,0)</f>
        <v>Zulaikha Kusumo</v>
      </c>
      <c r="H917">
        <v>81</v>
      </c>
      <c r="I917">
        <v>55</v>
      </c>
      <c r="J917">
        <v>57</v>
      </c>
      <c r="K917">
        <v>63</v>
      </c>
      <c r="L917">
        <v>85</v>
      </c>
      <c r="M917">
        <v>55</v>
      </c>
      <c r="N917">
        <v>66</v>
      </c>
      <c r="O917" s="27">
        <f>IFERROR(VLOOKUP(D917,Absen!$A:$B,2,0),"No")</f>
        <v>44905</v>
      </c>
      <c r="P917" s="43">
        <f t="shared" si="73"/>
        <v>56</v>
      </c>
      <c r="Q917" s="45">
        <f t="shared" si="75"/>
        <v>63.5</v>
      </c>
      <c r="R917" s="49" t="str">
        <f>VLOOKUP(Q917,Helper!$N:$O,2,TRUE)</f>
        <v>C</v>
      </c>
      <c r="S917" s="51">
        <f>MATCH(D917,Detail!$G$2:$G$1001,0)</f>
        <v>801</v>
      </c>
      <c r="T917" s="27">
        <f>INDEX(Detail!$A$2:$A$1001,Main!S917,1)</f>
        <v>38253</v>
      </c>
      <c r="U917" t="str">
        <f>INDEX(Detail!$F$2:$F$1001,Main!S917,1)</f>
        <v>Pontianak</v>
      </c>
      <c r="V917">
        <f>INDEX(Detail!$C$2:$C$1001,Main!S917,1)</f>
        <v>178</v>
      </c>
      <c r="W917">
        <f>INDEX(Detail!$D$2:$D$1001,Main!S917,1)</f>
        <v>51</v>
      </c>
      <c r="X917" t="str">
        <f>INDEX(Detail!$E$2:$E$1001,Main!S917,1)</f>
        <v>Jl. Jakarta No. 26</v>
      </c>
      <c r="Y917" t="str">
        <f>INDEX(Detail!$B$2:$B$1001,Main!S917,1)</f>
        <v>A-</v>
      </c>
      <c r="Z917">
        <f>MATCH(F917,Sheet1!$A$3:$A$8,0)</f>
        <v>1</v>
      </c>
      <c r="AA917">
        <f>MATCH(A917,Sheet1!$B$2:$E$2,0)</f>
        <v>4</v>
      </c>
      <c r="AB917" t="str">
        <f>INDEX(Sheet1!$B$3:$E$8,Main!Z917,Main!AA917)</f>
        <v>Pak Krisna</v>
      </c>
    </row>
    <row r="918" spans="1:28" x14ac:dyDescent="0.35">
      <c r="A918" t="str">
        <f t="shared" si="74"/>
        <v>Kategori 4</v>
      </c>
      <c r="B918">
        <v>917</v>
      </c>
      <c r="C918" t="str">
        <f t="shared" si="71"/>
        <v>0917</v>
      </c>
      <c r="D918" t="str">
        <f t="shared" si="72"/>
        <v>F0917</v>
      </c>
      <c r="E918" t="str">
        <f>VLOOKUP(F918,Helper!$I:$J,2,0)</f>
        <v>F</v>
      </c>
      <c r="F918" t="s">
        <v>1011</v>
      </c>
      <c r="G918" s="27" t="str">
        <f>VLOOKUP(D918,Detail!$G:$H,2,0)</f>
        <v>Marsudi Haryanti</v>
      </c>
      <c r="H918">
        <v>82</v>
      </c>
      <c r="I918">
        <v>46</v>
      </c>
      <c r="J918">
        <v>94</v>
      </c>
      <c r="K918">
        <v>71</v>
      </c>
      <c r="L918">
        <v>76</v>
      </c>
      <c r="M918">
        <v>88</v>
      </c>
      <c r="N918">
        <v>62</v>
      </c>
      <c r="O918" s="27">
        <f>IFERROR(VLOOKUP(D918,Absen!$A:$B,2,0),"No")</f>
        <v>44879</v>
      </c>
      <c r="P918" s="43">
        <f t="shared" si="73"/>
        <v>52</v>
      </c>
      <c r="Q918" s="45">
        <f t="shared" si="75"/>
        <v>75.975000000000009</v>
      </c>
      <c r="R918" s="49" t="str">
        <f>VLOOKUP(Q918,Helper!$N:$O,2,TRUE)</f>
        <v>B</v>
      </c>
      <c r="S918" s="51">
        <f>MATCH(D918,Detail!$G$2:$G$1001,0)</f>
        <v>536</v>
      </c>
      <c r="T918" s="27">
        <f>INDEX(Detail!$A$2:$A$1001,Main!S918,1)</f>
        <v>37341</v>
      </c>
      <c r="U918" t="str">
        <f>INDEX(Detail!$F$2:$F$1001,Main!S918,1)</f>
        <v>Mojokerto</v>
      </c>
      <c r="V918">
        <f>INDEX(Detail!$C$2:$C$1001,Main!S918,1)</f>
        <v>159</v>
      </c>
      <c r="W918">
        <f>INDEX(Detail!$D$2:$D$1001,Main!S918,1)</f>
        <v>47</v>
      </c>
      <c r="X918" t="str">
        <f>INDEX(Detail!$E$2:$E$1001,Main!S918,1)</f>
        <v>Jalan Dipenogoro No. 30</v>
      </c>
      <c r="Y918" t="str">
        <f>INDEX(Detail!$B$2:$B$1001,Main!S918,1)</f>
        <v>AB+</v>
      </c>
      <c r="Z918">
        <f>MATCH(F918,Sheet1!$A$3:$A$8,0)</f>
        <v>6</v>
      </c>
      <c r="AA918">
        <f>MATCH(A918,Sheet1!$B$2:$E$2,0)</f>
        <v>4</v>
      </c>
      <c r="AB918" t="str">
        <f>INDEX(Sheet1!$B$3:$E$8,Main!Z918,Main!AA918)</f>
        <v>Bu Dwi</v>
      </c>
    </row>
    <row r="919" spans="1:28" x14ac:dyDescent="0.35">
      <c r="A919" t="str">
        <f t="shared" si="74"/>
        <v>Kategori 4</v>
      </c>
      <c r="B919">
        <v>918</v>
      </c>
      <c r="C919" t="str">
        <f t="shared" si="71"/>
        <v>0918</v>
      </c>
      <c r="D919" t="str">
        <f t="shared" si="72"/>
        <v>D0918</v>
      </c>
      <c r="E919" t="str">
        <f>VLOOKUP(F919,Helper!$I:$J,2,0)</f>
        <v>D</v>
      </c>
      <c r="F919" t="s">
        <v>1013</v>
      </c>
      <c r="G919" s="27" t="str">
        <f>VLOOKUP(D919,Detail!$G:$H,2,0)</f>
        <v>Banawa Saputra</v>
      </c>
      <c r="H919">
        <v>52</v>
      </c>
      <c r="I919">
        <v>61</v>
      </c>
      <c r="J919">
        <v>71</v>
      </c>
      <c r="K919">
        <v>56</v>
      </c>
      <c r="L919">
        <v>94</v>
      </c>
      <c r="M919">
        <v>71</v>
      </c>
      <c r="N919">
        <v>78</v>
      </c>
      <c r="O919" s="27" t="str">
        <f>IFERROR(VLOOKUP(D919,Absen!$A:$B,2,0),"No")</f>
        <v>No</v>
      </c>
      <c r="P919" s="43">
        <f t="shared" si="73"/>
        <v>78</v>
      </c>
      <c r="Q919" s="45">
        <f t="shared" si="75"/>
        <v>69.075000000000003</v>
      </c>
      <c r="R919" s="49" t="str">
        <f>VLOOKUP(Q919,Helper!$N:$O,2,TRUE)</f>
        <v>C</v>
      </c>
      <c r="S919" s="51">
        <f>MATCH(D919,Detail!$G$2:$G$1001,0)</f>
        <v>767</v>
      </c>
      <c r="T919" s="27">
        <f>INDEX(Detail!$A$2:$A$1001,Main!S919,1)</f>
        <v>38339</v>
      </c>
      <c r="U919" t="str">
        <f>INDEX(Detail!$F$2:$F$1001,Main!S919,1)</f>
        <v>Lhokseumawe</v>
      </c>
      <c r="V919">
        <f>INDEX(Detail!$C$2:$C$1001,Main!S919,1)</f>
        <v>152</v>
      </c>
      <c r="W919">
        <f>INDEX(Detail!$D$2:$D$1001,Main!S919,1)</f>
        <v>66</v>
      </c>
      <c r="X919" t="str">
        <f>INDEX(Detail!$E$2:$E$1001,Main!S919,1)</f>
        <v>Jl. Dipatiukur No. 38</v>
      </c>
      <c r="Y919" t="str">
        <f>INDEX(Detail!$B$2:$B$1001,Main!S919,1)</f>
        <v>B-</v>
      </c>
      <c r="Z919">
        <f>MATCH(F919,Sheet1!$A$3:$A$8,0)</f>
        <v>4</v>
      </c>
      <c r="AA919">
        <f>MATCH(A919,Sheet1!$B$2:$E$2,0)</f>
        <v>4</v>
      </c>
      <c r="AB919" t="str">
        <f>INDEX(Sheet1!$B$3:$E$8,Main!Z919,Main!AA919)</f>
        <v>Bu Made</v>
      </c>
    </row>
    <row r="920" spans="1:28" x14ac:dyDescent="0.35">
      <c r="A920" t="str">
        <f t="shared" si="74"/>
        <v>Kategori 4</v>
      </c>
      <c r="B920">
        <v>919</v>
      </c>
      <c r="C920" t="str">
        <f t="shared" si="71"/>
        <v>0919</v>
      </c>
      <c r="D920" t="str">
        <f t="shared" si="72"/>
        <v>E0919</v>
      </c>
      <c r="E920" t="str">
        <f>VLOOKUP(F920,Helper!$I:$J,2,0)</f>
        <v>E</v>
      </c>
      <c r="F920" t="s">
        <v>1010</v>
      </c>
      <c r="G920" s="27" t="str">
        <f>VLOOKUP(D920,Detail!$G:$H,2,0)</f>
        <v>Karman Hidayat</v>
      </c>
      <c r="H920">
        <v>75</v>
      </c>
      <c r="I920">
        <v>56</v>
      </c>
      <c r="J920">
        <v>56</v>
      </c>
      <c r="K920">
        <v>52</v>
      </c>
      <c r="L920">
        <v>76</v>
      </c>
      <c r="M920">
        <v>75</v>
      </c>
      <c r="N920">
        <v>72</v>
      </c>
      <c r="O920" s="27">
        <f>IFERROR(VLOOKUP(D920,Absen!$A:$B,2,0),"No")</f>
        <v>44857</v>
      </c>
      <c r="P920" s="43">
        <f t="shared" si="73"/>
        <v>62</v>
      </c>
      <c r="Q920" s="45">
        <f t="shared" si="75"/>
        <v>64.775000000000006</v>
      </c>
      <c r="R920" s="49" t="str">
        <f>VLOOKUP(Q920,Helper!$N:$O,2,TRUE)</f>
        <v>C</v>
      </c>
      <c r="S920" s="51">
        <f>MATCH(D920,Detail!$G$2:$G$1001,0)</f>
        <v>647</v>
      </c>
      <c r="T920" s="27">
        <f>INDEX(Detail!$A$2:$A$1001,Main!S920,1)</f>
        <v>37921</v>
      </c>
      <c r="U920" t="str">
        <f>INDEX(Detail!$F$2:$F$1001,Main!S920,1)</f>
        <v>Kota Administrasi Jakarta Pusat</v>
      </c>
      <c r="V920">
        <f>INDEX(Detail!$C$2:$C$1001,Main!S920,1)</f>
        <v>154</v>
      </c>
      <c r="W920">
        <f>INDEX(Detail!$D$2:$D$1001,Main!S920,1)</f>
        <v>73</v>
      </c>
      <c r="X920" t="str">
        <f>INDEX(Detail!$E$2:$E$1001,Main!S920,1)</f>
        <v>Jalan Rajawali Timur No. 19</v>
      </c>
      <c r="Y920" t="str">
        <f>INDEX(Detail!$B$2:$B$1001,Main!S920,1)</f>
        <v>O+</v>
      </c>
      <c r="Z920">
        <f>MATCH(F920,Sheet1!$A$3:$A$8,0)</f>
        <v>5</v>
      </c>
      <c r="AA920">
        <f>MATCH(A920,Sheet1!$B$2:$E$2,0)</f>
        <v>4</v>
      </c>
      <c r="AB920" t="str">
        <f>INDEX(Sheet1!$B$3:$E$8,Main!Z920,Main!AA920)</f>
        <v>Bu Ratna</v>
      </c>
    </row>
    <row r="921" spans="1:28" x14ac:dyDescent="0.35">
      <c r="A921" t="str">
        <f t="shared" si="74"/>
        <v>Kategori 4</v>
      </c>
      <c r="B921">
        <v>920</v>
      </c>
      <c r="C921" t="str">
        <f t="shared" si="71"/>
        <v>0920</v>
      </c>
      <c r="D921" t="str">
        <f t="shared" si="72"/>
        <v>B0920</v>
      </c>
      <c r="E921" t="str">
        <f>VLOOKUP(F921,Helper!$I:$J,2,0)</f>
        <v>B</v>
      </c>
      <c r="F921" t="s">
        <v>1014</v>
      </c>
      <c r="G921" s="27" t="str">
        <f>VLOOKUP(D921,Detail!$G:$H,2,0)</f>
        <v>Jaswadi Dabukke</v>
      </c>
      <c r="H921">
        <v>68</v>
      </c>
      <c r="I921">
        <v>56</v>
      </c>
      <c r="J921">
        <v>75</v>
      </c>
      <c r="K921">
        <v>59</v>
      </c>
      <c r="L921">
        <v>70</v>
      </c>
      <c r="M921">
        <v>63</v>
      </c>
      <c r="N921">
        <v>63</v>
      </c>
      <c r="O921" s="27" t="str">
        <f>IFERROR(VLOOKUP(D921,Absen!$A:$B,2,0),"No")</f>
        <v>No</v>
      </c>
      <c r="P921" s="43">
        <f t="shared" si="73"/>
        <v>63</v>
      </c>
      <c r="Q921" s="45">
        <f t="shared" si="75"/>
        <v>65.525000000000006</v>
      </c>
      <c r="R921" s="49" t="str">
        <f>VLOOKUP(Q921,Helper!$N:$O,2,TRUE)</f>
        <v>C</v>
      </c>
      <c r="S921" s="51">
        <f>MATCH(D921,Detail!$G$2:$G$1001,0)</f>
        <v>509</v>
      </c>
      <c r="T921" s="27">
        <f>INDEX(Detail!$A$2:$A$1001,Main!S921,1)</f>
        <v>38060</v>
      </c>
      <c r="U921" t="str">
        <f>INDEX(Detail!$F$2:$F$1001,Main!S921,1)</f>
        <v>Banda Aceh</v>
      </c>
      <c r="V921">
        <f>INDEX(Detail!$C$2:$C$1001,Main!S921,1)</f>
        <v>168</v>
      </c>
      <c r="W921">
        <f>INDEX(Detail!$D$2:$D$1001,Main!S921,1)</f>
        <v>49</v>
      </c>
      <c r="X921" t="str">
        <f>INDEX(Detail!$E$2:$E$1001,Main!S921,1)</f>
        <v xml:space="preserve">Jalan Cempaka No. 8
</v>
      </c>
      <c r="Y921" t="str">
        <f>INDEX(Detail!$B$2:$B$1001,Main!S921,1)</f>
        <v>AB-</v>
      </c>
      <c r="Z921">
        <f>MATCH(F921,Sheet1!$A$3:$A$8,0)</f>
        <v>2</v>
      </c>
      <c r="AA921">
        <f>MATCH(A921,Sheet1!$B$2:$E$2,0)</f>
        <v>4</v>
      </c>
      <c r="AB921" t="str">
        <f>INDEX(Sheet1!$B$3:$E$8,Main!Z921,Main!AA921)</f>
        <v>Pak Budi</v>
      </c>
    </row>
    <row r="922" spans="1:28" x14ac:dyDescent="0.35">
      <c r="A922" t="str">
        <f t="shared" si="74"/>
        <v>Kategori 4</v>
      </c>
      <c r="B922">
        <v>921</v>
      </c>
      <c r="C922" t="str">
        <f t="shared" si="71"/>
        <v>0921</v>
      </c>
      <c r="D922" t="str">
        <f t="shared" si="72"/>
        <v>B0921</v>
      </c>
      <c r="E922" t="str">
        <f>VLOOKUP(F922,Helper!$I:$J,2,0)</f>
        <v>B</v>
      </c>
      <c r="F922" t="s">
        <v>1014</v>
      </c>
      <c r="G922" s="27" t="str">
        <f>VLOOKUP(D922,Detail!$G:$H,2,0)</f>
        <v>Warta Astuti</v>
      </c>
      <c r="H922">
        <v>58</v>
      </c>
      <c r="I922">
        <v>48</v>
      </c>
      <c r="J922">
        <v>49</v>
      </c>
      <c r="K922">
        <v>59</v>
      </c>
      <c r="L922">
        <v>76</v>
      </c>
      <c r="M922">
        <v>56</v>
      </c>
      <c r="N922">
        <v>67</v>
      </c>
      <c r="O922" s="27">
        <f>IFERROR(VLOOKUP(D922,Absen!$A:$B,2,0),"No")</f>
        <v>44908</v>
      </c>
      <c r="P922" s="43">
        <f t="shared" si="73"/>
        <v>57</v>
      </c>
      <c r="Q922" s="45">
        <f t="shared" si="75"/>
        <v>56.825000000000003</v>
      </c>
      <c r="R922" s="49" t="str">
        <f>VLOOKUP(Q922,Helper!$N:$O,2,TRUE)</f>
        <v>D</v>
      </c>
      <c r="S922" s="51">
        <f>MATCH(D922,Detail!$G$2:$G$1001,0)</f>
        <v>891</v>
      </c>
      <c r="T922" s="27">
        <f>INDEX(Detail!$A$2:$A$1001,Main!S922,1)</f>
        <v>37357</v>
      </c>
      <c r="U922" t="str">
        <f>INDEX(Detail!$F$2:$F$1001,Main!S922,1)</f>
        <v>Ambon</v>
      </c>
      <c r="V922">
        <f>INDEX(Detail!$C$2:$C$1001,Main!S922,1)</f>
        <v>157</v>
      </c>
      <c r="W922">
        <f>INDEX(Detail!$D$2:$D$1001,Main!S922,1)</f>
        <v>56</v>
      </c>
      <c r="X922" t="str">
        <f>INDEX(Detail!$E$2:$E$1001,Main!S922,1)</f>
        <v>Jl. Pacuan Kuda No. 72</v>
      </c>
      <c r="Y922" t="str">
        <f>INDEX(Detail!$B$2:$B$1001,Main!S922,1)</f>
        <v>AB-</v>
      </c>
      <c r="Z922">
        <f>MATCH(F922,Sheet1!$A$3:$A$8,0)</f>
        <v>2</v>
      </c>
      <c r="AA922">
        <f>MATCH(A922,Sheet1!$B$2:$E$2,0)</f>
        <v>4</v>
      </c>
      <c r="AB922" t="str">
        <f>INDEX(Sheet1!$B$3:$E$8,Main!Z922,Main!AA922)</f>
        <v>Pak Budi</v>
      </c>
    </row>
    <row r="923" spans="1:28" x14ac:dyDescent="0.35">
      <c r="A923" t="str">
        <f t="shared" si="74"/>
        <v>Kategori 4</v>
      </c>
      <c r="B923">
        <v>922</v>
      </c>
      <c r="C923" t="str">
        <f t="shared" si="71"/>
        <v>0922</v>
      </c>
      <c r="D923" t="str">
        <f t="shared" si="72"/>
        <v>A0922</v>
      </c>
      <c r="E923" t="str">
        <f>VLOOKUP(F923,Helper!$I:$J,2,0)</f>
        <v>A</v>
      </c>
      <c r="F923" t="s">
        <v>1015</v>
      </c>
      <c r="G923" s="27" t="str">
        <f>VLOOKUP(D923,Detail!$G:$H,2,0)</f>
        <v>Karsana Wijaya</v>
      </c>
      <c r="H923">
        <v>66</v>
      </c>
      <c r="I923">
        <v>64</v>
      </c>
      <c r="J923">
        <v>72</v>
      </c>
      <c r="K923">
        <v>71</v>
      </c>
      <c r="L923">
        <v>73</v>
      </c>
      <c r="M923">
        <v>68</v>
      </c>
      <c r="N923">
        <v>66</v>
      </c>
      <c r="O923" s="27">
        <f>IFERROR(VLOOKUP(D923,Absen!$A:$B,2,0),"No")</f>
        <v>44752</v>
      </c>
      <c r="P923" s="43">
        <f t="shared" si="73"/>
        <v>56</v>
      </c>
      <c r="Q923" s="45">
        <f t="shared" si="75"/>
        <v>67.849999999999994</v>
      </c>
      <c r="R923" s="49" t="str">
        <f>VLOOKUP(Q923,Helper!$N:$O,2,TRUE)</f>
        <v>C</v>
      </c>
      <c r="S923" s="51">
        <f>MATCH(D923,Detail!$G$2:$G$1001,0)</f>
        <v>892</v>
      </c>
      <c r="T923" s="27">
        <f>INDEX(Detail!$A$2:$A$1001,Main!S923,1)</f>
        <v>37497</v>
      </c>
      <c r="U923" t="str">
        <f>INDEX(Detail!$F$2:$F$1001,Main!S923,1)</f>
        <v>Palembang</v>
      </c>
      <c r="V923">
        <f>INDEX(Detail!$C$2:$C$1001,Main!S923,1)</f>
        <v>151</v>
      </c>
      <c r="W923">
        <f>INDEX(Detail!$D$2:$D$1001,Main!S923,1)</f>
        <v>87</v>
      </c>
      <c r="X923" t="str">
        <f>INDEX(Detail!$E$2:$E$1001,Main!S923,1)</f>
        <v xml:space="preserve">Jl. Pasir Koja No. 2
</v>
      </c>
      <c r="Y923" t="str">
        <f>INDEX(Detail!$B$2:$B$1001,Main!S923,1)</f>
        <v>O+</v>
      </c>
      <c r="Z923">
        <f>MATCH(F923,Sheet1!$A$3:$A$8,0)</f>
        <v>1</v>
      </c>
      <c r="AA923">
        <f>MATCH(A923,Sheet1!$B$2:$E$2,0)</f>
        <v>4</v>
      </c>
      <c r="AB923" t="str">
        <f>INDEX(Sheet1!$B$3:$E$8,Main!Z923,Main!AA923)</f>
        <v>Pak Krisna</v>
      </c>
    </row>
    <row r="924" spans="1:28" x14ac:dyDescent="0.35">
      <c r="A924" t="str">
        <f t="shared" si="74"/>
        <v>Kategori 4</v>
      </c>
      <c r="B924">
        <v>923</v>
      </c>
      <c r="C924" t="str">
        <f t="shared" si="71"/>
        <v>0923</v>
      </c>
      <c r="D924" t="str">
        <f t="shared" si="72"/>
        <v>D0923</v>
      </c>
      <c r="E924" t="str">
        <f>VLOOKUP(F924,Helper!$I:$J,2,0)</f>
        <v>D</v>
      </c>
      <c r="F924" t="s">
        <v>1013</v>
      </c>
      <c r="G924" s="27" t="str">
        <f>VLOOKUP(D924,Detail!$G:$H,2,0)</f>
        <v>Kawaca Hutagalung</v>
      </c>
      <c r="H924">
        <v>82</v>
      </c>
      <c r="I924">
        <v>50</v>
      </c>
      <c r="J924">
        <v>57</v>
      </c>
      <c r="K924">
        <v>66</v>
      </c>
      <c r="L924">
        <v>52</v>
      </c>
      <c r="M924">
        <v>97</v>
      </c>
      <c r="N924">
        <v>92</v>
      </c>
      <c r="O924" s="27">
        <f>IFERROR(VLOOKUP(D924,Absen!$A:$B,2,0),"No")</f>
        <v>44749</v>
      </c>
      <c r="P924" s="43">
        <f t="shared" si="73"/>
        <v>82</v>
      </c>
      <c r="Q924" s="45">
        <f t="shared" si="75"/>
        <v>70.25</v>
      </c>
      <c r="R924" s="49" t="str">
        <f>VLOOKUP(Q924,Helper!$N:$O,2,TRUE)</f>
        <v>B</v>
      </c>
      <c r="S924" s="51">
        <f>MATCH(D924,Detail!$G$2:$G$1001,0)</f>
        <v>984</v>
      </c>
      <c r="T924" s="27">
        <f>INDEX(Detail!$A$2:$A$1001,Main!S924,1)</f>
        <v>37326</v>
      </c>
      <c r="U924" t="str">
        <f>INDEX(Detail!$F$2:$F$1001,Main!S924,1)</f>
        <v>Bogor</v>
      </c>
      <c r="V924">
        <f>INDEX(Detail!$C$2:$C$1001,Main!S924,1)</f>
        <v>162</v>
      </c>
      <c r="W924">
        <f>INDEX(Detail!$D$2:$D$1001,Main!S924,1)</f>
        <v>94</v>
      </c>
      <c r="X924" t="str">
        <f>INDEX(Detail!$E$2:$E$1001,Main!S924,1)</f>
        <v>Jl. Tubagus Ismail No. 10</v>
      </c>
      <c r="Y924" t="str">
        <f>INDEX(Detail!$B$2:$B$1001,Main!S924,1)</f>
        <v>B+</v>
      </c>
      <c r="Z924">
        <f>MATCH(F924,Sheet1!$A$3:$A$8,0)</f>
        <v>4</v>
      </c>
      <c r="AA924">
        <f>MATCH(A924,Sheet1!$B$2:$E$2,0)</f>
        <v>4</v>
      </c>
      <c r="AB924" t="str">
        <f>INDEX(Sheet1!$B$3:$E$8,Main!Z924,Main!AA924)</f>
        <v>Bu Made</v>
      </c>
    </row>
    <row r="925" spans="1:28" x14ac:dyDescent="0.35">
      <c r="A925" t="str">
        <f t="shared" si="74"/>
        <v>Kategori 4</v>
      </c>
      <c r="B925">
        <v>924</v>
      </c>
      <c r="C925" t="str">
        <f t="shared" si="71"/>
        <v>0924</v>
      </c>
      <c r="D925" t="str">
        <f t="shared" si="72"/>
        <v>B0924</v>
      </c>
      <c r="E925" t="str">
        <f>VLOOKUP(F925,Helper!$I:$J,2,0)</f>
        <v>B</v>
      </c>
      <c r="F925" t="s">
        <v>1014</v>
      </c>
      <c r="G925" s="27" t="str">
        <f>VLOOKUP(D925,Detail!$G:$H,2,0)</f>
        <v>Cindy Januar</v>
      </c>
      <c r="H925">
        <v>51</v>
      </c>
      <c r="I925">
        <v>45</v>
      </c>
      <c r="J925">
        <v>84</v>
      </c>
      <c r="K925">
        <v>71</v>
      </c>
      <c r="L925">
        <v>85</v>
      </c>
      <c r="M925">
        <v>62</v>
      </c>
      <c r="N925">
        <v>82</v>
      </c>
      <c r="O925" s="27" t="str">
        <f>IFERROR(VLOOKUP(D925,Absen!$A:$B,2,0),"No")</f>
        <v>No</v>
      </c>
      <c r="P925" s="43">
        <f t="shared" si="73"/>
        <v>82</v>
      </c>
      <c r="Q925" s="45">
        <f t="shared" si="75"/>
        <v>68.899999999999991</v>
      </c>
      <c r="R925" s="49" t="str">
        <f>VLOOKUP(Q925,Helper!$N:$O,2,TRUE)</f>
        <v>C</v>
      </c>
      <c r="S925" s="51">
        <f>MATCH(D925,Detail!$G$2:$G$1001,0)</f>
        <v>25</v>
      </c>
      <c r="T925" s="27">
        <f>INDEX(Detail!$A$2:$A$1001,Main!S925,1)</f>
        <v>38304</v>
      </c>
      <c r="U925" t="str">
        <f>INDEX(Detail!$F$2:$F$1001,Main!S925,1)</f>
        <v>Medan</v>
      </c>
      <c r="V925">
        <f>INDEX(Detail!$C$2:$C$1001,Main!S925,1)</f>
        <v>178</v>
      </c>
      <c r="W925">
        <f>INDEX(Detail!$D$2:$D$1001,Main!S925,1)</f>
        <v>59</v>
      </c>
      <c r="X925" t="str">
        <f>INDEX(Detail!$E$2:$E$1001,Main!S925,1)</f>
        <v xml:space="preserve">Gang Cempaka No. 2
</v>
      </c>
      <c r="Y925" t="str">
        <f>INDEX(Detail!$B$2:$B$1001,Main!S925,1)</f>
        <v>O-</v>
      </c>
      <c r="Z925">
        <f>MATCH(F925,Sheet1!$A$3:$A$8,0)</f>
        <v>2</v>
      </c>
      <c r="AA925">
        <f>MATCH(A925,Sheet1!$B$2:$E$2,0)</f>
        <v>4</v>
      </c>
      <c r="AB925" t="str">
        <f>INDEX(Sheet1!$B$3:$E$8,Main!Z925,Main!AA925)</f>
        <v>Pak Budi</v>
      </c>
    </row>
    <row r="926" spans="1:28" x14ac:dyDescent="0.35">
      <c r="A926" t="str">
        <f t="shared" si="74"/>
        <v>Kategori 4</v>
      </c>
      <c r="B926">
        <v>925</v>
      </c>
      <c r="C926" t="str">
        <f t="shared" si="71"/>
        <v>0925</v>
      </c>
      <c r="D926" t="str">
        <f t="shared" si="72"/>
        <v>B0925</v>
      </c>
      <c r="E926" t="str">
        <f>VLOOKUP(F926,Helper!$I:$J,2,0)</f>
        <v>B</v>
      </c>
      <c r="F926" t="s">
        <v>1014</v>
      </c>
      <c r="G926" s="27" t="str">
        <f>VLOOKUP(D926,Detail!$G:$H,2,0)</f>
        <v>Olivia Anggraini</v>
      </c>
      <c r="H926">
        <v>62</v>
      </c>
      <c r="I926">
        <v>51</v>
      </c>
      <c r="J926">
        <v>57</v>
      </c>
      <c r="K926">
        <v>60</v>
      </c>
      <c r="L926">
        <v>67</v>
      </c>
      <c r="M926">
        <v>59</v>
      </c>
      <c r="N926">
        <v>82</v>
      </c>
      <c r="O926" s="27" t="str">
        <f>IFERROR(VLOOKUP(D926,Absen!$A:$B,2,0),"No")</f>
        <v>No</v>
      </c>
      <c r="P926" s="43">
        <f t="shared" si="73"/>
        <v>82</v>
      </c>
      <c r="Q926" s="45">
        <f t="shared" si="75"/>
        <v>61.400000000000006</v>
      </c>
      <c r="R926" s="49" t="str">
        <f>VLOOKUP(Q926,Helper!$N:$O,2,TRUE)</f>
        <v>C</v>
      </c>
      <c r="S926" s="51">
        <f>MATCH(D926,Detail!$G$2:$G$1001,0)</f>
        <v>97</v>
      </c>
      <c r="T926" s="27">
        <f>INDEX(Detail!$A$2:$A$1001,Main!S926,1)</f>
        <v>37331</v>
      </c>
      <c r="U926" t="str">
        <f>INDEX(Detail!$F$2:$F$1001,Main!S926,1)</f>
        <v>Sorong</v>
      </c>
      <c r="V926">
        <f>INDEX(Detail!$C$2:$C$1001,Main!S926,1)</f>
        <v>173</v>
      </c>
      <c r="W926">
        <f>INDEX(Detail!$D$2:$D$1001,Main!S926,1)</f>
        <v>57</v>
      </c>
      <c r="X926" t="str">
        <f>INDEX(Detail!$E$2:$E$1001,Main!S926,1)</f>
        <v>Gang Kendalsari No. 85</v>
      </c>
      <c r="Y926" t="str">
        <f>INDEX(Detail!$B$2:$B$1001,Main!S926,1)</f>
        <v>A+</v>
      </c>
      <c r="Z926">
        <f>MATCH(F926,Sheet1!$A$3:$A$8,0)</f>
        <v>2</v>
      </c>
      <c r="AA926">
        <f>MATCH(A926,Sheet1!$B$2:$E$2,0)</f>
        <v>4</v>
      </c>
      <c r="AB926" t="str">
        <f>INDEX(Sheet1!$B$3:$E$8,Main!Z926,Main!AA926)</f>
        <v>Pak Budi</v>
      </c>
    </row>
    <row r="927" spans="1:28" x14ac:dyDescent="0.35">
      <c r="A927" t="str">
        <f t="shared" si="74"/>
        <v>Kategori 4</v>
      </c>
      <c r="B927">
        <v>926</v>
      </c>
      <c r="C927" t="str">
        <f t="shared" si="71"/>
        <v>0926</v>
      </c>
      <c r="D927" t="str">
        <f t="shared" si="72"/>
        <v>A0926</v>
      </c>
      <c r="E927" t="str">
        <f>VLOOKUP(F927,Helper!$I:$J,2,0)</f>
        <v>A</v>
      </c>
      <c r="F927" t="s">
        <v>1015</v>
      </c>
      <c r="G927" s="27" t="str">
        <f>VLOOKUP(D927,Detail!$G:$H,2,0)</f>
        <v>Putri Thamrin</v>
      </c>
      <c r="H927">
        <v>83</v>
      </c>
      <c r="I927">
        <v>48</v>
      </c>
      <c r="J927">
        <v>43</v>
      </c>
      <c r="K927">
        <v>55</v>
      </c>
      <c r="L927">
        <v>63</v>
      </c>
      <c r="M927">
        <v>97</v>
      </c>
      <c r="N927">
        <v>87</v>
      </c>
      <c r="O927" s="27">
        <f>IFERROR(VLOOKUP(D927,Absen!$A:$B,2,0),"No")</f>
        <v>44795</v>
      </c>
      <c r="P927" s="43">
        <f t="shared" si="73"/>
        <v>77</v>
      </c>
      <c r="Q927" s="45">
        <f t="shared" si="75"/>
        <v>66.825000000000003</v>
      </c>
      <c r="R927" s="49" t="str">
        <f>VLOOKUP(Q927,Helper!$N:$O,2,TRUE)</f>
        <v>C</v>
      </c>
      <c r="S927" s="51">
        <f>MATCH(D927,Detail!$G$2:$G$1001,0)</f>
        <v>424</v>
      </c>
      <c r="T927" s="27">
        <f>INDEX(Detail!$A$2:$A$1001,Main!S927,1)</f>
        <v>37335</v>
      </c>
      <c r="U927" t="str">
        <f>INDEX(Detail!$F$2:$F$1001,Main!S927,1)</f>
        <v>Surabaya</v>
      </c>
      <c r="V927">
        <f>INDEX(Detail!$C$2:$C$1001,Main!S927,1)</f>
        <v>153</v>
      </c>
      <c r="W927">
        <f>INDEX(Detail!$D$2:$D$1001,Main!S927,1)</f>
        <v>70</v>
      </c>
      <c r="X927" t="str">
        <f>INDEX(Detail!$E$2:$E$1001,Main!S927,1)</f>
        <v>Gg. Rawamangun No. 80</v>
      </c>
      <c r="Y927" t="str">
        <f>INDEX(Detail!$B$2:$B$1001,Main!S927,1)</f>
        <v>O+</v>
      </c>
      <c r="Z927">
        <f>MATCH(F927,Sheet1!$A$3:$A$8,0)</f>
        <v>1</v>
      </c>
      <c r="AA927">
        <f>MATCH(A927,Sheet1!$B$2:$E$2,0)</f>
        <v>4</v>
      </c>
      <c r="AB927" t="str">
        <f>INDEX(Sheet1!$B$3:$E$8,Main!Z927,Main!AA927)</f>
        <v>Pak Krisna</v>
      </c>
    </row>
    <row r="928" spans="1:28" x14ac:dyDescent="0.35">
      <c r="A928" t="str">
        <f t="shared" si="74"/>
        <v>Kategori 4</v>
      </c>
      <c r="B928">
        <v>927</v>
      </c>
      <c r="C928" t="str">
        <f t="shared" si="71"/>
        <v>0927</v>
      </c>
      <c r="D928" t="str">
        <f t="shared" si="72"/>
        <v>C0927</v>
      </c>
      <c r="E928" t="str">
        <f>VLOOKUP(F928,Helper!$I:$J,2,0)</f>
        <v>C</v>
      </c>
      <c r="F928" t="s">
        <v>1012</v>
      </c>
      <c r="G928" s="27" t="str">
        <f>VLOOKUP(D928,Detail!$G:$H,2,0)</f>
        <v>Narji Haryanto</v>
      </c>
      <c r="H928">
        <v>68</v>
      </c>
      <c r="I928">
        <v>57</v>
      </c>
      <c r="J928">
        <v>65</v>
      </c>
      <c r="K928">
        <v>60</v>
      </c>
      <c r="L928">
        <v>72</v>
      </c>
      <c r="M928">
        <v>58</v>
      </c>
      <c r="N928">
        <v>98</v>
      </c>
      <c r="O928" s="27" t="str">
        <f>IFERROR(VLOOKUP(D928,Absen!$A:$B,2,0),"No")</f>
        <v>No</v>
      </c>
      <c r="P928" s="43">
        <f t="shared" si="73"/>
        <v>98</v>
      </c>
      <c r="Q928" s="45">
        <f t="shared" si="75"/>
        <v>66.525000000000006</v>
      </c>
      <c r="R928" s="49" t="str">
        <f>VLOOKUP(Q928,Helper!$N:$O,2,TRUE)</f>
        <v>C</v>
      </c>
      <c r="S928" s="51">
        <f>MATCH(D928,Detail!$G$2:$G$1001,0)</f>
        <v>71</v>
      </c>
      <c r="T928" s="27">
        <f>INDEX(Detail!$A$2:$A$1001,Main!S928,1)</f>
        <v>37053</v>
      </c>
      <c r="U928" t="str">
        <f>INDEX(Detail!$F$2:$F$1001,Main!S928,1)</f>
        <v>Kotamobagu</v>
      </c>
      <c r="V928">
        <f>INDEX(Detail!$C$2:$C$1001,Main!S928,1)</f>
        <v>152</v>
      </c>
      <c r="W928">
        <f>INDEX(Detail!$D$2:$D$1001,Main!S928,1)</f>
        <v>58</v>
      </c>
      <c r="X928" t="str">
        <f>INDEX(Detail!$E$2:$E$1001,Main!S928,1)</f>
        <v>Gang Jamika No. 17</v>
      </c>
      <c r="Y928" t="str">
        <f>INDEX(Detail!$B$2:$B$1001,Main!S928,1)</f>
        <v>B+</v>
      </c>
      <c r="Z928">
        <f>MATCH(F928,Sheet1!$A$3:$A$8,0)</f>
        <v>3</v>
      </c>
      <c r="AA928">
        <f>MATCH(A928,Sheet1!$B$2:$E$2,0)</f>
        <v>4</v>
      </c>
      <c r="AB928" t="str">
        <f>INDEX(Sheet1!$B$3:$E$8,Main!Z928,Main!AA928)</f>
        <v>Pak Andi</v>
      </c>
    </row>
    <row r="929" spans="1:28" x14ac:dyDescent="0.35">
      <c r="A929" t="str">
        <f t="shared" si="74"/>
        <v>Kategori 4</v>
      </c>
      <c r="B929">
        <v>928</v>
      </c>
      <c r="C929" t="str">
        <f t="shared" si="71"/>
        <v>0928</v>
      </c>
      <c r="D929" t="str">
        <f t="shared" si="72"/>
        <v>D0928</v>
      </c>
      <c r="E929" t="str">
        <f>VLOOKUP(F929,Helper!$I:$J,2,0)</f>
        <v>D</v>
      </c>
      <c r="F929" t="s">
        <v>1013</v>
      </c>
      <c r="G929" s="27" t="str">
        <f>VLOOKUP(D929,Detail!$G:$H,2,0)</f>
        <v>Tedi Aryani</v>
      </c>
      <c r="H929">
        <v>52</v>
      </c>
      <c r="I929">
        <v>61</v>
      </c>
      <c r="J929">
        <v>89</v>
      </c>
      <c r="K929">
        <v>58</v>
      </c>
      <c r="L929">
        <v>77</v>
      </c>
      <c r="M929">
        <v>53</v>
      </c>
      <c r="N929">
        <v>98</v>
      </c>
      <c r="O929" s="27" t="str">
        <f>IFERROR(VLOOKUP(D929,Absen!$A:$B,2,0),"No")</f>
        <v>No</v>
      </c>
      <c r="P929" s="43">
        <f t="shared" si="73"/>
        <v>98</v>
      </c>
      <c r="Q929" s="45">
        <f t="shared" si="75"/>
        <v>69.2</v>
      </c>
      <c r="R929" s="49" t="str">
        <f>VLOOKUP(Q929,Helper!$N:$O,2,TRUE)</f>
        <v>C</v>
      </c>
      <c r="S929" s="51">
        <f>MATCH(D929,Detail!$G$2:$G$1001,0)</f>
        <v>902</v>
      </c>
      <c r="T929" s="27">
        <f>INDEX(Detail!$A$2:$A$1001,Main!S929,1)</f>
        <v>38251</v>
      </c>
      <c r="U929" t="str">
        <f>INDEX(Detail!$F$2:$F$1001,Main!S929,1)</f>
        <v>Pangkalpinang</v>
      </c>
      <c r="V929">
        <f>INDEX(Detail!$C$2:$C$1001,Main!S929,1)</f>
        <v>169</v>
      </c>
      <c r="W929">
        <f>INDEX(Detail!$D$2:$D$1001,Main!S929,1)</f>
        <v>79</v>
      </c>
      <c r="X929" t="str">
        <f>INDEX(Detail!$E$2:$E$1001,Main!S929,1)</f>
        <v xml:space="preserve">Jl. Pelajar Pejuang No. 0
</v>
      </c>
      <c r="Y929" t="str">
        <f>INDEX(Detail!$B$2:$B$1001,Main!S929,1)</f>
        <v>AB+</v>
      </c>
      <c r="Z929">
        <f>MATCH(F929,Sheet1!$A$3:$A$8,0)</f>
        <v>4</v>
      </c>
      <c r="AA929">
        <f>MATCH(A929,Sheet1!$B$2:$E$2,0)</f>
        <v>4</v>
      </c>
      <c r="AB929" t="str">
        <f>INDEX(Sheet1!$B$3:$E$8,Main!Z929,Main!AA929)</f>
        <v>Bu Made</v>
      </c>
    </row>
    <row r="930" spans="1:28" x14ac:dyDescent="0.35">
      <c r="A930" t="str">
        <f t="shared" si="74"/>
        <v>Kategori 4</v>
      </c>
      <c r="B930">
        <v>929</v>
      </c>
      <c r="C930" t="str">
        <f t="shared" si="71"/>
        <v>0929</v>
      </c>
      <c r="D930" t="str">
        <f t="shared" si="72"/>
        <v>C0929</v>
      </c>
      <c r="E930" t="str">
        <f>VLOOKUP(F930,Helper!$I:$J,2,0)</f>
        <v>C</v>
      </c>
      <c r="F930" t="s">
        <v>1012</v>
      </c>
      <c r="G930" s="27" t="str">
        <f>VLOOKUP(D930,Detail!$G:$H,2,0)</f>
        <v>Prayoga Nurdiyanti</v>
      </c>
      <c r="H930">
        <v>56</v>
      </c>
      <c r="I930">
        <v>61</v>
      </c>
      <c r="J930">
        <v>94</v>
      </c>
      <c r="K930">
        <v>50</v>
      </c>
      <c r="L930">
        <v>83</v>
      </c>
      <c r="M930">
        <v>43</v>
      </c>
      <c r="N930">
        <v>91</v>
      </c>
      <c r="O930" s="27" t="str">
        <f>IFERROR(VLOOKUP(D930,Absen!$A:$B,2,0),"No")</f>
        <v>No</v>
      </c>
      <c r="P930" s="43">
        <f t="shared" si="73"/>
        <v>91</v>
      </c>
      <c r="Q930" s="45">
        <f t="shared" si="75"/>
        <v>67.75</v>
      </c>
      <c r="R930" s="49" t="str">
        <f>VLOOKUP(Q930,Helper!$N:$O,2,TRUE)</f>
        <v>C</v>
      </c>
      <c r="S930" s="51">
        <f>MATCH(D930,Detail!$G$2:$G$1001,0)</f>
        <v>625</v>
      </c>
      <c r="T930" s="27">
        <f>INDEX(Detail!$A$2:$A$1001,Main!S930,1)</f>
        <v>38221</v>
      </c>
      <c r="U930" t="str">
        <f>INDEX(Detail!$F$2:$F$1001,Main!S930,1)</f>
        <v>Palu</v>
      </c>
      <c r="V930">
        <f>INDEX(Detail!$C$2:$C$1001,Main!S930,1)</f>
        <v>160</v>
      </c>
      <c r="W930">
        <f>INDEX(Detail!$D$2:$D$1001,Main!S930,1)</f>
        <v>72</v>
      </c>
      <c r="X930" t="str">
        <f>INDEX(Detail!$E$2:$E$1001,Main!S930,1)</f>
        <v xml:space="preserve">Jalan Otto Iskandardinata No. 9
</v>
      </c>
      <c r="Y930" t="str">
        <f>INDEX(Detail!$B$2:$B$1001,Main!S930,1)</f>
        <v>B+</v>
      </c>
      <c r="Z930">
        <f>MATCH(F930,Sheet1!$A$3:$A$8,0)</f>
        <v>3</v>
      </c>
      <c r="AA930">
        <f>MATCH(A930,Sheet1!$B$2:$E$2,0)</f>
        <v>4</v>
      </c>
      <c r="AB930" t="str">
        <f>INDEX(Sheet1!$B$3:$E$8,Main!Z930,Main!AA930)</f>
        <v>Pak Andi</v>
      </c>
    </row>
    <row r="931" spans="1:28" x14ac:dyDescent="0.35">
      <c r="A931" t="str">
        <f t="shared" si="74"/>
        <v>Kategori 4</v>
      </c>
      <c r="B931">
        <v>930</v>
      </c>
      <c r="C931" t="str">
        <f t="shared" si="71"/>
        <v>0930</v>
      </c>
      <c r="D931" t="str">
        <f t="shared" si="72"/>
        <v>F0930</v>
      </c>
      <c r="E931" t="str">
        <f>VLOOKUP(F931,Helper!$I:$J,2,0)</f>
        <v>F</v>
      </c>
      <c r="F931" t="s">
        <v>1011</v>
      </c>
      <c r="G931" s="27" t="str">
        <f>VLOOKUP(D931,Detail!$G:$H,2,0)</f>
        <v>Irfan Usamah</v>
      </c>
      <c r="H931">
        <v>66</v>
      </c>
      <c r="I931">
        <v>74</v>
      </c>
      <c r="J931">
        <v>81</v>
      </c>
      <c r="K931">
        <v>71</v>
      </c>
      <c r="L931">
        <v>67</v>
      </c>
      <c r="M931">
        <v>50</v>
      </c>
      <c r="N931">
        <v>83</v>
      </c>
      <c r="O931" s="27" t="str">
        <f>IFERROR(VLOOKUP(D931,Absen!$A:$B,2,0),"No")</f>
        <v>No</v>
      </c>
      <c r="P931" s="43">
        <f t="shared" si="73"/>
        <v>83</v>
      </c>
      <c r="Q931" s="45">
        <f t="shared" si="75"/>
        <v>69.25</v>
      </c>
      <c r="R931" s="49" t="str">
        <f>VLOOKUP(Q931,Helper!$N:$O,2,TRUE)</f>
        <v>C</v>
      </c>
      <c r="S931" s="51">
        <f>MATCH(D931,Detail!$G$2:$G$1001,0)</f>
        <v>419</v>
      </c>
      <c r="T931" s="27">
        <f>INDEX(Detail!$A$2:$A$1001,Main!S931,1)</f>
        <v>37517</v>
      </c>
      <c r="U931" t="str">
        <f>INDEX(Detail!$F$2:$F$1001,Main!S931,1)</f>
        <v>Solok</v>
      </c>
      <c r="V931">
        <f>INDEX(Detail!$C$2:$C$1001,Main!S931,1)</f>
        <v>172</v>
      </c>
      <c r="W931">
        <f>INDEX(Detail!$D$2:$D$1001,Main!S931,1)</f>
        <v>55</v>
      </c>
      <c r="X931" t="str">
        <f>INDEX(Detail!$E$2:$E$1001,Main!S931,1)</f>
        <v xml:space="preserve">Gg. Rajawali Barat No. 5
</v>
      </c>
      <c r="Y931" t="str">
        <f>INDEX(Detail!$B$2:$B$1001,Main!S931,1)</f>
        <v>O+</v>
      </c>
      <c r="Z931">
        <f>MATCH(F931,Sheet1!$A$3:$A$8,0)</f>
        <v>6</v>
      </c>
      <c r="AA931">
        <f>MATCH(A931,Sheet1!$B$2:$E$2,0)</f>
        <v>4</v>
      </c>
      <c r="AB931" t="str">
        <f>INDEX(Sheet1!$B$3:$E$8,Main!Z931,Main!AA931)</f>
        <v>Bu Dwi</v>
      </c>
    </row>
    <row r="932" spans="1:28" x14ac:dyDescent="0.35">
      <c r="A932" t="str">
        <f t="shared" si="74"/>
        <v>Kategori 4</v>
      </c>
      <c r="B932">
        <v>931</v>
      </c>
      <c r="C932" t="str">
        <f t="shared" si="71"/>
        <v>0931</v>
      </c>
      <c r="D932" t="str">
        <f t="shared" si="72"/>
        <v>A0931</v>
      </c>
      <c r="E932" t="str">
        <f>VLOOKUP(F932,Helper!$I:$J,2,0)</f>
        <v>A</v>
      </c>
      <c r="F932" t="s">
        <v>1015</v>
      </c>
      <c r="G932" s="27" t="str">
        <f>VLOOKUP(D932,Detail!$G:$H,2,0)</f>
        <v>Mustofa Narpati</v>
      </c>
      <c r="H932">
        <v>60</v>
      </c>
      <c r="I932">
        <v>41</v>
      </c>
      <c r="J932">
        <v>72</v>
      </c>
      <c r="K932">
        <v>58</v>
      </c>
      <c r="L932">
        <v>92</v>
      </c>
      <c r="M932">
        <v>58</v>
      </c>
      <c r="N932">
        <v>100</v>
      </c>
      <c r="O932" s="27">
        <f>IFERROR(VLOOKUP(D932,Absen!$A:$B,2,0),"No")</f>
        <v>44752</v>
      </c>
      <c r="P932" s="43">
        <f t="shared" si="73"/>
        <v>90</v>
      </c>
      <c r="Q932" s="45">
        <f t="shared" si="75"/>
        <v>66.375</v>
      </c>
      <c r="R932" s="49" t="str">
        <f>VLOOKUP(Q932,Helper!$N:$O,2,TRUE)</f>
        <v>C</v>
      </c>
      <c r="S932" s="51">
        <f>MATCH(D932,Detail!$G$2:$G$1001,0)</f>
        <v>821</v>
      </c>
      <c r="T932" s="27">
        <f>INDEX(Detail!$A$2:$A$1001,Main!S932,1)</f>
        <v>37900</v>
      </c>
      <c r="U932" t="str">
        <f>INDEX(Detail!$F$2:$F$1001,Main!S932,1)</f>
        <v>Mojokerto</v>
      </c>
      <c r="V932">
        <f>INDEX(Detail!$C$2:$C$1001,Main!S932,1)</f>
        <v>162</v>
      </c>
      <c r="W932">
        <f>INDEX(Detail!$D$2:$D$1001,Main!S932,1)</f>
        <v>57</v>
      </c>
      <c r="X932" t="str">
        <f>INDEX(Detail!$E$2:$E$1001,Main!S932,1)</f>
        <v>Jl. Joyoboyo No. 20</v>
      </c>
      <c r="Y932" t="str">
        <f>INDEX(Detail!$B$2:$B$1001,Main!S932,1)</f>
        <v>O-</v>
      </c>
      <c r="Z932">
        <f>MATCH(F932,Sheet1!$A$3:$A$8,0)</f>
        <v>1</v>
      </c>
      <c r="AA932">
        <f>MATCH(A932,Sheet1!$B$2:$E$2,0)</f>
        <v>4</v>
      </c>
      <c r="AB932" t="str">
        <f>INDEX(Sheet1!$B$3:$E$8,Main!Z932,Main!AA932)</f>
        <v>Pak Krisna</v>
      </c>
    </row>
    <row r="933" spans="1:28" x14ac:dyDescent="0.35">
      <c r="A933" t="str">
        <f t="shared" si="74"/>
        <v>Kategori 4</v>
      </c>
      <c r="B933">
        <v>932</v>
      </c>
      <c r="C933" t="str">
        <f t="shared" si="71"/>
        <v>0932</v>
      </c>
      <c r="D933" t="str">
        <f t="shared" si="72"/>
        <v>C0932</v>
      </c>
      <c r="E933" t="str">
        <f>VLOOKUP(F933,Helper!$I:$J,2,0)</f>
        <v>C</v>
      </c>
      <c r="F933" t="s">
        <v>1012</v>
      </c>
      <c r="G933" s="27" t="str">
        <f>VLOOKUP(D933,Detail!$G:$H,2,0)</f>
        <v>Purwadi Palastri</v>
      </c>
      <c r="H933">
        <v>61</v>
      </c>
      <c r="I933">
        <v>74</v>
      </c>
      <c r="J933">
        <v>63</v>
      </c>
      <c r="K933">
        <v>53</v>
      </c>
      <c r="L933">
        <v>89</v>
      </c>
      <c r="M933">
        <v>98</v>
      </c>
      <c r="N933">
        <v>62</v>
      </c>
      <c r="O933" s="27">
        <f>IFERROR(VLOOKUP(D933,Absen!$A:$B,2,0),"No")</f>
        <v>44790</v>
      </c>
      <c r="P933" s="43">
        <f t="shared" si="73"/>
        <v>52</v>
      </c>
      <c r="Q933" s="45">
        <f t="shared" si="75"/>
        <v>72.025000000000006</v>
      </c>
      <c r="R933" s="49" t="str">
        <f>VLOOKUP(Q933,Helper!$N:$O,2,TRUE)</f>
        <v>B</v>
      </c>
      <c r="S933" s="51">
        <f>MATCH(D933,Detail!$G$2:$G$1001,0)</f>
        <v>442</v>
      </c>
      <c r="T933" s="27">
        <f>INDEX(Detail!$A$2:$A$1001,Main!S933,1)</f>
        <v>37422</v>
      </c>
      <c r="U933" t="str">
        <f>INDEX(Detail!$F$2:$F$1001,Main!S933,1)</f>
        <v>Mataram</v>
      </c>
      <c r="V933">
        <f>INDEX(Detail!$C$2:$C$1001,Main!S933,1)</f>
        <v>150</v>
      </c>
      <c r="W933">
        <f>INDEX(Detail!$D$2:$D$1001,Main!S933,1)</f>
        <v>68</v>
      </c>
      <c r="X933" t="str">
        <f>INDEX(Detail!$E$2:$E$1001,Main!S933,1)</f>
        <v>Gg. Siliwangi No. 53</v>
      </c>
      <c r="Y933" t="str">
        <f>INDEX(Detail!$B$2:$B$1001,Main!S933,1)</f>
        <v>O-</v>
      </c>
      <c r="Z933">
        <f>MATCH(F933,Sheet1!$A$3:$A$8,0)</f>
        <v>3</v>
      </c>
      <c r="AA933">
        <f>MATCH(A933,Sheet1!$B$2:$E$2,0)</f>
        <v>4</v>
      </c>
      <c r="AB933" t="str">
        <f>INDEX(Sheet1!$B$3:$E$8,Main!Z933,Main!AA933)</f>
        <v>Pak Andi</v>
      </c>
    </row>
    <row r="934" spans="1:28" x14ac:dyDescent="0.35">
      <c r="A934" t="str">
        <f t="shared" si="74"/>
        <v>Kategori 4</v>
      </c>
      <c r="B934">
        <v>933</v>
      </c>
      <c r="C934" t="str">
        <f t="shared" si="71"/>
        <v>0933</v>
      </c>
      <c r="D934" t="str">
        <f t="shared" si="72"/>
        <v>E0933</v>
      </c>
      <c r="E934" t="str">
        <f>VLOOKUP(F934,Helper!$I:$J,2,0)</f>
        <v>E</v>
      </c>
      <c r="F934" t="s">
        <v>1010</v>
      </c>
      <c r="G934" s="27" t="str">
        <f>VLOOKUP(D934,Detail!$G:$H,2,0)</f>
        <v>Prima Saefullah</v>
      </c>
      <c r="H934">
        <v>59</v>
      </c>
      <c r="I934">
        <v>69</v>
      </c>
      <c r="J934">
        <v>47</v>
      </c>
      <c r="K934">
        <v>58</v>
      </c>
      <c r="L934">
        <v>85</v>
      </c>
      <c r="M934">
        <v>46</v>
      </c>
      <c r="N934">
        <v>77</v>
      </c>
      <c r="O934" s="27" t="str">
        <f>IFERROR(VLOOKUP(D934,Absen!$A:$B,2,0),"No")</f>
        <v>No</v>
      </c>
      <c r="P934" s="43">
        <f t="shared" si="73"/>
        <v>77</v>
      </c>
      <c r="Q934" s="45">
        <f t="shared" si="75"/>
        <v>60.175000000000004</v>
      </c>
      <c r="R934" s="49" t="str">
        <f>VLOOKUP(Q934,Helper!$N:$O,2,TRUE)</f>
        <v>C</v>
      </c>
      <c r="S934" s="51">
        <f>MATCH(D934,Detail!$G$2:$G$1001,0)</f>
        <v>513</v>
      </c>
      <c r="T934" s="27">
        <f>INDEX(Detail!$A$2:$A$1001,Main!S934,1)</f>
        <v>37672</v>
      </c>
      <c r="U934" t="str">
        <f>INDEX(Detail!$F$2:$F$1001,Main!S934,1)</f>
        <v>Pagaralam</v>
      </c>
      <c r="V934">
        <f>INDEX(Detail!$C$2:$C$1001,Main!S934,1)</f>
        <v>176</v>
      </c>
      <c r="W934">
        <f>INDEX(Detail!$D$2:$D$1001,Main!S934,1)</f>
        <v>72</v>
      </c>
      <c r="X934" t="str">
        <f>INDEX(Detail!$E$2:$E$1001,Main!S934,1)</f>
        <v>Jalan Cihampelas No. 50</v>
      </c>
      <c r="Y934" t="str">
        <f>INDEX(Detail!$B$2:$B$1001,Main!S934,1)</f>
        <v>AB+</v>
      </c>
      <c r="Z934">
        <f>MATCH(F934,Sheet1!$A$3:$A$8,0)</f>
        <v>5</v>
      </c>
      <c r="AA934">
        <f>MATCH(A934,Sheet1!$B$2:$E$2,0)</f>
        <v>4</v>
      </c>
      <c r="AB934" t="str">
        <f>INDEX(Sheet1!$B$3:$E$8,Main!Z934,Main!AA934)</f>
        <v>Bu Ratna</v>
      </c>
    </row>
    <row r="935" spans="1:28" x14ac:dyDescent="0.35">
      <c r="A935" t="str">
        <f t="shared" si="74"/>
        <v>Kategori 4</v>
      </c>
      <c r="B935">
        <v>934</v>
      </c>
      <c r="C935" t="str">
        <f t="shared" si="71"/>
        <v>0934</v>
      </c>
      <c r="D935" t="str">
        <f t="shared" si="72"/>
        <v>D0934</v>
      </c>
      <c r="E935" t="str">
        <f>VLOOKUP(F935,Helper!$I:$J,2,0)</f>
        <v>D</v>
      </c>
      <c r="F935" t="s">
        <v>1013</v>
      </c>
      <c r="G935" s="27" t="str">
        <f>VLOOKUP(D935,Detail!$G:$H,2,0)</f>
        <v>Darman Permata</v>
      </c>
      <c r="H935">
        <v>90</v>
      </c>
      <c r="I935">
        <v>67</v>
      </c>
      <c r="J935">
        <v>69</v>
      </c>
      <c r="K935">
        <v>66</v>
      </c>
      <c r="L935">
        <v>69</v>
      </c>
      <c r="M935">
        <v>57</v>
      </c>
      <c r="N935">
        <v>83</v>
      </c>
      <c r="O935" s="27">
        <f>IFERROR(VLOOKUP(D935,Absen!$A:$B,2,0),"No")</f>
        <v>44772</v>
      </c>
      <c r="P935" s="43">
        <f t="shared" si="73"/>
        <v>73</v>
      </c>
      <c r="Q935" s="45">
        <f t="shared" si="75"/>
        <v>69</v>
      </c>
      <c r="R935" s="49" t="str">
        <f>VLOOKUP(Q935,Helper!$N:$O,2,TRUE)</f>
        <v>C</v>
      </c>
      <c r="S935" s="51">
        <f>MATCH(D935,Detail!$G$2:$G$1001,0)</f>
        <v>444</v>
      </c>
      <c r="T935" s="27">
        <f>INDEX(Detail!$A$2:$A$1001,Main!S935,1)</f>
        <v>38449</v>
      </c>
      <c r="U935" t="str">
        <f>INDEX(Detail!$F$2:$F$1001,Main!S935,1)</f>
        <v>Jambi</v>
      </c>
      <c r="V935">
        <f>INDEX(Detail!$C$2:$C$1001,Main!S935,1)</f>
        <v>171</v>
      </c>
      <c r="W935">
        <f>INDEX(Detail!$D$2:$D$1001,Main!S935,1)</f>
        <v>94</v>
      </c>
      <c r="X935" t="str">
        <f>INDEX(Detail!$E$2:$E$1001,Main!S935,1)</f>
        <v xml:space="preserve">Gg. Stasiun Wonokromo No. 1
</v>
      </c>
      <c r="Y935" t="str">
        <f>INDEX(Detail!$B$2:$B$1001,Main!S935,1)</f>
        <v>B-</v>
      </c>
      <c r="Z935">
        <f>MATCH(F935,Sheet1!$A$3:$A$8,0)</f>
        <v>4</v>
      </c>
      <c r="AA935">
        <f>MATCH(A935,Sheet1!$B$2:$E$2,0)</f>
        <v>4</v>
      </c>
      <c r="AB935" t="str">
        <f>INDEX(Sheet1!$B$3:$E$8,Main!Z935,Main!AA935)</f>
        <v>Bu Made</v>
      </c>
    </row>
    <row r="936" spans="1:28" x14ac:dyDescent="0.35">
      <c r="A936" t="str">
        <f t="shared" si="74"/>
        <v>Kategori 4</v>
      </c>
      <c r="B936">
        <v>935</v>
      </c>
      <c r="C936" t="str">
        <f t="shared" si="71"/>
        <v>0935</v>
      </c>
      <c r="D936" t="str">
        <f t="shared" si="72"/>
        <v>B0935</v>
      </c>
      <c r="E936" t="str">
        <f>VLOOKUP(F936,Helper!$I:$J,2,0)</f>
        <v>B</v>
      </c>
      <c r="F936" t="s">
        <v>1014</v>
      </c>
      <c r="G936" s="27" t="str">
        <f>VLOOKUP(D936,Detail!$G:$H,2,0)</f>
        <v>Humaira Marpaung</v>
      </c>
      <c r="H936">
        <v>61</v>
      </c>
      <c r="I936">
        <v>64</v>
      </c>
      <c r="J936">
        <v>77</v>
      </c>
      <c r="K936">
        <v>61</v>
      </c>
      <c r="L936">
        <v>83</v>
      </c>
      <c r="M936">
        <v>83</v>
      </c>
      <c r="N936">
        <v>61</v>
      </c>
      <c r="O936" s="27">
        <f>IFERROR(VLOOKUP(D936,Absen!$A:$B,2,0),"No")</f>
        <v>44883</v>
      </c>
      <c r="P936" s="43">
        <f t="shared" si="73"/>
        <v>51</v>
      </c>
      <c r="Q936" s="45">
        <f t="shared" si="75"/>
        <v>70.724999999999994</v>
      </c>
      <c r="R936" s="49" t="str">
        <f>VLOOKUP(Q936,Helper!$N:$O,2,TRUE)</f>
        <v>B</v>
      </c>
      <c r="S936" s="51">
        <f>MATCH(D936,Detail!$G$2:$G$1001,0)</f>
        <v>89</v>
      </c>
      <c r="T936" s="27">
        <f>INDEX(Detail!$A$2:$A$1001,Main!S936,1)</f>
        <v>37581</v>
      </c>
      <c r="U936" t="str">
        <f>INDEX(Detail!$F$2:$F$1001,Main!S936,1)</f>
        <v>Probolinggo</v>
      </c>
      <c r="V936">
        <f>INDEX(Detail!$C$2:$C$1001,Main!S936,1)</f>
        <v>157</v>
      </c>
      <c r="W936">
        <f>INDEX(Detail!$D$2:$D$1001,Main!S936,1)</f>
        <v>90</v>
      </c>
      <c r="X936" t="str">
        <f>INDEX(Detail!$E$2:$E$1001,Main!S936,1)</f>
        <v xml:space="preserve">Gang K.H. Wahid Hasyim No. 1
</v>
      </c>
      <c r="Y936" t="str">
        <f>INDEX(Detail!$B$2:$B$1001,Main!S936,1)</f>
        <v>A+</v>
      </c>
      <c r="Z936">
        <f>MATCH(F936,Sheet1!$A$3:$A$8,0)</f>
        <v>2</v>
      </c>
      <c r="AA936">
        <f>MATCH(A936,Sheet1!$B$2:$E$2,0)</f>
        <v>4</v>
      </c>
      <c r="AB936" t="str">
        <f>INDEX(Sheet1!$B$3:$E$8,Main!Z936,Main!AA936)</f>
        <v>Pak Budi</v>
      </c>
    </row>
    <row r="937" spans="1:28" x14ac:dyDescent="0.35">
      <c r="A937" t="str">
        <f t="shared" si="74"/>
        <v>Kategori 4</v>
      </c>
      <c r="B937">
        <v>936</v>
      </c>
      <c r="C937" t="str">
        <f t="shared" si="71"/>
        <v>0936</v>
      </c>
      <c r="D937" t="str">
        <f t="shared" si="72"/>
        <v>F0936</v>
      </c>
      <c r="E937" t="str">
        <f>VLOOKUP(F937,Helper!$I:$J,2,0)</f>
        <v>F</v>
      </c>
      <c r="F937" t="s">
        <v>1011</v>
      </c>
      <c r="G937" s="27" t="str">
        <f>VLOOKUP(D937,Detail!$G:$H,2,0)</f>
        <v>Vicky Widiastuti</v>
      </c>
      <c r="H937">
        <v>85</v>
      </c>
      <c r="I937">
        <v>62</v>
      </c>
      <c r="J937">
        <v>92</v>
      </c>
      <c r="K937">
        <v>72</v>
      </c>
      <c r="L937">
        <v>88</v>
      </c>
      <c r="M937">
        <v>86</v>
      </c>
      <c r="N937">
        <v>64</v>
      </c>
      <c r="O937" s="27">
        <f>IFERROR(VLOOKUP(D937,Absen!$A:$B,2,0),"No")</f>
        <v>44814</v>
      </c>
      <c r="P937" s="43">
        <f t="shared" si="73"/>
        <v>54</v>
      </c>
      <c r="Q937" s="45">
        <f t="shared" si="75"/>
        <v>79.375000000000014</v>
      </c>
      <c r="R937" s="49" t="str">
        <f>VLOOKUP(Q937,Helper!$N:$O,2,TRUE)</f>
        <v>B</v>
      </c>
      <c r="S937" s="51">
        <f>MATCH(D937,Detail!$G$2:$G$1001,0)</f>
        <v>88</v>
      </c>
      <c r="T937" s="27">
        <f>INDEX(Detail!$A$2:$A$1001,Main!S937,1)</f>
        <v>37455</v>
      </c>
      <c r="U937" t="str">
        <f>INDEX(Detail!$F$2:$F$1001,Main!S937,1)</f>
        <v>Ambon</v>
      </c>
      <c r="V937">
        <f>INDEX(Detail!$C$2:$C$1001,Main!S937,1)</f>
        <v>172</v>
      </c>
      <c r="W937">
        <f>INDEX(Detail!$D$2:$D$1001,Main!S937,1)</f>
        <v>77</v>
      </c>
      <c r="X937" t="str">
        <f>INDEX(Detail!$E$2:$E$1001,Main!S937,1)</f>
        <v xml:space="preserve">Gang Joyoboyo No. 8
</v>
      </c>
      <c r="Y937" t="str">
        <f>INDEX(Detail!$B$2:$B$1001,Main!S937,1)</f>
        <v>B+</v>
      </c>
      <c r="Z937">
        <f>MATCH(F937,Sheet1!$A$3:$A$8,0)</f>
        <v>6</v>
      </c>
      <c r="AA937">
        <f>MATCH(A937,Sheet1!$B$2:$E$2,0)</f>
        <v>4</v>
      </c>
      <c r="AB937" t="str">
        <f>INDEX(Sheet1!$B$3:$E$8,Main!Z937,Main!AA937)</f>
        <v>Bu Dwi</v>
      </c>
    </row>
    <row r="938" spans="1:28" x14ac:dyDescent="0.35">
      <c r="A938" t="str">
        <f t="shared" si="74"/>
        <v>Kategori 4</v>
      </c>
      <c r="B938">
        <v>937</v>
      </c>
      <c r="C938" t="str">
        <f t="shared" si="71"/>
        <v>0937</v>
      </c>
      <c r="D938" t="str">
        <f t="shared" si="72"/>
        <v>F0937</v>
      </c>
      <c r="E938" t="str">
        <f>VLOOKUP(F938,Helper!$I:$J,2,0)</f>
        <v>F</v>
      </c>
      <c r="F938" t="s">
        <v>1011</v>
      </c>
      <c r="G938" s="27" t="str">
        <f>VLOOKUP(D938,Detail!$G:$H,2,0)</f>
        <v>Hasan Laksmiwati</v>
      </c>
      <c r="H938">
        <v>70</v>
      </c>
      <c r="I938">
        <v>46</v>
      </c>
      <c r="J938">
        <v>87</v>
      </c>
      <c r="K938">
        <v>72</v>
      </c>
      <c r="L938">
        <v>93</v>
      </c>
      <c r="M938">
        <v>61</v>
      </c>
      <c r="N938">
        <v>74</v>
      </c>
      <c r="O938" s="27" t="str">
        <f>IFERROR(VLOOKUP(D938,Absen!$A:$B,2,0),"No")</f>
        <v>No</v>
      </c>
      <c r="P938" s="43">
        <f t="shared" si="73"/>
        <v>74</v>
      </c>
      <c r="Q938" s="45">
        <f t="shared" si="75"/>
        <v>72.125000000000014</v>
      </c>
      <c r="R938" s="49" t="str">
        <f>VLOOKUP(Q938,Helper!$N:$O,2,TRUE)</f>
        <v>B</v>
      </c>
      <c r="S938" s="51">
        <f>MATCH(D938,Detail!$G$2:$G$1001,0)</f>
        <v>985</v>
      </c>
      <c r="T938" s="27">
        <f>INDEX(Detail!$A$2:$A$1001,Main!S938,1)</f>
        <v>38325</v>
      </c>
      <c r="U938" t="str">
        <f>INDEX(Detail!$F$2:$F$1001,Main!S938,1)</f>
        <v>Pasuruan</v>
      </c>
      <c r="V938">
        <f>INDEX(Detail!$C$2:$C$1001,Main!S938,1)</f>
        <v>169</v>
      </c>
      <c r="W938">
        <f>INDEX(Detail!$D$2:$D$1001,Main!S938,1)</f>
        <v>53</v>
      </c>
      <c r="X938" t="str">
        <f>INDEX(Detail!$E$2:$E$1001,Main!S938,1)</f>
        <v>Jl. Tubagus Ismail No. 55</v>
      </c>
      <c r="Y938" t="str">
        <f>INDEX(Detail!$B$2:$B$1001,Main!S938,1)</f>
        <v>B-</v>
      </c>
      <c r="Z938">
        <f>MATCH(F938,Sheet1!$A$3:$A$8,0)</f>
        <v>6</v>
      </c>
      <c r="AA938">
        <f>MATCH(A938,Sheet1!$B$2:$E$2,0)</f>
        <v>4</v>
      </c>
      <c r="AB938" t="str">
        <f>INDEX(Sheet1!$B$3:$E$8,Main!Z938,Main!AA938)</f>
        <v>Bu Dwi</v>
      </c>
    </row>
    <row r="939" spans="1:28" x14ac:dyDescent="0.35">
      <c r="A939" t="str">
        <f t="shared" si="74"/>
        <v>Kategori 4</v>
      </c>
      <c r="B939">
        <v>938</v>
      </c>
      <c r="C939" t="str">
        <f t="shared" si="71"/>
        <v>0938</v>
      </c>
      <c r="D939" t="str">
        <f t="shared" si="72"/>
        <v>A0938</v>
      </c>
      <c r="E939" t="str">
        <f>VLOOKUP(F939,Helper!$I:$J,2,0)</f>
        <v>A</v>
      </c>
      <c r="F939" t="s">
        <v>1015</v>
      </c>
      <c r="G939" s="27" t="str">
        <f>VLOOKUP(D939,Detail!$G:$H,2,0)</f>
        <v>Melinda Megantara</v>
      </c>
      <c r="H939">
        <v>82</v>
      </c>
      <c r="I939">
        <v>52</v>
      </c>
      <c r="J939">
        <v>62</v>
      </c>
      <c r="K939">
        <v>59</v>
      </c>
      <c r="L939">
        <v>90</v>
      </c>
      <c r="M939">
        <v>97</v>
      </c>
      <c r="N939">
        <v>98</v>
      </c>
      <c r="O939" s="27" t="str">
        <f>IFERROR(VLOOKUP(D939,Absen!$A:$B,2,0),"No")</f>
        <v>No</v>
      </c>
      <c r="P939" s="43">
        <f t="shared" si="73"/>
        <v>98</v>
      </c>
      <c r="Q939" s="45">
        <f t="shared" si="75"/>
        <v>76.974999999999994</v>
      </c>
      <c r="R939" s="49" t="str">
        <f>VLOOKUP(Q939,Helper!$N:$O,2,TRUE)</f>
        <v>B</v>
      </c>
      <c r="S939" s="51">
        <f>MATCH(D939,Detail!$G$2:$G$1001,0)</f>
        <v>500</v>
      </c>
      <c r="T939" s="27">
        <f>INDEX(Detail!$A$2:$A$1001,Main!S939,1)</f>
        <v>38262</v>
      </c>
      <c r="U939" t="str">
        <f>INDEX(Detail!$F$2:$F$1001,Main!S939,1)</f>
        <v>Balikpapan</v>
      </c>
      <c r="V939">
        <f>INDEX(Detail!$C$2:$C$1001,Main!S939,1)</f>
        <v>160</v>
      </c>
      <c r="W939">
        <f>INDEX(Detail!$D$2:$D$1001,Main!S939,1)</f>
        <v>50</v>
      </c>
      <c r="X939" t="str">
        <f>INDEX(Detail!$E$2:$E$1001,Main!S939,1)</f>
        <v>Jalan Astana Anyar No. 45</v>
      </c>
      <c r="Y939" t="str">
        <f>INDEX(Detail!$B$2:$B$1001,Main!S939,1)</f>
        <v>AB-</v>
      </c>
      <c r="Z939">
        <f>MATCH(F939,Sheet1!$A$3:$A$8,0)</f>
        <v>1</v>
      </c>
      <c r="AA939">
        <f>MATCH(A939,Sheet1!$B$2:$E$2,0)</f>
        <v>4</v>
      </c>
      <c r="AB939" t="str">
        <f>INDEX(Sheet1!$B$3:$E$8,Main!Z939,Main!AA939)</f>
        <v>Pak Krisna</v>
      </c>
    </row>
    <row r="940" spans="1:28" x14ac:dyDescent="0.35">
      <c r="A940" t="str">
        <f t="shared" si="74"/>
        <v>Kategori 4</v>
      </c>
      <c r="B940">
        <v>939</v>
      </c>
      <c r="C940" t="str">
        <f t="shared" si="71"/>
        <v>0939</v>
      </c>
      <c r="D940" t="str">
        <f t="shared" si="72"/>
        <v>B0939</v>
      </c>
      <c r="E940" t="str">
        <f>VLOOKUP(F940,Helper!$I:$J,2,0)</f>
        <v>B</v>
      </c>
      <c r="F940" t="s">
        <v>1014</v>
      </c>
      <c r="G940" s="27" t="str">
        <f>VLOOKUP(D940,Detail!$G:$H,2,0)</f>
        <v>Saka Hidayat</v>
      </c>
      <c r="H940">
        <v>74</v>
      </c>
      <c r="I940">
        <v>60</v>
      </c>
      <c r="J940">
        <v>87</v>
      </c>
      <c r="K940">
        <v>74</v>
      </c>
      <c r="L940">
        <v>87</v>
      </c>
      <c r="M940">
        <v>42</v>
      </c>
      <c r="N940">
        <v>99</v>
      </c>
      <c r="O940" s="27" t="str">
        <f>IFERROR(VLOOKUP(D940,Absen!$A:$B,2,0),"No")</f>
        <v>No</v>
      </c>
      <c r="P940" s="43">
        <f t="shared" si="73"/>
        <v>99</v>
      </c>
      <c r="Q940" s="45">
        <f t="shared" si="75"/>
        <v>72.575000000000003</v>
      </c>
      <c r="R940" s="49" t="str">
        <f>VLOOKUP(Q940,Helper!$N:$O,2,TRUE)</f>
        <v>B</v>
      </c>
      <c r="S940" s="51">
        <f>MATCH(D940,Detail!$G$2:$G$1001,0)</f>
        <v>794</v>
      </c>
      <c r="T940" s="27">
        <f>INDEX(Detail!$A$2:$A$1001,Main!S940,1)</f>
        <v>38437</v>
      </c>
      <c r="U940" t="str">
        <f>INDEX(Detail!$F$2:$F$1001,Main!S940,1)</f>
        <v>Pekalongan</v>
      </c>
      <c r="V940">
        <f>INDEX(Detail!$C$2:$C$1001,Main!S940,1)</f>
        <v>175</v>
      </c>
      <c r="W940">
        <f>INDEX(Detail!$D$2:$D$1001,Main!S940,1)</f>
        <v>49</v>
      </c>
      <c r="X940" t="str">
        <f>INDEX(Detail!$E$2:$E$1001,Main!S940,1)</f>
        <v>Jl. Indragiri No. 66</v>
      </c>
      <c r="Y940" t="str">
        <f>INDEX(Detail!$B$2:$B$1001,Main!S940,1)</f>
        <v>B+</v>
      </c>
      <c r="Z940">
        <f>MATCH(F940,Sheet1!$A$3:$A$8,0)</f>
        <v>2</v>
      </c>
      <c r="AA940">
        <f>MATCH(A940,Sheet1!$B$2:$E$2,0)</f>
        <v>4</v>
      </c>
      <c r="AB940" t="str">
        <f>INDEX(Sheet1!$B$3:$E$8,Main!Z940,Main!AA940)</f>
        <v>Pak Budi</v>
      </c>
    </row>
    <row r="941" spans="1:28" x14ac:dyDescent="0.35">
      <c r="A941" t="str">
        <f t="shared" si="74"/>
        <v>Kategori 4</v>
      </c>
      <c r="B941">
        <v>940</v>
      </c>
      <c r="C941" t="str">
        <f t="shared" si="71"/>
        <v>0940</v>
      </c>
      <c r="D941" t="str">
        <f t="shared" si="72"/>
        <v>A0940</v>
      </c>
      <c r="E941" t="str">
        <f>VLOOKUP(F941,Helper!$I:$J,2,0)</f>
        <v>A</v>
      </c>
      <c r="F941" t="s">
        <v>1015</v>
      </c>
      <c r="G941" s="27" t="str">
        <f>VLOOKUP(D941,Detail!$G:$H,2,0)</f>
        <v>Sarah Nuraini</v>
      </c>
      <c r="H941">
        <v>87</v>
      </c>
      <c r="I941">
        <v>46</v>
      </c>
      <c r="J941">
        <v>57</v>
      </c>
      <c r="K941">
        <v>73</v>
      </c>
      <c r="L941">
        <v>64</v>
      </c>
      <c r="M941">
        <v>90</v>
      </c>
      <c r="N941">
        <v>96</v>
      </c>
      <c r="O941" s="27" t="str">
        <f>IFERROR(VLOOKUP(D941,Absen!$A:$B,2,0),"No")</f>
        <v>No</v>
      </c>
      <c r="P941" s="43">
        <f t="shared" si="73"/>
        <v>96</v>
      </c>
      <c r="Q941" s="45">
        <f t="shared" si="75"/>
        <v>72.75</v>
      </c>
      <c r="R941" s="49" t="str">
        <f>VLOOKUP(Q941,Helper!$N:$O,2,TRUE)</f>
        <v>B</v>
      </c>
      <c r="S941" s="51">
        <f>MATCH(D941,Detail!$G$2:$G$1001,0)</f>
        <v>724</v>
      </c>
      <c r="T941" s="27">
        <f>INDEX(Detail!$A$2:$A$1001,Main!S941,1)</f>
        <v>37073</v>
      </c>
      <c r="U941" t="str">
        <f>INDEX(Detail!$F$2:$F$1001,Main!S941,1)</f>
        <v>Kupang</v>
      </c>
      <c r="V941">
        <f>INDEX(Detail!$C$2:$C$1001,Main!S941,1)</f>
        <v>167</v>
      </c>
      <c r="W941">
        <f>INDEX(Detail!$D$2:$D$1001,Main!S941,1)</f>
        <v>66</v>
      </c>
      <c r="X941" t="str">
        <f>INDEX(Detail!$E$2:$E$1001,Main!S941,1)</f>
        <v xml:space="preserve">Jalan Yos Sudarso No. 8
</v>
      </c>
      <c r="Y941" t="str">
        <f>INDEX(Detail!$B$2:$B$1001,Main!S941,1)</f>
        <v>AB-</v>
      </c>
      <c r="Z941">
        <f>MATCH(F941,Sheet1!$A$3:$A$8,0)</f>
        <v>1</v>
      </c>
      <c r="AA941">
        <f>MATCH(A941,Sheet1!$B$2:$E$2,0)</f>
        <v>4</v>
      </c>
      <c r="AB941" t="str">
        <f>INDEX(Sheet1!$B$3:$E$8,Main!Z941,Main!AA941)</f>
        <v>Pak Krisna</v>
      </c>
    </row>
    <row r="942" spans="1:28" x14ac:dyDescent="0.35">
      <c r="A942" t="str">
        <f t="shared" si="74"/>
        <v>Kategori 4</v>
      </c>
      <c r="B942">
        <v>941</v>
      </c>
      <c r="C942" t="str">
        <f t="shared" si="71"/>
        <v>0941</v>
      </c>
      <c r="D942" t="str">
        <f t="shared" si="72"/>
        <v>C0941</v>
      </c>
      <c r="E942" t="str">
        <f>VLOOKUP(F942,Helper!$I:$J,2,0)</f>
        <v>C</v>
      </c>
      <c r="F942" t="s">
        <v>1012</v>
      </c>
      <c r="G942" s="27" t="str">
        <f>VLOOKUP(D942,Detail!$G:$H,2,0)</f>
        <v>Kala Hassanah</v>
      </c>
      <c r="H942">
        <v>54</v>
      </c>
      <c r="I942">
        <v>64</v>
      </c>
      <c r="J942">
        <v>67</v>
      </c>
      <c r="K942">
        <v>66</v>
      </c>
      <c r="L942">
        <v>90</v>
      </c>
      <c r="M942">
        <v>88</v>
      </c>
      <c r="N942">
        <v>98</v>
      </c>
      <c r="O942" s="27" t="str">
        <f>IFERROR(VLOOKUP(D942,Absen!$A:$B,2,0),"No")</f>
        <v>No</v>
      </c>
      <c r="P942" s="43">
        <f t="shared" si="73"/>
        <v>98</v>
      </c>
      <c r="Q942" s="45">
        <f t="shared" si="75"/>
        <v>75.05</v>
      </c>
      <c r="R942" s="49" t="str">
        <f>VLOOKUP(Q942,Helper!$N:$O,2,TRUE)</f>
        <v>B</v>
      </c>
      <c r="S942" s="51">
        <f>MATCH(D942,Detail!$G$2:$G$1001,0)</f>
        <v>426</v>
      </c>
      <c r="T942" s="27">
        <f>INDEX(Detail!$A$2:$A$1001,Main!S942,1)</f>
        <v>38279</v>
      </c>
      <c r="U942" t="str">
        <f>INDEX(Detail!$F$2:$F$1001,Main!S942,1)</f>
        <v>Tangerang Selatan</v>
      </c>
      <c r="V942">
        <f>INDEX(Detail!$C$2:$C$1001,Main!S942,1)</f>
        <v>178</v>
      </c>
      <c r="W942">
        <f>INDEX(Detail!$D$2:$D$1001,Main!S942,1)</f>
        <v>64</v>
      </c>
      <c r="X942" t="str">
        <f>INDEX(Detail!$E$2:$E$1001,Main!S942,1)</f>
        <v xml:space="preserve">Gg. Rawamangun No. 9
</v>
      </c>
      <c r="Y942" t="str">
        <f>INDEX(Detail!$B$2:$B$1001,Main!S942,1)</f>
        <v>AB-</v>
      </c>
      <c r="Z942">
        <f>MATCH(F942,Sheet1!$A$3:$A$8,0)</f>
        <v>3</v>
      </c>
      <c r="AA942">
        <f>MATCH(A942,Sheet1!$B$2:$E$2,0)</f>
        <v>4</v>
      </c>
      <c r="AB942" t="str">
        <f>INDEX(Sheet1!$B$3:$E$8,Main!Z942,Main!AA942)</f>
        <v>Pak Andi</v>
      </c>
    </row>
    <row r="943" spans="1:28" x14ac:dyDescent="0.35">
      <c r="A943" t="str">
        <f t="shared" si="74"/>
        <v>Kategori 4</v>
      </c>
      <c r="B943">
        <v>942</v>
      </c>
      <c r="C943" t="str">
        <f t="shared" si="71"/>
        <v>0942</v>
      </c>
      <c r="D943" t="str">
        <f t="shared" si="72"/>
        <v>D0942</v>
      </c>
      <c r="E943" t="str">
        <f>VLOOKUP(F943,Helper!$I:$J,2,0)</f>
        <v>D</v>
      </c>
      <c r="F943" t="s">
        <v>1013</v>
      </c>
      <c r="G943" s="27" t="str">
        <f>VLOOKUP(D943,Detail!$G:$H,2,0)</f>
        <v>Prakosa Halim</v>
      </c>
      <c r="H943">
        <v>94</v>
      </c>
      <c r="I943">
        <v>56</v>
      </c>
      <c r="J943">
        <v>43</v>
      </c>
      <c r="K943">
        <v>59</v>
      </c>
      <c r="L943">
        <v>86</v>
      </c>
      <c r="M943">
        <v>84</v>
      </c>
      <c r="N943">
        <v>84</v>
      </c>
      <c r="O943" s="27">
        <f>IFERROR(VLOOKUP(D943,Absen!$A:$B,2,0),"No")</f>
        <v>44763</v>
      </c>
      <c r="P943" s="43">
        <f t="shared" si="73"/>
        <v>74</v>
      </c>
      <c r="Q943" s="45">
        <f t="shared" si="75"/>
        <v>69.675000000000011</v>
      </c>
      <c r="R943" s="49" t="str">
        <f>VLOOKUP(Q943,Helper!$N:$O,2,TRUE)</f>
        <v>C</v>
      </c>
      <c r="S943" s="51">
        <f>MATCH(D943,Detail!$G$2:$G$1001,0)</f>
        <v>591</v>
      </c>
      <c r="T943" s="27">
        <f>INDEX(Detail!$A$2:$A$1001,Main!S943,1)</f>
        <v>38050</v>
      </c>
      <c r="U943" t="str">
        <f>INDEX(Detail!$F$2:$F$1001,Main!S943,1)</f>
        <v>Kota Administrasi Jakarta Timur</v>
      </c>
      <c r="V943">
        <f>INDEX(Detail!$C$2:$C$1001,Main!S943,1)</f>
        <v>165</v>
      </c>
      <c r="W943">
        <f>INDEX(Detail!$D$2:$D$1001,Main!S943,1)</f>
        <v>56</v>
      </c>
      <c r="X943" t="str">
        <f>INDEX(Detail!$E$2:$E$1001,Main!S943,1)</f>
        <v>Jalan Kendalsari No. 30</v>
      </c>
      <c r="Y943" t="str">
        <f>INDEX(Detail!$B$2:$B$1001,Main!S943,1)</f>
        <v>B-</v>
      </c>
      <c r="Z943">
        <f>MATCH(F943,Sheet1!$A$3:$A$8,0)</f>
        <v>4</v>
      </c>
      <c r="AA943">
        <f>MATCH(A943,Sheet1!$B$2:$E$2,0)</f>
        <v>4</v>
      </c>
      <c r="AB943" t="str">
        <f>INDEX(Sheet1!$B$3:$E$8,Main!Z943,Main!AA943)</f>
        <v>Bu Made</v>
      </c>
    </row>
    <row r="944" spans="1:28" x14ac:dyDescent="0.35">
      <c r="A944" t="str">
        <f t="shared" si="74"/>
        <v>Kategori 4</v>
      </c>
      <c r="B944">
        <v>943</v>
      </c>
      <c r="C944" t="str">
        <f t="shared" si="71"/>
        <v>0943</v>
      </c>
      <c r="D944" t="str">
        <f t="shared" si="72"/>
        <v>B0943</v>
      </c>
      <c r="E944" t="str">
        <f>VLOOKUP(F944,Helper!$I:$J,2,0)</f>
        <v>B</v>
      </c>
      <c r="F944" t="s">
        <v>1014</v>
      </c>
      <c r="G944" s="27" t="str">
        <f>VLOOKUP(D944,Detail!$G:$H,2,0)</f>
        <v>Gawati Purwanti</v>
      </c>
      <c r="H944">
        <v>56</v>
      </c>
      <c r="I944">
        <v>63</v>
      </c>
      <c r="J944">
        <v>45</v>
      </c>
      <c r="K944">
        <v>74</v>
      </c>
      <c r="L944">
        <v>55</v>
      </c>
      <c r="M944">
        <v>54</v>
      </c>
      <c r="N944">
        <v>83</v>
      </c>
      <c r="O944" s="27">
        <f>IFERROR(VLOOKUP(D944,Absen!$A:$B,2,0),"No")</f>
        <v>44828</v>
      </c>
      <c r="P944" s="43">
        <f t="shared" si="73"/>
        <v>73</v>
      </c>
      <c r="Q944" s="45">
        <f t="shared" si="75"/>
        <v>58.099999999999994</v>
      </c>
      <c r="R944" s="49" t="str">
        <f>VLOOKUP(Q944,Helper!$N:$O,2,TRUE)</f>
        <v>D</v>
      </c>
      <c r="S944" s="51">
        <f>MATCH(D944,Detail!$G$2:$G$1001,0)</f>
        <v>383</v>
      </c>
      <c r="T944" s="27">
        <f>INDEX(Detail!$A$2:$A$1001,Main!S944,1)</f>
        <v>38347</v>
      </c>
      <c r="U944" t="str">
        <f>INDEX(Detail!$F$2:$F$1001,Main!S944,1)</f>
        <v>Tegal</v>
      </c>
      <c r="V944">
        <f>INDEX(Detail!$C$2:$C$1001,Main!S944,1)</f>
        <v>161</v>
      </c>
      <c r="W944">
        <f>INDEX(Detail!$D$2:$D$1001,Main!S944,1)</f>
        <v>51</v>
      </c>
      <c r="X944" t="str">
        <f>INDEX(Detail!$E$2:$E$1001,Main!S944,1)</f>
        <v>Gg. Monginsidi No. 39</v>
      </c>
      <c r="Y944" t="str">
        <f>INDEX(Detail!$B$2:$B$1001,Main!S944,1)</f>
        <v>AB+</v>
      </c>
      <c r="Z944">
        <f>MATCH(F944,Sheet1!$A$3:$A$8,0)</f>
        <v>2</v>
      </c>
      <c r="AA944">
        <f>MATCH(A944,Sheet1!$B$2:$E$2,0)</f>
        <v>4</v>
      </c>
      <c r="AB944" t="str">
        <f>INDEX(Sheet1!$B$3:$E$8,Main!Z944,Main!AA944)</f>
        <v>Pak Budi</v>
      </c>
    </row>
    <row r="945" spans="1:28" x14ac:dyDescent="0.35">
      <c r="A945" t="str">
        <f t="shared" si="74"/>
        <v>Kategori 4</v>
      </c>
      <c r="B945">
        <v>944</v>
      </c>
      <c r="C945" t="str">
        <f t="shared" si="71"/>
        <v>0944</v>
      </c>
      <c r="D945" t="str">
        <f t="shared" si="72"/>
        <v>E0944</v>
      </c>
      <c r="E945" t="str">
        <f>VLOOKUP(F945,Helper!$I:$J,2,0)</f>
        <v>E</v>
      </c>
      <c r="F945" t="s">
        <v>1010</v>
      </c>
      <c r="G945" s="27" t="str">
        <f>VLOOKUP(D945,Detail!$G:$H,2,0)</f>
        <v>Ikhsan Maheswara</v>
      </c>
      <c r="H945">
        <v>81</v>
      </c>
      <c r="I945">
        <v>62</v>
      </c>
      <c r="J945">
        <v>65</v>
      </c>
      <c r="K945">
        <v>73</v>
      </c>
      <c r="L945">
        <v>55</v>
      </c>
      <c r="M945">
        <v>45</v>
      </c>
      <c r="N945">
        <v>74</v>
      </c>
      <c r="O945" s="27">
        <f>IFERROR(VLOOKUP(D945,Absen!$A:$B,2,0),"No")</f>
        <v>44823</v>
      </c>
      <c r="P945" s="43">
        <f t="shared" si="73"/>
        <v>64</v>
      </c>
      <c r="Q945" s="45">
        <f t="shared" si="75"/>
        <v>62.274999999999999</v>
      </c>
      <c r="R945" s="49" t="str">
        <f>VLOOKUP(Q945,Helper!$N:$O,2,TRUE)</f>
        <v>C</v>
      </c>
      <c r="S945" s="51">
        <f>MATCH(D945,Detail!$G$2:$G$1001,0)</f>
        <v>560</v>
      </c>
      <c r="T945" s="27">
        <f>INDEX(Detail!$A$2:$A$1001,Main!S945,1)</f>
        <v>37972</v>
      </c>
      <c r="U945" t="str">
        <f>INDEX(Detail!$F$2:$F$1001,Main!S945,1)</f>
        <v>Jambi</v>
      </c>
      <c r="V945">
        <f>INDEX(Detail!$C$2:$C$1001,Main!S945,1)</f>
        <v>175</v>
      </c>
      <c r="W945">
        <f>INDEX(Detail!$D$2:$D$1001,Main!S945,1)</f>
        <v>48</v>
      </c>
      <c r="X945" t="str">
        <f>INDEX(Detail!$E$2:$E$1001,Main!S945,1)</f>
        <v xml:space="preserve">Jalan H.J Maemunah No. 5
</v>
      </c>
      <c r="Y945" t="str">
        <f>INDEX(Detail!$B$2:$B$1001,Main!S945,1)</f>
        <v>A-</v>
      </c>
      <c r="Z945">
        <f>MATCH(F945,Sheet1!$A$3:$A$8,0)</f>
        <v>5</v>
      </c>
      <c r="AA945">
        <f>MATCH(A945,Sheet1!$B$2:$E$2,0)</f>
        <v>4</v>
      </c>
      <c r="AB945" t="str">
        <f>INDEX(Sheet1!$B$3:$E$8,Main!Z945,Main!AA945)</f>
        <v>Bu Ratna</v>
      </c>
    </row>
    <row r="946" spans="1:28" x14ac:dyDescent="0.35">
      <c r="A946" t="str">
        <f t="shared" si="74"/>
        <v>Kategori 4</v>
      </c>
      <c r="B946">
        <v>945</v>
      </c>
      <c r="C946" t="str">
        <f t="shared" si="71"/>
        <v>0945</v>
      </c>
      <c r="D946" t="str">
        <f t="shared" si="72"/>
        <v>B0945</v>
      </c>
      <c r="E946" t="str">
        <f>VLOOKUP(F946,Helper!$I:$J,2,0)</f>
        <v>B</v>
      </c>
      <c r="F946" t="s">
        <v>1014</v>
      </c>
      <c r="G946" s="27" t="str">
        <f>VLOOKUP(D946,Detail!$G:$H,2,0)</f>
        <v>Jaeman Sinaga</v>
      </c>
      <c r="H946">
        <v>90</v>
      </c>
      <c r="I946">
        <v>45</v>
      </c>
      <c r="J946">
        <v>67</v>
      </c>
      <c r="K946">
        <v>70</v>
      </c>
      <c r="L946">
        <v>81</v>
      </c>
      <c r="M946">
        <v>74</v>
      </c>
      <c r="N946">
        <v>90</v>
      </c>
      <c r="O946" s="27" t="str">
        <f>IFERROR(VLOOKUP(D946,Absen!$A:$B,2,0),"No")</f>
        <v>No</v>
      </c>
      <c r="P946" s="43">
        <f t="shared" si="73"/>
        <v>90</v>
      </c>
      <c r="Q946" s="45">
        <f t="shared" si="75"/>
        <v>72.95</v>
      </c>
      <c r="R946" s="49" t="str">
        <f>VLOOKUP(Q946,Helper!$N:$O,2,TRUE)</f>
        <v>B</v>
      </c>
      <c r="S946" s="51">
        <f>MATCH(D946,Detail!$G$2:$G$1001,0)</f>
        <v>864</v>
      </c>
      <c r="T946" s="27">
        <f>INDEX(Detail!$A$2:$A$1001,Main!S946,1)</f>
        <v>38185</v>
      </c>
      <c r="U946" t="str">
        <f>INDEX(Detail!$F$2:$F$1001,Main!S946,1)</f>
        <v>Kota Administrasi Jakarta Utara</v>
      </c>
      <c r="V946">
        <f>INDEX(Detail!$C$2:$C$1001,Main!S946,1)</f>
        <v>171</v>
      </c>
      <c r="W946">
        <f>INDEX(Detail!$D$2:$D$1001,Main!S946,1)</f>
        <v>58</v>
      </c>
      <c r="X946" t="str">
        <f>INDEX(Detail!$E$2:$E$1001,Main!S946,1)</f>
        <v>Jl. Medokan Ayu No. 73</v>
      </c>
      <c r="Y946" t="str">
        <f>INDEX(Detail!$B$2:$B$1001,Main!S946,1)</f>
        <v>AB-</v>
      </c>
      <c r="Z946">
        <f>MATCH(F946,Sheet1!$A$3:$A$8,0)</f>
        <v>2</v>
      </c>
      <c r="AA946">
        <f>MATCH(A946,Sheet1!$B$2:$E$2,0)</f>
        <v>4</v>
      </c>
      <c r="AB946" t="str">
        <f>INDEX(Sheet1!$B$3:$E$8,Main!Z946,Main!AA946)</f>
        <v>Pak Budi</v>
      </c>
    </row>
    <row r="947" spans="1:28" x14ac:dyDescent="0.35">
      <c r="A947" t="str">
        <f t="shared" si="74"/>
        <v>Kategori 4</v>
      </c>
      <c r="B947">
        <v>946</v>
      </c>
      <c r="C947" t="str">
        <f t="shared" si="71"/>
        <v>0946</v>
      </c>
      <c r="D947" t="str">
        <f t="shared" si="72"/>
        <v>F0946</v>
      </c>
      <c r="E947" t="str">
        <f>VLOOKUP(F947,Helper!$I:$J,2,0)</f>
        <v>F</v>
      </c>
      <c r="F947" t="s">
        <v>1011</v>
      </c>
      <c r="G947" s="27" t="str">
        <f>VLOOKUP(D947,Detail!$G:$H,2,0)</f>
        <v>Gandewa Sihombing</v>
      </c>
      <c r="H947">
        <v>56</v>
      </c>
      <c r="I947">
        <v>47</v>
      </c>
      <c r="J947">
        <v>88</v>
      </c>
      <c r="K947">
        <v>70</v>
      </c>
      <c r="L947">
        <v>84</v>
      </c>
      <c r="M947">
        <v>75</v>
      </c>
      <c r="N947">
        <v>95</v>
      </c>
      <c r="O947" s="27" t="str">
        <f>IFERROR(VLOOKUP(D947,Absen!$A:$B,2,0),"No")</f>
        <v>No</v>
      </c>
      <c r="P947" s="43">
        <f t="shared" si="73"/>
        <v>95</v>
      </c>
      <c r="Q947" s="45">
        <f t="shared" si="75"/>
        <v>74.224999999999994</v>
      </c>
      <c r="R947" s="49" t="str">
        <f>VLOOKUP(Q947,Helper!$N:$O,2,TRUE)</f>
        <v>B</v>
      </c>
      <c r="S947" s="51">
        <f>MATCH(D947,Detail!$G$2:$G$1001,0)</f>
        <v>262</v>
      </c>
      <c r="T947" s="27">
        <f>INDEX(Detail!$A$2:$A$1001,Main!S947,1)</f>
        <v>37800</v>
      </c>
      <c r="U947" t="str">
        <f>INDEX(Detail!$F$2:$F$1001,Main!S947,1)</f>
        <v>Batam</v>
      </c>
      <c r="V947">
        <f>INDEX(Detail!$C$2:$C$1001,Main!S947,1)</f>
        <v>175</v>
      </c>
      <c r="W947">
        <f>INDEX(Detail!$D$2:$D$1001,Main!S947,1)</f>
        <v>70</v>
      </c>
      <c r="X947" t="str">
        <f>INDEX(Detail!$E$2:$E$1001,Main!S947,1)</f>
        <v xml:space="preserve">Gg. Ahmad Yani No. 8
</v>
      </c>
      <c r="Y947" t="str">
        <f>INDEX(Detail!$B$2:$B$1001,Main!S947,1)</f>
        <v>B+</v>
      </c>
      <c r="Z947">
        <f>MATCH(F947,Sheet1!$A$3:$A$8,0)</f>
        <v>6</v>
      </c>
      <c r="AA947">
        <f>MATCH(A947,Sheet1!$B$2:$E$2,0)</f>
        <v>4</v>
      </c>
      <c r="AB947" t="str">
        <f>INDEX(Sheet1!$B$3:$E$8,Main!Z947,Main!AA947)</f>
        <v>Bu Dwi</v>
      </c>
    </row>
    <row r="948" spans="1:28" x14ac:dyDescent="0.35">
      <c r="A948" t="str">
        <f t="shared" si="74"/>
        <v>Kategori 4</v>
      </c>
      <c r="B948">
        <v>947</v>
      </c>
      <c r="C948" t="str">
        <f t="shared" si="71"/>
        <v>0947</v>
      </c>
      <c r="D948" t="str">
        <f t="shared" si="72"/>
        <v>E0947</v>
      </c>
      <c r="E948" t="str">
        <f>VLOOKUP(F948,Helper!$I:$J,2,0)</f>
        <v>E</v>
      </c>
      <c r="F948" t="s">
        <v>1010</v>
      </c>
      <c r="G948" s="27" t="str">
        <f>VLOOKUP(D948,Detail!$G:$H,2,0)</f>
        <v>Labuh Purnawati</v>
      </c>
      <c r="H948">
        <v>93</v>
      </c>
      <c r="I948">
        <v>53</v>
      </c>
      <c r="J948">
        <v>39</v>
      </c>
      <c r="K948">
        <v>57</v>
      </c>
      <c r="L948">
        <v>70</v>
      </c>
      <c r="M948">
        <v>88</v>
      </c>
      <c r="N948">
        <v>69</v>
      </c>
      <c r="O948" s="27" t="str">
        <f>IFERROR(VLOOKUP(D948,Absen!$A:$B,2,0),"No")</f>
        <v>No</v>
      </c>
      <c r="P948" s="43">
        <f t="shared" si="73"/>
        <v>69</v>
      </c>
      <c r="Q948" s="45">
        <f t="shared" si="75"/>
        <v>66.424999999999997</v>
      </c>
      <c r="R948" s="49" t="str">
        <f>VLOOKUP(Q948,Helper!$N:$O,2,TRUE)</f>
        <v>C</v>
      </c>
      <c r="S948" s="51">
        <f>MATCH(D948,Detail!$G$2:$G$1001,0)</f>
        <v>483</v>
      </c>
      <c r="T948" s="27">
        <f>INDEX(Detail!$A$2:$A$1001,Main!S948,1)</f>
        <v>37650</v>
      </c>
      <c r="U948" t="str">
        <f>INDEX(Detail!$F$2:$F$1001,Main!S948,1)</f>
        <v>Bitung</v>
      </c>
      <c r="V948">
        <f>INDEX(Detail!$C$2:$C$1001,Main!S948,1)</f>
        <v>171</v>
      </c>
      <c r="W948">
        <f>INDEX(Detail!$D$2:$D$1001,Main!S948,1)</f>
        <v>87</v>
      </c>
      <c r="X948" t="str">
        <f>INDEX(Detail!$E$2:$E$1001,Main!S948,1)</f>
        <v>Gg. Yos Sudarso No. 38</v>
      </c>
      <c r="Y948" t="str">
        <f>INDEX(Detail!$B$2:$B$1001,Main!S948,1)</f>
        <v>B+</v>
      </c>
      <c r="Z948">
        <f>MATCH(F948,Sheet1!$A$3:$A$8,0)</f>
        <v>5</v>
      </c>
      <c r="AA948">
        <f>MATCH(A948,Sheet1!$B$2:$E$2,0)</f>
        <v>4</v>
      </c>
      <c r="AB948" t="str">
        <f>INDEX(Sheet1!$B$3:$E$8,Main!Z948,Main!AA948)</f>
        <v>Bu Ratna</v>
      </c>
    </row>
    <row r="949" spans="1:28" x14ac:dyDescent="0.35">
      <c r="A949" t="str">
        <f t="shared" si="74"/>
        <v>Kategori 4</v>
      </c>
      <c r="B949">
        <v>948</v>
      </c>
      <c r="C949" t="str">
        <f t="shared" si="71"/>
        <v>0948</v>
      </c>
      <c r="D949" t="str">
        <f t="shared" si="72"/>
        <v>D0948</v>
      </c>
      <c r="E949" t="str">
        <f>VLOOKUP(F949,Helper!$I:$J,2,0)</f>
        <v>D</v>
      </c>
      <c r="F949" t="s">
        <v>1013</v>
      </c>
      <c r="G949" s="27" t="str">
        <f>VLOOKUP(D949,Detail!$G:$H,2,0)</f>
        <v>Tina Saputra</v>
      </c>
      <c r="H949">
        <v>83</v>
      </c>
      <c r="I949">
        <v>63</v>
      </c>
      <c r="J949">
        <v>53</v>
      </c>
      <c r="K949">
        <v>63</v>
      </c>
      <c r="L949">
        <v>88</v>
      </c>
      <c r="M949">
        <v>43</v>
      </c>
      <c r="N949">
        <v>77</v>
      </c>
      <c r="O949" s="27" t="str">
        <f>IFERROR(VLOOKUP(D949,Absen!$A:$B,2,0),"No")</f>
        <v>No</v>
      </c>
      <c r="P949" s="43">
        <f t="shared" si="73"/>
        <v>77</v>
      </c>
      <c r="Q949" s="45">
        <f t="shared" si="75"/>
        <v>64.025000000000006</v>
      </c>
      <c r="R949" s="49" t="str">
        <f>VLOOKUP(Q949,Helper!$N:$O,2,TRUE)</f>
        <v>C</v>
      </c>
      <c r="S949" s="51">
        <f>MATCH(D949,Detail!$G$2:$G$1001,0)</f>
        <v>480</v>
      </c>
      <c r="T949" s="27">
        <f>INDEX(Detail!$A$2:$A$1001,Main!S949,1)</f>
        <v>37478</v>
      </c>
      <c r="U949" t="str">
        <f>INDEX(Detail!$F$2:$F$1001,Main!S949,1)</f>
        <v>Prabumulih</v>
      </c>
      <c r="V949">
        <f>INDEX(Detail!$C$2:$C$1001,Main!S949,1)</f>
        <v>180</v>
      </c>
      <c r="W949">
        <f>INDEX(Detail!$D$2:$D$1001,Main!S949,1)</f>
        <v>84</v>
      </c>
      <c r="X949" t="str">
        <f>INDEX(Detail!$E$2:$E$1001,Main!S949,1)</f>
        <v>Gg. Waringin No. 37</v>
      </c>
      <c r="Y949" t="str">
        <f>INDEX(Detail!$B$2:$B$1001,Main!S949,1)</f>
        <v>O-</v>
      </c>
      <c r="Z949">
        <f>MATCH(F949,Sheet1!$A$3:$A$8,0)</f>
        <v>4</v>
      </c>
      <c r="AA949">
        <f>MATCH(A949,Sheet1!$B$2:$E$2,0)</f>
        <v>4</v>
      </c>
      <c r="AB949" t="str">
        <f>INDEX(Sheet1!$B$3:$E$8,Main!Z949,Main!AA949)</f>
        <v>Bu Made</v>
      </c>
    </row>
    <row r="950" spans="1:28" x14ac:dyDescent="0.35">
      <c r="A950" t="str">
        <f t="shared" si="74"/>
        <v>Kategori 4</v>
      </c>
      <c r="B950">
        <v>949</v>
      </c>
      <c r="C950" t="str">
        <f t="shared" si="71"/>
        <v>0949</v>
      </c>
      <c r="D950" t="str">
        <f t="shared" si="72"/>
        <v>D0949</v>
      </c>
      <c r="E950" t="str">
        <f>VLOOKUP(F950,Helper!$I:$J,2,0)</f>
        <v>D</v>
      </c>
      <c r="F950" t="s">
        <v>1013</v>
      </c>
      <c r="G950" s="27" t="str">
        <f>VLOOKUP(D950,Detail!$G:$H,2,0)</f>
        <v>Respati Saptono</v>
      </c>
      <c r="H950">
        <v>57</v>
      </c>
      <c r="I950">
        <v>74</v>
      </c>
      <c r="J950">
        <v>87</v>
      </c>
      <c r="K950">
        <v>74</v>
      </c>
      <c r="L950">
        <v>57</v>
      </c>
      <c r="M950">
        <v>61</v>
      </c>
      <c r="N950">
        <v>94</v>
      </c>
      <c r="O950" s="27" t="str">
        <f>IFERROR(VLOOKUP(D950,Absen!$A:$B,2,0),"No")</f>
        <v>No</v>
      </c>
      <c r="P950" s="43">
        <f t="shared" si="73"/>
        <v>94</v>
      </c>
      <c r="Q950" s="45">
        <f t="shared" si="75"/>
        <v>71.750000000000014</v>
      </c>
      <c r="R950" s="49" t="str">
        <f>VLOOKUP(Q950,Helper!$N:$O,2,TRUE)</f>
        <v>B</v>
      </c>
      <c r="S950" s="51">
        <f>MATCH(D950,Detail!$G$2:$G$1001,0)</f>
        <v>849</v>
      </c>
      <c r="T950" s="27">
        <f>INDEX(Detail!$A$2:$A$1001,Main!S950,1)</f>
        <v>37771</v>
      </c>
      <c r="U950" t="str">
        <f>INDEX(Detail!$F$2:$F$1001,Main!S950,1)</f>
        <v>Bandar Lampung</v>
      </c>
      <c r="V950">
        <f>INDEX(Detail!$C$2:$C$1001,Main!S950,1)</f>
        <v>166</v>
      </c>
      <c r="W950">
        <f>INDEX(Detail!$D$2:$D$1001,Main!S950,1)</f>
        <v>76</v>
      </c>
      <c r="X950" t="str">
        <f>INDEX(Detail!$E$2:$E$1001,Main!S950,1)</f>
        <v>Jl. Laswi No. 49</v>
      </c>
      <c r="Y950" t="str">
        <f>INDEX(Detail!$B$2:$B$1001,Main!S950,1)</f>
        <v>A-</v>
      </c>
      <c r="Z950">
        <f>MATCH(F950,Sheet1!$A$3:$A$8,0)</f>
        <v>4</v>
      </c>
      <c r="AA950">
        <f>MATCH(A950,Sheet1!$B$2:$E$2,0)</f>
        <v>4</v>
      </c>
      <c r="AB950" t="str">
        <f>INDEX(Sheet1!$B$3:$E$8,Main!Z950,Main!AA950)</f>
        <v>Bu Made</v>
      </c>
    </row>
    <row r="951" spans="1:28" x14ac:dyDescent="0.35">
      <c r="A951" t="str">
        <f t="shared" si="74"/>
        <v>Kategori 4</v>
      </c>
      <c r="B951">
        <v>950</v>
      </c>
      <c r="C951" t="str">
        <f t="shared" si="71"/>
        <v>0950</v>
      </c>
      <c r="D951" t="str">
        <f t="shared" si="72"/>
        <v>D0950</v>
      </c>
      <c r="E951" t="str">
        <f>VLOOKUP(F951,Helper!$I:$J,2,0)</f>
        <v>D</v>
      </c>
      <c r="F951" t="s">
        <v>1013</v>
      </c>
      <c r="G951" s="27" t="str">
        <f>VLOOKUP(D951,Detail!$G:$H,2,0)</f>
        <v>Rahmat Hutasoit</v>
      </c>
      <c r="H951">
        <v>75</v>
      </c>
      <c r="I951">
        <v>61</v>
      </c>
      <c r="J951">
        <v>74</v>
      </c>
      <c r="K951">
        <v>67</v>
      </c>
      <c r="L951">
        <v>95</v>
      </c>
      <c r="M951">
        <v>41</v>
      </c>
      <c r="N951">
        <v>64</v>
      </c>
      <c r="O951" s="27" t="str">
        <f>IFERROR(VLOOKUP(D951,Absen!$A:$B,2,0),"No")</f>
        <v>No</v>
      </c>
      <c r="P951" s="43">
        <f t="shared" si="73"/>
        <v>64</v>
      </c>
      <c r="Q951" s="45">
        <f t="shared" si="75"/>
        <v>66.650000000000006</v>
      </c>
      <c r="R951" s="49" t="str">
        <f>VLOOKUP(Q951,Helper!$N:$O,2,TRUE)</f>
        <v>C</v>
      </c>
      <c r="S951" s="51">
        <f>MATCH(D951,Detail!$G$2:$G$1001,0)</f>
        <v>210</v>
      </c>
      <c r="T951" s="27">
        <f>INDEX(Detail!$A$2:$A$1001,Main!S951,1)</f>
        <v>38330</v>
      </c>
      <c r="U951" t="str">
        <f>INDEX(Detail!$F$2:$F$1001,Main!S951,1)</f>
        <v>Langsa</v>
      </c>
      <c r="V951">
        <f>INDEX(Detail!$C$2:$C$1001,Main!S951,1)</f>
        <v>161</v>
      </c>
      <c r="W951">
        <f>INDEX(Detail!$D$2:$D$1001,Main!S951,1)</f>
        <v>77</v>
      </c>
      <c r="X951" t="str">
        <f>INDEX(Detail!$E$2:$E$1001,Main!S951,1)</f>
        <v xml:space="preserve">Gang Sentot Alibasa No. 6
</v>
      </c>
      <c r="Y951" t="str">
        <f>INDEX(Detail!$B$2:$B$1001,Main!S951,1)</f>
        <v>O-</v>
      </c>
      <c r="Z951">
        <f>MATCH(F951,Sheet1!$A$3:$A$8,0)</f>
        <v>4</v>
      </c>
      <c r="AA951">
        <f>MATCH(A951,Sheet1!$B$2:$E$2,0)</f>
        <v>4</v>
      </c>
      <c r="AB951" t="str">
        <f>INDEX(Sheet1!$B$3:$E$8,Main!Z951,Main!AA951)</f>
        <v>Bu Made</v>
      </c>
    </row>
    <row r="952" spans="1:28" x14ac:dyDescent="0.35">
      <c r="A952" t="str">
        <f t="shared" si="74"/>
        <v>Kategori 4</v>
      </c>
      <c r="B952">
        <v>951</v>
      </c>
      <c r="C952" t="str">
        <f t="shared" si="71"/>
        <v>0951</v>
      </c>
      <c r="D952" t="str">
        <f t="shared" si="72"/>
        <v>C0951</v>
      </c>
      <c r="E952" t="str">
        <f>VLOOKUP(F952,Helper!$I:$J,2,0)</f>
        <v>C</v>
      </c>
      <c r="F952" t="s">
        <v>1012</v>
      </c>
      <c r="G952" s="27" t="str">
        <f>VLOOKUP(D952,Detail!$G:$H,2,0)</f>
        <v>Mahesa Maulana</v>
      </c>
      <c r="H952">
        <v>63</v>
      </c>
      <c r="I952">
        <v>48</v>
      </c>
      <c r="J952">
        <v>94</v>
      </c>
      <c r="K952">
        <v>54</v>
      </c>
      <c r="L952">
        <v>55</v>
      </c>
      <c r="M952">
        <v>99</v>
      </c>
      <c r="N952">
        <v>93</v>
      </c>
      <c r="O952" s="27">
        <f>IFERROR(VLOOKUP(D952,Absen!$A:$B,2,0),"No")</f>
        <v>44780</v>
      </c>
      <c r="P952" s="43">
        <f t="shared" si="73"/>
        <v>83</v>
      </c>
      <c r="Q952" s="45">
        <f t="shared" si="75"/>
        <v>74.399999999999991</v>
      </c>
      <c r="R952" s="49" t="str">
        <f>VLOOKUP(Q952,Helper!$N:$O,2,TRUE)</f>
        <v>B</v>
      </c>
      <c r="S952" s="51">
        <f>MATCH(D952,Detail!$G$2:$G$1001,0)</f>
        <v>337</v>
      </c>
      <c r="T952" s="27">
        <f>INDEX(Detail!$A$2:$A$1001,Main!S952,1)</f>
        <v>38078</v>
      </c>
      <c r="U952" t="str">
        <f>INDEX(Detail!$F$2:$F$1001,Main!S952,1)</f>
        <v>Tidore Kepulauan</v>
      </c>
      <c r="V952">
        <f>INDEX(Detail!$C$2:$C$1001,Main!S952,1)</f>
        <v>161</v>
      </c>
      <c r="W952">
        <f>INDEX(Detail!$D$2:$D$1001,Main!S952,1)</f>
        <v>73</v>
      </c>
      <c r="X952" t="str">
        <f>INDEX(Detail!$E$2:$E$1001,Main!S952,1)</f>
        <v xml:space="preserve">Gg. Jend. Sudirman No. 7
</v>
      </c>
      <c r="Y952" t="str">
        <f>INDEX(Detail!$B$2:$B$1001,Main!S952,1)</f>
        <v>A-</v>
      </c>
      <c r="Z952">
        <f>MATCH(F952,Sheet1!$A$3:$A$8,0)</f>
        <v>3</v>
      </c>
      <c r="AA952">
        <f>MATCH(A952,Sheet1!$B$2:$E$2,0)</f>
        <v>4</v>
      </c>
      <c r="AB952" t="str">
        <f>INDEX(Sheet1!$B$3:$E$8,Main!Z952,Main!AA952)</f>
        <v>Pak Andi</v>
      </c>
    </row>
    <row r="953" spans="1:28" x14ac:dyDescent="0.35">
      <c r="A953" t="str">
        <f t="shared" si="74"/>
        <v>Kategori 4</v>
      </c>
      <c r="B953">
        <v>952</v>
      </c>
      <c r="C953" t="str">
        <f t="shared" si="71"/>
        <v>0952</v>
      </c>
      <c r="D953" t="str">
        <f t="shared" si="72"/>
        <v>C0952</v>
      </c>
      <c r="E953" t="str">
        <f>VLOOKUP(F953,Helper!$I:$J,2,0)</f>
        <v>C</v>
      </c>
      <c r="F953" t="s">
        <v>1012</v>
      </c>
      <c r="G953" s="27" t="str">
        <f>VLOOKUP(D953,Detail!$G:$H,2,0)</f>
        <v>Gantar Winarsih</v>
      </c>
      <c r="H953">
        <v>51</v>
      </c>
      <c r="I953">
        <v>47</v>
      </c>
      <c r="J953">
        <v>73</v>
      </c>
      <c r="K953">
        <v>53</v>
      </c>
      <c r="L953">
        <v>93</v>
      </c>
      <c r="M953">
        <v>93</v>
      </c>
      <c r="N953">
        <v>86</v>
      </c>
      <c r="O953" s="27" t="str">
        <f>IFERROR(VLOOKUP(D953,Absen!$A:$B,2,0),"No")</f>
        <v>No</v>
      </c>
      <c r="P953" s="43">
        <f t="shared" si="73"/>
        <v>86</v>
      </c>
      <c r="Q953" s="45">
        <f t="shared" si="75"/>
        <v>72.3</v>
      </c>
      <c r="R953" s="49" t="str">
        <f>VLOOKUP(Q953,Helper!$N:$O,2,TRUE)</f>
        <v>B</v>
      </c>
      <c r="S953" s="51">
        <f>MATCH(D953,Detail!$G$2:$G$1001,0)</f>
        <v>263</v>
      </c>
      <c r="T953" s="27">
        <f>INDEX(Detail!$A$2:$A$1001,Main!S953,1)</f>
        <v>38407</v>
      </c>
      <c r="U953" t="str">
        <f>INDEX(Detail!$F$2:$F$1001,Main!S953,1)</f>
        <v>Kota Administrasi Jakarta Pusat</v>
      </c>
      <c r="V953">
        <f>INDEX(Detail!$C$2:$C$1001,Main!S953,1)</f>
        <v>169</v>
      </c>
      <c r="W953">
        <f>INDEX(Detail!$D$2:$D$1001,Main!S953,1)</f>
        <v>92</v>
      </c>
      <c r="X953" t="str">
        <f>INDEX(Detail!$E$2:$E$1001,Main!S953,1)</f>
        <v>Gg. Antapani Lama No. 19</v>
      </c>
      <c r="Y953" t="str">
        <f>INDEX(Detail!$B$2:$B$1001,Main!S953,1)</f>
        <v>B-</v>
      </c>
      <c r="Z953">
        <f>MATCH(F953,Sheet1!$A$3:$A$8,0)</f>
        <v>3</v>
      </c>
      <c r="AA953">
        <f>MATCH(A953,Sheet1!$B$2:$E$2,0)</f>
        <v>4</v>
      </c>
      <c r="AB953" t="str">
        <f>INDEX(Sheet1!$B$3:$E$8,Main!Z953,Main!AA953)</f>
        <v>Pak Andi</v>
      </c>
    </row>
    <row r="954" spans="1:28" x14ac:dyDescent="0.35">
      <c r="A954" t="str">
        <f t="shared" si="74"/>
        <v>Kategori 4</v>
      </c>
      <c r="B954">
        <v>953</v>
      </c>
      <c r="C954" t="str">
        <f t="shared" si="71"/>
        <v>0953</v>
      </c>
      <c r="D954" t="str">
        <f t="shared" si="72"/>
        <v>F0953</v>
      </c>
      <c r="E954" t="str">
        <f>VLOOKUP(F954,Helper!$I:$J,2,0)</f>
        <v>F</v>
      </c>
      <c r="F954" t="s">
        <v>1011</v>
      </c>
      <c r="G954" s="27" t="str">
        <f>VLOOKUP(D954,Detail!$G:$H,2,0)</f>
        <v>Sakti Prasetya</v>
      </c>
      <c r="H954">
        <v>52</v>
      </c>
      <c r="I954">
        <v>41</v>
      </c>
      <c r="J954">
        <v>57</v>
      </c>
      <c r="K954">
        <v>65</v>
      </c>
      <c r="L954">
        <v>85</v>
      </c>
      <c r="M954">
        <v>92</v>
      </c>
      <c r="N954">
        <v>97</v>
      </c>
      <c r="O954" s="27" t="str">
        <f>IFERROR(VLOOKUP(D954,Absen!$A:$B,2,0),"No")</f>
        <v>No</v>
      </c>
      <c r="P954" s="43">
        <f t="shared" si="73"/>
        <v>97</v>
      </c>
      <c r="Q954" s="45">
        <f t="shared" si="75"/>
        <v>69.875</v>
      </c>
      <c r="R954" s="49" t="str">
        <f>VLOOKUP(Q954,Helper!$N:$O,2,TRUE)</f>
        <v>C</v>
      </c>
      <c r="S954" s="51">
        <f>MATCH(D954,Detail!$G$2:$G$1001,0)</f>
        <v>498</v>
      </c>
      <c r="T954" s="27">
        <f>INDEX(Detail!$A$2:$A$1001,Main!S954,1)</f>
        <v>38408</v>
      </c>
      <c r="U954" t="str">
        <f>INDEX(Detail!$F$2:$F$1001,Main!S954,1)</f>
        <v>Tanjungbalai</v>
      </c>
      <c r="V954">
        <f>INDEX(Detail!$C$2:$C$1001,Main!S954,1)</f>
        <v>157</v>
      </c>
      <c r="W954">
        <f>INDEX(Detail!$D$2:$D$1001,Main!S954,1)</f>
        <v>65</v>
      </c>
      <c r="X954" t="str">
        <f>INDEX(Detail!$E$2:$E$1001,Main!S954,1)</f>
        <v>Jalan Asia Afrika No. 36</v>
      </c>
      <c r="Y954" t="str">
        <f>INDEX(Detail!$B$2:$B$1001,Main!S954,1)</f>
        <v>O+</v>
      </c>
      <c r="Z954">
        <f>MATCH(F954,Sheet1!$A$3:$A$8,0)</f>
        <v>6</v>
      </c>
      <c r="AA954">
        <f>MATCH(A954,Sheet1!$B$2:$E$2,0)</f>
        <v>4</v>
      </c>
      <c r="AB954" t="str">
        <f>INDEX(Sheet1!$B$3:$E$8,Main!Z954,Main!AA954)</f>
        <v>Bu Dwi</v>
      </c>
    </row>
    <row r="955" spans="1:28" x14ac:dyDescent="0.35">
      <c r="A955" t="str">
        <f t="shared" si="74"/>
        <v>Kategori 4</v>
      </c>
      <c r="B955">
        <v>954</v>
      </c>
      <c r="C955" t="str">
        <f t="shared" si="71"/>
        <v>0954</v>
      </c>
      <c r="D955" t="str">
        <f t="shared" si="72"/>
        <v>B0954</v>
      </c>
      <c r="E955" t="str">
        <f>VLOOKUP(F955,Helper!$I:$J,2,0)</f>
        <v>B</v>
      </c>
      <c r="F955" t="s">
        <v>1014</v>
      </c>
      <c r="G955" s="27" t="str">
        <f>VLOOKUP(D955,Detail!$G:$H,2,0)</f>
        <v>Zamira Simanjuntak</v>
      </c>
      <c r="H955">
        <v>93</v>
      </c>
      <c r="I955">
        <v>73</v>
      </c>
      <c r="J955">
        <v>41</v>
      </c>
      <c r="K955">
        <v>50</v>
      </c>
      <c r="L955">
        <v>53</v>
      </c>
      <c r="M955">
        <v>82</v>
      </c>
      <c r="N955">
        <v>74</v>
      </c>
      <c r="O955" s="27" t="str">
        <f>IFERROR(VLOOKUP(D955,Absen!$A:$B,2,0),"No")</f>
        <v>No</v>
      </c>
      <c r="P955" s="43">
        <f t="shared" si="73"/>
        <v>74</v>
      </c>
      <c r="Q955" s="45">
        <f t="shared" si="75"/>
        <v>65.625000000000014</v>
      </c>
      <c r="R955" s="49" t="str">
        <f>VLOOKUP(Q955,Helper!$N:$O,2,TRUE)</f>
        <v>C</v>
      </c>
      <c r="S955" s="51">
        <f>MATCH(D955,Detail!$G$2:$G$1001,0)</f>
        <v>512</v>
      </c>
      <c r="T955" s="27">
        <f>INDEX(Detail!$A$2:$A$1001,Main!S955,1)</f>
        <v>37996</v>
      </c>
      <c r="U955" t="str">
        <f>INDEX(Detail!$F$2:$F$1001,Main!S955,1)</f>
        <v>Pasuruan</v>
      </c>
      <c r="V955">
        <f>INDEX(Detail!$C$2:$C$1001,Main!S955,1)</f>
        <v>150</v>
      </c>
      <c r="W955">
        <f>INDEX(Detail!$D$2:$D$1001,Main!S955,1)</f>
        <v>86</v>
      </c>
      <c r="X955" t="str">
        <f>INDEX(Detail!$E$2:$E$1001,Main!S955,1)</f>
        <v xml:space="preserve">Jalan Cihampelas No. 5
</v>
      </c>
      <c r="Y955" t="str">
        <f>INDEX(Detail!$B$2:$B$1001,Main!S955,1)</f>
        <v>A-</v>
      </c>
      <c r="Z955">
        <f>MATCH(F955,Sheet1!$A$3:$A$8,0)</f>
        <v>2</v>
      </c>
      <c r="AA955">
        <f>MATCH(A955,Sheet1!$B$2:$E$2,0)</f>
        <v>4</v>
      </c>
      <c r="AB955" t="str">
        <f>INDEX(Sheet1!$B$3:$E$8,Main!Z955,Main!AA955)</f>
        <v>Pak Budi</v>
      </c>
    </row>
    <row r="956" spans="1:28" x14ac:dyDescent="0.35">
      <c r="A956" t="str">
        <f t="shared" si="74"/>
        <v>Kategori 4</v>
      </c>
      <c r="B956">
        <v>955</v>
      </c>
      <c r="C956" t="str">
        <f t="shared" si="71"/>
        <v>0955</v>
      </c>
      <c r="D956" t="str">
        <f t="shared" si="72"/>
        <v>B0955</v>
      </c>
      <c r="E956" t="str">
        <f>VLOOKUP(F956,Helper!$I:$J,2,0)</f>
        <v>B</v>
      </c>
      <c r="F956" t="s">
        <v>1014</v>
      </c>
      <c r="G956" s="27" t="str">
        <f>VLOOKUP(D956,Detail!$G:$H,2,0)</f>
        <v>Adhiarja Hartati</v>
      </c>
      <c r="H956">
        <v>82</v>
      </c>
      <c r="I956">
        <v>43</v>
      </c>
      <c r="J956">
        <v>86</v>
      </c>
      <c r="K956">
        <v>56</v>
      </c>
      <c r="L956">
        <v>50</v>
      </c>
      <c r="M956">
        <v>63</v>
      </c>
      <c r="N956">
        <v>94</v>
      </c>
      <c r="O956" s="27" t="str">
        <f>IFERROR(VLOOKUP(D956,Absen!$A:$B,2,0),"No")</f>
        <v>No</v>
      </c>
      <c r="P956" s="43">
        <f t="shared" si="73"/>
        <v>94</v>
      </c>
      <c r="Q956" s="45">
        <f t="shared" si="75"/>
        <v>68.075000000000003</v>
      </c>
      <c r="R956" s="49" t="str">
        <f>VLOOKUP(Q956,Helper!$N:$O,2,TRUE)</f>
        <v>C</v>
      </c>
      <c r="S956" s="51">
        <f>MATCH(D956,Detail!$G$2:$G$1001,0)</f>
        <v>316</v>
      </c>
      <c r="T956" s="27">
        <f>INDEX(Detail!$A$2:$A$1001,Main!S956,1)</f>
        <v>37859</v>
      </c>
      <c r="U956" t="str">
        <f>INDEX(Detail!$F$2:$F$1001,Main!S956,1)</f>
        <v>Samarinda</v>
      </c>
      <c r="V956">
        <f>INDEX(Detail!$C$2:$C$1001,Main!S956,1)</f>
        <v>162</v>
      </c>
      <c r="W956">
        <f>INDEX(Detail!$D$2:$D$1001,Main!S956,1)</f>
        <v>86</v>
      </c>
      <c r="X956" t="str">
        <f>INDEX(Detail!$E$2:$E$1001,Main!S956,1)</f>
        <v>Gg. Gedebage Selatan No. 16</v>
      </c>
      <c r="Y956" t="str">
        <f>INDEX(Detail!$B$2:$B$1001,Main!S956,1)</f>
        <v>A+</v>
      </c>
      <c r="Z956">
        <f>MATCH(F956,Sheet1!$A$3:$A$8,0)</f>
        <v>2</v>
      </c>
      <c r="AA956">
        <f>MATCH(A956,Sheet1!$B$2:$E$2,0)</f>
        <v>4</v>
      </c>
      <c r="AB956" t="str">
        <f>INDEX(Sheet1!$B$3:$E$8,Main!Z956,Main!AA956)</f>
        <v>Pak Budi</v>
      </c>
    </row>
    <row r="957" spans="1:28" x14ac:dyDescent="0.35">
      <c r="A957" t="str">
        <f t="shared" si="74"/>
        <v>Kategori 4</v>
      </c>
      <c r="B957">
        <v>956</v>
      </c>
      <c r="C957" t="str">
        <f t="shared" si="71"/>
        <v>0956</v>
      </c>
      <c r="D957" t="str">
        <f t="shared" si="72"/>
        <v>B0956</v>
      </c>
      <c r="E957" t="str">
        <f>VLOOKUP(F957,Helper!$I:$J,2,0)</f>
        <v>B</v>
      </c>
      <c r="F957" t="s">
        <v>1014</v>
      </c>
      <c r="G957" s="27" t="str">
        <f>VLOOKUP(D957,Detail!$G:$H,2,0)</f>
        <v>Bahuwirya Novitasari</v>
      </c>
      <c r="H957">
        <v>65</v>
      </c>
      <c r="I957">
        <v>58</v>
      </c>
      <c r="J957">
        <v>77</v>
      </c>
      <c r="K957">
        <v>55</v>
      </c>
      <c r="L957">
        <v>88</v>
      </c>
      <c r="M957">
        <v>80</v>
      </c>
      <c r="N957">
        <v>80</v>
      </c>
      <c r="O957" s="27" t="str">
        <f>IFERROR(VLOOKUP(D957,Absen!$A:$B,2,0),"No")</f>
        <v>No</v>
      </c>
      <c r="P957" s="43">
        <f t="shared" si="73"/>
        <v>80</v>
      </c>
      <c r="Q957" s="45">
        <f t="shared" si="75"/>
        <v>72.650000000000006</v>
      </c>
      <c r="R957" s="49" t="str">
        <f>VLOOKUP(Q957,Helper!$N:$O,2,TRUE)</f>
        <v>B</v>
      </c>
      <c r="S957" s="51">
        <f>MATCH(D957,Detail!$G$2:$G$1001,0)</f>
        <v>34</v>
      </c>
      <c r="T957" s="27">
        <f>INDEX(Detail!$A$2:$A$1001,Main!S957,1)</f>
        <v>37061</v>
      </c>
      <c r="U957" t="str">
        <f>INDEX(Detail!$F$2:$F$1001,Main!S957,1)</f>
        <v>Denpasar</v>
      </c>
      <c r="V957">
        <f>INDEX(Detail!$C$2:$C$1001,Main!S957,1)</f>
        <v>177</v>
      </c>
      <c r="W957">
        <f>INDEX(Detail!$D$2:$D$1001,Main!S957,1)</f>
        <v>93</v>
      </c>
      <c r="X957" t="str">
        <f>INDEX(Detail!$E$2:$E$1001,Main!S957,1)</f>
        <v>Gang Cikutra Barat No. 03</v>
      </c>
      <c r="Y957" t="str">
        <f>INDEX(Detail!$B$2:$B$1001,Main!S957,1)</f>
        <v>AB-</v>
      </c>
      <c r="Z957">
        <f>MATCH(F957,Sheet1!$A$3:$A$8,0)</f>
        <v>2</v>
      </c>
      <c r="AA957">
        <f>MATCH(A957,Sheet1!$B$2:$E$2,0)</f>
        <v>4</v>
      </c>
      <c r="AB957" t="str">
        <f>INDEX(Sheet1!$B$3:$E$8,Main!Z957,Main!AA957)</f>
        <v>Pak Budi</v>
      </c>
    </row>
    <row r="958" spans="1:28" x14ac:dyDescent="0.35">
      <c r="A958" t="str">
        <f t="shared" si="74"/>
        <v>Kategori 4</v>
      </c>
      <c r="B958">
        <v>957</v>
      </c>
      <c r="C958" t="str">
        <f t="shared" si="71"/>
        <v>0957</v>
      </c>
      <c r="D958" t="str">
        <f t="shared" si="72"/>
        <v>F0957</v>
      </c>
      <c r="E958" t="str">
        <f>VLOOKUP(F958,Helper!$I:$J,2,0)</f>
        <v>F</v>
      </c>
      <c r="F958" t="s">
        <v>1011</v>
      </c>
      <c r="G958" s="27" t="str">
        <f>VLOOKUP(D958,Detail!$G:$H,2,0)</f>
        <v>Taufan Widiastuti</v>
      </c>
      <c r="H958">
        <v>86</v>
      </c>
      <c r="I958">
        <v>61</v>
      </c>
      <c r="J958">
        <v>36</v>
      </c>
      <c r="K958">
        <v>53</v>
      </c>
      <c r="L958">
        <v>58</v>
      </c>
      <c r="M958">
        <v>53</v>
      </c>
      <c r="N958">
        <v>93</v>
      </c>
      <c r="O958" s="27">
        <f>IFERROR(VLOOKUP(D958,Absen!$A:$B,2,0),"No")</f>
        <v>44864</v>
      </c>
      <c r="P958" s="43">
        <f t="shared" si="73"/>
        <v>83</v>
      </c>
      <c r="Q958" s="45">
        <f t="shared" si="75"/>
        <v>58.350000000000009</v>
      </c>
      <c r="R958" s="49" t="str">
        <f>VLOOKUP(Q958,Helper!$N:$O,2,TRUE)</f>
        <v>D</v>
      </c>
      <c r="S958" s="51">
        <f>MATCH(D958,Detail!$G$2:$G$1001,0)</f>
        <v>600</v>
      </c>
      <c r="T958" s="27">
        <f>INDEX(Detail!$A$2:$A$1001,Main!S958,1)</f>
        <v>38176</v>
      </c>
      <c r="U958" t="str">
        <f>INDEX(Detail!$F$2:$F$1001,Main!S958,1)</f>
        <v>Bontang</v>
      </c>
      <c r="V958">
        <f>INDEX(Detail!$C$2:$C$1001,Main!S958,1)</f>
        <v>154</v>
      </c>
      <c r="W958">
        <f>INDEX(Detail!$D$2:$D$1001,Main!S958,1)</f>
        <v>47</v>
      </c>
      <c r="X958" t="str">
        <f>INDEX(Detail!$E$2:$E$1001,Main!S958,1)</f>
        <v xml:space="preserve">Jalan Kutisari Selatan No. 3
</v>
      </c>
      <c r="Y958" t="str">
        <f>INDEX(Detail!$B$2:$B$1001,Main!S958,1)</f>
        <v>B-</v>
      </c>
      <c r="Z958">
        <f>MATCH(F958,Sheet1!$A$3:$A$8,0)</f>
        <v>6</v>
      </c>
      <c r="AA958">
        <f>MATCH(A958,Sheet1!$B$2:$E$2,0)</f>
        <v>4</v>
      </c>
      <c r="AB958" t="str">
        <f>INDEX(Sheet1!$B$3:$E$8,Main!Z958,Main!AA958)</f>
        <v>Bu Dwi</v>
      </c>
    </row>
    <row r="959" spans="1:28" x14ac:dyDescent="0.35">
      <c r="A959" t="str">
        <f t="shared" si="74"/>
        <v>Kategori 4</v>
      </c>
      <c r="B959">
        <v>958</v>
      </c>
      <c r="C959" t="str">
        <f t="shared" si="71"/>
        <v>0958</v>
      </c>
      <c r="D959" t="str">
        <f t="shared" si="72"/>
        <v>F0958</v>
      </c>
      <c r="E959" t="str">
        <f>VLOOKUP(F959,Helper!$I:$J,2,0)</f>
        <v>F</v>
      </c>
      <c r="F959" t="s">
        <v>1011</v>
      </c>
      <c r="G959" s="27" t="str">
        <f>VLOOKUP(D959,Detail!$G:$H,2,0)</f>
        <v>Warsita Putra</v>
      </c>
      <c r="H959">
        <v>67</v>
      </c>
      <c r="I959">
        <v>58</v>
      </c>
      <c r="J959">
        <v>86</v>
      </c>
      <c r="K959">
        <v>71</v>
      </c>
      <c r="L959">
        <v>83</v>
      </c>
      <c r="M959">
        <v>95</v>
      </c>
      <c r="N959">
        <v>61</v>
      </c>
      <c r="O959" s="27">
        <f>IFERROR(VLOOKUP(D959,Absen!$A:$B,2,0),"No")</f>
        <v>44839</v>
      </c>
      <c r="P959" s="43">
        <f t="shared" si="73"/>
        <v>51</v>
      </c>
      <c r="Q959" s="45">
        <f t="shared" si="75"/>
        <v>76.174999999999997</v>
      </c>
      <c r="R959" s="49" t="str">
        <f>VLOOKUP(Q959,Helper!$N:$O,2,TRUE)</f>
        <v>B</v>
      </c>
      <c r="S959" s="51">
        <f>MATCH(D959,Detail!$G$2:$G$1001,0)</f>
        <v>573</v>
      </c>
      <c r="T959" s="27">
        <f>INDEX(Detail!$A$2:$A$1001,Main!S959,1)</f>
        <v>37153</v>
      </c>
      <c r="U959" t="str">
        <f>INDEX(Detail!$F$2:$F$1001,Main!S959,1)</f>
        <v>Sukabumi</v>
      </c>
      <c r="V959">
        <f>INDEX(Detail!$C$2:$C$1001,Main!S959,1)</f>
        <v>180</v>
      </c>
      <c r="W959">
        <f>INDEX(Detail!$D$2:$D$1001,Main!S959,1)</f>
        <v>73</v>
      </c>
      <c r="X959" t="str">
        <f>INDEX(Detail!$E$2:$E$1001,Main!S959,1)</f>
        <v>Jalan Jamika No. 37</v>
      </c>
      <c r="Y959" t="str">
        <f>INDEX(Detail!$B$2:$B$1001,Main!S959,1)</f>
        <v>B+</v>
      </c>
      <c r="Z959">
        <f>MATCH(F959,Sheet1!$A$3:$A$8,0)</f>
        <v>6</v>
      </c>
      <c r="AA959">
        <f>MATCH(A959,Sheet1!$B$2:$E$2,0)</f>
        <v>4</v>
      </c>
      <c r="AB959" t="str">
        <f>INDEX(Sheet1!$B$3:$E$8,Main!Z959,Main!AA959)</f>
        <v>Bu Dwi</v>
      </c>
    </row>
    <row r="960" spans="1:28" x14ac:dyDescent="0.35">
      <c r="A960" t="str">
        <f t="shared" si="74"/>
        <v>Kategori 4</v>
      </c>
      <c r="B960">
        <v>959</v>
      </c>
      <c r="C960" t="str">
        <f t="shared" si="71"/>
        <v>0959</v>
      </c>
      <c r="D960" t="str">
        <f t="shared" si="72"/>
        <v>D0959</v>
      </c>
      <c r="E960" t="str">
        <f>VLOOKUP(F960,Helper!$I:$J,2,0)</f>
        <v>D</v>
      </c>
      <c r="F960" t="s">
        <v>1013</v>
      </c>
      <c r="G960" s="27" t="str">
        <f>VLOOKUP(D960,Detail!$G:$H,2,0)</f>
        <v>Banawa Prasetyo</v>
      </c>
      <c r="H960">
        <v>59</v>
      </c>
      <c r="I960">
        <v>72</v>
      </c>
      <c r="J960">
        <v>75</v>
      </c>
      <c r="K960">
        <v>54</v>
      </c>
      <c r="L960">
        <v>71</v>
      </c>
      <c r="M960">
        <v>93</v>
      </c>
      <c r="N960">
        <v>94</v>
      </c>
      <c r="O960" s="27" t="str">
        <f>IFERROR(VLOOKUP(D960,Absen!$A:$B,2,0),"No")</f>
        <v>No</v>
      </c>
      <c r="P960" s="43">
        <f t="shared" si="73"/>
        <v>94</v>
      </c>
      <c r="Q960" s="45">
        <f t="shared" si="75"/>
        <v>75</v>
      </c>
      <c r="R960" s="49" t="str">
        <f>VLOOKUP(Q960,Helper!$N:$O,2,TRUE)</f>
        <v>B</v>
      </c>
      <c r="S960" s="51">
        <f>MATCH(D960,Detail!$G$2:$G$1001,0)</f>
        <v>6</v>
      </c>
      <c r="T960" s="27">
        <f>INDEX(Detail!$A$2:$A$1001,Main!S960,1)</f>
        <v>38019</v>
      </c>
      <c r="U960" t="str">
        <f>INDEX(Detail!$F$2:$F$1001,Main!S960,1)</f>
        <v>Kota Administrasi Jakarta Utara</v>
      </c>
      <c r="V960">
        <f>INDEX(Detail!$C$2:$C$1001,Main!S960,1)</f>
        <v>157</v>
      </c>
      <c r="W960">
        <f>INDEX(Detail!$D$2:$D$1001,Main!S960,1)</f>
        <v>54</v>
      </c>
      <c r="X960" t="str">
        <f>INDEX(Detail!$E$2:$E$1001,Main!S960,1)</f>
        <v xml:space="preserve">Gang Ahmad Yani No. 1
</v>
      </c>
      <c r="Y960" t="str">
        <f>INDEX(Detail!$B$2:$B$1001,Main!S960,1)</f>
        <v>AB+</v>
      </c>
      <c r="Z960">
        <f>MATCH(F960,Sheet1!$A$3:$A$8,0)</f>
        <v>4</v>
      </c>
      <c r="AA960">
        <f>MATCH(A960,Sheet1!$B$2:$E$2,0)</f>
        <v>4</v>
      </c>
      <c r="AB960" t="str">
        <f>INDEX(Sheet1!$B$3:$E$8,Main!Z960,Main!AA960)</f>
        <v>Bu Made</v>
      </c>
    </row>
    <row r="961" spans="1:28" x14ac:dyDescent="0.35">
      <c r="A961" t="str">
        <f t="shared" si="74"/>
        <v>Kategori 4</v>
      </c>
      <c r="B961">
        <v>960</v>
      </c>
      <c r="C961" t="str">
        <f t="shared" si="71"/>
        <v>0960</v>
      </c>
      <c r="D961" t="str">
        <f t="shared" si="72"/>
        <v>B0960</v>
      </c>
      <c r="E961" t="str">
        <f>VLOOKUP(F961,Helper!$I:$J,2,0)</f>
        <v>B</v>
      </c>
      <c r="F961" t="s">
        <v>1014</v>
      </c>
      <c r="G961" s="27" t="str">
        <f>VLOOKUP(D961,Detail!$G:$H,2,0)</f>
        <v>Aris Purnawati</v>
      </c>
      <c r="H961">
        <v>94</v>
      </c>
      <c r="I961">
        <v>73</v>
      </c>
      <c r="J961">
        <v>59</v>
      </c>
      <c r="K961">
        <v>71</v>
      </c>
      <c r="L961">
        <v>95</v>
      </c>
      <c r="M961">
        <v>78</v>
      </c>
      <c r="N961">
        <v>98</v>
      </c>
      <c r="O961" s="27" t="str">
        <f>IFERROR(VLOOKUP(D961,Absen!$A:$B,2,0),"No")</f>
        <v>No</v>
      </c>
      <c r="P961" s="43">
        <f t="shared" si="73"/>
        <v>98</v>
      </c>
      <c r="Q961" s="45">
        <f t="shared" si="75"/>
        <v>78.825000000000003</v>
      </c>
      <c r="R961" s="49" t="str">
        <f>VLOOKUP(Q961,Helper!$N:$O,2,TRUE)</f>
        <v>B</v>
      </c>
      <c r="S961" s="51">
        <f>MATCH(D961,Detail!$G$2:$G$1001,0)</f>
        <v>65</v>
      </c>
      <c r="T961" s="27">
        <f>INDEX(Detail!$A$2:$A$1001,Main!S961,1)</f>
        <v>38014</v>
      </c>
      <c r="U961" t="str">
        <f>INDEX(Detail!$F$2:$F$1001,Main!S961,1)</f>
        <v>Prabumulih</v>
      </c>
      <c r="V961">
        <f>INDEX(Detail!$C$2:$C$1001,Main!S961,1)</f>
        <v>154</v>
      </c>
      <c r="W961">
        <f>INDEX(Detail!$D$2:$D$1001,Main!S961,1)</f>
        <v>71</v>
      </c>
      <c r="X961" t="str">
        <f>INDEX(Detail!$E$2:$E$1001,Main!S961,1)</f>
        <v>Gang HOS. Cokroaminoto No. 41</v>
      </c>
      <c r="Y961" t="str">
        <f>INDEX(Detail!$B$2:$B$1001,Main!S961,1)</f>
        <v>A-</v>
      </c>
      <c r="Z961">
        <f>MATCH(F961,Sheet1!$A$3:$A$8,0)</f>
        <v>2</v>
      </c>
      <c r="AA961">
        <f>MATCH(A961,Sheet1!$B$2:$E$2,0)</f>
        <v>4</v>
      </c>
      <c r="AB961" t="str">
        <f>INDEX(Sheet1!$B$3:$E$8,Main!Z961,Main!AA961)</f>
        <v>Pak Budi</v>
      </c>
    </row>
    <row r="962" spans="1:28" x14ac:dyDescent="0.35">
      <c r="A962" t="str">
        <f t="shared" si="74"/>
        <v>Kategori 4</v>
      </c>
      <c r="B962">
        <v>961</v>
      </c>
      <c r="C962" t="str">
        <f t="shared" ref="C962:C1001" si="76">TEXT(B962,"0000")</f>
        <v>0961</v>
      </c>
      <c r="D962" t="str">
        <f t="shared" ref="D962:D1001" si="77">CONCATENATE(E962,C962)</f>
        <v>E0961</v>
      </c>
      <c r="E962" t="str">
        <f>VLOOKUP(F962,Helper!$I:$J,2,0)</f>
        <v>E</v>
      </c>
      <c r="F962" t="s">
        <v>1010</v>
      </c>
      <c r="G962" s="27" t="str">
        <f>VLOOKUP(D962,Detail!$G:$H,2,0)</f>
        <v>Gantar Prayoga</v>
      </c>
      <c r="H962">
        <v>54</v>
      </c>
      <c r="I962">
        <v>45</v>
      </c>
      <c r="J962">
        <v>32</v>
      </c>
      <c r="K962">
        <v>72</v>
      </c>
      <c r="L962">
        <v>80</v>
      </c>
      <c r="M962">
        <v>75</v>
      </c>
      <c r="N962">
        <v>95</v>
      </c>
      <c r="O962" s="27" t="str">
        <f>IFERROR(VLOOKUP(D962,Absen!$A:$B,2,0),"No")</f>
        <v>No</v>
      </c>
      <c r="P962" s="43">
        <f t="shared" ref="P962:P1001" si="78">IF(ISNUMBER(O962),N962-10,N962)</f>
        <v>95</v>
      </c>
      <c r="Q962" s="45">
        <f t="shared" si="75"/>
        <v>62.274999999999999</v>
      </c>
      <c r="R962" s="49" t="str">
        <f>VLOOKUP(Q962,Helper!$N:$O,2,TRUE)</f>
        <v>C</v>
      </c>
      <c r="S962" s="51">
        <f>MATCH(D962,Detail!$G$2:$G$1001,0)</f>
        <v>728</v>
      </c>
      <c r="T962" s="27">
        <f>INDEX(Detail!$A$2:$A$1001,Main!S962,1)</f>
        <v>37453</v>
      </c>
      <c r="U962" t="str">
        <f>INDEX(Detail!$F$2:$F$1001,Main!S962,1)</f>
        <v>Ambon</v>
      </c>
      <c r="V962">
        <f>INDEX(Detail!$C$2:$C$1001,Main!S962,1)</f>
        <v>175</v>
      </c>
      <c r="W962">
        <f>INDEX(Detail!$D$2:$D$1001,Main!S962,1)</f>
        <v>86</v>
      </c>
      <c r="X962" t="str">
        <f>INDEX(Detail!$E$2:$E$1001,Main!S962,1)</f>
        <v xml:space="preserve">Jl. Abdul Muis No. 6
</v>
      </c>
      <c r="Y962" t="str">
        <f>INDEX(Detail!$B$2:$B$1001,Main!S962,1)</f>
        <v>B+</v>
      </c>
      <c r="Z962">
        <f>MATCH(F962,Sheet1!$A$3:$A$8,0)</f>
        <v>5</v>
      </c>
      <c r="AA962">
        <f>MATCH(A962,Sheet1!$B$2:$E$2,0)</f>
        <v>4</v>
      </c>
      <c r="AB962" t="str">
        <f>INDEX(Sheet1!$B$3:$E$8,Main!Z962,Main!AA962)</f>
        <v>Bu Ratna</v>
      </c>
    </row>
    <row r="963" spans="1:28" x14ac:dyDescent="0.35">
      <c r="A963" t="str">
        <f t="shared" ref="A963:A1001" si="79">IF(B963&gt;=751,"Kategori 4",IF(B963&gt;=501,"Kategori 3",IF(B963&gt;=251,"Kategori 2","Kategori 1")))</f>
        <v>Kategori 4</v>
      </c>
      <c r="B963">
        <v>962</v>
      </c>
      <c r="C963" t="str">
        <f t="shared" si="76"/>
        <v>0962</v>
      </c>
      <c r="D963" t="str">
        <f t="shared" si="77"/>
        <v>B0962</v>
      </c>
      <c r="E963" t="str">
        <f>VLOOKUP(F963,Helper!$I:$J,2,0)</f>
        <v>B</v>
      </c>
      <c r="F963" t="s">
        <v>1014</v>
      </c>
      <c r="G963" s="27" t="str">
        <f>VLOOKUP(D963,Detail!$G:$H,2,0)</f>
        <v>Damu Pradana</v>
      </c>
      <c r="H963">
        <v>64</v>
      </c>
      <c r="I963">
        <v>53</v>
      </c>
      <c r="J963">
        <v>49</v>
      </c>
      <c r="K963">
        <v>56</v>
      </c>
      <c r="L963">
        <v>74</v>
      </c>
      <c r="M963">
        <v>56</v>
      </c>
      <c r="N963">
        <v>84</v>
      </c>
      <c r="O963" s="27" t="str">
        <f>IFERROR(VLOOKUP(D963,Absen!$A:$B,2,0),"No")</f>
        <v>No</v>
      </c>
      <c r="P963" s="43">
        <f t="shared" si="78"/>
        <v>84</v>
      </c>
      <c r="Q963" s="45">
        <f t="shared" ref="Q963:Q1001" si="80">(H963*12.5%+I963*12.5%+K963*12.5%+L963*12.5%+J963*20%+M963*20%+P963*10%)</f>
        <v>60.274999999999999</v>
      </c>
      <c r="R963" s="49" t="str">
        <f>VLOOKUP(Q963,Helper!$N:$O,2,TRUE)</f>
        <v>C</v>
      </c>
      <c r="S963" s="51">
        <f>MATCH(D963,Detail!$G$2:$G$1001,0)</f>
        <v>857</v>
      </c>
      <c r="T963" s="27">
        <f>INDEX(Detail!$A$2:$A$1001,Main!S963,1)</f>
        <v>37142</v>
      </c>
      <c r="U963" t="str">
        <f>INDEX(Detail!$F$2:$F$1001,Main!S963,1)</f>
        <v>Jayapura</v>
      </c>
      <c r="V963">
        <f>INDEX(Detail!$C$2:$C$1001,Main!S963,1)</f>
        <v>177</v>
      </c>
      <c r="W963">
        <f>INDEX(Detail!$D$2:$D$1001,Main!S963,1)</f>
        <v>80</v>
      </c>
      <c r="X963" t="str">
        <f>INDEX(Detail!$E$2:$E$1001,Main!S963,1)</f>
        <v xml:space="preserve">Jl. M.T Haryono No. 0
</v>
      </c>
      <c r="Y963" t="str">
        <f>INDEX(Detail!$B$2:$B$1001,Main!S963,1)</f>
        <v>A-</v>
      </c>
      <c r="Z963">
        <f>MATCH(F963,Sheet1!$A$3:$A$8,0)</f>
        <v>2</v>
      </c>
      <c r="AA963">
        <f>MATCH(A963,Sheet1!$B$2:$E$2,0)</f>
        <v>4</v>
      </c>
      <c r="AB963" t="str">
        <f>INDEX(Sheet1!$B$3:$E$8,Main!Z963,Main!AA963)</f>
        <v>Pak Budi</v>
      </c>
    </row>
    <row r="964" spans="1:28" x14ac:dyDescent="0.35">
      <c r="A964" t="str">
        <f t="shared" si="79"/>
        <v>Kategori 4</v>
      </c>
      <c r="B964">
        <v>963</v>
      </c>
      <c r="C964" t="str">
        <f t="shared" si="76"/>
        <v>0963</v>
      </c>
      <c r="D964" t="str">
        <f t="shared" si="77"/>
        <v>B0963</v>
      </c>
      <c r="E964" t="str">
        <f>VLOOKUP(F964,Helper!$I:$J,2,0)</f>
        <v>B</v>
      </c>
      <c r="F964" t="s">
        <v>1014</v>
      </c>
      <c r="G964" s="27" t="str">
        <f>VLOOKUP(D964,Detail!$G:$H,2,0)</f>
        <v>Alambana Purwanti</v>
      </c>
      <c r="H964">
        <v>82</v>
      </c>
      <c r="I964">
        <v>59</v>
      </c>
      <c r="J964">
        <v>61</v>
      </c>
      <c r="K964">
        <v>74</v>
      </c>
      <c r="L964">
        <v>53</v>
      </c>
      <c r="M964">
        <v>82</v>
      </c>
      <c r="N964">
        <v>78</v>
      </c>
      <c r="O964" s="27">
        <f>IFERROR(VLOOKUP(D964,Absen!$A:$B,2,0),"No")</f>
        <v>44823</v>
      </c>
      <c r="P964" s="43">
        <f t="shared" si="78"/>
        <v>68</v>
      </c>
      <c r="Q964" s="45">
        <f t="shared" si="80"/>
        <v>68.900000000000006</v>
      </c>
      <c r="R964" s="49" t="str">
        <f>VLOOKUP(Q964,Helper!$N:$O,2,TRUE)</f>
        <v>C</v>
      </c>
      <c r="S964" s="51">
        <f>MATCH(D964,Detail!$G$2:$G$1001,0)</f>
        <v>947</v>
      </c>
      <c r="T964" s="27">
        <f>INDEX(Detail!$A$2:$A$1001,Main!S964,1)</f>
        <v>37219</v>
      </c>
      <c r="U964" t="str">
        <f>INDEX(Detail!$F$2:$F$1001,Main!S964,1)</f>
        <v>Tangerang</v>
      </c>
      <c r="V964">
        <f>INDEX(Detail!$C$2:$C$1001,Main!S964,1)</f>
        <v>155</v>
      </c>
      <c r="W964">
        <f>INDEX(Detail!$D$2:$D$1001,Main!S964,1)</f>
        <v>49</v>
      </c>
      <c r="X964" t="str">
        <f>INDEX(Detail!$E$2:$E$1001,Main!S964,1)</f>
        <v>Jl. Sadang Serang No. 28</v>
      </c>
      <c r="Y964" t="str">
        <f>INDEX(Detail!$B$2:$B$1001,Main!S964,1)</f>
        <v>AB+</v>
      </c>
      <c r="Z964">
        <f>MATCH(F964,Sheet1!$A$3:$A$8,0)</f>
        <v>2</v>
      </c>
      <c r="AA964">
        <f>MATCH(A964,Sheet1!$B$2:$E$2,0)</f>
        <v>4</v>
      </c>
      <c r="AB964" t="str">
        <f>INDEX(Sheet1!$B$3:$E$8,Main!Z964,Main!AA964)</f>
        <v>Pak Budi</v>
      </c>
    </row>
    <row r="965" spans="1:28" x14ac:dyDescent="0.35">
      <c r="A965" t="str">
        <f t="shared" si="79"/>
        <v>Kategori 4</v>
      </c>
      <c r="B965">
        <v>964</v>
      </c>
      <c r="C965" t="str">
        <f t="shared" si="76"/>
        <v>0964</v>
      </c>
      <c r="D965" t="str">
        <f t="shared" si="77"/>
        <v>A0964</v>
      </c>
      <c r="E965" t="str">
        <f>VLOOKUP(F965,Helper!$I:$J,2,0)</f>
        <v>A</v>
      </c>
      <c r="F965" t="s">
        <v>1015</v>
      </c>
      <c r="G965" s="27" t="str">
        <f>VLOOKUP(D965,Detail!$G:$H,2,0)</f>
        <v>Gaman Simbolon</v>
      </c>
      <c r="H965">
        <v>80</v>
      </c>
      <c r="I965">
        <v>65</v>
      </c>
      <c r="J965">
        <v>50</v>
      </c>
      <c r="K965">
        <v>63</v>
      </c>
      <c r="L965">
        <v>73</v>
      </c>
      <c r="M965">
        <v>45</v>
      </c>
      <c r="N965">
        <v>80</v>
      </c>
      <c r="O965" s="27" t="str">
        <f>IFERROR(VLOOKUP(D965,Absen!$A:$B,2,0),"No")</f>
        <v>No</v>
      </c>
      <c r="P965" s="43">
        <f t="shared" si="78"/>
        <v>80</v>
      </c>
      <c r="Q965" s="45">
        <f t="shared" si="80"/>
        <v>62.125</v>
      </c>
      <c r="R965" s="49" t="str">
        <f>VLOOKUP(Q965,Helper!$N:$O,2,TRUE)</f>
        <v>C</v>
      </c>
      <c r="S965" s="51">
        <f>MATCH(D965,Detail!$G$2:$G$1001,0)</f>
        <v>106</v>
      </c>
      <c r="T965" s="27">
        <f>INDEX(Detail!$A$2:$A$1001,Main!S965,1)</f>
        <v>37515</v>
      </c>
      <c r="U965" t="str">
        <f>INDEX(Detail!$F$2:$F$1001,Main!S965,1)</f>
        <v>Kota Administrasi Jakarta Barat</v>
      </c>
      <c r="V965">
        <f>INDEX(Detail!$C$2:$C$1001,Main!S965,1)</f>
        <v>161</v>
      </c>
      <c r="W965">
        <f>INDEX(Detail!$D$2:$D$1001,Main!S965,1)</f>
        <v>54</v>
      </c>
      <c r="X965" t="str">
        <f>INDEX(Detail!$E$2:$E$1001,Main!S965,1)</f>
        <v xml:space="preserve">Gang Kutai No. 1
</v>
      </c>
      <c r="Y965" t="str">
        <f>INDEX(Detail!$B$2:$B$1001,Main!S965,1)</f>
        <v>B-</v>
      </c>
      <c r="Z965">
        <f>MATCH(F965,Sheet1!$A$3:$A$8,0)</f>
        <v>1</v>
      </c>
      <c r="AA965">
        <f>MATCH(A965,Sheet1!$B$2:$E$2,0)</f>
        <v>4</v>
      </c>
      <c r="AB965" t="str">
        <f>INDEX(Sheet1!$B$3:$E$8,Main!Z965,Main!AA965)</f>
        <v>Pak Krisna</v>
      </c>
    </row>
    <row r="966" spans="1:28" x14ac:dyDescent="0.35">
      <c r="A966" t="str">
        <f t="shared" si="79"/>
        <v>Kategori 4</v>
      </c>
      <c r="B966">
        <v>965</v>
      </c>
      <c r="C966" t="str">
        <f t="shared" si="76"/>
        <v>0965</v>
      </c>
      <c r="D966" t="str">
        <f t="shared" si="77"/>
        <v>D0965</v>
      </c>
      <c r="E966" t="str">
        <f>VLOOKUP(F966,Helper!$I:$J,2,0)</f>
        <v>D</v>
      </c>
      <c r="F966" t="s">
        <v>1013</v>
      </c>
      <c r="G966" s="27" t="str">
        <f>VLOOKUP(D966,Detail!$G:$H,2,0)</f>
        <v>Darsirah Habibi</v>
      </c>
      <c r="H966">
        <v>50</v>
      </c>
      <c r="I966">
        <v>47</v>
      </c>
      <c r="J966">
        <v>34</v>
      </c>
      <c r="K966">
        <v>75</v>
      </c>
      <c r="L966">
        <v>81</v>
      </c>
      <c r="M966">
        <v>52</v>
      </c>
      <c r="N966">
        <v>69</v>
      </c>
      <c r="O966" s="27" t="str">
        <f>IFERROR(VLOOKUP(D966,Absen!$A:$B,2,0),"No")</f>
        <v>No</v>
      </c>
      <c r="P966" s="43">
        <f t="shared" si="78"/>
        <v>69</v>
      </c>
      <c r="Q966" s="45">
        <f t="shared" si="80"/>
        <v>55.724999999999994</v>
      </c>
      <c r="R966" s="49" t="str">
        <f>VLOOKUP(Q966,Helper!$N:$O,2,TRUE)</f>
        <v>D</v>
      </c>
      <c r="S966" s="51">
        <f>MATCH(D966,Detail!$G$2:$G$1001,0)</f>
        <v>253</v>
      </c>
      <c r="T966" s="27">
        <f>INDEX(Detail!$A$2:$A$1001,Main!S966,1)</f>
        <v>37062</v>
      </c>
      <c r="U966" t="str">
        <f>INDEX(Detail!$F$2:$F$1001,Main!S966,1)</f>
        <v>Metro</v>
      </c>
      <c r="V966">
        <f>INDEX(Detail!$C$2:$C$1001,Main!S966,1)</f>
        <v>157</v>
      </c>
      <c r="W966">
        <f>INDEX(Detail!$D$2:$D$1001,Main!S966,1)</f>
        <v>77</v>
      </c>
      <c r="X966" t="str">
        <f>INDEX(Detail!$E$2:$E$1001,Main!S966,1)</f>
        <v xml:space="preserve">Gang Yos Sudarso No. 9
</v>
      </c>
      <c r="Y966" t="str">
        <f>INDEX(Detail!$B$2:$B$1001,Main!S966,1)</f>
        <v>AB-</v>
      </c>
      <c r="Z966">
        <f>MATCH(F966,Sheet1!$A$3:$A$8,0)</f>
        <v>4</v>
      </c>
      <c r="AA966">
        <f>MATCH(A966,Sheet1!$B$2:$E$2,0)</f>
        <v>4</v>
      </c>
      <c r="AB966" t="str">
        <f>INDEX(Sheet1!$B$3:$E$8,Main!Z966,Main!AA966)</f>
        <v>Bu Made</v>
      </c>
    </row>
    <row r="967" spans="1:28" x14ac:dyDescent="0.35">
      <c r="A967" t="str">
        <f t="shared" si="79"/>
        <v>Kategori 4</v>
      </c>
      <c r="B967">
        <v>966</v>
      </c>
      <c r="C967" t="str">
        <f t="shared" si="76"/>
        <v>0966</v>
      </c>
      <c r="D967" t="str">
        <f t="shared" si="77"/>
        <v>A0966</v>
      </c>
      <c r="E967" t="str">
        <f>VLOOKUP(F967,Helper!$I:$J,2,0)</f>
        <v>A</v>
      </c>
      <c r="F967" t="s">
        <v>1015</v>
      </c>
      <c r="G967" s="27" t="str">
        <f>VLOOKUP(D967,Detail!$G:$H,2,0)</f>
        <v>Bambang Gunarto</v>
      </c>
      <c r="H967">
        <v>64</v>
      </c>
      <c r="I967">
        <v>64</v>
      </c>
      <c r="J967">
        <v>72</v>
      </c>
      <c r="K967">
        <v>73</v>
      </c>
      <c r="L967">
        <v>89</v>
      </c>
      <c r="M967">
        <v>54</v>
      </c>
      <c r="N967">
        <v>68</v>
      </c>
      <c r="O967" s="27">
        <f>IFERROR(VLOOKUP(D967,Absen!$A:$B,2,0),"No")</f>
        <v>44907</v>
      </c>
      <c r="P967" s="43">
        <f t="shared" si="78"/>
        <v>58</v>
      </c>
      <c r="Q967" s="45">
        <f t="shared" si="80"/>
        <v>67.25</v>
      </c>
      <c r="R967" s="49" t="str">
        <f>VLOOKUP(Q967,Helper!$N:$O,2,TRUE)</f>
        <v>C</v>
      </c>
      <c r="S967" s="51">
        <f>MATCH(D967,Detail!$G$2:$G$1001,0)</f>
        <v>105</v>
      </c>
      <c r="T967" s="27">
        <f>INDEX(Detail!$A$2:$A$1001,Main!S967,1)</f>
        <v>37343</v>
      </c>
      <c r="U967" t="str">
        <f>INDEX(Detail!$F$2:$F$1001,Main!S967,1)</f>
        <v>Palembang</v>
      </c>
      <c r="V967">
        <f>INDEX(Detail!$C$2:$C$1001,Main!S967,1)</f>
        <v>150</v>
      </c>
      <c r="W967">
        <f>INDEX(Detail!$D$2:$D$1001,Main!S967,1)</f>
        <v>54</v>
      </c>
      <c r="X967" t="str">
        <f>INDEX(Detail!$E$2:$E$1001,Main!S967,1)</f>
        <v xml:space="preserve">Gang Kiaracondong No. 8
</v>
      </c>
      <c r="Y967" t="str">
        <f>INDEX(Detail!$B$2:$B$1001,Main!S967,1)</f>
        <v>A+</v>
      </c>
      <c r="Z967">
        <f>MATCH(F967,Sheet1!$A$3:$A$8,0)</f>
        <v>1</v>
      </c>
      <c r="AA967">
        <f>MATCH(A967,Sheet1!$B$2:$E$2,0)</f>
        <v>4</v>
      </c>
      <c r="AB967" t="str">
        <f>INDEX(Sheet1!$B$3:$E$8,Main!Z967,Main!AA967)</f>
        <v>Pak Krisna</v>
      </c>
    </row>
    <row r="968" spans="1:28" x14ac:dyDescent="0.35">
      <c r="A968" t="str">
        <f t="shared" si="79"/>
        <v>Kategori 4</v>
      </c>
      <c r="B968">
        <v>967</v>
      </c>
      <c r="C968" t="str">
        <f t="shared" si="76"/>
        <v>0967</v>
      </c>
      <c r="D968" t="str">
        <f t="shared" si="77"/>
        <v>E0967</v>
      </c>
      <c r="E968" t="str">
        <f>VLOOKUP(F968,Helper!$I:$J,2,0)</f>
        <v>E</v>
      </c>
      <c r="F968" t="s">
        <v>1010</v>
      </c>
      <c r="G968" s="27" t="str">
        <f>VLOOKUP(D968,Detail!$G:$H,2,0)</f>
        <v>Hana Prasetya</v>
      </c>
      <c r="H968">
        <v>83</v>
      </c>
      <c r="I968">
        <v>48</v>
      </c>
      <c r="J968">
        <v>39</v>
      </c>
      <c r="K968">
        <v>62</v>
      </c>
      <c r="L968">
        <v>62</v>
      </c>
      <c r="M968">
        <v>85</v>
      </c>
      <c r="N968">
        <v>91</v>
      </c>
      <c r="O968" s="27">
        <f>IFERROR(VLOOKUP(D968,Absen!$A:$B,2,0),"No")</f>
        <v>44840</v>
      </c>
      <c r="P968" s="43">
        <f t="shared" si="78"/>
        <v>81</v>
      </c>
      <c r="Q968" s="45">
        <f t="shared" si="80"/>
        <v>64.774999999999991</v>
      </c>
      <c r="R968" s="49" t="str">
        <f>VLOOKUP(Q968,Helper!$N:$O,2,TRUE)</f>
        <v>C</v>
      </c>
      <c r="S968" s="51">
        <f>MATCH(D968,Detail!$G$2:$G$1001,0)</f>
        <v>279</v>
      </c>
      <c r="T968" s="27">
        <f>INDEX(Detail!$A$2:$A$1001,Main!S968,1)</f>
        <v>38134</v>
      </c>
      <c r="U968" t="str">
        <f>INDEX(Detail!$F$2:$F$1001,Main!S968,1)</f>
        <v>Bau-Bau</v>
      </c>
      <c r="V968">
        <f>INDEX(Detail!$C$2:$C$1001,Main!S968,1)</f>
        <v>170</v>
      </c>
      <c r="W968">
        <f>INDEX(Detail!$D$2:$D$1001,Main!S968,1)</f>
        <v>52</v>
      </c>
      <c r="X968" t="str">
        <f>INDEX(Detail!$E$2:$E$1001,Main!S968,1)</f>
        <v xml:space="preserve">Gg. Bangka Raya No. 9
</v>
      </c>
      <c r="Y968" t="str">
        <f>INDEX(Detail!$B$2:$B$1001,Main!S968,1)</f>
        <v>B-</v>
      </c>
      <c r="Z968">
        <f>MATCH(F968,Sheet1!$A$3:$A$8,0)</f>
        <v>5</v>
      </c>
      <c r="AA968">
        <f>MATCH(A968,Sheet1!$B$2:$E$2,0)</f>
        <v>4</v>
      </c>
      <c r="AB968" t="str">
        <f>INDEX(Sheet1!$B$3:$E$8,Main!Z968,Main!AA968)</f>
        <v>Bu Ratna</v>
      </c>
    </row>
    <row r="969" spans="1:28" x14ac:dyDescent="0.35">
      <c r="A969" t="str">
        <f t="shared" si="79"/>
        <v>Kategori 4</v>
      </c>
      <c r="B969">
        <v>968</v>
      </c>
      <c r="C969" t="str">
        <f t="shared" si="76"/>
        <v>0968</v>
      </c>
      <c r="D969" t="str">
        <f t="shared" si="77"/>
        <v>E0968</v>
      </c>
      <c r="E969" t="str">
        <f>VLOOKUP(F969,Helper!$I:$J,2,0)</f>
        <v>E</v>
      </c>
      <c r="F969" t="s">
        <v>1010</v>
      </c>
      <c r="G969" s="27" t="str">
        <f>VLOOKUP(D969,Detail!$G:$H,2,0)</f>
        <v>Eva Puspita</v>
      </c>
      <c r="H969">
        <v>88</v>
      </c>
      <c r="I969">
        <v>44</v>
      </c>
      <c r="J969">
        <v>85</v>
      </c>
      <c r="K969">
        <v>54</v>
      </c>
      <c r="L969">
        <v>55</v>
      </c>
      <c r="M969">
        <v>81</v>
      </c>
      <c r="N969">
        <v>64</v>
      </c>
      <c r="O969" s="27" t="str">
        <f>IFERROR(VLOOKUP(D969,Absen!$A:$B,2,0),"No")</f>
        <v>No</v>
      </c>
      <c r="P969" s="43">
        <f t="shared" si="78"/>
        <v>64</v>
      </c>
      <c r="Q969" s="45">
        <f t="shared" si="80"/>
        <v>69.725000000000009</v>
      </c>
      <c r="R969" s="49" t="str">
        <f>VLOOKUP(Q969,Helper!$N:$O,2,TRUE)</f>
        <v>C</v>
      </c>
      <c r="S969" s="51">
        <f>MATCH(D969,Detail!$G$2:$G$1001,0)</f>
        <v>798</v>
      </c>
      <c r="T969" s="27">
        <f>INDEX(Detail!$A$2:$A$1001,Main!S969,1)</f>
        <v>37552</v>
      </c>
      <c r="U969" t="str">
        <f>INDEX(Detail!$F$2:$F$1001,Main!S969,1)</f>
        <v>Bau-Bau</v>
      </c>
      <c r="V969">
        <f>INDEX(Detail!$C$2:$C$1001,Main!S969,1)</f>
        <v>160</v>
      </c>
      <c r="W969">
        <f>INDEX(Detail!$D$2:$D$1001,Main!S969,1)</f>
        <v>51</v>
      </c>
      <c r="X969" t="str">
        <f>INDEX(Detail!$E$2:$E$1001,Main!S969,1)</f>
        <v>Jl. Ir. H. Djuanda No. 77</v>
      </c>
      <c r="Y969" t="str">
        <f>INDEX(Detail!$B$2:$B$1001,Main!S969,1)</f>
        <v>O+</v>
      </c>
      <c r="Z969">
        <f>MATCH(F969,Sheet1!$A$3:$A$8,0)</f>
        <v>5</v>
      </c>
      <c r="AA969">
        <f>MATCH(A969,Sheet1!$B$2:$E$2,0)</f>
        <v>4</v>
      </c>
      <c r="AB969" t="str">
        <f>INDEX(Sheet1!$B$3:$E$8,Main!Z969,Main!AA969)</f>
        <v>Bu Ratna</v>
      </c>
    </row>
    <row r="970" spans="1:28" x14ac:dyDescent="0.35">
      <c r="A970" t="str">
        <f t="shared" si="79"/>
        <v>Kategori 4</v>
      </c>
      <c r="B970">
        <v>969</v>
      </c>
      <c r="C970" t="str">
        <f t="shared" si="76"/>
        <v>0969</v>
      </c>
      <c r="D970" t="str">
        <f t="shared" si="77"/>
        <v>A0969</v>
      </c>
      <c r="E970" t="str">
        <f>VLOOKUP(F970,Helper!$I:$J,2,0)</f>
        <v>A</v>
      </c>
      <c r="F970" t="s">
        <v>1015</v>
      </c>
      <c r="G970" s="27" t="str">
        <f>VLOOKUP(D970,Detail!$G:$H,2,0)</f>
        <v>Fitriani Mulyani</v>
      </c>
      <c r="H970">
        <v>92</v>
      </c>
      <c r="I970">
        <v>57</v>
      </c>
      <c r="J970">
        <v>89</v>
      </c>
      <c r="K970">
        <v>73</v>
      </c>
      <c r="L970">
        <v>81</v>
      </c>
      <c r="M970">
        <v>74</v>
      </c>
      <c r="N970">
        <v>99</v>
      </c>
      <c r="O970" s="27" t="str">
        <f>IFERROR(VLOOKUP(D970,Absen!$A:$B,2,0),"No")</f>
        <v>No</v>
      </c>
      <c r="P970" s="43">
        <f t="shared" si="78"/>
        <v>99</v>
      </c>
      <c r="Q970" s="45">
        <f t="shared" si="80"/>
        <v>80.375</v>
      </c>
      <c r="R970" s="49" t="str">
        <f>VLOOKUP(Q970,Helper!$N:$O,2,TRUE)</f>
        <v>A</v>
      </c>
      <c r="S970" s="51">
        <f>MATCH(D970,Detail!$G$2:$G$1001,0)</f>
        <v>852</v>
      </c>
      <c r="T970" s="27">
        <f>INDEX(Detail!$A$2:$A$1001,Main!S970,1)</f>
        <v>37571</v>
      </c>
      <c r="U970" t="str">
        <f>INDEX(Detail!$F$2:$F$1001,Main!S970,1)</f>
        <v>Bukittinggi</v>
      </c>
      <c r="V970">
        <f>INDEX(Detail!$C$2:$C$1001,Main!S970,1)</f>
        <v>161</v>
      </c>
      <c r="W970">
        <f>INDEX(Detail!$D$2:$D$1001,Main!S970,1)</f>
        <v>81</v>
      </c>
      <c r="X970" t="str">
        <f>INDEX(Detail!$E$2:$E$1001,Main!S970,1)</f>
        <v>Jl. Laswi No. 87</v>
      </c>
      <c r="Y970" t="str">
        <f>INDEX(Detail!$B$2:$B$1001,Main!S970,1)</f>
        <v>AB+</v>
      </c>
      <c r="Z970">
        <f>MATCH(F970,Sheet1!$A$3:$A$8,0)</f>
        <v>1</v>
      </c>
      <c r="AA970">
        <f>MATCH(A970,Sheet1!$B$2:$E$2,0)</f>
        <v>4</v>
      </c>
      <c r="AB970" t="str">
        <f>INDEX(Sheet1!$B$3:$E$8,Main!Z970,Main!AA970)</f>
        <v>Pak Krisna</v>
      </c>
    </row>
    <row r="971" spans="1:28" x14ac:dyDescent="0.35">
      <c r="A971" t="str">
        <f t="shared" si="79"/>
        <v>Kategori 4</v>
      </c>
      <c r="B971">
        <v>970</v>
      </c>
      <c r="C971" t="str">
        <f t="shared" si="76"/>
        <v>0970</v>
      </c>
      <c r="D971" t="str">
        <f t="shared" si="77"/>
        <v>A0970</v>
      </c>
      <c r="E971" t="str">
        <f>VLOOKUP(F971,Helper!$I:$J,2,0)</f>
        <v>A</v>
      </c>
      <c r="F971" t="s">
        <v>1015</v>
      </c>
      <c r="G971" s="27" t="str">
        <f>VLOOKUP(D971,Detail!$G:$H,2,0)</f>
        <v>Gangsa Iswahyudi</v>
      </c>
      <c r="H971">
        <v>69</v>
      </c>
      <c r="I971">
        <v>59</v>
      </c>
      <c r="J971">
        <v>61</v>
      </c>
      <c r="K971">
        <v>72</v>
      </c>
      <c r="L971">
        <v>73</v>
      </c>
      <c r="M971">
        <v>70</v>
      </c>
      <c r="N971">
        <v>80</v>
      </c>
      <c r="O971" s="27" t="str">
        <f>IFERROR(VLOOKUP(D971,Absen!$A:$B,2,0),"No")</f>
        <v>No</v>
      </c>
      <c r="P971" s="43">
        <f t="shared" si="78"/>
        <v>80</v>
      </c>
      <c r="Q971" s="45">
        <f t="shared" si="80"/>
        <v>68.325000000000003</v>
      </c>
      <c r="R971" s="49" t="str">
        <f>VLOOKUP(Q971,Helper!$N:$O,2,TRUE)</f>
        <v>C</v>
      </c>
      <c r="S971" s="51">
        <f>MATCH(D971,Detail!$G$2:$G$1001,0)</f>
        <v>120</v>
      </c>
      <c r="T971" s="27">
        <f>556/1000*100</f>
        <v>55.600000000000009</v>
      </c>
      <c r="U971" t="str">
        <f>INDEX(Detail!$F$2:$F$1001,Main!S971,1)</f>
        <v>Sorong</v>
      </c>
      <c r="V971">
        <f>INDEX(Detail!$C$2:$C$1001,Main!S971,1)</f>
        <v>156</v>
      </c>
      <c r="W971">
        <f>INDEX(Detail!$D$2:$D$1001,Main!S971,1)</f>
        <v>70</v>
      </c>
      <c r="X971" t="str">
        <f>INDEX(Detail!$E$2:$E$1001,Main!S971,1)</f>
        <v>Gang M.T Haryono No. 25</v>
      </c>
      <c r="Y971" t="str">
        <f>INDEX(Detail!$B$2:$B$1001,Main!S971,1)</f>
        <v>B+</v>
      </c>
      <c r="Z971">
        <f>MATCH(F971,Sheet1!$A$3:$A$8,0)</f>
        <v>1</v>
      </c>
      <c r="AA971">
        <f>MATCH(A971,Sheet1!$B$2:$E$2,0)</f>
        <v>4</v>
      </c>
      <c r="AB971" t="str">
        <f>INDEX(Sheet1!$B$3:$E$8,Main!Z971,Main!AA971)</f>
        <v>Pak Krisna</v>
      </c>
    </row>
    <row r="972" spans="1:28" x14ac:dyDescent="0.35">
      <c r="A972" t="str">
        <f t="shared" si="79"/>
        <v>Kategori 4</v>
      </c>
      <c r="B972">
        <v>971</v>
      </c>
      <c r="C972" t="str">
        <f t="shared" si="76"/>
        <v>0971</v>
      </c>
      <c r="D972" t="str">
        <f t="shared" si="77"/>
        <v>F0971</v>
      </c>
      <c r="E972" t="str">
        <f>VLOOKUP(F972,Helper!$I:$J,2,0)</f>
        <v>F</v>
      </c>
      <c r="F972" t="s">
        <v>1011</v>
      </c>
      <c r="G972" s="27" t="str">
        <f>VLOOKUP(D972,Detail!$G:$H,2,0)</f>
        <v>Dimas Rajasa</v>
      </c>
      <c r="H972">
        <v>94</v>
      </c>
      <c r="I972">
        <v>46</v>
      </c>
      <c r="J972">
        <v>93</v>
      </c>
      <c r="K972">
        <v>66</v>
      </c>
      <c r="L972">
        <v>57</v>
      </c>
      <c r="M972">
        <v>86</v>
      </c>
      <c r="N972">
        <v>69</v>
      </c>
      <c r="O972" s="27" t="str">
        <f>IFERROR(VLOOKUP(D972,Absen!$A:$B,2,0),"No")</f>
        <v>No</v>
      </c>
      <c r="P972" s="43">
        <f t="shared" si="78"/>
        <v>69</v>
      </c>
      <c r="Q972" s="45">
        <f t="shared" si="80"/>
        <v>75.575000000000003</v>
      </c>
      <c r="R972" s="49" t="str">
        <f>VLOOKUP(Q972,Helper!$N:$O,2,TRUE)</f>
        <v>B</v>
      </c>
      <c r="S972" s="51">
        <f>MATCH(D972,Detail!$G$2:$G$1001,0)</f>
        <v>906</v>
      </c>
      <c r="U972" t="str">
        <f>INDEX(Detail!$F$2:$F$1001,Main!S972,1)</f>
        <v>Manado</v>
      </c>
      <c r="V972">
        <f>INDEX(Detail!$C$2:$C$1001,Main!S972,1)</f>
        <v>154</v>
      </c>
      <c r="W972">
        <f>INDEX(Detail!$D$2:$D$1001,Main!S972,1)</f>
        <v>60</v>
      </c>
      <c r="X972" t="str">
        <f>INDEX(Detail!$E$2:$E$1001,Main!S972,1)</f>
        <v>Jl. Peta No. 76</v>
      </c>
      <c r="Y972" t="str">
        <f>INDEX(Detail!$B$2:$B$1001,Main!S972,1)</f>
        <v>B-</v>
      </c>
      <c r="Z972">
        <f>MATCH(F972,Sheet1!$A$3:$A$8,0)</f>
        <v>6</v>
      </c>
      <c r="AA972">
        <f>MATCH(A972,Sheet1!$B$2:$E$2,0)</f>
        <v>4</v>
      </c>
      <c r="AB972" t="str">
        <f>INDEX(Sheet1!$B$3:$E$8,Main!Z972,Main!AA972)</f>
        <v>Bu Dwi</v>
      </c>
    </row>
    <row r="973" spans="1:28" x14ac:dyDescent="0.35">
      <c r="A973" t="str">
        <f t="shared" si="79"/>
        <v>Kategori 4</v>
      </c>
      <c r="B973">
        <v>972</v>
      </c>
      <c r="C973" t="str">
        <f t="shared" si="76"/>
        <v>0972</v>
      </c>
      <c r="D973" t="str">
        <f t="shared" si="77"/>
        <v>D0972</v>
      </c>
      <c r="E973" t="str">
        <f>VLOOKUP(F973,Helper!$I:$J,2,0)</f>
        <v>D</v>
      </c>
      <c r="F973" t="s">
        <v>1013</v>
      </c>
      <c r="G973" s="27" t="str">
        <f>VLOOKUP(D973,Detail!$G:$H,2,0)</f>
        <v>Hana Winarsih</v>
      </c>
      <c r="H973">
        <v>81</v>
      </c>
      <c r="I973">
        <v>47</v>
      </c>
      <c r="J973">
        <v>93</v>
      </c>
      <c r="K973">
        <v>50</v>
      </c>
      <c r="L973">
        <v>91</v>
      </c>
      <c r="M973">
        <v>74</v>
      </c>
      <c r="N973">
        <v>72</v>
      </c>
      <c r="O973" s="27">
        <f>IFERROR(VLOOKUP(D973,Absen!$A:$B,2,0),"No")</f>
        <v>44822</v>
      </c>
      <c r="P973" s="43">
        <f t="shared" si="78"/>
        <v>62</v>
      </c>
      <c r="Q973" s="45">
        <f t="shared" si="80"/>
        <v>73.225000000000009</v>
      </c>
      <c r="R973" s="49" t="str">
        <f>VLOOKUP(Q973,Helper!$N:$O,2,TRUE)</f>
        <v>B</v>
      </c>
      <c r="S973" s="51">
        <f>MATCH(D973,Detail!$G$2:$G$1001,0)</f>
        <v>833</v>
      </c>
      <c r="U973" t="str">
        <f>INDEX(Detail!$F$2:$F$1001,Main!S973,1)</f>
        <v>Samarinda</v>
      </c>
      <c r="V973">
        <f>INDEX(Detail!$C$2:$C$1001,Main!S973,1)</f>
        <v>170</v>
      </c>
      <c r="W973">
        <f>INDEX(Detail!$D$2:$D$1001,Main!S973,1)</f>
        <v>63</v>
      </c>
      <c r="X973" t="str">
        <f>INDEX(Detail!$E$2:$E$1001,Main!S973,1)</f>
        <v>Jl. KH Amin Jasuta No. 87</v>
      </c>
      <c r="Y973" t="str">
        <f>INDEX(Detail!$B$2:$B$1001,Main!S973,1)</f>
        <v>O-</v>
      </c>
      <c r="Z973">
        <f>MATCH(F973,Sheet1!$A$3:$A$8,0)</f>
        <v>4</v>
      </c>
      <c r="AA973">
        <f>MATCH(A973,Sheet1!$B$2:$E$2,0)</f>
        <v>4</v>
      </c>
      <c r="AB973" t="str">
        <f>INDEX(Sheet1!$B$3:$E$8,Main!Z973,Main!AA973)</f>
        <v>Bu Made</v>
      </c>
    </row>
    <row r="974" spans="1:28" x14ac:dyDescent="0.35">
      <c r="A974" t="str">
        <f t="shared" si="79"/>
        <v>Kategori 4</v>
      </c>
      <c r="B974">
        <v>973</v>
      </c>
      <c r="C974" t="str">
        <f t="shared" si="76"/>
        <v>0973</v>
      </c>
      <c r="D974" t="str">
        <f t="shared" si="77"/>
        <v>B0973</v>
      </c>
      <c r="E974" t="str">
        <f>VLOOKUP(F974,Helper!$I:$J,2,0)</f>
        <v>B</v>
      </c>
      <c r="F974" t="s">
        <v>1014</v>
      </c>
      <c r="G974" s="27" t="str">
        <f>VLOOKUP(D974,Detail!$G:$H,2,0)</f>
        <v>Martani Mulyani</v>
      </c>
      <c r="H974">
        <v>91</v>
      </c>
      <c r="I974">
        <v>62</v>
      </c>
      <c r="J974">
        <v>68</v>
      </c>
      <c r="K974">
        <v>69</v>
      </c>
      <c r="L974">
        <v>72</v>
      </c>
      <c r="M974">
        <v>81</v>
      </c>
      <c r="N974">
        <v>71</v>
      </c>
      <c r="O974" s="27">
        <f>IFERROR(VLOOKUP(D974,Absen!$A:$B,2,0),"No")</f>
        <v>44823</v>
      </c>
      <c r="P974" s="43">
        <f t="shared" si="78"/>
        <v>61</v>
      </c>
      <c r="Q974" s="45">
        <f t="shared" si="80"/>
        <v>72.649999999999991</v>
      </c>
      <c r="R974" s="49" t="str">
        <f>VLOOKUP(Q974,Helper!$N:$O,2,TRUE)</f>
        <v>B</v>
      </c>
      <c r="S974" s="51">
        <f>MATCH(D974,Detail!$G$2:$G$1001,0)</f>
        <v>205</v>
      </c>
      <c r="U974" t="str">
        <f>INDEX(Detail!$F$2:$F$1001,Main!S974,1)</f>
        <v>Tangerang Selatan</v>
      </c>
      <c r="V974">
        <f>INDEX(Detail!$C$2:$C$1001,Main!S974,1)</f>
        <v>172</v>
      </c>
      <c r="W974">
        <f>INDEX(Detail!$D$2:$D$1001,Main!S974,1)</f>
        <v>93</v>
      </c>
      <c r="X974" t="str">
        <f>INDEX(Detail!$E$2:$E$1001,Main!S974,1)</f>
        <v xml:space="preserve">Gang Sadang Serang No. 5
</v>
      </c>
      <c r="Y974" t="str">
        <f>INDEX(Detail!$B$2:$B$1001,Main!S974,1)</f>
        <v>AB+</v>
      </c>
      <c r="Z974">
        <f>MATCH(F974,Sheet1!$A$3:$A$8,0)</f>
        <v>2</v>
      </c>
      <c r="AA974">
        <f>MATCH(A974,Sheet1!$B$2:$E$2,0)</f>
        <v>4</v>
      </c>
      <c r="AB974" t="str">
        <f>INDEX(Sheet1!$B$3:$E$8,Main!Z974,Main!AA974)</f>
        <v>Pak Budi</v>
      </c>
    </row>
    <row r="975" spans="1:28" x14ac:dyDescent="0.35">
      <c r="A975" t="str">
        <f t="shared" si="79"/>
        <v>Kategori 4</v>
      </c>
      <c r="B975">
        <v>974</v>
      </c>
      <c r="C975" t="str">
        <f t="shared" si="76"/>
        <v>0974</v>
      </c>
      <c r="D975" t="str">
        <f t="shared" si="77"/>
        <v>F0974</v>
      </c>
      <c r="E975" t="str">
        <f>VLOOKUP(F975,Helper!$I:$J,2,0)</f>
        <v>F</v>
      </c>
      <c r="F975" t="s">
        <v>1011</v>
      </c>
      <c r="G975" s="27" t="str">
        <f>VLOOKUP(D975,Detail!$G:$H,2,0)</f>
        <v>Bakianto Marpaung</v>
      </c>
      <c r="H975">
        <v>70</v>
      </c>
      <c r="I975">
        <v>68</v>
      </c>
      <c r="J975">
        <v>42</v>
      </c>
      <c r="K975">
        <v>59</v>
      </c>
      <c r="L975">
        <v>93</v>
      </c>
      <c r="M975">
        <v>61</v>
      </c>
      <c r="N975">
        <v>60</v>
      </c>
      <c r="O975" s="27" t="str">
        <f>IFERROR(VLOOKUP(D975,Absen!$A:$B,2,0),"No")</f>
        <v>No</v>
      </c>
      <c r="P975" s="43">
        <f t="shared" si="78"/>
        <v>60</v>
      </c>
      <c r="Q975" s="45">
        <f t="shared" si="80"/>
        <v>62.85</v>
      </c>
      <c r="R975" s="49" t="str">
        <f>VLOOKUP(Q975,Helper!$N:$O,2,TRUE)</f>
        <v>C</v>
      </c>
      <c r="S975" s="51">
        <f>MATCH(D975,Detail!$G$2:$G$1001,0)</f>
        <v>107</v>
      </c>
      <c r="U975" t="str">
        <f>INDEX(Detail!$F$2:$F$1001,Main!S975,1)</f>
        <v>Bontang</v>
      </c>
      <c r="V975">
        <f>INDEX(Detail!$C$2:$C$1001,Main!S975,1)</f>
        <v>153</v>
      </c>
      <c r="W975">
        <f>INDEX(Detail!$D$2:$D$1001,Main!S975,1)</f>
        <v>91</v>
      </c>
      <c r="X975" t="str">
        <f>INDEX(Detail!$E$2:$E$1001,Main!S975,1)</f>
        <v>Gang Kutai No. 21</v>
      </c>
      <c r="Y975" t="str">
        <f>INDEX(Detail!$B$2:$B$1001,Main!S975,1)</f>
        <v>AB-</v>
      </c>
      <c r="Z975">
        <f>MATCH(F975,Sheet1!$A$3:$A$8,0)</f>
        <v>6</v>
      </c>
      <c r="AA975">
        <f>MATCH(A975,Sheet1!$B$2:$E$2,0)</f>
        <v>4</v>
      </c>
      <c r="AB975" t="str">
        <f>INDEX(Sheet1!$B$3:$E$8,Main!Z975,Main!AA975)</f>
        <v>Bu Dwi</v>
      </c>
    </row>
    <row r="976" spans="1:28" x14ac:dyDescent="0.35">
      <c r="A976" t="str">
        <f t="shared" si="79"/>
        <v>Kategori 4</v>
      </c>
      <c r="B976">
        <v>975</v>
      </c>
      <c r="C976" t="str">
        <f t="shared" si="76"/>
        <v>0975</v>
      </c>
      <c r="D976" t="str">
        <f t="shared" si="77"/>
        <v>E0975</v>
      </c>
      <c r="E976" t="str">
        <f>VLOOKUP(F976,Helper!$I:$J,2,0)</f>
        <v>E</v>
      </c>
      <c r="F976" t="s">
        <v>1010</v>
      </c>
      <c r="G976" s="27" t="str">
        <f>VLOOKUP(D976,Detail!$G:$H,2,0)</f>
        <v>Simon Widiastuti</v>
      </c>
      <c r="H976">
        <v>65</v>
      </c>
      <c r="I976">
        <v>48</v>
      </c>
      <c r="J976">
        <v>85</v>
      </c>
      <c r="K976">
        <v>68</v>
      </c>
      <c r="L976">
        <v>84</v>
      </c>
      <c r="M976">
        <v>70</v>
      </c>
      <c r="N976">
        <v>64</v>
      </c>
      <c r="O976" s="27" t="str">
        <f>IFERROR(VLOOKUP(D976,Absen!$A:$B,2,0),"No")</f>
        <v>No</v>
      </c>
      <c r="P976" s="43">
        <f t="shared" si="78"/>
        <v>64</v>
      </c>
      <c r="Q976" s="45">
        <f t="shared" si="80"/>
        <v>70.525000000000006</v>
      </c>
      <c r="R976" s="49" t="str">
        <f>VLOOKUP(Q976,Helper!$N:$O,2,TRUE)</f>
        <v>B</v>
      </c>
      <c r="S976" s="51">
        <f>MATCH(D976,Detail!$G$2:$G$1001,0)</f>
        <v>662</v>
      </c>
      <c r="U976" t="str">
        <f>INDEX(Detail!$F$2:$F$1001,Main!S976,1)</f>
        <v>Magelang</v>
      </c>
      <c r="V976">
        <f>INDEX(Detail!$C$2:$C$1001,Main!S976,1)</f>
        <v>180</v>
      </c>
      <c r="W976">
        <f>INDEX(Detail!$D$2:$D$1001,Main!S976,1)</f>
        <v>91</v>
      </c>
      <c r="X976" t="str">
        <f>INDEX(Detail!$E$2:$E$1001,Main!S976,1)</f>
        <v>Jalan Rumah Sakit No. 66</v>
      </c>
      <c r="Y976" t="str">
        <f>INDEX(Detail!$B$2:$B$1001,Main!S976,1)</f>
        <v>A+</v>
      </c>
      <c r="Z976">
        <f>MATCH(F976,Sheet1!$A$3:$A$8,0)</f>
        <v>5</v>
      </c>
      <c r="AA976">
        <f>MATCH(A976,Sheet1!$B$2:$E$2,0)</f>
        <v>4</v>
      </c>
      <c r="AB976" t="str">
        <f>INDEX(Sheet1!$B$3:$E$8,Main!Z976,Main!AA976)</f>
        <v>Bu Ratna</v>
      </c>
    </row>
    <row r="977" spans="1:28" x14ac:dyDescent="0.35">
      <c r="A977" t="str">
        <f t="shared" si="79"/>
        <v>Kategori 4</v>
      </c>
      <c r="B977">
        <v>976</v>
      </c>
      <c r="C977" t="str">
        <f t="shared" si="76"/>
        <v>0976</v>
      </c>
      <c r="D977" t="str">
        <f t="shared" si="77"/>
        <v>F0976</v>
      </c>
      <c r="E977" t="str">
        <f>VLOOKUP(F977,Helper!$I:$J,2,0)</f>
        <v>F</v>
      </c>
      <c r="F977" t="s">
        <v>1011</v>
      </c>
      <c r="G977" s="27" t="str">
        <f>VLOOKUP(D977,Detail!$G:$H,2,0)</f>
        <v>Jono Lazuardi</v>
      </c>
      <c r="H977">
        <v>92</v>
      </c>
      <c r="I977">
        <v>43</v>
      </c>
      <c r="J977">
        <v>34</v>
      </c>
      <c r="K977">
        <v>64</v>
      </c>
      <c r="L977">
        <v>92</v>
      </c>
      <c r="M977">
        <v>69</v>
      </c>
      <c r="N977">
        <v>83</v>
      </c>
      <c r="O977" s="27">
        <f>IFERROR(VLOOKUP(D977,Absen!$A:$B,2,0),"No")</f>
        <v>44912</v>
      </c>
      <c r="P977" s="43">
        <f t="shared" si="78"/>
        <v>73</v>
      </c>
      <c r="Q977" s="45">
        <f t="shared" si="80"/>
        <v>64.274999999999991</v>
      </c>
      <c r="R977" s="49" t="str">
        <f>VLOOKUP(Q977,Helper!$N:$O,2,TRUE)</f>
        <v>C</v>
      </c>
      <c r="S977" s="51">
        <f>MATCH(D977,Detail!$G$2:$G$1001,0)</f>
        <v>754</v>
      </c>
      <c r="U977" t="str">
        <f>INDEX(Detail!$F$2:$F$1001,Main!S977,1)</f>
        <v>Banda Aceh</v>
      </c>
      <c r="V977">
        <f>INDEX(Detail!$C$2:$C$1001,Main!S977,1)</f>
        <v>152</v>
      </c>
      <c r="W977">
        <f>INDEX(Detail!$D$2:$D$1001,Main!S977,1)</f>
        <v>55</v>
      </c>
      <c r="X977" t="str">
        <f>INDEX(Detail!$E$2:$E$1001,Main!S977,1)</f>
        <v>Jl. Cikapayang No. 81</v>
      </c>
      <c r="Y977" t="str">
        <f>INDEX(Detail!$B$2:$B$1001,Main!S977,1)</f>
        <v>AB+</v>
      </c>
      <c r="Z977">
        <f>MATCH(F977,Sheet1!$A$3:$A$8,0)</f>
        <v>6</v>
      </c>
      <c r="AA977">
        <f>MATCH(A977,Sheet1!$B$2:$E$2,0)</f>
        <v>4</v>
      </c>
      <c r="AB977" t="str">
        <f>INDEX(Sheet1!$B$3:$E$8,Main!Z977,Main!AA977)</f>
        <v>Bu Dwi</v>
      </c>
    </row>
    <row r="978" spans="1:28" x14ac:dyDescent="0.35">
      <c r="A978" t="str">
        <f t="shared" si="79"/>
        <v>Kategori 4</v>
      </c>
      <c r="B978">
        <v>977</v>
      </c>
      <c r="C978" t="str">
        <f t="shared" si="76"/>
        <v>0977</v>
      </c>
      <c r="D978" t="str">
        <f t="shared" si="77"/>
        <v>A0977</v>
      </c>
      <c r="E978" t="str">
        <f>VLOOKUP(F978,Helper!$I:$J,2,0)</f>
        <v>A</v>
      </c>
      <c r="F978" t="s">
        <v>1015</v>
      </c>
      <c r="G978" s="27" t="str">
        <f>VLOOKUP(D978,Detail!$G:$H,2,0)</f>
        <v>Okta Sitorus</v>
      </c>
      <c r="H978">
        <v>80</v>
      </c>
      <c r="I978">
        <v>65</v>
      </c>
      <c r="J978">
        <v>69</v>
      </c>
      <c r="K978">
        <v>58</v>
      </c>
      <c r="L978">
        <v>63</v>
      </c>
      <c r="M978">
        <v>66</v>
      </c>
      <c r="N978">
        <v>66</v>
      </c>
      <c r="O978" s="27">
        <f>IFERROR(VLOOKUP(D978,Absen!$A:$B,2,0),"No")</f>
        <v>44879</v>
      </c>
      <c r="P978" s="43">
        <f t="shared" si="78"/>
        <v>56</v>
      </c>
      <c r="Q978" s="45">
        <f t="shared" si="80"/>
        <v>65.849999999999994</v>
      </c>
      <c r="R978" s="49" t="str">
        <f>VLOOKUP(Q978,Helper!$N:$O,2,TRUE)</f>
        <v>C</v>
      </c>
      <c r="S978" s="51">
        <f>MATCH(D978,Detail!$G$2:$G$1001,0)</f>
        <v>738</v>
      </c>
      <c r="U978" t="str">
        <f>INDEX(Detail!$F$2:$F$1001,Main!S978,1)</f>
        <v>Sibolga</v>
      </c>
      <c r="V978">
        <f>INDEX(Detail!$C$2:$C$1001,Main!S978,1)</f>
        <v>164</v>
      </c>
      <c r="W978">
        <f>INDEX(Detail!$D$2:$D$1001,Main!S978,1)</f>
        <v>72</v>
      </c>
      <c r="X978" t="str">
        <f>INDEX(Detail!$E$2:$E$1001,Main!S978,1)</f>
        <v xml:space="preserve">Jl. Antapani Lama No. 3
</v>
      </c>
      <c r="Y978" t="str">
        <f>INDEX(Detail!$B$2:$B$1001,Main!S978,1)</f>
        <v>A+</v>
      </c>
      <c r="Z978">
        <f>MATCH(F978,Sheet1!$A$3:$A$8,0)</f>
        <v>1</v>
      </c>
      <c r="AA978">
        <f>MATCH(A978,Sheet1!$B$2:$E$2,0)</f>
        <v>4</v>
      </c>
      <c r="AB978" t="str">
        <f>INDEX(Sheet1!$B$3:$E$8,Main!Z978,Main!AA978)</f>
        <v>Pak Krisna</v>
      </c>
    </row>
    <row r="979" spans="1:28" x14ac:dyDescent="0.35">
      <c r="A979" t="str">
        <f t="shared" si="79"/>
        <v>Kategori 4</v>
      </c>
      <c r="B979">
        <v>978</v>
      </c>
      <c r="C979" t="str">
        <f t="shared" si="76"/>
        <v>0978</v>
      </c>
      <c r="D979" t="str">
        <f t="shared" si="77"/>
        <v>A0978</v>
      </c>
      <c r="E979" t="str">
        <f>VLOOKUP(F979,Helper!$I:$J,2,0)</f>
        <v>A</v>
      </c>
      <c r="F979" t="s">
        <v>1015</v>
      </c>
      <c r="G979" s="27" t="str">
        <f>VLOOKUP(D979,Detail!$G:$H,2,0)</f>
        <v>Emong Siregar</v>
      </c>
      <c r="H979">
        <v>83</v>
      </c>
      <c r="I979">
        <v>67</v>
      </c>
      <c r="J979">
        <v>93</v>
      </c>
      <c r="K979">
        <v>68</v>
      </c>
      <c r="L979">
        <v>61</v>
      </c>
      <c r="M979">
        <v>84</v>
      </c>
      <c r="N979">
        <v>91</v>
      </c>
      <c r="O979" s="27">
        <f>IFERROR(VLOOKUP(D979,Absen!$A:$B,2,0),"No")</f>
        <v>44761</v>
      </c>
      <c r="P979" s="43">
        <f t="shared" si="78"/>
        <v>81</v>
      </c>
      <c r="Q979" s="45">
        <f t="shared" si="80"/>
        <v>78.375</v>
      </c>
      <c r="R979" s="49" t="str">
        <f>VLOOKUP(Q979,Helper!$N:$O,2,TRUE)</f>
        <v>B</v>
      </c>
      <c r="S979" s="51">
        <f>MATCH(D979,Detail!$G$2:$G$1001,0)</f>
        <v>388</v>
      </c>
      <c r="U979" t="str">
        <f>INDEX(Detail!$F$2:$F$1001,Main!S979,1)</f>
        <v>Padangpanjang</v>
      </c>
      <c r="V979">
        <f>INDEX(Detail!$C$2:$C$1001,Main!S979,1)</f>
        <v>158</v>
      </c>
      <c r="W979">
        <f>INDEX(Detail!$D$2:$D$1001,Main!S979,1)</f>
        <v>89</v>
      </c>
      <c r="X979" t="str">
        <f>INDEX(Detail!$E$2:$E$1001,Main!S979,1)</f>
        <v>Gg. Otto Iskandardinata No. 43</v>
      </c>
      <c r="Y979" t="str">
        <f>INDEX(Detail!$B$2:$B$1001,Main!S979,1)</f>
        <v>O-</v>
      </c>
      <c r="Z979">
        <f>MATCH(F979,Sheet1!$A$3:$A$8,0)</f>
        <v>1</v>
      </c>
      <c r="AA979">
        <f>MATCH(A979,Sheet1!$B$2:$E$2,0)</f>
        <v>4</v>
      </c>
      <c r="AB979" t="str">
        <f>INDEX(Sheet1!$B$3:$E$8,Main!Z979,Main!AA979)</f>
        <v>Pak Krisna</v>
      </c>
    </row>
    <row r="980" spans="1:28" x14ac:dyDescent="0.35">
      <c r="A980" t="str">
        <f t="shared" si="79"/>
        <v>Kategori 4</v>
      </c>
      <c r="B980">
        <v>979</v>
      </c>
      <c r="C980" t="str">
        <f t="shared" si="76"/>
        <v>0979</v>
      </c>
      <c r="D980" t="str">
        <f t="shared" si="77"/>
        <v>C0979</v>
      </c>
      <c r="E980" t="str">
        <f>VLOOKUP(F980,Helper!$I:$J,2,0)</f>
        <v>C</v>
      </c>
      <c r="F980" t="s">
        <v>1012</v>
      </c>
      <c r="G980" s="27" t="str">
        <f>VLOOKUP(D980,Detail!$G:$H,2,0)</f>
        <v>Kajen Budiman</v>
      </c>
      <c r="H980">
        <v>80</v>
      </c>
      <c r="I980">
        <v>43</v>
      </c>
      <c r="J980">
        <v>87</v>
      </c>
      <c r="K980">
        <v>67</v>
      </c>
      <c r="L980">
        <v>89</v>
      </c>
      <c r="M980">
        <v>83</v>
      </c>
      <c r="N980">
        <v>84</v>
      </c>
      <c r="O980" s="27">
        <f>IFERROR(VLOOKUP(D980,Absen!$A:$B,2,0),"No")</f>
        <v>44811</v>
      </c>
      <c r="P980" s="43">
        <f t="shared" si="78"/>
        <v>74</v>
      </c>
      <c r="Q980" s="45">
        <f t="shared" si="80"/>
        <v>76.275000000000006</v>
      </c>
      <c r="R980" s="49" t="str">
        <f>VLOOKUP(Q980,Helper!$N:$O,2,TRUE)</f>
        <v>B</v>
      </c>
      <c r="S980" s="51">
        <f>MATCH(D980,Detail!$G$2:$G$1001,0)</f>
        <v>855</v>
      </c>
      <c r="U980" t="str">
        <f>INDEX(Detail!$F$2:$F$1001,Main!S980,1)</f>
        <v>Manado</v>
      </c>
      <c r="V980">
        <f>INDEX(Detail!$C$2:$C$1001,Main!S980,1)</f>
        <v>153</v>
      </c>
      <c r="W980">
        <f>INDEX(Detail!$D$2:$D$1001,Main!S980,1)</f>
        <v>75</v>
      </c>
      <c r="X980" t="str">
        <f>INDEX(Detail!$E$2:$E$1001,Main!S980,1)</f>
        <v>Jl. M.H Thamrin No. 81</v>
      </c>
      <c r="Y980" t="str">
        <f>INDEX(Detail!$B$2:$B$1001,Main!S980,1)</f>
        <v>A+</v>
      </c>
      <c r="Z980">
        <f>MATCH(F980,Sheet1!$A$3:$A$8,0)</f>
        <v>3</v>
      </c>
      <c r="AA980">
        <f>MATCH(A980,Sheet1!$B$2:$E$2,0)</f>
        <v>4</v>
      </c>
      <c r="AB980" t="str">
        <f>INDEX(Sheet1!$B$3:$E$8,Main!Z980,Main!AA980)</f>
        <v>Pak Andi</v>
      </c>
    </row>
    <row r="981" spans="1:28" x14ac:dyDescent="0.35">
      <c r="A981" t="str">
        <f t="shared" si="79"/>
        <v>Kategori 4</v>
      </c>
      <c r="B981">
        <v>980</v>
      </c>
      <c r="C981" t="str">
        <f t="shared" si="76"/>
        <v>0980</v>
      </c>
      <c r="D981" t="str">
        <f t="shared" si="77"/>
        <v>A0980</v>
      </c>
      <c r="E981" t="str">
        <f>VLOOKUP(F981,Helper!$I:$J,2,0)</f>
        <v>A</v>
      </c>
      <c r="F981" t="s">
        <v>1015</v>
      </c>
      <c r="G981" s="27" t="str">
        <f>VLOOKUP(D981,Detail!$G:$H,2,0)</f>
        <v>Ismail Nugroho</v>
      </c>
      <c r="H981">
        <v>65</v>
      </c>
      <c r="I981">
        <v>62</v>
      </c>
      <c r="J981">
        <v>86</v>
      </c>
      <c r="K981">
        <v>57</v>
      </c>
      <c r="L981">
        <v>69</v>
      </c>
      <c r="M981">
        <v>42</v>
      </c>
      <c r="N981">
        <v>95</v>
      </c>
      <c r="O981" s="27">
        <f>IFERROR(VLOOKUP(D981,Absen!$A:$B,2,0),"No")</f>
        <v>44822</v>
      </c>
      <c r="P981" s="43">
        <f t="shared" si="78"/>
        <v>85</v>
      </c>
      <c r="Q981" s="45">
        <f t="shared" si="80"/>
        <v>65.724999999999994</v>
      </c>
      <c r="R981" s="49" t="str">
        <f>VLOOKUP(Q981,Helper!$N:$O,2,TRUE)</f>
        <v>C</v>
      </c>
      <c r="S981" s="51">
        <f>MATCH(D981,Detail!$G$2:$G$1001,0)</f>
        <v>140</v>
      </c>
      <c r="U981" t="str">
        <f>INDEX(Detail!$F$2:$F$1001,Main!S981,1)</f>
        <v>Prabumulih</v>
      </c>
      <c r="V981">
        <f>INDEX(Detail!$C$2:$C$1001,Main!S981,1)</f>
        <v>159</v>
      </c>
      <c r="W981">
        <f>INDEX(Detail!$D$2:$D$1001,Main!S981,1)</f>
        <v>69</v>
      </c>
      <c r="X981" t="str">
        <f>INDEX(Detail!$E$2:$E$1001,Main!S981,1)</f>
        <v xml:space="preserve">Gang Moch. Toha No. 6
</v>
      </c>
      <c r="Y981" t="str">
        <f>INDEX(Detail!$B$2:$B$1001,Main!S981,1)</f>
        <v>A-</v>
      </c>
      <c r="Z981">
        <f>MATCH(F981,Sheet1!$A$3:$A$8,0)</f>
        <v>1</v>
      </c>
      <c r="AA981">
        <f>MATCH(A981,Sheet1!$B$2:$E$2,0)</f>
        <v>4</v>
      </c>
      <c r="AB981" t="str">
        <f>INDEX(Sheet1!$B$3:$E$8,Main!Z981,Main!AA981)</f>
        <v>Pak Krisna</v>
      </c>
    </row>
    <row r="982" spans="1:28" x14ac:dyDescent="0.35">
      <c r="A982" t="str">
        <f t="shared" si="79"/>
        <v>Kategori 4</v>
      </c>
      <c r="B982">
        <v>981</v>
      </c>
      <c r="C982" t="str">
        <f t="shared" si="76"/>
        <v>0981</v>
      </c>
      <c r="D982" t="str">
        <f t="shared" si="77"/>
        <v>E0981</v>
      </c>
      <c r="E982" t="str">
        <f>VLOOKUP(F982,Helper!$I:$J,2,0)</f>
        <v>E</v>
      </c>
      <c r="F982" t="s">
        <v>1010</v>
      </c>
      <c r="G982" s="27" t="str">
        <f>VLOOKUP(D982,Detail!$G:$H,2,0)</f>
        <v>Amelia Manullang</v>
      </c>
      <c r="H982">
        <v>79</v>
      </c>
      <c r="I982">
        <v>41</v>
      </c>
      <c r="J982">
        <v>91</v>
      </c>
      <c r="K982">
        <v>57</v>
      </c>
      <c r="L982">
        <v>78</v>
      </c>
      <c r="M982">
        <v>89</v>
      </c>
      <c r="N982">
        <v>96</v>
      </c>
      <c r="O982" s="27" t="str">
        <f>IFERROR(VLOOKUP(D982,Absen!$A:$B,2,0),"No")</f>
        <v>No</v>
      </c>
      <c r="P982" s="43">
        <f t="shared" si="78"/>
        <v>96</v>
      </c>
      <c r="Q982" s="45">
        <f t="shared" si="80"/>
        <v>77.474999999999994</v>
      </c>
      <c r="R982" s="49" t="str">
        <f>VLOOKUP(Q982,Helper!$N:$O,2,TRUE)</f>
        <v>B</v>
      </c>
      <c r="S982" s="51">
        <f>MATCH(D982,Detail!$G$2:$G$1001,0)</f>
        <v>319</v>
      </c>
      <c r="U982" t="str">
        <f>INDEX(Detail!$F$2:$F$1001,Main!S982,1)</f>
        <v>Solok</v>
      </c>
      <c r="V982">
        <f>INDEX(Detail!$C$2:$C$1001,Main!S982,1)</f>
        <v>153</v>
      </c>
      <c r="W982">
        <f>INDEX(Detail!$D$2:$D$1001,Main!S982,1)</f>
        <v>47</v>
      </c>
      <c r="X982" t="str">
        <f>INDEX(Detail!$E$2:$E$1001,Main!S982,1)</f>
        <v>Gg. Gegerkalong Hilir No. 12</v>
      </c>
      <c r="Y982" t="str">
        <f>INDEX(Detail!$B$2:$B$1001,Main!S982,1)</f>
        <v>AB-</v>
      </c>
      <c r="Z982">
        <f>MATCH(F982,Sheet1!$A$3:$A$8,0)</f>
        <v>5</v>
      </c>
      <c r="AA982">
        <f>MATCH(A982,Sheet1!$B$2:$E$2,0)</f>
        <v>4</v>
      </c>
      <c r="AB982" t="str">
        <f>INDEX(Sheet1!$B$3:$E$8,Main!Z982,Main!AA982)</f>
        <v>Bu Ratna</v>
      </c>
    </row>
    <row r="983" spans="1:28" x14ac:dyDescent="0.35">
      <c r="A983" t="str">
        <f t="shared" si="79"/>
        <v>Kategori 4</v>
      </c>
      <c r="B983">
        <v>982</v>
      </c>
      <c r="C983" t="str">
        <f t="shared" si="76"/>
        <v>0982</v>
      </c>
      <c r="D983" t="str">
        <f t="shared" si="77"/>
        <v>B0982</v>
      </c>
      <c r="E983" t="str">
        <f>VLOOKUP(F983,Helper!$I:$J,2,0)</f>
        <v>B</v>
      </c>
      <c r="F983" t="s">
        <v>1014</v>
      </c>
      <c r="G983" s="27" t="str">
        <f>VLOOKUP(D983,Detail!$G:$H,2,0)</f>
        <v>Damu Suwarno</v>
      </c>
      <c r="H983">
        <v>95</v>
      </c>
      <c r="I983">
        <v>45</v>
      </c>
      <c r="J983">
        <v>94</v>
      </c>
      <c r="K983">
        <v>66</v>
      </c>
      <c r="L983">
        <v>94</v>
      </c>
      <c r="M983">
        <v>90</v>
      </c>
      <c r="N983">
        <v>99</v>
      </c>
      <c r="O983" s="27">
        <f>IFERROR(VLOOKUP(D983,Absen!$A:$B,2,0),"No")</f>
        <v>44859</v>
      </c>
      <c r="P983" s="43">
        <f t="shared" si="78"/>
        <v>89</v>
      </c>
      <c r="Q983" s="45">
        <f t="shared" si="80"/>
        <v>83.2</v>
      </c>
      <c r="R983" s="49" t="str">
        <f>VLOOKUP(Q983,Helper!$N:$O,2,TRUE)</f>
        <v>A</v>
      </c>
      <c r="S983" s="51">
        <f>MATCH(D983,Detail!$G$2:$G$1001,0)</f>
        <v>298</v>
      </c>
      <c r="U983" t="str">
        <f>INDEX(Detail!$F$2:$F$1001,Main!S983,1)</f>
        <v>Bontang</v>
      </c>
      <c r="V983">
        <f>INDEX(Detail!$C$2:$C$1001,Main!S983,1)</f>
        <v>158</v>
      </c>
      <c r="W983">
        <f>INDEX(Detail!$D$2:$D$1001,Main!S983,1)</f>
        <v>85</v>
      </c>
      <c r="X983" t="str">
        <f>INDEX(Detail!$E$2:$E$1001,Main!S983,1)</f>
        <v>Gg. Ciumbuleuit No. 29</v>
      </c>
      <c r="Y983" t="str">
        <f>INDEX(Detail!$B$2:$B$1001,Main!S983,1)</f>
        <v>B-</v>
      </c>
      <c r="Z983">
        <f>MATCH(F983,Sheet1!$A$3:$A$8,0)</f>
        <v>2</v>
      </c>
      <c r="AA983">
        <f>MATCH(A983,Sheet1!$B$2:$E$2,0)</f>
        <v>4</v>
      </c>
      <c r="AB983" t="str">
        <f>INDEX(Sheet1!$B$3:$E$8,Main!Z983,Main!AA983)</f>
        <v>Pak Budi</v>
      </c>
    </row>
    <row r="984" spans="1:28" x14ac:dyDescent="0.35">
      <c r="A984" t="str">
        <f t="shared" si="79"/>
        <v>Kategori 4</v>
      </c>
      <c r="B984">
        <v>983</v>
      </c>
      <c r="C984" t="str">
        <f t="shared" si="76"/>
        <v>0983</v>
      </c>
      <c r="D984" t="str">
        <f t="shared" si="77"/>
        <v>D0983</v>
      </c>
      <c r="E984" t="str">
        <f>VLOOKUP(F984,Helper!$I:$J,2,0)</f>
        <v>D</v>
      </c>
      <c r="F984" t="s">
        <v>1013</v>
      </c>
      <c r="G984" s="27" t="str">
        <f>VLOOKUP(D984,Detail!$G:$H,2,0)</f>
        <v>Ellis Prayoga</v>
      </c>
      <c r="H984">
        <v>78</v>
      </c>
      <c r="I984">
        <v>66</v>
      </c>
      <c r="J984">
        <v>91</v>
      </c>
      <c r="K984">
        <v>72</v>
      </c>
      <c r="L984">
        <v>59</v>
      </c>
      <c r="M984">
        <v>88</v>
      </c>
      <c r="N984">
        <v>60</v>
      </c>
      <c r="O984" s="27">
        <f>IFERROR(VLOOKUP(D984,Absen!$A:$B,2,0),"No")</f>
        <v>44868</v>
      </c>
      <c r="P984" s="43">
        <f t="shared" si="78"/>
        <v>50</v>
      </c>
      <c r="Q984" s="45">
        <f t="shared" si="80"/>
        <v>75.175000000000011</v>
      </c>
      <c r="R984" s="49" t="str">
        <f>VLOOKUP(Q984,Helper!$N:$O,2,TRUE)</f>
        <v>B</v>
      </c>
      <c r="S984" s="51">
        <f>MATCH(D984,Detail!$G$2:$G$1001,0)</f>
        <v>468</v>
      </c>
      <c r="U984" t="str">
        <f>INDEX(Detail!$F$2:$F$1001,Main!S984,1)</f>
        <v>Banjarmasin</v>
      </c>
      <c r="V984">
        <f>INDEX(Detail!$C$2:$C$1001,Main!S984,1)</f>
        <v>150</v>
      </c>
      <c r="W984">
        <f>INDEX(Detail!$D$2:$D$1001,Main!S984,1)</f>
        <v>46</v>
      </c>
      <c r="X984" t="str">
        <f>INDEX(Detail!$E$2:$E$1001,Main!S984,1)</f>
        <v xml:space="preserve">Gg. Tebet Barat Dalam No. 6
</v>
      </c>
      <c r="Y984" t="str">
        <f>INDEX(Detail!$B$2:$B$1001,Main!S984,1)</f>
        <v>AB-</v>
      </c>
      <c r="Z984">
        <f>MATCH(F984,Sheet1!$A$3:$A$8,0)</f>
        <v>4</v>
      </c>
      <c r="AA984">
        <f>MATCH(A984,Sheet1!$B$2:$E$2,0)</f>
        <v>4</v>
      </c>
      <c r="AB984" t="str">
        <f>INDEX(Sheet1!$B$3:$E$8,Main!Z984,Main!AA984)</f>
        <v>Bu Made</v>
      </c>
    </row>
    <row r="985" spans="1:28" x14ac:dyDescent="0.35">
      <c r="A985" t="str">
        <f t="shared" si="79"/>
        <v>Kategori 4</v>
      </c>
      <c r="B985">
        <v>984</v>
      </c>
      <c r="C985" t="str">
        <f t="shared" si="76"/>
        <v>0984</v>
      </c>
      <c r="D985" t="str">
        <f t="shared" si="77"/>
        <v>D0984</v>
      </c>
      <c r="E985" t="str">
        <f>VLOOKUP(F985,Helper!$I:$J,2,0)</f>
        <v>D</v>
      </c>
      <c r="F985" t="s">
        <v>1013</v>
      </c>
      <c r="G985" s="27" t="str">
        <f>VLOOKUP(D985,Detail!$G:$H,2,0)</f>
        <v>Among Padmasari</v>
      </c>
      <c r="H985">
        <v>52</v>
      </c>
      <c r="I985">
        <v>57</v>
      </c>
      <c r="J985">
        <v>34</v>
      </c>
      <c r="K985">
        <v>73</v>
      </c>
      <c r="L985">
        <v>63</v>
      </c>
      <c r="M985">
        <v>92</v>
      </c>
      <c r="N985">
        <v>77</v>
      </c>
      <c r="O985" s="27">
        <f>IFERROR(VLOOKUP(D985,Absen!$A:$B,2,0),"No")</f>
        <v>44838</v>
      </c>
      <c r="P985" s="43">
        <f t="shared" si="78"/>
        <v>67</v>
      </c>
      <c r="Q985" s="45">
        <f t="shared" si="80"/>
        <v>62.525000000000006</v>
      </c>
      <c r="R985" s="49" t="str">
        <f>VLOOKUP(Q985,Helper!$N:$O,2,TRUE)</f>
        <v>C</v>
      </c>
      <c r="S985" s="51">
        <f>MATCH(D985,Detail!$G$2:$G$1001,0)</f>
        <v>912</v>
      </c>
      <c r="U985" t="str">
        <f>INDEX(Detail!$F$2:$F$1001,Main!S985,1)</f>
        <v>Pekanbaru</v>
      </c>
      <c r="V985">
        <f>INDEX(Detail!$C$2:$C$1001,Main!S985,1)</f>
        <v>159</v>
      </c>
      <c r="W985">
        <f>INDEX(Detail!$D$2:$D$1001,Main!S985,1)</f>
        <v>77</v>
      </c>
      <c r="X985" t="str">
        <f>INDEX(Detail!$E$2:$E$1001,Main!S985,1)</f>
        <v>Jl. Rajawali Barat No. 63</v>
      </c>
      <c r="Y985" t="str">
        <f>INDEX(Detail!$B$2:$B$1001,Main!S985,1)</f>
        <v>O-</v>
      </c>
      <c r="Z985">
        <f>MATCH(F985,Sheet1!$A$3:$A$8,0)</f>
        <v>4</v>
      </c>
      <c r="AA985">
        <f>MATCH(A985,Sheet1!$B$2:$E$2,0)</f>
        <v>4</v>
      </c>
      <c r="AB985" t="str">
        <f>INDEX(Sheet1!$B$3:$E$8,Main!Z985,Main!AA985)</f>
        <v>Bu Made</v>
      </c>
    </row>
    <row r="986" spans="1:28" x14ac:dyDescent="0.35">
      <c r="A986" t="str">
        <f t="shared" si="79"/>
        <v>Kategori 4</v>
      </c>
      <c r="B986">
        <v>985</v>
      </c>
      <c r="C986" t="str">
        <f t="shared" si="76"/>
        <v>0985</v>
      </c>
      <c r="D986" t="str">
        <f t="shared" si="77"/>
        <v>C0985</v>
      </c>
      <c r="E986" t="str">
        <f>VLOOKUP(F986,Helper!$I:$J,2,0)</f>
        <v>C</v>
      </c>
      <c r="F986" t="s">
        <v>1012</v>
      </c>
      <c r="G986" s="27" t="str">
        <f>VLOOKUP(D986,Detail!$G:$H,2,0)</f>
        <v>Endra Waskita</v>
      </c>
      <c r="H986">
        <v>55</v>
      </c>
      <c r="I986">
        <v>73</v>
      </c>
      <c r="J986">
        <v>54</v>
      </c>
      <c r="K986">
        <v>62</v>
      </c>
      <c r="L986">
        <v>63</v>
      </c>
      <c r="M986">
        <v>70</v>
      </c>
      <c r="N986">
        <v>72</v>
      </c>
      <c r="O986" s="27">
        <f>IFERROR(VLOOKUP(D986,Absen!$A:$B,2,0),"No")</f>
        <v>44754</v>
      </c>
      <c r="P986" s="43">
        <f t="shared" si="78"/>
        <v>62</v>
      </c>
      <c r="Q986" s="45">
        <f t="shared" si="80"/>
        <v>62.625</v>
      </c>
      <c r="R986" s="49" t="str">
        <f>VLOOKUP(Q986,Helper!$N:$O,2,TRUE)</f>
        <v>C</v>
      </c>
      <c r="S986" s="51">
        <f>MATCH(D986,Detail!$G$2:$G$1001,0)</f>
        <v>446</v>
      </c>
      <c r="U986" t="str">
        <f>INDEX(Detail!$F$2:$F$1001,Main!S986,1)</f>
        <v>Malang</v>
      </c>
      <c r="V986">
        <f>INDEX(Detail!$C$2:$C$1001,Main!S986,1)</f>
        <v>171</v>
      </c>
      <c r="W986">
        <f>INDEX(Detail!$D$2:$D$1001,Main!S986,1)</f>
        <v>49</v>
      </c>
      <c r="X986" t="str">
        <f>INDEX(Detail!$E$2:$E$1001,Main!S986,1)</f>
        <v>Gg. Stasiun Wonokromo No. 34</v>
      </c>
      <c r="Y986" t="str">
        <f>INDEX(Detail!$B$2:$B$1001,Main!S986,1)</f>
        <v>A-</v>
      </c>
      <c r="Z986">
        <f>MATCH(F986,Sheet1!$A$3:$A$8,0)</f>
        <v>3</v>
      </c>
      <c r="AA986">
        <f>MATCH(A986,Sheet1!$B$2:$E$2,0)</f>
        <v>4</v>
      </c>
      <c r="AB986" t="str">
        <f>INDEX(Sheet1!$B$3:$E$8,Main!Z986,Main!AA986)</f>
        <v>Pak Andi</v>
      </c>
    </row>
    <row r="987" spans="1:28" x14ac:dyDescent="0.35">
      <c r="A987" t="str">
        <f t="shared" si="79"/>
        <v>Kategori 4</v>
      </c>
      <c r="B987">
        <v>986</v>
      </c>
      <c r="C987" t="str">
        <f t="shared" si="76"/>
        <v>0986</v>
      </c>
      <c r="D987" t="str">
        <f t="shared" si="77"/>
        <v>F0986</v>
      </c>
      <c r="E987" t="str">
        <f>VLOOKUP(F987,Helper!$I:$J,2,0)</f>
        <v>F</v>
      </c>
      <c r="F987" t="s">
        <v>1011</v>
      </c>
      <c r="G987" s="27" t="str">
        <f>VLOOKUP(D987,Detail!$G:$H,2,0)</f>
        <v>Hasta Usada</v>
      </c>
      <c r="H987">
        <v>82</v>
      </c>
      <c r="I987">
        <v>61</v>
      </c>
      <c r="J987">
        <v>54</v>
      </c>
      <c r="K987">
        <v>68</v>
      </c>
      <c r="L987">
        <v>73</v>
      </c>
      <c r="M987">
        <v>92</v>
      </c>
      <c r="N987">
        <v>86</v>
      </c>
      <c r="O987" s="27">
        <f>IFERROR(VLOOKUP(D987,Absen!$A:$B,2,0),"No")</f>
        <v>44781</v>
      </c>
      <c r="P987" s="43">
        <f t="shared" si="78"/>
        <v>76</v>
      </c>
      <c r="Q987" s="45">
        <f t="shared" si="80"/>
        <v>72.3</v>
      </c>
      <c r="R987" s="49" t="str">
        <f>VLOOKUP(Q987,Helper!$N:$O,2,TRUE)</f>
        <v>B</v>
      </c>
      <c r="S987" s="51">
        <f>MATCH(D987,Detail!$G$2:$G$1001,0)</f>
        <v>501</v>
      </c>
      <c r="U987" t="str">
        <f>INDEX(Detail!$F$2:$F$1001,Main!S987,1)</f>
        <v>Samarinda</v>
      </c>
      <c r="V987">
        <f>INDEX(Detail!$C$2:$C$1001,Main!S987,1)</f>
        <v>153</v>
      </c>
      <c r="W987">
        <f>INDEX(Detail!$D$2:$D$1001,Main!S987,1)</f>
        <v>58</v>
      </c>
      <c r="X987" t="str">
        <f>INDEX(Detail!$E$2:$E$1001,Main!S987,1)</f>
        <v xml:space="preserve">Jalan Astana Anyar No. 5
</v>
      </c>
      <c r="Y987" t="str">
        <f>INDEX(Detail!$B$2:$B$1001,Main!S987,1)</f>
        <v>AB+</v>
      </c>
      <c r="Z987">
        <f>MATCH(F987,Sheet1!$A$3:$A$8,0)</f>
        <v>6</v>
      </c>
      <c r="AA987">
        <f>MATCH(A987,Sheet1!$B$2:$E$2,0)</f>
        <v>4</v>
      </c>
      <c r="AB987" t="str">
        <f>INDEX(Sheet1!$B$3:$E$8,Main!Z987,Main!AA987)</f>
        <v>Bu Dwi</v>
      </c>
    </row>
    <row r="988" spans="1:28" x14ac:dyDescent="0.35">
      <c r="A988" t="str">
        <f t="shared" si="79"/>
        <v>Kategori 4</v>
      </c>
      <c r="B988">
        <v>987</v>
      </c>
      <c r="C988" t="str">
        <f t="shared" si="76"/>
        <v>0987</v>
      </c>
      <c r="D988" t="str">
        <f t="shared" si="77"/>
        <v>D0987</v>
      </c>
      <c r="E988" t="str">
        <f>VLOOKUP(F988,Helper!$I:$J,2,0)</f>
        <v>D</v>
      </c>
      <c r="F988" t="s">
        <v>1013</v>
      </c>
      <c r="G988" s="27" t="str">
        <f>VLOOKUP(D988,Detail!$G:$H,2,0)</f>
        <v>Ikin Purnawati</v>
      </c>
      <c r="H988">
        <v>51</v>
      </c>
      <c r="I988">
        <v>65</v>
      </c>
      <c r="J988">
        <v>47</v>
      </c>
      <c r="K988">
        <v>56</v>
      </c>
      <c r="L988">
        <v>86</v>
      </c>
      <c r="M988">
        <v>74</v>
      </c>
      <c r="N988">
        <v>72</v>
      </c>
      <c r="O988" s="27" t="str">
        <f>IFERROR(VLOOKUP(D988,Absen!$A:$B,2,0),"No")</f>
        <v>No</v>
      </c>
      <c r="P988" s="43">
        <f t="shared" si="78"/>
        <v>72</v>
      </c>
      <c r="Q988" s="45">
        <f t="shared" si="80"/>
        <v>63.650000000000006</v>
      </c>
      <c r="R988" s="49" t="str">
        <f>VLOOKUP(Q988,Helper!$N:$O,2,TRUE)</f>
        <v>C</v>
      </c>
      <c r="S988" s="51">
        <f>MATCH(D988,Detail!$G$2:$G$1001,0)</f>
        <v>515</v>
      </c>
      <c r="U988" t="str">
        <f>INDEX(Detail!$F$2:$F$1001,Main!S988,1)</f>
        <v>Cilegon</v>
      </c>
      <c r="V988">
        <f>INDEX(Detail!$C$2:$C$1001,Main!S988,1)</f>
        <v>159</v>
      </c>
      <c r="W988">
        <f>INDEX(Detail!$D$2:$D$1001,Main!S988,1)</f>
        <v>71</v>
      </c>
      <c r="X988" t="str">
        <f>INDEX(Detail!$E$2:$E$1001,Main!S988,1)</f>
        <v>Jalan Cikapayang No. 13</v>
      </c>
      <c r="Y988" t="str">
        <f>INDEX(Detail!$B$2:$B$1001,Main!S988,1)</f>
        <v>O-</v>
      </c>
      <c r="Z988">
        <f>MATCH(F988,Sheet1!$A$3:$A$8,0)</f>
        <v>4</v>
      </c>
      <c r="AA988">
        <f>MATCH(A988,Sheet1!$B$2:$E$2,0)</f>
        <v>4</v>
      </c>
      <c r="AB988" t="str">
        <f>INDEX(Sheet1!$B$3:$E$8,Main!Z988,Main!AA988)</f>
        <v>Bu Made</v>
      </c>
    </row>
    <row r="989" spans="1:28" x14ac:dyDescent="0.35">
      <c r="A989" t="str">
        <f t="shared" si="79"/>
        <v>Kategori 4</v>
      </c>
      <c r="B989">
        <v>988</v>
      </c>
      <c r="C989" t="str">
        <f t="shared" si="76"/>
        <v>0988</v>
      </c>
      <c r="D989" t="str">
        <f t="shared" si="77"/>
        <v>D0988</v>
      </c>
      <c r="E989" t="str">
        <f>VLOOKUP(F989,Helper!$I:$J,2,0)</f>
        <v>D</v>
      </c>
      <c r="F989" t="s">
        <v>1013</v>
      </c>
      <c r="G989" s="27" t="str">
        <f>VLOOKUP(D989,Detail!$G:$H,2,0)</f>
        <v>Ivan Wibisono</v>
      </c>
      <c r="H989">
        <v>51</v>
      </c>
      <c r="I989">
        <v>46</v>
      </c>
      <c r="J989">
        <v>94</v>
      </c>
      <c r="K989">
        <v>51</v>
      </c>
      <c r="L989">
        <v>58</v>
      </c>
      <c r="M989">
        <v>45</v>
      </c>
      <c r="N989">
        <v>87</v>
      </c>
      <c r="O989" s="27">
        <f>IFERROR(VLOOKUP(D989,Absen!$A:$B,2,0),"No")</f>
        <v>44826</v>
      </c>
      <c r="P989" s="43">
        <f t="shared" si="78"/>
        <v>77</v>
      </c>
      <c r="Q989" s="45">
        <f t="shared" si="80"/>
        <v>61.25</v>
      </c>
      <c r="R989" s="49" t="str">
        <f>VLOOKUP(Q989,Helper!$N:$O,2,TRUE)</f>
        <v>C</v>
      </c>
      <c r="S989" s="51">
        <f>MATCH(D989,Detail!$G$2:$G$1001,0)</f>
        <v>305</v>
      </c>
      <c r="U989" t="str">
        <f>INDEX(Detail!$F$2:$F$1001,Main!S989,1)</f>
        <v>Mataram</v>
      </c>
      <c r="V989">
        <f>INDEX(Detail!$C$2:$C$1001,Main!S989,1)</f>
        <v>173</v>
      </c>
      <c r="W989">
        <f>INDEX(Detail!$D$2:$D$1001,Main!S989,1)</f>
        <v>82</v>
      </c>
      <c r="X989" t="str">
        <f>INDEX(Detail!$E$2:$E$1001,Main!S989,1)</f>
        <v>Gg. Dipatiukur No. 86</v>
      </c>
      <c r="Y989" t="str">
        <f>INDEX(Detail!$B$2:$B$1001,Main!S989,1)</f>
        <v>B-</v>
      </c>
      <c r="Z989">
        <f>MATCH(F989,Sheet1!$A$3:$A$8,0)</f>
        <v>4</v>
      </c>
      <c r="AA989">
        <f>MATCH(A989,Sheet1!$B$2:$E$2,0)</f>
        <v>4</v>
      </c>
      <c r="AB989" t="str">
        <f>INDEX(Sheet1!$B$3:$E$8,Main!Z989,Main!AA989)</f>
        <v>Bu Made</v>
      </c>
    </row>
    <row r="990" spans="1:28" x14ac:dyDescent="0.35">
      <c r="A990" t="str">
        <f t="shared" si="79"/>
        <v>Kategori 4</v>
      </c>
      <c r="B990">
        <v>989</v>
      </c>
      <c r="C990" t="str">
        <f t="shared" si="76"/>
        <v>0989</v>
      </c>
      <c r="D990" t="str">
        <f t="shared" si="77"/>
        <v>C0989</v>
      </c>
      <c r="E990" t="str">
        <f>VLOOKUP(F990,Helper!$I:$J,2,0)</f>
        <v>C</v>
      </c>
      <c r="F990" t="s">
        <v>1012</v>
      </c>
      <c r="G990" s="27" t="str">
        <f>VLOOKUP(D990,Detail!$G:$H,2,0)</f>
        <v>Akarsana Nasyidah</v>
      </c>
      <c r="H990">
        <v>75</v>
      </c>
      <c r="I990">
        <v>64</v>
      </c>
      <c r="J990">
        <v>43</v>
      </c>
      <c r="K990">
        <v>58</v>
      </c>
      <c r="L990">
        <v>50</v>
      </c>
      <c r="M990">
        <v>77</v>
      </c>
      <c r="N990">
        <v>86</v>
      </c>
      <c r="O990" s="27">
        <f>IFERROR(VLOOKUP(D990,Absen!$A:$B,2,0),"No")</f>
        <v>44858</v>
      </c>
      <c r="P990" s="43">
        <f t="shared" si="78"/>
        <v>76</v>
      </c>
      <c r="Q990" s="45">
        <f t="shared" si="80"/>
        <v>62.475000000000001</v>
      </c>
      <c r="R990" s="49" t="str">
        <f>VLOOKUP(Q990,Helper!$N:$O,2,TRUE)</f>
        <v>C</v>
      </c>
      <c r="S990" s="51">
        <f>MATCH(D990,Detail!$G$2:$G$1001,0)</f>
        <v>332</v>
      </c>
      <c r="U990" t="str">
        <f>INDEX(Detail!$F$2:$F$1001,Main!S990,1)</f>
        <v>Lubuklinggau</v>
      </c>
      <c r="V990">
        <f>INDEX(Detail!$C$2:$C$1001,Main!S990,1)</f>
        <v>176</v>
      </c>
      <c r="W990">
        <f>INDEX(Detail!$D$2:$D$1001,Main!S990,1)</f>
        <v>91</v>
      </c>
      <c r="X990" t="str">
        <f>INDEX(Detail!$E$2:$E$1001,Main!S990,1)</f>
        <v>Gg. Ir. H. Djuanda No. 55</v>
      </c>
      <c r="Y990" t="str">
        <f>INDEX(Detail!$B$2:$B$1001,Main!S990,1)</f>
        <v>O+</v>
      </c>
      <c r="Z990">
        <f>MATCH(F990,Sheet1!$A$3:$A$8,0)</f>
        <v>3</v>
      </c>
      <c r="AA990">
        <f>MATCH(A990,Sheet1!$B$2:$E$2,0)</f>
        <v>4</v>
      </c>
      <c r="AB990" t="str">
        <f>INDEX(Sheet1!$B$3:$E$8,Main!Z990,Main!AA990)</f>
        <v>Pak Andi</v>
      </c>
    </row>
    <row r="991" spans="1:28" x14ac:dyDescent="0.35">
      <c r="A991" t="str">
        <f t="shared" si="79"/>
        <v>Kategori 4</v>
      </c>
      <c r="B991">
        <v>990</v>
      </c>
      <c r="C991" t="str">
        <f t="shared" si="76"/>
        <v>0990</v>
      </c>
      <c r="D991" t="str">
        <f t="shared" si="77"/>
        <v>F0990</v>
      </c>
      <c r="E991" t="str">
        <f>VLOOKUP(F991,Helper!$I:$J,2,0)</f>
        <v>F</v>
      </c>
      <c r="F991" t="s">
        <v>1011</v>
      </c>
      <c r="G991" s="27" t="str">
        <f>VLOOKUP(D991,Detail!$G:$H,2,0)</f>
        <v>Karen Budiyanto</v>
      </c>
      <c r="H991">
        <v>75</v>
      </c>
      <c r="I991">
        <v>70</v>
      </c>
      <c r="J991">
        <v>62</v>
      </c>
      <c r="K991">
        <v>62</v>
      </c>
      <c r="L991">
        <v>57</v>
      </c>
      <c r="M991">
        <v>51</v>
      </c>
      <c r="N991">
        <v>72</v>
      </c>
      <c r="O991" s="27" t="str">
        <f>IFERROR(VLOOKUP(D991,Absen!$A:$B,2,0),"No")</f>
        <v>No</v>
      </c>
      <c r="P991" s="43">
        <f t="shared" si="78"/>
        <v>72</v>
      </c>
      <c r="Q991" s="45">
        <f t="shared" si="80"/>
        <v>62.800000000000004</v>
      </c>
      <c r="R991" s="49" t="str">
        <f>VLOOKUP(Q991,Helper!$N:$O,2,TRUE)</f>
        <v>C</v>
      </c>
      <c r="S991" s="51">
        <f>MATCH(D991,Detail!$G$2:$G$1001,0)</f>
        <v>238</v>
      </c>
      <c r="U991" t="str">
        <f>INDEX(Detail!$F$2:$F$1001,Main!S991,1)</f>
        <v>Tangerang Selatan</v>
      </c>
      <c r="V991">
        <f>INDEX(Detail!$C$2:$C$1001,Main!S991,1)</f>
        <v>180</v>
      </c>
      <c r="W991">
        <f>INDEX(Detail!$D$2:$D$1001,Main!S991,1)</f>
        <v>90</v>
      </c>
      <c r="X991" t="str">
        <f>INDEX(Detail!$E$2:$E$1001,Main!S991,1)</f>
        <v>Gang Tubagus Ismail No. 27</v>
      </c>
      <c r="Y991" t="str">
        <f>INDEX(Detail!$B$2:$B$1001,Main!S991,1)</f>
        <v>B-</v>
      </c>
      <c r="Z991">
        <f>MATCH(F991,Sheet1!$A$3:$A$8,0)</f>
        <v>6</v>
      </c>
      <c r="AA991">
        <f>MATCH(A991,Sheet1!$B$2:$E$2,0)</f>
        <v>4</v>
      </c>
      <c r="AB991" t="str">
        <f>INDEX(Sheet1!$B$3:$E$8,Main!Z991,Main!AA991)</f>
        <v>Bu Dwi</v>
      </c>
    </row>
    <row r="992" spans="1:28" x14ac:dyDescent="0.35">
      <c r="A992" t="str">
        <f t="shared" si="79"/>
        <v>Kategori 4</v>
      </c>
      <c r="B992">
        <v>991</v>
      </c>
      <c r="C992" t="str">
        <f t="shared" si="76"/>
        <v>0991</v>
      </c>
      <c r="D992" t="str">
        <f t="shared" si="77"/>
        <v>D0991</v>
      </c>
      <c r="E992" t="str">
        <f>VLOOKUP(F992,Helper!$I:$J,2,0)</f>
        <v>D</v>
      </c>
      <c r="F992" t="s">
        <v>1013</v>
      </c>
      <c r="G992" s="27" t="str">
        <f>VLOOKUP(D992,Detail!$G:$H,2,0)</f>
        <v>Gaman Damanik</v>
      </c>
      <c r="H992">
        <v>92</v>
      </c>
      <c r="I992">
        <v>58</v>
      </c>
      <c r="J992">
        <v>80</v>
      </c>
      <c r="K992">
        <v>57</v>
      </c>
      <c r="L992">
        <v>86</v>
      </c>
      <c r="M992">
        <v>100</v>
      </c>
      <c r="N992">
        <v>86</v>
      </c>
      <c r="O992" s="27" t="str">
        <f>IFERROR(VLOOKUP(D992,Absen!$A:$B,2,0),"No")</f>
        <v>No</v>
      </c>
      <c r="P992" s="43">
        <f t="shared" si="78"/>
        <v>86</v>
      </c>
      <c r="Q992" s="45">
        <f t="shared" si="80"/>
        <v>81.224999999999994</v>
      </c>
      <c r="R992" s="49" t="str">
        <f>VLOOKUP(Q992,Helper!$N:$O,2,TRUE)</f>
        <v>A</v>
      </c>
      <c r="S992" s="51">
        <f>MATCH(D992,Detail!$G$2:$G$1001,0)</f>
        <v>441</v>
      </c>
      <c r="U992" t="str">
        <f>INDEX(Detail!$F$2:$F$1001,Main!S992,1)</f>
        <v>Surabaya</v>
      </c>
      <c r="V992">
        <f>INDEX(Detail!$C$2:$C$1001,Main!S992,1)</f>
        <v>151</v>
      </c>
      <c r="W992">
        <f>INDEX(Detail!$D$2:$D$1001,Main!S992,1)</f>
        <v>59</v>
      </c>
      <c r="X992" t="str">
        <f>INDEX(Detail!$E$2:$E$1001,Main!S992,1)</f>
        <v xml:space="preserve">Gg. Setiabudhi No. 3
</v>
      </c>
      <c r="Y992" t="str">
        <f>INDEX(Detail!$B$2:$B$1001,Main!S992,1)</f>
        <v>O-</v>
      </c>
      <c r="Z992">
        <f>MATCH(F992,Sheet1!$A$3:$A$8,0)</f>
        <v>4</v>
      </c>
      <c r="AA992">
        <f>MATCH(A992,Sheet1!$B$2:$E$2,0)</f>
        <v>4</v>
      </c>
      <c r="AB992" t="str">
        <f>INDEX(Sheet1!$B$3:$E$8,Main!Z992,Main!AA992)</f>
        <v>Bu Made</v>
      </c>
    </row>
    <row r="993" spans="1:28" x14ac:dyDescent="0.35">
      <c r="A993" t="str">
        <f t="shared" si="79"/>
        <v>Kategori 4</v>
      </c>
      <c r="B993">
        <v>992</v>
      </c>
      <c r="C993" t="str">
        <f t="shared" si="76"/>
        <v>0992</v>
      </c>
      <c r="D993" t="str">
        <f t="shared" si="77"/>
        <v>A0992</v>
      </c>
      <c r="E993" t="str">
        <f>VLOOKUP(F993,Helper!$I:$J,2,0)</f>
        <v>A</v>
      </c>
      <c r="F993" t="s">
        <v>1015</v>
      </c>
      <c r="G993" s="27" t="str">
        <f>VLOOKUP(D993,Detail!$G:$H,2,0)</f>
        <v>Irfan Nababan</v>
      </c>
      <c r="H993">
        <v>75</v>
      </c>
      <c r="I993">
        <v>56</v>
      </c>
      <c r="J993">
        <v>77</v>
      </c>
      <c r="K993">
        <v>53</v>
      </c>
      <c r="L993">
        <v>80</v>
      </c>
      <c r="M993">
        <v>47</v>
      </c>
      <c r="N993">
        <v>83</v>
      </c>
      <c r="O993" s="27">
        <f>IFERROR(VLOOKUP(D993,Absen!$A:$B,2,0),"No")</f>
        <v>44862</v>
      </c>
      <c r="P993" s="43">
        <f t="shared" si="78"/>
        <v>73</v>
      </c>
      <c r="Q993" s="45">
        <f t="shared" si="80"/>
        <v>65.099999999999994</v>
      </c>
      <c r="R993" s="49" t="str">
        <f>VLOOKUP(Q993,Helper!$N:$O,2,TRUE)</f>
        <v>C</v>
      </c>
      <c r="S993" s="51">
        <f>MATCH(D993,Detail!$G$2:$G$1001,0)</f>
        <v>203</v>
      </c>
      <c r="U993" t="str">
        <f>INDEX(Detail!$F$2:$F$1001,Main!S993,1)</f>
        <v>Denpasar</v>
      </c>
      <c r="V993">
        <f>INDEX(Detail!$C$2:$C$1001,Main!S993,1)</f>
        <v>166</v>
      </c>
      <c r="W993">
        <f>INDEX(Detail!$D$2:$D$1001,Main!S993,1)</f>
        <v>78</v>
      </c>
      <c r="X993" t="str">
        <f>INDEX(Detail!$E$2:$E$1001,Main!S993,1)</f>
        <v>Gang S. Parman No. 64</v>
      </c>
      <c r="Y993" t="str">
        <f>INDEX(Detail!$B$2:$B$1001,Main!S993,1)</f>
        <v>B+</v>
      </c>
      <c r="Z993">
        <f>MATCH(F993,Sheet1!$A$3:$A$8,0)</f>
        <v>1</v>
      </c>
      <c r="AA993">
        <f>MATCH(A993,Sheet1!$B$2:$E$2,0)</f>
        <v>4</v>
      </c>
      <c r="AB993" t="str">
        <f>INDEX(Sheet1!$B$3:$E$8,Main!Z993,Main!AA993)</f>
        <v>Pak Krisna</v>
      </c>
    </row>
    <row r="994" spans="1:28" x14ac:dyDescent="0.35">
      <c r="A994" t="str">
        <f t="shared" si="79"/>
        <v>Kategori 4</v>
      </c>
      <c r="B994">
        <v>993</v>
      </c>
      <c r="C994" t="str">
        <f t="shared" si="76"/>
        <v>0993</v>
      </c>
      <c r="D994" t="str">
        <f t="shared" si="77"/>
        <v>B0993</v>
      </c>
      <c r="E994" t="str">
        <f>VLOOKUP(F994,Helper!$I:$J,2,0)</f>
        <v>B</v>
      </c>
      <c r="F994" t="s">
        <v>1014</v>
      </c>
      <c r="G994" s="27" t="str">
        <f>VLOOKUP(D994,Detail!$G:$H,2,0)</f>
        <v>Novi Prabowo</v>
      </c>
      <c r="H994">
        <v>89</v>
      </c>
      <c r="I994">
        <v>63</v>
      </c>
      <c r="J994">
        <v>66</v>
      </c>
      <c r="K994">
        <v>55</v>
      </c>
      <c r="L994">
        <v>95</v>
      </c>
      <c r="M994">
        <v>75</v>
      </c>
      <c r="N994">
        <v>93</v>
      </c>
      <c r="O994" s="27">
        <f>IFERROR(VLOOKUP(D994,Absen!$A:$B,2,0),"No")</f>
        <v>44810</v>
      </c>
      <c r="P994" s="43">
        <f t="shared" si="78"/>
        <v>83</v>
      </c>
      <c r="Q994" s="45">
        <f t="shared" si="80"/>
        <v>74.25</v>
      </c>
      <c r="R994" s="49" t="str">
        <f>VLOOKUP(Q994,Helper!$N:$O,2,TRUE)</f>
        <v>B</v>
      </c>
      <c r="S994" s="51">
        <f>MATCH(D994,Detail!$G$2:$G$1001,0)</f>
        <v>27</v>
      </c>
      <c r="U994" t="str">
        <f>INDEX(Detail!$F$2:$F$1001,Main!S994,1)</f>
        <v>Pariaman</v>
      </c>
      <c r="V994">
        <f>INDEX(Detail!$C$2:$C$1001,Main!S994,1)</f>
        <v>157</v>
      </c>
      <c r="W994">
        <f>INDEX(Detail!$D$2:$D$1001,Main!S994,1)</f>
        <v>51</v>
      </c>
      <c r="X994" t="str">
        <f>INDEX(Detail!$E$2:$E$1001,Main!S994,1)</f>
        <v xml:space="preserve">Gang Cihampelas No. 1
</v>
      </c>
      <c r="Y994" t="str">
        <f>INDEX(Detail!$B$2:$B$1001,Main!S994,1)</f>
        <v>A-</v>
      </c>
      <c r="Z994">
        <f>MATCH(F994,Sheet1!$A$3:$A$8,0)</f>
        <v>2</v>
      </c>
      <c r="AA994">
        <f>MATCH(A994,Sheet1!$B$2:$E$2,0)</f>
        <v>4</v>
      </c>
      <c r="AB994" t="str">
        <f>INDEX(Sheet1!$B$3:$E$8,Main!Z994,Main!AA994)</f>
        <v>Pak Budi</v>
      </c>
    </row>
    <row r="995" spans="1:28" x14ac:dyDescent="0.35">
      <c r="A995" t="str">
        <f t="shared" si="79"/>
        <v>Kategori 4</v>
      </c>
      <c r="B995">
        <v>994</v>
      </c>
      <c r="C995" t="str">
        <f t="shared" si="76"/>
        <v>0994</v>
      </c>
      <c r="D995" t="str">
        <f t="shared" si="77"/>
        <v>C0994</v>
      </c>
      <c r="E995" t="str">
        <f>VLOOKUP(F995,Helper!$I:$J,2,0)</f>
        <v>C</v>
      </c>
      <c r="F995" t="s">
        <v>1012</v>
      </c>
      <c r="G995" s="27" t="str">
        <f>VLOOKUP(D995,Detail!$G:$H,2,0)</f>
        <v>Yance Pranowo</v>
      </c>
      <c r="H995">
        <v>50</v>
      </c>
      <c r="I995">
        <v>50</v>
      </c>
      <c r="J995">
        <v>43</v>
      </c>
      <c r="K995">
        <v>52</v>
      </c>
      <c r="L995">
        <v>53</v>
      </c>
      <c r="M995">
        <v>93</v>
      </c>
      <c r="N995">
        <v>76</v>
      </c>
      <c r="O995" s="27">
        <f>IFERROR(VLOOKUP(D995,Absen!$A:$B,2,0),"No")</f>
        <v>44846</v>
      </c>
      <c r="P995" s="43">
        <f t="shared" si="78"/>
        <v>66</v>
      </c>
      <c r="Q995" s="45">
        <f t="shared" si="80"/>
        <v>59.425000000000004</v>
      </c>
      <c r="R995" s="49" t="str">
        <f>VLOOKUP(Q995,Helper!$N:$O,2,TRUE)</f>
        <v>D</v>
      </c>
      <c r="S995" s="51">
        <f>MATCH(D995,Detail!$G$2:$G$1001,0)</f>
        <v>846</v>
      </c>
      <c r="U995" t="str">
        <f>INDEX(Detail!$F$2:$F$1001,Main!S995,1)</f>
        <v>Banjar</v>
      </c>
      <c r="V995">
        <f>INDEX(Detail!$C$2:$C$1001,Main!S995,1)</f>
        <v>175</v>
      </c>
      <c r="W995">
        <f>INDEX(Detail!$D$2:$D$1001,Main!S995,1)</f>
        <v>73</v>
      </c>
      <c r="X995" t="str">
        <f>INDEX(Detail!$E$2:$E$1001,Main!S995,1)</f>
        <v>Jl. Kutisari Selatan No. 90</v>
      </c>
      <c r="Y995" t="str">
        <f>INDEX(Detail!$B$2:$B$1001,Main!S995,1)</f>
        <v>B-</v>
      </c>
      <c r="Z995">
        <f>MATCH(F995,Sheet1!$A$3:$A$8,0)</f>
        <v>3</v>
      </c>
      <c r="AA995">
        <f>MATCH(A995,Sheet1!$B$2:$E$2,0)</f>
        <v>4</v>
      </c>
      <c r="AB995" t="str">
        <f>INDEX(Sheet1!$B$3:$E$8,Main!Z995,Main!AA995)</f>
        <v>Pak Andi</v>
      </c>
    </row>
    <row r="996" spans="1:28" x14ac:dyDescent="0.35">
      <c r="A996" t="str">
        <f t="shared" si="79"/>
        <v>Kategori 4</v>
      </c>
      <c r="B996">
        <v>995</v>
      </c>
      <c r="C996" t="str">
        <f t="shared" si="76"/>
        <v>0995</v>
      </c>
      <c r="D996" t="str">
        <f t="shared" si="77"/>
        <v>D0995</v>
      </c>
      <c r="E996" t="str">
        <f>VLOOKUP(F996,Helper!$I:$J,2,0)</f>
        <v>D</v>
      </c>
      <c r="F996" t="s">
        <v>1013</v>
      </c>
      <c r="G996" s="27" t="str">
        <f>VLOOKUP(D996,Detail!$G:$H,2,0)</f>
        <v>Malik Tampubolon</v>
      </c>
      <c r="H996">
        <v>59</v>
      </c>
      <c r="I996">
        <v>43</v>
      </c>
      <c r="J996">
        <v>43</v>
      </c>
      <c r="K996">
        <v>61</v>
      </c>
      <c r="L996">
        <v>75</v>
      </c>
      <c r="M996">
        <v>53</v>
      </c>
      <c r="N996">
        <v>89</v>
      </c>
      <c r="O996" s="27">
        <f>IFERROR(VLOOKUP(D996,Absen!$A:$B,2,0),"No")</f>
        <v>44798</v>
      </c>
      <c r="P996" s="43">
        <f t="shared" si="78"/>
        <v>79</v>
      </c>
      <c r="Q996" s="45">
        <f t="shared" si="80"/>
        <v>56.85</v>
      </c>
      <c r="R996" s="49" t="str">
        <f>VLOOKUP(Q996,Helper!$N:$O,2,TRUE)</f>
        <v>D</v>
      </c>
      <c r="S996" s="51">
        <f>MATCH(D996,Detail!$G$2:$G$1001,0)</f>
        <v>411</v>
      </c>
      <c r="U996" t="str">
        <f>INDEX(Detail!$F$2:$F$1001,Main!S996,1)</f>
        <v>Tual</v>
      </c>
      <c r="V996">
        <f>INDEX(Detail!$C$2:$C$1001,Main!S996,1)</f>
        <v>160</v>
      </c>
      <c r="W996">
        <f>INDEX(Detail!$D$2:$D$1001,Main!S996,1)</f>
        <v>65</v>
      </c>
      <c r="X996" t="str">
        <f>INDEX(Detail!$E$2:$E$1001,Main!S996,1)</f>
        <v xml:space="preserve">Gg. PHH. Mustofa No. 2
</v>
      </c>
      <c r="Y996" t="str">
        <f>INDEX(Detail!$B$2:$B$1001,Main!S996,1)</f>
        <v>B-</v>
      </c>
      <c r="Z996">
        <f>MATCH(F996,Sheet1!$A$3:$A$8,0)</f>
        <v>4</v>
      </c>
      <c r="AA996">
        <f>MATCH(A996,Sheet1!$B$2:$E$2,0)</f>
        <v>4</v>
      </c>
      <c r="AB996" t="str">
        <f>INDEX(Sheet1!$B$3:$E$8,Main!Z996,Main!AA996)</f>
        <v>Bu Made</v>
      </c>
    </row>
    <row r="997" spans="1:28" x14ac:dyDescent="0.35">
      <c r="A997" t="str">
        <f t="shared" si="79"/>
        <v>Kategori 4</v>
      </c>
      <c r="B997">
        <v>996</v>
      </c>
      <c r="C997" t="str">
        <f t="shared" si="76"/>
        <v>0996</v>
      </c>
      <c r="D997" t="str">
        <f t="shared" si="77"/>
        <v>F0996</v>
      </c>
      <c r="E997" t="str">
        <f>VLOOKUP(F997,Helper!$I:$J,2,0)</f>
        <v>F</v>
      </c>
      <c r="F997" t="s">
        <v>1011</v>
      </c>
      <c r="G997" s="27" t="str">
        <f>VLOOKUP(D997,Detail!$G:$H,2,0)</f>
        <v>Kasim Nasyidah</v>
      </c>
      <c r="H997">
        <v>52</v>
      </c>
      <c r="I997">
        <v>54</v>
      </c>
      <c r="J997">
        <v>72</v>
      </c>
      <c r="K997">
        <v>58</v>
      </c>
      <c r="L997">
        <v>81</v>
      </c>
      <c r="M997">
        <v>63</v>
      </c>
      <c r="N997">
        <v>73</v>
      </c>
      <c r="O997" s="27" t="str">
        <f>IFERROR(VLOOKUP(D997,Absen!$A:$B,2,0),"No")</f>
        <v>No</v>
      </c>
      <c r="P997" s="43">
        <f t="shared" si="78"/>
        <v>73</v>
      </c>
      <c r="Q997" s="45">
        <f t="shared" si="80"/>
        <v>64.924999999999997</v>
      </c>
      <c r="R997" s="49" t="str">
        <f>VLOOKUP(Q997,Helper!$N:$O,2,TRUE)</f>
        <v>C</v>
      </c>
      <c r="S997" s="51">
        <f>MATCH(D997,Detail!$G$2:$G$1001,0)</f>
        <v>67</v>
      </c>
      <c r="U997" t="str">
        <f>INDEX(Detail!$F$2:$F$1001,Main!S997,1)</f>
        <v>Medan</v>
      </c>
      <c r="V997">
        <f>INDEX(Detail!$C$2:$C$1001,Main!S997,1)</f>
        <v>150</v>
      </c>
      <c r="W997">
        <f>INDEX(Detail!$D$2:$D$1001,Main!S997,1)</f>
        <v>67</v>
      </c>
      <c r="X997" t="str">
        <f>INDEX(Detail!$E$2:$E$1001,Main!S997,1)</f>
        <v>Gang HOS. Cokroaminoto No. 57</v>
      </c>
      <c r="Y997" t="str">
        <f>INDEX(Detail!$B$2:$B$1001,Main!S997,1)</f>
        <v>A+</v>
      </c>
      <c r="Z997">
        <f>MATCH(F997,Sheet1!$A$3:$A$8,0)</f>
        <v>6</v>
      </c>
      <c r="AA997">
        <f>MATCH(A997,Sheet1!$B$2:$E$2,0)</f>
        <v>4</v>
      </c>
      <c r="AB997" t="str">
        <f>INDEX(Sheet1!$B$3:$E$8,Main!Z997,Main!AA997)</f>
        <v>Bu Dwi</v>
      </c>
    </row>
    <row r="998" spans="1:28" x14ac:dyDescent="0.35">
      <c r="A998" t="str">
        <f t="shared" si="79"/>
        <v>Kategori 4</v>
      </c>
      <c r="B998">
        <v>997</v>
      </c>
      <c r="C998" t="str">
        <f t="shared" si="76"/>
        <v>0997</v>
      </c>
      <c r="D998" t="str">
        <f t="shared" si="77"/>
        <v>C0997</v>
      </c>
      <c r="E998" t="str">
        <f>VLOOKUP(F998,Helper!$I:$J,2,0)</f>
        <v>C</v>
      </c>
      <c r="F998" t="s">
        <v>1012</v>
      </c>
      <c r="G998" s="27" t="str">
        <f>VLOOKUP(D998,Detail!$G:$H,2,0)</f>
        <v>Gawati Melani</v>
      </c>
      <c r="H998">
        <v>80</v>
      </c>
      <c r="I998">
        <v>64</v>
      </c>
      <c r="J998">
        <v>57</v>
      </c>
      <c r="K998">
        <v>54</v>
      </c>
      <c r="L998">
        <v>68</v>
      </c>
      <c r="M998">
        <v>73</v>
      </c>
      <c r="N998">
        <v>85</v>
      </c>
      <c r="O998" s="27">
        <f>IFERROR(VLOOKUP(D998,Absen!$A:$B,2,0),"No")</f>
        <v>44829</v>
      </c>
      <c r="P998" s="43">
        <f t="shared" si="78"/>
        <v>75</v>
      </c>
      <c r="Q998" s="45">
        <f t="shared" si="80"/>
        <v>66.75</v>
      </c>
      <c r="R998" s="49" t="str">
        <f>VLOOKUP(Q998,Helper!$N:$O,2,TRUE)</f>
        <v>C</v>
      </c>
      <c r="S998" s="51">
        <f>MATCH(D998,Detail!$G$2:$G$1001,0)</f>
        <v>172</v>
      </c>
      <c r="U998" t="str">
        <f>INDEX(Detail!$F$2:$F$1001,Main!S998,1)</f>
        <v>Kota Administrasi Jakarta Selatan</v>
      </c>
      <c r="V998">
        <f>INDEX(Detail!$C$2:$C$1001,Main!S998,1)</f>
        <v>152</v>
      </c>
      <c r="W998">
        <f>INDEX(Detail!$D$2:$D$1001,Main!S998,1)</f>
        <v>54</v>
      </c>
      <c r="X998" t="str">
        <f>INDEX(Detail!$E$2:$E$1001,Main!S998,1)</f>
        <v>Gang R.E Martadinata No. 17</v>
      </c>
      <c r="Y998" t="str">
        <f>INDEX(Detail!$B$2:$B$1001,Main!S998,1)</f>
        <v>AB-</v>
      </c>
      <c r="Z998">
        <f>MATCH(F998,Sheet1!$A$3:$A$8,0)</f>
        <v>3</v>
      </c>
      <c r="AA998">
        <f>MATCH(A998,Sheet1!$B$2:$E$2,0)</f>
        <v>4</v>
      </c>
      <c r="AB998" t="str">
        <f>INDEX(Sheet1!$B$3:$E$8,Main!Z998,Main!AA998)</f>
        <v>Pak Andi</v>
      </c>
    </row>
    <row r="999" spans="1:28" x14ac:dyDescent="0.35">
      <c r="A999" t="str">
        <f t="shared" si="79"/>
        <v>Kategori 4</v>
      </c>
      <c r="B999">
        <v>998</v>
      </c>
      <c r="C999" t="str">
        <f t="shared" si="76"/>
        <v>0998</v>
      </c>
      <c r="D999" t="str">
        <f t="shared" si="77"/>
        <v>E0998</v>
      </c>
      <c r="E999" t="str">
        <f>VLOOKUP(F999,Helper!$I:$J,2,0)</f>
        <v>E</v>
      </c>
      <c r="F999" t="s">
        <v>1010</v>
      </c>
      <c r="G999" s="27" t="str">
        <f>VLOOKUP(D999,Detail!$G:$H,2,0)</f>
        <v>Ade Astuti</v>
      </c>
      <c r="H999">
        <v>50</v>
      </c>
      <c r="I999">
        <v>43</v>
      </c>
      <c r="J999">
        <v>89</v>
      </c>
      <c r="K999">
        <v>63</v>
      </c>
      <c r="L999">
        <v>84</v>
      </c>
      <c r="M999">
        <v>52</v>
      </c>
      <c r="N999">
        <v>75</v>
      </c>
      <c r="O999" s="27" t="str">
        <f>IFERROR(VLOOKUP(D999,Absen!$A:$B,2,0),"No")</f>
        <v>No</v>
      </c>
      <c r="P999" s="43">
        <f t="shared" si="78"/>
        <v>75</v>
      </c>
      <c r="Q999" s="45">
        <f t="shared" si="80"/>
        <v>65.699999999999989</v>
      </c>
      <c r="R999" s="49" t="str">
        <f>VLOOKUP(Q999,Helper!$N:$O,2,TRUE)</f>
        <v>C</v>
      </c>
      <c r="S999" s="51">
        <f>MATCH(D999,Detail!$G$2:$G$1001,0)</f>
        <v>638</v>
      </c>
      <c r="U999" t="str">
        <f>INDEX(Detail!$F$2:$F$1001,Main!S999,1)</f>
        <v>Padang</v>
      </c>
      <c r="V999">
        <f>INDEX(Detail!$C$2:$C$1001,Main!S999,1)</f>
        <v>180</v>
      </c>
      <c r="W999">
        <f>INDEX(Detail!$D$2:$D$1001,Main!S999,1)</f>
        <v>55</v>
      </c>
      <c r="X999" t="str">
        <f>INDEX(Detail!$E$2:$E$1001,Main!S999,1)</f>
        <v>Jalan Pasteur No. 97</v>
      </c>
      <c r="Y999" t="str">
        <f>INDEX(Detail!$B$2:$B$1001,Main!S999,1)</f>
        <v>A-</v>
      </c>
      <c r="Z999">
        <f>MATCH(F999,Sheet1!$A$3:$A$8,0)</f>
        <v>5</v>
      </c>
      <c r="AA999">
        <f>MATCH(A999,Sheet1!$B$2:$E$2,0)</f>
        <v>4</v>
      </c>
      <c r="AB999" t="str">
        <f>INDEX(Sheet1!$B$3:$E$8,Main!Z999,Main!AA999)</f>
        <v>Bu Ratna</v>
      </c>
    </row>
    <row r="1000" spans="1:28" x14ac:dyDescent="0.35">
      <c r="A1000" t="str">
        <f t="shared" si="79"/>
        <v>Kategori 4</v>
      </c>
      <c r="B1000">
        <v>999</v>
      </c>
      <c r="C1000" t="str">
        <f t="shared" si="76"/>
        <v>0999</v>
      </c>
      <c r="D1000" t="str">
        <f t="shared" si="77"/>
        <v>F0999</v>
      </c>
      <c r="E1000" t="str">
        <f>VLOOKUP(F1000,Helper!$I:$J,2,0)</f>
        <v>F</v>
      </c>
      <c r="F1000" t="s">
        <v>1011</v>
      </c>
      <c r="G1000" s="27" t="str">
        <f>VLOOKUP(D1000,Detail!$G:$H,2,0)</f>
        <v>Michelle Nuraini</v>
      </c>
      <c r="H1000">
        <v>63</v>
      </c>
      <c r="I1000">
        <v>46</v>
      </c>
      <c r="J1000">
        <v>89</v>
      </c>
      <c r="K1000">
        <v>69</v>
      </c>
      <c r="L1000">
        <v>86</v>
      </c>
      <c r="M1000">
        <v>50</v>
      </c>
      <c r="N1000">
        <v>71</v>
      </c>
      <c r="O1000" s="27">
        <f>IFERROR(VLOOKUP(D1000,Absen!$A:$B,2,0),"No")</f>
        <v>44746</v>
      </c>
      <c r="P1000" s="43">
        <f t="shared" si="78"/>
        <v>61</v>
      </c>
      <c r="Q1000" s="45">
        <f t="shared" si="80"/>
        <v>66.899999999999991</v>
      </c>
      <c r="R1000" s="49" t="str">
        <f>VLOOKUP(Q1000,Helper!$N:$O,2,TRUE)</f>
        <v>C</v>
      </c>
      <c r="S1000" s="51">
        <f>MATCH(D1000,Detail!$G$2:$G$1001,0)</f>
        <v>765</v>
      </c>
      <c r="U1000" t="str">
        <f>INDEX(Detail!$F$2:$F$1001,Main!S1000,1)</f>
        <v>Tidore Kepulauan</v>
      </c>
      <c r="V1000">
        <f>INDEX(Detail!$C$2:$C$1001,Main!S1000,1)</f>
        <v>165</v>
      </c>
      <c r="W1000">
        <f>INDEX(Detail!$D$2:$D$1001,Main!S1000,1)</f>
        <v>57</v>
      </c>
      <c r="X1000" t="str">
        <f>INDEX(Detail!$E$2:$E$1001,Main!S1000,1)</f>
        <v>Jl. Dipatiukur No. 23</v>
      </c>
      <c r="Y1000" t="str">
        <f>INDEX(Detail!$B$2:$B$1001,Main!S1000,1)</f>
        <v>AB+</v>
      </c>
      <c r="Z1000">
        <f>MATCH(F1000,Sheet1!$A$3:$A$8,0)</f>
        <v>6</v>
      </c>
      <c r="AA1000">
        <f>MATCH(A1000,Sheet1!$B$2:$E$2,0)</f>
        <v>4</v>
      </c>
      <c r="AB1000" t="str">
        <f>INDEX(Sheet1!$B$3:$E$8,Main!Z1000,Main!AA1000)</f>
        <v>Bu Dwi</v>
      </c>
    </row>
    <row r="1001" spans="1:28" x14ac:dyDescent="0.35">
      <c r="A1001" t="str">
        <f t="shared" si="79"/>
        <v>Kategori 4</v>
      </c>
      <c r="B1001">
        <v>1000</v>
      </c>
      <c r="C1001" t="str">
        <f t="shared" si="76"/>
        <v>1000</v>
      </c>
      <c r="D1001" t="str">
        <f t="shared" si="77"/>
        <v>E1000</v>
      </c>
      <c r="E1001" t="str">
        <f>VLOOKUP(F1001,Helper!$I:$J,2,0)</f>
        <v>E</v>
      </c>
      <c r="F1001" t="s">
        <v>1010</v>
      </c>
      <c r="G1001" s="27" t="str">
        <f>VLOOKUP(D1001,Detail!$G:$H,2,0)</f>
        <v>Omar Sihombing</v>
      </c>
      <c r="H1001">
        <v>60</v>
      </c>
      <c r="I1001">
        <v>55</v>
      </c>
      <c r="J1001">
        <v>67</v>
      </c>
      <c r="K1001">
        <v>61</v>
      </c>
      <c r="L1001">
        <v>63</v>
      </c>
      <c r="M1001">
        <v>73</v>
      </c>
      <c r="N1001">
        <v>89</v>
      </c>
      <c r="O1001" s="27">
        <f>IFERROR(VLOOKUP(D1001,Absen!$A:$B,2,0),"No")</f>
        <v>44867</v>
      </c>
      <c r="P1001" s="43">
        <f t="shared" si="78"/>
        <v>79</v>
      </c>
      <c r="Q1001" s="45">
        <f t="shared" si="80"/>
        <v>65.775000000000006</v>
      </c>
      <c r="R1001" s="49" t="str">
        <f>VLOOKUP(Q1001,Helper!$N:$O,2,TRUE)</f>
        <v>C</v>
      </c>
      <c r="S1001" s="51">
        <f>MATCH(D1001,Detail!$G$2:$G$1001,0)</f>
        <v>550</v>
      </c>
      <c r="U1001" t="str">
        <f>INDEX(Detail!$F$2:$F$1001,Main!S1001,1)</f>
        <v>Palopo</v>
      </c>
      <c r="V1001">
        <f>INDEX(Detail!$C$2:$C$1001,Main!S1001,1)</f>
        <v>179</v>
      </c>
      <c r="W1001">
        <f>INDEX(Detail!$D$2:$D$1001,Main!S1001,1)</f>
        <v>62</v>
      </c>
      <c r="X1001" t="str">
        <f>INDEX(Detail!$E$2:$E$1001,Main!S1001,1)</f>
        <v xml:space="preserve">Jalan Gedebage Selatan No. 2
</v>
      </c>
      <c r="Y1001" t="str">
        <f>INDEX(Detail!$B$2:$B$1001,Main!S1001,1)</f>
        <v>A+</v>
      </c>
      <c r="Z1001">
        <f>MATCH(F1001,Sheet1!$A$3:$A$8,0)</f>
        <v>5</v>
      </c>
      <c r="AA1001">
        <f>MATCH(A1001,Sheet1!$B$2:$E$2,0)</f>
        <v>4</v>
      </c>
      <c r="AB1001" t="str">
        <f>INDEX(Sheet1!$B$3:$E$8,Main!Z1001,Main!AA1001)</f>
        <v>Bu Ratna</v>
      </c>
    </row>
  </sheetData>
  <autoFilter ref="A1:AB1001"/>
  <conditionalFormatting sqref="R2:S1001">
    <cfRule type="cellIs" dxfId="6" priority="7" operator="equal">
      <formula>"D"</formula>
    </cfRule>
    <cfRule type="cellIs" dxfId="5" priority="8" operator="equal">
      <formula>"D"</formula>
    </cfRule>
    <cfRule type="cellIs" dxfId="4" priority="9" operator="equal">
      <formula>"D"</formula>
    </cfRule>
  </conditionalFormatting>
  <conditionalFormatting sqref="O2:O1001">
    <cfRule type="cellIs" dxfId="3" priority="6" operator="equal">
      <formula>"No"</formula>
    </cfRule>
  </conditionalFormatting>
  <conditionalFormatting sqref="B2:S1001">
    <cfRule type="expression" dxfId="2" priority="3">
      <formula>AND($O2="No",$Q2&gt;80)</formula>
    </cfRule>
  </conditionalFormatting>
  <conditionalFormatting sqref="B2:AB1001">
    <cfRule type="expression" priority="2">
      <formula>AND($O2="No",$Q2&gt;80)</formula>
    </cfRule>
    <cfRule type="expression" dxfId="0" priority="1">
      <formula>AND($O2="No",$Q2&gt;80)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Helper!$A$2:$A$7</xm:f>
          </x14:formula1>
          <xm:sqref>F2:F1001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2" sqref="A2"/>
    </sheetView>
  </sheetViews>
  <sheetFormatPr defaultRowHeight="14.5" x14ac:dyDescent="0.35"/>
  <cols>
    <col min="8" max="8" width="12.1796875" bestFit="1" customWidth="1"/>
  </cols>
  <sheetData>
    <row r="1" spans="1:9" x14ac:dyDescent="0.35">
      <c r="B1" t="s">
        <v>3201</v>
      </c>
      <c r="H1" t="s">
        <v>3214</v>
      </c>
    </row>
    <row r="2" spans="1:9" x14ac:dyDescent="0.35">
      <c r="A2" t="s">
        <v>1009</v>
      </c>
      <c r="B2" t="s">
        <v>3217</v>
      </c>
      <c r="C2" t="s">
        <v>3218</v>
      </c>
      <c r="D2" t="s">
        <v>3219</v>
      </c>
      <c r="E2" t="s">
        <v>3220</v>
      </c>
      <c r="H2" t="s">
        <v>3215</v>
      </c>
      <c r="I2" t="s">
        <v>3216</v>
      </c>
    </row>
    <row r="3" spans="1:9" x14ac:dyDescent="0.35">
      <c r="A3" t="s">
        <v>1015</v>
      </c>
      <c r="B3" t="s">
        <v>3206</v>
      </c>
      <c r="C3" t="s">
        <v>3208</v>
      </c>
      <c r="D3" t="s">
        <v>3210</v>
      </c>
      <c r="E3" t="s">
        <v>3207</v>
      </c>
      <c r="H3" t="s">
        <v>3202</v>
      </c>
      <c r="I3" t="s">
        <v>3217</v>
      </c>
    </row>
    <row r="4" spans="1:9" x14ac:dyDescent="0.35">
      <c r="A4" t="s">
        <v>1014</v>
      </c>
      <c r="B4" t="s">
        <v>3207</v>
      </c>
      <c r="C4" t="s">
        <v>3209</v>
      </c>
      <c r="D4" t="s">
        <v>3211</v>
      </c>
      <c r="E4" t="s">
        <v>3208</v>
      </c>
      <c r="H4" t="s">
        <v>3203</v>
      </c>
      <c r="I4" t="s">
        <v>3218</v>
      </c>
    </row>
    <row r="5" spans="1:9" x14ac:dyDescent="0.35">
      <c r="A5" t="s">
        <v>1012</v>
      </c>
      <c r="B5" t="s">
        <v>3208</v>
      </c>
      <c r="C5" t="s">
        <v>3210</v>
      </c>
      <c r="D5" t="s">
        <v>3206</v>
      </c>
      <c r="E5" t="s">
        <v>3211</v>
      </c>
      <c r="H5" t="s">
        <v>3204</v>
      </c>
      <c r="I5" t="s">
        <v>3219</v>
      </c>
    </row>
    <row r="6" spans="1:9" x14ac:dyDescent="0.35">
      <c r="A6" t="s">
        <v>1013</v>
      </c>
      <c r="B6" t="s">
        <v>3209</v>
      </c>
      <c r="C6" t="s">
        <v>3211</v>
      </c>
      <c r="D6" t="s">
        <v>3207</v>
      </c>
      <c r="E6" t="s">
        <v>3210</v>
      </c>
      <c r="H6" t="s">
        <v>3205</v>
      </c>
      <c r="I6" t="s">
        <v>3220</v>
      </c>
    </row>
    <row r="7" spans="1:9" x14ac:dyDescent="0.35">
      <c r="A7" t="s">
        <v>1010</v>
      </c>
      <c r="B7" t="s">
        <v>3210</v>
      </c>
      <c r="C7" t="s">
        <v>3206</v>
      </c>
      <c r="D7" t="s">
        <v>3208</v>
      </c>
      <c r="E7" t="s">
        <v>3209</v>
      </c>
    </row>
    <row r="8" spans="1:9" x14ac:dyDescent="0.35">
      <c r="A8" t="s">
        <v>1011</v>
      </c>
      <c r="B8" t="s">
        <v>3211</v>
      </c>
      <c r="C8" t="s">
        <v>3207</v>
      </c>
      <c r="D8" t="s">
        <v>3209</v>
      </c>
      <c r="E8" t="s">
        <v>3206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93" zoomScaleNormal="93" workbookViewId="0">
      <selection activeCell="C16" sqref="C16"/>
    </sheetView>
  </sheetViews>
  <sheetFormatPr defaultColWidth="8.81640625" defaultRowHeight="14.5" x14ac:dyDescent="0.35"/>
  <cols>
    <col min="1" max="1" width="4.453125" style="13" customWidth="1"/>
    <col min="2" max="2" width="69.1796875" style="12" customWidth="1"/>
    <col min="3" max="3" width="21.453125" customWidth="1"/>
    <col min="4" max="4" width="9.1796875" style="26"/>
  </cols>
  <sheetData>
    <row r="1" spans="1:5" x14ac:dyDescent="0.35">
      <c r="B1" s="24" t="s">
        <v>1016</v>
      </c>
      <c r="C1" s="31" t="s">
        <v>3147</v>
      </c>
      <c r="D1" s="25" t="s">
        <v>3148</v>
      </c>
      <c r="E1" t="s">
        <v>3185</v>
      </c>
    </row>
    <row r="2" spans="1:5" x14ac:dyDescent="0.35">
      <c r="A2" s="14">
        <v>1</v>
      </c>
      <c r="B2" s="15" t="s">
        <v>1017</v>
      </c>
      <c r="C2" s="32">
        <v>58</v>
      </c>
      <c r="D2" s="26">
        <f>IF(C2=58,2,IF(C2="",1,0))</f>
        <v>2</v>
      </c>
      <c r="E2" t="s">
        <v>3186</v>
      </c>
    </row>
    <row r="3" spans="1:5" x14ac:dyDescent="0.35">
      <c r="A3" s="14">
        <v>2</v>
      </c>
      <c r="B3" s="15" t="s">
        <v>3150</v>
      </c>
      <c r="C3" s="32">
        <v>10</v>
      </c>
      <c r="D3" s="26">
        <f>IF(C3=10,2,IF(C3="",1,0))</f>
        <v>2</v>
      </c>
    </row>
    <row r="4" spans="1:5" x14ac:dyDescent="0.35">
      <c r="A4" s="14">
        <v>3</v>
      </c>
      <c r="B4" s="15" t="s">
        <v>1018</v>
      </c>
      <c r="C4" s="32" t="s">
        <v>1013</v>
      </c>
      <c r="D4" s="26">
        <f>IF(C4="Biologi",2,IF(C4="",1,0))</f>
        <v>2</v>
      </c>
    </row>
    <row r="5" spans="1:5" x14ac:dyDescent="0.35">
      <c r="A5" s="16">
        <v>4</v>
      </c>
      <c r="B5" s="17" t="s">
        <v>3162</v>
      </c>
      <c r="C5" s="32">
        <v>62.2</v>
      </c>
      <c r="D5" s="26">
        <f>IF(AND(C5&gt;=62.1,C5&lt;=62.2),2,IF(C5="",1,0))</f>
        <v>2</v>
      </c>
    </row>
    <row r="6" spans="1:5" x14ac:dyDescent="0.35">
      <c r="A6" s="16">
        <v>5</v>
      </c>
      <c r="B6" s="17" t="s">
        <v>3163</v>
      </c>
      <c r="C6" s="32">
        <v>9022</v>
      </c>
      <c r="D6" s="26">
        <f>IF(C6=9022,2,IF(C6="",1,0))</f>
        <v>2</v>
      </c>
    </row>
    <row r="7" spans="1:5" ht="29" x14ac:dyDescent="0.35">
      <c r="A7" s="16">
        <v>6</v>
      </c>
      <c r="B7" s="17" t="s">
        <v>3151</v>
      </c>
      <c r="C7" s="32">
        <v>11.39</v>
      </c>
      <c r="D7" s="26">
        <f>IF(AND(C7&gt;=11.39,C7&lt;=11.4),2,IF(C7="",1,0))</f>
        <v>2</v>
      </c>
    </row>
    <row r="8" spans="1:5" x14ac:dyDescent="0.35">
      <c r="A8" s="18">
        <v>7</v>
      </c>
      <c r="B8" s="19" t="s">
        <v>3154</v>
      </c>
      <c r="C8" s="32">
        <v>76</v>
      </c>
      <c r="D8" s="26">
        <f>IF(C8=76,2,IF(C8="",1,0))</f>
        <v>2</v>
      </c>
    </row>
    <row r="9" spans="1:5" x14ac:dyDescent="0.35">
      <c r="A9" s="18">
        <v>8</v>
      </c>
      <c r="B9" s="19" t="s">
        <v>3155</v>
      </c>
      <c r="C9" s="36">
        <v>0.52</v>
      </c>
      <c r="D9" s="26">
        <f>IF(AND(C9&gt;=52%,C9&lt;=53%),2,IF(C9="",1,0))</f>
        <v>2</v>
      </c>
    </row>
    <row r="10" spans="1:5" x14ac:dyDescent="0.35">
      <c r="A10" s="18">
        <v>9</v>
      </c>
      <c r="B10" s="19" t="s">
        <v>3164</v>
      </c>
      <c r="C10" s="32">
        <v>104</v>
      </c>
      <c r="D10" s="26">
        <f>IF(C10=104,2,IF(C10="",1,0))</f>
        <v>2</v>
      </c>
    </row>
    <row r="11" spans="1:5" x14ac:dyDescent="0.35">
      <c r="A11" s="20">
        <v>10</v>
      </c>
      <c r="B11" s="21" t="s">
        <v>3157</v>
      </c>
      <c r="C11" s="32">
        <v>65.099999999999994</v>
      </c>
      <c r="D11" s="26">
        <f>IF(AND(C11&gt;=65,C11&lt;=65.1),2,IF(C11="",1,0))</f>
        <v>2</v>
      </c>
    </row>
    <row r="12" spans="1:5" x14ac:dyDescent="0.35">
      <c r="A12" s="20">
        <v>11</v>
      </c>
      <c r="B12" s="21" t="s">
        <v>1042</v>
      </c>
      <c r="C12" s="32" t="s">
        <v>411</v>
      </c>
      <c r="D12" s="26">
        <f>IF(C12="Hasta Utami",2,IF(C12="",1,0))</f>
        <v>2</v>
      </c>
    </row>
    <row r="13" spans="1:5" x14ac:dyDescent="0.35">
      <c r="A13" s="20">
        <v>12</v>
      </c>
      <c r="B13" s="21" t="s">
        <v>3158</v>
      </c>
      <c r="C13" s="32" t="s">
        <v>1010</v>
      </c>
      <c r="D13" s="26">
        <f>IF(C13="Statistika",2,IF(C13="",1,0))</f>
        <v>2</v>
      </c>
    </row>
    <row r="14" spans="1:5" x14ac:dyDescent="0.35">
      <c r="A14" s="22">
        <v>13</v>
      </c>
      <c r="B14" s="23" t="s">
        <v>3159</v>
      </c>
      <c r="C14" s="32">
        <v>304</v>
      </c>
      <c r="D14" s="26">
        <f>IF(C14=304,2,IF(C14="",1,0))</f>
        <v>2</v>
      </c>
    </row>
    <row r="15" spans="1:5" x14ac:dyDescent="0.35">
      <c r="A15" s="22">
        <v>14</v>
      </c>
      <c r="B15" s="23" t="s">
        <v>3161</v>
      </c>
      <c r="C15" s="30">
        <v>2</v>
      </c>
      <c r="D15" s="26">
        <f>IF(C15=2,2,IF(C15="",1,0))</f>
        <v>2</v>
      </c>
    </row>
    <row r="16" spans="1:5" x14ac:dyDescent="0.35">
      <c r="A16" s="22">
        <v>15</v>
      </c>
      <c r="B16" s="23" t="s">
        <v>3160</v>
      </c>
      <c r="C16" s="37">
        <v>0.124</v>
      </c>
      <c r="D16" s="26">
        <f>IF(AND(C16&gt;=12%,C16&lt;=13%),2,IF(C16="",1,0))</f>
        <v>2</v>
      </c>
    </row>
  </sheetData>
  <sheetProtection algorithmName="SHA-512" hashValue="XQBWJDNpwX3hnmaYI6A0HlxOnNTXdta8efxL8hAt9F2xLk/LsGEGDDuozpeMD+NJYpBPvOlxg1w4eXGIm6WWkg==" saltValue="C9taizqUhHonRZUELdd3qw==" spinCount="100000" sheet="1" objects="1" scenarios="1" selectLockedCells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" id="{369AAF45-D03F-4E18-80DB-325ED16C0036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D2:D4</xm:sqref>
        </x14:conditionalFormatting>
        <x14:conditionalFormatting xmlns:xm="http://schemas.microsoft.com/office/excel/2006/main">
          <x14:cfRule type="iconSet" priority="9" id="{B26F4300-4F50-4A63-824C-B298AE56A33C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D5:D7</xm:sqref>
        </x14:conditionalFormatting>
        <x14:conditionalFormatting xmlns:xm="http://schemas.microsoft.com/office/excel/2006/main">
          <x14:cfRule type="iconSet" priority="8" id="{49A0D6C7-7088-4DC7-8FF2-247D4F0880CC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D8</xm:sqref>
        </x14:conditionalFormatting>
        <x14:conditionalFormatting xmlns:xm="http://schemas.microsoft.com/office/excel/2006/main">
          <x14:cfRule type="iconSet" priority="7" id="{84D1C758-3A61-4C4C-B686-2FCD862B85F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D9</xm:sqref>
        </x14:conditionalFormatting>
        <x14:conditionalFormatting xmlns:xm="http://schemas.microsoft.com/office/excel/2006/main">
          <x14:cfRule type="iconSet" priority="6" id="{3A4A899E-9879-4045-B74A-128897341EE3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D10</xm:sqref>
        </x14:conditionalFormatting>
        <x14:conditionalFormatting xmlns:xm="http://schemas.microsoft.com/office/excel/2006/main">
          <x14:cfRule type="iconSet" priority="5" id="{02138C45-67A9-4D14-82DE-D63CECA4E9D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D11</xm:sqref>
        </x14:conditionalFormatting>
        <x14:conditionalFormatting xmlns:xm="http://schemas.microsoft.com/office/excel/2006/main">
          <x14:cfRule type="iconSet" priority="4" id="{D4936D34-0C29-446C-A429-8A5D2A0974E0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D12:D13</xm:sqref>
        </x14:conditionalFormatting>
        <x14:conditionalFormatting xmlns:xm="http://schemas.microsoft.com/office/excel/2006/main">
          <x14:cfRule type="iconSet" priority="3" id="{E93DFE24-BB17-4BCF-85AD-B268AE5D61AA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D14:D15</xm:sqref>
        </x14:conditionalFormatting>
        <x14:conditionalFormatting xmlns:xm="http://schemas.microsoft.com/office/excel/2006/main">
          <x14:cfRule type="iconSet" priority="1" id="{529C5D17-2123-4EC7-981B-38C1DC937E8F}">
            <x14:iconSet iconSet="3Symbols2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0"/>
              <x14:cfIcon iconSet="5Quarters" iconId="0"/>
              <x14:cfIcon iconSet="3Symbols2" iconId="2"/>
            </x14:iconSet>
          </x14:cfRule>
          <xm:sqref>D16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zoomScale="86" zoomScaleNormal="86" workbookViewId="0">
      <selection activeCell="H2" sqref="H2"/>
    </sheetView>
  </sheetViews>
  <sheetFormatPr defaultColWidth="8.81640625" defaultRowHeight="14.5" x14ac:dyDescent="0.35"/>
  <cols>
    <col min="1" max="1" width="13.6328125" bestFit="1" customWidth="1"/>
    <col min="2" max="2" width="16.1796875" bestFit="1" customWidth="1"/>
    <col min="3" max="3" width="13.36328125" bestFit="1" customWidth="1"/>
    <col min="4" max="4" width="12.453125" bestFit="1" customWidth="1"/>
    <col min="5" max="5" width="32.1796875" bestFit="1" customWidth="1"/>
    <col min="6" max="6" width="32.453125" bestFit="1" customWidth="1"/>
    <col min="7" max="7" width="7" bestFit="1" customWidth="1"/>
    <col min="8" max="8" width="24.6328125" bestFit="1" customWidth="1"/>
  </cols>
  <sheetData>
    <row r="1" spans="1:8" ht="15.5" x14ac:dyDescent="0.35">
      <c r="A1" s="2" t="s">
        <v>1008</v>
      </c>
      <c r="B1" s="3" t="s">
        <v>1055</v>
      </c>
      <c r="C1" s="3" t="s">
        <v>1056</v>
      </c>
      <c r="D1" s="3" t="s">
        <v>1057</v>
      </c>
      <c r="E1" s="3" t="s">
        <v>1058</v>
      </c>
      <c r="F1" s="3" t="s">
        <v>1059</v>
      </c>
      <c r="G1" s="3" t="s">
        <v>1060</v>
      </c>
      <c r="H1" s="3" t="s">
        <v>3149</v>
      </c>
    </row>
    <row r="2" spans="1:8" ht="15.5" x14ac:dyDescent="0.35">
      <c r="A2" s="4">
        <v>38119</v>
      </c>
      <c r="B2" s="3" t="s">
        <v>1</v>
      </c>
      <c r="C2" s="3">
        <v>180</v>
      </c>
      <c r="D2" s="3">
        <v>90</v>
      </c>
      <c r="E2" s="3" t="s">
        <v>2898</v>
      </c>
      <c r="F2" s="5" t="s">
        <v>1526</v>
      </c>
      <c r="G2" s="3" t="s">
        <v>2899</v>
      </c>
      <c r="H2" s="3" t="s">
        <v>882</v>
      </c>
    </row>
    <row r="3" spans="1:8" ht="15.5" x14ac:dyDescent="0.35">
      <c r="A3" s="4">
        <v>37464</v>
      </c>
      <c r="B3" s="3" t="s">
        <v>6</v>
      </c>
      <c r="C3" s="3">
        <v>159</v>
      </c>
      <c r="D3" s="3">
        <v>56</v>
      </c>
      <c r="E3" s="3" t="s">
        <v>1320</v>
      </c>
      <c r="F3" s="5" t="s">
        <v>1321</v>
      </c>
      <c r="G3" s="3" t="s">
        <v>1322</v>
      </c>
      <c r="H3" s="3" t="s">
        <v>115</v>
      </c>
    </row>
    <row r="4" spans="1:8" ht="15.5" x14ac:dyDescent="0.35">
      <c r="A4" s="4">
        <v>37613</v>
      </c>
      <c r="B4" s="3" t="s">
        <v>7</v>
      </c>
      <c r="C4" s="3">
        <v>176</v>
      </c>
      <c r="D4" s="3">
        <v>63</v>
      </c>
      <c r="E4" s="3" t="s">
        <v>1515</v>
      </c>
      <c r="F4" s="5" t="s">
        <v>1321</v>
      </c>
      <c r="G4" s="3" t="s">
        <v>1516</v>
      </c>
      <c r="H4" s="3" t="s">
        <v>203</v>
      </c>
    </row>
    <row r="5" spans="1:8" ht="15.5" x14ac:dyDescent="0.35">
      <c r="A5" s="4">
        <v>38436</v>
      </c>
      <c r="B5" s="3" t="s">
        <v>1</v>
      </c>
      <c r="C5" s="3">
        <v>154</v>
      </c>
      <c r="D5" s="3">
        <v>83</v>
      </c>
      <c r="E5" s="3" t="s">
        <v>2065</v>
      </c>
      <c r="F5" s="5" t="s">
        <v>1267</v>
      </c>
      <c r="G5" s="3" t="s">
        <v>2066</v>
      </c>
      <c r="H5" s="3" t="s">
        <v>467</v>
      </c>
    </row>
    <row r="6" spans="1:8" ht="15.5" x14ac:dyDescent="0.35">
      <c r="A6" s="4">
        <v>38049</v>
      </c>
      <c r="B6" s="3" t="s">
        <v>0</v>
      </c>
      <c r="C6" s="3">
        <v>171</v>
      </c>
      <c r="D6" s="3">
        <v>53</v>
      </c>
      <c r="E6" s="3" t="s">
        <v>2345</v>
      </c>
      <c r="F6" s="5" t="s">
        <v>1251</v>
      </c>
      <c r="G6" s="3" t="s">
        <v>2346</v>
      </c>
      <c r="H6" s="3" t="s">
        <v>606</v>
      </c>
    </row>
    <row r="7" spans="1:8" ht="15.5" x14ac:dyDescent="0.35">
      <c r="A7" s="4">
        <v>38019</v>
      </c>
      <c r="B7" s="3" t="s">
        <v>2</v>
      </c>
      <c r="C7" s="3">
        <v>157</v>
      </c>
      <c r="D7" s="3">
        <v>54</v>
      </c>
      <c r="E7" s="3" t="s">
        <v>1363</v>
      </c>
      <c r="F7" s="5" t="s">
        <v>1267</v>
      </c>
      <c r="G7" s="3" t="s">
        <v>1364</v>
      </c>
      <c r="H7" s="3" t="s">
        <v>133</v>
      </c>
    </row>
    <row r="8" spans="1:8" ht="15.5" x14ac:dyDescent="0.35">
      <c r="A8" s="4">
        <v>37751</v>
      </c>
      <c r="B8" s="3" t="s">
        <v>4</v>
      </c>
      <c r="C8" s="3">
        <v>178</v>
      </c>
      <c r="D8" s="3">
        <v>86</v>
      </c>
      <c r="E8" s="3" t="s">
        <v>2455</v>
      </c>
      <c r="F8" s="5" t="s">
        <v>1209</v>
      </c>
      <c r="G8" s="3" t="s">
        <v>2456</v>
      </c>
      <c r="H8" s="3" t="s">
        <v>661</v>
      </c>
    </row>
    <row r="9" spans="1:8" ht="15.5" x14ac:dyDescent="0.35">
      <c r="A9" s="4">
        <v>38176</v>
      </c>
      <c r="B9" s="3" t="s">
        <v>3</v>
      </c>
      <c r="C9" s="3">
        <v>171</v>
      </c>
      <c r="D9" s="3">
        <v>88</v>
      </c>
      <c r="E9" s="3" t="s">
        <v>1724</v>
      </c>
      <c r="F9" s="5" t="s">
        <v>1099</v>
      </c>
      <c r="G9" s="3" t="s">
        <v>1725</v>
      </c>
      <c r="H9" s="3" t="s">
        <v>303</v>
      </c>
    </row>
    <row r="10" spans="1:8" ht="15.5" x14ac:dyDescent="0.35">
      <c r="A10" s="4">
        <v>37330</v>
      </c>
      <c r="B10" s="3" t="s">
        <v>0</v>
      </c>
      <c r="C10" s="3">
        <v>167</v>
      </c>
      <c r="D10" s="3">
        <v>45</v>
      </c>
      <c r="E10" s="3" t="s">
        <v>1856</v>
      </c>
      <c r="F10" s="5" t="s">
        <v>1375</v>
      </c>
      <c r="G10" s="3" t="s">
        <v>1857</v>
      </c>
      <c r="H10" s="3" t="s">
        <v>365</v>
      </c>
    </row>
    <row r="11" spans="1:8" ht="15.5" x14ac:dyDescent="0.35">
      <c r="A11" s="4">
        <v>38032</v>
      </c>
      <c r="B11" s="3" t="s">
        <v>5</v>
      </c>
      <c r="C11" s="3">
        <v>177</v>
      </c>
      <c r="D11" s="3">
        <v>87</v>
      </c>
      <c r="E11" s="3" t="s">
        <v>2615</v>
      </c>
      <c r="F11" s="5" t="s">
        <v>1166</v>
      </c>
      <c r="G11" s="3" t="s">
        <v>2616</v>
      </c>
      <c r="H11" s="3" t="s">
        <v>742</v>
      </c>
    </row>
    <row r="12" spans="1:8" ht="15.5" x14ac:dyDescent="0.35">
      <c r="A12" s="4">
        <v>38359</v>
      </c>
      <c r="B12" s="3" t="s">
        <v>2</v>
      </c>
      <c r="C12" s="3">
        <v>175</v>
      </c>
      <c r="D12" s="3">
        <v>50</v>
      </c>
      <c r="E12" s="3" t="s">
        <v>1395</v>
      </c>
      <c r="F12" s="5" t="s">
        <v>1297</v>
      </c>
      <c r="G12" s="3" t="s">
        <v>1396</v>
      </c>
      <c r="H12" s="3" t="s">
        <v>147</v>
      </c>
    </row>
    <row r="13" spans="1:8" ht="15.5" x14ac:dyDescent="0.35">
      <c r="A13" s="4">
        <v>38153</v>
      </c>
      <c r="B13" s="3" t="s">
        <v>2</v>
      </c>
      <c r="C13" s="3">
        <v>180</v>
      </c>
      <c r="D13" s="3">
        <v>74</v>
      </c>
      <c r="E13" s="3" t="s">
        <v>2240</v>
      </c>
      <c r="F13" s="5" t="s">
        <v>1716</v>
      </c>
      <c r="G13" s="3" t="s">
        <v>2241</v>
      </c>
      <c r="H13" s="3" t="s">
        <v>555</v>
      </c>
    </row>
    <row r="14" spans="1:8" ht="15.5" x14ac:dyDescent="0.35">
      <c r="A14" s="4">
        <v>38034</v>
      </c>
      <c r="B14" s="3" t="s">
        <v>2</v>
      </c>
      <c r="C14" s="3">
        <v>165</v>
      </c>
      <c r="D14" s="3">
        <v>92</v>
      </c>
      <c r="E14" s="3" t="s">
        <v>2811</v>
      </c>
      <c r="F14" s="5" t="s">
        <v>1400</v>
      </c>
      <c r="G14" s="3" t="s">
        <v>2812</v>
      </c>
      <c r="H14" s="3" t="s">
        <v>841</v>
      </c>
    </row>
    <row r="15" spans="1:8" ht="15.5" x14ac:dyDescent="0.35">
      <c r="A15" s="4">
        <v>38260</v>
      </c>
      <c r="B15" s="3" t="s">
        <v>7</v>
      </c>
      <c r="C15" s="3">
        <v>153</v>
      </c>
      <c r="D15" s="3">
        <v>69</v>
      </c>
      <c r="E15" s="3" t="s">
        <v>1738</v>
      </c>
      <c r="F15" s="5" t="s">
        <v>1308</v>
      </c>
      <c r="G15" s="3" t="s">
        <v>1739</v>
      </c>
      <c r="H15" s="3" t="s">
        <v>310</v>
      </c>
    </row>
    <row r="16" spans="1:8" ht="15.5" x14ac:dyDescent="0.35">
      <c r="A16" s="4">
        <v>37054</v>
      </c>
      <c r="B16" s="3" t="s">
        <v>7</v>
      </c>
      <c r="C16" s="3">
        <v>165</v>
      </c>
      <c r="D16" s="3">
        <v>89</v>
      </c>
      <c r="E16" s="3" t="s">
        <v>1595</v>
      </c>
      <c r="F16" s="5" t="s">
        <v>1428</v>
      </c>
      <c r="G16" s="3" t="s">
        <v>1596</v>
      </c>
      <c r="H16" s="3" t="s">
        <v>240</v>
      </c>
    </row>
    <row r="17" spans="1:8" ht="15.5" x14ac:dyDescent="0.35">
      <c r="A17" s="4">
        <v>38155</v>
      </c>
      <c r="B17" s="3" t="s">
        <v>1</v>
      </c>
      <c r="C17" s="3">
        <v>177</v>
      </c>
      <c r="D17" s="3">
        <v>91</v>
      </c>
      <c r="E17" s="3" t="s">
        <v>2214</v>
      </c>
      <c r="F17" s="5" t="s">
        <v>1199</v>
      </c>
      <c r="G17" s="3" t="s">
        <v>2215</v>
      </c>
      <c r="H17" s="3" t="s">
        <v>542</v>
      </c>
    </row>
    <row r="18" spans="1:8" ht="15.5" x14ac:dyDescent="0.35">
      <c r="A18" s="4">
        <v>37818</v>
      </c>
      <c r="B18" s="3" t="s">
        <v>3</v>
      </c>
      <c r="C18" s="3">
        <v>171</v>
      </c>
      <c r="D18" s="3">
        <v>80</v>
      </c>
      <c r="E18" s="3" t="s">
        <v>2815</v>
      </c>
      <c r="F18" s="5" t="s">
        <v>1682</v>
      </c>
      <c r="G18" s="3" t="s">
        <v>2816</v>
      </c>
      <c r="H18" s="3" t="s">
        <v>843</v>
      </c>
    </row>
    <row r="19" spans="1:8" ht="15.5" x14ac:dyDescent="0.35">
      <c r="A19" s="4">
        <v>38092</v>
      </c>
      <c r="B19" s="3" t="s">
        <v>7</v>
      </c>
      <c r="C19" s="3">
        <v>160</v>
      </c>
      <c r="D19" s="3">
        <v>59</v>
      </c>
      <c r="E19" s="3" t="s">
        <v>2517</v>
      </c>
      <c r="F19" s="5" t="s">
        <v>1409</v>
      </c>
      <c r="G19" s="3" t="s">
        <v>2518</v>
      </c>
      <c r="H19" s="3" t="s">
        <v>692</v>
      </c>
    </row>
    <row r="20" spans="1:8" ht="15.5" x14ac:dyDescent="0.35">
      <c r="A20" s="4">
        <v>37950</v>
      </c>
      <c r="B20" s="3" t="s">
        <v>0</v>
      </c>
      <c r="C20" s="3">
        <v>161</v>
      </c>
      <c r="D20" s="3">
        <v>72</v>
      </c>
      <c r="E20" s="3" t="s">
        <v>1447</v>
      </c>
      <c r="F20" s="5" t="s">
        <v>1448</v>
      </c>
      <c r="G20" s="3" t="s">
        <v>1449</v>
      </c>
      <c r="H20" s="3" t="s">
        <v>171</v>
      </c>
    </row>
    <row r="21" spans="1:8" ht="15.5" x14ac:dyDescent="0.35">
      <c r="A21" s="4">
        <v>37202</v>
      </c>
      <c r="B21" s="3" t="s">
        <v>1</v>
      </c>
      <c r="C21" s="3">
        <v>163</v>
      </c>
      <c r="D21" s="3">
        <v>51</v>
      </c>
      <c r="E21" s="3" t="s">
        <v>2777</v>
      </c>
      <c r="F21" s="5" t="s">
        <v>1233</v>
      </c>
      <c r="G21" s="3" t="s">
        <v>2778</v>
      </c>
      <c r="H21" s="3" t="s">
        <v>824</v>
      </c>
    </row>
    <row r="22" spans="1:8" ht="15.5" x14ac:dyDescent="0.35">
      <c r="A22" s="4">
        <v>37728</v>
      </c>
      <c r="B22" s="3" t="s">
        <v>0</v>
      </c>
      <c r="C22" s="3">
        <v>172</v>
      </c>
      <c r="D22" s="3">
        <v>78</v>
      </c>
      <c r="E22" s="3" t="s">
        <v>2795</v>
      </c>
      <c r="F22" s="5" t="s">
        <v>1077</v>
      </c>
      <c r="G22" s="3" t="s">
        <v>2796</v>
      </c>
      <c r="H22" s="3" t="s">
        <v>833</v>
      </c>
    </row>
    <row r="23" spans="1:8" ht="15.5" x14ac:dyDescent="0.35">
      <c r="A23" s="4">
        <v>37164</v>
      </c>
      <c r="B23" s="3" t="s">
        <v>1</v>
      </c>
      <c r="C23" s="3">
        <v>179</v>
      </c>
      <c r="D23" s="3">
        <v>51</v>
      </c>
      <c r="E23" s="3" t="s">
        <v>2828</v>
      </c>
      <c r="F23" s="5" t="s">
        <v>1119</v>
      </c>
      <c r="G23" s="3" t="s">
        <v>2829</v>
      </c>
      <c r="H23" s="3" t="s">
        <v>850</v>
      </c>
    </row>
    <row r="24" spans="1:8" ht="15.5" x14ac:dyDescent="0.35">
      <c r="A24" s="4">
        <v>37472</v>
      </c>
      <c r="B24" s="3" t="s">
        <v>0</v>
      </c>
      <c r="C24" s="3">
        <v>165</v>
      </c>
      <c r="D24" s="3">
        <v>50</v>
      </c>
      <c r="E24" s="3" t="s">
        <v>2159</v>
      </c>
      <c r="F24" s="5" t="s">
        <v>1529</v>
      </c>
      <c r="G24" s="3" t="s">
        <v>2160</v>
      </c>
      <c r="H24" s="3" t="s">
        <v>514</v>
      </c>
    </row>
    <row r="25" spans="1:8" ht="15.5" x14ac:dyDescent="0.35">
      <c r="A25" s="4">
        <v>37929</v>
      </c>
      <c r="B25" s="3" t="s">
        <v>1</v>
      </c>
      <c r="C25" s="3">
        <v>163</v>
      </c>
      <c r="D25" s="3">
        <v>67</v>
      </c>
      <c r="E25" s="3" t="s">
        <v>2687</v>
      </c>
      <c r="F25" s="5" t="s">
        <v>1289</v>
      </c>
      <c r="G25" s="3" t="s">
        <v>2688</v>
      </c>
      <c r="H25" s="3" t="s">
        <v>779</v>
      </c>
    </row>
    <row r="26" spans="1:8" ht="15.5" x14ac:dyDescent="0.35">
      <c r="A26" s="4">
        <v>38304</v>
      </c>
      <c r="B26" s="3" t="s">
        <v>6</v>
      </c>
      <c r="C26" s="3">
        <v>178</v>
      </c>
      <c r="D26" s="3">
        <v>59</v>
      </c>
      <c r="E26" s="3" t="s">
        <v>1468</v>
      </c>
      <c r="F26" s="5" t="s">
        <v>1384</v>
      </c>
      <c r="G26" s="3" t="s">
        <v>1469</v>
      </c>
      <c r="H26" s="3" t="s">
        <v>181</v>
      </c>
    </row>
    <row r="27" spans="1:8" ht="15.5" x14ac:dyDescent="0.35">
      <c r="A27" s="4">
        <v>38159</v>
      </c>
      <c r="B27" s="3" t="s">
        <v>3</v>
      </c>
      <c r="C27" s="3">
        <v>164</v>
      </c>
      <c r="D27" s="3">
        <v>45</v>
      </c>
      <c r="E27" s="3" t="s">
        <v>1794</v>
      </c>
      <c r="F27" s="5" t="s">
        <v>1482</v>
      </c>
      <c r="G27" s="3" t="s">
        <v>1795</v>
      </c>
      <c r="H27" s="3" t="s">
        <v>337</v>
      </c>
    </row>
    <row r="28" spans="1:8" ht="15.5" x14ac:dyDescent="0.35">
      <c r="A28" s="4">
        <v>38204</v>
      </c>
      <c r="B28" s="3" t="s">
        <v>5</v>
      </c>
      <c r="C28" s="3">
        <v>157</v>
      </c>
      <c r="D28" s="3">
        <v>51</v>
      </c>
      <c r="E28" s="3" t="s">
        <v>1517</v>
      </c>
      <c r="F28" s="5" t="s">
        <v>1448</v>
      </c>
      <c r="G28" s="3" t="s">
        <v>2573</v>
      </c>
      <c r="H28" s="3" t="s">
        <v>721</v>
      </c>
    </row>
    <row r="29" spans="1:8" ht="15.5" x14ac:dyDescent="0.35">
      <c r="A29" s="4">
        <v>37768</v>
      </c>
      <c r="B29" s="3" t="s">
        <v>6</v>
      </c>
      <c r="C29" s="3">
        <v>173</v>
      </c>
      <c r="D29" s="3">
        <v>76</v>
      </c>
      <c r="E29" s="3" t="s">
        <v>1517</v>
      </c>
      <c r="F29" s="5" t="s">
        <v>1166</v>
      </c>
      <c r="G29" s="3" t="s">
        <v>1518</v>
      </c>
      <c r="H29" s="3" t="s">
        <v>204</v>
      </c>
    </row>
    <row r="30" spans="1:8" ht="15.5" x14ac:dyDescent="0.35">
      <c r="A30" s="4">
        <v>37408</v>
      </c>
      <c r="B30" s="3" t="s">
        <v>5</v>
      </c>
      <c r="C30" s="3">
        <v>156</v>
      </c>
      <c r="D30" s="3">
        <v>77</v>
      </c>
      <c r="E30" s="3" t="s">
        <v>2145</v>
      </c>
      <c r="F30" s="5" t="s">
        <v>1146</v>
      </c>
      <c r="G30" s="3" t="s">
        <v>2146</v>
      </c>
      <c r="H30" s="3" t="s">
        <v>507</v>
      </c>
    </row>
    <row r="31" spans="1:8" ht="15.5" x14ac:dyDescent="0.35">
      <c r="A31" s="4">
        <v>37082</v>
      </c>
      <c r="B31" s="3" t="s">
        <v>5</v>
      </c>
      <c r="C31" s="3">
        <v>154</v>
      </c>
      <c r="D31" s="3">
        <v>67</v>
      </c>
      <c r="E31" s="3" t="s">
        <v>2012</v>
      </c>
      <c r="F31" s="5" t="s">
        <v>1375</v>
      </c>
      <c r="G31" s="3" t="s">
        <v>2013</v>
      </c>
      <c r="H31" s="3" t="s">
        <v>440</v>
      </c>
    </row>
    <row r="32" spans="1:8" ht="15.5" x14ac:dyDescent="0.35">
      <c r="A32" s="4">
        <v>37331</v>
      </c>
      <c r="B32" s="3" t="s">
        <v>4</v>
      </c>
      <c r="C32" s="3">
        <v>180</v>
      </c>
      <c r="D32" s="3">
        <v>90</v>
      </c>
      <c r="E32" s="3" t="s">
        <v>1221</v>
      </c>
      <c r="F32" s="5" t="s">
        <v>1222</v>
      </c>
      <c r="G32" s="3" t="s">
        <v>1223</v>
      </c>
      <c r="H32" s="3" t="s">
        <v>76</v>
      </c>
    </row>
    <row r="33" spans="1:8" ht="15.5" x14ac:dyDescent="0.35">
      <c r="A33" s="4">
        <v>37149</v>
      </c>
      <c r="B33" s="3" t="s">
        <v>6</v>
      </c>
      <c r="C33" s="3">
        <v>170</v>
      </c>
      <c r="D33" s="3">
        <v>50</v>
      </c>
      <c r="E33" s="3" t="s">
        <v>2724</v>
      </c>
      <c r="F33" s="5" t="s">
        <v>1246</v>
      </c>
      <c r="G33" s="3" t="s">
        <v>2725</v>
      </c>
      <c r="H33" s="3" t="s">
        <v>798</v>
      </c>
    </row>
    <row r="34" spans="1:8" ht="15.5" x14ac:dyDescent="0.35">
      <c r="A34" s="4">
        <v>37095</v>
      </c>
      <c r="B34" s="3" t="s">
        <v>5</v>
      </c>
      <c r="C34" s="3">
        <v>179</v>
      </c>
      <c r="D34" s="3">
        <v>76</v>
      </c>
      <c r="E34" s="3" t="s">
        <v>1781</v>
      </c>
      <c r="F34" s="5" t="s">
        <v>1209</v>
      </c>
      <c r="G34" s="3" t="s">
        <v>1782</v>
      </c>
      <c r="H34" s="3" t="s">
        <v>330</v>
      </c>
    </row>
    <row r="35" spans="1:8" ht="15.5" x14ac:dyDescent="0.35">
      <c r="A35" s="4">
        <v>37061</v>
      </c>
      <c r="B35" s="3" t="s">
        <v>3</v>
      </c>
      <c r="C35" s="3">
        <v>177</v>
      </c>
      <c r="D35" s="3">
        <v>93</v>
      </c>
      <c r="E35" s="3" t="s">
        <v>1264</v>
      </c>
      <c r="F35" s="5" t="s">
        <v>1086</v>
      </c>
      <c r="G35" s="3" t="s">
        <v>1265</v>
      </c>
      <c r="H35" s="3" t="s">
        <v>92</v>
      </c>
    </row>
    <row r="36" spans="1:8" ht="15.5" x14ac:dyDescent="0.35">
      <c r="A36" s="4">
        <v>37361</v>
      </c>
      <c r="B36" s="3" t="s">
        <v>5</v>
      </c>
      <c r="C36" s="3">
        <v>162</v>
      </c>
      <c r="D36" s="3">
        <v>87</v>
      </c>
      <c r="E36" s="3" t="s">
        <v>2167</v>
      </c>
      <c r="F36" s="5" t="s">
        <v>1209</v>
      </c>
      <c r="G36" s="3" t="s">
        <v>2168</v>
      </c>
      <c r="H36" s="3" t="s">
        <v>518</v>
      </c>
    </row>
    <row r="37" spans="1:8" ht="15.5" x14ac:dyDescent="0.35">
      <c r="A37" s="4">
        <v>37936</v>
      </c>
      <c r="B37" s="3" t="s">
        <v>2</v>
      </c>
      <c r="C37" s="3">
        <v>174</v>
      </c>
      <c r="D37" s="3">
        <v>89</v>
      </c>
      <c r="E37" s="3" t="s">
        <v>2730</v>
      </c>
      <c r="F37" s="5" t="s">
        <v>1487</v>
      </c>
      <c r="G37" s="3" t="s">
        <v>2731</v>
      </c>
      <c r="H37" s="3" t="s">
        <v>801</v>
      </c>
    </row>
    <row r="38" spans="1:8" ht="15.5" x14ac:dyDescent="0.35">
      <c r="A38" s="4">
        <v>37612</v>
      </c>
      <c r="B38" s="3" t="s">
        <v>4</v>
      </c>
      <c r="C38" s="3">
        <v>155</v>
      </c>
      <c r="D38" s="3">
        <v>84</v>
      </c>
      <c r="E38" s="3" t="s">
        <v>1137</v>
      </c>
      <c r="F38" s="5" t="s">
        <v>1138</v>
      </c>
      <c r="G38" s="3" t="s">
        <v>1139</v>
      </c>
      <c r="H38" s="3" t="s">
        <v>44</v>
      </c>
    </row>
    <row r="39" spans="1:8" ht="15.5" x14ac:dyDescent="0.35">
      <c r="A39" s="4">
        <v>38044</v>
      </c>
      <c r="B39" s="3" t="s">
        <v>5</v>
      </c>
      <c r="C39" s="3">
        <v>179</v>
      </c>
      <c r="D39" s="3">
        <v>83</v>
      </c>
      <c r="E39" s="3" t="s">
        <v>1921</v>
      </c>
      <c r="F39" s="5" t="s">
        <v>1251</v>
      </c>
      <c r="G39" s="3" t="s">
        <v>1922</v>
      </c>
      <c r="H39" s="3" t="s">
        <v>397</v>
      </c>
    </row>
    <row r="40" spans="1:8" ht="15.5" x14ac:dyDescent="0.35">
      <c r="A40" s="4">
        <v>38347</v>
      </c>
      <c r="B40" s="3" t="s">
        <v>3</v>
      </c>
      <c r="C40" s="3">
        <v>177</v>
      </c>
      <c r="D40" s="3">
        <v>61</v>
      </c>
      <c r="E40" s="3" t="s">
        <v>1423</v>
      </c>
      <c r="F40" s="5" t="s">
        <v>1068</v>
      </c>
      <c r="G40" s="3" t="s">
        <v>1424</v>
      </c>
      <c r="H40" s="3" t="s">
        <v>160</v>
      </c>
    </row>
    <row r="41" spans="1:8" ht="15.5" x14ac:dyDescent="0.35">
      <c r="A41" s="4">
        <v>38285</v>
      </c>
      <c r="B41" s="3" t="s">
        <v>5</v>
      </c>
      <c r="C41" s="3">
        <v>165</v>
      </c>
      <c r="D41" s="3">
        <v>90</v>
      </c>
      <c r="E41" s="3" t="s">
        <v>2115</v>
      </c>
      <c r="F41" s="5" t="s">
        <v>1178</v>
      </c>
      <c r="G41" s="3" t="s">
        <v>2116</v>
      </c>
      <c r="H41" s="3" t="s">
        <v>492</v>
      </c>
    </row>
    <row r="42" spans="1:8" ht="15.5" x14ac:dyDescent="0.35">
      <c r="A42" s="4">
        <v>37099</v>
      </c>
      <c r="B42" s="3" t="s">
        <v>0</v>
      </c>
      <c r="C42" s="3">
        <v>176</v>
      </c>
      <c r="D42" s="3">
        <v>78</v>
      </c>
      <c r="E42" s="3" t="s">
        <v>2713</v>
      </c>
      <c r="F42" s="5" t="s">
        <v>1178</v>
      </c>
      <c r="G42" s="3" t="s">
        <v>2714</v>
      </c>
      <c r="H42" s="3" t="s">
        <v>792</v>
      </c>
    </row>
    <row r="43" spans="1:8" ht="15.5" x14ac:dyDescent="0.35">
      <c r="A43" s="4">
        <v>37748</v>
      </c>
      <c r="B43" s="3" t="s">
        <v>0</v>
      </c>
      <c r="C43" s="3">
        <v>157</v>
      </c>
      <c r="D43" s="3">
        <v>87</v>
      </c>
      <c r="E43" s="3" t="s">
        <v>1823</v>
      </c>
      <c r="F43" s="5" t="s">
        <v>1256</v>
      </c>
      <c r="G43" s="3" t="s">
        <v>1824</v>
      </c>
      <c r="H43" s="3" t="s">
        <v>350</v>
      </c>
    </row>
    <row r="44" spans="1:8" ht="15.5" x14ac:dyDescent="0.35">
      <c r="A44" s="4">
        <v>37699</v>
      </c>
      <c r="B44" s="3" t="s">
        <v>6</v>
      </c>
      <c r="C44" s="3">
        <v>164</v>
      </c>
      <c r="D44" s="3">
        <v>52</v>
      </c>
      <c r="E44" s="3" t="s">
        <v>3016</v>
      </c>
      <c r="F44" s="5" t="s">
        <v>1821</v>
      </c>
      <c r="G44" s="3" t="s">
        <v>3017</v>
      </c>
      <c r="H44" s="3" t="s">
        <v>941</v>
      </c>
    </row>
    <row r="45" spans="1:8" ht="15.5" x14ac:dyDescent="0.35">
      <c r="A45" s="4">
        <v>37671</v>
      </c>
      <c r="B45" s="3" t="s">
        <v>1</v>
      </c>
      <c r="C45" s="3">
        <v>178</v>
      </c>
      <c r="D45" s="3">
        <v>47</v>
      </c>
      <c r="E45" s="3" t="s">
        <v>2260</v>
      </c>
      <c r="F45" s="5" t="s">
        <v>1487</v>
      </c>
      <c r="G45" s="3" t="s">
        <v>2261</v>
      </c>
      <c r="H45" s="3" t="s">
        <v>565</v>
      </c>
    </row>
    <row r="46" spans="1:8" ht="15.5" x14ac:dyDescent="0.35">
      <c r="A46" s="4">
        <v>37060</v>
      </c>
      <c r="B46" s="3" t="s">
        <v>4</v>
      </c>
      <c r="C46" s="3">
        <v>150</v>
      </c>
      <c r="D46" s="3">
        <v>92</v>
      </c>
      <c r="E46" s="3" t="s">
        <v>2663</v>
      </c>
      <c r="F46" s="5" t="s">
        <v>1199</v>
      </c>
      <c r="G46" s="3" t="s">
        <v>2664</v>
      </c>
      <c r="H46" s="3" t="s">
        <v>766</v>
      </c>
    </row>
    <row r="47" spans="1:8" ht="15.5" x14ac:dyDescent="0.35">
      <c r="A47" s="4">
        <v>37605</v>
      </c>
      <c r="B47" s="3" t="s">
        <v>0</v>
      </c>
      <c r="C47" s="3">
        <v>172</v>
      </c>
      <c r="D47" s="3">
        <v>65</v>
      </c>
      <c r="E47" s="3" t="s">
        <v>2419</v>
      </c>
      <c r="F47" s="5" t="s">
        <v>1482</v>
      </c>
      <c r="G47" s="3" t="s">
        <v>2420</v>
      </c>
      <c r="H47" s="3" t="s">
        <v>643</v>
      </c>
    </row>
    <row r="48" spans="1:8" ht="15.5" x14ac:dyDescent="0.35">
      <c r="A48" s="4">
        <v>37703</v>
      </c>
      <c r="B48" s="3" t="s">
        <v>7</v>
      </c>
      <c r="C48" s="3">
        <v>159</v>
      </c>
      <c r="D48" s="3">
        <v>82</v>
      </c>
      <c r="E48" s="3" t="s">
        <v>1700</v>
      </c>
      <c r="F48" s="5" t="s">
        <v>1149</v>
      </c>
      <c r="G48" s="3" t="s">
        <v>1701</v>
      </c>
      <c r="H48" s="3" t="s">
        <v>292</v>
      </c>
    </row>
    <row r="49" spans="1:8" ht="15.5" x14ac:dyDescent="0.35">
      <c r="A49" s="4">
        <v>38086</v>
      </c>
      <c r="B49" s="3" t="s">
        <v>4</v>
      </c>
      <c r="C49" s="3">
        <v>162</v>
      </c>
      <c r="D49" s="3">
        <v>79</v>
      </c>
      <c r="E49" s="3" t="s">
        <v>2695</v>
      </c>
      <c r="F49" s="5" t="s">
        <v>1821</v>
      </c>
      <c r="G49" s="3" t="s">
        <v>2696</v>
      </c>
      <c r="H49" s="3" t="s">
        <v>783</v>
      </c>
    </row>
    <row r="50" spans="1:8" ht="15.5" x14ac:dyDescent="0.35">
      <c r="A50" s="4">
        <v>37646</v>
      </c>
      <c r="B50" s="3" t="s">
        <v>7</v>
      </c>
      <c r="C50" s="3">
        <v>167</v>
      </c>
      <c r="D50" s="3">
        <v>95</v>
      </c>
      <c r="E50" s="3" t="s">
        <v>3041</v>
      </c>
      <c r="F50" s="5" t="s">
        <v>1239</v>
      </c>
      <c r="G50" s="3" t="s">
        <v>3042</v>
      </c>
      <c r="H50" s="3" t="s">
        <v>954</v>
      </c>
    </row>
    <row r="51" spans="1:8" ht="15.5" x14ac:dyDescent="0.35">
      <c r="A51" s="4">
        <v>38251</v>
      </c>
      <c r="B51" s="3" t="s">
        <v>4</v>
      </c>
      <c r="C51" s="3">
        <v>152</v>
      </c>
      <c r="D51" s="3">
        <v>78</v>
      </c>
      <c r="E51" s="3" t="s">
        <v>2540</v>
      </c>
      <c r="F51" s="5" t="s">
        <v>1341</v>
      </c>
      <c r="G51" s="3" t="s">
        <v>2541</v>
      </c>
      <c r="H51" s="3" t="s">
        <v>704</v>
      </c>
    </row>
    <row r="52" spans="1:8" ht="15.5" x14ac:dyDescent="0.35">
      <c r="A52" s="4">
        <v>37964</v>
      </c>
      <c r="B52" s="3" t="s">
        <v>3</v>
      </c>
      <c r="C52" s="3">
        <v>166</v>
      </c>
      <c r="D52" s="3">
        <v>51</v>
      </c>
      <c r="E52" s="3" t="s">
        <v>1505</v>
      </c>
      <c r="F52" s="5" t="s">
        <v>1501</v>
      </c>
      <c r="G52" s="3" t="s">
        <v>1506</v>
      </c>
      <c r="H52" s="3" t="s">
        <v>198</v>
      </c>
    </row>
    <row r="53" spans="1:8" ht="15.5" x14ac:dyDescent="0.35">
      <c r="A53" s="4">
        <v>37637</v>
      </c>
      <c r="B53" s="3" t="s">
        <v>4</v>
      </c>
      <c r="C53" s="3">
        <v>172</v>
      </c>
      <c r="D53" s="3">
        <v>94</v>
      </c>
      <c r="E53" s="3" t="s">
        <v>1617</v>
      </c>
      <c r="F53" s="5" t="s">
        <v>1154</v>
      </c>
      <c r="G53" s="3" t="s">
        <v>1618</v>
      </c>
      <c r="H53" s="3" t="s">
        <v>251</v>
      </c>
    </row>
    <row r="54" spans="1:8" ht="15.5" x14ac:dyDescent="0.35">
      <c r="A54" s="4">
        <v>37435</v>
      </c>
      <c r="B54" s="3" t="s">
        <v>6</v>
      </c>
      <c r="C54" s="3">
        <v>166</v>
      </c>
      <c r="D54" s="3">
        <v>73</v>
      </c>
      <c r="E54" s="3" t="s">
        <v>2536</v>
      </c>
      <c r="F54" s="5" t="s">
        <v>1071</v>
      </c>
      <c r="G54" s="3" t="s">
        <v>2537</v>
      </c>
      <c r="H54" s="3" t="s">
        <v>702</v>
      </c>
    </row>
    <row r="55" spans="1:8" ht="15.5" x14ac:dyDescent="0.35">
      <c r="A55" s="4">
        <v>37705</v>
      </c>
      <c r="B55" s="3" t="s">
        <v>6</v>
      </c>
      <c r="C55" s="3">
        <v>155</v>
      </c>
      <c r="D55" s="3">
        <v>87</v>
      </c>
      <c r="E55" s="3" t="s">
        <v>2232</v>
      </c>
      <c r="F55" s="5" t="s">
        <v>1267</v>
      </c>
      <c r="G55" s="3" t="s">
        <v>2233</v>
      </c>
      <c r="H55" s="3" t="s">
        <v>551</v>
      </c>
    </row>
    <row r="56" spans="1:8" ht="15.5" x14ac:dyDescent="0.35">
      <c r="A56" s="4">
        <v>38262</v>
      </c>
      <c r="B56" s="3" t="s">
        <v>6</v>
      </c>
      <c r="C56" s="3">
        <v>165</v>
      </c>
      <c r="D56" s="3">
        <v>89</v>
      </c>
      <c r="E56" s="3" t="s">
        <v>1153</v>
      </c>
      <c r="F56" s="5" t="s">
        <v>1154</v>
      </c>
      <c r="G56" s="3" t="s">
        <v>1155</v>
      </c>
      <c r="H56" s="3" t="s">
        <v>50</v>
      </c>
    </row>
    <row r="57" spans="1:8" ht="15.5" x14ac:dyDescent="0.35">
      <c r="A57" s="4">
        <v>37041</v>
      </c>
      <c r="B57" s="3" t="s">
        <v>1</v>
      </c>
      <c r="C57" s="3">
        <v>164</v>
      </c>
      <c r="D57" s="3">
        <v>46</v>
      </c>
      <c r="E57" s="3" t="s">
        <v>1452</v>
      </c>
      <c r="F57" s="5" t="s">
        <v>1065</v>
      </c>
      <c r="G57" s="3" t="s">
        <v>1453</v>
      </c>
      <c r="H57" s="3" t="s">
        <v>173</v>
      </c>
    </row>
    <row r="58" spans="1:8" ht="15.5" x14ac:dyDescent="0.35">
      <c r="A58" s="4">
        <v>37182</v>
      </c>
      <c r="B58" s="3" t="s">
        <v>6</v>
      </c>
      <c r="C58" s="3">
        <v>171</v>
      </c>
      <c r="D58" s="3">
        <v>45</v>
      </c>
      <c r="E58" s="3" t="s">
        <v>1303</v>
      </c>
      <c r="F58" s="5" t="s">
        <v>1183</v>
      </c>
      <c r="G58" s="3" t="s">
        <v>1304</v>
      </c>
      <c r="H58" s="3" t="s">
        <v>108</v>
      </c>
    </row>
    <row r="59" spans="1:8" ht="15.5" x14ac:dyDescent="0.35">
      <c r="A59" s="4">
        <v>38132</v>
      </c>
      <c r="B59" s="3" t="s">
        <v>7</v>
      </c>
      <c r="C59" s="3">
        <v>151</v>
      </c>
      <c r="D59" s="3">
        <v>59</v>
      </c>
      <c r="E59" s="3" t="s">
        <v>1101</v>
      </c>
      <c r="F59" s="5" t="s">
        <v>1077</v>
      </c>
      <c r="G59" s="3" t="s">
        <v>1102</v>
      </c>
      <c r="H59" s="3" t="s">
        <v>31</v>
      </c>
    </row>
    <row r="60" spans="1:8" ht="15.5" x14ac:dyDescent="0.35">
      <c r="A60" s="4">
        <v>37131</v>
      </c>
      <c r="B60" s="3" t="s">
        <v>6</v>
      </c>
      <c r="C60" s="3">
        <v>172</v>
      </c>
      <c r="D60" s="3">
        <v>95</v>
      </c>
      <c r="E60" s="3" t="s">
        <v>1837</v>
      </c>
      <c r="F60" s="5" t="s">
        <v>1089</v>
      </c>
      <c r="G60" s="3" t="s">
        <v>1838</v>
      </c>
      <c r="H60" s="3" t="s">
        <v>356</v>
      </c>
    </row>
    <row r="61" spans="1:8" ht="15.5" x14ac:dyDescent="0.35">
      <c r="A61" s="4">
        <v>37681</v>
      </c>
      <c r="B61" s="3" t="s">
        <v>1</v>
      </c>
      <c r="C61" s="3">
        <v>151</v>
      </c>
      <c r="D61" s="3">
        <v>59</v>
      </c>
      <c r="E61" s="3" t="s">
        <v>2272</v>
      </c>
      <c r="F61" s="5" t="s">
        <v>1529</v>
      </c>
      <c r="G61" s="3" t="s">
        <v>2273</v>
      </c>
      <c r="H61" s="3" t="s">
        <v>571</v>
      </c>
    </row>
    <row r="62" spans="1:8" ht="15.5" x14ac:dyDescent="0.35">
      <c r="A62" s="4">
        <v>37113</v>
      </c>
      <c r="B62" s="3" t="s">
        <v>5</v>
      </c>
      <c r="C62" s="3">
        <v>174</v>
      </c>
      <c r="D62" s="3">
        <v>74</v>
      </c>
      <c r="E62" s="3" t="s">
        <v>2055</v>
      </c>
      <c r="F62" s="5" t="s">
        <v>1099</v>
      </c>
      <c r="G62" s="3" t="s">
        <v>2056</v>
      </c>
      <c r="H62" s="3" t="s">
        <v>462</v>
      </c>
    </row>
    <row r="63" spans="1:8" ht="15.5" x14ac:dyDescent="0.35">
      <c r="A63" s="4">
        <v>38382</v>
      </c>
      <c r="B63" s="3" t="s">
        <v>2</v>
      </c>
      <c r="C63" s="3">
        <v>174</v>
      </c>
      <c r="D63" s="3">
        <v>72</v>
      </c>
      <c r="E63" s="3" t="s">
        <v>2087</v>
      </c>
      <c r="F63" s="5" t="s">
        <v>1080</v>
      </c>
      <c r="G63" s="3" t="s">
        <v>2088</v>
      </c>
      <c r="H63" s="3" t="s">
        <v>478</v>
      </c>
    </row>
    <row r="64" spans="1:8" ht="15.5" x14ac:dyDescent="0.35">
      <c r="A64" s="4">
        <v>38124</v>
      </c>
      <c r="B64" s="3" t="s">
        <v>3</v>
      </c>
      <c r="C64" s="3">
        <v>180</v>
      </c>
      <c r="D64" s="3">
        <v>94</v>
      </c>
      <c r="E64" s="3" t="s">
        <v>2864</v>
      </c>
      <c r="F64" s="5" t="s">
        <v>1267</v>
      </c>
      <c r="G64" s="3" t="s">
        <v>2865</v>
      </c>
      <c r="H64" s="3" t="s">
        <v>865</v>
      </c>
    </row>
    <row r="65" spans="1:8" ht="15.5" x14ac:dyDescent="0.35">
      <c r="A65" s="4">
        <v>37904</v>
      </c>
      <c r="B65" s="3" t="s">
        <v>5</v>
      </c>
      <c r="C65" s="3">
        <v>153</v>
      </c>
      <c r="D65" s="3">
        <v>50</v>
      </c>
      <c r="E65" s="3" t="s">
        <v>2976</v>
      </c>
      <c r="F65" s="5" t="s">
        <v>1246</v>
      </c>
      <c r="G65" s="3" t="s">
        <v>2977</v>
      </c>
      <c r="H65" s="3" t="s">
        <v>920</v>
      </c>
    </row>
    <row r="66" spans="1:8" ht="15.5" x14ac:dyDescent="0.35">
      <c r="A66" s="4">
        <v>38014</v>
      </c>
      <c r="B66" s="3" t="s">
        <v>5</v>
      </c>
      <c r="C66" s="3">
        <v>154</v>
      </c>
      <c r="D66" s="3">
        <v>71</v>
      </c>
      <c r="E66" s="3" t="s">
        <v>1198</v>
      </c>
      <c r="F66" s="5" t="s">
        <v>1199</v>
      </c>
      <c r="G66" s="3" t="s">
        <v>1200</v>
      </c>
      <c r="H66" s="3" t="s">
        <v>67</v>
      </c>
    </row>
    <row r="67" spans="1:8" ht="15.5" x14ac:dyDescent="0.35">
      <c r="A67" s="4">
        <v>37595</v>
      </c>
      <c r="B67" s="3" t="s">
        <v>1</v>
      </c>
      <c r="C67" s="3">
        <v>154</v>
      </c>
      <c r="D67" s="3">
        <v>60</v>
      </c>
      <c r="E67" s="3" t="s">
        <v>2809</v>
      </c>
      <c r="F67" s="5" t="s">
        <v>1357</v>
      </c>
      <c r="G67" s="3" t="s">
        <v>2810</v>
      </c>
      <c r="H67" s="3" t="s">
        <v>840</v>
      </c>
    </row>
    <row r="68" spans="1:8" ht="15.5" x14ac:dyDescent="0.35">
      <c r="A68" s="4">
        <v>37589</v>
      </c>
      <c r="B68" s="3" t="s">
        <v>1</v>
      </c>
      <c r="C68" s="3">
        <v>150</v>
      </c>
      <c r="D68" s="3">
        <v>67</v>
      </c>
      <c r="E68" s="3" t="s">
        <v>2234</v>
      </c>
      <c r="F68" s="5" t="s">
        <v>1384</v>
      </c>
      <c r="G68" s="3" t="s">
        <v>2235</v>
      </c>
      <c r="H68" s="3" t="s">
        <v>552</v>
      </c>
    </row>
    <row r="69" spans="1:8" ht="15.5" x14ac:dyDescent="0.35">
      <c r="A69" s="4">
        <v>37064</v>
      </c>
      <c r="B69" s="3" t="s">
        <v>1</v>
      </c>
      <c r="C69" s="3">
        <v>172</v>
      </c>
      <c r="D69" s="3">
        <v>72</v>
      </c>
      <c r="E69" s="3" t="s">
        <v>1285</v>
      </c>
      <c r="F69" s="5" t="s">
        <v>1286</v>
      </c>
      <c r="G69" s="3" t="s">
        <v>1287</v>
      </c>
      <c r="H69" s="3" t="s">
        <v>101</v>
      </c>
    </row>
    <row r="70" spans="1:8" ht="15.5" x14ac:dyDescent="0.35">
      <c r="A70" s="4">
        <v>37827</v>
      </c>
      <c r="B70" s="3" t="s">
        <v>4</v>
      </c>
      <c r="C70" s="3">
        <v>180</v>
      </c>
      <c r="D70" s="3">
        <v>68</v>
      </c>
      <c r="E70" s="3" t="s">
        <v>2381</v>
      </c>
      <c r="F70" s="5" t="s">
        <v>1308</v>
      </c>
      <c r="G70" s="3" t="s">
        <v>2382</v>
      </c>
      <c r="H70" s="3" t="s">
        <v>624</v>
      </c>
    </row>
    <row r="71" spans="1:8" ht="15.5" x14ac:dyDescent="0.35">
      <c r="A71" s="4">
        <v>37088</v>
      </c>
      <c r="B71" s="3" t="s">
        <v>4</v>
      </c>
      <c r="C71" s="3">
        <v>160</v>
      </c>
      <c r="D71" s="3">
        <v>95</v>
      </c>
      <c r="E71" s="3" t="s">
        <v>1649</v>
      </c>
      <c r="F71" s="5" t="s">
        <v>1433</v>
      </c>
      <c r="G71" s="3" t="s">
        <v>1650</v>
      </c>
      <c r="H71" s="3" t="s">
        <v>267</v>
      </c>
    </row>
    <row r="72" spans="1:8" ht="15.5" x14ac:dyDescent="0.35">
      <c r="A72" s="4">
        <v>37053</v>
      </c>
      <c r="B72" s="3" t="s">
        <v>7</v>
      </c>
      <c r="C72" s="3">
        <v>152</v>
      </c>
      <c r="D72" s="3">
        <v>58</v>
      </c>
      <c r="E72" s="3" t="s">
        <v>2549</v>
      </c>
      <c r="F72" s="5" t="s">
        <v>1428</v>
      </c>
      <c r="G72" s="3" t="s">
        <v>2550</v>
      </c>
      <c r="H72" s="3" t="s">
        <v>709</v>
      </c>
    </row>
    <row r="73" spans="1:8" ht="15.5" x14ac:dyDescent="0.35">
      <c r="A73" s="4">
        <v>38115</v>
      </c>
      <c r="B73" s="3" t="s">
        <v>7</v>
      </c>
      <c r="C73" s="3">
        <v>161</v>
      </c>
      <c r="D73" s="3">
        <v>78</v>
      </c>
      <c r="E73" s="3" t="s">
        <v>1570</v>
      </c>
      <c r="F73" s="5" t="s">
        <v>1083</v>
      </c>
      <c r="G73" s="3" t="s">
        <v>1571</v>
      </c>
      <c r="H73" s="3" t="s">
        <v>229</v>
      </c>
    </row>
    <row r="74" spans="1:8" ht="15.5" x14ac:dyDescent="0.35">
      <c r="A74" s="4">
        <v>37815</v>
      </c>
      <c r="B74" s="3" t="s">
        <v>3</v>
      </c>
      <c r="C74" s="3">
        <v>154</v>
      </c>
      <c r="D74" s="3">
        <v>52</v>
      </c>
      <c r="E74" s="3" t="s">
        <v>2709</v>
      </c>
      <c r="F74" s="5" t="s">
        <v>1172</v>
      </c>
      <c r="G74" s="3" t="s">
        <v>2710</v>
      </c>
      <c r="H74" s="3" t="s">
        <v>790</v>
      </c>
    </row>
    <row r="75" spans="1:8" ht="15.5" x14ac:dyDescent="0.35">
      <c r="A75" s="4">
        <v>37032</v>
      </c>
      <c r="B75" s="3" t="s">
        <v>4</v>
      </c>
      <c r="C75" s="3">
        <v>166</v>
      </c>
      <c r="D75" s="3">
        <v>61</v>
      </c>
      <c r="E75" s="3" t="s">
        <v>1808</v>
      </c>
      <c r="F75" s="5" t="s">
        <v>1292</v>
      </c>
      <c r="G75" s="3" t="s">
        <v>1809</v>
      </c>
      <c r="H75" s="3" t="s">
        <v>344</v>
      </c>
    </row>
    <row r="76" spans="1:8" ht="15.5" x14ac:dyDescent="0.35">
      <c r="A76" s="4">
        <v>37220</v>
      </c>
      <c r="B76" s="3" t="s">
        <v>2</v>
      </c>
      <c r="C76" s="3">
        <v>174</v>
      </c>
      <c r="D76" s="3">
        <v>91</v>
      </c>
      <c r="E76" s="3" t="s">
        <v>2783</v>
      </c>
      <c r="F76" s="5" t="s">
        <v>1113</v>
      </c>
      <c r="G76" s="3" t="s">
        <v>2784</v>
      </c>
      <c r="H76" s="3" t="s">
        <v>827</v>
      </c>
    </row>
    <row r="77" spans="1:8" ht="15.5" x14ac:dyDescent="0.35">
      <c r="A77" s="4">
        <v>38462</v>
      </c>
      <c r="B77" s="3" t="s">
        <v>6</v>
      </c>
      <c r="C77" s="3">
        <v>159</v>
      </c>
      <c r="D77" s="3">
        <v>63</v>
      </c>
      <c r="E77" s="3" t="s">
        <v>2900</v>
      </c>
      <c r="F77" s="5" t="s">
        <v>1482</v>
      </c>
      <c r="G77" s="3" t="s">
        <v>2901</v>
      </c>
      <c r="H77" s="3" t="s">
        <v>883</v>
      </c>
    </row>
    <row r="78" spans="1:8" ht="15.5" x14ac:dyDescent="0.35">
      <c r="A78" s="4">
        <v>38314</v>
      </c>
      <c r="B78" s="3" t="s">
        <v>5</v>
      </c>
      <c r="C78" s="3">
        <v>167</v>
      </c>
      <c r="D78" s="3">
        <v>76</v>
      </c>
      <c r="E78" s="3" t="s">
        <v>2067</v>
      </c>
      <c r="F78" s="5" t="s">
        <v>1065</v>
      </c>
      <c r="G78" s="3" t="s">
        <v>2068</v>
      </c>
      <c r="H78" s="3" t="s">
        <v>468</v>
      </c>
    </row>
    <row r="79" spans="1:8" ht="15.5" x14ac:dyDescent="0.35">
      <c r="A79" s="4">
        <v>37325</v>
      </c>
      <c r="B79" s="3" t="s">
        <v>4</v>
      </c>
      <c r="C79" s="3">
        <v>171</v>
      </c>
      <c r="D79" s="3">
        <v>58</v>
      </c>
      <c r="E79" s="3" t="s">
        <v>2657</v>
      </c>
      <c r="F79" s="5" t="s">
        <v>1225</v>
      </c>
      <c r="G79" s="3" t="s">
        <v>2658</v>
      </c>
      <c r="H79" s="3" t="s">
        <v>763</v>
      </c>
    </row>
    <row r="80" spans="1:8" ht="15.5" x14ac:dyDescent="0.35">
      <c r="A80" s="4">
        <v>37995</v>
      </c>
      <c r="B80" s="3" t="s">
        <v>3</v>
      </c>
      <c r="C80" s="3">
        <v>158</v>
      </c>
      <c r="D80" s="3">
        <v>68</v>
      </c>
      <c r="E80" s="3" t="s">
        <v>2038</v>
      </c>
      <c r="F80" s="5" t="s">
        <v>1861</v>
      </c>
      <c r="G80" s="3" t="s">
        <v>2039</v>
      </c>
      <c r="H80" s="3" t="s">
        <v>453</v>
      </c>
    </row>
    <row r="81" spans="1:8" ht="15.5" x14ac:dyDescent="0.35">
      <c r="A81" s="4">
        <v>38418</v>
      </c>
      <c r="B81" s="3" t="s">
        <v>2</v>
      </c>
      <c r="C81" s="3">
        <v>166</v>
      </c>
      <c r="D81" s="3">
        <v>61</v>
      </c>
      <c r="E81" s="3" t="s">
        <v>2449</v>
      </c>
      <c r="F81" s="5" t="s">
        <v>1196</v>
      </c>
      <c r="G81" s="3" t="s">
        <v>2450</v>
      </c>
      <c r="H81" s="3" t="s">
        <v>658</v>
      </c>
    </row>
    <row r="82" spans="1:8" ht="15.5" x14ac:dyDescent="0.35">
      <c r="A82" s="4">
        <v>38125</v>
      </c>
      <c r="B82" s="3" t="s">
        <v>6</v>
      </c>
      <c r="C82" s="3">
        <v>168</v>
      </c>
      <c r="D82" s="3">
        <v>88</v>
      </c>
      <c r="E82" s="3" t="s">
        <v>1765</v>
      </c>
      <c r="F82" s="5" t="s">
        <v>1246</v>
      </c>
      <c r="G82" s="3" t="s">
        <v>1766</v>
      </c>
      <c r="H82" s="3" t="s">
        <v>322</v>
      </c>
    </row>
    <row r="83" spans="1:8" ht="15.5" x14ac:dyDescent="0.35">
      <c r="A83" s="4">
        <v>37907</v>
      </c>
      <c r="B83" s="3" t="s">
        <v>2</v>
      </c>
      <c r="C83" s="3">
        <v>175</v>
      </c>
      <c r="D83" s="3">
        <v>47</v>
      </c>
      <c r="E83" s="3" t="s">
        <v>1390</v>
      </c>
      <c r="F83" s="5" t="s">
        <v>1113</v>
      </c>
      <c r="G83" s="3" t="s">
        <v>1391</v>
      </c>
      <c r="H83" s="3" t="s">
        <v>145</v>
      </c>
    </row>
    <row r="84" spans="1:8" ht="15.5" x14ac:dyDescent="0.35">
      <c r="A84" s="4">
        <v>38000</v>
      </c>
      <c r="B84" s="3" t="s">
        <v>4</v>
      </c>
      <c r="C84" s="3">
        <v>160</v>
      </c>
      <c r="D84" s="3">
        <v>74</v>
      </c>
      <c r="E84" s="3" t="s">
        <v>1843</v>
      </c>
      <c r="F84" s="5" t="s">
        <v>1065</v>
      </c>
      <c r="G84" s="3" t="s">
        <v>1844</v>
      </c>
      <c r="H84" s="3" t="s">
        <v>359</v>
      </c>
    </row>
    <row r="85" spans="1:8" ht="15.5" x14ac:dyDescent="0.35">
      <c r="A85" s="4">
        <v>37593</v>
      </c>
      <c r="B85" s="3" t="s">
        <v>3</v>
      </c>
      <c r="C85" s="3">
        <v>167</v>
      </c>
      <c r="D85" s="3">
        <v>60</v>
      </c>
      <c r="E85" s="3" t="s">
        <v>1350</v>
      </c>
      <c r="F85" s="5" t="s">
        <v>1222</v>
      </c>
      <c r="G85" s="3" t="s">
        <v>1351</v>
      </c>
      <c r="H85" s="3" t="s">
        <v>127</v>
      </c>
    </row>
    <row r="86" spans="1:8" ht="15.5" x14ac:dyDescent="0.35">
      <c r="A86" s="4">
        <v>37116</v>
      </c>
      <c r="B86" s="3" t="s">
        <v>0</v>
      </c>
      <c r="C86" s="3">
        <v>153</v>
      </c>
      <c r="D86" s="3">
        <v>95</v>
      </c>
      <c r="E86" s="3" t="s">
        <v>2807</v>
      </c>
      <c r="F86" s="5" t="s">
        <v>1169</v>
      </c>
      <c r="G86" s="3" t="s">
        <v>2808</v>
      </c>
      <c r="H86" s="3" t="s">
        <v>839</v>
      </c>
    </row>
    <row r="87" spans="1:8" ht="15.5" x14ac:dyDescent="0.35">
      <c r="A87" s="4">
        <v>38466</v>
      </c>
      <c r="B87" s="3" t="s">
        <v>5</v>
      </c>
      <c r="C87" s="3">
        <v>159</v>
      </c>
      <c r="D87" s="3">
        <v>51</v>
      </c>
      <c r="E87" s="3" t="s">
        <v>2081</v>
      </c>
      <c r="F87" s="5" t="s">
        <v>1682</v>
      </c>
      <c r="G87" s="3" t="s">
        <v>2082</v>
      </c>
      <c r="H87" s="3" t="s">
        <v>475</v>
      </c>
    </row>
    <row r="88" spans="1:8" ht="15.5" x14ac:dyDescent="0.35">
      <c r="A88" s="4">
        <v>37274</v>
      </c>
      <c r="B88" s="3" t="s">
        <v>2</v>
      </c>
      <c r="C88" s="3">
        <v>150</v>
      </c>
      <c r="D88" s="3">
        <v>53</v>
      </c>
      <c r="E88" s="3" t="s">
        <v>1124</v>
      </c>
      <c r="F88" s="5" t="s">
        <v>1125</v>
      </c>
      <c r="G88" s="3" t="s">
        <v>1126</v>
      </c>
      <c r="H88" s="3" t="s">
        <v>39</v>
      </c>
    </row>
    <row r="89" spans="1:8" ht="15.5" x14ac:dyDescent="0.35">
      <c r="A89" s="4">
        <v>37455</v>
      </c>
      <c r="B89" s="3" t="s">
        <v>7</v>
      </c>
      <c r="C89" s="3">
        <v>172</v>
      </c>
      <c r="D89" s="3">
        <v>77</v>
      </c>
      <c r="E89" s="3" t="s">
        <v>1124</v>
      </c>
      <c r="F89" s="5" t="s">
        <v>1779</v>
      </c>
      <c r="G89" s="3" t="s">
        <v>3008</v>
      </c>
      <c r="H89" s="3" t="s">
        <v>936</v>
      </c>
    </row>
    <row r="90" spans="1:8" ht="15.5" x14ac:dyDescent="0.35">
      <c r="A90" s="4">
        <v>37581</v>
      </c>
      <c r="B90" s="3" t="s">
        <v>1</v>
      </c>
      <c r="C90" s="3">
        <v>157</v>
      </c>
      <c r="D90" s="3">
        <v>90</v>
      </c>
      <c r="E90" s="3" t="s">
        <v>1968</v>
      </c>
      <c r="F90" s="5" t="s">
        <v>1501</v>
      </c>
      <c r="G90" s="3" t="s">
        <v>1969</v>
      </c>
      <c r="H90" s="3" t="s">
        <v>12</v>
      </c>
    </row>
    <row r="91" spans="1:8" ht="15.5" x14ac:dyDescent="0.35">
      <c r="A91" s="4">
        <v>38197</v>
      </c>
      <c r="B91" s="3" t="s">
        <v>5</v>
      </c>
      <c r="C91" s="3">
        <v>176</v>
      </c>
      <c r="D91" s="3">
        <v>47</v>
      </c>
      <c r="E91" s="3" t="s">
        <v>1185</v>
      </c>
      <c r="F91" s="5" t="s">
        <v>1186</v>
      </c>
      <c r="G91" s="3" t="s">
        <v>1187</v>
      </c>
      <c r="H91" s="3" t="s">
        <v>62</v>
      </c>
    </row>
    <row r="92" spans="1:8" ht="15.5" x14ac:dyDescent="0.35">
      <c r="A92" s="4">
        <v>37713</v>
      </c>
      <c r="B92" s="3" t="s">
        <v>2</v>
      </c>
      <c r="C92" s="3">
        <v>177</v>
      </c>
      <c r="D92" s="3">
        <v>52</v>
      </c>
      <c r="E92" s="3" t="s">
        <v>1635</v>
      </c>
      <c r="F92" s="5" t="s">
        <v>1536</v>
      </c>
      <c r="G92" s="3" t="s">
        <v>1636</v>
      </c>
      <c r="H92" s="3" t="s">
        <v>260</v>
      </c>
    </row>
    <row r="93" spans="1:8" ht="15.5" x14ac:dyDescent="0.35">
      <c r="A93" s="4">
        <v>37170</v>
      </c>
      <c r="B93" s="3" t="s">
        <v>4</v>
      </c>
      <c r="C93" s="3">
        <v>166</v>
      </c>
      <c r="D93" s="3">
        <v>85</v>
      </c>
      <c r="E93" s="3" t="s">
        <v>1323</v>
      </c>
      <c r="F93" s="5" t="s">
        <v>1086</v>
      </c>
      <c r="G93" s="3" t="s">
        <v>1324</v>
      </c>
      <c r="H93" s="3" t="s">
        <v>116</v>
      </c>
    </row>
    <row r="94" spans="1:8" ht="15.5" x14ac:dyDescent="0.35">
      <c r="A94" s="4">
        <v>37105</v>
      </c>
      <c r="B94" s="3" t="s">
        <v>6</v>
      </c>
      <c r="C94" s="3">
        <v>171</v>
      </c>
      <c r="D94" s="3">
        <v>69</v>
      </c>
      <c r="E94" s="3" t="s">
        <v>1601</v>
      </c>
      <c r="F94" s="5" t="s">
        <v>1104</v>
      </c>
      <c r="G94" s="3" t="s">
        <v>1602</v>
      </c>
      <c r="H94" s="3" t="s">
        <v>243</v>
      </c>
    </row>
    <row r="95" spans="1:8" ht="15.5" x14ac:dyDescent="0.35">
      <c r="A95" s="4">
        <v>37063</v>
      </c>
      <c r="B95" s="3" t="s">
        <v>3</v>
      </c>
      <c r="C95" s="3">
        <v>156</v>
      </c>
      <c r="D95" s="3">
        <v>85</v>
      </c>
      <c r="E95" s="3" t="s">
        <v>1148</v>
      </c>
      <c r="F95" s="5" t="s">
        <v>1149</v>
      </c>
      <c r="G95" s="3" t="s">
        <v>1150</v>
      </c>
      <c r="H95" s="3" t="s">
        <v>48</v>
      </c>
    </row>
    <row r="96" spans="1:8" ht="15.5" x14ac:dyDescent="0.35">
      <c r="A96" s="4">
        <v>37031</v>
      </c>
      <c r="B96" s="3" t="s">
        <v>1</v>
      </c>
      <c r="C96" s="3">
        <v>172</v>
      </c>
      <c r="D96" s="3">
        <v>46</v>
      </c>
      <c r="E96" s="3" t="s">
        <v>3022</v>
      </c>
      <c r="F96" s="5" t="s">
        <v>1236</v>
      </c>
      <c r="G96" s="3" t="s">
        <v>3023</v>
      </c>
      <c r="H96" s="3" t="s">
        <v>944</v>
      </c>
    </row>
    <row r="97" spans="1:8" ht="15.5" x14ac:dyDescent="0.35">
      <c r="A97" s="4">
        <v>37474</v>
      </c>
      <c r="B97" s="3" t="s">
        <v>5</v>
      </c>
      <c r="C97" s="3">
        <v>172</v>
      </c>
      <c r="D97" s="3">
        <v>66</v>
      </c>
      <c r="E97" s="3" t="s">
        <v>3086</v>
      </c>
      <c r="F97" s="5" t="s">
        <v>1065</v>
      </c>
      <c r="G97" s="3" t="s">
        <v>3087</v>
      </c>
      <c r="H97" s="3" t="s">
        <v>977</v>
      </c>
    </row>
    <row r="98" spans="1:8" ht="15.5" x14ac:dyDescent="0.35">
      <c r="A98" s="4">
        <v>37331</v>
      </c>
      <c r="B98" s="3" t="s">
        <v>1</v>
      </c>
      <c r="C98" s="3">
        <v>173</v>
      </c>
      <c r="D98" s="3">
        <v>57</v>
      </c>
      <c r="E98" s="3" t="s">
        <v>2601</v>
      </c>
      <c r="F98" s="5" t="s">
        <v>1071</v>
      </c>
      <c r="G98" s="3" t="s">
        <v>2602</v>
      </c>
      <c r="H98" s="3" t="s">
        <v>735</v>
      </c>
    </row>
    <row r="99" spans="1:8" ht="15.5" x14ac:dyDescent="0.35">
      <c r="A99" s="4">
        <v>38124</v>
      </c>
      <c r="B99" s="3" t="s">
        <v>7</v>
      </c>
      <c r="C99" s="3">
        <v>166</v>
      </c>
      <c r="D99" s="3">
        <v>46</v>
      </c>
      <c r="E99" s="3" t="s">
        <v>2830</v>
      </c>
      <c r="F99" s="5" t="s">
        <v>1709</v>
      </c>
      <c r="G99" s="3" t="s">
        <v>2831</v>
      </c>
      <c r="H99" s="3" t="s">
        <v>851</v>
      </c>
    </row>
    <row r="100" spans="1:8" ht="15.5" x14ac:dyDescent="0.35">
      <c r="A100" s="4">
        <v>37738</v>
      </c>
      <c r="B100" s="3" t="s">
        <v>2</v>
      </c>
      <c r="C100" s="3">
        <v>177</v>
      </c>
      <c r="D100" s="3">
        <v>91</v>
      </c>
      <c r="E100" s="3" t="s">
        <v>1914</v>
      </c>
      <c r="F100" s="5" t="s">
        <v>1259</v>
      </c>
      <c r="G100" s="3" t="s">
        <v>1915</v>
      </c>
      <c r="H100" s="3" t="s">
        <v>394</v>
      </c>
    </row>
    <row r="101" spans="1:8" ht="15.5" x14ac:dyDescent="0.35">
      <c r="A101" s="4">
        <v>37753</v>
      </c>
      <c r="B101" s="3" t="s">
        <v>6</v>
      </c>
      <c r="C101" s="3">
        <v>172</v>
      </c>
      <c r="D101" s="3">
        <v>62</v>
      </c>
      <c r="E101" s="3" t="s">
        <v>2307</v>
      </c>
      <c r="F101" s="5" t="s">
        <v>1094</v>
      </c>
      <c r="G101" s="3" t="s">
        <v>2308</v>
      </c>
      <c r="H101" s="3" t="s">
        <v>588</v>
      </c>
    </row>
    <row r="102" spans="1:8" ht="15.5" x14ac:dyDescent="0.35">
      <c r="A102" s="4">
        <v>37764</v>
      </c>
      <c r="B102" s="3" t="s">
        <v>1</v>
      </c>
      <c r="C102" s="3">
        <v>164</v>
      </c>
      <c r="D102" s="3">
        <v>79</v>
      </c>
      <c r="E102" s="3" t="s">
        <v>1067</v>
      </c>
      <c r="F102" s="5" t="s">
        <v>1225</v>
      </c>
      <c r="G102" s="3" t="s">
        <v>2770</v>
      </c>
      <c r="H102" s="3" t="s">
        <v>820</v>
      </c>
    </row>
    <row r="103" spans="1:8" ht="15.5" x14ac:dyDescent="0.35">
      <c r="A103" s="4">
        <v>37439</v>
      </c>
      <c r="B103" s="3" t="s">
        <v>2</v>
      </c>
      <c r="C103" s="3">
        <v>174</v>
      </c>
      <c r="D103" s="3">
        <v>66</v>
      </c>
      <c r="E103" s="3" t="s">
        <v>1067</v>
      </c>
      <c r="F103" s="5" t="s">
        <v>1068</v>
      </c>
      <c r="G103" s="3" t="s">
        <v>1069</v>
      </c>
      <c r="H103" s="3" t="s">
        <v>20</v>
      </c>
    </row>
    <row r="104" spans="1:8" ht="15.5" x14ac:dyDescent="0.35">
      <c r="A104" s="4">
        <v>38314</v>
      </c>
      <c r="B104" s="3" t="s">
        <v>7</v>
      </c>
      <c r="C104" s="3">
        <v>153</v>
      </c>
      <c r="D104" s="3">
        <v>84</v>
      </c>
      <c r="E104" s="3" t="s">
        <v>1439</v>
      </c>
      <c r="F104" s="5" t="s">
        <v>1346</v>
      </c>
      <c r="G104" s="3" t="s">
        <v>1440</v>
      </c>
      <c r="H104" s="3" t="s">
        <v>167</v>
      </c>
    </row>
    <row r="105" spans="1:8" ht="15.5" x14ac:dyDescent="0.35">
      <c r="A105" s="4">
        <v>38392</v>
      </c>
      <c r="B105" s="3" t="s">
        <v>0</v>
      </c>
      <c r="C105" s="3">
        <v>151</v>
      </c>
      <c r="D105" s="3">
        <v>78</v>
      </c>
      <c r="E105" s="3" t="s">
        <v>2555</v>
      </c>
      <c r="F105" s="5" t="s">
        <v>1206</v>
      </c>
      <c r="G105" s="3" t="s">
        <v>2556</v>
      </c>
      <c r="H105" s="3" t="s">
        <v>712</v>
      </c>
    </row>
    <row r="106" spans="1:8" ht="15.5" x14ac:dyDescent="0.35">
      <c r="A106" s="4">
        <v>37343</v>
      </c>
      <c r="B106" s="3" t="s">
        <v>1</v>
      </c>
      <c r="C106" s="3">
        <v>150</v>
      </c>
      <c r="D106" s="3">
        <v>54</v>
      </c>
      <c r="E106" s="3" t="s">
        <v>1345</v>
      </c>
      <c r="F106" s="5" t="s">
        <v>1346</v>
      </c>
      <c r="G106" s="3" t="s">
        <v>1347</v>
      </c>
      <c r="H106" s="3" t="s">
        <v>125</v>
      </c>
    </row>
    <row r="107" spans="1:8" ht="15.5" x14ac:dyDescent="0.35">
      <c r="A107" s="4">
        <v>37515</v>
      </c>
      <c r="B107" s="3" t="s">
        <v>4</v>
      </c>
      <c r="C107" s="3">
        <v>161</v>
      </c>
      <c r="D107" s="3">
        <v>54</v>
      </c>
      <c r="E107" s="3" t="s">
        <v>1802</v>
      </c>
      <c r="F107" s="5" t="s">
        <v>1217</v>
      </c>
      <c r="G107" s="3" t="s">
        <v>1803</v>
      </c>
      <c r="H107" s="3" t="s">
        <v>341</v>
      </c>
    </row>
    <row r="108" spans="1:8" ht="15.5" x14ac:dyDescent="0.35">
      <c r="A108" s="4">
        <v>37195</v>
      </c>
      <c r="B108" s="3" t="s">
        <v>3</v>
      </c>
      <c r="C108" s="3">
        <v>153</v>
      </c>
      <c r="D108" s="3">
        <v>91</v>
      </c>
      <c r="E108" s="3" t="s">
        <v>1288</v>
      </c>
      <c r="F108" s="5" t="s">
        <v>1289</v>
      </c>
      <c r="G108" s="3" t="s">
        <v>1290</v>
      </c>
      <c r="H108" s="3" t="s">
        <v>102</v>
      </c>
    </row>
    <row r="109" spans="1:8" ht="15.5" x14ac:dyDescent="0.35">
      <c r="A109" s="4">
        <v>37996</v>
      </c>
      <c r="B109" s="3" t="s">
        <v>2</v>
      </c>
      <c r="C109" s="3">
        <v>176</v>
      </c>
      <c r="D109" s="3">
        <v>75</v>
      </c>
      <c r="E109" s="3" t="s">
        <v>2817</v>
      </c>
      <c r="F109" s="5" t="s">
        <v>1212</v>
      </c>
      <c r="G109" s="3" t="s">
        <v>2818</v>
      </c>
      <c r="H109" s="3" t="s">
        <v>844</v>
      </c>
    </row>
    <row r="110" spans="1:8" ht="15.5" x14ac:dyDescent="0.35">
      <c r="A110" s="4">
        <v>37536</v>
      </c>
      <c r="B110" s="3" t="s">
        <v>5</v>
      </c>
      <c r="C110" s="3">
        <v>157</v>
      </c>
      <c r="D110" s="3">
        <v>49</v>
      </c>
      <c r="E110" s="3" t="s">
        <v>2705</v>
      </c>
      <c r="F110" s="5" t="s">
        <v>1267</v>
      </c>
      <c r="G110" s="3" t="s">
        <v>2706</v>
      </c>
      <c r="H110" s="3" t="s">
        <v>788</v>
      </c>
    </row>
    <row r="111" spans="1:8" ht="15.5" x14ac:dyDescent="0.35">
      <c r="A111" s="4">
        <v>37514</v>
      </c>
      <c r="B111" s="3" t="s">
        <v>5</v>
      </c>
      <c r="C111" s="3">
        <v>157</v>
      </c>
      <c r="D111" s="3">
        <v>62</v>
      </c>
      <c r="E111" s="3" t="s">
        <v>2169</v>
      </c>
      <c r="F111" s="5" t="s">
        <v>1175</v>
      </c>
      <c r="G111" s="3" t="s">
        <v>2255</v>
      </c>
      <c r="H111" s="3" t="s">
        <v>562</v>
      </c>
    </row>
    <row r="112" spans="1:8" ht="15.5" x14ac:dyDescent="0.35">
      <c r="A112" s="4">
        <v>38336</v>
      </c>
      <c r="B112" s="3" t="s">
        <v>7</v>
      </c>
      <c r="C112" s="3">
        <v>173</v>
      </c>
      <c r="D112" s="3">
        <v>80</v>
      </c>
      <c r="E112" s="3" t="s">
        <v>2169</v>
      </c>
      <c r="F112" s="5" t="s">
        <v>1529</v>
      </c>
      <c r="G112" s="3" t="s">
        <v>2170</v>
      </c>
      <c r="H112" s="3" t="s">
        <v>519</v>
      </c>
    </row>
    <row r="113" spans="1:8" ht="15.5" x14ac:dyDescent="0.35">
      <c r="A113" s="4">
        <v>37847</v>
      </c>
      <c r="B113" s="3" t="s">
        <v>3</v>
      </c>
      <c r="C113" s="3">
        <v>171</v>
      </c>
      <c r="D113" s="3">
        <v>75</v>
      </c>
      <c r="E113" s="3" t="s">
        <v>1575</v>
      </c>
      <c r="F113" s="5" t="s">
        <v>1196</v>
      </c>
      <c r="G113" s="3" t="s">
        <v>1576</v>
      </c>
      <c r="H113" s="3" t="s">
        <v>231</v>
      </c>
    </row>
    <row r="114" spans="1:8" ht="15.5" x14ac:dyDescent="0.35">
      <c r="A114" s="4">
        <v>37583</v>
      </c>
      <c r="B114" s="3" t="s">
        <v>7</v>
      </c>
      <c r="C114" s="3">
        <v>168</v>
      </c>
      <c r="D114" s="3">
        <v>87</v>
      </c>
      <c r="E114" s="3" t="s">
        <v>2503</v>
      </c>
      <c r="F114" s="5" t="s">
        <v>1433</v>
      </c>
      <c r="G114" s="3" t="s">
        <v>2504</v>
      </c>
      <c r="H114" s="3" t="s">
        <v>685</v>
      </c>
    </row>
    <row r="115" spans="1:8" ht="15.5" x14ac:dyDescent="0.35">
      <c r="A115" s="4">
        <v>38383</v>
      </c>
      <c r="B115" s="3" t="s">
        <v>2</v>
      </c>
      <c r="C115" s="3">
        <v>176</v>
      </c>
      <c r="D115" s="3">
        <v>77</v>
      </c>
      <c r="E115" s="3" t="s">
        <v>1343</v>
      </c>
      <c r="F115" s="5" t="s">
        <v>1289</v>
      </c>
      <c r="G115" s="3" t="s">
        <v>1344</v>
      </c>
      <c r="H115" s="3" t="s">
        <v>124</v>
      </c>
    </row>
    <row r="116" spans="1:8" ht="15.5" x14ac:dyDescent="0.35">
      <c r="A116" s="4">
        <v>38239</v>
      </c>
      <c r="B116" s="3" t="s">
        <v>1</v>
      </c>
      <c r="C116" s="3">
        <v>152</v>
      </c>
      <c r="D116" s="3">
        <v>83</v>
      </c>
      <c r="E116" s="3" t="s">
        <v>1082</v>
      </c>
      <c r="F116" s="5" t="s">
        <v>1083</v>
      </c>
      <c r="G116" s="3" t="s">
        <v>1084</v>
      </c>
      <c r="H116" s="3" t="s">
        <v>25</v>
      </c>
    </row>
    <row r="117" spans="1:8" ht="15.5" x14ac:dyDescent="0.35">
      <c r="A117" s="4">
        <v>38360</v>
      </c>
      <c r="B117" s="3" t="s">
        <v>4</v>
      </c>
      <c r="C117" s="3">
        <v>177</v>
      </c>
      <c r="D117" s="3">
        <v>89</v>
      </c>
      <c r="E117" s="3" t="s">
        <v>1871</v>
      </c>
      <c r="F117" s="5" t="s">
        <v>1357</v>
      </c>
      <c r="G117" s="3" t="s">
        <v>1872</v>
      </c>
      <c r="H117" s="3" t="s">
        <v>372</v>
      </c>
    </row>
    <row r="118" spans="1:8" ht="15.5" x14ac:dyDescent="0.35">
      <c r="A118" s="4">
        <v>38222</v>
      </c>
      <c r="B118" s="3" t="s">
        <v>3</v>
      </c>
      <c r="C118" s="3">
        <v>170</v>
      </c>
      <c r="D118" s="3">
        <v>64</v>
      </c>
      <c r="E118" s="3" t="s">
        <v>1744</v>
      </c>
      <c r="F118" s="5" t="s">
        <v>1357</v>
      </c>
      <c r="G118" s="3" t="s">
        <v>1745</v>
      </c>
      <c r="H118" s="3" t="s">
        <v>313</v>
      </c>
    </row>
    <row r="119" spans="1:8" ht="15.5" x14ac:dyDescent="0.35">
      <c r="A119" s="4">
        <v>38444</v>
      </c>
      <c r="B119" s="3" t="s">
        <v>2</v>
      </c>
      <c r="C119" s="3">
        <v>179</v>
      </c>
      <c r="D119" s="3">
        <v>75</v>
      </c>
      <c r="E119" s="3" t="s">
        <v>2270</v>
      </c>
      <c r="F119" s="5" t="s">
        <v>1071</v>
      </c>
      <c r="G119" s="3" t="s">
        <v>2271</v>
      </c>
      <c r="H119" s="3" t="s">
        <v>570</v>
      </c>
    </row>
    <row r="120" spans="1:8" ht="15.5" x14ac:dyDescent="0.35">
      <c r="A120" s="4">
        <v>37485</v>
      </c>
      <c r="B120" s="3" t="s">
        <v>6</v>
      </c>
      <c r="C120" s="3">
        <v>175</v>
      </c>
      <c r="D120" s="3">
        <v>75</v>
      </c>
      <c r="E120" s="3" t="s">
        <v>1956</v>
      </c>
      <c r="F120" s="5" t="s">
        <v>1107</v>
      </c>
      <c r="G120" s="3" t="s">
        <v>1957</v>
      </c>
      <c r="H120" s="3" t="s">
        <v>414</v>
      </c>
    </row>
    <row r="121" spans="1:8" ht="15.5" x14ac:dyDescent="0.35">
      <c r="A121" s="4">
        <v>37596</v>
      </c>
      <c r="B121" s="3" t="s">
        <v>7</v>
      </c>
      <c r="C121" s="3">
        <v>156</v>
      </c>
      <c r="D121" s="3">
        <v>70</v>
      </c>
      <c r="E121" s="3" t="s">
        <v>1829</v>
      </c>
      <c r="F121" s="5" t="s">
        <v>1071</v>
      </c>
      <c r="G121" s="3" t="s">
        <v>1830</v>
      </c>
      <c r="H121" s="3" t="s">
        <v>352</v>
      </c>
    </row>
    <row r="122" spans="1:8" ht="15.5" x14ac:dyDescent="0.35">
      <c r="A122" s="4">
        <v>38292</v>
      </c>
      <c r="B122" s="3" t="s">
        <v>5</v>
      </c>
      <c r="C122" s="3">
        <v>163</v>
      </c>
      <c r="D122" s="3">
        <v>92</v>
      </c>
      <c r="E122" s="3" t="s">
        <v>1253</v>
      </c>
      <c r="F122" s="5" t="s">
        <v>1110</v>
      </c>
      <c r="G122" s="3" t="s">
        <v>1254</v>
      </c>
      <c r="H122" s="3" t="s">
        <v>88</v>
      </c>
    </row>
    <row r="123" spans="1:8" ht="15.5" x14ac:dyDescent="0.35">
      <c r="A123" s="4">
        <v>37146</v>
      </c>
      <c r="B123" s="3" t="s">
        <v>2</v>
      </c>
      <c r="C123" s="3">
        <v>153</v>
      </c>
      <c r="D123" s="3">
        <v>68</v>
      </c>
      <c r="E123" s="3" t="s">
        <v>3131</v>
      </c>
      <c r="F123" s="5" t="s">
        <v>1448</v>
      </c>
      <c r="G123" s="3" t="s">
        <v>3132</v>
      </c>
      <c r="H123" s="3" t="s">
        <v>1000</v>
      </c>
    </row>
    <row r="124" spans="1:8" ht="15.5" x14ac:dyDescent="0.35">
      <c r="A124" s="4">
        <v>37134</v>
      </c>
      <c r="B124" s="3" t="s">
        <v>3</v>
      </c>
      <c r="C124" s="3">
        <v>154</v>
      </c>
      <c r="D124" s="3">
        <v>52</v>
      </c>
      <c r="E124" s="3" t="s">
        <v>1966</v>
      </c>
      <c r="F124" s="5" t="s">
        <v>1759</v>
      </c>
      <c r="G124" s="3" t="s">
        <v>1967</v>
      </c>
      <c r="H124" s="3" t="s">
        <v>419</v>
      </c>
    </row>
    <row r="125" spans="1:8" ht="15.5" x14ac:dyDescent="0.35">
      <c r="A125" s="4">
        <v>38017</v>
      </c>
      <c r="B125" s="3" t="s">
        <v>3</v>
      </c>
      <c r="C125" s="3">
        <v>164</v>
      </c>
      <c r="D125" s="3">
        <v>79</v>
      </c>
      <c r="E125" s="3" t="s">
        <v>1402</v>
      </c>
      <c r="F125" s="5" t="s">
        <v>1212</v>
      </c>
      <c r="G125" s="3" t="s">
        <v>1403</v>
      </c>
      <c r="H125" s="3" t="s">
        <v>150</v>
      </c>
    </row>
    <row r="126" spans="1:8" ht="15.5" x14ac:dyDescent="0.35">
      <c r="A126" s="4">
        <v>37312</v>
      </c>
      <c r="B126" s="3" t="s">
        <v>2</v>
      </c>
      <c r="C126" s="3">
        <v>171</v>
      </c>
      <c r="D126" s="3">
        <v>66</v>
      </c>
      <c r="E126" s="3" t="s">
        <v>2050</v>
      </c>
      <c r="F126" s="5" t="s">
        <v>1274</v>
      </c>
      <c r="G126" s="3" t="s">
        <v>2051</v>
      </c>
      <c r="H126" s="3" t="s">
        <v>459</v>
      </c>
    </row>
    <row r="127" spans="1:8" ht="15.5" x14ac:dyDescent="0.35">
      <c r="A127" s="4">
        <v>37887</v>
      </c>
      <c r="B127" s="3" t="s">
        <v>6</v>
      </c>
      <c r="C127" s="3">
        <v>153</v>
      </c>
      <c r="D127" s="3">
        <v>60</v>
      </c>
      <c r="E127" s="3" t="s">
        <v>1121</v>
      </c>
      <c r="F127" s="5" t="s">
        <v>1122</v>
      </c>
      <c r="G127" s="3" t="s">
        <v>1123</v>
      </c>
      <c r="H127" s="3" t="s">
        <v>38</v>
      </c>
    </row>
    <row r="128" spans="1:8" ht="15.5" x14ac:dyDescent="0.35">
      <c r="A128" s="4">
        <v>37625</v>
      </c>
      <c r="B128" s="3" t="s">
        <v>6</v>
      </c>
      <c r="C128" s="3">
        <v>154</v>
      </c>
      <c r="D128" s="3">
        <v>91</v>
      </c>
      <c r="E128" s="3" t="s">
        <v>3061</v>
      </c>
      <c r="F128" s="5" t="s">
        <v>1104</v>
      </c>
      <c r="G128" s="3" t="s">
        <v>3062</v>
      </c>
      <c r="H128" s="3" t="s">
        <v>964</v>
      </c>
    </row>
    <row r="129" spans="1:8" ht="15.5" x14ac:dyDescent="0.35">
      <c r="A129" s="4">
        <v>37702</v>
      </c>
      <c r="B129" s="3" t="s">
        <v>1</v>
      </c>
      <c r="C129" s="3">
        <v>180</v>
      </c>
      <c r="D129" s="3">
        <v>94</v>
      </c>
      <c r="E129" s="3" t="s">
        <v>2083</v>
      </c>
      <c r="F129" s="5" t="s">
        <v>1593</v>
      </c>
      <c r="G129" s="3" t="s">
        <v>2084</v>
      </c>
      <c r="H129" s="3" t="s">
        <v>476</v>
      </c>
    </row>
    <row r="130" spans="1:8" ht="15.5" x14ac:dyDescent="0.35">
      <c r="A130" s="4">
        <v>37931</v>
      </c>
      <c r="B130" s="3" t="s">
        <v>2</v>
      </c>
      <c r="C130" s="3">
        <v>166</v>
      </c>
      <c r="D130" s="3">
        <v>70</v>
      </c>
      <c r="E130" s="3" t="s">
        <v>1964</v>
      </c>
      <c r="F130" s="5" t="s">
        <v>1321</v>
      </c>
      <c r="G130" s="3" t="s">
        <v>1965</v>
      </c>
      <c r="H130" s="3" t="s">
        <v>418</v>
      </c>
    </row>
    <row r="131" spans="1:8" ht="15.5" x14ac:dyDescent="0.35">
      <c r="A131" s="4">
        <v>37478</v>
      </c>
      <c r="B131" s="3" t="s">
        <v>0</v>
      </c>
      <c r="C131" s="3">
        <v>178</v>
      </c>
      <c r="D131" s="3">
        <v>51</v>
      </c>
      <c r="E131" s="3" t="s">
        <v>2998</v>
      </c>
      <c r="F131" s="5" t="s">
        <v>1089</v>
      </c>
      <c r="G131" s="3" t="s">
        <v>2999</v>
      </c>
      <c r="H131" s="3" t="s">
        <v>931</v>
      </c>
    </row>
    <row r="132" spans="1:8" ht="15.5" x14ac:dyDescent="0.35">
      <c r="A132" s="4">
        <v>37172</v>
      </c>
      <c r="B132" s="3" t="s">
        <v>0</v>
      </c>
      <c r="C132" s="3">
        <v>177</v>
      </c>
      <c r="D132" s="3">
        <v>69</v>
      </c>
      <c r="E132" s="3" t="s">
        <v>2059</v>
      </c>
      <c r="F132" s="5" t="s">
        <v>1262</v>
      </c>
      <c r="G132" s="3" t="s">
        <v>2060</v>
      </c>
      <c r="H132" s="3" t="s">
        <v>464</v>
      </c>
    </row>
    <row r="133" spans="1:8" ht="15.5" x14ac:dyDescent="0.35">
      <c r="A133" s="4">
        <v>37324</v>
      </c>
      <c r="B133" s="3" t="s">
        <v>0</v>
      </c>
      <c r="C133" s="3">
        <v>167</v>
      </c>
      <c r="D133" s="3">
        <v>66</v>
      </c>
      <c r="E133" s="3" t="s">
        <v>1696</v>
      </c>
      <c r="F133" s="5" t="s">
        <v>1393</v>
      </c>
      <c r="G133" s="3" t="s">
        <v>1697</v>
      </c>
      <c r="H133" s="3" t="s">
        <v>290</v>
      </c>
    </row>
    <row r="134" spans="1:8" ht="15.5" x14ac:dyDescent="0.35">
      <c r="A134" s="4">
        <v>38445</v>
      </c>
      <c r="B134" s="3" t="s">
        <v>2</v>
      </c>
      <c r="C134" s="3">
        <v>174</v>
      </c>
      <c r="D134" s="3">
        <v>69</v>
      </c>
      <c r="E134" s="3" t="s">
        <v>1425</v>
      </c>
      <c r="F134" s="5" t="s">
        <v>1321</v>
      </c>
      <c r="G134" s="3" t="s">
        <v>1426</v>
      </c>
      <c r="H134" s="3" t="s">
        <v>161</v>
      </c>
    </row>
    <row r="135" spans="1:8" ht="15.5" x14ac:dyDescent="0.35">
      <c r="A135" s="4">
        <v>37267</v>
      </c>
      <c r="B135" s="3" t="s">
        <v>5</v>
      </c>
      <c r="C135" s="3">
        <v>151</v>
      </c>
      <c r="D135" s="3">
        <v>84</v>
      </c>
      <c r="E135" s="3" t="s">
        <v>2789</v>
      </c>
      <c r="F135" s="5" t="s">
        <v>1110</v>
      </c>
      <c r="G135" s="3" t="s">
        <v>2790</v>
      </c>
      <c r="H135" s="3" t="s">
        <v>830</v>
      </c>
    </row>
    <row r="136" spans="1:8" ht="15.5" x14ac:dyDescent="0.35">
      <c r="A136" s="4">
        <v>38109</v>
      </c>
      <c r="B136" s="3" t="s">
        <v>7</v>
      </c>
      <c r="C136" s="3">
        <v>175</v>
      </c>
      <c r="D136" s="3">
        <v>52</v>
      </c>
      <c r="E136" s="3" t="s">
        <v>1235</v>
      </c>
      <c r="F136" s="5" t="s">
        <v>1236</v>
      </c>
      <c r="G136" s="3" t="s">
        <v>1237</v>
      </c>
      <c r="H136" s="3" t="s">
        <v>81</v>
      </c>
    </row>
    <row r="137" spans="1:8" ht="15.5" x14ac:dyDescent="0.35">
      <c r="A137" s="4">
        <v>38075</v>
      </c>
      <c r="B137" s="3" t="s">
        <v>2</v>
      </c>
      <c r="C137" s="3">
        <v>161</v>
      </c>
      <c r="D137" s="3">
        <v>60</v>
      </c>
      <c r="E137" s="3" t="s">
        <v>2578</v>
      </c>
      <c r="F137" s="5" t="s">
        <v>1166</v>
      </c>
      <c r="G137" s="3" t="s">
        <v>2579</v>
      </c>
      <c r="H137" s="3" t="s">
        <v>724</v>
      </c>
    </row>
    <row r="138" spans="1:8" ht="15.5" x14ac:dyDescent="0.35">
      <c r="A138" s="4">
        <v>37375</v>
      </c>
      <c r="B138" s="3" t="s">
        <v>5</v>
      </c>
      <c r="C138" s="3">
        <v>150</v>
      </c>
      <c r="D138" s="3">
        <v>82</v>
      </c>
      <c r="E138" s="3" t="s">
        <v>2559</v>
      </c>
      <c r="F138" s="5" t="s">
        <v>1149</v>
      </c>
      <c r="G138" s="3" t="s">
        <v>2560</v>
      </c>
      <c r="H138" s="3" t="s">
        <v>714</v>
      </c>
    </row>
    <row r="139" spans="1:8" ht="15.5" x14ac:dyDescent="0.35">
      <c r="A139" s="4">
        <v>38299</v>
      </c>
      <c r="B139" s="3" t="s">
        <v>1</v>
      </c>
      <c r="C139" s="3">
        <v>172</v>
      </c>
      <c r="D139" s="3">
        <v>51</v>
      </c>
      <c r="E139" s="3" t="s">
        <v>2832</v>
      </c>
      <c r="F139" s="5" t="s">
        <v>1086</v>
      </c>
      <c r="G139" s="3" t="s">
        <v>2833</v>
      </c>
      <c r="H139" s="3" t="s">
        <v>16</v>
      </c>
    </row>
    <row r="140" spans="1:8" ht="15.5" x14ac:dyDescent="0.35">
      <c r="A140" s="4">
        <v>38106</v>
      </c>
      <c r="B140" s="3" t="s">
        <v>1</v>
      </c>
      <c r="C140" s="3">
        <v>160</v>
      </c>
      <c r="D140" s="3">
        <v>68</v>
      </c>
      <c r="E140" s="3" t="s">
        <v>2327</v>
      </c>
      <c r="F140" s="5" t="s">
        <v>1919</v>
      </c>
      <c r="G140" s="3" t="s">
        <v>2328</v>
      </c>
      <c r="H140" s="3" t="s">
        <v>598</v>
      </c>
    </row>
    <row r="141" spans="1:8" ht="15.5" x14ac:dyDescent="0.35">
      <c r="A141" s="4">
        <v>37519</v>
      </c>
      <c r="B141" s="3" t="s">
        <v>5</v>
      </c>
      <c r="C141" s="3">
        <v>159</v>
      </c>
      <c r="D141" s="3">
        <v>69</v>
      </c>
      <c r="E141" s="3" t="s">
        <v>2040</v>
      </c>
      <c r="F141" s="5" t="s">
        <v>1199</v>
      </c>
      <c r="G141" s="3" t="s">
        <v>2041</v>
      </c>
      <c r="H141" s="3" t="s">
        <v>454</v>
      </c>
    </row>
    <row r="142" spans="1:8" ht="15.5" x14ac:dyDescent="0.35">
      <c r="A142" s="4">
        <v>38389</v>
      </c>
      <c r="B142" s="3" t="s">
        <v>1</v>
      </c>
      <c r="C142" s="3">
        <v>154</v>
      </c>
      <c r="D142" s="3">
        <v>69</v>
      </c>
      <c r="E142" s="3" t="s">
        <v>1498</v>
      </c>
      <c r="F142" s="5" t="s">
        <v>1175</v>
      </c>
      <c r="G142" s="3" t="s">
        <v>1499</v>
      </c>
      <c r="H142" s="3" t="s">
        <v>195</v>
      </c>
    </row>
    <row r="143" spans="1:8" ht="15.5" x14ac:dyDescent="0.35">
      <c r="A143" s="4">
        <v>37016</v>
      </c>
      <c r="B143" s="3" t="s">
        <v>2</v>
      </c>
      <c r="C143" s="3">
        <v>168</v>
      </c>
      <c r="D143" s="3">
        <v>90</v>
      </c>
      <c r="E143" s="3" t="s">
        <v>1562</v>
      </c>
      <c r="F143" s="5" t="s">
        <v>1209</v>
      </c>
      <c r="G143" s="3" t="s">
        <v>1563</v>
      </c>
      <c r="H143" s="3" t="s">
        <v>225</v>
      </c>
    </row>
    <row r="144" spans="1:8" ht="15.5" x14ac:dyDescent="0.35">
      <c r="A144" s="4">
        <v>37906</v>
      </c>
      <c r="B144" s="3" t="s">
        <v>0</v>
      </c>
      <c r="C144" s="3">
        <v>171</v>
      </c>
      <c r="D144" s="3">
        <v>67</v>
      </c>
      <c r="E144" s="3" t="s">
        <v>1722</v>
      </c>
      <c r="F144" s="5" t="s">
        <v>1286</v>
      </c>
      <c r="G144" s="3" t="s">
        <v>1723</v>
      </c>
      <c r="H144" s="3" t="s">
        <v>302</v>
      </c>
    </row>
    <row r="145" spans="1:8" ht="15.5" x14ac:dyDescent="0.35">
      <c r="A145" s="4">
        <v>37135</v>
      </c>
      <c r="B145" s="3" t="s">
        <v>1</v>
      </c>
      <c r="C145" s="3">
        <v>156</v>
      </c>
      <c r="D145" s="3">
        <v>86</v>
      </c>
      <c r="E145" s="3" t="s">
        <v>2846</v>
      </c>
      <c r="F145" s="5" t="s">
        <v>1146</v>
      </c>
      <c r="G145" s="3" t="s">
        <v>2847</v>
      </c>
      <c r="H145" s="3" t="s">
        <v>856</v>
      </c>
    </row>
    <row r="146" spans="1:8" ht="15.5" x14ac:dyDescent="0.35">
      <c r="A146" s="4">
        <v>37482</v>
      </c>
      <c r="B146" s="3" t="s">
        <v>5</v>
      </c>
      <c r="C146" s="3">
        <v>157</v>
      </c>
      <c r="D146" s="3">
        <v>70</v>
      </c>
      <c r="E146" s="3" t="s">
        <v>2966</v>
      </c>
      <c r="F146" s="5" t="s">
        <v>1716</v>
      </c>
      <c r="G146" s="3" t="s">
        <v>2967</v>
      </c>
      <c r="H146" s="3" t="s">
        <v>915</v>
      </c>
    </row>
    <row r="147" spans="1:8" ht="15.5" x14ac:dyDescent="0.35">
      <c r="A147" s="4">
        <v>37780</v>
      </c>
      <c r="B147" s="3" t="s">
        <v>6</v>
      </c>
      <c r="C147" s="3">
        <v>178</v>
      </c>
      <c r="D147" s="3">
        <v>77</v>
      </c>
      <c r="E147" s="3" t="s">
        <v>1615</v>
      </c>
      <c r="F147" s="5" t="s">
        <v>1146</v>
      </c>
      <c r="G147" s="3" t="s">
        <v>1616</v>
      </c>
      <c r="H147" s="3" t="s">
        <v>250</v>
      </c>
    </row>
    <row r="148" spans="1:8" ht="15.5" x14ac:dyDescent="0.35">
      <c r="A148" s="4">
        <v>37459</v>
      </c>
      <c r="B148" s="3" t="s">
        <v>4</v>
      </c>
      <c r="C148" s="3">
        <v>155</v>
      </c>
      <c r="D148" s="3">
        <v>67</v>
      </c>
      <c r="E148" s="3" t="s">
        <v>1250</v>
      </c>
      <c r="F148" s="5" t="s">
        <v>1251</v>
      </c>
      <c r="G148" s="3" t="s">
        <v>1252</v>
      </c>
      <c r="H148" s="3" t="s">
        <v>87</v>
      </c>
    </row>
    <row r="149" spans="1:8" ht="15.5" x14ac:dyDescent="0.35">
      <c r="A149" s="4">
        <v>38441</v>
      </c>
      <c r="B149" s="3" t="s">
        <v>0</v>
      </c>
      <c r="C149" s="3">
        <v>169</v>
      </c>
      <c r="D149" s="3">
        <v>71</v>
      </c>
      <c r="E149" s="3" t="s">
        <v>1282</v>
      </c>
      <c r="F149" s="5" t="s">
        <v>1283</v>
      </c>
      <c r="G149" s="3" t="s">
        <v>1284</v>
      </c>
      <c r="H149" s="3" t="s">
        <v>100</v>
      </c>
    </row>
    <row r="150" spans="1:8" ht="15.5" x14ac:dyDescent="0.35">
      <c r="A150" s="4">
        <v>37227</v>
      </c>
      <c r="B150" s="3" t="s">
        <v>5</v>
      </c>
      <c r="C150" s="3">
        <v>177</v>
      </c>
      <c r="D150" s="3">
        <v>76</v>
      </c>
      <c r="E150" s="3" t="s">
        <v>2046</v>
      </c>
      <c r="F150" s="5" t="s">
        <v>1065</v>
      </c>
      <c r="G150" s="3" t="s">
        <v>2047</v>
      </c>
      <c r="H150" s="3" t="s">
        <v>457</v>
      </c>
    </row>
    <row r="151" spans="1:8" ht="15.5" x14ac:dyDescent="0.35">
      <c r="A151" s="4">
        <v>38230</v>
      </c>
      <c r="B151" s="3" t="s">
        <v>7</v>
      </c>
      <c r="C151" s="3">
        <v>153</v>
      </c>
      <c r="D151" s="3">
        <v>82</v>
      </c>
      <c r="E151" s="3" t="s">
        <v>1877</v>
      </c>
      <c r="F151" s="5" t="s">
        <v>1104</v>
      </c>
      <c r="G151" s="3" t="s">
        <v>1878</v>
      </c>
      <c r="H151" s="3" t="s">
        <v>375</v>
      </c>
    </row>
    <row r="152" spans="1:8" ht="15.5" x14ac:dyDescent="0.35">
      <c r="A152" s="4">
        <v>38374</v>
      </c>
      <c r="B152" s="3" t="s">
        <v>4</v>
      </c>
      <c r="C152" s="3">
        <v>173</v>
      </c>
      <c r="D152" s="3">
        <v>55</v>
      </c>
      <c r="E152" s="3" t="s">
        <v>3135</v>
      </c>
      <c r="F152" s="5" t="s">
        <v>1083</v>
      </c>
      <c r="G152" s="3" t="s">
        <v>3136</v>
      </c>
      <c r="H152" s="3" t="s">
        <v>1002</v>
      </c>
    </row>
    <row r="153" spans="1:8" ht="15.5" x14ac:dyDescent="0.35">
      <c r="A153" s="4">
        <v>38050</v>
      </c>
      <c r="B153" s="3" t="s">
        <v>3</v>
      </c>
      <c r="C153" s="3">
        <v>179</v>
      </c>
      <c r="D153" s="3">
        <v>66</v>
      </c>
      <c r="E153" s="3" t="s">
        <v>2184</v>
      </c>
      <c r="F153" s="5" t="s">
        <v>1479</v>
      </c>
      <c r="G153" s="3" t="s">
        <v>2185</v>
      </c>
      <c r="H153" s="3" t="s">
        <v>527</v>
      </c>
    </row>
    <row r="154" spans="1:8" ht="15.5" x14ac:dyDescent="0.35">
      <c r="A154" s="4">
        <v>38387</v>
      </c>
      <c r="B154" s="3" t="s">
        <v>2</v>
      </c>
      <c r="C154" s="3">
        <v>166</v>
      </c>
      <c r="D154" s="3">
        <v>61</v>
      </c>
      <c r="E154" s="3" t="s">
        <v>1112</v>
      </c>
      <c r="F154" s="5" t="s">
        <v>1113</v>
      </c>
      <c r="G154" s="3" t="s">
        <v>1114</v>
      </c>
      <c r="H154" s="3" t="s">
        <v>35</v>
      </c>
    </row>
    <row r="155" spans="1:8" ht="15.5" x14ac:dyDescent="0.35">
      <c r="A155" s="4">
        <v>38061</v>
      </c>
      <c r="B155" s="3" t="s">
        <v>7</v>
      </c>
      <c r="C155" s="3">
        <v>152</v>
      </c>
      <c r="D155" s="3">
        <v>91</v>
      </c>
      <c r="E155" s="3" t="s">
        <v>3121</v>
      </c>
      <c r="F155" s="5" t="s">
        <v>1821</v>
      </c>
      <c r="G155" s="3" t="s">
        <v>3122</v>
      </c>
      <c r="H155" s="3" t="s">
        <v>995</v>
      </c>
    </row>
    <row r="156" spans="1:8" ht="15.5" x14ac:dyDescent="0.35">
      <c r="A156" s="4">
        <v>37479</v>
      </c>
      <c r="B156" s="3" t="s">
        <v>6</v>
      </c>
      <c r="C156" s="3">
        <v>173</v>
      </c>
      <c r="D156" s="3">
        <v>78</v>
      </c>
      <c r="E156" s="3" t="s">
        <v>2922</v>
      </c>
      <c r="F156" s="5" t="s">
        <v>1428</v>
      </c>
      <c r="G156" s="3" t="s">
        <v>2923</v>
      </c>
      <c r="H156" s="3" t="s">
        <v>894</v>
      </c>
    </row>
    <row r="157" spans="1:8" ht="15.5" x14ac:dyDescent="0.35">
      <c r="A157" s="4">
        <v>37052</v>
      </c>
      <c r="B157" s="3" t="s">
        <v>6</v>
      </c>
      <c r="C157" s="3">
        <v>153</v>
      </c>
      <c r="D157" s="3">
        <v>91</v>
      </c>
      <c r="E157" s="3" t="s">
        <v>1361</v>
      </c>
      <c r="F157" s="5" t="s">
        <v>1110</v>
      </c>
      <c r="G157" s="3" t="s">
        <v>1362</v>
      </c>
      <c r="H157" s="3" t="s">
        <v>132</v>
      </c>
    </row>
    <row r="158" spans="1:8" ht="15.5" x14ac:dyDescent="0.35">
      <c r="A158" s="4">
        <v>38119</v>
      </c>
      <c r="B158" s="3" t="s">
        <v>1</v>
      </c>
      <c r="C158" s="3">
        <v>154</v>
      </c>
      <c r="D158" s="3">
        <v>58</v>
      </c>
      <c r="E158" s="3" t="s">
        <v>2754</v>
      </c>
      <c r="F158" s="5" t="s">
        <v>1119</v>
      </c>
      <c r="G158" s="3" t="s">
        <v>2755</v>
      </c>
      <c r="H158" s="3" t="s">
        <v>813</v>
      </c>
    </row>
    <row r="159" spans="1:8" ht="15.5" x14ac:dyDescent="0.35">
      <c r="A159" s="4">
        <v>37112</v>
      </c>
      <c r="B159" s="3" t="s">
        <v>4</v>
      </c>
      <c r="C159" s="3">
        <v>165</v>
      </c>
      <c r="D159" s="3">
        <v>84</v>
      </c>
      <c r="E159" s="3" t="s">
        <v>2653</v>
      </c>
      <c r="F159" s="5" t="s">
        <v>1482</v>
      </c>
      <c r="G159" s="3" t="s">
        <v>2654</v>
      </c>
      <c r="H159" s="3" t="s">
        <v>761</v>
      </c>
    </row>
    <row r="160" spans="1:8" ht="15.5" x14ac:dyDescent="0.35">
      <c r="A160" s="4">
        <v>37021</v>
      </c>
      <c r="B160" s="3" t="s">
        <v>2</v>
      </c>
      <c r="C160" s="3">
        <v>173</v>
      </c>
      <c r="D160" s="3">
        <v>46</v>
      </c>
      <c r="E160" s="3" t="s">
        <v>2135</v>
      </c>
      <c r="F160" s="5" t="s">
        <v>1448</v>
      </c>
      <c r="G160" s="3" t="s">
        <v>2136</v>
      </c>
      <c r="H160" s="3" t="s">
        <v>502</v>
      </c>
    </row>
    <row r="161" spans="1:8" ht="15.5" x14ac:dyDescent="0.35">
      <c r="A161" s="4">
        <v>37067</v>
      </c>
      <c r="B161" s="3" t="s">
        <v>3</v>
      </c>
      <c r="C161" s="3">
        <v>153</v>
      </c>
      <c r="D161" s="3">
        <v>84</v>
      </c>
      <c r="E161" s="3" t="s">
        <v>1523</v>
      </c>
      <c r="F161" s="5" t="s">
        <v>1062</v>
      </c>
      <c r="G161" s="3" t="s">
        <v>1524</v>
      </c>
      <c r="H161" s="3" t="s">
        <v>207</v>
      </c>
    </row>
    <row r="162" spans="1:8" ht="15.5" x14ac:dyDescent="0.35">
      <c r="A162" s="4">
        <v>38255</v>
      </c>
      <c r="B162" s="3" t="s">
        <v>5</v>
      </c>
      <c r="C162" s="3">
        <v>151</v>
      </c>
      <c r="D162" s="3">
        <v>90</v>
      </c>
      <c r="E162" s="3" t="s">
        <v>2619</v>
      </c>
      <c r="F162" s="5" t="s">
        <v>1128</v>
      </c>
      <c r="G162" s="3" t="s">
        <v>2620</v>
      </c>
      <c r="H162" s="3" t="s">
        <v>744</v>
      </c>
    </row>
    <row r="163" spans="1:8" ht="15.5" x14ac:dyDescent="0.35">
      <c r="A163" s="4">
        <v>37288</v>
      </c>
      <c r="B163" s="3" t="s">
        <v>7</v>
      </c>
      <c r="C163" s="3">
        <v>158</v>
      </c>
      <c r="D163" s="3">
        <v>71</v>
      </c>
      <c r="E163" s="3" t="s">
        <v>2451</v>
      </c>
      <c r="F163" s="5" t="s">
        <v>1297</v>
      </c>
      <c r="G163" s="3" t="s">
        <v>2452</v>
      </c>
      <c r="H163" s="3" t="s">
        <v>659</v>
      </c>
    </row>
    <row r="164" spans="1:8" ht="15.5" x14ac:dyDescent="0.35">
      <c r="A164" s="4">
        <v>37553</v>
      </c>
      <c r="B164" s="3" t="s">
        <v>3</v>
      </c>
      <c r="C164" s="3">
        <v>150</v>
      </c>
      <c r="D164" s="3">
        <v>53</v>
      </c>
      <c r="E164" s="3" t="s">
        <v>1704</v>
      </c>
      <c r="F164" s="5" t="s">
        <v>1169</v>
      </c>
      <c r="G164" s="3" t="s">
        <v>1705</v>
      </c>
      <c r="H164" s="3" t="s">
        <v>294</v>
      </c>
    </row>
    <row r="165" spans="1:8" ht="15.5" x14ac:dyDescent="0.35">
      <c r="A165" s="4">
        <v>38210</v>
      </c>
      <c r="B165" s="3" t="s">
        <v>3</v>
      </c>
      <c r="C165" s="3">
        <v>177</v>
      </c>
      <c r="D165" s="3">
        <v>74</v>
      </c>
      <c r="E165" s="3" t="s">
        <v>2587</v>
      </c>
      <c r="F165" s="5" t="s">
        <v>1501</v>
      </c>
      <c r="G165" s="3" t="s">
        <v>2588</v>
      </c>
      <c r="H165" s="3" t="s">
        <v>729</v>
      </c>
    </row>
    <row r="166" spans="1:8" ht="15.5" x14ac:dyDescent="0.35">
      <c r="A166" s="4">
        <v>37982</v>
      </c>
      <c r="B166" s="3" t="s">
        <v>5</v>
      </c>
      <c r="C166" s="3">
        <v>167</v>
      </c>
      <c r="D166" s="3">
        <v>59</v>
      </c>
      <c r="E166" s="3" t="s">
        <v>1443</v>
      </c>
      <c r="F166" s="5" t="s">
        <v>1146</v>
      </c>
      <c r="G166" s="3" t="s">
        <v>1444</v>
      </c>
      <c r="H166" s="3" t="s">
        <v>169</v>
      </c>
    </row>
    <row r="167" spans="1:8" ht="15.5" x14ac:dyDescent="0.35">
      <c r="A167" s="4">
        <v>37443</v>
      </c>
      <c r="B167" s="3" t="s">
        <v>2</v>
      </c>
      <c r="C167" s="3">
        <v>160</v>
      </c>
      <c r="D167" s="3">
        <v>93</v>
      </c>
      <c r="E167" s="3" t="s">
        <v>3057</v>
      </c>
      <c r="F167" s="5" t="s">
        <v>1233</v>
      </c>
      <c r="G167" s="3" t="s">
        <v>3058</v>
      </c>
      <c r="H167" s="3" t="s">
        <v>962</v>
      </c>
    </row>
    <row r="168" spans="1:8" ht="15.5" x14ac:dyDescent="0.35">
      <c r="A168" s="4">
        <v>37120</v>
      </c>
      <c r="B168" s="3" t="s">
        <v>3</v>
      </c>
      <c r="C168" s="3">
        <v>153</v>
      </c>
      <c r="D168" s="3">
        <v>61</v>
      </c>
      <c r="E168" s="3" t="s">
        <v>2387</v>
      </c>
      <c r="F168" s="5" t="s">
        <v>1110</v>
      </c>
      <c r="G168" s="3" t="s">
        <v>2388</v>
      </c>
      <c r="H168" s="3" t="s">
        <v>627</v>
      </c>
    </row>
    <row r="169" spans="1:8" ht="15.5" x14ac:dyDescent="0.35">
      <c r="A169" s="4">
        <v>37766</v>
      </c>
      <c r="B169" s="3" t="s">
        <v>3</v>
      </c>
      <c r="C169" s="3">
        <v>151</v>
      </c>
      <c r="D169" s="3">
        <v>45</v>
      </c>
      <c r="E169" s="3" t="s">
        <v>2481</v>
      </c>
      <c r="F169" s="5" t="s">
        <v>1283</v>
      </c>
      <c r="G169" s="3" t="s">
        <v>2673</v>
      </c>
      <c r="H169" s="3" t="s">
        <v>771</v>
      </c>
    </row>
    <row r="170" spans="1:8" ht="15.5" x14ac:dyDescent="0.35">
      <c r="A170" s="4">
        <v>37173</v>
      </c>
      <c r="B170" s="3" t="s">
        <v>0</v>
      </c>
      <c r="C170" s="3">
        <v>159</v>
      </c>
      <c r="D170" s="3">
        <v>75</v>
      </c>
      <c r="E170" s="3" t="s">
        <v>2481</v>
      </c>
      <c r="F170" s="5" t="s">
        <v>1861</v>
      </c>
      <c r="G170" s="3" t="s">
        <v>2482</v>
      </c>
      <c r="H170" s="3" t="s">
        <v>674</v>
      </c>
    </row>
    <row r="171" spans="1:8" ht="15.5" x14ac:dyDescent="0.35">
      <c r="A171" s="4">
        <v>37845</v>
      </c>
      <c r="B171" s="3" t="s">
        <v>4</v>
      </c>
      <c r="C171" s="3">
        <v>173</v>
      </c>
      <c r="D171" s="3">
        <v>56</v>
      </c>
      <c r="E171" s="3" t="s">
        <v>1560</v>
      </c>
      <c r="F171" s="5" t="s">
        <v>1172</v>
      </c>
      <c r="G171" s="3" t="s">
        <v>1561</v>
      </c>
      <c r="H171" s="3" t="s">
        <v>224</v>
      </c>
    </row>
    <row r="172" spans="1:8" ht="15.5" x14ac:dyDescent="0.35">
      <c r="A172" s="4">
        <v>37250</v>
      </c>
      <c r="B172" s="3" t="s">
        <v>1</v>
      </c>
      <c r="C172" s="3">
        <v>164</v>
      </c>
      <c r="D172" s="3">
        <v>80</v>
      </c>
      <c r="E172" s="3" t="s">
        <v>2896</v>
      </c>
      <c r="F172" s="5" t="s">
        <v>1209</v>
      </c>
      <c r="G172" s="3" t="s">
        <v>2897</v>
      </c>
      <c r="H172" s="3" t="s">
        <v>881</v>
      </c>
    </row>
    <row r="173" spans="1:8" ht="15.5" x14ac:dyDescent="0.35">
      <c r="A173" s="4">
        <v>37740</v>
      </c>
      <c r="B173" s="3" t="s">
        <v>3</v>
      </c>
      <c r="C173" s="3">
        <v>152</v>
      </c>
      <c r="D173" s="3">
        <v>54</v>
      </c>
      <c r="E173" s="3" t="s">
        <v>1858</v>
      </c>
      <c r="F173" s="5" t="s">
        <v>1125</v>
      </c>
      <c r="G173" s="3" t="s">
        <v>1859</v>
      </c>
      <c r="H173" s="3" t="s">
        <v>366</v>
      </c>
    </row>
    <row r="174" spans="1:8" ht="15.5" x14ac:dyDescent="0.35">
      <c r="A174" s="4">
        <v>37685</v>
      </c>
      <c r="B174" s="3" t="s">
        <v>0</v>
      </c>
      <c r="C174" s="3">
        <v>164</v>
      </c>
      <c r="D174" s="3">
        <v>54</v>
      </c>
      <c r="E174" s="3" t="s">
        <v>2781</v>
      </c>
      <c r="F174" s="5" t="s">
        <v>1113</v>
      </c>
      <c r="G174" s="3" t="s">
        <v>2782</v>
      </c>
      <c r="H174" s="3" t="s">
        <v>826</v>
      </c>
    </row>
    <row r="175" spans="1:8" ht="15.5" x14ac:dyDescent="0.35">
      <c r="A175" s="4">
        <v>38153</v>
      </c>
      <c r="B175" s="3" t="s">
        <v>4</v>
      </c>
      <c r="C175" s="3">
        <v>158</v>
      </c>
      <c r="D175" s="3">
        <v>46</v>
      </c>
      <c r="E175" s="3" t="s">
        <v>2061</v>
      </c>
      <c r="F175" s="5" t="s">
        <v>1479</v>
      </c>
      <c r="G175" s="3" t="s">
        <v>2062</v>
      </c>
      <c r="H175" s="3" t="s">
        <v>465</v>
      </c>
    </row>
    <row r="176" spans="1:8" ht="15.5" x14ac:dyDescent="0.35">
      <c r="A176" s="4">
        <v>38265</v>
      </c>
      <c r="B176" s="3" t="s">
        <v>5</v>
      </c>
      <c r="C176" s="3">
        <v>164</v>
      </c>
      <c r="D176" s="3">
        <v>65</v>
      </c>
      <c r="E176" s="3" t="s">
        <v>1746</v>
      </c>
      <c r="F176" s="5" t="s">
        <v>1283</v>
      </c>
      <c r="G176" s="3" t="s">
        <v>1747</v>
      </c>
      <c r="H176" s="3" t="s">
        <v>314</v>
      </c>
    </row>
    <row r="177" spans="1:8" ht="15.5" x14ac:dyDescent="0.35">
      <c r="A177" s="4">
        <v>37941</v>
      </c>
      <c r="B177" s="3" t="s">
        <v>1</v>
      </c>
      <c r="C177" s="3">
        <v>162</v>
      </c>
      <c r="D177" s="3">
        <v>88</v>
      </c>
      <c r="E177" s="3" t="s">
        <v>1946</v>
      </c>
      <c r="F177" s="5" t="s">
        <v>1251</v>
      </c>
      <c r="G177" s="3" t="s">
        <v>1947</v>
      </c>
      <c r="H177" s="3" t="s">
        <v>409</v>
      </c>
    </row>
    <row r="178" spans="1:8" ht="15.5" x14ac:dyDescent="0.35">
      <c r="A178" s="4">
        <v>37684</v>
      </c>
      <c r="B178" s="3" t="s">
        <v>5</v>
      </c>
      <c r="C178" s="3">
        <v>150</v>
      </c>
      <c r="D178" s="3">
        <v>47</v>
      </c>
      <c r="E178" s="3" t="s">
        <v>1091</v>
      </c>
      <c r="F178" s="5" t="s">
        <v>1065</v>
      </c>
      <c r="G178" s="3" t="s">
        <v>1092</v>
      </c>
      <c r="H178" s="3" t="s">
        <v>28</v>
      </c>
    </row>
    <row r="179" spans="1:8" ht="15.5" x14ac:dyDescent="0.35">
      <c r="A179" s="4">
        <v>37209</v>
      </c>
      <c r="B179" s="3" t="s">
        <v>5</v>
      </c>
      <c r="C179" s="3">
        <v>150</v>
      </c>
      <c r="D179" s="3">
        <v>82</v>
      </c>
      <c r="E179" s="3" t="s">
        <v>1367</v>
      </c>
      <c r="F179" s="5" t="s">
        <v>1175</v>
      </c>
      <c r="G179" s="3" t="s">
        <v>1368</v>
      </c>
      <c r="H179" s="3" t="s">
        <v>135</v>
      </c>
    </row>
    <row r="180" spans="1:8" ht="15.5" x14ac:dyDescent="0.35">
      <c r="A180" s="4">
        <v>38005</v>
      </c>
      <c r="B180" s="3" t="s">
        <v>7</v>
      </c>
      <c r="C180" s="3">
        <v>168</v>
      </c>
      <c r="D180" s="3">
        <v>64</v>
      </c>
      <c r="E180" s="3" t="s">
        <v>3037</v>
      </c>
      <c r="F180" s="5" t="s">
        <v>1251</v>
      </c>
      <c r="G180" s="3" t="s">
        <v>3038</v>
      </c>
      <c r="H180" s="3" t="s">
        <v>952</v>
      </c>
    </row>
    <row r="181" spans="1:8" ht="15.5" x14ac:dyDescent="0.35">
      <c r="A181" s="4">
        <v>37918</v>
      </c>
      <c r="B181" s="3" t="s">
        <v>4</v>
      </c>
      <c r="C181" s="3">
        <v>151</v>
      </c>
      <c r="D181" s="3">
        <v>94</v>
      </c>
      <c r="E181" s="3" t="s">
        <v>2551</v>
      </c>
      <c r="F181" s="5" t="s">
        <v>1428</v>
      </c>
      <c r="G181" s="3" t="s">
        <v>2552</v>
      </c>
      <c r="H181" s="3" t="s">
        <v>710</v>
      </c>
    </row>
    <row r="182" spans="1:8" ht="15.5" x14ac:dyDescent="0.35">
      <c r="A182" s="4">
        <v>37248</v>
      </c>
      <c r="B182" s="3" t="s">
        <v>2</v>
      </c>
      <c r="C182" s="3">
        <v>179</v>
      </c>
      <c r="D182" s="3">
        <v>78</v>
      </c>
      <c r="E182" s="3" t="s">
        <v>2697</v>
      </c>
      <c r="F182" s="5" t="s">
        <v>1080</v>
      </c>
      <c r="G182" s="3" t="s">
        <v>2698</v>
      </c>
      <c r="H182" s="3" t="s">
        <v>784</v>
      </c>
    </row>
    <row r="183" spans="1:8" ht="15.5" x14ac:dyDescent="0.35">
      <c r="A183" s="4">
        <v>37083</v>
      </c>
      <c r="B183" s="3" t="s">
        <v>2</v>
      </c>
      <c r="C183" s="3">
        <v>157</v>
      </c>
      <c r="D183" s="3">
        <v>59</v>
      </c>
      <c r="E183" s="3" t="s">
        <v>2669</v>
      </c>
      <c r="F183" s="5" t="s">
        <v>1297</v>
      </c>
      <c r="G183" s="3" t="s">
        <v>2670</v>
      </c>
      <c r="H183" s="3" t="s">
        <v>769</v>
      </c>
    </row>
    <row r="184" spans="1:8" ht="15.5" x14ac:dyDescent="0.35">
      <c r="A184" s="4">
        <v>37282</v>
      </c>
      <c r="B184" s="3" t="s">
        <v>0</v>
      </c>
      <c r="C184" s="3">
        <v>179</v>
      </c>
      <c r="D184" s="3">
        <v>48</v>
      </c>
      <c r="E184" s="3" t="s">
        <v>2902</v>
      </c>
      <c r="F184" s="5" t="s">
        <v>1682</v>
      </c>
      <c r="G184" s="3" t="s">
        <v>2903</v>
      </c>
      <c r="H184" s="3" t="s">
        <v>884</v>
      </c>
    </row>
    <row r="185" spans="1:8" ht="15.5" x14ac:dyDescent="0.35">
      <c r="A185" s="4">
        <v>37219</v>
      </c>
      <c r="B185" s="3" t="s">
        <v>4</v>
      </c>
      <c r="C185" s="3">
        <v>164</v>
      </c>
      <c r="D185" s="3">
        <v>49</v>
      </c>
      <c r="E185" s="3" t="s">
        <v>2822</v>
      </c>
      <c r="F185" s="5" t="s">
        <v>1593</v>
      </c>
      <c r="G185" s="3" t="s">
        <v>2823</v>
      </c>
      <c r="H185" s="3" t="s">
        <v>847</v>
      </c>
    </row>
    <row r="186" spans="1:8" ht="15.5" x14ac:dyDescent="0.35">
      <c r="A186" s="4">
        <v>38426</v>
      </c>
      <c r="B186" s="3" t="s">
        <v>5</v>
      </c>
      <c r="C186" s="3">
        <v>154</v>
      </c>
      <c r="D186" s="3">
        <v>66</v>
      </c>
      <c r="E186" s="3" t="s">
        <v>1476</v>
      </c>
      <c r="F186" s="5" t="s">
        <v>1099</v>
      </c>
      <c r="G186" s="3" t="s">
        <v>1477</v>
      </c>
      <c r="H186" s="3" t="s">
        <v>185</v>
      </c>
    </row>
    <row r="187" spans="1:8" ht="15.5" x14ac:dyDescent="0.35">
      <c r="A187" s="4">
        <v>37761</v>
      </c>
      <c r="B187" s="3" t="s">
        <v>1</v>
      </c>
      <c r="C187" s="3">
        <v>169</v>
      </c>
      <c r="D187" s="3">
        <v>66</v>
      </c>
      <c r="E187" s="3" t="s">
        <v>1476</v>
      </c>
      <c r="F187" s="5" t="s">
        <v>1487</v>
      </c>
      <c r="G187" s="3" t="s">
        <v>2680</v>
      </c>
      <c r="H187" s="3" t="s">
        <v>775</v>
      </c>
    </row>
    <row r="188" spans="1:8" ht="15.5" x14ac:dyDescent="0.35">
      <c r="A188" s="4">
        <v>37719</v>
      </c>
      <c r="B188" s="3" t="s">
        <v>1</v>
      </c>
      <c r="C188" s="3">
        <v>179</v>
      </c>
      <c r="D188" s="3">
        <v>47</v>
      </c>
      <c r="E188" s="3" t="s">
        <v>2467</v>
      </c>
      <c r="F188" s="5" t="s">
        <v>1199</v>
      </c>
      <c r="G188" s="3" t="s">
        <v>2468</v>
      </c>
      <c r="H188" s="3" t="s">
        <v>667</v>
      </c>
    </row>
    <row r="189" spans="1:8" ht="15.5" x14ac:dyDescent="0.35">
      <c r="A189" s="4">
        <v>37473</v>
      </c>
      <c r="B189" s="3" t="s">
        <v>0</v>
      </c>
      <c r="C189" s="3">
        <v>162</v>
      </c>
      <c r="D189" s="3">
        <v>78</v>
      </c>
      <c r="E189" s="3" t="s">
        <v>1883</v>
      </c>
      <c r="F189" s="5" t="s">
        <v>1321</v>
      </c>
      <c r="G189" s="3" t="s">
        <v>1884</v>
      </c>
      <c r="H189" s="3" t="s">
        <v>378</v>
      </c>
    </row>
    <row r="190" spans="1:8" ht="15.5" x14ac:dyDescent="0.35">
      <c r="A190" s="4">
        <v>38037</v>
      </c>
      <c r="B190" s="3" t="s">
        <v>0</v>
      </c>
      <c r="C190" s="3">
        <v>153</v>
      </c>
      <c r="D190" s="3">
        <v>65</v>
      </c>
      <c r="E190" s="3" t="s">
        <v>2766</v>
      </c>
      <c r="F190" s="5" t="s">
        <v>1267</v>
      </c>
      <c r="G190" s="3" t="s">
        <v>2767</v>
      </c>
      <c r="H190" s="3" t="s">
        <v>8</v>
      </c>
    </row>
    <row r="191" spans="1:8" ht="15.5" x14ac:dyDescent="0.35">
      <c r="A191" s="4">
        <v>37668</v>
      </c>
      <c r="B191" s="3" t="s">
        <v>6</v>
      </c>
      <c r="C191" s="3">
        <v>174</v>
      </c>
      <c r="D191" s="3">
        <v>49</v>
      </c>
      <c r="E191" s="3" t="s">
        <v>2532</v>
      </c>
      <c r="F191" s="5" t="s">
        <v>1172</v>
      </c>
      <c r="G191" s="3" t="s">
        <v>2533</v>
      </c>
      <c r="H191" s="3" t="s">
        <v>700</v>
      </c>
    </row>
    <row r="192" spans="1:8" ht="15.5" x14ac:dyDescent="0.35">
      <c r="A192" s="4">
        <v>37212</v>
      </c>
      <c r="B192" s="3" t="s">
        <v>1</v>
      </c>
      <c r="C192" s="3">
        <v>150</v>
      </c>
      <c r="D192" s="3">
        <v>78</v>
      </c>
      <c r="E192" s="3" t="s">
        <v>1841</v>
      </c>
      <c r="F192" s="5" t="s">
        <v>1292</v>
      </c>
      <c r="G192" s="3" t="s">
        <v>1842</v>
      </c>
      <c r="H192" s="3" t="s">
        <v>358</v>
      </c>
    </row>
    <row r="193" spans="1:8" ht="15.5" x14ac:dyDescent="0.35">
      <c r="A193" s="4">
        <v>37066</v>
      </c>
      <c r="B193" s="3" t="s">
        <v>4</v>
      </c>
      <c r="C193" s="3">
        <v>174</v>
      </c>
      <c r="D193" s="3">
        <v>81</v>
      </c>
      <c r="E193" s="3" t="s">
        <v>2286</v>
      </c>
      <c r="F193" s="5" t="s">
        <v>1526</v>
      </c>
      <c r="G193" s="3" t="s">
        <v>2287</v>
      </c>
      <c r="H193" s="3" t="s">
        <v>578</v>
      </c>
    </row>
    <row r="194" spans="1:8" ht="15.5" x14ac:dyDescent="0.35">
      <c r="A194" s="4">
        <v>37222</v>
      </c>
      <c r="B194" s="3" t="s">
        <v>7</v>
      </c>
      <c r="C194" s="3">
        <v>178</v>
      </c>
      <c r="D194" s="3">
        <v>91</v>
      </c>
      <c r="E194" s="3" t="s">
        <v>1227</v>
      </c>
      <c r="F194" s="5" t="s">
        <v>1146</v>
      </c>
      <c r="G194" s="3" t="s">
        <v>1228</v>
      </c>
      <c r="H194" s="3" t="s">
        <v>78</v>
      </c>
    </row>
    <row r="195" spans="1:8" ht="15.5" x14ac:dyDescent="0.35">
      <c r="A195" s="4">
        <v>37379</v>
      </c>
      <c r="B195" s="3" t="s">
        <v>1</v>
      </c>
      <c r="C195" s="3">
        <v>170</v>
      </c>
      <c r="D195" s="3">
        <v>56</v>
      </c>
      <c r="E195" s="3" t="s">
        <v>2617</v>
      </c>
      <c r="F195" s="5" t="s">
        <v>1143</v>
      </c>
      <c r="G195" s="3" t="s">
        <v>2618</v>
      </c>
      <c r="H195" s="3" t="s">
        <v>743</v>
      </c>
    </row>
    <row r="196" spans="1:8" ht="15.5" x14ac:dyDescent="0.35">
      <c r="A196" s="4">
        <v>37795</v>
      </c>
      <c r="B196" s="3" t="s">
        <v>1</v>
      </c>
      <c r="C196" s="3">
        <v>166</v>
      </c>
      <c r="D196" s="3">
        <v>68</v>
      </c>
      <c r="E196" s="3" t="s">
        <v>1588</v>
      </c>
      <c r="F196" s="5" t="s">
        <v>1166</v>
      </c>
      <c r="G196" s="3" t="s">
        <v>1589</v>
      </c>
      <c r="H196" s="3" t="s">
        <v>237</v>
      </c>
    </row>
    <row r="197" spans="1:8" ht="15.5" x14ac:dyDescent="0.35">
      <c r="A197" s="4">
        <v>37396</v>
      </c>
      <c r="B197" s="3" t="s">
        <v>3</v>
      </c>
      <c r="C197" s="3">
        <v>163</v>
      </c>
      <c r="D197" s="3">
        <v>49</v>
      </c>
      <c r="E197" s="3" t="s">
        <v>2228</v>
      </c>
      <c r="F197" s="5" t="s">
        <v>1209</v>
      </c>
      <c r="G197" s="3" t="s">
        <v>2229</v>
      </c>
      <c r="H197" s="3" t="s">
        <v>549</v>
      </c>
    </row>
    <row r="198" spans="1:8" ht="15.5" x14ac:dyDescent="0.35">
      <c r="A198" s="4">
        <v>37682</v>
      </c>
      <c r="B198" s="3" t="s">
        <v>7</v>
      </c>
      <c r="C198" s="3">
        <v>180</v>
      </c>
      <c r="D198" s="3">
        <v>74</v>
      </c>
      <c r="E198" s="3" t="s">
        <v>1171</v>
      </c>
      <c r="F198" s="5" t="s">
        <v>1172</v>
      </c>
      <c r="G198" s="3" t="s">
        <v>1173</v>
      </c>
      <c r="H198" s="3" t="s">
        <v>57</v>
      </c>
    </row>
    <row r="199" spans="1:8" ht="15.5" x14ac:dyDescent="0.35">
      <c r="A199" s="4">
        <v>37336</v>
      </c>
      <c r="B199" s="3" t="s">
        <v>5</v>
      </c>
      <c r="C199" s="3">
        <v>168</v>
      </c>
      <c r="D199" s="3">
        <v>51</v>
      </c>
      <c r="E199" s="3" t="s">
        <v>1932</v>
      </c>
      <c r="F199" s="5" t="s">
        <v>1062</v>
      </c>
      <c r="G199" s="3" t="s">
        <v>1933</v>
      </c>
      <c r="H199" s="3" t="s">
        <v>402</v>
      </c>
    </row>
    <row r="200" spans="1:8" ht="15.5" x14ac:dyDescent="0.35">
      <c r="A200" s="4">
        <v>37618</v>
      </c>
      <c r="B200" s="3" t="s">
        <v>0</v>
      </c>
      <c r="C200" s="3">
        <v>159</v>
      </c>
      <c r="D200" s="3">
        <v>68</v>
      </c>
      <c r="E200" s="3" t="s">
        <v>2525</v>
      </c>
      <c r="F200" s="5" t="s">
        <v>1138</v>
      </c>
      <c r="G200" s="3" t="s">
        <v>2526</v>
      </c>
      <c r="H200" s="3" t="s">
        <v>696</v>
      </c>
    </row>
    <row r="201" spans="1:8" ht="15.5" x14ac:dyDescent="0.35">
      <c r="A201" s="4">
        <v>37673</v>
      </c>
      <c r="B201" s="3" t="s">
        <v>1</v>
      </c>
      <c r="C201" s="3">
        <v>165</v>
      </c>
      <c r="D201" s="3">
        <v>85</v>
      </c>
      <c r="E201" s="3" t="s">
        <v>1243</v>
      </c>
      <c r="F201" s="5" t="s">
        <v>1222</v>
      </c>
      <c r="G201" s="3" t="s">
        <v>1244</v>
      </c>
      <c r="H201" s="3" t="s">
        <v>84</v>
      </c>
    </row>
    <row r="202" spans="1:8" ht="15.5" x14ac:dyDescent="0.35">
      <c r="A202" s="4">
        <v>38386</v>
      </c>
      <c r="B202" s="3" t="s">
        <v>5</v>
      </c>
      <c r="C202" s="3">
        <v>152</v>
      </c>
      <c r="D202" s="3">
        <v>69</v>
      </c>
      <c r="E202" s="3" t="s">
        <v>2557</v>
      </c>
      <c r="F202" s="5" t="s">
        <v>1086</v>
      </c>
      <c r="G202" s="3" t="s">
        <v>2558</v>
      </c>
      <c r="H202" s="3" t="s">
        <v>713</v>
      </c>
    </row>
    <row r="203" spans="1:8" ht="15.5" x14ac:dyDescent="0.35">
      <c r="A203" s="4">
        <v>37351</v>
      </c>
      <c r="B203" s="3" t="s">
        <v>7</v>
      </c>
      <c r="C203" s="3">
        <v>174</v>
      </c>
      <c r="D203" s="3">
        <v>92</v>
      </c>
      <c r="E203" s="3" t="s">
        <v>1273</v>
      </c>
      <c r="F203" s="5" t="s">
        <v>1274</v>
      </c>
      <c r="G203" s="3" t="s">
        <v>1275</v>
      </c>
      <c r="H203" s="3" t="s">
        <v>96</v>
      </c>
    </row>
    <row r="204" spans="1:8" ht="15.5" x14ac:dyDescent="0.35">
      <c r="A204" s="4">
        <v>37631</v>
      </c>
      <c r="B204" s="3" t="s">
        <v>7</v>
      </c>
      <c r="C204" s="3">
        <v>166</v>
      </c>
      <c r="D204" s="3">
        <v>78</v>
      </c>
      <c r="E204" s="3" t="s">
        <v>2026</v>
      </c>
      <c r="F204" s="5" t="s">
        <v>1086</v>
      </c>
      <c r="G204" s="3" t="s">
        <v>2027</v>
      </c>
      <c r="H204" s="3" t="s">
        <v>447</v>
      </c>
    </row>
    <row r="205" spans="1:8" ht="15.5" x14ac:dyDescent="0.35">
      <c r="A205" s="4">
        <v>38156</v>
      </c>
      <c r="B205" s="3" t="s">
        <v>5</v>
      </c>
      <c r="C205" s="3">
        <v>161</v>
      </c>
      <c r="D205" s="3">
        <v>66</v>
      </c>
      <c r="E205" s="3" t="s">
        <v>2968</v>
      </c>
      <c r="F205" s="5" t="s">
        <v>1928</v>
      </c>
      <c r="G205" s="3" t="s">
        <v>2969</v>
      </c>
      <c r="H205" s="3" t="s">
        <v>916</v>
      </c>
    </row>
    <row r="206" spans="1:8" ht="15.5" x14ac:dyDescent="0.35">
      <c r="A206" s="4">
        <v>37924</v>
      </c>
      <c r="B206" s="3" t="s">
        <v>2</v>
      </c>
      <c r="C206" s="3">
        <v>172</v>
      </c>
      <c r="D206" s="3">
        <v>93</v>
      </c>
      <c r="E206" s="3" t="s">
        <v>2465</v>
      </c>
      <c r="F206" s="5" t="s">
        <v>1682</v>
      </c>
      <c r="G206" s="3" t="s">
        <v>2466</v>
      </c>
      <c r="H206" s="3" t="s">
        <v>666</v>
      </c>
    </row>
    <row r="207" spans="1:8" ht="15.5" x14ac:dyDescent="0.35">
      <c r="A207" s="4">
        <v>38198</v>
      </c>
      <c r="B207" s="3" t="s">
        <v>5</v>
      </c>
      <c r="C207" s="3">
        <v>172</v>
      </c>
      <c r="D207" s="3">
        <v>79</v>
      </c>
      <c r="E207" s="3" t="s">
        <v>2325</v>
      </c>
      <c r="F207" s="5" t="s">
        <v>1709</v>
      </c>
      <c r="G207" s="3" t="s">
        <v>2326</v>
      </c>
      <c r="H207" s="3" t="s">
        <v>597</v>
      </c>
    </row>
    <row r="208" spans="1:8" ht="15.5" x14ac:dyDescent="0.35">
      <c r="A208" s="4">
        <v>37483</v>
      </c>
      <c r="B208" s="3" t="s">
        <v>4</v>
      </c>
      <c r="C208" s="3">
        <v>159</v>
      </c>
      <c r="D208" s="3">
        <v>65</v>
      </c>
      <c r="E208" s="3" t="s">
        <v>1889</v>
      </c>
      <c r="F208" s="5" t="s">
        <v>1848</v>
      </c>
      <c r="G208" s="3" t="s">
        <v>1890</v>
      </c>
      <c r="H208" s="3" t="s">
        <v>381</v>
      </c>
    </row>
    <row r="209" spans="1:8" ht="15.5" x14ac:dyDescent="0.35">
      <c r="A209" s="4">
        <v>37607</v>
      </c>
      <c r="B209" s="3" t="s">
        <v>4</v>
      </c>
      <c r="C209" s="3">
        <v>172</v>
      </c>
      <c r="D209" s="3">
        <v>85</v>
      </c>
      <c r="E209" s="3" t="s">
        <v>2489</v>
      </c>
      <c r="F209" s="5" t="s">
        <v>1973</v>
      </c>
      <c r="G209" s="3" t="s">
        <v>2490</v>
      </c>
      <c r="H209" s="3" t="s">
        <v>678</v>
      </c>
    </row>
    <row r="210" spans="1:8" ht="15.5" x14ac:dyDescent="0.35">
      <c r="A210" s="4">
        <v>37102</v>
      </c>
      <c r="B210" s="3" t="s">
        <v>3</v>
      </c>
      <c r="C210" s="3">
        <v>157</v>
      </c>
      <c r="D210" s="3">
        <v>90</v>
      </c>
      <c r="E210" s="3" t="s">
        <v>1720</v>
      </c>
      <c r="F210" s="5" t="s">
        <v>1086</v>
      </c>
      <c r="G210" s="3" t="s">
        <v>1721</v>
      </c>
      <c r="H210" s="3" t="s">
        <v>301</v>
      </c>
    </row>
    <row r="211" spans="1:8" ht="15.5" x14ac:dyDescent="0.35">
      <c r="A211" s="4">
        <v>38330</v>
      </c>
      <c r="B211" s="3" t="s">
        <v>6</v>
      </c>
      <c r="C211" s="3">
        <v>161</v>
      </c>
      <c r="D211" s="3">
        <v>77</v>
      </c>
      <c r="E211" s="3" t="s">
        <v>2736</v>
      </c>
      <c r="F211" s="5" t="s">
        <v>1175</v>
      </c>
      <c r="G211" s="3" t="s">
        <v>2737</v>
      </c>
      <c r="H211" s="3" t="s">
        <v>804</v>
      </c>
    </row>
    <row r="212" spans="1:8" ht="15.5" x14ac:dyDescent="0.35">
      <c r="A212" s="4">
        <v>37337</v>
      </c>
      <c r="B212" s="3" t="s">
        <v>5</v>
      </c>
      <c r="C212" s="3">
        <v>178</v>
      </c>
      <c r="D212" s="3">
        <v>94</v>
      </c>
      <c r="E212" s="3" t="s">
        <v>2123</v>
      </c>
      <c r="F212" s="5" t="s">
        <v>1062</v>
      </c>
      <c r="G212" s="3" t="s">
        <v>2124</v>
      </c>
      <c r="H212" s="3" t="s">
        <v>496</v>
      </c>
    </row>
    <row r="213" spans="1:8" ht="15.5" x14ac:dyDescent="0.35">
      <c r="A213" s="4">
        <v>38428</v>
      </c>
      <c r="B213" s="3" t="s">
        <v>3</v>
      </c>
      <c r="C213" s="3">
        <v>175</v>
      </c>
      <c r="D213" s="3">
        <v>55</v>
      </c>
      <c r="E213" s="3" t="s">
        <v>2299</v>
      </c>
      <c r="F213" s="5" t="s">
        <v>1682</v>
      </c>
      <c r="G213" s="3" t="s">
        <v>2300</v>
      </c>
      <c r="H213" s="3" t="s">
        <v>585</v>
      </c>
    </row>
    <row r="214" spans="1:8" ht="15.5" x14ac:dyDescent="0.35">
      <c r="A214" s="4">
        <v>38121</v>
      </c>
      <c r="B214" s="3" t="s">
        <v>7</v>
      </c>
      <c r="C214" s="3">
        <v>151</v>
      </c>
      <c r="D214" s="3">
        <v>61</v>
      </c>
      <c r="E214" s="3" t="s">
        <v>1584</v>
      </c>
      <c r="F214" s="5" t="s">
        <v>1206</v>
      </c>
      <c r="G214" s="3" t="s">
        <v>1585</v>
      </c>
      <c r="H214" s="3" t="s">
        <v>235</v>
      </c>
    </row>
    <row r="215" spans="1:8" ht="15.5" x14ac:dyDescent="0.35">
      <c r="A215" s="4">
        <v>38040</v>
      </c>
      <c r="B215" s="3" t="s">
        <v>1</v>
      </c>
      <c r="C215" s="3">
        <v>165</v>
      </c>
      <c r="D215" s="3">
        <v>79</v>
      </c>
      <c r="E215" s="3" t="s">
        <v>1790</v>
      </c>
      <c r="F215" s="5" t="s">
        <v>1138</v>
      </c>
      <c r="G215" s="3" t="s">
        <v>1791</v>
      </c>
      <c r="H215" s="3" t="s">
        <v>335</v>
      </c>
    </row>
    <row r="216" spans="1:8" ht="15.5" x14ac:dyDescent="0.35">
      <c r="A216" s="4">
        <v>37263</v>
      </c>
      <c r="B216" s="3" t="s">
        <v>0</v>
      </c>
      <c r="C216" s="3">
        <v>173</v>
      </c>
      <c r="D216" s="3">
        <v>53</v>
      </c>
      <c r="E216" s="3" t="s">
        <v>2397</v>
      </c>
      <c r="F216" s="5" t="s">
        <v>1448</v>
      </c>
      <c r="G216" s="3" t="s">
        <v>2398</v>
      </c>
      <c r="H216" s="3" t="s">
        <v>632</v>
      </c>
    </row>
    <row r="217" spans="1:8" ht="15.5" x14ac:dyDescent="0.35">
      <c r="A217" s="4">
        <v>37325</v>
      </c>
      <c r="B217" s="3" t="s">
        <v>4</v>
      </c>
      <c r="C217" s="3">
        <v>180</v>
      </c>
      <c r="D217" s="3">
        <v>58</v>
      </c>
      <c r="E217" s="3" t="s">
        <v>2407</v>
      </c>
      <c r="F217" s="5" t="s">
        <v>1267</v>
      </c>
      <c r="G217" s="3" t="s">
        <v>2408</v>
      </c>
      <c r="H217" s="3" t="s">
        <v>637</v>
      </c>
    </row>
    <row r="218" spans="1:8" ht="15.5" x14ac:dyDescent="0.35">
      <c r="A218" s="4">
        <v>38141</v>
      </c>
      <c r="B218" s="3" t="s">
        <v>6</v>
      </c>
      <c r="C218" s="3">
        <v>172</v>
      </c>
      <c r="D218" s="3">
        <v>74</v>
      </c>
      <c r="E218" s="3" t="s">
        <v>1690</v>
      </c>
      <c r="F218" s="5" t="s">
        <v>1433</v>
      </c>
      <c r="G218" s="3" t="s">
        <v>1691</v>
      </c>
      <c r="H218" s="3" t="s">
        <v>287</v>
      </c>
    </row>
    <row r="219" spans="1:8" ht="15.5" x14ac:dyDescent="0.35">
      <c r="A219" s="4">
        <v>38059</v>
      </c>
      <c r="B219" s="3" t="s">
        <v>1</v>
      </c>
      <c r="C219" s="3">
        <v>155</v>
      </c>
      <c r="D219" s="3">
        <v>82</v>
      </c>
      <c r="E219" s="3" t="s">
        <v>1481</v>
      </c>
      <c r="F219" s="5" t="s">
        <v>1482</v>
      </c>
      <c r="G219" s="3" t="s">
        <v>1483</v>
      </c>
      <c r="H219" s="3" t="s">
        <v>187</v>
      </c>
    </row>
    <row r="220" spans="1:8" ht="15.5" x14ac:dyDescent="0.35">
      <c r="A220" s="4">
        <v>37963</v>
      </c>
      <c r="B220" s="3" t="s">
        <v>5</v>
      </c>
      <c r="C220" s="3">
        <v>175</v>
      </c>
      <c r="D220" s="3">
        <v>64</v>
      </c>
      <c r="E220" s="3" t="s">
        <v>1897</v>
      </c>
      <c r="F220" s="5" t="s">
        <v>1682</v>
      </c>
      <c r="G220" s="3" t="s">
        <v>1898</v>
      </c>
      <c r="H220" s="3" t="s">
        <v>385</v>
      </c>
    </row>
    <row r="221" spans="1:8" ht="15.5" x14ac:dyDescent="0.35">
      <c r="A221" s="4">
        <v>38375</v>
      </c>
      <c r="B221" s="3" t="s">
        <v>0</v>
      </c>
      <c r="C221" s="3">
        <v>168</v>
      </c>
      <c r="D221" s="3">
        <v>93</v>
      </c>
      <c r="E221" s="3" t="s">
        <v>2567</v>
      </c>
      <c r="F221" s="5" t="s">
        <v>1487</v>
      </c>
      <c r="G221" s="3" t="s">
        <v>2568</v>
      </c>
      <c r="H221" s="3" t="s">
        <v>718</v>
      </c>
    </row>
    <row r="222" spans="1:8" ht="15.5" x14ac:dyDescent="0.35">
      <c r="A222" s="4">
        <v>38241</v>
      </c>
      <c r="B222" s="3" t="s">
        <v>4</v>
      </c>
      <c r="C222" s="3">
        <v>173</v>
      </c>
      <c r="D222" s="3">
        <v>74</v>
      </c>
      <c r="E222" s="3" t="s">
        <v>1881</v>
      </c>
      <c r="F222" s="5" t="s">
        <v>1821</v>
      </c>
      <c r="G222" s="3" t="s">
        <v>1882</v>
      </c>
      <c r="H222" s="3" t="s">
        <v>377</v>
      </c>
    </row>
    <row r="223" spans="1:8" ht="15.5" x14ac:dyDescent="0.35">
      <c r="A223" s="4">
        <v>38302</v>
      </c>
      <c r="B223" s="3" t="s">
        <v>2</v>
      </c>
      <c r="C223" s="3">
        <v>163</v>
      </c>
      <c r="D223" s="3">
        <v>62</v>
      </c>
      <c r="E223" s="3" t="s">
        <v>2238</v>
      </c>
      <c r="F223" s="5" t="s">
        <v>1286</v>
      </c>
      <c r="G223" s="3" t="s">
        <v>2239</v>
      </c>
      <c r="H223" s="3" t="s">
        <v>554</v>
      </c>
    </row>
    <row r="224" spans="1:8" ht="15.5" x14ac:dyDescent="0.35">
      <c r="A224" s="4">
        <v>37932</v>
      </c>
      <c r="B224" s="3" t="s">
        <v>1</v>
      </c>
      <c r="C224" s="3">
        <v>166</v>
      </c>
      <c r="D224" s="3">
        <v>52</v>
      </c>
      <c r="E224" s="3" t="s">
        <v>2048</v>
      </c>
      <c r="F224" s="5" t="s">
        <v>1482</v>
      </c>
      <c r="G224" s="3" t="s">
        <v>2049</v>
      </c>
      <c r="H224" s="3" t="s">
        <v>458</v>
      </c>
    </row>
    <row r="225" spans="1:8" ht="15.5" x14ac:dyDescent="0.35">
      <c r="A225" s="4">
        <v>37953</v>
      </c>
      <c r="B225" s="3" t="s">
        <v>7</v>
      </c>
      <c r="C225" s="3">
        <v>162</v>
      </c>
      <c r="D225" s="3">
        <v>78</v>
      </c>
      <c r="E225" s="3" t="s">
        <v>1450</v>
      </c>
      <c r="F225" s="5" t="s">
        <v>1206</v>
      </c>
      <c r="G225" s="3" t="s">
        <v>1451</v>
      </c>
      <c r="H225" s="3" t="s">
        <v>172</v>
      </c>
    </row>
    <row r="226" spans="1:8" ht="15.5" x14ac:dyDescent="0.35">
      <c r="A226" s="4">
        <v>37996</v>
      </c>
      <c r="B226" s="3" t="s">
        <v>6</v>
      </c>
      <c r="C226" s="3">
        <v>168</v>
      </c>
      <c r="D226" s="3">
        <v>62</v>
      </c>
      <c r="E226" s="3" t="s">
        <v>2085</v>
      </c>
      <c r="F226" s="5" t="s">
        <v>1286</v>
      </c>
      <c r="G226" s="3" t="s">
        <v>2086</v>
      </c>
      <c r="H226" s="3" t="s">
        <v>477</v>
      </c>
    </row>
    <row r="227" spans="1:8" ht="15.5" x14ac:dyDescent="0.35">
      <c r="A227" s="4">
        <v>37425</v>
      </c>
      <c r="B227" s="3" t="s">
        <v>6</v>
      </c>
      <c r="C227" s="3">
        <v>170</v>
      </c>
      <c r="D227" s="3">
        <v>65</v>
      </c>
      <c r="E227" s="3" t="s">
        <v>1542</v>
      </c>
      <c r="F227" s="5" t="s">
        <v>1536</v>
      </c>
      <c r="G227" s="3" t="s">
        <v>1543</v>
      </c>
      <c r="H227" s="3" t="s">
        <v>215</v>
      </c>
    </row>
    <row r="228" spans="1:8" ht="15.5" x14ac:dyDescent="0.35">
      <c r="A228" s="4">
        <v>38377</v>
      </c>
      <c r="B228" s="3" t="s">
        <v>2</v>
      </c>
      <c r="C228" s="3">
        <v>175</v>
      </c>
      <c r="D228" s="3">
        <v>58</v>
      </c>
      <c r="E228" s="3" t="s">
        <v>2561</v>
      </c>
      <c r="F228" s="5" t="s">
        <v>1256</v>
      </c>
      <c r="G228" s="3" t="s">
        <v>2562</v>
      </c>
      <c r="H228" s="3" t="s">
        <v>715</v>
      </c>
    </row>
    <row r="229" spans="1:8" ht="15.5" x14ac:dyDescent="0.35">
      <c r="A229" s="4">
        <v>37719</v>
      </c>
      <c r="B229" s="3" t="s">
        <v>0</v>
      </c>
      <c r="C229" s="3">
        <v>171</v>
      </c>
      <c r="D229" s="3">
        <v>79</v>
      </c>
      <c r="E229" s="3" t="s">
        <v>2075</v>
      </c>
      <c r="F229" s="5" t="s">
        <v>1393</v>
      </c>
      <c r="G229" s="3" t="s">
        <v>2076</v>
      </c>
      <c r="H229" s="3" t="s">
        <v>472</v>
      </c>
    </row>
    <row r="230" spans="1:8" ht="15.5" x14ac:dyDescent="0.35">
      <c r="A230" s="4">
        <v>38238</v>
      </c>
      <c r="B230" s="3" t="s">
        <v>3</v>
      </c>
      <c r="C230" s="3">
        <v>162</v>
      </c>
      <c r="D230" s="3">
        <v>83</v>
      </c>
      <c r="E230" s="3" t="s">
        <v>2764</v>
      </c>
      <c r="F230" s="5" t="s">
        <v>1928</v>
      </c>
      <c r="G230" s="3" t="s">
        <v>2765</v>
      </c>
      <c r="H230" s="3" t="s">
        <v>818</v>
      </c>
    </row>
    <row r="231" spans="1:8" ht="15.5" x14ac:dyDescent="0.35">
      <c r="A231" s="4">
        <v>38412</v>
      </c>
      <c r="B231" s="3" t="s">
        <v>1</v>
      </c>
      <c r="C231" s="3">
        <v>150</v>
      </c>
      <c r="D231" s="3">
        <v>85</v>
      </c>
      <c r="E231" s="3" t="s">
        <v>1550</v>
      </c>
      <c r="F231" s="5" t="s">
        <v>1128</v>
      </c>
      <c r="G231" s="3" t="s">
        <v>1551</v>
      </c>
      <c r="H231" s="3" t="s">
        <v>219</v>
      </c>
    </row>
    <row r="232" spans="1:8" ht="15.5" x14ac:dyDescent="0.35">
      <c r="A232" s="4">
        <v>37697</v>
      </c>
      <c r="B232" s="3" t="s">
        <v>2</v>
      </c>
      <c r="C232" s="3">
        <v>163</v>
      </c>
      <c r="D232" s="3">
        <v>61</v>
      </c>
      <c r="E232" s="3" t="s">
        <v>2571</v>
      </c>
      <c r="F232" s="5" t="s">
        <v>1716</v>
      </c>
      <c r="G232" s="3" t="s">
        <v>2572</v>
      </c>
      <c r="H232" s="3" t="s">
        <v>720</v>
      </c>
    </row>
    <row r="233" spans="1:8" ht="15.5" x14ac:dyDescent="0.35">
      <c r="A233" s="4">
        <v>37918</v>
      </c>
      <c r="B233" s="3" t="s">
        <v>3</v>
      </c>
      <c r="C233" s="3">
        <v>159</v>
      </c>
      <c r="D233" s="3">
        <v>52</v>
      </c>
      <c r="E233" s="3" t="s">
        <v>2728</v>
      </c>
      <c r="F233" s="5" t="s">
        <v>1582</v>
      </c>
      <c r="G233" s="3" t="s">
        <v>2729</v>
      </c>
      <c r="H233" s="3" t="s">
        <v>800</v>
      </c>
    </row>
    <row r="234" spans="1:8" ht="15.5" x14ac:dyDescent="0.35">
      <c r="A234" s="4">
        <v>37419</v>
      </c>
      <c r="B234" s="3" t="s">
        <v>5</v>
      </c>
      <c r="C234" s="3">
        <v>161</v>
      </c>
      <c r="D234" s="3">
        <v>50</v>
      </c>
      <c r="E234" s="3" t="s">
        <v>2393</v>
      </c>
      <c r="F234" s="5" t="s">
        <v>1166</v>
      </c>
      <c r="G234" s="3" t="s">
        <v>2394</v>
      </c>
      <c r="H234" s="3" t="s">
        <v>630</v>
      </c>
    </row>
    <row r="235" spans="1:8" ht="15.5" x14ac:dyDescent="0.35">
      <c r="A235" s="4">
        <v>37251</v>
      </c>
      <c r="B235" s="3" t="s">
        <v>7</v>
      </c>
      <c r="C235" s="3">
        <v>164</v>
      </c>
      <c r="D235" s="3">
        <v>92</v>
      </c>
      <c r="E235" s="3" t="s">
        <v>2353</v>
      </c>
      <c r="F235" s="5" t="s">
        <v>1292</v>
      </c>
      <c r="G235" s="3" t="s">
        <v>2354</v>
      </c>
      <c r="H235" s="3" t="s">
        <v>610</v>
      </c>
    </row>
    <row r="236" spans="1:8" ht="15.5" x14ac:dyDescent="0.35">
      <c r="A236" s="4">
        <v>38113</v>
      </c>
      <c r="B236" s="3" t="s">
        <v>1</v>
      </c>
      <c r="C236" s="3">
        <v>162</v>
      </c>
      <c r="D236" s="3">
        <v>65</v>
      </c>
      <c r="E236" s="3" t="s">
        <v>2097</v>
      </c>
      <c r="F236" s="5" t="s">
        <v>1821</v>
      </c>
      <c r="G236" s="3" t="s">
        <v>2098</v>
      </c>
      <c r="H236" s="3" t="s">
        <v>483</v>
      </c>
    </row>
    <row r="237" spans="1:8" ht="15.5" x14ac:dyDescent="0.35">
      <c r="A237" s="4">
        <v>37135</v>
      </c>
      <c r="B237" s="3" t="s">
        <v>0</v>
      </c>
      <c r="C237" s="3">
        <v>180</v>
      </c>
      <c r="D237" s="3">
        <v>90</v>
      </c>
      <c r="E237" s="3" t="s">
        <v>2655</v>
      </c>
      <c r="F237" s="5" t="s">
        <v>1122</v>
      </c>
      <c r="G237" s="3" t="s">
        <v>2656</v>
      </c>
      <c r="H237" s="3" t="s">
        <v>762</v>
      </c>
    </row>
    <row r="238" spans="1:8" ht="15.5" x14ac:dyDescent="0.35">
      <c r="A238" s="4">
        <v>37255</v>
      </c>
      <c r="B238" s="3" t="s">
        <v>5</v>
      </c>
      <c r="C238" s="3">
        <v>177</v>
      </c>
      <c r="D238" s="3">
        <v>67</v>
      </c>
      <c r="E238" s="3" t="s">
        <v>1879</v>
      </c>
      <c r="F238" s="5" t="s">
        <v>1573</v>
      </c>
      <c r="G238" s="3" t="s">
        <v>1880</v>
      </c>
      <c r="H238" s="3" t="s">
        <v>376</v>
      </c>
    </row>
    <row r="239" spans="1:8" ht="15.5" x14ac:dyDescent="0.35">
      <c r="A239" s="4">
        <v>37467</v>
      </c>
      <c r="B239" s="3" t="s">
        <v>4</v>
      </c>
      <c r="C239" s="3">
        <v>180</v>
      </c>
      <c r="D239" s="3">
        <v>90</v>
      </c>
      <c r="E239" s="3" t="s">
        <v>2210</v>
      </c>
      <c r="F239" s="5" t="s">
        <v>1682</v>
      </c>
      <c r="G239" s="3" t="s">
        <v>2211</v>
      </c>
      <c r="H239" s="3" t="s">
        <v>540</v>
      </c>
    </row>
    <row r="240" spans="1:8" ht="15.5" x14ac:dyDescent="0.35">
      <c r="A240" s="4">
        <v>37860</v>
      </c>
      <c r="B240" s="3" t="s">
        <v>5</v>
      </c>
      <c r="C240" s="3">
        <v>168</v>
      </c>
      <c r="D240" s="3">
        <v>67</v>
      </c>
      <c r="E240" s="3" t="s">
        <v>1513</v>
      </c>
      <c r="F240" s="5" t="s">
        <v>1251</v>
      </c>
      <c r="G240" s="3" t="s">
        <v>1514</v>
      </c>
      <c r="H240" s="3" t="s">
        <v>202</v>
      </c>
    </row>
    <row r="241" spans="1:8" ht="15.5" x14ac:dyDescent="0.35">
      <c r="A241" s="4">
        <v>37777</v>
      </c>
      <c r="B241" s="3" t="s">
        <v>0</v>
      </c>
      <c r="C241" s="3">
        <v>157</v>
      </c>
      <c r="D241" s="3">
        <v>68</v>
      </c>
      <c r="E241" s="3" t="s">
        <v>3088</v>
      </c>
      <c r="F241" s="5" t="s">
        <v>1821</v>
      </c>
      <c r="G241" s="3" t="s">
        <v>3089</v>
      </c>
      <c r="H241" s="3" t="s">
        <v>978</v>
      </c>
    </row>
    <row r="242" spans="1:8" ht="15.5" x14ac:dyDescent="0.35">
      <c r="A242" s="4">
        <v>37256</v>
      </c>
      <c r="B242" s="3" t="s">
        <v>7</v>
      </c>
      <c r="C242" s="3">
        <v>171</v>
      </c>
      <c r="D242" s="3">
        <v>81</v>
      </c>
      <c r="E242" s="3" t="s">
        <v>2886</v>
      </c>
      <c r="F242" s="5" t="s">
        <v>1065</v>
      </c>
      <c r="G242" s="3" t="s">
        <v>2887</v>
      </c>
      <c r="H242" s="3" t="s">
        <v>876</v>
      </c>
    </row>
    <row r="243" spans="1:8" ht="15.5" x14ac:dyDescent="0.35">
      <c r="A243" s="4">
        <v>37437</v>
      </c>
      <c r="B243" s="3" t="s">
        <v>0</v>
      </c>
      <c r="C243" s="3">
        <v>153</v>
      </c>
      <c r="D243" s="3">
        <v>54</v>
      </c>
      <c r="E243" s="3" t="s">
        <v>1927</v>
      </c>
      <c r="F243" s="5" t="s">
        <v>1928</v>
      </c>
      <c r="G243" s="3" t="s">
        <v>1929</v>
      </c>
      <c r="H243" s="3" t="s">
        <v>400</v>
      </c>
    </row>
    <row r="244" spans="1:8" ht="15.5" x14ac:dyDescent="0.35">
      <c r="A244" s="4">
        <v>37565</v>
      </c>
      <c r="B244" s="3" t="s">
        <v>2</v>
      </c>
      <c r="C244" s="3">
        <v>167</v>
      </c>
      <c r="D244" s="3">
        <v>79</v>
      </c>
      <c r="E244" s="3" t="s">
        <v>1796</v>
      </c>
      <c r="F244" s="5" t="s">
        <v>1246</v>
      </c>
      <c r="G244" s="3" t="s">
        <v>1797</v>
      </c>
      <c r="H244" s="3" t="s">
        <v>338</v>
      </c>
    </row>
    <row r="245" spans="1:8" ht="15.5" x14ac:dyDescent="0.35">
      <c r="A245" s="4">
        <v>38431</v>
      </c>
      <c r="B245" s="3" t="s">
        <v>0</v>
      </c>
      <c r="C245" s="3">
        <v>159</v>
      </c>
      <c r="D245" s="3">
        <v>86</v>
      </c>
      <c r="E245" s="3" t="s">
        <v>1219</v>
      </c>
      <c r="F245" s="5" t="s">
        <v>1209</v>
      </c>
      <c r="G245" s="3" t="s">
        <v>1220</v>
      </c>
      <c r="H245" s="3" t="s">
        <v>75</v>
      </c>
    </row>
    <row r="246" spans="1:8" ht="15.5" x14ac:dyDescent="0.35">
      <c r="A246" s="4">
        <v>38340</v>
      </c>
      <c r="B246" s="3" t="s">
        <v>4</v>
      </c>
      <c r="C246" s="3">
        <v>153</v>
      </c>
      <c r="D246" s="3">
        <v>94</v>
      </c>
      <c r="E246" s="3" t="s">
        <v>1825</v>
      </c>
      <c r="F246" s="5" t="s">
        <v>1487</v>
      </c>
      <c r="G246" s="3" t="s">
        <v>1826</v>
      </c>
      <c r="H246" s="3" t="s">
        <v>10</v>
      </c>
    </row>
    <row r="247" spans="1:8" ht="15.5" x14ac:dyDescent="0.35">
      <c r="A247" s="4">
        <v>38268</v>
      </c>
      <c r="B247" s="3" t="s">
        <v>7</v>
      </c>
      <c r="C247" s="3">
        <v>178</v>
      </c>
      <c r="D247" s="3">
        <v>57</v>
      </c>
      <c r="E247" s="3" t="s">
        <v>2609</v>
      </c>
      <c r="F247" s="5" t="s">
        <v>1222</v>
      </c>
      <c r="G247" s="3" t="s">
        <v>2610</v>
      </c>
      <c r="H247" s="3" t="s">
        <v>739</v>
      </c>
    </row>
    <row r="248" spans="1:8" ht="15.5" x14ac:dyDescent="0.35">
      <c r="A248" s="4">
        <v>38429</v>
      </c>
      <c r="B248" s="3" t="s">
        <v>4</v>
      </c>
      <c r="C248" s="3">
        <v>161</v>
      </c>
      <c r="D248" s="3">
        <v>71</v>
      </c>
      <c r="E248" s="3" t="s">
        <v>2196</v>
      </c>
      <c r="F248" s="5" t="s">
        <v>1104</v>
      </c>
      <c r="G248" s="3" t="s">
        <v>2197</v>
      </c>
      <c r="H248" s="3" t="s">
        <v>533</v>
      </c>
    </row>
    <row r="249" spans="1:8" ht="15.5" x14ac:dyDescent="0.35">
      <c r="A249" s="4">
        <v>37710</v>
      </c>
      <c r="B249" s="3" t="s">
        <v>2</v>
      </c>
      <c r="C249" s="3">
        <v>158</v>
      </c>
      <c r="D249" s="3">
        <v>52</v>
      </c>
      <c r="E249" s="3" t="s">
        <v>1847</v>
      </c>
      <c r="F249" s="5" t="s">
        <v>1848</v>
      </c>
      <c r="G249" s="3" t="s">
        <v>1849</v>
      </c>
      <c r="H249" s="3" t="s">
        <v>361</v>
      </c>
    </row>
    <row r="250" spans="1:8" ht="15.5" x14ac:dyDescent="0.35">
      <c r="A250" s="4">
        <v>38089</v>
      </c>
      <c r="B250" s="3" t="s">
        <v>4</v>
      </c>
      <c r="C250" s="3">
        <v>156</v>
      </c>
      <c r="D250" s="3">
        <v>50</v>
      </c>
      <c r="E250" s="3" t="s">
        <v>1847</v>
      </c>
      <c r="F250" s="5" t="s">
        <v>1225</v>
      </c>
      <c r="G250" s="3" t="s">
        <v>2171</v>
      </c>
      <c r="H250" s="3" t="s">
        <v>520</v>
      </c>
    </row>
    <row r="251" spans="1:8" ht="15.5" x14ac:dyDescent="0.35">
      <c r="A251" s="4">
        <v>38429</v>
      </c>
      <c r="B251" s="3" t="s">
        <v>4</v>
      </c>
      <c r="C251" s="3">
        <v>151</v>
      </c>
      <c r="D251" s="3">
        <v>47</v>
      </c>
      <c r="E251" s="3" t="s">
        <v>2289</v>
      </c>
      <c r="F251" s="5" t="s">
        <v>1116</v>
      </c>
      <c r="G251" s="3" t="s">
        <v>2290</v>
      </c>
      <c r="H251" s="3" t="s">
        <v>580</v>
      </c>
    </row>
    <row r="252" spans="1:8" ht="15.5" x14ac:dyDescent="0.35">
      <c r="A252" s="4">
        <v>37867</v>
      </c>
      <c r="B252" s="3" t="s">
        <v>2</v>
      </c>
      <c r="C252" s="3">
        <v>174</v>
      </c>
      <c r="D252" s="3">
        <v>86</v>
      </c>
      <c r="E252" s="3" t="s">
        <v>1464</v>
      </c>
      <c r="F252" s="5" t="s">
        <v>1448</v>
      </c>
      <c r="G252" s="3" t="s">
        <v>1465</v>
      </c>
      <c r="H252" s="3" t="s">
        <v>179</v>
      </c>
    </row>
    <row r="253" spans="1:8" ht="15.5" x14ac:dyDescent="0.35">
      <c r="A253" s="4">
        <v>37290</v>
      </c>
      <c r="B253" s="3" t="s">
        <v>1</v>
      </c>
      <c r="C253" s="3">
        <v>154</v>
      </c>
      <c r="D253" s="3">
        <v>95</v>
      </c>
      <c r="E253" s="3" t="s">
        <v>2165</v>
      </c>
      <c r="F253" s="5" t="s">
        <v>1448</v>
      </c>
      <c r="G253" s="3" t="s">
        <v>2166</v>
      </c>
      <c r="H253" s="3" t="s">
        <v>517</v>
      </c>
    </row>
    <row r="254" spans="1:8" ht="15.5" x14ac:dyDescent="0.35">
      <c r="A254" s="4">
        <v>37062</v>
      </c>
      <c r="B254" s="3" t="s">
        <v>3</v>
      </c>
      <c r="C254" s="3">
        <v>157</v>
      </c>
      <c r="D254" s="3">
        <v>77</v>
      </c>
      <c r="E254" s="3" t="s">
        <v>1572</v>
      </c>
      <c r="F254" s="5" t="s">
        <v>1573</v>
      </c>
      <c r="G254" s="3" t="s">
        <v>1574</v>
      </c>
      <c r="H254" s="3" t="s">
        <v>230</v>
      </c>
    </row>
    <row r="255" spans="1:8" ht="15.5" x14ac:dyDescent="0.35">
      <c r="A255" s="4">
        <v>37424</v>
      </c>
      <c r="B255" s="3" t="s">
        <v>6</v>
      </c>
      <c r="C255" s="3">
        <v>180</v>
      </c>
      <c r="D255" s="3">
        <v>81</v>
      </c>
      <c r="E255" s="3" t="s">
        <v>2722</v>
      </c>
      <c r="F255" s="5" t="s">
        <v>1169</v>
      </c>
      <c r="G255" s="3" t="s">
        <v>2723</v>
      </c>
      <c r="H255" s="3" t="s">
        <v>797</v>
      </c>
    </row>
    <row r="256" spans="1:8" ht="15.5" x14ac:dyDescent="0.35">
      <c r="A256" s="4">
        <v>37255</v>
      </c>
      <c r="B256" s="3" t="s">
        <v>0</v>
      </c>
      <c r="C256" s="3">
        <v>159</v>
      </c>
      <c r="D256" s="3">
        <v>56</v>
      </c>
      <c r="E256" s="3" t="s">
        <v>2625</v>
      </c>
      <c r="F256" s="5" t="s">
        <v>1341</v>
      </c>
      <c r="G256" s="3" t="s">
        <v>2626</v>
      </c>
      <c r="H256" s="3" t="s">
        <v>747</v>
      </c>
    </row>
    <row r="257" spans="1:8" ht="15.5" x14ac:dyDescent="0.35">
      <c r="A257" s="4">
        <v>37192</v>
      </c>
      <c r="B257" s="3" t="s">
        <v>1</v>
      </c>
      <c r="C257" s="3">
        <v>174</v>
      </c>
      <c r="D257" s="3">
        <v>57</v>
      </c>
      <c r="E257" s="3" t="s">
        <v>1954</v>
      </c>
      <c r="F257" s="5" t="s">
        <v>1283</v>
      </c>
      <c r="G257" s="3" t="s">
        <v>1955</v>
      </c>
      <c r="H257" s="3" t="s">
        <v>413</v>
      </c>
    </row>
    <row r="258" spans="1:8" ht="15.5" x14ac:dyDescent="0.35">
      <c r="A258" s="4">
        <v>38149</v>
      </c>
      <c r="B258" s="3" t="s">
        <v>7</v>
      </c>
      <c r="C258" s="3">
        <v>178</v>
      </c>
      <c r="D258" s="3">
        <v>82</v>
      </c>
      <c r="E258" s="3" t="s">
        <v>2429</v>
      </c>
      <c r="F258" s="5" t="s">
        <v>1256</v>
      </c>
      <c r="G258" s="3" t="s">
        <v>2430</v>
      </c>
      <c r="H258" s="3" t="s">
        <v>648</v>
      </c>
    </row>
    <row r="259" spans="1:8" ht="15.5" x14ac:dyDescent="0.35">
      <c r="A259" s="4">
        <v>38242</v>
      </c>
      <c r="B259" s="3" t="s">
        <v>2</v>
      </c>
      <c r="C259" s="3">
        <v>159</v>
      </c>
      <c r="D259" s="3">
        <v>66</v>
      </c>
      <c r="E259" s="3" t="s">
        <v>1663</v>
      </c>
      <c r="F259" s="5" t="s">
        <v>1286</v>
      </c>
      <c r="G259" s="3" t="s">
        <v>1664</v>
      </c>
      <c r="H259" s="3" t="s">
        <v>274</v>
      </c>
    </row>
    <row r="260" spans="1:8" ht="15.5" x14ac:dyDescent="0.35">
      <c r="A260" s="4">
        <v>38186</v>
      </c>
      <c r="B260" s="3" t="s">
        <v>3</v>
      </c>
      <c r="C260" s="3">
        <v>155</v>
      </c>
      <c r="D260" s="3">
        <v>49</v>
      </c>
      <c r="E260" s="3" t="s">
        <v>2711</v>
      </c>
      <c r="F260" s="5" t="s">
        <v>1716</v>
      </c>
      <c r="G260" s="3" t="s">
        <v>2712</v>
      </c>
      <c r="H260" s="3" t="s">
        <v>791</v>
      </c>
    </row>
    <row r="261" spans="1:8" ht="15.5" x14ac:dyDescent="0.35">
      <c r="A261" s="4">
        <v>38078</v>
      </c>
      <c r="B261" s="3" t="s">
        <v>7</v>
      </c>
      <c r="C261" s="3">
        <v>174</v>
      </c>
      <c r="D261" s="3">
        <v>87</v>
      </c>
      <c r="E261" s="3" t="s">
        <v>1831</v>
      </c>
      <c r="F261" s="5" t="s">
        <v>1196</v>
      </c>
      <c r="G261" s="3" t="s">
        <v>1832</v>
      </c>
      <c r="H261" s="3" t="s">
        <v>353</v>
      </c>
    </row>
    <row r="262" spans="1:8" ht="15.5" x14ac:dyDescent="0.35">
      <c r="A262" s="4">
        <v>37481</v>
      </c>
      <c r="B262" s="3" t="s">
        <v>6</v>
      </c>
      <c r="C262" s="3">
        <v>164</v>
      </c>
      <c r="D262" s="3">
        <v>94</v>
      </c>
      <c r="E262" s="3" t="s">
        <v>1190</v>
      </c>
      <c r="F262" s="5" t="s">
        <v>1065</v>
      </c>
      <c r="G262" s="3" t="s">
        <v>1191</v>
      </c>
      <c r="H262" s="3" t="s">
        <v>64</v>
      </c>
    </row>
    <row r="263" spans="1:8" ht="15.5" x14ac:dyDescent="0.35">
      <c r="A263" s="4">
        <v>37800</v>
      </c>
      <c r="B263" s="3" t="s">
        <v>7</v>
      </c>
      <c r="C263" s="3">
        <v>175</v>
      </c>
      <c r="D263" s="3">
        <v>70</v>
      </c>
      <c r="E263" s="3" t="s">
        <v>1818</v>
      </c>
      <c r="F263" s="5" t="s">
        <v>1074</v>
      </c>
      <c r="G263" s="3" t="s">
        <v>1819</v>
      </c>
      <c r="H263" s="3" t="s">
        <v>349</v>
      </c>
    </row>
    <row r="264" spans="1:8" ht="15.5" x14ac:dyDescent="0.35">
      <c r="A264" s="4">
        <v>38407</v>
      </c>
      <c r="B264" s="3" t="s">
        <v>4</v>
      </c>
      <c r="C264" s="3">
        <v>169</v>
      </c>
      <c r="D264" s="3">
        <v>92</v>
      </c>
      <c r="E264" s="3" t="s">
        <v>1850</v>
      </c>
      <c r="F264" s="5" t="s">
        <v>1759</v>
      </c>
      <c r="G264" s="3" t="s">
        <v>1851</v>
      </c>
      <c r="H264" s="3" t="s">
        <v>362</v>
      </c>
    </row>
    <row r="265" spans="1:8" ht="15.5" x14ac:dyDescent="0.35">
      <c r="A265" s="4">
        <v>37223</v>
      </c>
      <c r="B265" s="3" t="s">
        <v>2</v>
      </c>
      <c r="C265" s="3">
        <v>169</v>
      </c>
      <c r="D265" s="3">
        <v>54</v>
      </c>
      <c r="E265" s="3" t="s">
        <v>2101</v>
      </c>
      <c r="F265" s="5" t="s">
        <v>1089</v>
      </c>
      <c r="G265" s="3" t="s">
        <v>2102</v>
      </c>
      <c r="H265" s="3" t="s">
        <v>485</v>
      </c>
    </row>
    <row r="266" spans="1:8" ht="15.5" x14ac:dyDescent="0.35">
      <c r="A266" s="4">
        <v>38454</v>
      </c>
      <c r="B266" s="3" t="s">
        <v>3</v>
      </c>
      <c r="C266" s="3">
        <v>180</v>
      </c>
      <c r="D266" s="3">
        <v>58</v>
      </c>
      <c r="E266" s="3" t="s">
        <v>2649</v>
      </c>
      <c r="F266" s="5" t="s">
        <v>1779</v>
      </c>
      <c r="G266" s="3" t="s">
        <v>2650</v>
      </c>
      <c r="H266" s="3" t="s">
        <v>759</v>
      </c>
    </row>
    <row r="267" spans="1:8" ht="15.5" x14ac:dyDescent="0.35">
      <c r="A267" s="4">
        <v>38104</v>
      </c>
      <c r="B267" s="3" t="s">
        <v>4</v>
      </c>
      <c r="C267" s="3">
        <v>158</v>
      </c>
      <c r="D267" s="3">
        <v>58</v>
      </c>
      <c r="E267" s="3" t="s">
        <v>2359</v>
      </c>
      <c r="F267" s="5" t="s">
        <v>1779</v>
      </c>
      <c r="G267" s="3" t="s">
        <v>2360</v>
      </c>
      <c r="H267" s="3" t="s">
        <v>613</v>
      </c>
    </row>
    <row r="268" spans="1:8" ht="15.5" x14ac:dyDescent="0.35">
      <c r="A268" s="4">
        <v>37540</v>
      </c>
      <c r="B268" s="3" t="s">
        <v>3</v>
      </c>
      <c r="C268" s="3">
        <v>158</v>
      </c>
      <c r="D268" s="3">
        <v>60</v>
      </c>
      <c r="E268" s="3" t="s">
        <v>1798</v>
      </c>
      <c r="F268" s="5" t="s">
        <v>1110</v>
      </c>
      <c r="G268" s="3" t="s">
        <v>1799</v>
      </c>
      <c r="H268" s="3" t="s">
        <v>339</v>
      </c>
    </row>
    <row r="269" spans="1:8" ht="15.5" x14ac:dyDescent="0.35">
      <c r="A269" s="4">
        <v>37796</v>
      </c>
      <c r="B269" s="3" t="s">
        <v>3</v>
      </c>
      <c r="C269" s="3">
        <v>153</v>
      </c>
      <c r="D269" s="3">
        <v>45</v>
      </c>
      <c r="E269" s="3" t="s">
        <v>3000</v>
      </c>
      <c r="F269" s="5" t="s">
        <v>1709</v>
      </c>
      <c r="G269" s="3" t="s">
        <v>3001</v>
      </c>
      <c r="H269" s="3" t="s">
        <v>932</v>
      </c>
    </row>
    <row r="270" spans="1:8" ht="15.5" x14ac:dyDescent="0.35">
      <c r="A270" s="4">
        <v>37879</v>
      </c>
      <c r="B270" s="3" t="s">
        <v>5</v>
      </c>
      <c r="C270" s="3">
        <v>180</v>
      </c>
      <c r="D270" s="3">
        <v>74</v>
      </c>
      <c r="E270" s="3" t="s">
        <v>1863</v>
      </c>
      <c r="F270" s="5" t="s">
        <v>1209</v>
      </c>
      <c r="G270" s="3" t="s">
        <v>1864</v>
      </c>
      <c r="H270" s="3" t="s">
        <v>368</v>
      </c>
    </row>
    <row r="271" spans="1:8" ht="15.5" x14ac:dyDescent="0.35">
      <c r="A271" s="4">
        <v>38002</v>
      </c>
      <c r="B271" s="3" t="s">
        <v>6</v>
      </c>
      <c r="C271" s="3">
        <v>165</v>
      </c>
      <c r="D271" s="3">
        <v>93</v>
      </c>
      <c r="E271" s="3" t="s">
        <v>1686</v>
      </c>
      <c r="F271" s="5" t="s">
        <v>1400</v>
      </c>
      <c r="G271" s="3" t="s">
        <v>1687</v>
      </c>
      <c r="H271" s="3" t="s">
        <v>285</v>
      </c>
    </row>
    <row r="272" spans="1:8" ht="15.5" x14ac:dyDescent="0.35">
      <c r="A272" s="4">
        <v>37263</v>
      </c>
      <c r="B272" s="3" t="s">
        <v>0</v>
      </c>
      <c r="C272" s="3">
        <v>180</v>
      </c>
      <c r="D272" s="3">
        <v>89</v>
      </c>
      <c r="E272" s="3" t="s">
        <v>2726</v>
      </c>
      <c r="F272" s="5" t="s">
        <v>1582</v>
      </c>
      <c r="G272" s="3" t="s">
        <v>2727</v>
      </c>
      <c r="H272" s="3" t="s">
        <v>799</v>
      </c>
    </row>
    <row r="273" spans="1:8" ht="15.5" x14ac:dyDescent="0.35">
      <c r="A273" s="4">
        <v>37701</v>
      </c>
      <c r="B273" s="3" t="s">
        <v>0</v>
      </c>
      <c r="C273" s="3">
        <v>162</v>
      </c>
      <c r="D273" s="3">
        <v>66</v>
      </c>
      <c r="E273" s="3" t="s">
        <v>1778</v>
      </c>
      <c r="F273" s="5" t="s">
        <v>1779</v>
      </c>
      <c r="G273" s="3" t="s">
        <v>1780</v>
      </c>
      <c r="H273" s="3" t="s">
        <v>329</v>
      </c>
    </row>
    <row r="274" spans="1:8" ht="15.5" x14ac:dyDescent="0.35">
      <c r="A274" s="4">
        <v>37466</v>
      </c>
      <c r="B274" s="3" t="s">
        <v>2</v>
      </c>
      <c r="C274" s="3">
        <v>157</v>
      </c>
      <c r="D274" s="3">
        <v>60</v>
      </c>
      <c r="E274" s="3" t="s">
        <v>1348</v>
      </c>
      <c r="F274" s="5" t="s">
        <v>1341</v>
      </c>
      <c r="G274" s="3" t="s">
        <v>1349</v>
      </c>
      <c r="H274" s="3" t="s">
        <v>126</v>
      </c>
    </row>
    <row r="275" spans="1:8" ht="15.5" x14ac:dyDescent="0.35">
      <c r="A275" s="4">
        <v>38185</v>
      </c>
      <c r="B275" s="3" t="s">
        <v>3</v>
      </c>
      <c r="C275" s="3">
        <v>179</v>
      </c>
      <c r="D275" s="3">
        <v>57</v>
      </c>
      <c r="E275" s="3" t="s">
        <v>2499</v>
      </c>
      <c r="F275" s="5" t="s">
        <v>1341</v>
      </c>
      <c r="G275" s="3" t="s">
        <v>2500</v>
      </c>
      <c r="H275" s="3" t="s">
        <v>683</v>
      </c>
    </row>
    <row r="276" spans="1:8" ht="15.5" x14ac:dyDescent="0.35">
      <c r="A276" s="4">
        <v>37915</v>
      </c>
      <c r="B276" s="3" t="s">
        <v>7</v>
      </c>
      <c r="C276" s="3">
        <v>166</v>
      </c>
      <c r="D276" s="3">
        <v>61</v>
      </c>
      <c r="E276" s="3" t="s">
        <v>2760</v>
      </c>
      <c r="F276" s="5" t="s">
        <v>1199</v>
      </c>
      <c r="G276" s="3" t="s">
        <v>2761</v>
      </c>
      <c r="H276" s="3" t="s">
        <v>816</v>
      </c>
    </row>
    <row r="277" spans="1:8" ht="15.5" x14ac:dyDescent="0.35">
      <c r="A277" s="4">
        <v>37027</v>
      </c>
      <c r="B277" s="3" t="s">
        <v>4</v>
      </c>
      <c r="C277" s="3">
        <v>157</v>
      </c>
      <c r="D277" s="3">
        <v>61</v>
      </c>
      <c r="E277" s="3" t="s">
        <v>3018</v>
      </c>
      <c r="F277" s="5" t="s">
        <v>1125</v>
      </c>
      <c r="G277" s="3" t="s">
        <v>3019</v>
      </c>
      <c r="H277" s="3" t="s">
        <v>942</v>
      </c>
    </row>
    <row r="278" spans="1:8" ht="15.5" x14ac:dyDescent="0.35">
      <c r="A278" s="4">
        <v>37084</v>
      </c>
      <c r="B278" s="3" t="s">
        <v>6</v>
      </c>
      <c r="C278" s="3">
        <v>150</v>
      </c>
      <c r="D278" s="3">
        <v>48</v>
      </c>
      <c r="E278" s="3" t="s">
        <v>2681</v>
      </c>
      <c r="F278" s="5" t="s">
        <v>1346</v>
      </c>
      <c r="G278" s="3" t="s">
        <v>2682</v>
      </c>
      <c r="H278" s="3" t="s">
        <v>776</v>
      </c>
    </row>
    <row r="279" spans="1:8" ht="15.5" x14ac:dyDescent="0.35">
      <c r="A279" s="4">
        <v>37623</v>
      </c>
      <c r="B279" s="3" t="s">
        <v>7</v>
      </c>
      <c r="C279" s="3">
        <v>159</v>
      </c>
      <c r="D279" s="3">
        <v>87</v>
      </c>
      <c r="E279" s="3" t="s">
        <v>2836</v>
      </c>
      <c r="F279" s="5" t="s">
        <v>1175</v>
      </c>
      <c r="G279" s="3" t="s">
        <v>2837</v>
      </c>
      <c r="H279" s="3" t="s">
        <v>853</v>
      </c>
    </row>
    <row r="280" spans="1:8" ht="15.5" x14ac:dyDescent="0.35">
      <c r="A280" s="4">
        <v>38134</v>
      </c>
      <c r="B280" s="3" t="s">
        <v>4</v>
      </c>
      <c r="C280" s="3">
        <v>170</v>
      </c>
      <c r="D280" s="3">
        <v>52</v>
      </c>
      <c r="E280" s="3" t="s">
        <v>1895</v>
      </c>
      <c r="F280" s="5" t="s">
        <v>1341</v>
      </c>
      <c r="G280" s="3" t="s">
        <v>1896</v>
      </c>
      <c r="H280" s="3" t="s">
        <v>384</v>
      </c>
    </row>
    <row r="281" spans="1:8" ht="15.5" x14ac:dyDescent="0.35">
      <c r="A281" s="4">
        <v>37670</v>
      </c>
      <c r="B281" s="3" t="s">
        <v>3</v>
      </c>
      <c r="C281" s="3">
        <v>150</v>
      </c>
      <c r="D281" s="3">
        <v>50</v>
      </c>
      <c r="E281" s="3" t="s">
        <v>1756</v>
      </c>
      <c r="F281" s="5" t="s">
        <v>1682</v>
      </c>
      <c r="G281" s="3" t="s">
        <v>1757</v>
      </c>
      <c r="H281" s="3" t="s">
        <v>319</v>
      </c>
    </row>
    <row r="282" spans="1:8" ht="15.5" x14ac:dyDescent="0.35">
      <c r="A282" s="4">
        <v>37402</v>
      </c>
      <c r="B282" s="3" t="s">
        <v>5</v>
      </c>
      <c r="C282" s="3">
        <v>175</v>
      </c>
      <c r="D282" s="3">
        <v>81</v>
      </c>
      <c r="E282" s="3" t="s">
        <v>2805</v>
      </c>
      <c r="F282" s="5" t="s">
        <v>1065</v>
      </c>
      <c r="G282" s="3" t="s">
        <v>2806</v>
      </c>
      <c r="H282" s="3" t="s">
        <v>838</v>
      </c>
    </row>
    <row r="283" spans="1:8" ht="15.5" x14ac:dyDescent="0.35">
      <c r="A283" s="4">
        <v>38017</v>
      </c>
      <c r="B283" s="3" t="s">
        <v>4</v>
      </c>
      <c r="C283" s="3">
        <v>173</v>
      </c>
      <c r="D283" s="3">
        <v>88</v>
      </c>
      <c r="E283" s="3" t="s">
        <v>2042</v>
      </c>
      <c r="F283" s="5" t="s">
        <v>1119</v>
      </c>
      <c r="G283" s="3" t="s">
        <v>2043</v>
      </c>
      <c r="H283" s="3" t="s">
        <v>455</v>
      </c>
    </row>
    <row r="284" spans="1:8" ht="15.5" x14ac:dyDescent="0.35">
      <c r="A284" s="4">
        <v>37728</v>
      </c>
      <c r="B284" s="3" t="s">
        <v>4</v>
      </c>
      <c r="C284" s="3">
        <v>164</v>
      </c>
      <c r="D284" s="3">
        <v>92</v>
      </c>
      <c r="E284" s="3" t="s">
        <v>1918</v>
      </c>
      <c r="F284" s="5" t="s">
        <v>1919</v>
      </c>
      <c r="G284" s="3" t="s">
        <v>1920</v>
      </c>
      <c r="H284" s="3" t="s">
        <v>396</v>
      </c>
    </row>
    <row r="285" spans="1:8" ht="15.5" x14ac:dyDescent="0.35">
      <c r="A285" s="4">
        <v>37544</v>
      </c>
      <c r="B285" s="3" t="s">
        <v>2</v>
      </c>
      <c r="C285" s="3">
        <v>158</v>
      </c>
      <c r="D285" s="3">
        <v>76</v>
      </c>
      <c r="E285" s="3" t="s">
        <v>1629</v>
      </c>
      <c r="F285" s="5" t="s">
        <v>1209</v>
      </c>
      <c r="G285" s="3" t="s">
        <v>1630</v>
      </c>
      <c r="H285" s="3" t="s">
        <v>257</v>
      </c>
    </row>
    <row r="286" spans="1:8" ht="15.5" x14ac:dyDescent="0.35">
      <c r="A286" s="4">
        <v>37574</v>
      </c>
      <c r="B286" s="3" t="s">
        <v>6</v>
      </c>
      <c r="C286" s="3">
        <v>158</v>
      </c>
      <c r="D286" s="3">
        <v>92</v>
      </c>
      <c r="E286" s="3" t="s">
        <v>2377</v>
      </c>
      <c r="F286" s="5" t="s">
        <v>1375</v>
      </c>
      <c r="G286" s="3" t="s">
        <v>2378</v>
      </c>
      <c r="H286" s="3" t="s">
        <v>622</v>
      </c>
    </row>
    <row r="287" spans="1:8" ht="15.5" x14ac:dyDescent="0.35">
      <c r="A287" s="4">
        <v>38019</v>
      </c>
      <c r="B287" s="3" t="s">
        <v>3</v>
      </c>
      <c r="C287" s="3">
        <v>180</v>
      </c>
      <c r="D287" s="3">
        <v>78</v>
      </c>
      <c r="E287" s="3" t="s">
        <v>3047</v>
      </c>
      <c r="F287" s="5" t="s">
        <v>1135</v>
      </c>
      <c r="G287" s="3" t="s">
        <v>3048</v>
      </c>
      <c r="H287" s="3" t="s">
        <v>957</v>
      </c>
    </row>
    <row r="288" spans="1:8" ht="15.5" x14ac:dyDescent="0.35">
      <c r="A288" s="4">
        <v>37466</v>
      </c>
      <c r="B288" s="3" t="s">
        <v>7</v>
      </c>
      <c r="C288" s="3">
        <v>161</v>
      </c>
      <c r="D288" s="3">
        <v>69</v>
      </c>
      <c r="E288" s="3" t="s">
        <v>1942</v>
      </c>
      <c r="F288" s="5" t="s">
        <v>1154</v>
      </c>
      <c r="G288" s="3" t="s">
        <v>1943</v>
      </c>
      <c r="H288" s="3" t="s">
        <v>407</v>
      </c>
    </row>
    <row r="289" spans="1:8" ht="15.5" x14ac:dyDescent="0.35">
      <c r="A289" s="4">
        <v>38092</v>
      </c>
      <c r="B289" s="3" t="s">
        <v>4</v>
      </c>
      <c r="C289" s="3">
        <v>155</v>
      </c>
      <c r="D289" s="3">
        <v>48</v>
      </c>
      <c r="E289" s="3" t="s">
        <v>1232</v>
      </c>
      <c r="F289" s="5" t="s">
        <v>1233</v>
      </c>
      <c r="G289" s="3" t="s">
        <v>1234</v>
      </c>
      <c r="H289" s="3" t="s">
        <v>80</v>
      </c>
    </row>
    <row r="290" spans="1:8" ht="15.5" x14ac:dyDescent="0.35">
      <c r="A290" s="4">
        <v>37291</v>
      </c>
      <c r="B290" s="3" t="s">
        <v>0</v>
      </c>
      <c r="C290" s="3">
        <v>174</v>
      </c>
      <c r="D290" s="3">
        <v>83</v>
      </c>
      <c r="E290" s="3" t="s">
        <v>2779</v>
      </c>
      <c r="F290" s="5" t="s">
        <v>1973</v>
      </c>
      <c r="G290" s="3" t="s">
        <v>2780</v>
      </c>
      <c r="H290" s="3" t="s">
        <v>825</v>
      </c>
    </row>
    <row r="291" spans="1:8" ht="15.5" x14ac:dyDescent="0.35">
      <c r="A291" s="4">
        <v>37254</v>
      </c>
      <c r="B291" s="3" t="s">
        <v>2</v>
      </c>
      <c r="C291" s="3">
        <v>166</v>
      </c>
      <c r="D291" s="3">
        <v>82</v>
      </c>
      <c r="E291" s="3" t="s">
        <v>3133</v>
      </c>
      <c r="F291" s="5" t="s">
        <v>1122</v>
      </c>
      <c r="G291" s="3" t="s">
        <v>3134</v>
      </c>
      <c r="H291" s="3" t="s">
        <v>1001</v>
      </c>
    </row>
    <row r="292" spans="1:8" ht="15.5" x14ac:dyDescent="0.35">
      <c r="A292" s="4">
        <v>37566</v>
      </c>
      <c r="B292" s="3" t="s">
        <v>6</v>
      </c>
      <c r="C292" s="3">
        <v>170</v>
      </c>
      <c r="D292" s="3">
        <v>52</v>
      </c>
      <c r="E292" s="3" t="s">
        <v>2224</v>
      </c>
      <c r="F292" s="5" t="s">
        <v>1166</v>
      </c>
      <c r="G292" s="3" t="s">
        <v>2225</v>
      </c>
      <c r="H292" s="3" t="s">
        <v>547</v>
      </c>
    </row>
    <row r="293" spans="1:8" ht="15.5" x14ac:dyDescent="0.35">
      <c r="A293" s="4">
        <v>37245</v>
      </c>
      <c r="B293" s="3" t="s">
        <v>7</v>
      </c>
      <c r="C293" s="3">
        <v>161</v>
      </c>
      <c r="D293" s="3">
        <v>53</v>
      </c>
      <c r="E293" s="3" t="s">
        <v>3063</v>
      </c>
      <c r="F293" s="5" t="s">
        <v>1196</v>
      </c>
      <c r="G293" s="3" t="s">
        <v>3064</v>
      </c>
      <c r="H293" s="3" t="s">
        <v>965</v>
      </c>
    </row>
    <row r="294" spans="1:8" ht="15.5" x14ac:dyDescent="0.35">
      <c r="A294" s="4">
        <v>38185</v>
      </c>
      <c r="B294" s="3" t="s">
        <v>5</v>
      </c>
      <c r="C294" s="3">
        <v>171</v>
      </c>
      <c r="D294" s="3">
        <v>92</v>
      </c>
      <c r="E294" s="3" t="s">
        <v>2389</v>
      </c>
      <c r="F294" s="5" t="s">
        <v>1536</v>
      </c>
      <c r="G294" s="3" t="s">
        <v>2390</v>
      </c>
      <c r="H294" s="3" t="s">
        <v>628</v>
      </c>
    </row>
    <row r="295" spans="1:8" ht="15.5" x14ac:dyDescent="0.35">
      <c r="A295" s="4">
        <v>38267</v>
      </c>
      <c r="B295" s="3" t="s">
        <v>1</v>
      </c>
      <c r="C295" s="3">
        <v>167</v>
      </c>
      <c r="D295" s="3">
        <v>49</v>
      </c>
      <c r="E295" s="3" t="s">
        <v>2982</v>
      </c>
      <c r="F295" s="5" t="s">
        <v>1239</v>
      </c>
      <c r="G295" s="3" t="s">
        <v>2983</v>
      </c>
      <c r="H295" s="3" t="s">
        <v>923</v>
      </c>
    </row>
    <row r="296" spans="1:8" ht="15.5" x14ac:dyDescent="0.35">
      <c r="A296" s="4">
        <v>38019</v>
      </c>
      <c r="B296" s="3" t="s">
        <v>4</v>
      </c>
      <c r="C296" s="3">
        <v>170</v>
      </c>
      <c r="D296" s="3">
        <v>76</v>
      </c>
      <c r="E296" s="3" t="s">
        <v>1377</v>
      </c>
      <c r="F296" s="5" t="s">
        <v>1154</v>
      </c>
      <c r="G296" s="3" t="s">
        <v>1378</v>
      </c>
      <c r="H296" s="3" t="s">
        <v>139</v>
      </c>
    </row>
    <row r="297" spans="1:8" ht="15.5" x14ac:dyDescent="0.35">
      <c r="A297" s="4">
        <v>37703</v>
      </c>
      <c r="B297" s="3" t="s">
        <v>6</v>
      </c>
      <c r="C297" s="3">
        <v>168</v>
      </c>
      <c r="D297" s="3">
        <v>64</v>
      </c>
      <c r="E297" s="3" t="s">
        <v>2244</v>
      </c>
      <c r="F297" s="5" t="s">
        <v>2245</v>
      </c>
      <c r="G297" s="3" t="s">
        <v>2246</v>
      </c>
      <c r="H297" s="3" t="s">
        <v>557</v>
      </c>
    </row>
    <row r="298" spans="1:8" ht="15.5" x14ac:dyDescent="0.35">
      <c r="A298" s="4">
        <v>37365</v>
      </c>
      <c r="B298" s="3" t="s">
        <v>7</v>
      </c>
      <c r="C298" s="3">
        <v>175</v>
      </c>
      <c r="D298" s="3">
        <v>46</v>
      </c>
      <c r="E298" s="3" t="s">
        <v>1647</v>
      </c>
      <c r="F298" s="5" t="s">
        <v>1065</v>
      </c>
      <c r="G298" s="3" t="s">
        <v>1648</v>
      </c>
      <c r="H298" s="3" t="s">
        <v>266</v>
      </c>
    </row>
    <row r="299" spans="1:8" ht="15.5" x14ac:dyDescent="0.35">
      <c r="A299" s="4">
        <v>37163</v>
      </c>
      <c r="B299" s="3" t="s">
        <v>4</v>
      </c>
      <c r="C299" s="3">
        <v>158</v>
      </c>
      <c r="D299" s="3">
        <v>85</v>
      </c>
      <c r="E299" s="3" t="s">
        <v>1521</v>
      </c>
      <c r="F299" s="5" t="s">
        <v>1289</v>
      </c>
      <c r="G299" s="3" t="s">
        <v>1522</v>
      </c>
      <c r="H299" s="3" t="s">
        <v>206</v>
      </c>
    </row>
    <row r="300" spans="1:8" ht="15.5" x14ac:dyDescent="0.35">
      <c r="A300" s="4">
        <v>37018</v>
      </c>
      <c r="B300" s="3" t="s">
        <v>4</v>
      </c>
      <c r="C300" s="3">
        <v>164</v>
      </c>
      <c r="D300" s="3">
        <v>67</v>
      </c>
      <c r="E300" s="3" t="s">
        <v>1975</v>
      </c>
      <c r="F300" s="5" t="s">
        <v>1311</v>
      </c>
      <c r="G300" s="3" t="s">
        <v>1976</v>
      </c>
      <c r="H300" s="3" t="s">
        <v>422</v>
      </c>
    </row>
    <row r="301" spans="1:8" ht="15.5" x14ac:dyDescent="0.35">
      <c r="A301" s="4">
        <v>37117</v>
      </c>
      <c r="B301" s="3" t="s">
        <v>2</v>
      </c>
      <c r="C301" s="3">
        <v>163</v>
      </c>
      <c r="D301" s="3">
        <v>93</v>
      </c>
      <c r="E301" s="3" t="s">
        <v>2637</v>
      </c>
      <c r="F301" s="5" t="s">
        <v>1119</v>
      </c>
      <c r="G301" s="3" t="s">
        <v>2638</v>
      </c>
      <c r="H301" s="3" t="s">
        <v>753</v>
      </c>
    </row>
    <row r="302" spans="1:8" ht="15.5" x14ac:dyDescent="0.35">
      <c r="A302" s="4">
        <v>38226</v>
      </c>
      <c r="B302" s="3" t="s">
        <v>0</v>
      </c>
      <c r="C302" s="3">
        <v>160</v>
      </c>
      <c r="D302" s="3">
        <v>46</v>
      </c>
      <c r="E302" s="3" t="s">
        <v>1325</v>
      </c>
      <c r="F302" s="5" t="s">
        <v>1119</v>
      </c>
      <c r="G302" s="3" t="s">
        <v>1326</v>
      </c>
      <c r="H302" s="3" t="s">
        <v>117</v>
      </c>
    </row>
    <row r="303" spans="1:8" ht="15.5" x14ac:dyDescent="0.35">
      <c r="A303" s="4">
        <v>38232</v>
      </c>
      <c r="B303" s="3" t="s">
        <v>7</v>
      </c>
      <c r="C303" s="3">
        <v>171</v>
      </c>
      <c r="D303" s="3">
        <v>68</v>
      </c>
      <c r="E303" s="3" t="s">
        <v>1631</v>
      </c>
      <c r="F303" s="5" t="s">
        <v>1143</v>
      </c>
      <c r="G303" s="3" t="s">
        <v>1632</v>
      </c>
      <c r="H303" s="3" t="s">
        <v>258</v>
      </c>
    </row>
    <row r="304" spans="1:8" ht="15.5" x14ac:dyDescent="0.35">
      <c r="A304" s="4">
        <v>37952</v>
      </c>
      <c r="B304" s="3" t="s">
        <v>3</v>
      </c>
      <c r="C304" s="3">
        <v>170</v>
      </c>
      <c r="D304" s="3">
        <v>57</v>
      </c>
      <c r="E304" s="3" t="s">
        <v>2960</v>
      </c>
      <c r="F304" s="5" t="s">
        <v>1526</v>
      </c>
      <c r="G304" s="3" t="s">
        <v>2961</v>
      </c>
      <c r="H304" s="3" t="s">
        <v>912</v>
      </c>
    </row>
    <row r="305" spans="1:8" ht="15.5" x14ac:dyDescent="0.35">
      <c r="A305" s="4">
        <v>37579</v>
      </c>
      <c r="B305" s="3" t="s">
        <v>6</v>
      </c>
      <c r="C305" s="3">
        <v>165</v>
      </c>
      <c r="D305" s="3">
        <v>73</v>
      </c>
      <c r="E305" s="3" t="s">
        <v>1908</v>
      </c>
      <c r="F305" s="5" t="s">
        <v>1146</v>
      </c>
      <c r="G305" s="3" t="s">
        <v>1909</v>
      </c>
      <c r="H305" s="3" t="s">
        <v>391</v>
      </c>
    </row>
    <row r="306" spans="1:8" ht="15.5" x14ac:dyDescent="0.35">
      <c r="A306" s="4">
        <v>37610</v>
      </c>
      <c r="B306" s="3" t="s">
        <v>4</v>
      </c>
      <c r="C306" s="3">
        <v>173</v>
      </c>
      <c r="D306" s="3">
        <v>82</v>
      </c>
      <c r="E306" s="3" t="s">
        <v>2044</v>
      </c>
      <c r="F306" s="5" t="s">
        <v>1166</v>
      </c>
      <c r="G306" s="3" t="s">
        <v>2045</v>
      </c>
      <c r="H306" s="3" t="s">
        <v>456</v>
      </c>
    </row>
    <row r="307" spans="1:8" ht="15.5" x14ac:dyDescent="0.35">
      <c r="A307" s="4">
        <v>37133</v>
      </c>
      <c r="B307" s="3" t="s">
        <v>5</v>
      </c>
      <c r="C307" s="3">
        <v>173</v>
      </c>
      <c r="D307" s="3">
        <v>93</v>
      </c>
      <c r="E307" s="3" t="s">
        <v>2878</v>
      </c>
      <c r="F307" s="5" t="s">
        <v>1593</v>
      </c>
      <c r="G307" s="3" t="s">
        <v>2879</v>
      </c>
      <c r="H307" s="3" t="s">
        <v>872</v>
      </c>
    </row>
    <row r="308" spans="1:8" ht="15.5" x14ac:dyDescent="0.35">
      <c r="A308" s="4">
        <v>37618</v>
      </c>
      <c r="B308" s="3" t="s">
        <v>4</v>
      </c>
      <c r="C308" s="3">
        <v>159</v>
      </c>
      <c r="D308" s="3">
        <v>84</v>
      </c>
      <c r="E308" s="3" t="s">
        <v>1592</v>
      </c>
      <c r="F308" s="5" t="s">
        <v>1593</v>
      </c>
      <c r="G308" s="3" t="s">
        <v>1594</v>
      </c>
      <c r="H308" s="3" t="s">
        <v>239</v>
      </c>
    </row>
    <row r="309" spans="1:8" ht="15.5" x14ac:dyDescent="0.35">
      <c r="A309" s="4">
        <v>38219</v>
      </c>
      <c r="B309" s="3" t="s">
        <v>3</v>
      </c>
      <c r="C309" s="3">
        <v>173</v>
      </c>
      <c r="D309" s="3">
        <v>68</v>
      </c>
      <c r="E309" s="3" t="s">
        <v>2928</v>
      </c>
      <c r="F309" s="5" t="s">
        <v>1074</v>
      </c>
      <c r="G309" s="3" t="s">
        <v>2929</v>
      </c>
      <c r="H309" s="3" t="s">
        <v>897</v>
      </c>
    </row>
    <row r="310" spans="1:8" ht="15.5" x14ac:dyDescent="0.35">
      <c r="A310" s="4">
        <v>37493</v>
      </c>
      <c r="B310" s="3" t="s">
        <v>1</v>
      </c>
      <c r="C310" s="3">
        <v>155</v>
      </c>
      <c r="D310" s="3">
        <v>45</v>
      </c>
      <c r="E310" s="3" t="s">
        <v>1061</v>
      </c>
      <c r="F310" s="5" t="s">
        <v>1062</v>
      </c>
      <c r="G310" s="3" t="s">
        <v>1063</v>
      </c>
      <c r="H310" s="3" t="s">
        <v>18</v>
      </c>
    </row>
    <row r="311" spans="1:8" ht="15.5" x14ac:dyDescent="0.35">
      <c r="A311" s="4">
        <v>37270</v>
      </c>
      <c r="B311" s="3" t="s">
        <v>2</v>
      </c>
      <c r="C311" s="3">
        <v>158</v>
      </c>
      <c r="D311" s="3">
        <v>56</v>
      </c>
      <c r="E311" s="3" t="s">
        <v>2178</v>
      </c>
      <c r="F311" s="5" t="s">
        <v>1716</v>
      </c>
      <c r="G311" s="3" t="s">
        <v>2179</v>
      </c>
      <c r="H311" s="3" t="s">
        <v>524</v>
      </c>
    </row>
    <row r="312" spans="1:8" ht="15.5" x14ac:dyDescent="0.35">
      <c r="A312" s="4">
        <v>38456</v>
      </c>
      <c r="B312" s="3" t="s">
        <v>0</v>
      </c>
      <c r="C312" s="3">
        <v>175</v>
      </c>
      <c r="D312" s="3">
        <v>60</v>
      </c>
      <c r="E312" s="3" t="s">
        <v>1188</v>
      </c>
      <c r="F312" s="5" t="s">
        <v>1122</v>
      </c>
      <c r="G312" s="3" t="s">
        <v>1189</v>
      </c>
      <c r="H312" s="3" t="s">
        <v>63</v>
      </c>
    </row>
    <row r="313" spans="1:8" ht="15.5" x14ac:dyDescent="0.35">
      <c r="A313" s="4">
        <v>37459</v>
      </c>
      <c r="B313" s="3" t="s">
        <v>4</v>
      </c>
      <c r="C313" s="3">
        <v>163</v>
      </c>
      <c r="D313" s="3">
        <v>54</v>
      </c>
      <c r="E313" s="3" t="s">
        <v>1677</v>
      </c>
      <c r="F313" s="5" t="s">
        <v>1501</v>
      </c>
      <c r="G313" s="3" t="s">
        <v>1678</v>
      </c>
      <c r="H313" s="3" t="s">
        <v>281</v>
      </c>
    </row>
    <row r="314" spans="1:8" ht="15.5" x14ac:dyDescent="0.35">
      <c r="A314" s="4">
        <v>37268</v>
      </c>
      <c r="B314" s="3" t="s">
        <v>7</v>
      </c>
      <c r="C314" s="3">
        <v>152</v>
      </c>
      <c r="D314" s="3">
        <v>84</v>
      </c>
      <c r="E314" s="3" t="s">
        <v>2848</v>
      </c>
      <c r="F314" s="5" t="s">
        <v>1393</v>
      </c>
      <c r="G314" s="3" t="s">
        <v>2849</v>
      </c>
      <c r="H314" s="3" t="s">
        <v>857</v>
      </c>
    </row>
    <row r="315" spans="1:8" ht="15.5" x14ac:dyDescent="0.35">
      <c r="A315" s="4">
        <v>37500</v>
      </c>
      <c r="B315" s="3" t="s">
        <v>3</v>
      </c>
      <c r="C315" s="3">
        <v>160</v>
      </c>
      <c r="D315" s="3">
        <v>90</v>
      </c>
      <c r="E315" s="3" t="s">
        <v>2501</v>
      </c>
      <c r="F315" s="5" t="s">
        <v>1274</v>
      </c>
      <c r="G315" s="3" t="s">
        <v>2502</v>
      </c>
      <c r="H315" s="3" t="s">
        <v>684</v>
      </c>
    </row>
    <row r="316" spans="1:8" ht="15.5" x14ac:dyDescent="0.35">
      <c r="A316" s="4">
        <v>37866</v>
      </c>
      <c r="B316" s="3" t="s">
        <v>0</v>
      </c>
      <c r="C316" s="3">
        <v>175</v>
      </c>
      <c r="D316" s="3">
        <v>58</v>
      </c>
      <c r="E316" s="3" t="s">
        <v>2715</v>
      </c>
      <c r="F316" s="5" t="s">
        <v>1122</v>
      </c>
      <c r="G316" s="3" t="s">
        <v>2716</v>
      </c>
      <c r="H316" s="3" t="s">
        <v>793</v>
      </c>
    </row>
    <row r="317" spans="1:8" ht="15.5" x14ac:dyDescent="0.35">
      <c r="A317" s="4">
        <v>37859</v>
      </c>
      <c r="B317" s="3" t="s">
        <v>1</v>
      </c>
      <c r="C317" s="3">
        <v>162</v>
      </c>
      <c r="D317" s="3">
        <v>86</v>
      </c>
      <c r="E317" s="3" t="s">
        <v>1076</v>
      </c>
      <c r="F317" s="5" t="s">
        <v>1077</v>
      </c>
      <c r="G317" s="3" t="s">
        <v>1078</v>
      </c>
      <c r="H317" s="3" t="s">
        <v>23</v>
      </c>
    </row>
    <row r="318" spans="1:8" ht="15.5" x14ac:dyDescent="0.35">
      <c r="A318" s="4">
        <v>37317</v>
      </c>
      <c r="B318" s="3" t="s">
        <v>6</v>
      </c>
      <c r="C318" s="3">
        <v>179</v>
      </c>
      <c r="D318" s="3">
        <v>69</v>
      </c>
      <c r="E318" s="3" t="s">
        <v>2910</v>
      </c>
      <c r="F318" s="5" t="s">
        <v>1283</v>
      </c>
      <c r="G318" s="3" t="s">
        <v>2911</v>
      </c>
      <c r="H318" s="3" t="s">
        <v>888</v>
      </c>
    </row>
    <row r="319" spans="1:8" ht="15.5" x14ac:dyDescent="0.35">
      <c r="A319" s="4">
        <v>37615</v>
      </c>
      <c r="B319" s="3" t="s">
        <v>2</v>
      </c>
      <c r="C319" s="3">
        <v>151</v>
      </c>
      <c r="D319" s="3">
        <v>58</v>
      </c>
      <c r="E319" s="3" t="s">
        <v>2785</v>
      </c>
      <c r="F319" s="5" t="s">
        <v>1236</v>
      </c>
      <c r="G319" s="3" t="s">
        <v>2786</v>
      </c>
      <c r="H319" s="3" t="s">
        <v>828</v>
      </c>
    </row>
    <row r="320" spans="1:8" ht="15.5" x14ac:dyDescent="0.35">
      <c r="A320" s="4">
        <v>37267</v>
      </c>
      <c r="B320" s="3" t="s">
        <v>3</v>
      </c>
      <c r="C320" s="3">
        <v>153</v>
      </c>
      <c r="D320" s="3">
        <v>47</v>
      </c>
      <c r="E320" s="3" t="s">
        <v>1168</v>
      </c>
      <c r="F320" s="5" t="s">
        <v>1169</v>
      </c>
      <c r="G320" s="3" t="s">
        <v>1170</v>
      </c>
      <c r="H320" s="3" t="s">
        <v>56</v>
      </c>
    </row>
    <row r="321" spans="1:8" ht="15.5" x14ac:dyDescent="0.35">
      <c r="A321" s="4">
        <v>38244</v>
      </c>
      <c r="B321" s="3" t="s">
        <v>7</v>
      </c>
      <c r="C321" s="3">
        <v>151</v>
      </c>
      <c r="D321" s="3">
        <v>50</v>
      </c>
      <c r="E321" s="3" t="s">
        <v>2028</v>
      </c>
      <c r="F321" s="5" t="s">
        <v>1225</v>
      </c>
      <c r="G321" s="3" t="s">
        <v>2029</v>
      </c>
      <c r="H321" s="3" t="s">
        <v>448</v>
      </c>
    </row>
    <row r="322" spans="1:8" ht="15.5" x14ac:dyDescent="0.35">
      <c r="A322" s="4">
        <v>37988</v>
      </c>
      <c r="B322" s="3" t="s">
        <v>6</v>
      </c>
      <c r="C322" s="3">
        <v>158</v>
      </c>
      <c r="D322" s="3">
        <v>95</v>
      </c>
      <c r="E322" s="3" t="s">
        <v>2994</v>
      </c>
      <c r="F322" s="5" t="s">
        <v>1501</v>
      </c>
      <c r="G322" s="3" t="s">
        <v>2995</v>
      </c>
      <c r="H322" s="3" t="s">
        <v>929</v>
      </c>
    </row>
    <row r="323" spans="1:8" ht="15.5" x14ac:dyDescent="0.35">
      <c r="A323" s="4">
        <v>37118</v>
      </c>
      <c r="B323" s="3" t="s">
        <v>7</v>
      </c>
      <c r="C323" s="3">
        <v>169</v>
      </c>
      <c r="D323" s="3">
        <v>83</v>
      </c>
      <c r="E323" s="3" t="s">
        <v>1665</v>
      </c>
      <c r="F323" s="5" t="s">
        <v>1236</v>
      </c>
      <c r="G323" s="3" t="s">
        <v>1666</v>
      </c>
      <c r="H323" s="3" t="s">
        <v>275</v>
      </c>
    </row>
    <row r="324" spans="1:8" ht="15.5" x14ac:dyDescent="0.35">
      <c r="A324" s="4">
        <v>37678</v>
      </c>
      <c r="B324" s="3" t="s">
        <v>4</v>
      </c>
      <c r="C324" s="3">
        <v>168</v>
      </c>
      <c r="D324" s="3">
        <v>55</v>
      </c>
      <c r="E324" s="3" t="s">
        <v>1639</v>
      </c>
      <c r="F324" s="5" t="s">
        <v>1196</v>
      </c>
      <c r="G324" s="3" t="s">
        <v>1640</v>
      </c>
      <c r="H324" s="3" t="s">
        <v>262</v>
      </c>
    </row>
    <row r="325" spans="1:8" ht="15.5" x14ac:dyDescent="0.35">
      <c r="A325" s="4">
        <v>37810</v>
      </c>
      <c r="B325" s="3" t="s">
        <v>5</v>
      </c>
      <c r="C325" s="3">
        <v>162</v>
      </c>
      <c r="D325" s="3">
        <v>46</v>
      </c>
      <c r="E325" s="3" t="s">
        <v>1671</v>
      </c>
      <c r="F325" s="5" t="s">
        <v>1217</v>
      </c>
      <c r="G325" s="3" t="s">
        <v>1672</v>
      </c>
      <c r="H325" s="3" t="s">
        <v>278</v>
      </c>
    </row>
    <row r="326" spans="1:8" ht="15.5" x14ac:dyDescent="0.35">
      <c r="A326" s="4">
        <v>38121</v>
      </c>
      <c r="B326" s="3" t="s">
        <v>1</v>
      </c>
      <c r="C326" s="3">
        <v>157</v>
      </c>
      <c r="D326" s="3">
        <v>47</v>
      </c>
      <c r="E326" s="3" t="s">
        <v>2453</v>
      </c>
      <c r="F326" s="5" t="s">
        <v>1062</v>
      </c>
      <c r="G326" s="3" t="s">
        <v>2454</v>
      </c>
      <c r="H326" s="3" t="s">
        <v>660</v>
      </c>
    </row>
    <row r="327" spans="1:8" ht="15.5" x14ac:dyDescent="0.35">
      <c r="A327" s="4">
        <v>37925</v>
      </c>
      <c r="B327" s="3" t="s">
        <v>7</v>
      </c>
      <c r="C327" s="3">
        <v>174</v>
      </c>
      <c r="D327" s="3">
        <v>66</v>
      </c>
      <c r="E327" s="3" t="s">
        <v>2024</v>
      </c>
      <c r="F327" s="5" t="s">
        <v>1233</v>
      </c>
      <c r="G327" s="3" t="s">
        <v>2025</v>
      </c>
      <c r="H327" s="3" t="s">
        <v>446</v>
      </c>
    </row>
    <row r="328" spans="1:8" ht="15.5" x14ac:dyDescent="0.35">
      <c r="A328" s="4">
        <v>37704</v>
      </c>
      <c r="B328" s="3" t="s">
        <v>4</v>
      </c>
      <c r="C328" s="3">
        <v>167</v>
      </c>
      <c r="D328" s="3">
        <v>80</v>
      </c>
      <c r="E328" s="3" t="s">
        <v>2707</v>
      </c>
      <c r="F328" s="5" t="s">
        <v>1135</v>
      </c>
      <c r="G328" s="3" t="s">
        <v>2708</v>
      </c>
      <c r="H328" s="3" t="s">
        <v>789</v>
      </c>
    </row>
    <row r="329" spans="1:8" ht="15.5" x14ac:dyDescent="0.35">
      <c r="A329" s="4">
        <v>38349</v>
      </c>
      <c r="B329" s="3" t="s">
        <v>3</v>
      </c>
      <c r="C329" s="3">
        <v>176</v>
      </c>
      <c r="D329" s="3">
        <v>92</v>
      </c>
      <c r="E329" s="3" t="s">
        <v>2972</v>
      </c>
      <c r="F329" s="5" t="s">
        <v>1928</v>
      </c>
      <c r="G329" s="3" t="s">
        <v>2973</v>
      </c>
      <c r="H329" s="3" t="s">
        <v>918</v>
      </c>
    </row>
    <row r="330" spans="1:8" ht="15.5" x14ac:dyDescent="0.35">
      <c r="A330" s="4">
        <v>37183</v>
      </c>
      <c r="B330" s="3" t="s">
        <v>3</v>
      </c>
      <c r="C330" s="3">
        <v>175</v>
      </c>
      <c r="D330" s="3">
        <v>80</v>
      </c>
      <c r="E330" s="3" t="s">
        <v>1106</v>
      </c>
      <c r="F330" s="5" t="s">
        <v>1107</v>
      </c>
      <c r="G330" s="3" t="s">
        <v>1108</v>
      </c>
      <c r="H330" s="3" t="s">
        <v>33</v>
      </c>
    </row>
    <row r="331" spans="1:8" ht="15.5" x14ac:dyDescent="0.35">
      <c r="A331" s="4">
        <v>37967</v>
      </c>
      <c r="B331" s="3" t="s">
        <v>2</v>
      </c>
      <c r="C331" s="3">
        <v>178</v>
      </c>
      <c r="D331" s="3">
        <v>56</v>
      </c>
      <c r="E331" s="3" t="s">
        <v>2329</v>
      </c>
      <c r="F331" s="5" t="s">
        <v>1384</v>
      </c>
      <c r="G331" s="3" t="s">
        <v>2330</v>
      </c>
      <c r="H331" s="3" t="s">
        <v>599</v>
      </c>
    </row>
    <row r="332" spans="1:8" ht="15.5" x14ac:dyDescent="0.35">
      <c r="A332" s="4">
        <v>37515</v>
      </c>
      <c r="B332" s="3" t="s">
        <v>4</v>
      </c>
      <c r="C332" s="3">
        <v>169</v>
      </c>
      <c r="D332" s="3">
        <v>86</v>
      </c>
      <c r="E332" s="3" t="s">
        <v>2651</v>
      </c>
      <c r="F332" s="5" t="s">
        <v>1086</v>
      </c>
      <c r="G332" s="3" t="s">
        <v>2652</v>
      </c>
      <c r="H332" s="3" t="s">
        <v>760</v>
      </c>
    </row>
    <row r="333" spans="1:8" ht="15.5" x14ac:dyDescent="0.35">
      <c r="A333" s="4">
        <v>38394</v>
      </c>
      <c r="B333" s="3" t="s">
        <v>0</v>
      </c>
      <c r="C333" s="3">
        <v>176</v>
      </c>
      <c r="D333" s="3">
        <v>91</v>
      </c>
      <c r="E333" s="3" t="s">
        <v>1145</v>
      </c>
      <c r="F333" s="5" t="s">
        <v>1146</v>
      </c>
      <c r="G333" s="3" t="s">
        <v>1147</v>
      </c>
      <c r="H333" s="3" t="s">
        <v>47</v>
      </c>
    </row>
    <row r="334" spans="1:8" ht="15.5" x14ac:dyDescent="0.35">
      <c r="A334" s="4">
        <v>38242</v>
      </c>
      <c r="B334" s="3" t="s">
        <v>3</v>
      </c>
      <c r="C334" s="3">
        <v>165</v>
      </c>
      <c r="D334" s="3">
        <v>62</v>
      </c>
      <c r="E334" s="3" t="s">
        <v>1276</v>
      </c>
      <c r="F334" s="5" t="s">
        <v>1146</v>
      </c>
      <c r="G334" s="3" t="s">
        <v>1277</v>
      </c>
      <c r="H334" s="3" t="s">
        <v>97</v>
      </c>
    </row>
    <row r="335" spans="1:8" ht="15.5" x14ac:dyDescent="0.35">
      <c r="A335" s="4">
        <v>37201</v>
      </c>
      <c r="B335" s="3" t="s">
        <v>7</v>
      </c>
      <c r="C335" s="3">
        <v>177</v>
      </c>
      <c r="D335" s="3">
        <v>89</v>
      </c>
      <c r="E335" s="3" t="s">
        <v>2188</v>
      </c>
      <c r="F335" s="5" t="s">
        <v>1334</v>
      </c>
      <c r="G335" s="3" t="s">
        <v>2189</v>
      </c>
      <c r="H335" s="3" t="s">
        <v>529</v>
      </c>
    </row>
    <row r="336" spans="1:8" ht="15.5" x14ac:dyDescent="0.35">
      <c r="A336" s="4">
        <v>37738</v>
      </c>
      <c r="B336" s="3" t="s">
        <v>0</v>
      </c>
      <c r="C336" s="3">
        <v>155</v>
      </c>
      <c r="D336" s="3">
        <v>45</v>
      </c>
      <c r="E336" s="3" t="s">
        <v>1271</v>
      </c>
      <c r="F336" s="5" t="s">
        <v>1259</v>
      </c>
      <c r="G336" s="3" t="s">
        <v>1272</v>
      </c>
      <c r="H336" s="3" t="s">
        <v>95</v>
      </c>
    </row>
    <row r="337" spans="1:8" ht="15.5" x14ac:dyDescent="0.35">
      <c r="A337" s="4">
        <v>37364</v>
      </c>
      <c r="B337" s="3" t="s">
        <v>6</v>
      </c>
      <c r="C337" s="3">
        <v>172</v>
      </c>
      <c r="D337" s="3">
        <v>76</v>
      </c>
      <c r="E337" s="3" t="s">
        <v>1742</v>
      </c>
      <c r="F337" s="5" t="s">
        <v>1321</v>
      </c>
      <c r="G337" s="3" t="s">
        <v>1743</v>
      </c>
      <c r="H337" s="3" t="s">
        <v>312</v>
      </c>
    </row>
    <row r="338" spans="1:8" ht="15.5" x14ac:dyDescent="0.35">
      <c r="A338" s="4">
        <v>38078</v>
      </c>
      <c r="B338" s="3" t="s">
        <v>5</v>
      </c>
      <c r="C338" s="3">
        <v>161</v>
      </c>
      <c r="D338" s="3">
        <v>73</v>
      </c>
      <c r="E338" s="3" t="s">
        <v>2409</v>
      </c>
      <c r="F338" s="5" t="s">
        <v>1154</v>
      </c>
      <c r="G338" s="3" t="s">
        <v>2410</v>
      </c>
      <c r="H338" s="3" t="s">
        <v>638</v>
      </c>
    </row>
    <row r="339" spans="1:8" ht="15.5" x14ac:dyDescent="0.35">
      <c r="A339" s="4">
        <v>38366</v>
      </c>
      <c r="B339" s="3" t="s">
        <v>6</v>
      </c>
      <c r="C339" s="3">
        <v>167</v>
      </c>
      <c r="D339" s="3">
        <v>55</v>
      </c>
      <c r="E339" s="3" t="s">
        <v>3014</v>
      </c>
      <c r="F339" s="5" t="s">
        <v>1928</v>
      </c>
      <c r="G339" s="3" t="s">
        <v>3015</v>
      </c>
      <c r="H339" s="3" t="s">
        <v>940</v>
      </c>
    </row>
    <row r="340" spans="1:8" ht="15.5" x14ac:dyDescent="0.35">
      <c r="A340" s="4">
        <v>38028</v>
      </c>
      <c r="B340" s="3" t="s">
        <v>6</v>
      </c>
      <c r="C340" s="3">
        <v>171</v>
      </c>
      <c r="D340" s="3">
        <v>73</v>
      </c>
      <c r="E340" s="3" t="s">
        <v>2580</v>
      </c>
      <c r="F340" s="5" t="s">
        <v>1479</v>
      </c>
      <c r="G340" s="3" t="s">
        <v>2581</v>
      </c>
      <c r="H340" s="3" t="s">
        <v>725</v>
      </c>
    </row>
    <row r="341" spans="1:8" ht="15.5" x14ac:dyDescent="0.35">
      <c r="A341" s="4">
        <v>37920</v>
      </c>
      <c r="B341" s="3" t="s">
        <v>0</v>
      </c>
      <c r="C341" s="3">
        <v>164</v>
      </c>
      <c r="D341" s="3">
        <v>80</v>
      </c>
      <c r="E341" s="3" t="s">
        <v>1554</v>
      </c>
      <c r="F341" s="5" t="s">
        <v>1199</v>
      </c>
      <c r="G341" s="3" t="s">
        <v>1555</v>
      </c>
      <c r="H341" s="3" t="s">
        <v>221</v>
      </c>
    </row>
    <row r="342" spans="1:8" ht="15.5" x14ac:dyDescent="0.35">
      <c r="A342" s="4">
        <v>37598</v>
      </c>
      <c r="B342" s="3" t="s">
        <v>2</v>
      </c>
      <c r="C342" s="3">
        <v>157</v>
      </c>
      <c r="D342" s="3">
        <v>88</v>
      </c>
      <c r="E342" s="3" t="s">
        <v>1558</v>
      </c>
      <c r="F342" s="5" t="s">
        <v>1099</v>
      </c>
      <c r="G342" s="3" t="s">
        <v>1559</v>
      </c>
      <c r="H342" s="3" t="s">
        <v>223</v>
      </c>
    </row>
    <row r="343" spans="1:8" ht="15.5" x14ac:dyDescent="0.35">
      <c r="A343" s="4">
        <v>37082</v>
      </c>
      <c r="B343" s="3" t="s">
        <v>5</v>
      </c>
      <c r="C343" s="3">
        <v>168</v>
      </c>
      <c r="D343" s="3">
        <v>64</v>
      </c>
      <c r="E343" s="3" t="s">
        <v>1934</v>
      </c>
      <c r="F343" s="5" t="s">
        <v>1346</v>
      </c>
      <c r="G343" s="3" t="s">
        <v>1935</v>
      </c>
      <c r="H343" s="3" t="s">
        <v>403</v>
      </c>
    </row>
    <row r="344" spans="1:8" ht="15.5" x14ac:dyDescent="0.35">
      <c r="A344" s="4">
        <v>37489</v>
      </c>
      <c r="B344" s="3" t="s">
        <v>4</v>
      </c>
      <c r="C344" s="3">
        <v>179</v>
      </c>
      <c r="D344" s="3">
        <v>73</v>
      </c>
      <c r="E344" s="3" t="s">
        <v>2544</v>
      </c>
      <c r="F344" s="5" t="s">
        <v>1259</v>
      </c>
      <c r="G344" s="3" t="s">
        <v>2545</v>
      </c>
      <c r="H344" s="3" t="s">
        <v>706</v>
      </c>
    </row>
    <row r="345" spans="1:8" ht="15.5" x14ac:dyDescent="0.35">
      <c r="A345" s="4">
        <v>37084</v>
      </c>
      <c r="B345" s="3" t="s">
        <v>6</v>
      </c>
      <c r="C345" s="3">
        <v>156</v>
      </c>
      <c r="D345" s="3">
        <v>78</v>
      </c>
      <c r="E345" s="3" t="s">
        <v>2940</v>
      </c>
      <c r="F345" s="5" t="s">
        <v>1370</v>
      </c>
      <c r="G345" s="3" t="s">
        <v>2941</v>
      </c>
      <c r="H345" s="3" t="s">
        <v>903</v>
      </c>
    </row>
    <row r="346" spans="1:8" ht="15.5" x14ac:dyDescent="0.35">
      <c r="A346" s="4">
        <v>37125</v>
      </c>
      <c r="B346" s="3" t="s">
        <v>6</v>
      </c>
      <c r="C346" s="3">
        <v>164</v>
      </c>
      <c r="D346" s="3">
        <v>76</v>
      </c>
      <c r="E346" s="3" t="s">
        <v>1669</v>
      </c>
      <c r="F346" s="5" t="s">
        <v>1283</v>
      </c>
      <c r="G346" s="3" t="s">
        <v>1670</v>
      </c>
      <c r="H346" s="3" t="s">
        <v>277</v>
      </c>
    </row>
    <row r="347" spans="1:8" ht="15.5" x14ac:dyDescent="0.35">
      <c r="A347" s="4">
        <v>37991</v>
      </c>
      <c r="B347" s="3" t="s">
        <v>2</v>
      </c>
      <c r="C347" s="3">
        <v>175</v>
      </c>
      <c r="D347" s="3">
        <v>49</v>
      </c>
      <c r="E347" s="3" t="s">
        <v>1180</v>
      </c>
      <c r="F347" s="5" t="s">
        <v>1138</v>
      </c>
      <c r="G347" s="3" t="s">
        <v>1181</v>
      </c>
      <c r="H347" s="3" t="s">
        <v>60</v>
      </c>
    </row>
    <row r="348" spans="1:8" ht="15.5" x14ac:dyDescent="0.35">
      <c r="A348" s="4">
        <v>37754</v>
      </c>
      <c r="B348" s="3" t="s">
        <v>5</v>
      </c>
      <c r="C348" s="3">
        <v>163</v>
      </c>
      <c r="D348" s="3">
        <v>76</v>
      </c>
      <c r="E348" s="3" t="s">
        <v>1906</v>
      </c>
      <c r="F348" s="5" t="s">
        <v>1116</v>
      </c>
      <c r="G348" s="3" t="s">
        <v>1907</v>
      </c>
      <c r="H348" s="3" t="s">
        <v>390</v>
      </c>
    </row>
    <row r="349" spans="1:8" ht="15.5" x14ac:dyDescent="0.35">
      <c r="A349" s="4">
        <v>37744</v>
      </c>
      <c r="B349" s="3" t="s">
        <v>1</v>
      </c>
      <c r="C349" s="3">
        <v>154</v>
      </c>
      <c r="D349" s="3">
        <v>49</v>
      </c>
      <c r="E349" s="3" t="s">
        <v>1158</v>
      </c>
      <c r="F349" s="5" t="s">
        <v>1122</v>
      </c>
      <c r="G349" s="3" t="s">
        <v>1159</v>
      </c>
      <c r="H349" s="3" t="s">
        <v>52</v>
      </c>
    </row>
    <row r="350" spans="1:8" ht="15.5" x14ac:dyDescent="0.35">
      <c r="A350" s="4">
        <v>38077</v>
      </c>
      <c r="B350" s="3" t="s">
        <v>6</v>
      </c>
      <c r="C350" s="3">
        <v>164</v>
      </c>
      <c r="D350" s="3">
        <v>78</v>
      </c>
      <c r="E350" s="3" t="s">
        <v>2497</v>
      </c>
      <c r="F350" s="5" t="s">
        <v>1099</v>
      </c>
      <c r="G350" s="3" t="s">
        <v>2498</v>
      </c>
      <c r="H350" s="3" t="s">
        <v>682</v>
      </c>
    </row>
    <row r="351" spans="1:8" ht="15.5" x14ac:dyDescent="0.35">
      <c r="A351" s="4">
        <v>38441</v>
      </c>
      <c r="B351" s="3" t="s">
        <v>6</v>
      </c>
      <c r="C351" s="3">
        <v>164</v>
      </c>
      <c r="D351" s="3">
        <v>83</v>
      </c>
      <c r="E351" s="3" t="s">
        <v>2906</v>
      </c>
      <c r="F351" s="5" t="s">
        <v>1370</v>
      </c>
      <c r="G351" s="3" t="s">
        <v>2907</v>
      </c>
      <c r="H351" s="3" t="s">
        <v>886</v>
      </c>
    </row>
    <row r="352" spans="1:8" ht="15.5" x14ac:dyDescent="0.35">
      <c r="A352" s="4">
        <v>37028</v>
      </c>
      <c r="B352" s="3" t="s">
        <v>6</v>
      </c>
      <c r="C352" s="3">
        <v>178</v>
      </c>
      <c r="D352" s="3">
        <v>70</v>
      </c>
      <c r="E352" s="3" t="s">
        <v>3039</v>
      </c>
      <c r="F352" s="5" t="s">
        <v>1068</v>
      </c>
      <c r="G352" s="3" t="s">
        <v>3040</v>
      </c>
      <c r="H352" s="3" t="s">
        <v>953</v>
      </c>
    </row>
    <row r="353" spans="1:8" ht="15.5" x14ac:dyDescent="0.35">
      <c r="A353" s="4">
        <v>37772</v>
      </c>
      <c r="B353" s="3" t="s">
        <v>5</v>
      </c>
      <c r="C353" s="3">
        <v>164</v>
      </c>
      <c r="D353" s="3">
        <v>47</v>
      </c>
      <c r="E353" s="3" t="s">
        <v>2411</v>
      </c>
      <c r="F353" s="5" t="s">
        <v>1186</v>
      </c>
      <c r="G353" s="3" t="s">
        <v>2412</v>
      </c>
      <c r="H353" s="3" t="s">
        <v>639</v>
      </c>
    </row>
    <row r="354" spans="1:8" ht="15.5" x14ac:dyDescent="0.35">
      <c r="A354" s="4">
        <v>37118</v>
      </c>
      <c r="B354" s="3" t="s">
        <v>2</v>
      </c>
      <c r="C354" s="3">
        <v>154</v>
      </c>
      <c r="D354" s="3">
        <v>72</v>
      </c>
      <c r="E354" s="3" t="s">
        <v>1993</v>
      </c>
      <c r="F354" s="5" t="s">
        <v>1116</v>
      </c>
      <c r="G354" s="3" t="s">
        <v>1994</v>
      </c>
      <c r="H354" s="3" t="s">
        <v>431</v>
      </c>
    </row>
    <row r="355" spans="1:8" ht="15.5" x14ac:dyDescent="0.35">
      <c r="A355" s="4">
        <v>38419</v>
      </c>
      <c r="B355" s="3" t="s">
        <v>5</v>
      </c>
      <c r="C355" s="3">
        <v>158</v>
      </c>
      <c r="D355" s="3">
        <v>56</v>
      </c>
      <c r="E355" s="3" t="s">
        <v>1970</v>
      </c>
      <c r="F355" s="5" t="s">
        <v>1089</v>
      </c>
      <c r="G355" s="3" t="s">
        <v>1971</v>
      </c>
      <c r="H355" s="3" t="s">
        <v>420</v>
      </c>
    </row>
    <row r="356" spans="1:8" ht="15.5" x14ac:dyDescent="0.35">
      <c r="A356" s="4">
        <v>37563</v>
      </c>
      <c r="B356" s="3" t="s">
        <v>3</v>
      </c>
      <c r="C356" s="3">
        <v>179</v>
      </c>
      <c r="D356" s="3">
        <v>54</v>
      </c>
      <c r="E356" s="3" t="s">
        <v>1627</v>
      </c>
      <c r="F356" s="5" t="s">
        <v>1289</v>
      </c>
      <c r="G356" s="3" t="s">
        <v>1628</v>
      </c>
      <c r="H356" s="3" t="s">
        <v>256</v>
      </c>
    </row>
    <row r="357" spans="1:8" ht="15.5" x14ac:dyDescent="0.35">
      <c r="A357" s="4">
        <v>37431</v>
      </c>
      <c r="B357" s="3" t="s">
        <v>6</v>
      </c>
      <c r="C357" s="3">
        <v>169</v>
      </c>
      <c r="D357" s="3">
        <v>94</v>
      </c>
      <c r="E357" s="3" t="s">
        <v>1806</v>
      </c>
      <c r="F357" s="5" t="s">
        <v>1161</v>
      </c>
      <c r="G357" s="3" t="s">
        <v>1807</v>
      </c>
      <c r="H357" s="3" t="s">
        <v>343</v>
      </c>
    </row>
    <row r="358" spans="1:8" ht="15.5" x14ac:dyDescent="0.35">
      <c r="A358" s="4">
        <v>38439</v>
      </c>
      <c r="B358" s="3" t="s">
        <v>5</v>
      </c>
      <c r="C358" s="3">
        <v>171</v>
      </c>
      <c r="D358" s="3">
        <v>85</v>
      </c>
      <c r="E358" s="3" t="s">
        <v>1651</v>
      </c>
      <c r="F358" s="5" t="s">
        <v>1311</v>
      </c>
      <c r="G358" s="3" t="s">
        <v>1652</v>
      </c>
      <c r="H358" s="3" t="s">
        <v>268</v>
      </c>
    </row>
    <row r="359" spans="1:8" ht="15.5" x14ac:dyDescent="0.35">
      <c r="A359" s="4">
        <v>37815</v>
      </c>
      <c r="B359" s="3" t="s">
        <v>3</v>
      </c>
      <c r="C359" s="3">
        <v>173</v>
      </c>
      <c r="D359" s="3">
        <v>86</v>
      </c>
      <c r="E359" s="3" t="s">
        <v>2020</v>
      </c>
      <c r="F359" s="5" t="s">
        <v>1230</v>
      </c>
      <c r="G359" s="3" t="s">
        <v>2021</v>
      </c>
      <c r="H359" s="3" t="s">
        <v>444</v>
      </c>
    </row>
    <row r="360" spans="1:8" ht="15.5" x14ac:dyDescent="0.35">
      <c r="A360" s="4">
        <v>37015</v>
      </c>
      <c r="B360" s="3" t="s">
        <v>1</v>
      </c>
      <c r="C360" s="3">
        <v>154</v>
      </c>
      <c r="D360" s="3">
        <v>62</v>
      </c>
      <c r="E360" s="3" t="s">
        <v>2787</v>
      </c>
      <c r="F360" s="5" t="s">
        <v>1246</v>
      </c>
      <c r="G360" s="3" t="s">
        <v>2788</v>
      </c>
      <c r="H360" s="3" t="s">
        <v>829</v>
      </c>
    </row>
    <row r="361" spans="1:8" ht="15.5" x14ac:dyDescent="0.35">
      <c r="A361" s="4">
        <v>38373</v>
      </c>
      <c r="B361" s="3" t="s">
        <v>4</v>
      </c>
      <c r="C361" s="3">
        <v>151</v>
      </c>
      <c r="D361" s="3">
        <v>78</v>
      </c>
      <c r="E361" s="3" t="s">
        <v>2125</v>
      </c>
      <c r="F361" s="5" t="s">
        <v>1400</v>
      </c>
      <c r="G361" s="3" t="s">
        <v>2126</v>
      </c>
      <c r="H361" s="3" t="s">
        <v>497</v>
      </c>
    </row>
    <row r="362" spans="1:8" ht="15.5" x14ac:dyDescent="0.35">
      <c r="A362" s="4">
        <v>38437</v>
      </c>
      <c r="B362" s="3" t="s">
        <v>5</v>
      </c>
      <c r="C362" s="3">
        <v>156</v>
      </c>
      <c r="D362" s="3">
        <v>48</v>
      </c>
      <c r="E362" s="3" t="s">
        <v>1458</v>
      </c>
      <c r="F362" s="5" t="s">
        <v>1149</v>
      </c>
      <c r="G362" s="3" t="s">
        <v>1459</v>
      </c>
      <c r="H362" s="3" t="s">
        <v>176</v>
      </c>
    </row>
    <row r="363" spans="1:8" ht="15.5" x14ac:dyDescent="0.35">
      <c r="A363" s="4">
        <v>37246</v>
      </c>
      <c r="B363" s="3" t="s">
        <v>3</v>
      </c>
      <c r="C363" s="3">
        <v>151</v>
      </c>
      <c r="D363" s="3">
        <v>93</v>
      </c>
      <c r="E363" s="3" t="s">
        <v>2262</v>
      </c>
      <c r="F363" s="5" t="s">
        <v>1262</v>
      </c>
      <c r="G363" s="3" t="s">
        <v>2263</v>
      </c>
      <c r="H363" s="3" t="s">
        <v>566</v>
      </c>
    </row>
    <row r="364" spans="1:8" ht="15.5" x14ac:dyDescent="0.35">
      <c r="A364" s="4">
        <v>37200</v>
      </c>
      <c r="B364" s="3" t="s">
        <v>7</v>
      </c>
      <c r="C364" s="3">
        <v>154</v>
      </c>
      <c r="D364" s="3">
        <v>50</v>
      </c>
      <c r="E364" s="3" t="s">
        <v>3031</v>
      </c>
      <c r="F364" s="5" t="s">
        <v>1149</v>
      </c>
      <c r="G364" s="3" t="s">
        <v>3032</v>
      </c>
      <c r="H364" s="3" t="s">
        <v>949</v>
      </c>
    </row>
    <row r="365" spans="1:8" ht="15.5" x14ac:dyDescent="0.35">
      <c r="A365" s="4">
        <v>37145</v>
      </c>
      <c r="B365" s="3" t="s">
        <v>5</v>
      </c>
      <c r="C365" s="3">
        <v>178</v>
      </c>
      <c r="D365" s="3">
        <v>91</v>
      </c>
      <c r="E365" s="3" t="s">
        <v>3106</v>
      </c>
      <c r="F365" s="5" t="s">
        <v>1487</v>
      </c>
      <c r="G365" s="3" t="s">
        <v>3107</v>
      </c>
      <c r="H365" s="3" t="s">
        <v>987</v>
      </c>
    </row>
    <row r="366" spans="1:8" ht="15.5" x14ac:dyDescent="0.35">
      <c r="A366" s="4">
        <v>37626</v>
      </c>
      <c r="B366" s="3" t="s">
        <v>2</v>
      </c>
      <c r="C366" s="3">
        <v>176</v>
      </c>
      <c r="D366" s="3">
        <v>65</v>
      </c>
      <c r="E366" s="3" t="s">
        <v>1294</v>
      </c>
      <c r="F366" s="5" t="s">
        <v>1074</v>
      </c>
      <c r="G366" s="3" t="s">
        <v>1295</v>
      </c>
      <c r="H366" s="3" t="s">
        <v>104</v>
      </c>
    </row>
    <row r="367" spans="1:8" ht="15.5" x14ac:dyDescent="0.35">
      <c r="A367" s="4">
        <v>37130</v>
      </c>
      <c r="B367" s="3" t="s">
        <v>2</v>
      </c>
      <c r="C367" s="3">
        <v>151</v>
      </c>
      <c r="D367" s="3">
        <v>69</v>
      </c>
      <c r="E367" s="3" t="s">
        <v>3104</v>
      </c>
      <c r="F367" s="5" t="s">
        <v>1400</v>
      </c>
      <c r="G367" s="3" t="s">
        <v>3105</v>
      </c>
      <c r="H367" s="3" t="s">
        <v>986</v>
      </c>
    </row>
    <row r="368" spans="1:8" ht="15.5" x14ac:dyDescent="0.35">
      <c r="A368" s="4">
        <v>37934</v>
      </c>
      <c r="B368" s="3" t="s">
        <v>2</v>
      </c>
      <c r="C368" s="3">
        <v>157</v>
      </c>
      <c r="D368" s="3">
        <v>81</v>
      </c>
      <c r="E368" s="3" t="s">
        <v>1910</v>
      </c>
      <c r="F368" s="5" t="s">
        <v>1779</v>
      </c>
      <c r="G368" s="3" t="s">
        <v>1911</v>
      </c>
      <c r="H368" s="3" t="s">
        <v>392</v>
      </c>
    </row>
    <row r="369" spans="1:8" ht="15.5" x14ac:dyDescent="0.35">
      <c r="A369" s="4">
        <v>37258</v>
      </c>
      <c r="B369" s="3" t="s">
        <v>6</v>
      </c>
      <c r="C369" s="3">
        <v>174</v>
      </c>
      <c r="D369" s="3">
        <v>47</v>
      </c>
      <c r="E369" s="3" t="s">
        <v>2014</v>
      </c>
      <c r="F369" s="5" t="s">
        <v>1821</v>
      </c>
      <c r="G369" s="3" t="s">
        <v>2015</v>
      </c>
      <c r="H369" s="3" t="s">
        <v>441</v>
      </c>
    </row>
    <row r="370" spans="1:8" ht="15.5" x14ac:dyDescent="0.35">
      <c r="A370" s="4">
        <v>38272</v>
      </c>
      <c r="B370" s="3" t="s">
        <v>0</v>
      </c>
      <c r="C370" s="3">
        <v>175</v>
      </c>
      <c r="D370" s="3">
        <v>93</v>
      </c>
      <c r="E370" s="3" t="s">
        <v>2383</v>
      </c>
      <c r="F370" s="5" t="s">
        <v>1225</v>
      </c>
      <c r="G370" s="3" t="s">
        <v>2384</v>
      </c>
      <c r="H370" s="3" t="s">
        <v>625</v>
      </c>
    </row>
    <row r="371" spans="1:8" ht="15.5" x14ac:dyDescent="0.35">
      <c r="A371" s="4">
        <v>37442</v>
      </c>
      <c r="B371" s="3" t="s">
        <v>1</v>
      </c>
      <c r="C371" s="3">
        <v>163</v>
      </c>
      <c r="D371" s="3">
        <v>45</v>
      </c>
      <c r="E371" s="3" t="s">
        <v>2748</v>
      </c>
      <c r="F371" s="5" t="s">
        <v>1256</v>
      </c>
      <c r="G371" s="3" t="s">
        <v>2749</v>
      </c>
      <c r="H371" s="3" t="s">
        <v>810</v>
      </c>
    </row>
    <row r="372" spans="1:8" ht="15.5" x14ac:dyDescent="0.35">
      <c r="A372" s="4">
        <v>37504</v>
      </c>
      <c r="B372" s="3" t="s">
        <v>7</v>
      </c>
      <c r="C372" s="3">
        <v>156</v>
      </c>
      <c r="D372" s="3">
        <v>95</v>
      </c>
      <c r="E372" s="3" t="s">
        <v>1833</v>
      </c>
      <c r="F372" s="5" t="s">
        <v>1212</v>
      </c>
      <c r="G372" s="3" t="s">
        <v>1834</v>
      </c>
      <c r="H372" s="3" t="s">
        <v>354</v>
      </c>
    </row>
    <row r="373" spans="1:8" ht="15.5" x14ac:dyDescent="0.35">
      <c r="A373" s="4">
        <v>37140</v>
      </c>
      <c r="B373" s="3" t="s">
        <v>3</v>
      </c>
      <c r="C373" s="3">
        <v>178</v>
      </c>
      <c r="D373" s="3">
        <v>91</v>
      </c>
      <c r="E373" s="3" t="s">
        <v>2365</v>
      </c>
      <c r="F373" s="5" t="s">
        <v>1068</v>
      </c>
      <c r="G373" s="3" t="s">
        <v>2366</v>
      </c>
      <c r="H373" s="3" t="s">
        <v>616</v>
      </c>
    </row>
    <row r="374" spans="1:8" ht="15.5" x14ac:dyDescent="0.35">
      <c r="A374" s="4">
        <v>37415</v>
      </c>
      <c r="B374" s="3" t="s">
        <v>7</v>
      </c>
      <c r="C374" s="3">
        <v>171</v>
      </c>
      <c r="D374" s="3">
        <v>63</v>
      </c>
      <c r="E374" s="3" t="s">
        <v>2433</v>
      </c>
      <c r="F374" s="5" t="s">
        <v>1183</v>
      </c>
      <c r="G374" s="3" t="s">
        <v>2434</v>
      </c>
      <c r="H374" s="3" t="s">
        <v>650</v>
      </c>
    </row>
    <row r="375" spans="1:8" ht="15.5" x14ac:dyDescent="0.35">
      <c r="A375" s="4">
        <v>37408</v>
      </c>
      <c r="B375" s="3" t="s">
        <v>6</v>
      </c>
      <c r="C375" s="3">
        <v>176</v>
      </c>
      <c r="D375" s="3">
        <v>80</v>
      </c>
      <c r="E375" s="3" t="s">
        <v>1127</v>
      </c>
      <c r="F375" s="5" t="s">
        <v>1128</v>
      </c>
      <c r="G375" s="3" t="s">
        <v>1129</v>
      </c>
      <c r="H375" s="3" t="s">
        <v>40</v>
      </c>
    </row>
    <row r="376" spans="1:8" ht="15.5" x14ac:dyDescent="0.35">
      <c r="A376" s="4">
        <v>38065</v>
      </c>
      <c r="B376" s="3" t="s">
        <v>5</v>
      </c>
      <c r="C376" s="3">
        <v>151</v>
      </c>
      <c r="D376" s="3">
        <v>83</v>
      </c>
      <c r="E376" s="3" t="s">
        <v>2742</v>
      </c>
      <c r="F376" s="5" t="s">
        <v>1086</v>
      </c>
      <c r="G376" s="3" t="s">
        <v>2743</v>
      </c>
      <c r="H376" s="3" t="s">
        <v>807</v>
      </c>
    </row>
    <row r="377" spans="1:8" ht="15.5" x14ac:dyDescent="0.35">
      <c r="A377" s="4">
        <v>37235</v>
      </c>
      <c r="B377" s="3" t="s">
        <v>1</v>
      </c>
      <c r="C377" s="3">
        <v>156</v>
      </c>
      <c r="D377" s="3">
        <v>86</v>
      </c>
      <c r="E377" s="3" t="s">
        <v>2569</v>
      </c>
      <c r="F377" s="5" t="s">
        <v>1393</v>
      </c>
      <c r="G377" s="3" t="s">
        <v>2570</v>
      </c>
      <c r="H377" s="3" t="s">
        <v>719</v>
      </c>
    </row>
    <row r="378" spans="1:8" ht="15.5" x14ac:dyDescent="0.35">
      <c r="A378" s="4">
        <v>38079</v>
      </c>
      <c r="B378" s="3" t="s">
        <v>0</v>
      </c>
      <c r="C378" s="3">
        <v>180</v>
      </c>
      <c r="D378" s="3">
        <v>80</v>
      </c>
      <c r="E378" s="3" t="s">
        <v>1611</v>
      </c>
      <c r="F378" s="5" t="s">
        <v>1357</v>
      </c>
      <c r="G378" s="3" t="s">
        <v>1612</v>
      </c>
      <c r="H378" s="3" t="s">
        <v>248</v>
      </c>
    </row>
    <row r="379" spans="1:8" ht="15.5" x14ac:dyDescent="0.35">
      <c r="A379" s="4">
        <v>38017</v>
      </c>
      <c r="B379" s="3" t="s">
        <v>3</v>
      </c>
      <c r="C379" s="3">
        <v>160</v>
      </c>
      <c r="D379" s="3">
        <v>60</v>
      </c>
      <c r="E379" s="3" t="s">
        <v>1925</v>
      </c>
      <c r="F379" s="5" t="s">
        <v>1186</v>
      </c>
      <c r="G379" s="3" t="s">
        <v>1926</v>
      </c>
      <c r="H379" s="3" t="s">
        <v>399</v>
      </c>
    </row>
    <row r="380" spans="1:8" ht="15.5" x14ac:dyDescent="0.35">
      <c r="A380" s="4">
        <v>37385</v>
      </c>
      <c r="B380" s="3" t="s">
        <v>5</v>
      </c>
      <c r="C380" s="3">
        <v>156</v>
      </c>
      <c r="D380" s="3">
        <v>85</v>
      </c>
      <c r="E380" s="3" t="s">
        <v>1491</v>
      </c>
      <c r="F380" s="5" t="s">
        <v>1104</v>
      </c>
      <c r="G380" s="3" t="s">
        <v>1492</v>
      </c>
      <c r="H380" s="3" t="s">
        <v>191</v>
      </c>
    </row>
    <row r="381" spans="1:8" ht="15.5" x14ac:dyDescent="0.35">
      <c r="A381" s="4">
        <v>38423</v>
      </c>
      <c r="B381" s="3" t="s">
        <v>1</v>
      </c>
      <c r="C381" s="3">
        <v>159</v>
      </c>
      <c r="D381" s="3">
        <v>75</v>
      </c>
      <c r="E381" s="3" t="s">
        <v>3102</v>
      </c>
      <c r="F381" s="5" t="s">
        <v>1479</v>
      </c>
      <c r="G381" s="3" t="s">
        <v>3103</v>
      </c>
      <c r="H381" s="3" t="s">
        <v>985</v>
      </c>
    </row>
    <row r="382" spans="1:8" ht="15.5" x14ac:dyDescent="0.35">
      <c r="A382" s="4">
        <v>37203</v>
      </c>
      <c r="B382" s="3" t="s">
        <v>2</v>
      </c>
      <c r="C382" s="3">
        <v>168</v>
      </c>
      <c r="D382" s="3">
        <v>58</v>
      </c>
      <c r="E382" s="3" t="s">
        <v>1511</v>
      </c>
      <c r="F382" s="5" t="s">
        <v>1212</v>
      </c>
      <c r="G382" s="3" t="s">
        <v>1512</v>
      </c>
      <c r="H382" s="3" t="s">
        <v>201</v>
      </c>
    </row>
    <row r="383" spans="1:8" ht="15.5" x14ac:dyDescent="0.35">
      <c r="A383" s="4">
        <v>37108</v>
      </c>
      <c r="B383" s="3" t="s">
        <v>2</v>
      </c>
      <c r="C383" s="3">
        <v>176</v>
      </c>
      <c r="D383" s="3">
        <v>82</v>
      </c>
      <c r="E383" s="3" t="s">
        <v>1356</v>
      </c>
      <c r="F383" s="5" t="s">
        <v>1357</v>
      </c>
      <c r="G383" s="3" t="s">
        <v>1358</v>
      </c>
      <c r="H383" s="3" t="s">
        <v>130</v>
      </c>
    </row>
    <row r="384" spans="1:8" ht="15.5" x14ac:dyDescent="0.35">
      <c r="A384" s="4">
        <v>38347</v>
      </c>
      <c r="B384" s="3" t="s">
        <v>2</v>
      </c>
      <c r="C384" s="3">
        <v>161</v>
      </c>
      <c r="D384" s="3">
        <v>51</v>
      </c>
      <c r="E384" s="3" t="s">
        <v>1860</v>
      </c>
      <c r="F384" s="5" t="s">
        <v>1861</v>
      </c>
      <c r="G384" s="3" t="s">
        <v>1862</v>
      </c>
      <c r="H384" s="3" t="s">
        <v>367</v>
      </c>
    </row>
    <row r="385" spans="1:8" ht="15.5" x14ac:dyDescent="0.35">
      <c r="A385" s="4">
        <v>37429</v>
      </c>
      <c r="B385" s="3" t="s">
        <v>4</v>
      </c>
      <c r="C385" s="3">
        <v>153</v>
      </c>
      <c r="D385" s="3">
        <v>89</v>
      </c>
      <c r="E385" s="3" t="s">
        <v>2852</v>
      </c>
      <c r="F385" s="5" t="s">
        <v>1384</v>
      </c>
      <c r="G385" s="3" t="s">
        <v>2853</v>
      </c>
      <c r="H385" s="3" t="s">
        <v>859</v>
      </c>
    </row>
    <row r="386" spans="1:8" ht="15.5" x14ac:dyDescent="0.35">
      <c r="A386" s="4">
        <v>37817</v>
      </c>
      <c r="B386" s="3" t="s">
        <v>6</v>
      </c>
      <c r="C386" s="3">
        <v>163</v>
      </c>
      <c r="D386" s="3">
        <v>55</v>
      </c>
      <c r="E386" s="3" t="s">
        <v>3026</v>
      </c>
      <c r="F386" s="5" t="s">
        <v>1311</v>
      </c>
      <c r="G386" s="3" t="s">
        <v>3027</v>
      </c>
      <c r="H386" s="3" t="s">
        <v>946</v>
      </c>
    </row>
    <row r="387" spans="1:8" ht="15.5" x14ac:dyDescent="0.35">
      <c r="A387" s="4">
        <v>38171</v>
      </c>
      <c r="B387" s="3" t="s">
        <v>4</v>
      </c>
      <c r="C387" s="3">
        <v>168</v>
      </c>
      <c r="D387" s="3">
        <v>86</v>
      </c>
      <c r="E387" s="3" t="s">
        <v>2685</v>
      </c>
      <c r="F387" s="5" t="s">
        <v>1193</v>
      </c>
      <c r="G387" s="3" t="s">
        <v>2686</v>
      </c>
      <c r="H387" s="3" t="s">
        <v>778</v>
      </c>
    </row>
    <row r="388" spans="1:8" ht="15.5" x14ac:dyDescent="0.35">
      <c r="A388" s="4">
        <v>37793</v>
      </c>
      <c r="B388" s="3" t="s">
        <v>6</v>
      </c>
      <c r="C388" s="3">
        <v>167</v>
      </c>
      <c r="D388" s="3">
        <v>76</v>
      </c>
      <c r="E388" s="3" t="s">
        <v>1702</v>
      </c>
      <c r="F388" s="5" t="s">
        <v>1433</v>
      </c>
      <c r="G388" s="3" t="s">
        <v>1703</v>
      </c>
      <c r="H388" s="3" t="s">
        <v>293</v>
      </c>
    </row>
    <row r="389" spans="1:8" ht="15.5" x14ac:dyDescent="0.35">
      <c r="A389" s="4">
        <v>37438</v>
      </c>
      <c r="B389" s="3" t="s">
        <v>6</v>
      </c>
      <c r="C389" s="3">
        <v>158</v>
      </c>
      <c r="D389" s="3">
        <v>89</v>
      </c>
      <c r="E389" s="3" t="s">
        <v>1728</v>
      </c>
      <c r="F389" s="5" t="s">
        <v>1321</v>
      </c>
      <c r="G389" s="3" t="s">
        <v>1729</v>
      </c>
      <c r="H389" s="3" t="s">
        <v>305</v>
      </c>
    </row>
    <row r="390" spans="1:8" ht="15.5" x14ac:dyDescent="0.35">
      <c r="A390" s="4">
        <v>37064</v>
      </c>
      <c r="B390" s="3" t="s">
        <v>1</v>
      </c>
      <c r="C390" s="3">
        <v>180</v>
      </c>
      <c r="D390" s="3">
        <v>49</v>
      </c>
      <c r="E390" s="3" t="s">
        <v>1432</v>
      </c>
      <c r="F390" s="5" t="s">
        <v>1433</v>
      </c>
      <c r="G390" s="3" t="s">
        <v>1434</v>
      </c>
      <c r="H390" s="3" t="s">
        <v>164</v>
      </c>
    </row>
    <row r="391" spans="1:8" ht="15.5" x14ac:dyDescent="0.35">
      <c r="A391" s="4">
        <v>38294</v>
      </c>
      <c r="B391" s="3" t="s">
        <v>2</v>
      </c>
      <c r="C391" s="3">
        <v>174</v>
      </c>
      <c r="D391" s="3">
        <v>94</v>
      </c>
      <c r="E391" s="3" t="s">
        <v>2838</v>
      </c>
      <c r="F391" s="5" t="s">
        <v>1267</v>
      </c>
      <c r="G391" s="3" t="s">
        <v>2839</v>
      </c>
      <c r="H391" s="3" t="s">
        <v>15</v>
      </c>
    </row>
    <row r="392" spans="1:8" ht="15.5" x14ac:dyDescent="0.35">
      <c r="A392" s="4">
        <v>37503</v>
      </c>
      <c r="B392" s="3" t="s">
        <v>1</v>
      </c>
      <c r="C392" s="3">
        <v>150</v>
      </c>
      <c r="D392" s="3">
        <v>81</v>
      </c>
      <c r="E392" s="3" t="s">
        <v>2016</v>
      </c>
      <c r="F392" s="5" t="s">
        <v>1233</v>
      </c>
      <c r="G392" s="3" t="s">
        <v>2017</v>
      </c>
      <c r="H392" s="3" t="s">
        <v>442</v>
      </c>
    </row>
    <row r="393" spans="1:8" ht="15.5" x14ac:dyDescent="0.35">
      <c r="A393" s="4">
        <v>37708</v>
      </c>
      <c r="B393" s="3" t="s">
        <v>1</v>
      </c>
      <c r="C393" s="3">
        <v>162</v>
      </c>
      <c r="D393" s="3">
        <v>63</v>
      </c>
      <c r="E393" s="3" t="s">
        <v>1952</v>
      </c>
      <c r="F393" s="5" t="s">
        <v>1370</v>
      </c>
      <c r="G393" s="3" t="s">
        <v>1953</v>
      </c>
      <c r="H393" s="3" t="s">
        <v>412</v>
      </c>
    </row>
    <row r="394" spans="1:8" ht="15.5" x14ac:dyDescent="0.35">
      <c r="A394" s="4">
        <v>37040</v>
      </c>
      <c r="B394" s="3" t="s">
        <v>4</v>
      </c>
      <c r="C394" s="3">
        <v>164</v>
      </c>
      <c r="D394" s="3">
        <v>74</v>
      </c>
      <c r="E394" s="3" t="s">
        <v>1625</v>
      </c>
      <c r="F394" s="5" t="s">
        <v>1526</v>
      </c>
      <c r="G394" s="3" t="s">
        <v>1626</v>
      </c>
      <c r="H394" s="3" t="s">
        <v>255</v>
      </c>
    </row>
    <row r="395" spans="1:8" ht="15.5" x14ac:dyDescent="0.35">
      <c r="A395" s="4">
        <v>37413</v>
      </c>
      <c r="B395" s="3" t="s">
        <v>4</v>
      </c>
      <c r="C395" s="3">
        <v>156</v>
      </c>
      <c r="D395" s="3">
        <v>53</v>
      </c>
      <c r="E395" s="3" t="s">
        <v>1936</v>
      </c>
      <c r="F395" s="5" t="s">
        <v>1099</v>
      </c>
      <c r="G395" s="3" t="s">
        <v>1937</v>
      </c>
      <c r="H395" s="3" t="s">
        <v>404</v>
      </c>
    </row>
    <row r="396" spans="1:8" ht="15.5" x14ac:dyDescent="0.35">
      <c r="A396" s="4">
        <v>38162</v>
      </c>
      <c r="B396" s="3" t="s">
        <v>6</v>
      </c>
      <c r="C396" s="3">
        <v>169</v>
      </c>
      <c r="D396" s="3">
        <v>88</v>
      </c>
      <c r="E396" s="3" t="s">
        <v>1269</v>
      </c>
      <c r="F396" s="5" t="s">
        <v>1086</v>
      </c>
      <c r="G396" s="3" t="s">
        <v>1270</v>
      </c>
      <c r="H396" s="3" t="s">
        <v>94</v>
      </c>
    </row>
    <row r="397" spans="1:8" ht="15.5" x14ac:dyDescent="0.35">
      <c r="A397" s="4">
        <v>37918</v>
      </c>
      <c r="B397" s="3" t="s">
        <v>2</v>
      </c>
      <c r="C397" s="3">
        <v>155</v>
      </c>
      <c r="D397" s="3">
        <v>48</v>
      </c>
      <c r="E397" s="3" t="s">
        <v>2475</v>
      </c>
      <c r="F397" s="5" t="s">
        <v>1289</v>
      </c>
      <c r="G397" s="3" t="s">
        <v>2476</v>
      </c>
      <c r="H397" s="3" t="s">
        <v>671</v>
      </c>
    </row>
    <row r="398" spans="1:8" ht="15.5" x14ac:dyDescent="0.35">
      <c r="A398" s="4">
        <v>37902</v>
      </c>
      <c r="B398" s="3" t="s">
        <v>6</v>
      </c>
      <c r="C398" s="3">
        <v>157</v>
      </c>
      <c r="D398" s="3">
        <v>79</v>
      </c>
      <c r="E398" s="3" t="s">
        <v>1641</v>
      </c>
      <c r="F398" s="5" t="s">
        <v>1104</v>
      </c>
      <c r="G398" s="3" t="s">
        <v>1642</v>
      </c>
      <c r="H398" s="3" t="s">
        <v>263</v>
      </c>
    </row>
    <row r="399" spans="1:8" ht="15.5" x14ac:dyDescent="0.35">
      <c r="A399" s="4">
        <v>37449</v>
      </c>
      <c r="B399" s="3" t="s">
        <v>7</v>
      </c>
      <c r="C399" s="3">
        <v>167</v>
      </c>
      <c r="D399" s="3">
        <v>45</v>
      </c>
      <c r="E399" s="3" t="s">
        <v>1088</v>
      </c>
      <c r="F399" s="5" t="s">
        <v>1089</v>
      </c>
      <c r="G399" s="3" t="s">
        <v>1090</v>
      </c>
      <c r="H399" s="3" t="s">
        <v>27</v>
      </c>
    </row>
    <row r="400" spans="1:8" ht="15.5" x14ac:dyDescent="0.35">
      <c r="A400" s="4">
        <v>37192</v>
      </c>
      <c r="B400" s="3" t="s">
        <v>4</v>
      </c>
      <c r="C400" s="3">
        <v>162</v>
      </c>
      <c r="D400" s="3">
        <v>46</v>
      </c>
      <c r="E400" s="3" t="s">
        <v>1329</v>
      </c>
      <c r="F400" s="5" t="s">
        <v>1178</v>
      </c>
      <c r="G400" s="3" t="s">
        <v>1330</v>
      </c>
      <c r="H400" s="3" t="s">
        <v>119</v>
      </c>
    </row>
    <row r="401" spans="1:8" ht="15.5" x14ac:dyDescent="0.35">
      <c r="A401" s="4">
        <v>37507</v>
      </c>
      <c r="B401" s="3" t="s">
        <v>1</v>
      </c>
      <c r="C401" s="3">
        <v>171</v>
      </c>
      <c r="D401" s="3">
        <v>83</v>
      </c>
      <c r="E401" s="3" t="s">
        <v>1093</v>
      </c>
      <c r="F401" s="5" t="s">
        <v>1094</v>
      </c>
      <c r="G401" s="3" t="s">
        <v>1095</v>
      </c>
      <c r="H401" s="3" t="s">
        <v>29</v>
      </c>
    </row>
    <row r="402" spans="1:8" ht="15.5" x14ac:dyDescent="0.35">
      <c r="A402" s="4">
        <v>37656</v>
      </c>
      <c r="B402" s="3" t="s">
        <v>7</v>
      </c>
      <c r="C402" s="3">
        <v>151</v>
      </c>
      <c r="D402" s="3">
        <v>88</v>
      </c>
      <c r="E402" s="3" t="s">
        <v>2147</v>
      </c>
      <c r="F402" s="5" t="s">
        <v>1283</v>
      </c>
      <c r="G402" s="3" t="s">
        <v>2148</v>
      </c>
      <c r="H402" s="3" t="s">
        <v>508</v>
      </c>
    </row>
    <row r="403" spans="1:8" ht="15.5" x14ac:dyDescent="0.35">
      <c r="A403" s="4">
        <v>37658</v>
      </c>
      <c r="B403" s="3" t="s">
        <v>3</v>
      </c>
      <c r="C403" s="3">
        <v>172</v>
      </c>
      <c r="D403" s="3">
        <v>52</v>
      </c>
      <c r="E403" s="3" t="s">
        <v>1305</v>
      </c>
      <c r="F403" s="5" t="s">
        <v>1125</v>
      </c>
      <c r="G403" s="3" t="s">
        <v>1306</v>
      </c>
      <c r="H403" s="3" t="s">
        <v>109</v>
      </c>
    </row>
    <row r="404" spans="1:8" ht="15.5" x14ac:dyDescent="0.35">
      <c r="A404" s="4">
        <v>37398</v>
      </c>
      <c r="B404" s="3" t="s">
        <v>6</v>
      </c>
      <c r="C404" s="3">
        <v>178</v>
      </c>
      <c r="D404" s="3">
        <v>49</v>
      </c>
      <c r="E404" s="3" t="s">
        <v>2912</v>
      </c>
      <c r="F404" s="5" t="s">
        <v>1071</v>
      </c>
      <c r="G404" s="3" t="s">
        <v>2913</v>
      </c>
      <c r="H404" s="3" t="s">
        <v>889</v>
      </c>
    </row>
    <row r="405" spans="1:8" ht="15.5" x14ac:dyDescent="0.35">
      <c r="A405" s="4">
        <v>37464</v>
      </c>
      <c r="B405" s="3" t="s">
        <v>1</v>
      </c>
      <c r="C405" s="3">
        <v>165</v>
      </c>
      <c r="D405" s="3">
        <v>49</v>
      </c>
      <c r="E405" s="3" t="s">
        <v>2008</v>
      </c>
      <c r="F405" s="5" t="s">
        <v>1175</v>
      </c>
      <c r="G405" s="3" t="s">
        <v>2009</v>
      </c>
      <c r="H405" s="3" t="s">
        <v>9</v>
      </c>
    </row>
    <row r="406" spans="1:8" ht="15.5" x14ac:dyDescent="0.35">
      <c r="A406" s="4">
        <v>38253</v>
      </c>
      <c r="B406" s="3" t="s">
        <v>3</v>
      </c>
      <c r="C406" s="3">
        <v>168</v>
      </c>
      <c r="D406" s="3">
        <v>87</v>
      </c>
      <c r="E406" s="3" t="s">
        <v>1972</v>
      </c>
      <c r="F406" s="5" t="s">
        <v>1973</v>
      </c>
      <c r="G406" s="3" t="s">
        <v>1974</v>
      </c>
      <c r="H406" s="3" t="s">
        <v>421</v>
      </c>
    </row>
    <row r="407" spans="1:8" ht="15.5" x14ac:dyDescent="0.35">
      <c r="A407" s="4">
        <v>37808</v>
      </c>
      <c r="B407" s="3" t="s">
        <v>3</v>
      </c>
      <c r="C407" s="3">
        <v>174</v>
      </c>
      <c r="D407" s="3">
        <v>86</v>
      </c>
      <c r="E407" s="3" t="s">
        <v>1659</v>
      </c>
      <c r="F407" s="5" t="s">
        <v>1283</v>
      </c>
      <c r="G407" s="3" t="s">
        <v>1660</v>
      </c>
      <c r="H407" s="3" t="s">
        <v>272</v>
      </c>
    </row>
    <row r="408" spans="1:8" ht="15.5" x14ac:dyDescent="0.35">
      <c r="A408" s="4">
        <v>37977</v>
      </c>
      <c r="B408" s="3" t="s">
        <v>0</v>
      </c>
      <c r="C408" s="3">
        <v>173</v>
      </c>
      <c r="D408" s="3">
        <v>75</v>
      </c>
      <c r="E408" s="3" t="s">
        <v>1156</v>
      </c>
      <c r="F408" s="5" t="s">
        <v>1143</v>
      </c>
      <c r="G408" s="3" t="s">
        <v>1157</v>
      </c>
      <c r="H408" s="3" t="s">
        <v>51</v>
      </c>
    </row>
    <row r="409" spans="1:8" ht="15.5" x14ac:dyDescent="0.35">
      <c r="A409" s="4">
        <v>38067</v>
      </c>
      <c r="B409" s="3" t="s">
        <v>2</v>
      </c>
      <c r="C409" s="3">
        <v>151</v>
      </c>
      <c r="D409" s="3">
        <v>93</v>
      </c>
      <c r="E409" s="3" t="s">
        <v>2639</v>
      </c>
      <c r="F409" s="5" t="s">
        <v>1154</v>
      </c>
      <c r="G409" s="3" t="s">
        <v>2640</v>
      </c>
      <c r="H409" s="3" t="s">
        <v>754</v>
      </c>
    </row>
    <row r="410" spans="1:8" ht="15.5" x14ac:dyDescent="0.35">
      <c r="A410" s="4">
        <v>37057</v>
      </c>
      <c r="B410" s="3" t="s">
        <v>0</v>
      </c>
      <c r="C410" s="3">
        <v>169</v>
      </c>
      <c r="D410" s="3">
        <v>87</v>
      </c>
      <c r="E410" s="3" t="s">
        <v>2495</v>
      </c>
      <c r="F410" s="5" t="s">
        <v>1077</v>
      </c>
      <c r="G410" s="3" t="s">
        <v>2496</v>
      </c>
      <c r="H410" s="3" t="s">
        <v>681</v>
      </c>
    </row>
    <row r="411" spans="1:8" ht="15.5" x14ac:dyDescent="0.35">
      <c r="A411" s="4">
        <v>37567</v>
      </c>
      <c r="B411" s="3" t="s">
        <v>1</v>
      </c>
      <c r="C411" s="3">
        <v>150</v>
      </c>
      <c r="D411" s="3">
        <v>85</v>
      </c>
      <c r="E411" s="3" t="s">
        <v>2623</v>
      </c>
      <c r="F411" s="5" t="s">
        <v>1166</v>
      </c>
      <c r="G411" s="3" t="s">
        <v>2624</v>
      </c>
      <c r="H411" s="3" t="s">
        <v>746</v>
      </c>
    </row>
    <row r="412" spans="1:8" ht="15.5" x14ac:dyDescent="0.35">
      <c r="A412" s="4">
        <v>38376</v>
      </c>
      <c r="B412" s="3" t="s">
        <v>4</v>
      </c>
      <c r="C412" s="3">
        <v>160</v>
      </c>
      <c r="D412" s="3">
        <v>65</v>
      </c>
      <c r="E412" s="3" t="s">
        <v>2421</v>
      </c>
      <c r="F412" s="5" t="s">
        <v>1283</v>
      </c>
      <c r="G412" s="3" t="s">
        <v>2422</v>
      </c>
      <c r="H412" s="3" t="s">
        <v>644</v>
      </c>
    </row>
    <row r="413" spans="1:8" ht="15.5" x14ac:dyDescent="0.35">
      <c r="A413" s="4">
        <v>37923</v>
      </c>
      <c r="B413" s="3" t="s">
        <v>2</v>
      </c>
      <c r="C413" s="3">
        <v>151</v>
      </c>
      <c r="D413" s="3">
        <v>94</v>
      </c>
      <c r="E413" s="3" t="s">
        <v>2746</v>
      </c>
      <c r="F413" s="5" t="s">
        <v>1230</v>
      </c>
      <c r="G413" s="3" t="s">
        <v>2747</v>
      </c>
      <c r="H413" s="3" t="s">
        <v>809</v>
      </c>
    </row>
    <row r="414" spans="1:8" ht="15.5" x14ac:dyDescent="0.35">
      <c r="A414" s="4">
        <v>38069</v>
      </c>
      <c r="B414" s="3" t="s">
        <v>7</v>
      </c>
      <c r="C414" s="3">
        <v>174</v>
      </c>
      <c r="D414" s="3">
        <v>49</v>
      </c>
      <c r="E414" s="3" t="s">
        <v>2091</v>
      </c>
      <c r="F414" s="5" t="s">
        <v>1089</v>
      </c>
      <c r="G414" s="3" t="s">
        <v>2092</v>
      </c>
      <c r="H414" s="3" t="s">
        <v>480</v>
      </c>
    </row>
    <row r="415" spans="1:8" ht="15.5" x14ac:dyDescent="0.35">
      <c r="A415" s="4">
        <v>37663</v>
      </c>
      <c r="B415" s="3" t="s">
        <v>3</v>
      </c>
      <c r="C415" s="3">
        <v>168</v>
      </c>
      <c r="D415" s="3">
        <v>80</v>
      </c>
      <c r="E415" s="3" t="s">
        <v>1958</v>
      </c>
      <c r="F415" s="5" t="s">
        <v>1346</v>
      </c>
      <c r="G415" s="3" t="s">
        <v>3009</v>
      </c>
      <c r="H415" s="3" t="s">
        <v>937</v>
      </c>
    </row>
    <row r="416" spans="1:8" ht="15.5" x14ac:dyDescent="0.35">
      <c r="A416" s="4">
        <v>37857</v>
      </c>
      <c r="B416" s="3" t="s">
        <v>0</v>
      </c>
      <c r="C416" s="3">
        <v>151</v>
      </c>
      <c r="D416" s="3">
        <v>85</v>
      </c>
      <c r="E416" s="3" t="s">
        <v>1958</v>
      </c>
      <c r="F416" s="5" t="s">
        <v>1113</v>
      </c>
      <c r="G416" s="3" t="s">
        <v>1959</v>
      </c>
      <c r="H416" s="3" t="s">
        <v>415</v>
      </c>
    </row>
    <row r="417" spans="1:8" ht="15.5" x14ac:dyDescent="0.35">
      <c r="A417" s="4">
        <v>38375</v>
      </c>
      <c r="B417" s="3" t="s">
        <v>3</v>
      </c>
      <c r="C417" s="3">
        <v>167</v>
      </c>
      <c r="D417" s="3">
        <v>73</v>
      </c>
      <c r="E417" s="3" t="s">
        <v>2986</v>
      </c>
      <c r="F417" s="5" t="s">
        <v>1138</v>
      </c>
      <c r="G417" s="3" t="s">
        <v>2987</v>
      </c>
      <c r="H417" s="3" t="s">
        <v>925</v>
      </c>
    </row>
    <row r="418" spans="1:8" ht="15.5" x14ac:dyDescent="0.35">
      <c r="A418" s="4">
        <v>37705</v>
      </c>
      <c r="B418" s="3" t="s">
        <v>2</v>
      </c>
      <c r="C418" s="3">
        <v>172</v>
      </c>
      <c r="D418" s="3">
        <v>48</v>
      </c>
      <c r="E418" s="3" t="s">
        <v>3069</v>
      </c>
      <c r="F418" s="5" t="s">
        <v>1222</v>
      </c>
      <c r="G418" s="3" t="s">
        <v>3070</v>
      </c>
      <c r="H418" s="3" t="s">
        <v>968</v>
      </c>
    </row>
    <row r="419" spans="1:8" ht="15.5" x14ac:dyDescent="0.35">
      <c r="A419" s="4">
        <v>37630</v>
      </c>
      <c r="B419" s="3" t="s">
        <v>3</v>
      </c>
      <c r="C419" s="3">
        <v>152</v>
      </c>
      <c r="D419" s="3">
        <v>63</v>
      </c>
      <c r="E419" s="3" t="s">
        <v>1713</v>
      </c>
      <c r="F419" s="5" t="s">
        <v>1593</v>
      </c>
      <c r="G419" s="3" t="s">
        <v>1714</v>
      </c>
      <c r="H419" s="3" t="s">
        <v>298</v>
      </c>
    </row>
    <row r="420" spans="1:8" ht="15.5" x14ac:dyDescent="0.35">
      <c r="A420" s="4">
        <v>37517</v>
      </c>
      <c r="B420" s="3" t="s">
        <v>0</v>
      </c>
      <c r="C420" s="3">
        <v>172</v>
      </c>
      <c r="D420" s="3">
        <v>55</v>
      </c>
      <c r="E420" s="3" t="s">
        <v>2030</v>
      </c>
      <c r="F420" s="5" t="s">
        <v>1169</v>
      </c>
      <c r="G420" s="3" t="s">
        <v>2031</v>
      </c>
      <c r="H420" s="3" t="s">
        <v>449</v>
      </c>
    </row>
    <row r="421" spans="1:8" ht="15.5" x14ac:dyDescent="0.35">
      <c r="A421" s="4">
        <v>37726</v>
      </c>
      <c r="B421" s="3" t="s">
        <v>3</v>
      </c>
      <c r="C421" s="3">
        <v>166</v>
      </c>
      <c r="D421" s="3">
        <v>63</v>
      </c>
      <c r="E421" s="3" t="s">
        <v>1792</v>
      </c>
      <c r="F421" s="5" t="s">
        <v>1217</v>
      </c>
      <c r="G421" s="3" t="s">
        <v>1793</v>
      </c>
      <c r="H421" s="3" t="s">
        <v>336</v>
      </c>
    </row>
    <row r="422" spans="1:8" ht="15.5" x14ac:dyDescent="0.35">
      <c r="A422" s="4">
        <v>38171</v>
      </c>
      <c r="B422" s="3" t="s">
        <v>4</v>
      </c>
      <c r="C422" s="3">
        <v>177</v>
      </c>
      <c r="D422" s="3">
        <v>74</v>
      </c>
      <c r="E422" s="3" t="s">
        <v>1229</v>
      </c>
      <c r="F422" s="5" t="s">
        <v>1230</v>
      </c>
      <c r="G422" s="3" t="s">
        <v>1231</v>
      </c>
      <c r="H422" s="3" t="s">
        <v>79</v>
      </c>
    </row>
    <row r="423" spans="1:8" ht="15.5" x14ac:dyDescent="0.35">
      <c r="A423" s="4">
        <v>37445</v>
      </c>
      <c r="B423" s="3" t="s">
        <v>5</v>
      </c>
      <c r="C423" s="3">
        <v>155</v>
      </c>
      <c r="D423" s="3">
        <v>92</v>
      </c>
      <c r="E423" s="3" t="s">
        <v>2643</v>
      </c>
      <c r="F423" s="5" t="s">
        <v>1233</v>
      </c>
      <c r="G423" s="3" t="s">
        <v>2644</v>
      </c>
      <c r="H423" s="3" t="s">
        <v>756</v>
      </c>
    </row>
    <row r="424" spans="1:8" ht="15.5" x14ac:dyDescent="0.35">
      <c r="A424" s="4">
        <v>38030</v>
      </c>
      <c r="B424" s="3" t="s">
        <v>7</v>
      </c>
      <c r="C424" s="3">
        <v>163</v>
      </c>
      <c r="D424" s="3">
        <v>48</v>
      </c>
      <c r="E424" s="3" t="s">
        <v>2565</v>
      </c>
      <c r="F424" s="5" t="s">
        <v>1196</v>
      </c>
      <c r="G424" s="3" t="s">
        <v>2566</v>
      </c>
      <c r="H424" s="3" t="s">
        <v>717</v>
      </c>
    </row>
    <row r="425" spans="1:8" ht="15.5" x14ac:dyDescent="0.35">
      <c r="A425" s="4">
        <v>37335</v>
      </c>
      <c r="B425" s="3" t="s">
        <v>0</v>
      </c>
      <c r="C425" s="3">
        <v>153</v>
      </c>
      <c r="D425" s="3">
        <v>70</v>
      </c>
      <c r="E425" s="3" t="s">
        <v>2699</v>
      </c>
      <c r="F425" s="5" t="s">
        <v>1206</v>
      </c>
      <c r="G425" s="3" t="s">
        <v>2700</v>
      </c>
      <c r="H425" s="3" t="s">
        <v>785</v>
      </c>
    </row>
    <row r="426" spans="1:8" ht="15.5" x14ac:dyDescent="0.35">
      <c r="A426" s="4">
        <v>37021</v>
      </c>
      <c r="B426" s="3" t="s">
        <v>2</v>
      </c>
      <c r="C426" s="3">
        <v>153</v>
      </c>
      <c r="D426" s="3">
        <v>65</v>
      </c>
      <c r="E426" s="3" t="s">
        <v>1073</v>
      </c>
      <c r="F426" s="5" t="s">
        <v>1074</v>
      </c>
      <c r="G426" s="3" t="s">
        <v>1075</v>
      </c>
      <c r="H426" s="3" t="s">
        <v>22</v>
      </c>
    </row>
    <row r="427" spans="1:8" ht="15.5" x14ac:dyDescent="0.35">
      <c r="A427" s="4">
        <v>38279</v>
      </c>
      <c r="B427" s="3" t="s">
        <v>3</v>
      </c>
      <c r="C427" s="3">
        <v>178</v>
      </c>
      <c r="D427" s="3">
        <v>64</v>
      </c>
      <c r="E427" s="3" t="s">
        <v>2180</v>
      </c>
      <c r="F427" s="5" t="s">
        <v>1682</v>
      </c>
      <c r="G427" s="3" t="s">
        <v>2181</v>
      </c>
      <c r="H427" s="3" t="s">
        <v>525</v>
      </c>
    </row>
    <row r="428" spans="1:8" ht="15.5" x14ac:dyDescent="0.35">
      <c r="A428" s="4">
        <v>37065</v>
      </c>
      <c r="B428" s="3" t="s">
        <v>2</v>
      </c>
      <c r="C428" s="3">
        <v>172</v>
      </c>
      <c r="D428" s="3">
        <v>94</v>
      </c>
      <c r="E428" s="3" t="s">
        <v>2415</v>
      </c>
      <c r="F428" s="5" t="s">
        <v>1593</v>
      </c>
      <c r="G428" s="3" t="s">
        <v>2416</v>
      </c>
      <c r="H428" s="3" t="s">
        <v>641</v>
      </c>
    </row>
    <row r="429" spans="1:8" ht="15.5" x14ac:dyDescent="0.35">
      <c r="A429" s="4">
        <v>37836</v>
      </c>
      <c r="B429" s="3" t="s">
        <v>0</v>
      </c>
      <c r="C429" s="3">
        <v>154</v>
      </c>
      <c r="D429" s="3">
        <v>85</v>
      </c>
      <c r="E429" s="3" t="s">
        <v>1241</v>
      </c>
      <c r="F429" s="5" t="s">
        <v>1119</v>
      </c>
      <c r="G429" s="3" t="s">
        <v>1242</v>
      </c>
      <c r="H429" s="3" t="s">
        <v>83</v>
      </c>
    </row>
    <row r="430" spans="1:8" ht="15.5" x14ac:dyDescent="0.35">
      <c r="A430" s="4">
        <v>37256</v>
      </c>
      <c r="B430" s="3" t="s">
        <v>7</v>
      </c>
      <c r="C430" s="3">
        <v>172</v>
      </c>
      <c r="D430" s="3">
        <v>48</v>
      </c>
      <c r="E430" s="3" t="s">
        <v>1904</v>
      </c>
      <c r="F430" s="5" t="s">
        <v>1135</v>
      </c>
      <c r="G430" s="3" t="s">
        <v>1905</v>
      </c>
      <c r="H430" s="3" t="s">
        <v>389</v>
      </c>
    </row>
    <row r="431" spans="1:8" ht="15.5" x14ac:dyDescent="0.35">
      <c r="A431" s="4">
        <v>37567</v>
      </c>
      <c r="B431" s="3" t="s">
        <v>7</v>
      </c>
      <c r="C431" s="3">
        <v>177</v>
      </c>
      <c r="D431" s="3">
        <v>68</v>
      </c>
      <c r="E431" s="3" t="s">
        <v>2595</v>
      </c>
      <c r="F431" s="5" t="s">
        <v>1135</v>
      </c>
      <c r="G431" s="3" t="s">
        <v>2596</v>
      </c>
      <c r="H431" s="3" t="s">
        <v>732</v>
      </c>
    </row>
    <row r="432" spans="1:8" ht="15.5" x14ac:dyDescent="0.35">
      <c r="A432" s="4">
        <v>38232</v>
      </c>
      <c r="B432" s="3" t="s">
        <v>6</v>
      </c>
      <c r="C432" s="3">
        <v>159</v>
      </c>
      <c r="D432" s="3">
        <v>46</v>
      </c>
      <c r="E432" s="3" t="s">
        <v>2321</v>
      </c>
      <c r="F432" s="5" t="s">
        <v>1062</v>
      </c>
      <c r="G432" s="3" t="s">
        <v>2322</v>
      </c>
      <c r="H432" s="3" t="s">
        <v>595</v>
      </c>
    </row>
    <row r="433" spans="1:8" ht="15.5" x14ac:dyDescent="0.35">
      <c r="A433" s="4">
        <v>37393</v>
      </c>
      <c r="B433" s="3" t="s">
        <v>0</v>
      </c>
      <c r="C433" s="3">
        <v>160</v>
      </c>
      <c r="D433" s="3">
        <v>47</v>
      </c>
      <c r="E433" s="3" t="s">
        <v>1489</v>
      </c>
      <c r="F433" s="5" t="s">
        <v>1089</v>
      </c>
      <c r="G433" s="3" t="s">
        <v>1490</v>
      </c>
      <c r="H433" s="3" t="s">
        <v>190</v>
      </c>
    </row>
    <row r="434" spans="1:8" ht="15.5" x14ac:dyDescent="0.35">
      <c r="A434" s="4">
        <v>37438</v>
      </c>
      <c r="B434" s="3" t="s">
        <v>3</v>
      </c>
      <c r="C434" s="3">
        <v>159</v>
      </c>
      <c r="D434" s="3">
        <v>89</v>
      </c>
      <c r="E434" s="3" t="s">
        <v>1786</v>
      </c>
      <c r="F434" s="5" t="s">
        <v>1222</v>
      </c>
      <c r="G434" s="3" t="s">
        <v>1787</v>
      </c>
      <c r="H434" s="3" t="s">
        <v>333</v>
      </c>
    </row>
    <row r="435" spans="1:8" ht="15.5" x14ac:dyDescent="0.35">
      <c r="A435" s="4">
        <v>38285</v>
      </c>
      <c r="B435" s="3" t="s">
        <v>5</v>
      </c>
      <c r="C435" s="3">
        <v>155</v>
      </c>
      <c r="D435" s="3">
        <v>61</v>
      </c>
      <c r="E435" s="3" t="s">
        <v>2010</v>
      </c>
      <c r="F435" s="5" t="s">
        <v>1251</v>
      </c>
      <c r="G435" s="3" t="s">
        <v>2011</v>
      </c>
      <c r="H435" s="3" t="s">
        <v>439</v>
      </c>
    </row>
    <row r="436" spans="1:8" ht="15.5" x14ac:dyDescent="0.35">
      <c r="A436" s="4">
        <v>37513</v>
      </c>
      <c r="B436" s="3" t="s">
        <v>2</v>
      </c>
      <c r="C436" s="3">
        <v>153</v>
      </c>
      <c r="D436" s="3">
        <v>84</v>
      </c>
      <c r="E436" s="3" t="s">
        <v>2182</v>
      </c>
      <c r="F436" s="5" t="s">
        <v>1080</v>
      </c>
      <c r="G436" s="3" t="s">
        <v>2183</v>
      </c>
      <c r="H436" s="3" t="s">
        <v>526</v>
      </c>
    </row>
    <row r="437" spans="1:8" ht="15.5" x14ac:dyDescent="0.35">
      <c r="A437" s="4">
        <v>37033</v>
      </c>
      <c r="B437" s="3" t="s">
        <v>4</v>
      </c>
      <c r="C437" s="3">
        <v>162</v>
      </c>
      <c r="D437" s="3">
        <v>87</v>
      </c>
      <c r="E437" s="3" t="s">
        <v>2000</v>
      </c>
      <c r="F437" s="5" t="s">
        <v>1161</v>
      </c>
      <c r="G437" s="3" t="s">
        <v>2001</v>
      </c>
      <c r="H437" s="3" t="s">
        <v>435</v>
      </c>
    </row>
    <row r="438" spans="1:8" ht="15.5" x14ac:dyDescent="0.35">
      <c r="A438" s="4">
        <v>38349</v>
      </c>
      <c r="B438" s="3" t="s">
        <v>2</v>
      </c>
      <c r="C438" s="3">
        <v>167</v>
      </c>
      <c r="D438" s="3">
        <v>47</v>
      </c>
      <c r="E438" s="3" t="s">
        <v>2791</v>
      </c>
      <c r="F438" s="5" t="s">
        <v>1448</v>
      </c>
      <c r="G438" s="3" t="s">
        <v>2792</v>
      </c>
      <c r="H438" s="3" t="s">
        <v>831</v>
      </c>
    </row>
    <row r="439" spans="1:8" ht="15.5" x14ac:dyDescent="0.35">
      <c r="A439" s="4">
        <v>38157</v>
      </c>
      <c r="B439" s="3" t="s">
        <v>6</v>
      </c>
      <c r="C439" s="3">
        <v>173</v>
      </c>
      <c r="D439" s="3">
        <v>63</v>
      </c>
      <c r="E439" s="3" t="s">
        <v>2174</v>
      </c>
      <c r="F439" s="5" t="s">
        <v>1256</v>
      </c>
      <c r="G439" s="3" t="s">
        <v>2175</v>
      </c>
      <c r="H439" s="3" t="s">
        <v>522</v>
      </c>
    </row>
    <row r="440" spans="1:8" ht="15.5" x14ac:dyDescent="0.35">
      <c r="A440" s="4">
        <v>38328</v>
      </c>
      <c r="B440" s="3" t="s">
        <v>1</v>
      </c>
      <c r="C440" s="3">
        <v>178</v>
      </c>
      <c r="D440" s="3">
        <v>87</v>
      </c>
      <c r="E440" s="3" t="s">
        <v>2819</v>
      </c>
      <c r="F440" s="5" t="s">
        <v>1178</v>
      </c>
      <c r="G440" s="3" t="s">
        <v>2820</v>
      </c>
      <c r="H440" s="3" t="s">
        <v>845</v>
      </c>
    </row>
    <row r="441" spans="1:8" ht="15.5" x14ac:dyDescent="0.35">
      <c r="A441" s="4">
        <v>37363</v>
      </c>
      <c r="B441" s="3" t="s">
        <v>1</v>
      </c>
      <c r="C441" s="3">
        <v>179</v>
      </c>
      <c r="D441" s="3">
        <v>50</v>
      </c>
      <c r="E441" s="3" t="s">
        <v>1130</v>
      </c>
      <c r="F441" s="5" t="s">
        <v>1110</v>
      </c>
      <c r="G441" s="3" t="s">
        <v>1131</v>
      </c>
      <c r="H441" s="3" t="s">
        <v>41</v>
      </c>
    </row>
    <row r="442" spans="1:8" ht="15.5" x14ac:dyDescent="0.35">
      <c r="A442" s="4">
        <v>37667</v>
      </c>
      <c r="B442" s="3" t="s">
        <v>6</v>
      </c>
      <c r="C442" s="3">
        <v>151</v>
      </c>
      <c r="D442" s="3">
        <v>59</v>
      </c>
      <c r="E442" s="3" t="s">
        <v>1800</v>
      </c>
      <c r="F442" s="5" t="s">
        <v>1206</v>
      </c>
      <c r="G442" s="3" t="s">
        <v>1801</v>
      </c>
      <c r="H442" s="3" t="s">
        <v>340</v>
      </c>
    </row>
    <row r="443" spans="1:8" ht="15.5" x14ac:dyDescent="0.35">
      <c r="A443" s="4">
        <v>37422</v>
      </c>
      <c r="B443" s="3" t="s">
        <v>6</v>
      </c>
      <c r="C443" s="3">
        <v>150</v>
      </c>
      <c r="D443" s="3">
        <v>68</v>
      </c>
      <c r="E443" s="3" t="s">
        <v>2683</v>
      </c>
      <c r="F443" s="5" t="s">
        <v>1166</v>
      </c>
      <c r="G443" s="3" t="s">
        <v>2684</v>
      </c>
      <c r="H443" s="3" t="s">
        <v>777</v>
      </c>
    </row>
    <row r="444" spans="1:8" ht="15.5" x14ac:dyDescent="0.35">
      <c r="A444" s="4">
        <v>37024</v>
      </c>
      <c r="B444" s="3" t="s">
        <v>3</v>
      </c>
      <c r="C444" s="3">
        <v>163</v>
      </c>
      <c r="D444" s="3">
        <v>53</v>
      </c>
      <c r="E444" s="3" t="s">
        <v>1525</v>
      </c>
      <c r="F444" s="5" t="s">
        <v>1526</v>
      </c>
      <c r="G444" s="3" t="s">
        <v>1527</v>
      </c>
      <c r="H444" s="3" t="s">
        <v>208</v>
      </c>
    </row>
    <row r="445" spans="1:8" ht="15.5" x14ac:dyDescent="0.35">
      <c r="A445" s="4">
        <v>38449</v>
      </c>
      <c r="B445" s="3" t="s">
        <v>4</v>
      </c>
      <c r="C445" s="3">
        <v>171</v>
      </c>
      <c r="D445" s="3">
        <v>94</v>
      </c>
      <c r="E445" s="3" t="s">
        <v>1566</v>
      </c>
      <c r="F445" s="5" t="s">
        <v>1334</v>
      </c>
      <c r="G445" s="3" t="s">
        <v>1567</v>
      </c>
      <c r="H445" s="3" t="s">
        <v>227</v>
      </c>
    </row>
    <row r="446" spans="1:8" ht="15.5" x14ac:dyDescent="0.35">
      <c r="A446" s="4">
        <v>37680</v>
      </c>
      <c r="B446" s="3" t="s">
        <v>7</v>
      </c>
      <c r="C446" s="3">
        <v>175</v>
      </c>
      <c r="D446" s="3">
        <v>57</v>
      </c>
      <c r="E446" s="3" t="s">
        <v>2958</v>
      </c>
      <c r="F446" s="5" t="s">
        <v>1172</v>
      </c>
      <c r="G446" s="3" t="s">
        <v>2959</v>
      </c>
      <c r="H446" s="3" t="s">
        <v>911</v>
      </c>
    </row>
    <row r="447" spans="1:8" ht="15.5" x14ac:dyDescent="0.35">
      <c r="A447" s="4">
        <v>37444</v>
      </c>
      <c r="B447" s="3" t="s">
        <v>5</v>
      </c>
      <c r="C447" s="3">
        <v>171</v>
      </c>
      <c r="D447" s="3">
        <v>49</v>
      </c>
      <c r="E447" s="3" t="s">
        <v>1740</v>
      </c>
      <c r="F447" s="5" t="s">
        <v>1400</v>
      </c>
      <c r="G447" s="3" t="s">
        <v>1741</v>
      </c>
      <c r="H447" s="3" t="s">
        <v>311</v>
      </c>
    </row>
    <row r="448" spans="1:8" ht="15.5" x14ac:dyDescent="0.35">
      <c r="A448" s="4">
        <v>38176</v>
      </c>
      <c r="B448" s="3" t="s">
        <v>7</v>
      </c>
      <c r="C448" s="3">
        <v>161</v>
      </c>
      <c r="D448" s="3">
        <v>49</v>
      </c>
      <c r="E448" s="3" t="s">
        <v>1752</v>
      </c>
      <c r="F448" s="5" t="s">
        <v>1314</v>
      </c>
      <c r="G448" s="3" t="s">
        <v>1753</v>
      </c>
      <c r="H448" s="3" t="s">
        <v>317</v>
      </c>
    </row>
    <row r="449" spans="1:8" ht="15.5" x14ac:dyDescent="0.35">
      <c r="A449" s="4">
        <v>37712</v>
      </c>
      <c r="B449" s="3" t="s">
        <v>4</v>
      </c>
      <c r="C449" s="3">
        <v>168</v>
      </c>
      <c r="D449" s="3">
        <v>82</v>
      </c>
      <c r="E449" s="3" t="s">
        <v>1893</v>
      </c>
      <c r="F449" s="5" t="s">
        <v>1086</v>
      </c>
      <c r="G449" s="3" t="s">
        <v>1894</v>
      </c>
      <c r="H449" s="3" t="s">
        <v>383</v>
      </c>
    </row>
    <row r="450" spans="1:8" ht="15.5" x14ac:dyDescent="0.35">
      <c r="A450" s="4">
        <v>37273</v>
      </c>
      <c r="B450" s="3" t="s">
        <v>3</v>
      </c>
      <c r="C450" s="3">
        <v>159</v>
      </c>
      <c r="D450" s="3">
        <v>53</v>
      </c>
      <c r="E450" s="3" t="s">
        <v>2719</v>
      </c>
      <c r="F450" s="5" t="s">
        <v>1779</v>
      </c>
      <c r="G450" s="3" t="s">
        <v>2720</v>
      </c>
      <c r="H450" s="3" t="s">
        <v>795</v>
      </c>
    </row>
    <row r="451" spans="1:8" ht="15.5" x14ac:dyDescent="0.35">
      <c r="A451" s="4">
        <v>37316</v>
      </c>
      <c r="B451" s="3" t="s">
        <v>4</v>
      </c>
      <c r="C451" s="3">
        <v>179</v>
      </c>
      <c r="D451" s="3">
        <v>66</v>
      </c>
      <c r="E451" s="3" t="s">
        <v>2069</v>
      </c>
      <c r="F451" s="5" t="s">
        <v>1779</v>
      </c>
      <c r="G451" s="3" t="s">
        <v>2070</v>
      </c>
      <c r="H451" s="3" t="s">
        <v>469</v>
      </c>
    </row>
    <row r="452" spans="1:8" ht="15.5" x14ac:dyDescent="0.35">
      <c r="A452" s="4">
        <v>37072</v>
      </c>
      <c r="B452" s="3" t="s">
        <v>4</v>
      </c>
      <c r="C452" s="3">
        <v>168</v>
      </c>
      <c r="D452" s="3">
        <v>52</v>
      </c>
      <c r="E452" s="3" t="s">
        <v>1454</v>
      </c>
      <c r="F452" s="5" t="s">
        <v>1346</v>
      </c>
      <c r="G452" s="3" t="s">
        <v>1455</v>
      </c>
      <c r="H452" s="3" t="s">
        <v>174</v>
      </c>
    </row>
    <row r="453" spans="1:8" ht="15.5" x14ac:dyDescent="0.35">
      <c r="A453" s="4">
        <v>37544</v>
      </c>
      <c r="B453" s="3" t="s">
        <v>7</v>
      </c>
      <c r="C453" s="3">
        <v>160</v>
      </c>
      <c r="D453" s="3">
        <v>56</v>
      </c>
      <c r="E453" s="3" t="s">
        <v>2854</v>
      </c>
      <c r="F453" s="5" t="s">
        <v>1375</v>
      </c>
      <c r="G453" s="3" t="s">
        <v>2855</v>
      </c>
      <c r="H453" s="3" t="s">
        <v>860</v>
      </c>
    </row>
    <row r="454" spans="1:8" ht="15.5" x14ac:dyDescent="0.35">
      <c r="A454" s="4">
        <v>37502</v>
      </c>
      <c r="B454" s="3" t="s">
        <v>3</v>
      </c>
      <c r="C454" s="3">
        <v>172</v>
      </c>
      <c r="D454" s="3">
        <v>81</v>
      </c>
      <c r="E454" s="3" t="s">
        <v>1248</v>
      </c>
      <c r="F454" s="5" t="s">
        <v>1172</v>
      </c>
      <c r="G454" s="3" t="s">
        <v>1249</v>
      </c>
      <c r="H454" s="3" t="s">
        <v>86</v>
      </c>
    </row>
    <row r="455" spans="1:8" ht="15.5" x14ac:dyDescent="0.35">
      <c r="A455" s="4">
        <v>38403</v>
      </c>
      <c r="B455" s="3" t="s">
        <v>2</v>
      </c>
      <c r="C455" s="3">
        <v>177</v>
      </c>
      <c r="D455" s="3">
        <v>85</v>
      </c>
      <c r="E455" s="3" t="s">
        <v>1950</v>
      </c>
      <c r="F455" s="5" t="s">
        <v>1068</v>
      </c>
      <c r="G455" s="3" t="s">
        <v>1951</v>
      </c>
      <c r="H455" s="3" t="s">
        <v>411</v>
      </c>
    </row>
    <row r="456" spans="1:8" ht="15.5" x14ac:dyDescent="0.35">
      <c r="A456" s="4">
        <v>37366</v>
      </c>
      <c r="B456" s="3" t="s">
        <v>4</v>
      </c>
      <c r="C456" s="3">
        <v>170</v>
      </c>
      <c r="D456" s="3">
        <v>78</v>
      </c>
      <c r="E456" s="3" t="s">
        <v>2607</v>
      </c>
      <c r="F456" s="5" t="s">
        <v>1779</v>
      </c>
      <c r="G456" s="3" t="s">
        <v>2608</v>
      </c>
      <c r="H456" s="3" t="s">
        <v>738</v>
      </c>
    </row>
    <row r="457" spans="1:8" ht="15.5" x14ac:dyDescent="0.35">
      <c r="A457" s="4">
        <v>37686</v>
      </c>
      <c r="B457" s="3" t="s">
        <v>7</v>
      </c>
      <c r="C457" s="3">
        <v>159</v>
      </c>
      <c r="D457" s="3">
        <v>62</v>
      </c>
      <c r="E457" s="3" t="s">
        <v>2413</v>
      </c>
      <c r="F457" s="5" t="s">
        <v>1256</v>
      </c>
      <c r="G457" s="3" t="s">
        <v>2414</v>
      </c>
      <c r="H457" s="3" t="s">
        <v>640</v>
      </c>
    </row>
    <row r="458" spans="1:8" ht="15.5" x14ac:dyDescent="0.35">
      <c r="A458" s="4">
        <v>37888</v>
      </c>
      <c r="B458" s="3" t="s">
        <v>2</v>
      </c>
      <c r="C458" s="3">
        <v>150</v>
      </c>
      <c r="D458" s="3">
        <v>79</v>
      </c>
      <c r="E458" s="3" t="s">
        <v>2022</v>
      </c>
      <c r="F458" s="5" t="s">
        <v>1199</v>
      </c>
      <c r="G458" s="3" t="s">
        <v>2023</v>
      </c>
      <c r="H458" s="3" t="s">
        <v>445</v>
      </c>
    </row>
    <row r="459" spans="1:8" ht="15.5" x14ac:dyDescent="0.35">
      <c r="A459" s="4">
        <v>37523</v>
      </c>
      <c r="B459" s="3" t="s">
        <v>1</v>
      </c>
      <c r="C459" s="3">
        <v>160</v>
      </c>
      <c r="D459" s="3">
        <v>67</v>
      </c>
      <c r="E459" s="3" t="s">
        <v>1474</v>
      </c>
      <c r="F459" s="5" t="s">
        <v>1143</v>
      </c>
      <c r="G459" s="3" t="s">
        <v>1475</v>
      </c>
      <c r="H459" s="3" t="s">
        <v>184</v>
      </c>
    </row>
    <row r="460" spans="1:8" ht="15.5" x14ac:dyDescent="0.35">
      <c r="A460" s="4">
        <v>37250</v>
      </c>
      <c r="B460" s="3" t="s">
        <v>2</v>
      </c>
      <c r="C460" s="3">
        <v>176</v>
      </c>
      <c r="D460" s="3">
        <v>45</v>
      </c>
      <c r="E460" s="3" t="s">
        <v>1474</v>
      </c>
      <c r="F460" s="5" t="s">
        <v>1286</v>
      </c>
      <c r="G460" s="3" t="s">
        <v>1901</v>
      </c>
      <c r="H460" s="3" t="s">
        <v>387</v>
      </c>
    </row>
    <row r="461" spans="1:8" ht="15.5" x14ac:dyDescent="0.35">
      <c r="A461" s="4">
        <v>37157</v>
      </c>
      <c r="B461" s="3" t="s">
        <v>2</v>
      </c>
      <c r="C461" s="3">
        <v>172</v>
      </c>
      <c r="D461" s="3">
        <v>95</v>
      </c>
      <c r="E461" s="3" t="s">
        <v>2153</v>
      </c>
      <c r="F461" s="5" t="s">
        <v>1217</v>
      </c>
      <c r="G461" s="3" t="s">
        <v>2154</v>
      </c>
      <c r="H461" s="3" t="s">
        <v>511</v>
      </c>
    </row>
    <row r="462" spans="1:8" ht="15.5" x14ac:dyDescent="0.35">
      <c r="A462" s="4">
        <v>37139</v>
      </c>
      <c r="B462" s="3" t="s">
        <v>0</v>
      </c>
      <c r="C462" s="3">
        <v>166</v>
      </c>
      <c r="D462" s="3">
        <v>90</v>
      </c>
      <c r="E462" s="3" t="s">
        <v>2801</v>
      </c>
      <c r="F462" s="5" t="s">
        <v>1919</v>
      </c>
      <c r="G462" s="3" t="s">
        <v>2802</v>
      </c>
      <c r="H462" s="3" t="s">
        <v>836</v>
      </c>
    </row>
    <row r="463" spans="1:8" ht="15.5" x14ac:dyDescent="0.35">
      <c r="A463" s="4">
        <v>38387</v>
      </c>
      <c r="B463" s="3" t="s">
        <v>2</v>
      </c>
      <c r="C463" s="3">
        <v>178</v>
      </c>
      <c r="D463" s="3">
        <v>54</v>
      </c>
      <c r="E463" s="3" t="s">
        <v>1388</v>
      </c>
      <c r="F463" s="5" t="s">
        <v>1222</v>
      </c>
      <c r="G463" s="3" t="s">
        <v>1497</v>
      </c>
      <c r="H463" s="3" t="s">
        <v>194</v>
      </c>
    </row>
    <row r="464" spans="1:8" ht="15.5" x14ac:dyDescent="0.35">
      <c r="A464" s="4">
        <v>37329</v>
      </c>
      <c r="B464" s="3" t="s">
        <v>4</v>
      </c>
      <c r="C464" s="3">
        <v>156</v>
      </c>
      <c r="D464" s="3">
        <v>84</v>
      </c>
      <c r="E464" s="3" t="s">
        <v>1388</v>
      </c>
      <c r="F464" s="5" t="s">
        <v>1256</v>
      </c>
      <c r="G464" s="3" t="s">
        <v>1389</v>
      </c>
      <c r="H464" s="3" t="s">
        <v>144</v>
      </c>
    </row>
    <row r="465" spans="1:8" ht="15.5" x14ac:dyDescent="0.35">
      <c r="A465" s="4">
        <v>37610</v>
      </c>
      <c r="B465" s="3" t="s">
        <v>7</v>
      </c>
      <c r="C465" s="3">
        <v>166</v>
      </c>
      <c r="D465" s="3">
        <v>78</v>
      </c>
      <c r="E465" s="3" t="s">
        <v>3059</v>
      </c>
      <c r="F465" s="5" t="s">
        <v>1068</v>
      </c>
      <c r="G465" s="3" t="s">
        <v>3060</v>
      </c>
      <c r="H465" s="3" t="s">
        <v>963</v>
      </c>
    </row>
    <row r="466" spans="1:8" ht="15.5" x14ac:dyDescent="0.35">
      <c r="A466" s="4">
        <v>38069</v>
      </c>
      <c r="B466" s="3" t="s">
        <v>4</v>
      </c>
      <c r="C466" s="3">
        <v>153</v>
      </c>
      <c r="D466" s="3">
        <v>92</v>
      </c>
      <c r="E466" s="3" t="s">
        <v>2163</v>
      </c>
      <c r="F466" s="5" t="s">
        <v>1186</v>
      </c>
      <c r="G466" s="3" t="s">
        <v>2164</v>
      </c>
      <c r="H466" s="3" t="s">
        <v>516</v>
      </c>
    </row>
    <row r="467" spans="1:8" ht="15.5" x14ac:dyDescent="0.35">
      <c r="A467" s="4">
        <v>37198</v>
      </c>
      <c r="B467" s="3" t="s">
        <v>4</v>
      </c>
      <c r="C467" s="3">
        <v>174</v>
      </c>
      <c r="D467" s="3">
        <v>78</v>
      </c>
      <c r="E467" s="3" t="s">
        <v>2952</v>
      </c>
      <c r="F467" s="5" t="s">
        <v>1283</v>
      </c>
      <c r="G467" s="3" t="s">
        <v>2953</v>
      </c>
      <c r="H467" s="3" t="s">
        <v>13</v>
      </c>
    </row>
    <row r="468" spans="1:8" ht="15.5" x14ac:dyDescent="0.35">
      <c r="A468" s="4">
        <v>37629</v>
      </c>
      <c r="B468" s="3" t="s">
        <v>6</v>
      </c>
      <c r="C468" s="3">
        <v>180</v>
      </c>
      <c r="D468" s="3">
        <v>53</v>
      </c>
      <c r="E468" s="3" t="s">
        <v>2151</v>
      </c>
      <c r="F468" s="5" t="s">
        <v>1526</v>
      </c>
      <c r="G468" s="3" t="s">
        <v>2152</v>
      </c>
      <c r="H468" s="3" t="s">
        <v>510</v>
      </c>
    </row>
    <row r="469" spans="1:8" ht="15.5" x14ac:dyDescent="0.35">
      <c r="A469" s="4">
        <v>37872</v>
      </c>
      <c r="B469" s="3" t="s">
        <v>3</v>
      </c>
      <c r="C469" s="3">
        <v>150</v>
      </c>
      <c r="D469" s="3">
        <v>46</v>
      </c>
      <c r="E469" s="3" t="s">
        <v>1684</v>
      </c>
      <c r="F469" s="5" t="s">
        <v>1526</v>
      </c>
      <c r="G469" s="3" t="s">
        <v>1685</v>
      </c>
      <c r="H469" s="3" t="s">
        <v>284</v>
      </c>
    </row>
    <row r="470" spans="1:8" ht="15.5" x14ac:dyDescent="0.35">
      <c r="A470" s="4">
        <v>37390</v>
      </c>
      <c r="B470" s="3" t="s">
        <v>6</v>
      </c>
      <c r="C470" s="3">
        <v>153</v>
      </c>
      <c r="D470" s="3">
        <v>49</v>
      </c>
      <c r="E470" s="3" t="s">
        <v>1684</v>
      </c>
      <c r="F470" s="5" t="s">
        <v>1297</v>
      </c>
      <c r="G470" s="3" t="s">
        <v>1771</v>
      </c>
      <c r="H470" s="3" t="s">
        <v>325</v>
      </c>
    </row>
    <row r="471" spans="1:8" ht="15.5" x14ac:dyDescent="0.35">
      <c r="A471" s="4">
        <v>37011</v>
      </c>
      <c r="B471" s="3" t="s">
        <v>3</v>
      </c>
      <c r="C471" s="3">
        <v>168</v>
      </c>
      <c r="D471" s="3">
        <v>54</v>
      </c>
      <c r="E471" s="3" t="s">
        <v>1706</v>
      </c>
      <c r="F471" s="5" t="s">
        <v>1400</v>
      </c>
      <c r="G471" s="3" t="s">
        <v>1707</v>
      </c>
      <c r="H471" s="3" t="s">
        <v>295</v>
      </c>
    </row>
    <row r="472" spans="1:8" ht="15.5" x14ac:dyDescent="0.35">
      <c r="A472" s="4">
        <v>37970</v>
      </c>
      <c r="B472" s="3" t="s">
        <v>6</v>
      </c>
      <c r="C472" s="3">
        <v>172</v>
      </c>
      <c r="D472" s="3">
        <v>49</v>
      </c>
      <c r="E472" s="3" t="s">
        <v>3123</v>
      </c>
      <c r="F472" s="5" t="s">
        <v>1346</v>
      </c>
      <c r="G472" s="3" t="s">
        <v>3124</v>
      </c>
      <c r="H472" s="3" t="s">
        <v>996</v>
      </c>
    </row>
    <row r="473" spans="1:8" ht="15.5" x14ac:dyDescent="0.35">
      <c r="A473" s="4">
        <v>38184</v>
      </c>
      <c r="B473" s="3" t="s">
        <v>4</v>
      </c>
      <c r="C473" s="3">
        <v>176</v>
      </c>
      <c r="D473" s="3">
        <v>55</v>
      </c>
      <c r="E473" s="3" t="s">
        <v>1427</v>
      </c>
      <c r="F473" s="5" t="s">
        <v>1428</v>
      </c>
      <c r="G473" s="3" t="s">
        <v>1429</v>
      </c>
      <c r="H473" s="3" t="s">
        <v>162</v>
      </c>
    </row>
    <row r="474" spans="1:8" ht="15.5" x14ac:dyDescent="0.35">
      <c r="A474" s="4">
        <v>37685</v>
      </c>
      <c r="B474" s="3" t="s">
        <v>7</v>
      </c>
      <c r="C474" s="3">
        <v>157</v>
      </c>
      <c r="D474" s="3">
        <v>89</v>
      </c>
      <c r="E474" s="3" t="s">
        <v>2793</v>
      </c>
      <c r="F474" s="5" t="s">
        <v>1593</v>
      </c>
      <c r="G474" s="3" t="s">
        <v>2794</v>
      </c>
      <c r="H474" s="3" t="s">
        <v>832</v>
      </c>
    </row>
    <row r="475" spans="1:8" ht="15.5" x14ac:dyDescent="0.35">
      <c r="A475" s="4">
        <v>37464</v>
      </c>
      <c r="B475" s="3" t="s">
        <v>2</v>
      </c>
      <c r="C475" s="3">
        <v>173</v>
      </c>
      <c r="D475" s="3">
        <v>77</v>
      </c>
      <c r="E475" s="3" t="s">
        <v>1352</v>
      </c>
      <c r="F475" s="5" t="s">
        <v>1080</v>
      </c>
      <c r="G475" s="3" t="s">
        <v>1353</v>
      </c>
      <c r="H475" s="3" t="s">
        <v>128</v>
      </c>
    </row>
    <row r="476" spans="1:8" ht="15.5" x14ac:dyDescent="0.35">
      <c r="A476" s="4">
        <v>37469</v>
      </c>
      <c r="B476" s="3" t="s">
        <v>5</v>
      </c>
      <c r="C476" s="3">
        <v>165</v>
      </c>
      <c r="D476" s="3">
        <v>71</v>
      </c>
      <c r="E476" s="3" t="s">
        <v>1599</v>
      </c>
      <c r="F476" s="5" t="s">
        <v>1104</v>
      </c>
      <c r="G476" s="3" t="s">
        <v>1600</v>
      </c>
      <c r="H476" s="3" t="s">
        <v>242</v>
      </c>
    </row>
    <row r="477" spans="1:8" ht="15.5" x14ac:dyDescent="0.35">
      <c r="A477" s="4">
        <v>37300</v>
      </c>
      <c r="B477" s="3" t="s">
        <v>1</v>
      </c>
      <c r="C477" s="3">
        <v>155</v>
      </c>
      <c r="D477" s="3">
        <v>82</v>
      </c>
      <c r="E477" s="3" t="s">
        <v>1470</v>
      </c>
      <c r="F477" s="5" t="s">
        <v>1122</v>
      </c>
      <c r="G477" s="3" t="s">
        <v>1471</v>
      </c>
      <c r="H477" s="3" t="s">
        <v>182</v>
      </c>
    </row>
    <row r="478" spans="1:8" ht="15.5" x14ac:dyDescent="0.35">
      <c r="A478" s="4">
        <v>37690</v>
      </c>
      <c r="B478" s="3" t="s">
        <v>4</v>
      </c>
      <c r="C478" s="3">
        <v>158</v>
      </c>
      <c r="D478" s="3">
        <v>64</v>
      </c>
      <c r="E478" s="3" t="s">
        <v>2862</v>
      </c>
      <c r="F478" s="5" t="s">
        <v>1119</v>
      </c>
      <c r="G478" s="3" t="s">
        <v>2863</v>
      </c>
      <c r="H478" s="3" t="s">
        <v>864</v>
      </c>
    </row>
    <row r="479" spans="1:8" ht="15.5" x14ac:dyDescent="0.35">
      <c r="A479" s="4">
        <v>38030</v>
      </c>
      <c r="B479" s="3" t="s">
        <v>3</v>
      </c>
      <c r="C479" s="3">
        <v>161</v>
      </c>
      <c r="D479" s="3">
        <v>54</v>
      </c>
      <c r="E479" s="3" t="s">
        <v>1280</v>
      </c>
      <c r="F479" s="5" t="s">
        <v>1166</v>
      </c>
      <c r="G479" s="3" t="s">
        <v>1281</v>
      </c>
      <c r="H479" s="3" t="s">
        <v>99</v>
      </c>
    </row>
    <row r="480" spans="1:8" ht="15.5" x14ac:dyDescent="0.35">
      <c r="A480" s="4">
        <v>38048</v>
      </c>
      <c r="B480" s="3" t="s">
        <v>6</v>
      </c>
      <c r="C480" s="3">
        <v>165</v>
      </c>
      <c r="D480" s="3">
        <v>75</v>
      </c>
      <c r="E480" s="3" t="s">
        <v>2603</v>
      </c>
      <c r="F480" s="5" t="s">
        <v>1283</v>
      </c>
      <c r="G480" s="3" t="s">
        <v>2604</v>
      </c>
      <c r="H480" s="3" t="s">
        <v>736</v>
      </c>
    </row>
    <row r="481" spans="1:8" ht="15.5" x14ac:dyDescent="0.35">
      <c r="A481" s="4">
        <v>37478</v>
      </c>
      <c r="B481" s="3" t="s">
        <v>6</v>
      </c>
      <c r="C481" s="3">
        <v>180</v>
      </c>
      <c r="D481" s="3">
        <v>84</v>
      </c>
      <c r="E481" s="3" t="s">
        <v>2954</v>
      </c>
      <c r="F481" s="5" t="s">
        <v>1199</v>
      </c>
      <c r="G481" s="3" t="s">
        <v>2955</v>
      </c>
      <c r="H481" s="3" t="s">
        <v>909</v>
      </c>
    </row>
    <row r="482" spans="1:8" ht="15.5" x14ac:dyDescent="0.35">
      <c r="A482" s="4">
        <v>38372</v>
      </c>
      <c r="B482" s="3" t="s">
        <v>0</v>
      </c>
      <c r="C482" s="3">
        <v>162</v>
      </c>
      <c r="D482" s="3">
        <v>68</v>
      </c>
      <c r="E482" s="3" t="s">
        <v>2216</v>
      </c>
      <c r="F482" s="5" t="s">
        <v>1716</v>
      </c>
      <c r="G482" s="3" t="s">
        <v>2217</v>
      </c>
      <c r="H482" s="3" t="s">
        <v>543</v>
      </c>
    </row>
    <row r="483" spans="1:8" ht="15.5" x14ac:dyDescent="0.35">
      <c r="A483" s="4">
        <v>37163</v>
      </c>
      <c r="B483" s="3" t="s">
        <v>6</v>
      </c>
      <c r="C483" s="3">
        <v>179</v>
      </c>
      <c r="D483" s="3">
        <v>92</v>
      </c>
      <c r="E483" s="3" t="s">
        <v>2542</v>
      </c>
      <c r="F483" s="5" t="s">
        <v>1166</v>
      </c>
      <c r="G483" s="3" t="s">
        <v>2543</v>
      </c>
      <c r="H483" s="3" t="s">
        <v>705</v>
      </c>
    </row>
    <row r="484" spans="1:8" ht="15.5" x14ac:dyDescent="0.35">
      <c r="A484" s="4">
        <v>37650</v>
      </c>
      <c r="B484" s="3" t="s">
        <v>7</v>
      </c>
      <c r="C484" s="3">
        <v>171</v>
      </c>
      <c r="D484" s="3">
        <v>87</v>
      </c>
      <c r="E484" s="3" t="s">
        <v>2311</v>
      </c>
      <c r="F484" s="5" t="s">
        <v>1286</v>
      </c>
      <c r="G484" s="3" t="s">
        <v>2312</v>
      </c>
      <c r="H484" s="3" t="s">
        <v>590</v>
      </c>
    </row>
    <row r="485" spans="1:8" ht="15.5" x14ac:dyDescent="0.35">
      <c r="A485" s="4">
        <v>38087</v>
      </c>
      <c r="B485" s="3" t="s">
        <v>0</v>
      </c>
      <c r="C485" s="3">
        <v>150</v>
      </c>
      <c r="D485" s="3">
        <v>59</v>
      </c>
      <c r="E485" s="3" t="s">
        <v>1406</v>
      </c>
      <c r="F485" s="5" t="s">
        <v>1212</v>
      </c>
      <c r="G485" s="3" t="s">
        <v>1407</v>
      </c>
      <c r="H485" s="3" t="s">
        <v>152</v>
      </c>
    </row>
    <row r="486" spans="1:8" ht="15.5" x14ac:dyDescent="0.35">
      <c r="A486" s="4">
        <v>37047</v>
      </c>
      <c r="B486" s="3" t="s">
        <v>6</v>
      </c>
      <c r="C486" s="3">
        <v>172</v>
      </c>
      <c r="D486" s="3">
        <v>85</v>
      </c>
      <c r="E486" s="3" t="s">
        <v>2701</v>
      </c>
      <c r="F486" s="5" t="s">
        <v>1212</v>
      </c>
      <c r="G486" s="3" t="s">
        <v>2702</v>
      </c>
      <c r="H486" s="3" t="s">
        <v>786</v>
      </c>
    </row>
    <row r="487" spans="1:8" ht="15.5" x14ac:dyDescent="0.35">
      <c r="A487" s="4">
        <v>38292</v>
      </c>
      <c r="B487" s="3" t="s">
        <v>3</v>
      </c>
      <c r="C487" s="3">
        <v>150</v>
      </c>
      <c r="D487" s="3">
        <v>83</v>
      </c>
      <c r="E487" s="3" t="s">
        <v>2403</v>
      </c>
      <c r="F487" s="5" t="s">
        <v>1107</v>
      </c>
      <c r="G487" s="3" t="s">
        <v>2404</v>
      </c>
      <c r="H487" s="3" t="s">
        <v>635</v>
      </c>
    </row>
    <row r="488" spans="1:8" ht="15.5" x14ac:dyDescent="0.35">
      <c r="A488" s="4">
        <v>38461</v>
      </c>
      <c r="B488" s="3" t="s">
        <v>3</v>
      </c>
      <c r="C488" s="3">
        <v>168</v>
      </c>
      <c r="D488" s="3">
        <v>74</v>
      </c>
      <c r="E488" s="3" t="s">
        <v>1960</v>
      </c>
      <c r="F488" s="5" t="s">
        <v>1209</v>
      </c>
      <c r="G488" s="3" t="s">
        <v>1961</v>
      </c>
      <c r="H488" s="3" t="s">
        <v>416</v>
      </c>
    </row>
    <row r="489" spans="1:8" ht="15.5" x14ac:dyDescent="0.35">
      <c r="A489" s="4">
        <v>38089</v>
      </c>
      <c r="B489" s="3" t="s">
        <v>6</v>
      </c>
      <c r="C489" s="3">
        <v>171</v>
      </c>
      <c r="D489" s="3">
        <v>57</v>
      </c>
      <c r="E489" s="3" t="s">
        <v>2268</v>
      </c>
      <c r="F489" s="5" t="s">
        <v>1346</v>
      </c>
      <c r="G489" s="3" t="s">
        <v>2269</v>
      </c>
      <c r="H489" s="3" t="s">
        <v>569</v>
      </c>
    </row>
    <row r="490" spans="1:8" ht="15.5" x14ac:dyDescent="0.35">
      <c r="A490" s="4">
        <v>38255</v>
      </c>
      <c r="B490" s="3" t="s">
        <v>5</v>
      </c>
      <c r="C490" s="3">
        <v>179</v>
      </c>
      <c r="D490" s="3">
        <v>79</v>
      </c>
      <c r="E490" s="3" t="s">
        <v>2856</v>
      </c>
      <c r="F490" s="5" t="s">
        <v>1077</v>
      </c>
      <c r="G490" s="3" t="s">
        <v>2857</v>
      </c>
      <c r="H490" s="3" t="s">
        <v>861</v>
      </c>
    </row>
    <row r="491" spans="1:8" ht="15.5" x14ac:dyDescent="0.35">
      <c r="A491" s="4">
        <v>37112</v>
      </c>
      <c r="B491" s="3" t="s">
        <v>2</v>
      </c>
      <c r="C491" s="3">
        <v>177</v>
      </c>
      <c r="D491" s="3">
        <v>47</v>
      </c>
      <c r="E491" s="3" t="s">
        <v>2349</v>
      </c>
      <c r="F491" s="5" t="s">
        <v>1113</v>
      </c>
      <c r="G491" s="3" t="s">
        <v>2350</v>
      </c>
      <c r="H491" s="3" t="s">
        <v>608</v>
      </c>
    </row>
    <row r="492" spans="1:8" ht="15.5" x14ac:dyDescent="0.35">
      <c r="A492" s="4">
        <v>37349</v>
      </c>
      <c r="B492" s="3" t="s">
        <v>5</v>
      </c>
      <c r="C492" s="3">
        <v>157</v>
      </c>
      <c r="D492" s="3">
        <v>76</v>
      </c>
      <c r="E492" s="3" t="s">
        <v>2803</v>
      </c>
      <c r="F492" s="5" t="s">
        <v>1526</v>
      </c>
      <c r="G492" s="3" t="s">
        <v>2804</v>
      </c>
      <c r="H492" s="3" t="s">
        <v>837</v>
      </c>
    </row>
    <row r="493" spans="1:8" ht="15.5" x14ac:dyDescent="0.35">
      <c r="A493" s="4">
        <v>37759</v>
      </c>
      <c r="B493" s="3" t="s">
        <v>5</v>
      </c>
      <c r="C493" s="3">
        <v>172</v>
      </c>
      <c r="D493" s="3">
        <v>91</v>
      </c>
      <c r="E493" s="3" t="s">
        <v>2844</v>
      </c>
      <c r="F493" s="5" t="s">
        <v>1089</v>
      </c>
      <c r="G493" s="3" t="s">
        <v>2845</v>
      </c>
      <c r="H493" s="3" t="s">
        <v>855</v>
      </c>
    </row>
    <row r="494" spans="1:8" ht="15.5" x14ac:dyDescent="0.35">
      <c r="A494" s="4">
        <v>38237</v>
      </c>
      <c r="B494" s="3" t="s">
        <v>1</v>
      </c>
      <c r="C494" s="3">
        <v>176</v>
      </c>
      <c r="D494" s="3">
        <v>93</v>
      </c>
      <c r="E494" s="3" t="s">
        <v>2401</v>
      </c>
      <c r="F494" s="5" t="s">
        <v>1138</v>
      </c>
      <c r="G494" s="3" t="s">
        <v>2402</v>
      </c>
      <c r="H494" s="3" t="s">
        <v>634</v>
      </c>
    </row>
    <row r="495" spans="1:8" ht="15.5" x14ac:dyDescent="0.35">
      <c r="A495" s="4">
        <v>38437</v>
      </c>
      <c r="B495" s="3" t="s">
        <v>1</v>
      </c>
      <c r="C495" s="3">
        <v>159</v>
      </c>
      <c r="D495" s="3">
        <v>76</v>
      </c>
      <c r="E495" s="3" t="s">
        <v>2186</v>
      </c>
      <c r="F495" s="5" t="s">
        <v>1217</v>
      </c>
      <c r="G495" s="3" t="s">
        <v>2187</v>
      </c>
      <c r="H495" s="3" t="s">
        <v>528</v>
      </c>
    </row>
    <row r="496" spans="1:8" ht="15.5" x14ac:dyDescent="0.35">
      <c r="A496" s="4">
        <v>37672</v>
      </c>
      <c r="B496" s="3" t="s">
        <v>2</v>
      </c>
      <c r="C496" s="3">
        <v>156</v>
      </c>
      <c r="D496" s="3">
        <v>90</v>
      </c>
      <c r="E496" s="3" t="s">
        <v>2799</v>
      </c>
      <c r="F496" s="5" t="s">
        <v>1848</v>
      </c>
      <c r="G496" s="3" t="s">
        <v>2800</v>
      </c>
      <c r="H496" s="3" t="s">
        <v>835</v>
      </c>
    </row>
    <row r="497" spans="1:8" ht="15.5" x14ac:dyDescent="0.35">
      <c r="A497" s="4">
        <v>37436</v>
      </c>
      <c r="B497" s="3" t="s">
        <v>6</v>
      </c>
      <c r="C497" s="3">
        <v>155</v>
      </c>
      <c r="D497" s="3">
        <v>58</v>
      </c>
      <c r="E497" s="3" t="s">
        <v>2647</v>
      </c>
      <c r="F497" s="5" t="s">
        <v>1259</v>
      </c>
      <c r="G497" s="3" t="s">
        <v>2648</v>
      </c>
      <c r="H497" s="3" t="s">
        <v>758</v>
      </c>
    </row>
    <row r="498" spans="1:8" ht="15.5" x14ac:dyDescent="0.35">
      <c r="A498" s="4">
        <v>37463</v>
      </c>
      <c r="B498" s="3" t="s">
        <v>6</v>
      </c>
      <c r="C498" s="3">
        <v>171</v>
      </c>
      <c r="D498" s="3">
        <v>76</v>
      </c>
      <c r="E498" s="3" t="s">
        <v>1411</v>
      </c>
      <c r="F498" s="5" t="s">
        <v>1297</v>
      </c>
      <c r="G498" s="3" t="s">
        <v>1412</v>
      </c>
      <c r="H498" s="3" t="s">
        <v>154</v>
      </c>
    </row>
    <row r="499" spans="1:8" ht="15.5" x14ac:dyDescent="0.35">
      <c r="A499" s="4">
        <v>38408</v>
      </c>
      <c r="B499" s="3" t="s">
        <v>0</v>
      </c>
      <c r="C499" s="3">
        <v>157</v>
      </c>
      <c r="D499" s="3">
        <v>65</v>
      </c>
      <c r="E499" s="3" t="s">
        <v>2826</v>
      </c>
      <c r="F499" s="5" t="s">
        <v>1393</v>
      </c>
      <c r="G499" s="3" t="s">
        <v>2827</v>
      </c>
      <c r="H499" s="3" t="s">
        <v>849</v>
      </c>
    </row>
    <row r="500" spans="1:8" ht="15.5" x14ac:dyDescent="0.35">
      <c r="A500" s="4">
        <v>37043</v>
      </c>
      <c r="B500" s="3" t="s">
        <v>1</v>
      </c>
      <c r="C500" s="3">
        <v>153</v>
      </c>
      <c r="D500" s="3">
        <v>81</v>
      </c>
      <c r="E500" s="3" t="s">
        <v>2242</v>
      </c>
      <c r="F500" s="5" t="s">
        <v>1393</v>
      </c>
      <c r="G500" s="3" t="s">
        <v>2243</v>
      </c>
      <c r="H500" s="3" t="s">
        <v>556</v>
      </c>
    </row>
    <row r="501" spans="1:8" ht="15.5" x14ac:dyDescent="0.35">
      <c r="A501" s="4">
        <v>38262</v>
      </c>
      <c r="B501" s="3" t="s">
        <v>3</v>
      </c>
      <c r="C501" s="3">
        <v>160</v>
      </c>
      <c r="D501" s="3">
        <v>50</v>
      </c>
      <c r="E501" s="3" t="s">
        <v>2487</v>
      </c>
      <c r="F501" s="5" t="s">
        <v>1128</v>
      </c>
      <c r="G501" s="3" t="s">
        <v>2488</v>
      </c>
      <c r="H501" s="3" t="s">
        <v>677</v>
      </c>
    </row>
    <row r="502" spans="1:8" ht="15.5" x14ac:dyDescent="0.35">
      <c r="A502" s="4">
        <v>37222</v>
      </c>
      <c r="B502" s="3" t="s">
        <v>2</v>
      </c>
      <c r="C502" s="3">
        <v>153</v>
      </c>
      <c r="D502" s="3">
        <v>58</v>
      </c>
      <c r="E502" s="3" t="s">
        <v>1948</v>
      </c>
      <c r="F502" s="5" t="s">
        <v>1077</v>
      </c>
      <c r="G502" s="3" t="s">
        <v>1949</v>
      </c>
      <c r="H502" s="3" t="s">
        <v>410</v>
      </c>
    </row>
    <row r="503" spans="1:8" ht="15.5" x14ac:dyDescent="0.35">
      <c r="A503" s="4">
        <v>37075</v>
      </c>
      <c r="B503" s="3" t="s">
        <v>1</v>
      </c>
      <c r="C503" s="3">
        <v>151</v>
      </c>
      <c r="D503" s="3">
        <v>70</v>
      </c>
      <c r="E503" s="3" t="s">
        <v>2375</v>
      </c>
      <c r="F503" s="5" t="s">
        <v>1236</v>
      </c>
      <c r="G503" s="3" t="s">
        <v>2376</v>
      </c>
      <c r="H503" s="3" t="s">
        <v>621</v>
      </c>
    </row>
    <row r="504" spans="1:8" ht="15.5" x14ac:dyDescent="0.35">
      <c r="A504" s="4">
        <v>37779</v>
      </c>
      <c r="B504" s="3" t="s">
        <v>4</v>
      </c>
      <c r="C504" s="3">
        <v>151</v>
      </c>
      <c r="D504" s="3">
        <v>88</v>
      </c>
      <c r="E504" s="3" t="s">
        <v>2439</v>
      </c>
      <c r="F504" s="5" t="s">
        <v>1143</v>
      </c>
      <c r="G504" s="3" t="s">
        <v>2440</v>
      </c>
      <c r="H504" s="3" t="s">
        <v>653</v>
      </c>
    </row>
    <row r="505" spans="1:8" ht="15.5" x14ac:dyDescent="0.35">
      <c r="A505" s="4">
        <v>37283</v>
      </c>
      <c r="B505" s="3" t="s">
        <v>1</v>
      </c>
      <c r="C505" s="3">
        <v>180</v>
      </c>
      <c r="D505" s="3">
        <v>46</v>
      </c>
      <c r="E505" s="3" t="s">
        <v>1816</v>
      </c>
      <c r="F505" s="5" t="s">
        <v>1169</v>
      </c>
      <c r="G505" s="3" t="s">
        <v>1817</v>
      </c>
      <c r="H505" s="3" t="s">
        <v>348</v>
      </c>
    </row>
    <row r="506" spans="1:8" ht="15.5" x14ac:dyDescent="0.35">
      <c r="A506" s="4">
        <v>37499</v>
      </c>
      <c r="B506" s="3" t="s">
        <v>1</v>
      </c>
      <c r="C506" s="3">
        <v>163</v>
      </c>
      <c r="D506" s="3">
        <v>57</v>
      </c>
      <c r="E506" s="3" t="s">
        <v>2447</v>
      </c>
      <c r="F506" s="5" t="s">
        <v>1206</v>
      </c>
      <c r="G506" s="3" t="s">
        <v>2448</v>
      </c>
      <c r="H506" s="3" t="s">
        <v>657</v>
      </c>
    </row>
    <row r="507" spans="1:8" ht="15.5" x14ac:dyDescent="0.35">
      <c r="A507" s="4">
        <v>37983</v>
      </c>
      <c r="B507" s="3" t="s">
        <v>7</v>
      </c>
      <c r="C507" s="3">
        <v>178</v>
      </c>
      <c r="D507" s="3">
        <v>79</v>
      </c>
      <c r="E507" s="3" t="s">
        <v>1546</v>
      </c>
      <c r="F507" s="5" t="s">
        <v>1308</v>
      </c>
      <c r="G507" s="3" t="s">
        <v>1547</v>
      </c>
      <c r="H507" s="3" t="s">
        <v>217</v>
      </c>
    </row>
    <row r="508" spans="1:8" ht="15.5" x14ac:dyDescent="0.35">
      <c r="A508" s="4">
        <v>37608</v>
      </c>
      <c r="B508" s="3" t="s">
        <v>5</v>
      </c>
      <c r="C508" s="3">
        <v>176</v>
      </c>
      <c r="D508" s="3">
        <v>72</v>
      </c>
      <c r="E508" s="3" t="s">
        <v>2190</v>
      </c>
      <c r="F508" s="5" t="s">
        <v>1236</v>
      </c>
      <c r="G508" s="3" t="s">
        <v>2191</v>
      </c>
      <c r="H508" s="3" t="s">
        <v>530</v>
      </c>
    </row>
    <row r="509" spans="1:8" ht="15.5" x14ac:dyDescent="0.35">
      <c r="A509" s="4">
        <v>37998</v>
      </c>
      <c r="B509" s="3" t="s">
        <v>7</v>
      </c>
      <c r="C509" s="3">
        <v>153</v>
      </c>
      <c r="D509" s="3">
        <v>48</v>
      </c>
      <c r="E509" s="3" t="s">
        <v>2840</v>
      </c>
      <c r="F509" s="5" t="s">
        <v>1370</v>
      </c>
      <c r="G509" s="3" t="s">
        <v>2841</v>
      </c>
      <c r="H509" s="3" t="s">
        <v>854</v>
      </c>
    </row>
    <row r="510" spans="1:8" ht="15.5" x14ac:dyDescent="0.35">
      <c r="A510" s="4">
        <v>38060</v>
      </c>
      <c r="B510" s="3" t="s">
        <v>3</v>
      </c>
      <c r="C510" s="3">
        <v>168</v>
      </c>
      <c r="D510" s="3">
        <v>49</v>
      </c>
      <c r="E510" s="3" t="s">
        <v>2105</v>
      </c>
      <c r="F510" s="5" t="s">
        <v>1529</v>
      </c>
      <c r="G510" s="3" t="s">
        <v>2106</v>
      </c>
      <c r="H510" s="3" t="s">
        <v>487</v>
      </c>
    </row>
    <row r="511" spans="1:8" ht="15.5" x14ac:dyDescent="0.35">
      <c r="A511" s="4">
        <v>37554</v>
      </c>
      <c r="B511" s="3" t="s">
        <v>6</v>
      </c>
      <c r="C511" s="3">
        <v>166</v>
      </c>
      <c r="D511" s="3">
        <v>48</v>
      </c>
      <c r="E511" s="3" t="s">
        <v>1266</v>
      </c>
      <c r="F511" s="5" t="s">
        <v>1267</v>
      </c>
      <c r="G511" s="3" t="s">
        <v>1268</v>
      </c>
      <c r="H511" s="3" t="s">
        <v>93</v>
      </c>
    </row>
    <row r="512" spans="1:8" ht="15.5" x14ac:dyDescent="0.35">
      <c r="A512" s="4">
        <v>37454</v>
      </c>
      <c r="B512" s="3" t="s">
        <v>0</v>
      </c>
      <c r="C512" s="3">
        <v>167</v>
      </c>
      <c r="D512" s="3">
        <v>52</v>
      </c>
      <c r="E512" s="3" t="s">
        <v>2208</v>
      </c>
      <c r="F512" s="5" t="s">
        <v>1233</v>
      </c>
      <c r="G512" s="3" t="s">
        <v>2209</v>
      </c>
      <c r="H512" s="3" t="s">
        <v>539</v>
      </c>
    </row>
    <row r="513" spans="1:8" ht="15.5" x14ac:dyDescent="0.35">
      <c r="A513" s="4">
        <v>37996</v>
      </c>
      <c r="B513" s="3" t="s">
        <v>5</v>
      </c>
      <c r="C513" s="3">
        <v>150</v>
      </c>
      <c r="D513" s="3">
        <v>86</v>
      </c>
      <c r="E513" s="3" t="s">
        <v>3117</v>
      </c>
      <c r="F513" s="5" t="s">
        <v>1848</v>
      </c>
      <c r="G513" s="3" t="s">
        <v>3118</v>
      </c>
      <c r="H513" s="3" t="s">
        <v>993</v>
      </c>
    </row>
    <row r="514" spans="1:8" ht="15.5" x14ac:dyDescent="0.35">
      <c r="A514" s="4">
        <v>37672</v>
      </c>
      <c r="B514" s="3" t="s">
        <v>2</v>
      </c>
      <c r="C514" s="3">
        <v>176</v>
      </c>
      <c r="D514" s="3">
        <v>72</v>
      </c>
      <c r="E514" s="3" t="s">
        <v>2678</v>
      </c>
      <c r="F514" s="5" t="s">
        <v>1193</v>
      </c>
      <c r="G514" s="3" t="s">
        <v>2679</v>
      </c>
      <c r="H514" s="3" t="s">
        <v>774</v>
      </c>
    </row>
    <row r="515" spans="1:8" ht="15.5" x14ac:dyDescent="0.35">
      <c r="A515" s="4">
        <v>37352</v>
      </c>
      <c r="B515" s="3" t="s">
        <v>2</v>
      </c>
      <c r="C515" s="3">
        <v>166</v>
      </c>
      <c r="D515" s="3">
        <v>61</v>
      </c>
      <c r="E515" s="3" t="s">
        <v>2258</v>
      </c>
      <c r="F515" s="5" t="s">
        <v>1682</v>
      </c>
      <c r="G515" s="3" t="s">
        <v>2259</v>
      </c>
      <c r="H515" s="3" t="s">
        <v>564</v>
      </c>
    </row>
    <row r="516" spans="1:8" ht="15.5" x14ac:dyDescent="0.35">
      <c r="A516" s="4">
        <v>38466</v>
      </c>
      <c r="B516" s="3" t="s">
        <v>6</v>
      </c>
      <c r="C516" s="3">
        <v>159</v>
      </c>
      <c r="D516" s="3">
        <v>71</v>
      </c>
      <c r="E516" s="3" t="s">
        <v>2006</v>
      </c>
      <c r="F516" s="5" t="s">
        <v>1183</v>
      </c>
      <c r="G516" s="3" t="s">
        <v>2007</v>
      </c>
      <c r="H516" s="3" t="s">
        <v>438</v>
      </c>
    </row>
    <row r="517" spans="1:8" ht="15.5" x14ac:dyDescent="0.35">
      <c r="A517" s="4">
        <v>38410</v>
      </c>
      <c r="B517" s="3" t="s">
        <v>1</v>
      </c>
      <c r="C517" s="3">
        <v>179</v>
      </c>
      <c r="D517" s="3">
        <v>72</v>
      </c>
      <c r="E517" s="3" t="s">
        <v>2161</v>
      </c>
      <c r="F517" s="5" t="s">
        <v>1573</v>
      </c>
      <c r="G517" s="3" t="s">
        <v>2162</v>
      </c>
      <c r="H517" s="3" t="s">
        <v>515</v>
      </c>
    </row>
    <row r="518" spans="1:8" ht="15.5" x14ac:dyDescent="0.35">
      <c r="A518" s="4">
        <v>37771</v>
      </c>
      <c r="B518" s="3" t="s">
        <v>3</v>
      </c>
      <c r="C518" s="3">
        <v>176</v>
      </c>
      <c r="D518" s="3">
        <v>87</v>
      </c>
      <c r="E518" s="3" t="s">
        <v>1761</v>
      </c>
      <c r="F518" s="5" t="s">
        <v>1393</v>
      </c>
      <c r="G518" s="3" t="s">
        <v>1762</v>
      </c>
      <c r="H518" s="3" t="s">
        <v>1005</v>
      </c>
    </row>
    <row r="519" spans="1:8" ht="15.5" x14ac:dyDescent="0.35">
      <c r="A519" s="4">
        <v>38246</v>
      </c>
      <c r="B519" s="3" t="s">
        <v>5</v>
      </c>
      <c r="C519" s="3">
        <v>179</v>
      </c>
      <c r="D519" s="3">
        <v>81</v>
      </c>
      <c r="E519" s="3" t="s">
        <v>1718</v>
      </c>
      <c r="F519" s="5" t="s">
        <v>1311</v>
      </c>
      <c r="G519" s="3" t="s">
        <v>1719</v>
      </c>
      <c r="H519" s="3" t="s">
        <v>300</v>
      </c>
    </row>
    <row r="520" spans="1:8" ht="15.5" x14ac:dyDescent="0.35">
      <c r="A520" s="4">
        <v>37271</v>
      </c>
      <c r="B520" s="3" t="s">
        <v>1</v>
      </c>
      <c r="C520" s="3">
        <v>164</v>
      </c>
      <c r="D520" s="3">
        <v>94</v>
      </c>
      <c r="E520" s="3" t="s">
        <v>2399</v>
      </c>
      <c r="F520" s="5" t="s">
        <v>1113</v>
      </c>
      <c r="G520" s="3" t="s">
        <v>2400</v>
      </c>
      <c r="H520" s="3" t="s">
        <v>633</v>
      </c>
    </row>
    <row r="521" spans="1:8" ht="15.5" x14ac:dyDescent="0.35">
      <c r="A521" s="4">
        <v>37443</v>
      </c>
      <c r="B521" s="3" t="s">
        <v>6</v>
      </c>
      <c r="C521" s="3">
        <v>161</v>
      </c>
      <c r="D521" s="3">
        <v>74</v>
      </c>
      <c r="E521" s="3" t="s">
        <v>2212</v>
      </c>
      <c r="F521" s="5" t="s">
        <v>1251</v>
      </c>
      <c r="G521" s="3" t="s">
        <v>2213</v>
      </c>
      <c r="H521" s="3" t="s">
        <v>541</v>
      </c>
    </row>
    <row r="522" spans="1:8" ht="15.5" x14ac:dyDescent="0.35">
      <c r="A522" s="4">
        <v>38456</v>
      </c>
      <c r="B522" s="3" t="s">
        <v>3</v>
      </c>
      <c r="C522" s="3">
        <v>151</v>
      </c>
      <c r="D522" s="3">
        <v>72</v>
      </c>
      <c r="E522" s="3" t="s">
        <v>2641</v>
      </c>
      <c r="F522" s="5" t="s">
        <v>1125</v>
      </c>
      <c r="G522" s="3" t="s">
        <v>2642</v>
      </c>
      <c r="H522" s="3" t="s">
        <v>755</v>
      </c>
    </row>
    <row r="523" spans="1:8" ht="15.5" x14ac:dyDescent="0.35">
      <c r="A523" s="4">
        <v>37397</v>
      </c>
      <c r="B523" s="3" t="s">
        <v>7</v>
      </c>
      <c r="C523" s="3">
        <v>173</v>
      </c>
      <c r="D523" s="3">
        <v>74</v>
      </c>
      <c r="E523" s="3" t="s">
        <v>1115</v>
      </c>
      <c r="F523" s="5" t="s">
        <v>1116</v>
      </c>
      <c r="G523" s="3" t="s">
        <v>1117</v>
      </c>
      <c r="H523" s="3" t="s">
        <v>36</v>
      </c>
    </row>
    <row r="524" spans="1:8" ht="15.5" x14ac:dyDescent="0.35">
      <c r="A524" s="4">
        <v>37918</v>
      </c>
      <c r="B524" s="3" t="s">
        <v>7</v>
      </c>
      <c r="C524" s="3">
        <v>158</v>
      </c>
      <c r="D524" s="3">
        <v>92</v>
      </c>
      <c r="E524" s="3" t="s">
        <v>2427</v>
      </c>
      <c r="F524" s="5" t="s">
        <v>1146</v>
      </c>
      <c r="G524" s="3" t="s">
        <v>2428</v>
      </c>
      <c r="H524" s="3" t="s">
        <v>647</v>
      </c>
    </row>
    <row r="525" spans="1:8" ht="15.5" x14ac:dyDescent="0.35">
      <c r="A525" s="4">
        <v>37552</v>
      </c>
      <c r="B525" s="3" t="s">
        <v>1</v>
      </c>
      <c r="C525" s="3">
        <v>168</v>
      </c>
      <c r="D525" s="3">
        <v>88</v>
      </c>
      <c r="E525" s="3" t="s">
        <v>1278</v>
      </c>
      <c r="F525" s="5" t="s">
        <v>1116</v>
      </c>
      <c r="G525" s="3" t="s">
        <v>1279</v>
      </c>
      <c r="H525" s="3" t="s">
        <v>98</v>
      </c>
    </row>
    <row r="526" spans="1:8" ht="15.5" x14ac:dyDescent="0.35">
      <c r="A526" s="4">
        <v>38394</v>
      </c>
      <c r="B526" s="3" t="s">
        <v>3</v>
      </c>
      <c r="C526" s="3">
        <v>162</v>
      </c>
      <c r="D526" s="3">
        <v>48</v>
      </c>
      <c r="E526" s="3" t="s">
        <v>2247</v>
      </c>
      <c r="F526" s="5" t="s">
        <v>1593</v>
      </c>
      <c r="G526" s="3" t="s">
        <v>2248</v>
      </c>
      <c r="H526" s="3" t="s">
        <v>558</v>
      </c>
    </row>
    <row r="527" spans="1:8" ht="15.5" x14ac:dyDescent="0.35">
      <c r="A527" s="4">
        <v>37799</v>
      </c>
      <c r="B527" s="3" t="s">
        <v>2</v>
      </c>
      <c r="C527" s="3">
        <v>172</v>
      </c>
      <c r="D527" s="3">
        <v>51</v>
      </c>
      <c r="E527" s="3" t="s">
        <v>1079</v>
      </c>
      <c r="F527" s="5" t="s">
        <v>1080</v>
      </c>
      <c r="G527" s="3" t="s">
        <v>1081</v>
      </c>
      <c r="H527" s="3" t="s">
        <v>24</v>
      </c>
    </row>
    <row r="528" spans="1:8" ht="15.5" x14ac:dyDescent="0.35">
      <c r="A528" s="4">
        <v>37637</v>
      </c>
      <c r="B528" s="3" t="s">
        <v>6</v>
      </c>
      <c r="C528" s="3">
        <v>175</v>
      </c>
      <c r="D528" s="3">
        <v>76</v>
      </c>
      <c r="E528" s="3" t="s">
        <v>2222</v>
      </c>
      <c r="F528" s="5" t="s">
        <v>1393</v>
      </c>
      <c r="G528" s="3" t="s">
        <v>2223</v>
      </c>
      <c r="H528" s="3" t="s">
        <v>546</v>
      </c>
    </row>
    <row r="529" spans="1:8" ht="15.5" x14ac:dyDescent="0.35">
      <c r="A529" s="4">
        <v>37609</v>
      </c>
      <c r="B529" s="3" t="s">
        <v>2</v>
      </c>
      <c r="C529" s="3">
        <v>160</v>
      </c>
      <c r="D529" s="3">
        <v>94</v>
      </c>
      <c r="E529" s="3" t="s">
        <v>3096</v>
      </c>
      <c r="F529" s="5" t="s">
        <v>1716</v>
      </c>
      <c r="G529" s="3" t="s">
        <v>3097</v>
      </c>
      <c r="H529" s="3" t="s">
        <v>982</v>
      </c>
    </row>
    <row r="530" spans="1:8" ht="15.5" x14ac:dyDescent="0.35">
      <c r="A530" s="4">
        <v>37845</v>
      </c>
      <c r="B530" s="3" t="s">
        <v>4</v>
      </c>
      <c r="C530" s="3">
        <v>180</v>
      </c>
      <c r="D530" s="3">
        <v>47</v>
      </c>
      <c r="E530" s="3" t="s">
        <v>2034</v>
      </c>
      <c r="F530" s="5" t="s">
        <v>1448</v>
      </c>
      <c r="G530" s="3" t="s">
        <v>2035</v>
      </c>
      <c r="H530" s="3" t="s">
        <v>451</v>
      </c>
    </row>
    <row r="531" spans="1:8" ht="15.5" x14ac:dyDescent="0.35">
      <c r="A531" s="4">
        <v>37515</v>
      </c>
      <c r="B531" s="3" t="s">
        <v>4</v>
      </c>
      <c r="C531" s="3">
        <v>174</v>
      </c>
      <c r="D531" s="3">
        <v>91</v>
      </c>
      <c r="E531" s="3" t="s">
        <v>1313</v>
      </c>
      <c r="F531" s="5" t="s">
        <v>1314</v>
      </c>
      <c r="G531" s="3" t="s">
        <v>1315</v>
      </c>
      <c r="H531" s="3" t="s">
        <v>112</v>
      </c>
    </row>
    <row r="532" spans="1:8" ht="15.5" x14ac:dyDescent="0.35">
      <c r="A532" s="4">
        <v>37034</v>
      </c>
      <c r="B532" s="3" t="s">
        <v>5</v>
      </c>
      <c r="C532" s="3">
        <v>156</v>
      </c>
      <c r="D532" s="3">
        <v>50</v>
      </c>
      <c r="E532" s="3" t="s">
        <v>2337</v>
      </c>
      <c r="F532" s="5" t="s">
        <v>1346</v>
      </c>
      <c r="G532" s="3" t="s">
        <v>2338</v>
      </c>
      <c r="H532" s="3" t="s">
        <v>603</v>
      </c>
    </row>
    <row r="533" spans="1:8" ht="15.5" x14ac:dyDescent="0.35">
      <c r="A533" s="4">
        <v>38140</v>
      </c>
      <c r="B533" s="3" t="s">
        <v>3</v>
      </c>
      <c r="C533" s="3">
        <v>164</v>
      </c>
      <c r="D533" s="3">
        <v>47</v>
      </c>
      <c r="E533" s="3" t="s">
        <v>2337</v>
      </c>
      <c r="F533" s="5" t="s">
        <v>1919</v>
      </c>
      <c r="G533" s="3" t="s">
        <v>2548</v>
      </c>
      <c r="H533" s="3" t="s">
        <v>708</v>
      </c>
    </row>
    <row r="534" spans="1:8" ht="15.5" x14ac:dyDescent="0.35">
      <c r="A534" s="4">
        <v>37305</v>
      </c>
      <c r="B534" s="3" t="s">
        <v>3</v>
      </c>
      <c r="C534" s="3">
        <v>166</v>
      </c>
      <c r="D534" s="3">
        <v>62</v>
      </c>
      <c r="E534" s="3" t="s">
        <v>2563</v>
      </c>
      <c r="F534" s="5" t="s">
        <v>1409</v>
      </c>
      <c r="G534" s="3" t="s">
        <v>2564</v>
      </c>
      <c r="H534" s="3" t="s">
        <v>716</v>
      </c>
    </row>
    <row r="535" spans="1:8" ht="15.5" x14ac:dyDescent="0.35">
      <c r="A535" s="4">
        <v>37142</v>
      </c>
      <c r="B535" s="3" t="s">
        <v>7</v>
      </c>
      <c r="C535" s="3">
        <v>169</v>
      </c>
      <c r="D535" s="3">
        <v>81</v>
      </c>
      <c r="E535" s="3" t="s">
        <v>2127</v>
      </c>
      <c r="F535" s="5" t="s">
        <v>1759</v>
      </c>
      <c r="G535" s="3" t="s">
        <v>2128</v>
      </c>
      <c r="H535" s="3" t="s">
        <v>498</v>
      </c>
    </row>
    <row r="536" spans="1:8" ht="15.5" x14ac:dyDescent="0.35">
      <c r="A536" s="4">
        <v>38420</v>
      </c>
      <c r="B536" s="3" t="s">
        <v>5</v>
      </c>
      <c r="C536" s="3">
        <v>180</v>
      </c>
      <c r="D536" s="3">
        <v>55</v>
      </c>
      <c r="E536" s="3" t="s">
        <v>2276</v>
      </c>
      <c r="F536" s="5" t="s">
        <v>1848</v>
      </c>
      <c r="G536" s="3" t="s">
        <v>2277</v>
      </c>
      <c r="H536" s="3" t="s">
        <v>573</v>
      </c>
    </row>
    <row r="537" spans="1:8" ht="15.5" x14ac:dyDescent="0.35">
      <c r="A537" s="4">
        <v>37341</v>
      </c>
      <c r="B537" s="3" t="s">
        <v>2</v>
      </c>
      <c r="C537" s="3">
        <v>159</v>
      </c>
      <c r="D537" s="3">
        <v>47</v>
      </c>
      <c r="E537" s="3" t="s">
        <v>2445</v>
      </c>
      <c r="F537" s="5" t="s">
        <v>1107</v>
      </c>
      <c r="G537" s="3" t="s">
        <v>2446</v>
      </c>
      <c r="H537" s="3" t="s">
        <v>656</v>
      </c>
    </row>
    <row r="538" spans="1:8" ht="15.5" x14ac:dyDescent="0.35">
      <c r="A538" s="4">
        <v>37987</v>
      </c>
      <c r="B538" s="3" t="s">
        <v>6</v>
      </c>
      <c r="C538" s="3">
        <v>167</v>
      </c>
      <c r="D538" s="3">
        <v>75</v>
      </c>
      <c r="E538" s="3" t="s">
        <v>2676</v>
      </c>
      <c r="F538" s="5" t="s">
        <v>1217</v>
      </c>
      <c r="G538" s="3" t="s">
        <v>2677</v>
      </c>
      <c r="H538" s="3" t="s">
        <v>773</v>
      </c>
    </row>
    <row r="539" spans="1:8" ht="15.5" x14ac:dyDescent="0.35">
      <c r="A539" s="4">
        <v>37254</v>
      </c>
      <c r="B539" s="3" t="s">
        <v>1</v>
      </c>
      <c r="C539" s="3">
        <v>180</v>
      </c>
      <c r="D539" s="3">
        <v>76</v>
      </c>
      <c r="E539" s="3" t="s">
        <v>2073</v>
      </c>
      <c r="F539" s="5" t="s">
        <v>1138</v>
      </c>
      <c r="G539" s="3" t="s">
        <v>2074</v>
      </c>
      <c r="H539" s="3" t="s">
        <v>471</v>
      </c>
    </row>
    <row r="540" spans="1:8" ht="15.5" x14ac:dyDescent="0.35">
      <c r="A540" s="4">
        <v>38185</v>
      </c>
      <c r="B540" s="3" t="s">
        <v>2</v>
      </c>
      <c r="C540" s="3">
        <v>161</v>
      </c>
      <c r="D540" s="3">
        <v>89</v>
      </c>
      <c r="E540" s="3" t="s">
        <v>1528</v>
      </c>
      <c r="F540" s="5" t="s">
        <v>1529</v>
      </c>
      <c r="G540" s="3" t="s">
        <v>1530</v>
      </c>
      <c r="H540" s="3" t="s">
        <v>209</v>
      </c>
    </row>
    <row r="541" spans="1:8" ht="15.5" x14ac:dyDescent="0.35">
      <c r="A541" s="4">
        <v>37447</v>
      </c>
      <c r="B541" s="3" t="s">
        <v>4</v>
      </c>
      <c r="C541" s="3">
        <v>177</v>
      </c>
      <c r="D541" s="3">
        <v>71</v>
      </c>
      <c r="E541" s="3" t="s">
        <v>2313</v>
      </c>
      <c r="F541" s="5" t="s">
        <v>1919</v>
      </c>
      <c r="G541" s="3" t="s">
        <v>2314</v>
      </c>
      <c r="H541" s="3" t="s">
        <v>591</v>
      </c>
    </row>
    <row r="542" spans="1:8" ht="15.5" x14ac:dyDescent="0.35">
      <c r="A542" s="4">
        <v>37433</v>
      </c>
      <c r="B542" s="3" t="s">
        <v>0</v>
      </c>
      <c r="C542" s="3">
        <v>166</v>
      </c>
      <c r="D542" s="3">
        <v>67</v>
      </c>
      <c r="E542" s="3" t="s">
        <v>1657</v>
      </c>
      <c r="F542" s="5" t="s">
        <v>1086</v>
      </c>
      <c r="G542" s="3" t="s">
        <v>1658</v>
      </c>
      <c r="H542" s="3" t="s">
        <v>271</v>
      </c>
    </row>
    <row r="543" spans="1:8" ht="15.5" x14ac:dyDescent="0.35">
      <c r="A543" s="4">
        <v>37423</v>
      </c>
      <c r="B543" s="3" t="s">
        <v>0</v>
      </c>
      <c r="C543" s="3">
        <v>170</v>
      </c>
      <c r="D543" s="3">
        <v>64</v>
      </c>
      <c r="E543" s="3" t="s">
        <v>3043</v>
      </c>
      <c r="F543" s="5" t="s">
        <v>1919</v>
      </c>
      <c r="G543" s="3" t="s">
        <v>3044</v>
      </c>
      <c r="H543" s="3" t="s">
        <v>955</v>
      </c>
    </row>
    <row r="544" spans="1:8" ht="15.5" x14ac:dyDescent="0.35">
      <c r="A544" s="4">
        <v>37613</v>
      </c>
      <c r="B544" s="3" t="s">
        <v>3</v>
      </c>
      <c r="C544" s="3">
        <v>171</v>
      </c>
      <c r="D544" s="3">
        <v>72</v>
      </c>
      <c r="E544" s="3" t="s">
        <v>2032</v>
      </c>
      <c r="F544" s="5" t="s">
        <v>1536</v>
      </c>
      <c r="G544" s="3" t="s">
        <v>2033</v>
      </c>
      <c r="H544" s="3" t="s">
        <v>450</v>
      </c>
    </row>
    <row r="545" spans="1:8" ht="15.5" x14ac:dyDescent="0.35">
      <c r="A545" s="4">
        <v>37611</v>
      </c>
      <c r="B545" s="3" t="s">
        <v>5</v>
      </c>
      <c r="C545" s="3">
        <v>166</v>
      </c>
      <c r="D545" s="3">
        <v>57</v>
      </c>
      <c r="E545" s="3" t="s">
        <v>2071</v>
      </c>
      <c r="F545" s="5" t="s">
        <v>1283</v>
      </c>
      <c r="G545" s="3" t="s">
        <v>2072</v>
      </c>
      <c r="H545" s="3" t="s">
        <v>470</v>
      </c>
    </row>
    <row r="546" spans="1:8" ht="15.5" x14ac:dyDescent="0.35">
      <c r="A546" s="4">
        <v>37710</v>
      </c>
      <c r="B546" s="3" t="s">
        <v>5</v>
      </c>
      <c r="C546" s="3">
        <v>180</v>
      </c>
      <c r="D546" s="3">
        <v>67</v>
      </c>
      <c r="E546" s="3" t="s">
        <v>2513</v>
      </c>
      <c r="F546" s="5" t="s">
        <v>1107</v>
      </c>
      <c r="G546" s="3" t="s">
        <v>2514</v>
      </c>
      <c r="H546" s="3" t="s">
        <v>690</v>
      </c>
    </row>
    <row r="547" spans="1:8" ht="15.5" x14ac:dyDescent="0.35">
      <c r="A547" s="4">
        <v>38234</v>
      </c>
      <c r="B547" s="3" t="s">
        <v>1</v>
      </c>
      <c r="C547" s="3">
        <v>177</v>
      </c>
      <c r="D547" s="3">
        <v>63</v>
      </c>
      <c r="E547" s="3" t="s">
        <v>2918</v>
      </c>
      <c r="F547" s="5" t="s">
        <v>1212</v>
      </c>
      <c r="G547" s="3" t="s">
        <v>2919</v>
      </c>
      <c r="H547" s="3" t="s">
        <v>892</v>
      </c>
    </row>
    <row r="548" spans="1:8" ht="15.5" x14ac:dyDescent="0.35">
      <c r="A548" s="4">
        <v>37840</v>
      </c>
      <c r="B548" s="3" t="s">
        <v>1</v>
      </c>
      <c r="C548" s="3">
        <v>179</v>
      </c>
      <c r="D548" s="3">
        <v>64</v>
      </c>
      <c r="E548" s="3" t="s">
        <v>2904</v>
      </c>
      <c r="F548" s="5" t="s">
        <v>1230</v>
      </c>
      <c r="G548" s="3" t="s">
        <v>2905</v>
      </c>
      <c r="H548" s="3" t="s">
        <v>885</v>
      </c>
    </row>
    <row r="549" spans="1:8" ht="15.5" x14ac:dyDescent="0.35">
      <c r="A549" s="4">
        <v>37953</v>
      </c>
      <c r="B549" s="3" t="s">
        <v>1</v>
      </c>
      <c r="C549" s="3">
        <v>155</v>
      </c>
      <c r="D549" s="3">
        <v>77</v>
      </c>
      <c r="E549" s="3" t="s">
        <v>1776</v>
      </c>
      <c r="F549" s="5" t="s">
        <v>1077</v>
      </c>
      <c r="G549" s="3" t="s">
        <v>1777</v>
      </c>
      <c r="H549" s="3" t="s">
        <v>328</v>
      </c>
    </row>
    <row r="550" spans="1:8" ht="15.5" x14ac:dyDescent="0.35">
      <c r="A550" s="4">
        <v>37754</v>
      </c>
      <c r="B550" s="3" t="s">
        <v>6</v>
      </c>
      <c r="C550" s="3">
        <v>172</v>
      </c>
      <c r="D550" s="3">
        <v>63</v>
      </c>
      <c r="E550" s="3" t="s">
        <v>1310</v>
      </c>
      <c r="F550" s="5" t="s">
        <v>1311</v>
      </c>
      <c r="G550" s="3" t="s">
        <v>1312</v>
      </c>
      <c r="H550" s="3" t="s">
        <v>111</v>
      </c>
    </row>
    <row r="551" spans="1:8" ht="15.5" x14ac:dyDescent="0.35">
      <c r="A551" s="4">
        <v>37615</v>
      </c>
      <c r="B551" s="3" t="s">
        <v>1</v>
      </c>
      <c r="C551" s="3">
        <v>179</v>
      </c>
      <c r="D551" s="3">
        <v>62</v>
      </c>
      <c r="E551" s="3" t="s">
        <v>2605</v>
      </c>
      <c r="F551" s="5" t="s">
        <v>1314</v>
      </c>
      <c r="G551" s="3" t="s">
        <v>2606</v>
      </c>
      <c r="H551" s="3" t="s">
        <v>737</v>
      </c>
    </row>
    <row r="552" spans="1:8" ht="15.5" x14ac:dyDescent="0.35">
      <c r="A552" s="4">
        <v>37301</v>
      </c>
      <c r="B552" s="3" t="s">
        <v>7</v>
      </c>
      <c r="C552" s="3">
        <v>174</v>
      </c>
      <c r="D552" s="3">
        <v>91</v>
      </c>
      <c r="E552" s="3" t="s">
        <v>2435</v>
      </c>
      <c r="F552" s="5" t="s">
        <v>1199</v>
      </c>
      <c r="G552" s="3" t="s">
        <v>2436</v>
      </c>
      <c r="H552" s="3" t="s">
        <v>651</v>
      </c>
    </row>
    <row r="553" spans="1:8" ht="15.5" x14ac:dyDescent="0.35">
      <c r="A553" s="4">
        <v>37820</v>
      </c>
      <c r="B553" s="3" t="s">
        <v>6</v>
      </c>
      <c r="C553" s="3">
        <v>153</v>
      </c>
      <c r="D553" s="3">
        <v>49</v>
      </c>
      <c r="E553" s="3" t="s">
        <v>1708</v>
      </c>
      <c r="F553" s="5" t="s">
        <v>1709</v>
      </c>
      <c r="G553" s="3" t="s">
        <v>1710</v>
      </c>
      <c r="H553" s="3" t="s">
        <v>296</v>
      </c>
    </row>
    <row r="554" spans="1:8" ht="15.5" x14ac:dyDescent="0.35">
      <c r="A554" s="4">
        <v>37741</v>
      </c>
      <c r="B554" s="3" t="s">
        <v>3</v>
      </c>
      <c r="C554" s="3">
        <v>177</v>
      </c>
      <c r="D554" s="3">
        <v>57</v>
      </c>
      <c r="E554" s="3" t="s">
        <v>2192</v>
      </c>
      <c r="F554" s="5" t="s">
        <v>1384</v>
      </c>
      <c r="G554" s="3" t="s">
        <v>2193</v>
      </c>
      <c r="H554" s="3" t="s">
        <v>531</v>
      </c>
    </row>
    <row r="555" spans="1:8" ht="15.5" x14ac:dyDescent="0.35">
      <c r="A555" s="4">
        <v>38435</v>
      </c>
      <c r="B555" s="3" t="s">
        <v>5</v>
      </c>
      <c r="C555" s="3">
        <v>165</v>
      </c>
      <c r="D555" s="3">
        <v>64</v>
      </c>
      <c r="E555" s="3" t="s">
        <v>3078</v>
      </c>
      <c r="F555" s="5" t="s">
        <v>1256</v>
      </c>
      <c r="G555" s="3" t="s">
        <v>3079</v>
      </c>
      <c r="H555" s="3" t="s">
        <v>973</v>
      </c>
    </row>
    <row r="556" spans="1:8" ht="15.5" x14ac:dyDescent="0.35">
      <c r="A556" s="4">
        <v>37757</v>
      </c>
      <c r="B556" s="3" t="s">
        <v>3</v>
      </c>
      <c r="C556" s="3">
        <v>150</v>
      </c>
      <c r="D556" s="3">
        <v>91</v>
      </c>
      <c r="E556" s="3" t="s">
        <v>1667</v>
      </c>
      <c r="F556" s="5" t="s">
        <v>1206</v>
      </c>
      <c r="G556" s="3" t="s">
        <v>1668</v>
      </c>
      <c r="H556" s="3" t="s">
        <v>276</v>
      </c>
    </row>
    <row r="557" spans="1:8" ht="15.5" x14ac:dyDescent="0.35">
      <c r="A557" s="4">
        <v>38270</v>
      </c>
      <c r="B557" s="3" t="s">
        <v>1</v>
      </c>
      <c r="C557" s="3">
        <v>171</v>
      </c>
      <c r="D557" s="3">
        <v>76</v>
      </c>
      <c r="E557" s="3" t="s">
        <v>2395</v>
      </c>
      <c r="F557" s="5" t="s">
        <v>1289</v>
      </c>
      <c r="G557" s="3" t="s">
        <v>2396</v>
      </c>
      <c r="H557" s="3" t="s">
        <v>631</v>
      </c>
    </row>
    <row r="558" spans="1:8" ht="15.5" x14ac:dyDescent="0.35">
      <c r="A558" s="4">
        <v>37885</v>
      </c>
      <c r="B558" s="3" t="s">
        <v>6</v>
      </c>
      <c r="C558" s="3">
        <v>163</v>
      </c>
      <c r="D558" s="3">
        <v>85</v>
      </c>
      <c r="E558" s="3" t="s">
        <v>2703</v>
      </c>
      <c r="F558" s="5" t="s">
        <v>1529</v>
      </c>
      <c r="G558" s="3" t="s">
        <v>2704</v>
      </c>
      <c r="H558" s="3" t="s">
        <v>787</v>
      </c>
    </row>
    <row r="559" spans="1:8" ht="15.5" x14ac:dyDescent="0.35">
      <c r="A559" s="4">
        <v>37387</v>
      </c>
      <c r="B559" s="3" t="s">
        <v>5</v>
      </c>
      <c r="C559" s="3">
        <v>166</v>
      </c>
      <c r="D559" s="3">
        <v>74</v>
      </c>
      <c r="E559" s="3" t="s">
        <v>2507</v>
      </c>
      <c r="F559" s="5" t="s">
        <v>1233</v>
      </c>
      <c r="G559" s="3" t="s">
        <v>2508</v>
      </c>
      <c r="H559" s="3" t="s">
        <v>687</v>
      </c>
    </row>
    <row r="560" spans="1:8" ht="15.5" x14ac:dyDescent="0.35">
      <c r="A560" s="4">
        <v>37112</v>
      </c>
      <c r="B560" s="3" t="s">
        <v>2</v>
      </c>
      <c r="C560" s="3">
        <v>156</v>
      </c>
      <c r="D560" s="3">
        <v>54</v>
      </c>
      <c r="E560" s="3" t="s">
        <v>2319</v>
      </c>
      <c r="F560" s="5" t="s">
        <v>1848</v>
      </c>
      <c r="G560" s="3" t="s">
        <v>2320</v>
      </c>
      <c r="H560" s="3" t="s">
        <v>594</v>
      </c>
    </row>
    <row r="561" spans="1:8" ht="15.5" x14ac:dyDescent="0.35">
      <c r="A561" s="4">
        <v>37972</v>
      </c>
      <c r="B561" s="3" t="s">
        <v>5</v>
      </c>
      <c r="C561" s="3">
        <v>175</v>
      </c>
      <c r="D561" s="3">
        <v>48</v>
      </c>
      <c r="E561" s="3" t="s">
        <v>2004</v>
      </c>
      <c r="F561" s="5" t="s">
        <v>1334</v>
      </c>
      <c r="G561" s="3" t="s">
        <v>2005</v>
      </c>
      <c r="H561" s="3" t="s">
        <v>437</v>
      </c>
    </row>
    <row r="562" spans="1:8" ht="15.5" x14ac:dyDescent="0.35">
      <c r="A562" s="4">
        <v>37605</v>
      </c>
      <c r="B562" s="3" t="s">
        <v>0</v>
      </c>
      <c r="C562" s="3">
        <v>159</v>
      </c>
      <c r="D562" s="3">
        <v>88</v>
      </c>
      <c r="E562" s="3" t="s">
        <v>2519</v>
      </c>
      <c r="F562" s="5" t="s">
        <v>1501</v>
      </c>
      <c r="G562" s="3" t="s">
        <v>2520</v>
      </c>
      <c r="H562" s="3" t="s">
        <v>693</v>
      </c>
    </row>
    <row r="563" spans="1:8" ht="15.5" x14ac:dyDescent="0.35">
      <c r="A563" s="4">
        <v>37752</v>
      </c>
      <c r="B563" s="3" t="s">
        <v>7</v>
      </c>
      <c r="C563" s="3">
        <v>161</v>
      </c>
      <c r="D563" s="3">
        <v>62</v>
      </c>
      <c r="E563" s="3" t="s">
        <v>2109</v>
      </c>
      <c r="F563" s="5" t="s">
        <v>1297</v>
      </c>
      <c r="G563" s="3" t="s">
        <v>2110</v>
      </c>
      <c r="H563" s="3" t="s">
        <v>489</v>
      </c>
    </row>
    <row r="564" spans="1:8" ht="15.5" x14ac:dyDescent="0.35">
      <c r="A564" s="4">
        <v>37851</v>
      </c>
      <c r="B564" s="3" t="s">
        <v>2</v>
      </c>
      <c r="C564" s="3">
        <v>169</v>
      </c>
      <c r="D564" s="3">
        <v>67</v>
      </c>
      <c r="E564" s="3" t="s">
        <v>2218</v>
      </c>
      <c r="F564" s="5" t="s">
        <v>1212</v>
      </c>
      <c r="G564" s="3" t="s">
        <v>2219</v>
      </c>
      <c r="H564" s="3" t="s">
        <v>544</v>
      </c>
    </row>
    <row r="565" spans="1:8" ht="15.5" x14ac:dyDescent="0.35">
      <c r="A565" s="4">
        <v>37533</v>
      </c>
      <c r="B565" s="3" t="s">
        <v>5</v>
      </c>
      <c r="C565" s="3">
        <v>170</v>
      </c>
      <c r="D565" s="3">
        <v>58</v>
      </c>
      <c r="E565" s="3" t="s">
        <v>3010</v>
      </c>
      <c r="F565" s="5" t="s">
        <v>1297</v>
      </c>
      <c r="G565" s="3" t="s">
        <v>3011</v>
      </c>
      <c r="H565" s="3" t="s">
        <v>938</v>
      </c>
    </row>
    <row r="566" spans="1:8" ht="15.5" x14ac:dyDescent="0.35">
      <c r="A566" s="4">
        <v>38072</v>
      </c>
      <c r="B566" s="3" t="s">
        <v>0</v>
      </c>
      <c r="C566" s="3">
        <v>152</v>
      </c>
      <c r="D566" s="3">
        <v>76</v>
      </c>
      <c r="E566" s="3" t="s">
        <v>1643</v>
      </c>
      <c r="F566" s="5" t="s">
        <v>1297</v>
      </c>
      <c r="G566" s="3" t="s">
        <v>1644</v>
      </c>
      <c r="H566" s="3" t="s">
        <v>264</v>
      </c>
    </row>
    <row r="567" spans="1:8" ht="15.5" x14ac:dyDescent="0.35">
      <c r="A567" s="4">
        <v>38223</v>
      </c>
      <c r="B567" s="3" t="s">
        <v>6</v>
      </c>
      <c r="C567" s="3">
        <v>173</v>
      </c>
      <c r="D567" s="3">
        <v>89</v>
      </c>
      <c r="E567" s="3" t="s">
        <v>2924</v>
      </c>
      <c r="F567" s="5" t="s">
        <v>1119</v>
      </c>
      <c r="G567" s="3" t="s">
        <v>2925</v>
      </c>
      <c r="H567" s="3" t="s">
        <v>895</v>
      </c>
    </row>
    <row r="568" spans="1:8" ht="15.5" x14ac:dyDescent="0.35">
      <c r="A568" s="4">
        <v>37667</v>
      </c>
      <c r="B568" s="3" t="s">
        <v>2</v>
      </c>
      <c r="C568" s="3">
        <v>175</v>
      </c>
      <c r="D568" s="3">
        <v>69</v>
      </c>
      <c r="E568" s="3" t="s">
        <v>2671</v>
      </c>
      <c r="F568" s="5" t="s">
        <v>1199</v>
      </c>
      <c r="G568" s="3" t="s">
        <v>2672</v>
      </c>
      <c r="H568" s="3" t="s">
        <v>770</v>
      </c>
    </row>
    <row r="569" spans="1:8" ht="15.5" x14ac:dyDescent="0.35">
      <c r="A569" s="4">
        <v>38229</v>
      </c>
      <c r="B569" s="3" t="s">
        <v>2</v>
      </c>
      <c r="C569" s="3">
        <v>156</v>
      </c>
      <c r="D569" s="3">
        <v>80</v>
      </c>
      <c r="E569" s="3" t="s">
        <v>2732</v>
      </c>
      <c r="F569" s="5" t="s">
        <v>1065</v>
      </c>
      <c r="G569" s="3" t="s">
        <v>2733</v>
      </c>
      <c r="H569" s="3" t="s">
        <v>802</v>
      </c>
    </row>
    <row r="570" spans="1:8" ht="15.5" x14ac:dyDescent="0.35">
      <c r="A570" s="4">
        <v>37415</v>
      </c>
      <c r="B570" s="3" t="s">
        <v>5</v>
      </c>
      <c r="C570" s="3">
        <v>156</v>
      </c>
      <c r="D570" s="3">
        <v>68</v>
      </c>
      <c r="E570" s="3" t="s">
        <v>2198</v>
      </c>
      <c r="F570" s="5" t="s">
        <v>1110</v>
      </c>
      <c r="G570" s="3" t="s">
        <v>2199</v>
      </c>
      <c r="H570" s="3" t="s">
        <v>534</v>
      </c>
    </row>
    <row r="571" spans="1:8" ht="15.5" x14ac:dyDescent="0.35">
      <c r="A571" s="4">
        <v>37474</v>
      </c>
      <c r="B571" s="3" t="s">
        <v>3</v>
      </c>
      <c r="C571" s="3">
        <v>169</v>
      </c>
      <c r="D571" s="3">
        <v>47</v>
      </c>
      <c r="E571" s="3" t="s">
        <v>2984</v>
      </c>
      <c r="F571" s="5" t="s">
        <v>1321</v>
      </c>
      <c r="G571" s="3" t="s">
        <v>2985</v>
      </c>
      <c r="H571" s="3" t="s">
        <v>924</v>
      </c>
    </row>
    <row r="572" spans="1:8" ht="15.5" x14ac:dyDescent="0.35">
      <c r="A572" s="4">
        <v>37951</v>
      </c>
      <c r="B572" s="3" t="s">
        <v>4</v>
      </c>
      <c r="C572" s="3">
        <v>172</v>
      </c>
      <c r="D572" s="3">
        <v>70</v>
      </c>
      <c r="E572" s="3" t="s">
        <v>1758</v>
      </c>
      <c r="F572" s="5" t="s">
        <v>1759</v>
      </c>
      <c r="G572" s="3" t="s">
        <v>1760</v>
      </c>
      <c r="H572" s="3" t="s">
        <v>320</v>
      </c>
    </row>
    <row r="573" spans="1:8" ht="15.5" x14ac:dyDescent="0.35">
      <c r="A573" s="4">
        <v>38299</v>
      </c>
      <c r="B573" s="3" t="s">
        <v>4</v>
      </c>
      <c r="C573" s="3">
        <v>156</v>
      </c>
      <c r="D573" s="3">
        <v>68</v>
      </c>
      <c r="E573" s="3" t="s">
        <v>2063</v>
      </c>
      <c r="F573" s="5" t="s">
        <v>1262</v>
      </c>
      <c r="G573" s="3" t="s">
        <v>2064</v>
      </c>
      <c r="H573" s="3" t="s">
        <v>466</v>
      </c>
    </row>
    <row r="574" spans="1:8" ht="15.5" x14ac:dyDescent="0.35">
      <c r="A574" s="4">
        <v>37153</v>
      </c>
      <c r="B574" s="3" t="s">
        <v>7</v>
      </c>
      <c r="C574" s="3">
        <v>180</v>
      </c>
      <c r="D574" s="3">
        <v>73</v>
      </c>
      <c r="E574" s="3" t="s">
        <v>3053</v>
      </c>
      <c r="F574" s="5" t="s">
        <v>1709</v>
      </c>
      <c r="G574" s="3" t="s">
        <v>3054</v>
      </c>
      <c r="H574" s="3" t="s">
        <v>960</v>
      </c>
    </row>
    <row r="575" spans="1:8" ht="15.5" x14ac:dyDescent="0.35">
      <c r="A575" s="4">
        <v>37129</v>
      </c>
      <c r="B575" s="3" t="s">
        <v>1</v>
      </c>
      <c r="C575" s="3">
        <v>173</v>
      </c>
      <c r="D575" s="3">
        <v>59</v>
      </c>
      <c r="E575" s="3" t="s">
        <v>2771</v>
      </c>
      <c r="F575" s="5" t="s">
        <v>1779</v>
      </c>
      <c r="G575" s="3" t="s">
        <v>2772</v>
      </c>
      <c r="H575" s="3" t="s">
        <v>821</v>
      </c>
    </row>
    <row r="576" spans="1:8" ht="15.5" x14ac:dyDescent="0.35">
      <c r="A576" s="4">
        <v>37644</v>
      </c>
      <c r="B576" s="3" t="s">
        <v>4</v>
      </c>
      <c r="C576" s="3">
        <v>174</v>
      </c>
      <c r="D576" s="3">
        <v>86</v>
      </c>
      <c r="E576" s="3" t="s">
        <v>1507</v>
      </c>
      <c r="F576" s="5" t="s">
        <v>1375</v>
      </c>
      <c r="G576" s="3" t="s">
        <v>1508</v>
      </c>
      <c r="H576" s="3" t="s">
        <v>199</v>
      </c>
    </row>
    <row r="577" spans="1:8" ht="15.5" x14ac:dyDescent="0.35">
      <c r="A577" s="4">
        <v>38319</v>
      </c>
      <c r="B577" s="3" t="s">
        <v>4</v>
      </c>
      <c r="C577" s="3">
        <v>150</v>
      </c>
      <c r="D577" s="3">
        <v>85</v>
      </c>
      <c r="E577" s="3" t="s">
        <v>2309</v>
      </c>
      <c r="F577" s="5" t="s">
        <v>1068</v>
      </c>
      <c r="G577" s="3" t="s">
        <v>2310</v>
      </c>
      <c r="H577" s="3" t="s">
        <v>589</v>
      </c>
    </row>
    <row r="578" spans="1:8" ht="15.5" x14ac:dyDescent="0.35">
      <c r="A578" s="4">
        <v>37157</v>
      </c>
      <c r="B578" s="3" t="s">
        <v>6</v>
      </c>
      <c r="C578" s="3">
        <v>180</v>
      </c>
      <c r="D578" s="3">
        <v>93</v>
      </c>
      <c r="E578" s="3" t="s">
        <v>2752</v>
      </c>
      <c r="F578" s="5" t="s">
        <v>1314</v>
      </c>
      <c r="G578" s="3" t="s">
        <v>2753</v>
      </c>
      <c r="H578" s="3" t="s">
        <v>812</v>
      </c>
    </row>
    <row r="579" spans="1:8" ht="15.5" x14ac:dyDescent="0.35">
      <c r="A579" s="4">
        <v>38336</v>
      </c>
      <c r="B579" s="3" t="s">
        <v>2</v>
      </c>
      <c r="C579" s="3">
        <v>160</v>
      </c>
      <c r="D579" s="3">
        <v>78</v>
      </c>
      <c r="E579" s="3" t="s">
        <v>1495</v>
      </c>
      <c r="F579" s="5" t="s">
        <v>1113</v>
      </c>
      <c r="G579" s="3" t="s">
        <v>1496</v>
      </c>
      <c r="H579" s="3" t="s">
        <v>193</v>
      </c>
    </row>
    <row r="580" spans="1:8" ht="15.5" x14ac:dyDescent="0.35">
      <c r="A580" s="4">
        <v>37836</v>
      </c>
      <c r="B580" s="3" t="s">
        <v>0</v>
      </c>
      <c r="C580" s="3">
        <v>158</v>
      </c>
      <c r="D580" s="3">
        <v>65</v>
      </c>
      <c r="E580" s="3" t="s">
        <v>2079</v>
      </c>
      <c r="F580" s="5" t="s">
        <v>1104</v>
      </c>
      <c r="G580" s="3" t="s">
        <v>2080</v>
      </c>
      <c r="H580" s="3" t="s">
        <v>474</v>
      </c>
    </row>
    <row r="581" spans="1:8" ht="15.5" x14ac:dyDescent="0.35">
      <c r="A581" s="4">
        <v>38331</v>
      </c>
      <c r="B581" s="3" t="s">
        <v>1</v>
      </c>
      <c r="C581" s="3">
        <v>159</v>
      </c>
      <c r="D581" s="3">
        <v>76</v>
      </c>
      <c r="E581" s="3" t="s">
        <v>3129</v>
      </c>
      <c r="F581" s="5" t="s">
        <v>1086</v>
      </c>
      <c r="G581" s="3" t="s">
        <v>3130</v>
      </c>
      <c r="H581" s="3" t="s">
        <v>999</v>
      </c>
    </row>
    <row r="582" spans="1:8" ht="15.5" x14ac:dyDescent="0.35">
      <c r="A582" s="4">
        <v>38440</v>
      </c>
      <c r="B582" s="3" t="s">
        <v>2</v>
      </c>
      <c r="C582" s="3">
        <v>180</v>
      </c>
      <c r="D582" s="3">
        <v>68</v>
      </c>
      <c r="E582" s="3" t="s">
        <v>2613</v>
      </c>
      <c r="F582" s="5" t="s">
        <v>1119</v>
      </c>
      <c r="G582" s="3" t="s">
        <v>2614</v>
      </c>
      <c r="H582" s="3" t="s">
        <v>741</v>
      </c>
    </row>
    <row r="583" spans="1:8" ht="15.5" x14ac:dyDescent="0.35">
      <c r="A583" s="4">
        <v>38450</v>
      </c>
      <c r="B583" s="3" t="s">
        <v>3</v>
      </c>
      <c r="C583" s="3">
        <v>177</v>
      </c>
      <c r="D583" s="3">
        <v>76</v>
      </c>
      <c r="E583" s="3" t="s">
        <v>1938</v>
      </c>
      <c r="F583" s="5" t="s">
        <v>1149</v>
      </c>
      <c r="G583" s="3" t="s">
        <v>1939</v>
      </c>
      <c r="H583" s="3" t="s">
        <v>405</v>
      </c>
    </row>
    <row r="584" spans="1:8" ht="15.5" x14ac:dyDescent="0.35">
      <c r="A584" s="4">
        <v>37447</v>
      </c>
      <c r="B584" s="3" t="s">
        <v>3</v>
      </c>
      <c r="C584" s="3">
        <v>180</v>
      </c>
      <c r="D584" s="3">
        <v>76</v>
      </c>
      <c r="E584" s="3" t="s">
        <v>2946</v>
      </c>
      <c r="F584" s="5" t="s">
        <v>1062</v>
      </c>
      <c r="G584" s="3" t="s">
        <v>2947</v>
      </c>
      <c r="H584" s="3" t="s">
        <v>906</v>
      </c>
    </row>
    <row r="585" spans="1:8" ht="15.5" x14ac:dyDescent="0.35">
      <c r="A585" s="4">
        <v>37295</v>
      </c>
      <c r="B585" s="3" t="s">
        <v>5</v>
      </c>
      <c r="C585" s="3">
        <v>151</v>
      </c>
      <c r="D585" s="3">
        <v>65</v>
      </c>
      <c r="E585" s="3" t="s">
        <v>2868</v>
      </c>
      <c r="F585" s="5" t="s">
        <v>1321</v>
      </c>
      <c r="G585" s="3" t="s">
        <v>2869</v>
      </c>
      <c r="H585" s="3" t="s">
        <v>867</v>
      </c>
    </row>
    <row r="586" spans="1:8" ht="15.5" x14ac:dyDescent="0.35">
      <c r="A586" s="4">
        <v>37100</v>
      </c>
      <c r="B586" s="3" t="s">
        <v>1</v>
      </c>
      <c r="C586" s="3">
        <v>177</v>
      </c>
      <c r="D586" s="3">
        <v>77</v>
      </c>
      <c r="E586" s="3" t="s">
        <v>1359</v>
      </c>
      <c r="F586" s="5" t="s">
        <v>1297</v>
      </c>
      <c r="G586" s="3" t="s">
        <v>1360</v>
      </c>
      <c r="H586" s="3" t="s">
        <v>131</v>
      </c>
    </row>
    <row r="587" spans="1:8" ht="15.5" x14ac:dyDescent="0.35">
      <c r="A587" s="4">
        <v>38369</v>
      </c>
      <c r="B587" s="3" t="s">
        <v>4</v>
      </c>
      <c r="C587" s="3">
        <v>155</v>
      </c>
      <c r="D587" s="3">
        <v>73</v>
      </c>
      <c r="E587" s="3" t="s">
        <v>3045</v>
      </c>
      <c r="F587" s="5" t="s">
        <v>1256</v>
      </c>
      <c r="G587" s="3" t="s">
        <v>3046</v>
      </c>
      <c r="H587" s="3" t="s">
        <v>956</v>
      </c>
    </row>
    <row r="588" spans="1:8" ht="15.5" x14ac:dyDescent="0.35">
      <c r="A588" s="4">
        <v>37905</v>
      </c>
      <c r="B588" s="3" t="s">
        <v>0</v>
      </c>
      <c r="C588" s="3">
        <v>164</v>
      </c>
      <c r="D588" s="3">
        <v>94</v>
      </c>
      <c r="E588" s="3" t="s">
        <v>1916</v>
      </c>
      <c r="F588" s="5" t="s">
        <v>1267</v>
      </c>
      <c r="G588" s="3" t="s">
        <v>1917</v>
      </c>
      <c r="H588" s="3" t="s">
        <v>395</v>
      </c>
    </row>
    <row r="589" spans="1:8" ht="15.5" x14ac:dyDescent="0.35">
      <c r="A589" s="4">
        <v>38229</v>
      </c>
      <c r="B589" s="3" t="s">
        <v>3</v>
      </c>
      <c r="C589" s="3">
        <v>165</v>
      </c>
      <c r="D589" s="3">
        <v>63</v>
      </c>
      <c r="E589" s="3" t="s">
        <v>2284</v>
      </c>
      <c r="F589" s="5" t="s">
        <v>1222</v>
      </c>
      <c r="G589" s="3" t="s">
        <v>2285</v>
      </c>
      <c r="H589" s="3" t="s">
        <v>577</v>
      </c>
    </row>
    <row r="590" spans="1:8" ht="15.5" x14ac:dyDescent="0.35">
      <c r="A590" s="4">
        <v>37547</v>
      </c>
      <c r="B590" s="3" t="s">
        <v>1</v>
      </c>
      <c r="C590" s="3">
        <v>163</v>
      </c>
      <c r="D590" s="3">
        <v>91</v>
      </c>
      <c r="E590" s="3" t="s">
        <v>1621</v>
      </c>
      <c r="F590" s="5" t="s">
        <v>1062</v>
      </c>
      <c r="G590" s="3" t="s">
        <v>1622</v>
      </c>
      <c r="H590" s="3" t="s">
        <v>253</v>
      </c>
    </row>
    <row r="591" spans="1:8" ht="15.5" x14ac:dyDescent="0.35">
      <c r="A591" s="4">
        <v>37419</v>
      </c>
      <c r="B591" s="3" t="s">
        <v>1</v>
      </c>
      <c r="C591" s="3">
        <v>167</v>
      </c>
      <c r="D591" s="3">
        <v>70</v>
      </c>
      <c r="E591" s="3" t="s">
        <v>3082</v>
      </c>
      <c r="F591" s="5" t="s">
        <v>1321</v>
      </c>
      <c r="G591" s="3" t="s">
        <v>3083</v>
      </c>
      <c r="H591" s="3" t="s">
        <v>975</v>
      </c>
    </row>
    <row r="592" spans="1:8" ht="15.5" x14ac:dyDescent="0.35">
      <c r="A592" s="4">
        <v>38050</v>
      </c>
      <c r="B592" s="3" t="s">
        <v>4</v>
      </c>
      <c r="C592" s="3">
        <v>165</v>
      </c>
      <c r="D592" s="3">
        <v>56</v>
      </c>
      <c r="E592" s="3" t="s">
        <v>2661</v>
      </c>
      <c r="F592" s="5" t="s">
        <v>1212</v>
      </c>
      <c r="G592" s="3" t="s">
        <v>2662</v>
      </c>
      <c r="H592" s="3" t="s">
        <v>765</v>
      </c>
    </row>
    <row r="593" spans="1:8" ht="15.5" x14ac:dyDescent="0.35">
      <c r="A593" s="4">
        <v>37572</v>
      </c>
      <c r="B593" s="3" t="s">
        <v>0</v>
      </c>
      <c r="C593" s="3">
        <v>157</v>
      </c>
      <c r="D593" s="3">
        <v>93</v>
      </c>
      <c r="E593" s="3" t="s">
        <v>2584</v>
      </c>
      <c r="F593" s="5" t="s">
        <v>1128</v>
      </c>
      <c r="G593" s="3" t="s">
        <v>2585</v>
      </c>
      <c r="H593" s="3" t="s">
        <v>727</v>
      </c>
    </row>
    <row r="594" spans="1:8" ht="15.5" x14ac:dyDescent="0.35">
      <c r="A594" s="4">
        <v>37590</v>
      </c>
      <c r="B594" s="3" t="s">
        <v>0</v>
      </c>
      <c r="C594" s="3">
        <v>150</v>
      </c>
      <c r="D594" s="3">
        <v>86</v>
      </c>
      <c r="E594" s="3" t="s">
        <v>1730</v>
      </c>
      <c r="F594" s="5" t="s">
        <v>1230</v>
      </c>
      <c r="G594" s="3" t="s">
        <v>1731</v>
      </c>
      <c r="H594" s="3" t="s">
        <v>306</v>
      </c>
    </row>
    <row r="595" spans="1:8" ht="15.5" x14ac:dyDescent="0.35">
      <c r="A595" s="4">
        <v>38337</v>
      </c>
      <c r="B595" s="3" t="s">
        <v>5</v>
      </c>
      <c r="C595" s="3">
        <v>173</v>
      </c>
      <c r="D595" s="3">
        <v>50</v>
      </c>
      <c r="E595" s="3" t="s">
        <v>2367</v>
      </c>
      <c r="F595" s="5" t="s">
        <v>1375</v>
      </c>
      <c r="G595" s="3" t="s">
        <v>2368</v>
      </c>
      <c r="H595" s="3" t="s">
        <v>617</v>
      </c>
    </row>
    <row r="596" spans="1:8" ht="15.5" x14ac:dyDescent="0.35">
      <c r="A596" s="4">
        <v>37222</v>
      </c>
      <c r="B596" s="3" t="s">
        <v>0</v>
      </c>
      <c r="C596" s="3">
        <v>160</v>
      </c>
      <c r="D596" s="3">
        <v>58</v>
      </c>
      <c r="E596" s="3" t="s">
        <v>2884</v>
      </c>
      <c r="F596" s="5" t="s">
        <v>1479</v>
      </c>
      <c r="G596" s="3" t="s">
        <v>2885</v>
      </c>
      <c r="H596" s="3" t="s">
        <v>875</v>
      </c>
    </row>
    <row r="597" spans="1:8" ht="15.5" x14ac:dyDescent="0.35">
      <c r="A597" s="4">
        <v>37741</v>
      </c>
      <c r="B597" s="3" t="s">
        <v>1</v>
      </c>
      <c r="C597" s="3">
        <v>168</v>
      </c>
      <c r="D597" s="3">
        <v>72</v>
      </c>
      <c r="E597" s="3" t="s">
        <v>3115</v>
      </c>
      <c r="F597" s="5" t="s">
        <v>1256</v>
      </c>
      <c r="G597" s="3" t="s">
        <v>3116</v>
      </c>
      <c r="H597" s="3" t="s">
        <v>992</v>
      </c>
    </row>
    <row r="598" spans="1:8" ht="15.5" x14ac:dyDescent="0.35">
      <c r="A598" s="4">
        <v>37449</v>
      </c>
      <c r="B598" s="3" t="s">
        <v>2</v>
      </c>
      <c r="C598" s="3">
        <v>179</v>
      </c>
      <c r="D598" s="3">
        <v>91</v>
      </c>
      <c r="E598" s="3" t="s">
        <v>2282</v>
      </c>
      <c r="F598" s="5" t="s">
        <v>1169</v>
      </c>
      <c r="G598" s="3" t="s">
        <v>2283</v>
      </c>
      <c r="H598" s="3" t="s">
        <v>576</v>
      </c>
    </row>
    <row r="599" spans="1:8" ht="15.5" x14ac:dyDescent="0.35">
      <c r="A599" s="4">
        <v>38148</v>
      </c>
      <c r="B599" s="3" t="s">
        <v>3</v>
      </c>
      <c r="C599" s="3">
        <v>172</v>
      </c>
      <c r="D599" s="3">
        <v>71</v>
      </c>
      <c r="E599" s="3" t="s">
        <v>2461</v>
      </c>
      <c r="F599" s="5" t="s">
        <v>1068</v>
      </c>
      <c r="G599" s="3" t="s">
        <v>2462</v>
      </c>
      <c r="H599" s="3" t="s">
        <v>664</v>
      </c>
    </row>
    <row r="600" spans="1:8" ht="15.5" x14ac:dyDescent="0.35">
      <c r="A600" s="4">
        <v>37593</v>
      </c>
      <c r="B600" s="3" t="s">
        <v>0</v>
      </c>
      <c r="C600" s="3">
        <v>165</v>
      </c>
      <c r="D600" s="3">
        <v>85</v>
      </c>
      <c r="E600" s="3" t="s">
        <v>2538</v>
      </c>
      <c r="F600" s="5" t="s">
        <v>1821</v>
      </c>
      <c r="G600" s="3" t="s">
        <v>2539</v>
      </c>
      <c r="H600" s="3" t="s">
        <v>703</v>
      </c>
    </row>
    <row r="601" spans="1:8" ht="15.5" x14ac:dyDescent="0.35">
      <c r="A601" s="4">
        <v>38176</v>
      </c>
      <c r="B601" s="3" t="s">
        <v>4</v>
      </c>
      <c r="C601" s="3">
        <v>154</v>
      </c>
      <c r="D601" s="3">
        <v>47</v>
      </c>
      <c r="E601" s="3" t="s">
        <v>2914</v>
      </c>
      <c r="F601" s="5" t="s">
        <v>1289</v>
      </c>
      <c r="G601" s="3" t="s">
        <v>2915</v>
      </c>
      <c r="H601" s="3" t="s">
        <v>890</v>
      </c>
    </row>
    <row r="602" spans="1:8" ht="15.5" x14ac:dyDescent="0.35">
      <c r="A602" s="4">
        <v>37347</v>
      </c>
      <c r="B602" s="3" t="s">
        <v>5</v>
      </c>
      <c r="C602" s="3">
        <v>159</v>
      </c>
      <c r="D602" s="3">
        <v>82</v>
      </c>
      <c r="E602" s="3" t="s">
        <v>2908</v>
      </c>
      <c r="F602" s="5" t="s">
        <v>1169</v>
      </c>
      <c r="G602" s="3" t="s">
        <v>2909</v>
      </c>
      <c r="H602" s="3" t="s">
        <v>887</v>
      </c>
    </row>
    <row r="603" spans="1:8" ht="15.5" x14ac:dyDescent="0.35">
      <c r="A603" s="4">
        <v>38454</v>
      </c>
      <c r="B603" s="3" t="s">
        <v>0</v>
      </c>
      <c r="C603" s="3">
        <v>155</v>
      </c>
      <c r="D603" s="3">
        <v>82</v>
      </c>
      <c r="E603" s="3" t="s">
        <v>1160</v>
      </c>
      <c r="F603" s="5" t="s">
        <v>1161</v>
      </c>
      <c r="G603" s="3" t="s">
        <v>1162</v>
      </c>
      <c r="H603" s="3" t="s">
        <v>53</v>
      </c>
    </row>
    <row r="604" spans="1:8" ht="15.5" x14ac:dyDescent="0.35">
      <c r="A604" s="4">
        <v>37213</v>
      </c>
      <c r="B604" s="3" t="s">
        <v>5</v>
      </c>
      <c r="C604" s="3">
        <v>175</v>
      </c>
      <c r="D604" s="3">
        <v>47</v>
      </c>
      <c r="E604" s="3" t="s">
        <v>2916</v>
      </c>
      <c r="F604" s="5" t="s">
        <v>1071</v>
      </c>
      <c r="G604" s="3" t="s">
        <v>2917</v>
      </c>
      <c r="H604" s="3" t="s">
        <v>891</v>
      </c>
    </row>
    <row r="605" spans="1:8" ht="15.5" x14ac:dyDescent="0.35">
      <c r="A605" s="4">
        <v>38460</v>
      </c>
      <c r="B605" s="3" t="s">
        <v>2</v>
      </c>
      <c r="C605" s="3">
        <v>176</v>
      </c>
      <c r="D605" s="3">
        <v>92</v>
      </c>
      <c r="E605" s="3" t="s">
        <v>2738</v>
      </c>
      <c r="F605" s="5" t="s">
        <v>1256</v>
      </c>
      <c r="G605" s="3" t="s">
        <v>2739</v>
      </c>
      <c r="H605" s="3" t="s">
        <v>805</v>
      </c>
    </row>
    <row r="606" spans="1:8" ht="15.5" x14ac:dyDescent="0.35">
      <c r="A606" s="4">
        <v>37982</v>
      </c>
      <c r="B606" s="3" t="s">
        <v>4</v>
      </c>
      <c r="C606" s="3">
        <v>161</v>
      </c>
      <c r="D606" s="3">
        <v>77</v>
      </c>
      <c r="E606" s="3" t="s">
        <v>2249</v>
      </c>
      <c r="F606" s="5" t="s">
        <v>1233</v>
      </c>
      <c r="G606" s="3" t="s">
        <v>2250</v>
      </c>
      <c r="H606" s="3" t="s">
        <v>559</v>
      </c>
    </row>
    <row r="607" spans="1:8" ht="15.5" x14ac:dyDescent="0.35">
      <c r="A607" s="4">
        <v>37400</v>
      </c>
      <c r="B607" s="3" t="s">
        <v>3</v>
      </c>
      <c r="C607" s="3">
        <v>169</v>
      </c>
      <c r="D607" s="3">
        <v>48</v>
      </c>
      <c r="E607" s="3" t="s">
        <v>1579</v>
      </c>
      <c r="F607" s="5" t="s">
        <v>1428</v>
      </c>
      <c r="G607" s="3" t="s">
        <v>1580</v>
      </c>
      <c r="H607" s="3" t="s">
        <v>233</v>
      </c>
    </row>
    <row r="608" spans="1:8" ht="15.5" x14ac:dyDescent="0.35">
      <c r="A608" s="4">
        <v>37112</v>
      </c>
      <c r="B608" s="3" t="s">
        <v>0</v>
      </c>
      <c r="C608" s="3">
        <v>158</v>
      </c>
      <c r="D608" s="3">
        <v>50</v>
      </c>
      <c r="E608" s="3" t="s">
        <v>2371</v>
      </c>
      <c r="F608" s="5" t="s">
        <v>1482</v>
      </c>
      <c r="G608" s="3" t="s">
        <v>2372</v>
      </c>
      <c r="H608" s="3" t="s">
        <v>619</v>
      </c>
    </row>
    <row r="609" spans="1:8" ht="15.5" x14ac:dyDescent="0.35">
      <c r="A609" s="4">
        <v>37924</v>
      </c>
      <c r="B609" s="3" t="s">
        <v>1</v>
      </c>
      <c r="C609" s="3">
        <v>173</v>
      </c>
      <c r="D609" s="3">
        <v>81</v>
      </c>
      <c r="E609" s="3" t="s">
        <v>2645</v>
      </c>
      <c r="F609" s="5" t="s">
        <v>1199</v>
      </c>
      <c r="G609" s="3" t="s">
        <v>2646</v>
      </c>
      <c r="H609" s="3" t="s">
        <v>757</v>
      </c>
    </row>
    <row r="610" spans="1:8" ht="15.5" x14ac:dyDescent="0.35">
      <c r="A610" s="4">
        <v>37902</v>
      </c>
      <c r="B610" s="3" t="s">
        <v>5</v>
      </c>
      <c r="C610" s="3">
        <v>165</v>
      </c>
      <c r="D610" s="3">
        <v>69</v>
      </c>
      <c r="E610" s="3" t="s">
        <v>1142</v>
      </c>
      <c r="F610" s="5" t="s">
        <v>1143</v>
      </c>
      <c r="G610" s="3" t="s">
        <v>1144</v>
      </c>
      <c r="H610" s="3" t="s">
        <v>46</v>
      </c>
    </row>
    <row r="611" spans="1:8" ht="15.5" x14ac:dyDescent="0.35">
      <c r="A611" s="4">
        <v>38092</v>
      </c>
      <c r="B611" s="3" t="s">
        <v>3</v>
      </c>
      <c r="C611" s="3">
        <v>157</v>
      </c>
      <c r="D611" s="3">
        <v>57</v>
      </c>
      <c r="E611" s="3" t="s">
        <v>2633</v>
      </c>
      <c r="F611" s="5" t="s">
        <v>1262</v>
      </c>
      <c r="G611" s="3" t="s">
        <v>2634</v>
      </c>
      <c r="H611" s="3" t="s">
        <v>751</v>
      </c>
    </row>
    <row r="612" spans="1:8" ht="15.5" x14ac:dyDescent="0.35">
      <c r="A612" s="4">
        <v>38212</v>
      </c>
      <c r="B612" s="3" t="s">
        <v>0</v>
      </c>
      <c r="C612" s="3">
        <v>166</v>
      </c>
      <c r="D612" s="3">
        <v>81</v>
      </c>
      <c r="E612" s="3" t="s">
        <v>1132</v>
      </c>
      <c r="F612" s="5" t="s">
        <v>1128</v>
      </c>
      <c r="G612" s="3" t="s">
        <v>1133</v>
      </c>
      <c r="H612" s="3" t="s">
        <v>42</v>
      </c>
    </row>
    <row r="613" spans="1:8" ht="15.5" x14ac:dyDescent="0.35">
      <c r="A613" s="4">
        <v>37705</v>
      </c>
      <c r="B613" s="3" t="s">
        <v>0</v>
      </c>
      <c r="C613" s="3">
        <v>157</v>
      </c>
      <c r="D613" s="3">
        <v>91</v>
      </c>
      <c r="E613" s="3" t="s">
        <v>1637</v>
      </c>
      <c r="F613" s="5" t="s">
        <v>1083</v>
      </c>
      <c r="G613" s="3" t="s">
        <v>1638</v>
      </c>
      <c r="H613" s="3" t="s">
        <v>261</v>
      </c>
    </row>
    <row r="614" spans="1:8" ht="15.5" x14ac:dyDescent="0.35">
      <c r="A614" s="4">
        <v>37476</v>
      </c>
      <c r="B614" s="3" t="s">
        <v>7</v>
      </c>
      <c r="C614" s="3">
        <v>173</v>
      </c>
      <c r="D614" s="3">
        <v>69</v>
      </c>
      <c r="E614" s="3" t="s">
        <v>1258</v>
      </c>
      <c r="F614" s="5" t="s">
        <v>1259</v>
      </c>
      <c r="G614" s="3" t="s">
        <v>1260</v>
      </c>
      <c r="H614" s="3" t="s">
        <v>90</v>
      </c>
    </row>
    <row r="615" spans="1:8" ht="15.5" x14ac:dyDescent="0.35">
      <c r="A615" s="4">
        <v>37690</v>
      </c>
      <c r="B615" s="3" t="s">
        <v>1</v>
      </c>
      <c r="C615" s="3">
        <v>170</v>
      </c>
      <c r="D615" s="3">
        <v>63</v>
      </c>
      <c r="E615" s="3" t="s">
        <v>2768</v>
      </c>
      <c r="F615" s="5" t="s">
        <v>1919</v>
      </c>
      <c r="G615" s="3" t="s">
        <v>2769</v>
      </c>
      <c r="H615" s="3" t="s">
        <v>819</v>
      </c>
    </row>
    <row r="616" spans="1:8" ht="15.5" x14ac:dyDescent="0.35">
      <c r="A616" s="4">
        <v>37653</v>
      </c>
      <c r="B616" s="3" t="s">
        <v>6</v>
      </c>
      <c r="C616" s="3">
        <v>163</v>
      </c>
      <c r="D616" s="3">
        <v>56</v>
      </c>
      <c r="E616" s="3" t="s">
        <v>3049</v>
      </c>
      <c r="F616" s="5" t="s">
        <v>1341</v>
      </c>
      <c r="G616" s="3" t="s">
        <v>3050</v>
      </c>
      <c r="H616" s="3" t="s">
        <v>958</v>
      </c>
    </row>
    <row r="617" spans="1:8" ht="15.5" x14ac:dyDescent="0.35">
      <c r="A617" s="4">
        <v>38274</v>
      </c>
      <c r="B617" s="3" t="s">
        <v>2</v>
      </c>
      <c r="C617" s="3">
        <v>153</v>
      </c>
      <c r="D617" s="3">
        <v>66</v>
      </c>
      <c r="E617" s="3" t="s">
        <v>1419</v>
      </c>
      <c r="F617" s="5" t="s">
        <v>1065</v>
      </c>
      <c r="G617" s="3" t="s">
        <v>1420</v>
      </c>
      <c r="H617" s="3" t="s">
        <v>158</v>
      </c>
    </row>
    <row r="618" spans="1:8" ht="15.5" x14ac:dyDescent="0.35">
      <c r="A618" s="4">
        <v>38406</v>
      </c>
      <c r="B618" s="3" t="s">
        <v>7</v>
      </c>
      <c r="C618" s="3">
        <v>152</v>
      </c>
      <c r="D618" s="3">
        <v>80</v>
      </c>
      <c r="E618" s="3" t="s">
        <v>2425</v>
      </c>
      <c r="F618" s="5" t="s">
        <v>1334</v>
      </c>
      <c r="G618" s="3" t="s">
        <v>2426</v>
      </c>
      <c r="H618" s="3" t="s">
        <v>646</v>
      </c>
    </row>
    <row r="619" spans="1:8" ht="15.5" x14ac:dyDescent="0.35">
      <c r="A619" s="4">
        <v>37838</v>
      </c>
      <c r="B619" s="3" t="s">
        <v>5</v>
      </c>
      <c r="C619" s="3">
        <v>173</v>
      </c>
      <c r="D619" s="3">
        <v>89</v>
      </c>
      <c r="E619" s="3" t="s">
        <v>2515</v>
      </c>
      <c r="F619" s="5" t="s">
        <v>1193</v>
      </c>
      <c r="G619" s="3" t="s">
        <v>2516</v>
      </c>
      <c r="H619" s="3" t="s">
        <v>691</v>
      </c>
    </row>
    <row r="620" spans="1:8" ht="15.5" x14ac:dyDescent="0.35">
      <c r="A620" s="4">
        <v>37530</v>
      </c>
      <c r="B620" s="3" t="s">
        <v>7</v>
      </c>
      <c r="C620" s="3">
        <v>174</v>
      </c>
      <c r="D620" s="3">
        <v>59</v>
      </c>
      <c r="E620" s="3" t="s">
        <v>1930</v>
      </c>
      <c r="F620" s="5" t="s">
        <v>1289</v>
      </c>
      <c r="G620" s="3" t="s">
        <v>1931</v>
      </c>
      <c r="H620" s="3" t="s">
        <v>401</v>
      </c>
    </row>
    <row r="621" spans="1:8" ht="15.5" x14ac:dyDescent="0.35">
      <c r="A621" s="4">
        <v>38272</v>
      </c>
      <c r="B621" s="3" t="s">
        <v>4</v>
      </c>
      <c r="C621" s="3">
        <v>175</v>
      </c>
      <c r="D621" s="3">
        <v>57</v>
      </c>
      <c r="E621" s="3" t="s">
        <v>1681</v>
      </c>
      <c r="F621" s="5" t="s">
        <v>1682</v>
      </c>
      <c r="G621" s="3" t="s">
        <v>1683</v>
      </c>
      <c r="H621" s="3" t="s">
        <v>283</v>
      </c>
    </row>
    <row r="622" spans="1:8" ht="15.5" x14ac:dyDescent="0.35">
      <c r="A622" s="4">
        <v>37328</v>
      </c>
      <c r="B622" s="3" t="s">
        <v>3</v>
      </c>
      <c r="C622" s="3">
        <v>167</v>
      </c>
      <c r="D622" s="3">
        <v>65</v>
      </c>
      <c r="E622" s="3" t="s">
        <v>2437</v>
      </c>
      <c r="F622" s="5" t="s">
        <v>1573</v>
      </c>
      <c r="G622" s="3" t="s">
        <v>2438</v>
      </c>
      <c r="H622" s="3" t="s">
        <v>652</v>
      </c>
    </row>
    <row r="623" spans="1:8" ht="15.5" x14ac:dyDescent="0.35">
      <c r="A623" s="4">
        <v>37749</v>
      </c>
      <c r="B623" s="3" t="s">
        <v>4</v>
      </c>
      <c r="C623" s="3">
        <v>162</v>
      </c>
      <c r="D623" s="3">
        <v>65</v>
      </c>
      <c r="E623" s="3" t="s">
        <v>2437</v>
      </c>
      <c r="F623" s="5" t="s">
        <v>1573</v>
      </c>
      <c r="G623" s="3" t="s">
        <v>2531</v>
      </c>
      <c r="H623" s="3" t="s">
        <v>699</v>
      </c>
    </row>
    <row r="624" spans="1:8" ht="15.5" x14ac:dyDescent="0.35">
      <c r="A624" s="4">
        <v>37907</v>
      </c>
      <c r="B624" s="3" t="s">
        <v>6</v>
      </c>
      <c r="C624" s="3">
        <v>169</v>
      </c>
      <c r="D624" s="3">
        <v>70</v>
      </c>
      <c r="E624" s="3" t="s">
        <v>1568</v>
      </c>
      <c r="F624" s="5" t="s">
        <v>1251</v>
      </c>
      <c r="G624" s="3" t="s">
        <v>1569</v>
      </c>
      <c r="H624" s="3" t="s">
        <v>228</v>
      </c>
    </row>
    <row r="625" spans="1:8" ht="15.5" x14ac:dyDescent="0.35">
      <c r="A625" s="4">
        <v>38148</v>
      </c>
      <c r="B625" s="3" t="s">
        <v>4</v>
      </c>
      <c r="C625" s="3">
        <v>175</v>
      </c>
      <c r="D625" s="3">
        <v>91</v>
      </c>
      <c r="E625" s="3" t="s">
        <v>1692</v>
      </c>
      <c r="F625" s="5" t="s">
        <v>1166</v>
      </c>
      <c r="G625" s="3" t="s">
        <v>1693</v>
      </c>
      <c r="H625" s="3" t="s">
        <v>288</v>
      </c>
    </row>
    <row r="626" spans="1:8" ht="15.5" x14ac:dyDescent="0.35">
      <c r="A626" s="4">
        <v>38221</v>
      </c>
      <c r="B626" s="3" t="s">
        <v>7</v>
      </c>
      <c r="C626" s="3">
        <v>160</v>
      </c>
      <c r="D626" s="3">
        <v>72</v>
      </c>
      <c r="E626" s="3" t="s">
        <v>2674</v>
      </c>
      <c r="F626" s="5" t="s">
        <v>1274</v>
      </c>
      <c r="G626" s="3" t="s">
        <v>2675</v>
      </c>
      <c r="H626" s="3" t="s">
        <v>772</v>
      </c>
    </row>
    <row r="627" spans="1:8" ht="15.5" x14ac:dyDescent="0.35">
      <c r="A627" s="4">
        <v>37053</v>
      </c>
      <c r="B627" s="3" t="s">
        <v>3</v>
      </c>
      <c r="C627" s="3">
        <v>168</v>
      </c>
      <c r="D627" s="3">
        <v>81</v>
      </c>
      <c r="E627" s="3" t="s">
        <v>2057</v>
      </c>
      <c r="F627" s="5" t="s">
        <v>1573</v>
      </c>
      <c r="G627" s="3" t="s">
        <v>2058</v>
      </c>
      <c r="H627" s="3" t="s">
        <v>463</v>
      </c>
    </row>
    <row r="628" spans="1:8" ht="15.5" x14ac:dyDescent="0.35">
      <c r="A628" s="4">
        <v>38404</v>
      </c>
      <c r="B628" s="3" t="s">
        <v>0</v>
      </c>
      <c r="C628" s="3">
        <v>163</v>
      </c>
      <c r="D628" s="3">
        <v>51</v>
      </c>
      <c r="E628" s="3" t="s">
        <v>1174</v>
      </c>
      <c r="F628" s="5" t="s">
        <v>1175</v>
      </c>
      <c r="G628" s="3" t="s">
        <v>1176</v>
      </c>
      <c r="H628" s="3" t="s">
        <v>58</v>
      </c>
    </row>
    <row r="629" spans="1:8" ht="15.5" x14ac:dyDescent="0.35">
      <c r="A629" s="4">
        <v>37246</v>
      </c>
      <c r="B629" s="3" t="s">
        <v>2</v>
      </c>
      <c r="C629" s="3">
        <v>160</v>
      </c>
      <c r="D629" s="3">
        <v>48</v>
      </c>
      <c r="E629" s="3" t="s">
        <v>1581</v>
      </c>
      <c r="F629" s="5" t="s">
        <v>1582</v>
      </c>
      <c r="G629" s="3" t="s">
        <v>1583</v>
      </c>
      <c r="H629" s="3" t="s">
        <v>234</v>
      </c>
    </row>
    <row r="630" spans="1:8" ht="15.5" x14ac:dyDescent="0.35">
      <c r="A630" s="4">
        <v>38412</v>
      </c>
      <c r="B630" s="3" t="s">
        <v>4</v>
      </c>
      <c r="C630" s="3">
        <v>173</v>
      </c>
      <c r="D630" s="3">
        <v>57</v>
      </c>
      <c r="E630" s="3" t="s">
        <v>1812</v>
      </c>
      <c r="F630" s="5" t="s">
        <v>1526</v>
      </c>
      <c r="G630" s="3" t="s">
        <v>1813</v>
      </c>
      <c r="H630" s="3" t="s">
        <v>346</v>
      </c>
    </row>
    <row r="631" spans="1:8" ht="15.5" x14ac:dyDescent="0.35">
      <c r="A631" s="4">
        <v>37900</v>
      </c>
      <c r="B631" s="3" t="s">
        <v>3</v>
      </c>
      <c r="C631" s="3">
        <v>166</v>
      </c>
      <c r="D631" s="3">
        <v>67</v>
      </c>
      <c r="E631" s="3" t="s">
        <v>1392</v>
      </c>
      <c r="F631" s="5" t="s">
        <v>1393</v>
      </c>
      <c r="G631" s="3" t="s">
        <v>1394</v>
      </c>
      <c r="H631" s="3" t="s">
        <v>146</v>
      </c>
    </row>
    <row r="632" spans="1:8" ht="15.5" x14ac:dyDescent="0.35">
      <c r="A632" s="4">
        <v>38416</v>
      </c>
      <c r="B632" s="3" t="s">
        <v>7</v>
      </c>
      <c r="C632" s="3">
        <v>155</v>
      </c>
      <c r="D632" s="3">
        <v>71</v>
      </c>
      <c r="E632" s="3" t="s">
        <v>2930</v>
      </c>
      <c r="F632" s="5" t="s">
        <v>1256</v>
      </c>
      <c r="G632" s="3" t="s">
        <v>2931</v>
      </c>
      <c r="H632" s="3" t="s">
        <v>898</v>
      </c>
    </row>
    <row r="633" spans="1:8" ht="15.5" x14ac:dyDescent="0.35">
      <c r="A633" s="4">
        <v>37920</v>
      </c>
      <c r="B633" s="3" t="s">
        <v>7</v>
      </c>
      <c r="C633" s="3">
        <v>178</v>
      </c>
      <c r="D633" s="3">
        <v>68</v>
      </c>
      <c r="E633" s="3" t="s">
        <v>2473</v>
      </c>
      <c r="F633" s="5" t="s">
        <v>1321</v>
      </c>
      <c r="G633" s="3" t="s">
        <v>2474</v>
      </c>
      <c r="H633" s="3" t="s">
        <v>670</v>
      </c>
    </row>
    <row r="634" spans="1:8" ht="15.5" x14ac:dyDescent="0.35">
      <c r="A634" s="4">
        <v>37897</v>
      </c>
      <c r="B634" s="3" t="s">
        <v>1</v>
      </c>
      <c r="C634" s="3">
        <v>180</v>
      </c>
      <c r="D634" s="3">
        <v>85</v>
      </c>
      <c r="E634" s="3" t="s">
        <v>2665</v>
      </c>
      <c r="F634" s="5" t="s">
        <v>1433</v>
      </c>
      <c r="G634" s="3" t="s">
        <v>2666</v>
      </c>
      <c r="H634" s="3" t="s">
        <v>767</v>
      </c>
    </row>
    <row r="635" spans="1:8" ht="15.5" x14ac:dyDescent="0.35">
      <c r="A635" s="4">
        <v>38130</v>
      </c>
      <c r="B635" s="3" t="s">
        <v>0</v>
      </c>
      <c r="C635" s="3">
        <v>161</v>
      </c>
      <c r="D635" s="3">
        <v>86</v>
      </c>
      <c r="E635" s="3" t="s">
        <v>2511</v>
      </c>
      <c r="F635" s="5" t="s">
        <v>1149</v>
      </c>
      <c r="G635" s="3" t="s">
        <v>2512</v>
      </c>
      <c r="H635" s="3" t="s">
        <v>689</v>
      </c>
    </row>
    <row r="636" spans="1:8" ht="15.5" x14ac:dyDescent="0.35">
      <c r="A636" s="4">
        <v>38009</v>
      </c>
      <c r="B636" s="3" t="s">
        <v>2</v>
      </c>
      <c r="C636" s="3">
        <v>174</v>
      </c>
      <c r="D636" s="3">
        <v>66</v>
      </c>
      <c r="E636" s="3" t="s">
        <v>2305</v>
      </c>
      <c r="F636" s="5" t="s">
        <v>1536</v>
      </c>
      <c r="G636" s="3" t="s">
        <v>2306</v>
      </c>
      <c r="H636" s="3" t="s">
        <v>1007</v>
      </c>
    </row>
    <row r="637" spans="1:8" ht="15.5" x14ac:dyDescent="0.35">
      <c r="A637" s="4">
        <v>37015</v>
      </c>
      <c r="B637" s="3" t="s">
        <v>0</v>
      </c>
      <c r="C637" s="3">
        <v>167</v>
      </c>
      <c r="D637" s="3">
        <v>50</v>
      </c>
      <c r="E637" s="3" t="s">
        <v>2890</v>
      </c>
      <c r="F637" s="5" t="s">
        <v>1125</v>
      </c>
      <c r="G637" s="3" t="s">
        <v>2891</v>
      </c>
      <c r="H637" s="3" t="s">
        <v>878</v>
      </c>
    </row>
    <row r="638" spans="1:8" ht="15.5" x14ac:dyDescent="0.35">
      <c r="A638" s="4">
        <v>38024</v>
      </c>
      <c r="B638" s="3" t="s">
        <v>6</v>
      </c>
      <c r="C638" s="3">
        <v>170</v>
      </c>
      <c r="D638" s="3">
        <v>63</v>
      </c>
      <c r="E638" s="3" t="s">
        <v>1369</v>
      </c>
      <c r="F638" s="5" t="s">
        <v>1370</v>
      </c>
      <c r="G638" s="3" t="s">
        <v>1371</v>
      </c>
      <c r="H638" s="3" t="s">
        <v>136</v>
      </c>
    </row>
    <row r="639" spans="1:8" ht="15.5" x14ac:dyDescent="0.35">
      <c r="A639" s="4">
        <v>37749</v>
      </c>
      <c r="B639" s="3" t="s">
        <v>5</v>
      </c>
      <c r="C639" s="3">
        <v>180</v>
      </c>
      <c r="D639" s="3">
        <v>55</v>
      </c>
      <c r="E639" s="3" t="s">
        <v>1064</v>
      </c>
      <c r="F639" s="5" t="s">
        <v>1065</v>
      </c>
      <c r="G639" s="3" t="s">
        <v>1066</v>
      </c>
      <c r="H639" s="3" t="s">
        <v>19</v>
      </c>
    </row>
    <row r="640" spans="1:8" ht="15.5" x14ac:dyDescent="0.35">
      <c r="A640" s="4">
        <v>38363</v>
      </c>
      <c r="B640" s="3" t="s">
        <v>2</v>
      </c>
      <c r="C640" s="3">
        <v>179</v>
      </c>
      <c r="D640" s="3">
        <v>90</v>
      </c>
      <c r="E640" s="3" t="s">
        <v>1732</v>
      </c>
      <c r="F640" s="5" t="s">
        <v>1183</v>
      </c>
      <c r="G640" s="3" t="s">
        <v>1733</v>
      </c>
      <c r="H640" s="3" t="s">
        <v>307</v>
      </c>
    </row>
    <row r="641" spans="1:8" ht="15.5" x14ac:dyDescent="0.35">
      <c r="A641" s="4">
        <v>37180</v>
      </c>
      <c r="B641" s="3" t="s">
        <v>0</v>
      </c>
      <c r="C641" s="3">
        <v>157</v>
      </c>
      <c r="D641" s="3">
        <v>48</v>
      </c>
      <c r="E641" s="3" t="s">
        <v>1299</v>
      </c>
      <c r="F641" s="5" t="s">
        <v>1251</v>
      </c>
      <c r="G641" s="3" t="s">
        <v>1300</v>
      </c>
      <c r="H641" s="3" t="s">
        <v>106</v>
      </c>
    </row>
    <row r="642" spans="1:8" ht="15.5" x14ac:dyDescent="0.35">
      <c r="A642" s="4">
        <v>37534</v>
      </c>
      <c r="B642" s="3" t="s">
        <v>7</v>
      </c>
      <c r="C642" s="3">
        <v>154</v>
      </c>
      <c r="D642" s="3">
        <v>48</v>
      </c>
      <c r="E642" s="3" t="s">
        <v>3119</v>
      </c>
      <c r="F642" s="5" t="s">
        <v>1297</v>
      </c>
      <c r="G642" s="3" t="s">
        <v>3120</v>
      </c>
      <c r="H642" s="3" t="s">
        <v>994</v>
      </c>
    </row>
    <row r="643" spans="1:8" ht="15.5" x14ac:dyDescent="0.35">
      <c r="A643" s="4">
        <v>37271</v>
      </c>
      <c r="B643" s="3" t="s">
        <v>7</v>
      </c>
      <c r="C643" s="3">
        <v>169</v>
      </c>
      <c r="D643" s="3">
        <v>90</v>
      </c>
      <c r="E643" s="3" t="s">
        <v>1962</v>
      </c>
      <c r="F643" s="5" t="s">
        <v>1169</v>
      </c>
      <c r="G643" s="3" t="s">
        <v>1963</v>
      </c>
      <c r="H643" s="3" t="s">
        <v>417</v>
      </c>
    </row>
    <row r="644" spans="1:8" ht="15.5" x14ac:dyDescent="0.35">
      <c r="A644" s="4">
        <v>38404</v>
      </c>
      <c r="B644" s="3" t="s">
        <v>4</v>
      </c>
      <c r="C644" s="3">
        <v>163</v>
      </c>
      <c r="D644" s="3">
        <v>92</v>
      </c>
      <c r="E644" s="3" t="s">
        <v>2576</v>
      </c>
      <c r="F644" s="5" t="s">
        <v>1166</v>
      </c>
      <c r="G644" s="3" t="s">
        <v>2577</v>
      </c>
      <c r="H644" s="3" t="s">
        <v>723</v>
      </c>
    </row>
    <row r="645" spans="1:8" ht="15.5" x14ac:dyDescent="0.35">
      <c r="A645" s="4">
        <v>37629</v>
      </c>
      <c r="B645" s="3" t="s">
        <v>0</v>
      </c>
      <c r="C645" s="3">
        <v>162</v>
      </c>
      <c r="D645" s="3">
        <v>95</v>
      </c>
      <c r="E645" s="3" t="s">
        <v>1386</v>
      </c>
      <c r="F645" s="5" t="s">
        <v>1138</v>
      </c>
      <c r="G645" s="3" t="s">
        <v>1387</v>
      </c>
      <c r="H645" s="3" t="s">
        <v>143</v>
      </c>
    </row>
    <row r="646" spans="1:8" ht="15.5" x14ac:dyDescent="0.35">
      <c r="A646" s="4">
        <v>38005</v>
      </c>
      <c r="B646" s="3" t="s">
        <v>0</v>
      </c>
      <c r="C646" s="3">
        <v>180</v>
      </c>
      <c r="D646" s="3">
        <v>55</v>
      </c>
      <c r="E646" s="3" t="s">
        <v>1607</v>
      </c>
      <c r="F646" s="5" t="s">
        <v>1582</v>
      </c>
      <c r="G646" s="3" t="s">
        <v>1608</v>
      </c>
      <c r="H646" s="3" t="s">
        <v>246</v>
      </c>
    </row>
    <row r="647" spans="1:8" ht="15.5" x14ac:dyDescent="0.35">
      <c r="A647" s="4">
        <v>38056</v>
      </c>
      <c r="B647" s="3" t="s">
        <v>1</v>
      </c>
      <c r="C647" s="3">
        <v>159</v>
      </c>
      <c r="D647" s="3">
        <v>81</v>
      </c>
      <c r="E647" s="3" t="s">
        <v>2996</v>
      </c>
      <c r="F647" s="5" t="s">
        <v>1573</v>
      </c>
      <c r="G647" s="3" t="s">
        <v>2997</v>
      </c>
      <c r="H647" s="3" t="s">
        <v>930</v>
      </c>
    </row>
    <row r="648" spans="1:8" ht="15.5" x14ac:dyDescent="0.35">
      <c r="A648" s="4">
        <v>37921</v>
      </c>
      <c r="B648" s="3" t="s">
        <v>0</v>
      </c>
      <c r="C648" s="3">
        <v>154</v>
      </c>
      <c r="D648" s="3">
        <v>73</v>
      </c>
      <c r="E648" s="3" t="s">
        <v>2220</v>
      </c>
      <c r="F648" s="5" t="s">
        <v>1759</v>
      </c>
      <c r="G648" s="3" t="s">
        <v>2221</v>
      </c>
      <c r="H648" s="3" t="s">
        <v>545</v>
      </c>
    </row>
    <row r="649" spans="1:8" ht="15.5" x14ac:dyDescent="0.35">
      <c r="A649" s="4">
        <v>37628</v>
      </c>
      <c r="B649" s="3" t="s">
        <v>4</v>
      </c>
      <c r="C649" s="3">
        <v>161</v>
      </c>
      <c r="D649" s="3">
        <v>86</v>
      </c>
      <c r="E649" s="3" t="s">
        <v>1873</v>
      </c>
      <c r="F649" s="5" t="s">
        <v>1099</v>
      </c>
      <c r="G649" s="3" t="s">
        <v>1874</v>
      </c>
      <c r="H649" s="3" t="s">
        <v>373</v>
      </c>
    </row>
    <row r="650" spans="1:8" ht="15.5" x14ac:dyDescent="0.35">
      <c r="A650" s="4">
        <v>37648</v>
      </c>
      <c r="B650" s="3" t="s">
        <v>1</v>
      </c>
      <c r="C650" s="3">
        <v>175</v>
      </c>
      <c r="D650" s="3">
        <v>93</v>
      </c>
      <c r="E650" s="3" t="s">
        <v>1460</v>
      </c>
      <c r="F650" s="5" t="s">
        <v>1128</v>
      </c>
      <c r="G650" s="3" t="s">
        <v>1461</v>
      </c>
      <c r="H650" s="3" t="s">
        <v>177</v>
      </c>
    </row>
    <row r="651" spans="1:8" ht="15.5" x14ac:dyDescent="0.35">
      <c r="A651" s="4">
        <v>37252</v>
      </c>
      <c r="B651" s="3" t="s">
        <v>5</v>
      </c>
      <c r="C651" s="3">
        <v>157</v>
      </c>
      <c r="D651" s="3">
        <v>59</v>
      </c>
      <c r="E651" s="3" t="s">
        <v>1991</v>
      </c>
      <c r="F651" s="5" t="s">
        <v>1357</v>
      </c>
      <c r="G651" s="3" t="s">
        <v>1992</v>
      </c>
      <c r="H651" s="3" t="s">
        <v>430</v>
      </c>
    </row>
    <row r="652" spans="1:8" ht="15.5" x14ac:dyDescent="0.35">
      <c r="A652" s="4">
        <v>37084</v>
      </c>
      <c r="B652" s="3" t="s">
        <v>1</v>
      </c>
      <c r="C652" s="3">
        <v>151</v>
      </c>
      <c r="D652" s="3">
        <v>94</v>
      </c>
      <c r="E652" s="3" t="s">
        <v>1331</v>
      </c>
      <c r="F652" s="5" t="s">
        <v>1107</v>
      </c>
      <c r="G652" s="3" t="s">
        <v>1332</v>
      </c>
      <c r="H652" s="3" t="s">
        <v>120</v>
      </c>
    </row>
    <row r="653" spans="1:8" ht="15.5" x14ac:dyDescent="0.35">
      <c r="A653" s="4">
        <v>37473</v>
      </c>
      <c r="B653" s="3" t="s">
        <v>1</v>
      </c>
      <c r="C653" s="3">
        <v>180</v>
      </c>
      <c r="D653" s="3">
        <v>84</v>
      </c>
      <c r="E653" s="3" t="s">
        <v>1316</v>
      </c>
      <c r="F653" s="5" t="s">
        <v>1089</v>
      </c>
      <c r="G653" s="3" t="s">
        <v>1317</v>
      </c>
      <c r="H653" s="3" t="s">
        <v>113</v>
      </c>
    </row>
    <row r="654" spans="1:8" ht="15.5" x14ac:dyDescent="0.35">
      <c r="A654" s="4">
        <v>37405</v>
      </c>
      <c r="B654" s="3" t="s">
        <v>7</v>
      </c>
      <c r="C654" s="3">
        <v>176</v>
      </c>
      <c r="D654" s="3">
        <v>63</v>
      </c>
      <c r="E654" s="3" t="s">
        <v>1544</v>
      </c>
      <c r="F654" s="5" t="s">
        <v>1267</v>
      </c>
      <c r="G654" s="3" t="s">
        <v>1545</v>
      </c>
      <c r="H654" s="3" t="s">
        <v>216</v>
      </c>
    </row>
    <row r="655" spans="1:8" ht="15.5" x14ac:dyDescent="0.35">
      <c r="A655" s="4">
        <v>38002</v>
      </c>
      <c r="B655" s="3" t="s">
        <v>3</v>
      </c>
      <c r="C655" s="3">
        <v>156</v>
      </c>
      <c r="D655" s="3">
        <v>74</v>
      </c>
      <c r="E655" s="3" t="s">
        <v>3028</v>
      </c>
      <c r="F655" s="5" t="s">
        <v>1110</v>
      </c>
      <c r="G655" s="3" t="s">
        <v>3029</v>
      </c>
      <c r="H655" s="3" t="s">
        <v>947</v>
      </c>
    </row>
    <row r="656" spans="1:8" ht="15.5" x14ac:dyDescent="0.35">
      <c r="A656" s="4">
        <v>37407</v>
      </c>
      <c r="B656" s="3" t="s">
        <v>6</v>
      </c>
      <c r="C656" s="3">
        <v>175</v>
      </c>
      <c r="D656" s="3">
        <v>87</v>
      </c>
      <c r="E656" s="3" t="s">
        <v>1372</v>
      </c>
      <c r="F656" s="5" t="s">
        <v>1161</v>
      </c>
      <c r="G656" s="3" t="s">
        <v>1373</v>
      </c>
      <c r="H656" s="3" t="s">
        <v>137</v>
      </c>
    </row>
    <row r="657" spans="1:8" ht="15.5" x14ac:dyDescent="0.35">
      <c r="A657" s="4">
        <v>37273</v>
      </c>
      <c r="B657" s="3" t="s">
        <v>6</v>
      </c>
      <c r="C657" s="3">
        <v>156</v>
      </c>
      <c r="D657" s="3">
        <v>62</v>
      </c>
      <c r="E657" s="3" t="s">
        <v>2355</v>
      </c>
      <c r="F657" s="5" t="s">
        <v>1928</v>
      </c>
      <c r="G657" s="3" t="s">
        <v>2356</v>
      </c>
      <c r="H657" s="3" t="s">
        <v>611</v>
      </c>
    </row>
    <row r="658" spans="1:8" ht="15.5" x14ac:dyDescent="0.35">
      <c r="A658" s="4">
        <v>37806</v>
      </c>
      <c r="B658" s="3" t="s">
        <v>0</v>
      </c>
      <c r="C658" s="3">
        <v>168</v>
      </c>
      <c r="D658" s="3">
        <v>47</v>
      </c>
      <c r="E658" s="3" t="s">
        <v>2111</v>
      </c>
      <c r="F658" s="5" t="s">
        <v>1094</v>
      </c>
      <c r="G658" s="3" t="s">
        <v>2112</v>
      </c>
      <c r="H658" s="3" t="s">
        <v>490</v>
      </c>
    </row>
    <row r="659" spans="1:8" ht="15.5" x14ac:dyDescent="0.35">
      <c r="A659" s="4">
        <v>37573</v>
      </c>
      <c r="B659" s="3" t="s">
        <v>2</v>
      </c>
      <c r="C659" s="3">
        <v>179</v>
      </c>
      <c r="D659" s="3">
        <v>48</v>
      </c>
      <c r="E659" s="3" t="s">
        <v>1493</v>
      </c>
      <c r="F659" s="5" t="s">
        <v>1286</v>
      </c>
      <c r="G659" s="3" t="s">
        <v>1494</v>
      </c>
      <c r="H659" s="3" t="s">
        <v>192</v>
      </c>
    </row>
    <row r="660" spans="1:8" ht="15.5" x14ac:dyDescent="0.35">
      <c r="A660" s="4">
        <v>37674</v>
      </c>
      <c r="B660" s="3" t="s">
        <v>7</v>
      </c>
      <c r="C660" s="3">
        <v>160</v>
      </c>
      <c r="D660" s="3">
        <v>57</v>
      </c>
      <c r="E660" s="3" t="s">
        <v>1533</v>
      </c>
      <c r="F660" s="5" t="s">
        <v>1448</v>
      </c>
      <c r="G660" s="3" t="s">
        <v>1534</v>
      </c>
      <c r="H660" s="3" t="s">
        <v>211</v>
      </c>
    </row>
    <row r="661" spans="1:8" ht="15.5" x14ac:dyDescent="0.35">
      <c r="A661" s="4">
        <v>37355</v>
      </c>
      <c r="B661" s="3" t="s">
        <v>6</v>
      </c>
      <c r="C661" s="3">
        <v>178</v>
      </c>
      <c r="D661" s="3">
        <v>69</v>
      </c>
      <c r="E661" s="3" t="s">
        <v>1441</v>
      </c>
      <c r="F661" s="5" t="s">
        <v>1154</v>
      </c>
      <c r="G661" s="3" t="s">
        <v>1442</v>
      </c>
      <c r="H661" s="3" t="s">
        <v>168</v>
      </c>
    </row>
    <row r="662" spans="1:8" ht="15.5" x14ac:dyDescent="0.35">
      <c r="A662" s="4">
        <v>37631</v>
      </c>
      <c r="B662" s="3" t="s">
        <v>1</v>
      </c>
      <c r="C662" s="3">
        <v>154</v>
      </c>
      <c r="D662" s="3">
        <v>94</v>
      </c>
      <c r="E662" s="3" t="s">
        <v>2932</v>
      </c>
      <c r="F662" s="5" t="s">
        <v>1375</v>
      </c>
      <c r="G662" s="3" t="s">
        <v>2933</v>
      </c>
      <c r="H662" s="3" t="s">
        <v>899</v>
      </c>
    </row>
    <row r="663" spans="1:8" ht="15.5" x14ac:dyDescent="0.35">
      <c r="A663" s="4">
        <v>38373</v>
      </c>
      <c r="B663" s="3" t="s">
        <v>1</v>
      </c>
      <c r="C663" s="3">
        <v>180</v>
      </c>
      <c r="D663" s="3">
        <v>91</v>
      </c>
      <c r="E663" s="3" t="s">
        <v>2876</v>
      </c>
      <c r="F663" s="5" t="s">
        <v>1116</v>
      </c>
      <c r="G663" s="3" t="s">
        <v>2877</v>
      </c>
      <c r="H663" s="3" t="s">
        <v>871</v>
      </c>
    </row>
    <row r="664" spans="1:8" ht="15.5" x14ac:dyDescent="0.35">
      <c r="A664" s="4">
        <v>38332</v>
      </c>
      <c r="B664" s="3" t="s">
        <v>3</v>
      </c>
      <c r="C664" s="3">
        <v>176</v>
      </c>
      <c r="D664" s="3">
        <v>64</v>
      </c>
      <c r="E664" s="3" t="s">
        <v>2593</v>
      </c>
      <c r="F664" s="5" t="s">
        <v>1573</v>
      </c>
      <c r="G664" s="3" t="s">
        <v>2594</v>
      </c>
      <c r="H664" s="3" t="s">
        <v>731</v>
      </c>
    </row>
    <row r="665" spans="1:8" ht="15.5" x14ac:dyDescent="0.35">
      <c r="A665" s="4">
        <v>37539</v>
      </c>
      <c r="B665" s="3" t="s">
        <v>2</v>
      </c>
      <c r="C665" s="3">
        <v>155</v>
      </c>
      <c r="D665" s="3">
        <v>79</v>
      </c>
      <c r="E665" s="3" t="s">
        <v>2527</v>
      </c>
      <c r="F665" s="5" t="s">
        <v>1083</v>
      </c>
      <c r="G665" s="3" t="s">
        <v>2528</v>
      </c>
      <c r="H665" s="3" t="s">
        <v>697</v>
      </c>
    </row>
    <row r="666" spans="1:8" ht="15.5" x14ac:dyDescent="0.35">
      <c r="A666" s="4">
        <v>37537</v>
      </c>
      <c r="B666" s="3" t="s">
        <v>7</v>
      </c>
      <c r="C666" s="3">
        <v>152</v>
      </c>
      <c r="D666" s="3">
        <v>79</v>
      </c>
      <c r="E666" s="3" t="s">
        <v>1609</v>
      </c>
      <c r="F666" s="5" t="s">
        <v>1083</v>
      </c>
      <c r="G666" s="3" t="s">
        <v>1610</v>
      </c>
      <c r="H666" s="3" t="s">
        <v>247</v>
      </c>
    </row>
    <row r="667" spans="1:8" ht="15.5" x14ac:dyDescent="0.35">
      <c r="A667" s="4">
        <v>37099</v>
      </c>
      <c r="B667" s="3" t="s">
        <v>1</v>
      </c>
      <c r="C667" s="3">
        <v>156</v>
      </c>
      <c r="D667" s="3">
        <v>64</v>
      </c>
      <c r="E667" s="3" t="s">
        <v>1381</v>
      </c>
      <c r="F667" s="5" t="s">
        <v>1183</v>
      </c>
      <c r="G667" s="3" t="s">
        <v>1382</v>
      </c>
      <c r="H667" s="3" t="s">
        <v>141</v>
      </c>
    </row>
    <row r="668" spans="1:8" ht="15.5" x14ac:dyDescent="0.35">
      <c r="A668" s="4">
        <v>37530</v>
      </c>
      <c r="B668" s="3" t="s">
        <v>7</v>
      </c>
      <c r="C668" s="3">
        <v>155</v>
      </c>
      <c r="D668" s="3">
        <v>72</v>
      </c>
      <c r="E668" s="3" t="s">
        <v>3012</v>
      </c>
      <c r="F668" s="5" t="s">
        <v>1062</v>
      </c>
      <c r="G668" s="3" t="s">
        <v>3013</v>
      </c>
      <c r="H668" s="3" t="s">
        <v>939</v>
      </c>
    </row>
    <row r="669" spans="1:8" ht="15.5" x14ac:dyDescent="0.35">
      <c r="A669" s="4">
        <v>37641</v>
      </c>
      <c r="B669" s="3" t="s">
        <v>0</v>
      </c>
      <c r="C669" s="3">
        <v>179</v>
      </c>
      <c r="D669" s="3">
        <v>76</v>
      </c>
      <c r="E669" s="3" t="s">
        <v>3125</v>
      </c>
      <c r="F669" s="5" t="s">
        <v>1183</v>
      </c>
      <c r="G669" s="3" t="s">
        <v>3126</v>
      </c>
      <c r="H669" s="3" t="s">
        <v>997</v>
      </c>
    </row>
    <row r="670" spans="1:8" ht="15.5" x14ac:dyDescent="0.35">
      <c r="A670" s="4">
        <v>37945</v>
      </c>
      <c r="B670" s="3" t="s">
        <v>6</v>
      </c>
      <c r="C670" s="3">
        <v>163</v>
      </c>
      <c r="D670" s="3">
        <v>94</v>
      </c>
      <c r="E670" s="3" t="s">
        <v>2880</v>
      </c>
      <c r="F670" s="5" t="s">
        <v>1209</v>
      </c>
      <c r="G670" s="3" t="s">
        <v>2881</v>
      </c>
      <c r="H670" s="3" t="s">
        <v>873</v>
      </c>
    </row>
    <row r="671" spans="1:8" ht="15.5" x14ac:dyDescent="0.35">
      <c r="A671" s="4">
        <v>37636</v>
      </c>
      <c r="B671" s="3" t="s">
        <v>1</v>
      </c>
      <c r="C671" s="3">
        <v>163</v>
      </c>
      <c r="D671" s="3">
        <v>81</v>
      </c>
      <c r="E671" s="3" t="s">
        <v>1902</v>
      </c>
      <c r="F671" s="5" t="s">
        <v>1116</v>
      </c>
      <c r="G671" s="3" t="s">
        <v>1903</v>
      </c>
      <c r="H671" s="3" t="s">
        <v>388</v>
      </c>
    </row>
    <row r="672" spans="1:8" ht="15.5" x14ac:dyDescent="0.35">
      <c r="A672" s="4">
        <v>37557</v>
      </c>
      <c r="B672" s="3" t="s">
        <v>5</v>
      </c>
      <c r="C672" s="3">
        <v>152</v>
      </c>
      <c r="D672" s="3">
        <v>93</v>
      </c>
      <c r="E672" s="3" t="s">
        <v>1182</v>
      </c>
      <c r="F672" s="5" t="s">
        <v>1183</v>
      </c>
      <c r="G672" s="3" t="s">
        <v>1184</v>
      </c>
      <c r="H672" s="3" t="s">
        <v>61</v>
      </c>
    </row>
    <row r="673" spans="1:8" ht="15.5" x14ac:dyDescent="0.35">
      <c r="A673" s="4">
        <v>37671</v>
      </c>
      <c r="B673" s="3" t="s">
        <v>2</v>
      </c>
      <c r="C673" s="3">
        <v>163</v>
      </c>
      <c r="D673" s="3">
        <v>87</v>
      </c>
      <c r="E673" s="3" t="s">
        <v>1397</v>
      </c>
      <c r="F673" s="5" t="s">
        <v>1259</v>
      </c>
      <c r="G673" s="3" t="s">
        <v>1398</v>
      </c>
      <c r="H673" s="3" t="s">
        <v>148</v>
      </c>
    </row>
    <row r="674" spans="1:8" ht="15.5" x14ac:dyDescent="0.35">
      <c r="A674" s="4">
        <v>37013</v>
      </c>
      <c r="B674" s="3" t="s">
        <v>1</v>
      </c>
      <c r="C674" s="3">
        <v>178</v>
      </c>
      <c r="D674" s="3">
        <v>81</v>
      </c>
      <c r="E674" s="3" t="s">
        <v>1698</v>
      </c>
      <c r="F674" s="5" t="s">
        <v>1222</v>
      </c>
      <c r="G674" s="3" t="s">
        <v>1699</v>
      </c>
      <c r="H674" s="3" t="s">
        <v>291</v>
      </c>
    </row>
    <row r="675" spans="1:8" ht="15.5" x14ac:dyDescent="0.35">
      <c r="A675" s="4">
        <v>37974</v>
      </c>
      <c r="B675" s="3" t="s">
        <v>0</v>
      </c>
      <c r="C675" s="3">
        <v>161</v>
      </c>
      <c r="D675" s="3">
        <v>84</v>
      </c>
      <c r="E675" s="3" t="s">
        <v>1070</v>
      </c>
      <c r="F675" s="5" t="s">
        <v>1071</v>
      </c>
      <c r="G675" s="3" t="s">
        <v>1072</v>
      </c>
      <c r="H675" s="3" t="s">
        <v>21</v>
      </c>
    </row>
    <row r="676" spans="1:8" ht="15.5" x14ac:dyDescent="0.35">
      <c r="A676" s="4">
        <v>38133</v>
      </c>
      <c r="B676" s="3" t="s">
        <v>5</v>
      </c>
      <c r="C676" s="3">
        <v>176</v>
      </c>
      <c r="D676" s="3">
        <v>52</v>
      </c>
      <c r="E676" s="3" t="s">
        <v>2582</v>
      </c>
      <c r="F676" s="5" t="s">
        <v>1308</v>
      </c>
      <c r="G676" s="3" t="s">
        <v>2583</v>
      </c>
      <c r="H676" s="3" t="s">
        <v>726</v>
      </c>
    </row>
    <row r="677" spans="1:8" ht="15.5" x14ac:dyDescent="0.35">
      <c r="A677" s="4">
        <v>38007</v>
      </c>
      <c r="B677" s="3" t="s">
        <v>1</v>
      </c>
      <c r="C677" s="3">
        <v>174</v>
      </c>
      <c r="D677" s="3">
        <v>95</v>
      </c>
      <c r="E677" s="3" t="s">
        <v>1605</v>
      </c>
      <c r="F677" s="5" t="s">
        <v>1122</v>
      </c>
      <c r="G677" s="3" t="s">
        <v>1606</v>
      </c>
      <c r="H677" s="3" t="s">
        <v>245</v>
      </c>
    </row>
    <row r="678" spans="1:8" ht="15.5" x14ac:dyDescent="0.35">
      <c r="A678" s="4">
        <v>38072</v>
      </c>
      <c r="B678" s="3" t="s">
        <v>4</v>
      </c>
      <c r="C678" s="3">
        <v>179</v>
      </c>
      <c r="D678" s="3">
        <v>95</v>
      </c>
      <c r="E678" s="3" t="s">
        <v>1301</v>
      </c>
      <c r="F678" s="5" t="s">
        <v>1077</v>
      </c>
      <c r="G678" s="3" t="s">
        <v>1302</v>
      </c>
      <c r="H678" s="3" t="s">
        <v>107</v>
      </c>
    </row>
    <row r="679" spans="1:8" ht="15.5" x14ac:dyDescent="0.35">
      <c r="A679" s="4">
        <v>37876</v>
      </c>
      <c r="B679" s="3" t="s">
        <v>3</v>
      </c>
      <c r="C679" s="3">
        <v>160</v>
      </c>
      <c r="D679" s="3">
        <v>50</v>
      </c>
      <c r="E679" s="3" t="s">
        <v>1421</v>
      </c>
      <c r="F679" s="5" t="s">
        <v>1225</v>
      </c>
      <c r="G679" s="3" t="s">
        <v>1422</v>
      </c>
      <c r="H679" s="3" t="s">
        <v>159</v>
      </c>
    </row>
    <row r="680" spans="1:8" ht="15.5" x14ac:dyDescent="0.35">
      <c r="A680" s="4">
        <v>38450</v>
      </c>
      <c r="B680" s="3" t="s">
        <v>1</v>
      </c>
      <c r="C680" s="3">
        <v>163</v>
      </c>
      <c r="D680" s="3">
        <v>72</v>
      </c>
      <c r="E680" s="3" t="s">
        <v>2944</v>
      </c>
      <c r="F680" s="5" t="s">
        <v>1433</v>
      </c>
      <c r="G680" s="3" t="s">
        <v>2945</v>
      </c>
      <c r="H680" s="3" t="s">
        <v>905</v>
      </c>
    </row>
    <row r="681" spans="1:8" ht="15.5" x14ac:dyDescent="0.35">
      <c r="A681" s="4">
        <v>37968</v>
      </c>
      <c r="B681" s="3" t="s">
        <v>4</v>
      </c>
      <c r="C681" s="3">
        <v>180</v>
      </c>
      <c r="D681" s="3">
        <v>55</v>
      </c>
      <c r="E681" s="3" t="s">
        <v>3100</v>
      </c>
      <c r="F681" s="5" t="s">
        <v>1448</v>
      </c>
      <c r="G681" s="3" t="s">
        <v>3101</v>
      </c>
      <c r="H681" s="3" t="s">
        <v>984</v>
      </c>
    </row>
    <row r="682" spans="1:8" ht="15.5" x14ac:dyDescent="0.35">
      <c r="A682" s="4">
        <v>37106</v>
      </c>
      <c r="B682" s="3" t="s">
        <v>5</v>
      </c>
      <c r="C682" s="3">
        <v>156</v>
      </c>
      <c r="D682" s="3">
        <v>61</v>
      </c>
      <c r="E682" s="3" t="s">
        <v>2143</v>
      </c>
      <c r="F682" s="5" t="s">
        <v>1080</v>
      </c>
      <c r="G682" s="3" t="s">
        <v>2144</v>
      </c>
      <c r="H682" s="3" t="s">
        <v>506</v>
      </c>
    </row>
    <row r="683" spans="1:8" ht="15.5" x14ac:dyDescent="0.35">
      <c r="A683" s="4">
        <v>37906</v>
      </c>
      <c r="B683" s="3" t="s">
        <v>3</v>
      </c>
      <c r="C683" s="3">
        <v>159</v>
      </c>
      <c r="D683" s="3">
        <v>68</v>
      </c>
      <c r="E683" s="3" t="s">
        <v>2441</v>
      </c>
      <c r="F683" s="5" t="s">
        <v>1217</v>
      </c>
      <c r="G683" s="3" t="s">
        <v>2442</v>
      </c>
      <c r="H683" s="3" t="s">
        <v>654</v>
      </c>
    </row>
    <row r="684" spans="1:8" ht="15.5" x14ac:dyDescent="0.35">
      <c r="A684" s="4">
        <v>37092</v>
      </c>
      <c r="B684" s="3" t="s">
        <v>1</v>
      </c>
      <c r="C684" s="3">
        <v>176</v>
      </c>
      <c r="D684" s="3">
        <v>53</v>
      </c>
      <c r="E684" s="3" t="s">
        <v>2457</v>
      </c>
      <c r="F684" s="5" t="s">
        <v>1206</v>
      </c>
      <c r="G684" s="3" t="s">
        <v>2458</v>
      </c>
      <c r="H684" s="3" t="s">
        <v>662</v>
      </c>
    </row>
    <row r="685" spans="1:8" ht="15.5" x14ac:dyDescent="0.35">
      <c r="A685" s="4">
        <v>37886</v>
      </c>
      <c r="B685" s="3" t="s">
        <v>1</v>
      </c>
      <c r="C685" s="3">
        <v>174</v>
      </c>
      <c r="D685" s="3">
        <v>53</v>
      </c>
      <c r="E685" s="3" t="s">
        <v>2369</v>
      </c>
      <c r="F685" s="5" t="s">
        <v>1314</v>
      </c>
      <c r="G685" s="3" t="s">
        <v>2370</v>
      </c>
      <c r="H685" s="3" t="s">
        <v>618</v>
      </c>
    </row>
    <row r="686" spans="1:8" ht="15.5" x14ac:dyDescent="0.35">
      <c r="A686" s="4">
        <v>37650</v>
      </c>
      <c r="B686" s="3" t="s">
        <v>3</v>
      </c>
      <c r="C686" s="3">
        <v>170</v>
      </c>
      <c r="D686" s="3">
        <v>73</v>
      </c>
      <c r="E686" s="3" t="s">
        <v>2293</v>
      </c>
      <c r="F686" s="5" t="s">
        <v>1779</v>
      </c>
      <c r="G686" s="3" t="s">
        <v>2294</v>
      </c>
      <c r="H686" s="3" t="s">
        <v>582</v>
      </c>
    </row>
    <row r="687" spans="1:8" ht="15.5" x14ac:dyDescent="0.35">
      <c r="A687" s="4">
        <v>37037</v>
      </c>
      <c r="B687" s="3" t="s">
        <v>2</v>
      </c>
      <c r="C687" s="3">
        <v>180</v>
      </c>
      <c r="D687" s="3">
        <v>80</v>
      </c>
      <c r="E687" s="3" t="s">
        <v>2303</v>
      </c>
      <c r="F687" s="5" t="s">
        <v>1821</v>
      </c>
      <c r="G687" s="3" t="s">
        <v>2304</v>
      </c>
      <c r="H687" s="3" t="s">
        <v>587</v>
      </c>
    </row>
    <row r="688" spans="1:8" ht="15.5" x14ac:dyDescent="0.35">
      <c r="A688" s="4">
        <v>37707</v>
      </c>
      <c r="B688" s="3" t="s">
        <v>2</v>
      </c>
      <c r="C688" s="3">
        <v>178</v>
      </c>
      <c r="D688" s="3">
        <v>63</v>
      </c>
      <c r="E688" s="3" t="s">
        <v>2956</v>
      </c>
      <c r="F688" s="5" t="s">
        <v>1501</v>
      </c>
      <c r="G688" s="3" t="s">
        <v>2957</v>
      </c>
      <c r="H688" s="3" t="s">
        <v>910</v>
      </c>
    </row>
    <row r="689" spans="1:8" ht="15.5" x14ac:dyDescent="0.35">
      <c r="A689" s="4">
        <v>38302</v>
      </c>
      <c r="B689" s="3" t="s">
        <v>4</v>
      </c>
      <c r="C689" s="3">
        <v>179</v>
      </c>
      <c r="D689" s="3">
        <v>66</v>
      </c>
      <c r="E689" s="3" t="s">
        <v>2176</v>
      </c>
      <c r="F689" s="5" t="s">
        <v>1107</v>
      </c>
      <c r="G689" s="3" t="s">
        <v>2177</v>
      </c>
      <c r="H689" s="3" t="s">
        <v>523</v>
      </c>
    </row>
    <row r="690" spans="1:8" ht="15.5" x14ac:dyDescent="0.35">
      <c r="A690" s="4">
        <v>37896</v>
      </c>
      <c r="B690" s="3" t="s">
        <v>6</v>
      </c>
      <c r="C690" s="3">
        <v>150</v>
      </c>
      <c r="D690" s="3">
        <v>63</v>
      </c>
      <c r="E690" s="3" t="s">
        <v>1208</v>
      </c>
      <c r="F690" s="5" t="s">
        <v>1209</v>
      </c>
      <c r="G690" s="3" t="s">
        <v>1210</v>
      </c>
      <c r="H690" s="3" t="s">
        <v>71</v>
      </c>
    </row>
    <row r="691" spans="1:8" ht="15.5" x14ac:dyDescent="0.35">
      <c r="A691" s="4">
        <v>38394</v>
      </c>
      <c r="B691" s="3" t="s">
        <v>0</v>
      </c>
      <c r="C691" s="3">
        <v>167</v>
      </c>
      <c r="D691" s="3">
        <v>91</v>
      </c>
      <c r="E691" s="3" t="s">
        <v>1804</v>
      </c>
      <c r="F691" s="5" t="s">
        <v>1178</v>
      </c>
      <c r="G691" s="3" t="s">
        <v>1805</v>
      </c>
      <c r="H691" s="3" t="s">
        <v>342</v>
      </c>
    </row>
    <row r="692" spans="1:8" ht="15.5" x14ac:dyDescent="0.35">
      <c r="A692" s="4">
        <v>37858</v>
      </c>
      <c r="B692" s="3" t="s">
        <v>1</v>
      </c>
      <c r="C692" s="3">
        <v>180</v>
      </c>
      <c r="D692" s="3">
        <v>84</v>
      </c>
      <c r="E692" s="3" t="s">
        <v>1977</v>
      </c>
      <c r="F692" s="5" t="s">
        <v>1479</v>
      </c>
      <c r="G692" s="3" t="s">
        <v>1978</v>
      </c>
      <c r="H692" s="3" t="s">
        <v>423</v>
      </c>
    </row>
    <row r="693" spans="1:8" ht="15.5" x14ac:dyDescent="0.35">
      <c r="A693" s="4">
        <v>37083</v>
      </c>
      <c r="B693" s="3" t="s">
        <v>0</v>
      </c>
      <c r="C693" s="3">
        <v>162</v>
      </c>
      <c r="D693" s="3">
        <v>46</v>
      </c>
      <c r="E693" s="3" t="s">
        <v>1977</v>
      </c>
      <c r="F693" s="5" t="s">
        <v>1861</v>
      </c>
      <c r="G693" s="3" t="s">
        <v>1999</v>
      </c>
      <c r="H693" s="3" t="s">
        <v>434</v>
      </c>
    </row>
    <row r="694" spans="1:8" ht="15.5" x14ac:dyDescent="0.35">
      <c r="A694" s="4">
        <v>37125</v>
      </c>
      <c r="B694" s="3" t="s">
        <v>6</v>
      </c>
      <c r="C694" s="3">
        <v>158</v>
      </c>
      <c r="D694" s="3">
        <v>64</v>
      </c>
      <c r="E694" s="3" t="s">
        <v>1726</v>
      </c>
      <c r="F694" s="5" t="s">
        <v>1062</v>
      </c>
      <c r="G694" s="3" t="s">
        <v>1727</v>
      </c>
      <c r="H694" s="3" t="s">
        <v>304</v>
      </c>
    </row>
    <row r="695" spans="1:8" ht="15.5" x14ac:dyDescent="0.35">
      <c r="A695" s="4">
        <v>37038</v>
      </c>
      <c r="B695" s="3" t="s">
        <v>4</v>
      </c>
      <c r="C695" s="3">
        <v>157</v>
      </c>
      <c r="D695" s="3">
        <v>54</v>
      </c>
      <c r="E695" s="3" t="s">
        <v>3098</v>
      </c>
      <c r="F695" s="5" t="s">
        <v>1080</v>
      </c>
      <c r="G695" s="3" t="s">
        <v>3099</v>
      </c>
      <c r="H695" s="3" t="s">
        <v>983</v>
      </c>
    </row>
    <row r="696" spans="1:8" ht="15.5" x14ac:dyDescent="0.35">
      <c r="A696" s="4">
        <v>37817</v>
      </c>
      <c r="B696" s="3" t="s">
        <v>0</v>
      </c>
      <c r="C696" s="3">
        <v>163</v>
      </c>
      <c r="D696" s="3">
        <v>64</v>
      </c>
      <c r="E696" s="3" t="s">
        <v>1810</v>
      </c>
      <c r="F696" s="5" t="s">
        <v>1128</v>
      </c>
      <c r="G696" s="3" t="s">
        <v>1811</v>
      </c>
      <c r="H696" s="3" t="s">
        <v>345</v>
      </c>
    </row>
    <row r="697" spans="1:8" ht="15.5" x14ac:dyDescent="0.35">
      <c r="A697" s="4">
        <v>37927</v>
      </c>
      <c r="B697" s="3" t="s">
        <v>0</v>
      </c>
      <c r="C697" s="3">
        <v>173</v>
      </c>
      <c r="D697" s="3">
        <v>76</v>
      </c>
      <c r="E697" s="3" t="s">
        <v>3004</v>
      </c>
      <c r="F697" s="5" t="s">
        <v>1262</v>
      </c>
      <c r="G697" s="3" t="s">
        <v>3005</v>
      </c>
      <c r="H697" s="3" t="s">
        <v>934</v>
      </c>
    </row>
    <row r="698" spans="1:8" ht="15.5" x14ac:dyDescent="0.35">
      <c r="A698" s="4">
        <v>37050</v>
      </c>
      <c r="B698" s="3" t="s">
        <v>4</v>
      </c>
      <c r="C698" s="3">
        <v>179</v>
      </c>
      <c r="D698" s="3">
        <v>83</v>
      </c>
      <c r="E698" s="3" t="s">
        <v>1603</v>
      </c>
      <c r="F698" s="5" t="s">
        <v>1062</v>
      </c>
      <c r="G698" s="3" t="s">
        <v>1604</v>
      </c>
      <c r="H698" s="3" t="s">
        <v>244</v>
      </c>
    </row>
    <row r="699" spans="1:8" ht="15.5" x14ac:dyDescent="0.35">
      <c r="A699" s="4">
        <v>38468</v>
      </c>
      <c r="B699" s="3" t="s">
        <v>6</v>
      </c>
      <c r="C699" s="3">
        <v>177</v>
      </c>
      <c r="D699" s="3">
        <v>90</v>
      </c>
      <c r="E699" s="3" t="s">
        <v>3110</v>
      </c>
      <c r="F699" s="5" t="s">
        <v>1107</v>
      </c>
      <c r="G699" s="3" t="s">
        <v>3111</v>
      </c>
      <c r="H699" s="3" t="s">
        <v>989</v>
      </c>
    </row>
    <row r="700" spans="1:8" ht="15.5" x14ac:dyDescent="0.35">
      <c r="A700" s="4">
        <v>38120</v>
      </c>
      <c r="B700" s="3" t="s">
        <v>7</v>
      </c>
      <c r="C700" s="3">
        <v>178</v>
      </c>
      <c r="D700" s="3">
        <v>89</v>
      </c>
      <c r="E700" s="3" t="s">
        <v>2813</v>
      </c>
      <c r="F700" s="5" t="s">
        <v>1314</v>
      </c>
      <c r="G700" s="3" t="s">
        <v>2814</v>
      </c>
      <c r="H700" s="3" t="s">
        <v>842</v>
      </c>
    </row>
    <row r="701" spans="1:8" ht="15.5" x14ac:dyDescent="0.35">
      <c r="A701" s="4">
        <v>37197</v>
      </c>
      <c r="B701" s="3" t="s">
        <v>3</v>
      </c>
      <c r="C701" s="3">
        <v>162</v>
      </c>
      <c r="D701" s="3">
        <v>72</v>
      </c>
      <c r="E701" s="3" t="s">
        <v>2866</v>
      </c>
      <c r="F701" s="5" t="s">
        <v>1125</v>
      </c>
      <c r="G701" s="3" t="s">
        <v>2867</v>
      </c>
      <c r="H701" s="3" t="s">
        <v>866</v>
      </c>
    </row>
    <row r="702" spans="1:8" ht="15.5" x14ac:dyDescent="0.35">
      <c r="A702" s="4">
        <v>37998</v>
      </c>
      <c r="B702" s="3" t="s">
        <v>0</v>
      </c>
      <c r="C702" s="3">
        <v>168</v>
      </c>
      <c r="D702" s="3">
        <v>56</v>
      </c>
      <c r="E702" s="3" t="s">
        <v>2762</v>
      </c>
      <c r="F702" s="5" t="s">
        <v>1062</v>
      </c>
      <c r="G702" s="3" t="s">
        <v>2763</v>
      </c>
      <c r="H702" s="3" t="s">
        <v>817</v>
      </c>
    </row>
    <row r="703" spans="1:8" ht="15.5" x14ac:dyDescent="0.35">
      <c r="A703" s="4">
        <v>37881</v>
      </c>
      <c r="B703" s="3" t="s">
        <v>4</v>
      </c>
      <c r="C703" s="3">
        <v>157</v>
      </c>
      <c r="D703" s="3">
        <v>95</v>
      </c>
      <c r="E703" s="3" t="s">
        <v>1261</v>
      </c>
      <c r="F703" s="5" t="s">
        <v>1262</v>
      </c>
      <c r="G703" s="3" t="s">
        <v>1263</v>
      </c>
      <c r="H703" s="3" t="s">
        <v>91</v>
      </c>
    </row>
    <row r="704" spans="1:8" ht="15.5" x14ac:dyDescent="0.35">
      <c r="A704" s="4">
        <v>37508</v>
      </c>
      <c r="B704" s="3" t="s">
        <v>4</v>
      </c>
      <c r="C704" s="3">
        <v>176</v>
      </c>
      <c r="D704" s="3">
        <v>89</v>
      </c>
      <c r="E704" s="3" t="s">
        <v>2373</v>
      </c>
      <c r="F704" s="5" t="s">
        <v>1239</v>
      </c>
      <c r="G704" s="3" t="s">
        <v>2374</v>
      </c>
      <c r="H704" s="3" t="s">
        <v>620</v>
      </c>
    </row>
    <row r="705" spans="1:8" ht="15.5" x14ac:dyDescent="0.35">
      <c r="A705" s="4">
        <v>37647</v>
      </c>
      <c r="B705" s="3" t="s">
        <v>6</v>
      </c>
      <c r="C705" s="3">
        <v>170</v>
      </c>
      <c r="D705" s="3">
        <v>81</v>
      </c>
      <c r="E705" s="3" t="s">
        <v>3084</v>
      </c>
      <c r="F705" s="5" t="s">
        <v>1138</v>
      </c>
      <c r="G705" s="3" t="s">
        <v>3085</v>
      </c>
      <c r="H705" s="3" t="s">
        <v>976</v>
      </c>
    </row>
    <row r="706" spans="1:8" ht="15.5" x14ac:dyDescent="0.35">
      <c r="A706" s="4">
        <v>38419</v>
      </c>
      <c r="B706" s="3" t="s">
        <v>4</v>
      </c>
      <c r="C706" s="3">
        <v>155</v>
      </c>
      <c r="D706" s="3">
        <v>93</v>
      </c>
      <c r="E706" s="3" t="s">
        <v>1586</v>
      </c>
      <c r="F706" s="5" t="s">
        <v>1286</v>
      </c>
      <c r="G706" s="3" t="s">
        <v>1587</v>
      </c>
      <c r="H706" s="3" t="s">
        <v>236</v>
      </c>
    </row>
    <row r="707" spans="1:8" ht="15.5" x14ac:dyDescent="0.35">
      <c r="A707" s="4">
        <v>37447</v>
      </c>
      <c r="B707" s="3" t="s">
        <v>2</v>
      </c>
      <c r="C707" s="3">
        <v>168</v>
      </c>
      <c r="D707" s="3">
        <v>64</v>
      </c>
      <c r="E707" s="3" t="s">
        <v>3002</v>
      </c>
      <c r="F707" s="5" t="s">
        <v>1217</v>
      </c>
      <c r="G707" s="3" t="s">
        <v>3003</v>
      </c>
      <c r="H707" s="3" t="s">
        <v>933</v>
      </c>
    </row>
    <row r="708" spans="1:8" ht="15.5" x14ac:dyDescent="0.35">
      <c r="A708" s="4">
        <v>37582</v>
      </c>
      <c r="B708" s="3" t="s">
        <v>4</v>
      </c>
      <c r="C708" s="3">
        <v>154</v>
      </c>
      <c r="D708" s="3">
        <v>87</v>
      </c>
      <c r="E708" s="3" t="s">
        <v>2936</v>
      </c>
      <c r="F708" s="5" t="s">
        <v>1089</v>
      </c>
      <c r="G708" s="3" t="s">
        <v>2937</v>
      </c>
      <c r="H708" s="3" t="s">
        <v>901</v>
      </c>
    </row>
    <row r="709" spans="1:8" ht="15.5" x14ac:dyDescent="0.35">
      <c r="A709" s="4">
        <v>37464</v>
      </c>
      <c r="B709" s="3" t="s">
        <v>1</v>
      </c>
      <c r="C709" s="3">
        <v>156</v>
      </c>
      <c r="D709" s="3">
        <v>87</v>
      </c>
      <c r="E709" s="3" t="s">
        <v>2950</v>
      </c>
      <c r="F709" s="5" t="s">
        <v>1259</v>
      </c>
      <c r="G709" s="3" t="s">
        <v>2951</v>
      </c>
      <c r="H709" s="3" t="s">
        <v>908</v>
      </c>
    </row>
    <row r="710" spans="1:8" ht="15.5" x14ac:dyDescent="0.35">
      <c r="A710" s="4">
        <v>37860</v>
      </c>
      <c r="B710" s="3" t="s">
        <v>1</v>
      </c>
      <c r="C710" s="3">
        <v>158</v>
      </c>
      <c r="D710" s="3">
        <v>70</v>
      </c>
      <c r="E710" s="3" t="s">
        <v>2391</v>
      </c>
      <c r="F710" s="5" t="s">
        <v>1593</v>
      </c>
      <c r="G710" s="3" t="s">
        <v>2392</v>
      </c>
      <c r="H710" s="3" t="s">
        <v>629</v>
      </c>
    </row>
    <row r="711" spans="1:8" ht="15.5" x14ac:dyDescent="0.35">
      <c r="A711" s="4">
        <v>37919</v>
      </c>
      <c r="B711" s="3" t="s">
        <v>4</v>
      </c>
      <c r="C711" s="3">
        <v>172</v>
      </c>
      <c r="D711" s="3">
        <v>56</v>
      </c>
      <c r="E711" s="3" t="s">
        <v>1408</v>
      </c>
      <c r="F711" s="5" t="s">
        <v>1409</v>
      </c>
      <c r="G711" s="3" t="s">
        <v>1410</v>
      </c>
      <c r="H711" s="3" t="s">
        <v>153</v>
      </c>
    </row>
    <row r="712" spans="1:8" ht="15.5" x14ac:dyDescent="0.35">
      <c r="A712" s="4">
        <v>37064</v>
      </c>
      <c r="B712" s="3" t="s">
        <v>5</v>
      </c>
      <c r="C712" s="3">
        <v>153</v>
      </c>
      <c r="D712" s="3">
        <v>53</v>
      </c>
      <c r="E712" s="3" t="s">
        <v>1374</v>
      </c>
      <c r="F712" s="5" t="s">
        <v>1375</v>
      </c>
      <c r="G712" s="3" t="s">
        <v>1376</v>
      </c>
      <c r="H712" s="3" t="s">
        <v>138</v>
      </c>
    </row>
    <row r="713" spans="1:8" ht="15.5" x14ac:dyDescent="0.35">
      <c r="A713" s="4">
        <v>37964</v>
      </c>
      <c r="B713" s="3" t="s">
        <v>6</v>
      </c>
      <c r="C713" s="3">
        <v>174</v>
      </c>
      <c r="D713" s="3">
        <v>49</v>
      </c>
      <c r="E713" s="3" t="s">
        <v>1374</v>
      </c>
      <c r="F713" s="5" t="s">
        <v>1311</v>
      </c>
      <c r="G713" s="3" t="s">
        <v>2288</v>
      </c>
      <c r="H713" s="3" t="s">
        <v>579</v>
      </c>
    </row>
    <row r="714" spans="1:8" ht="15.5" x14ac:dyDescent="0.35">
      <c r="A714" s="4">
        <v>37375</v>
      </c>
      <c r="B714" s="3" t="s">
        <v>7</v>
      </c>
      <c r="C714" s="3">
        <v>180</v>
      </c>
      <c r="D714" s="3">
        <v>68</v>
      </c>
      <c r="E714" s="3" t="s">
        <v>2858</v>
      </c>
      <c r="F714" s="5" t="s">
        <v>1487</v>
      </c>
      <c r="G714" s="3" t="s">
        <v>2859</v>
      </c>
      <c r="H714" s="3" t="s">
        <v>862</v>
      </c>
    </row>
    <row r="715" spans="1:8" ht="15.5" x14ac:dyDescent="0.35">
      <c r="A715" s="4">
        <v>38433</v>
      </c>
      <c r="B715" s="3" t="s">
        <v>4</v>
      </c>
      <c r="C715" s="3">
        <v>180</v>
      </c>
      <c r="D715" s="3">
        <v>73</v>
      </c>
      <c r="E715" s="3" t="s">
        <v>2095</v>
      </c>
      <c r="F715" s="5" t="s">
        <v>1138</v>
      </c>
      <c r="G715" s="3" t="s">
        <v>2096</v>
      </c>
      <c r="H715" s="3" t="s">
        <v>482</v>
      </c>
    </row>
    <row r="716" spans="1:8" ht="15.5" x14ac:dyDescent="0.35">
      <c r="A716" s="4">
        <v>37728</v>
      </c>
      <c r="B716" s="3" t="s">
        <v>7</v>
      </c>
      <c r="C716" s="3">
        <v>175</v>
      </c>
      <c r="D716" s="3">
        <v>77</v>
      </c>
      <c r="E716" s="3" t="s">
        <v>1195</v>
      </c>
      <c r="F716" s="5" t="s">
        <v>1196</v>
      </c>
      <c r="G716" s="3" t="s">
        <v>1197</v>
      </c>
      <c r="H716" s="3" t="s">
        <v>66</v>
      </c>
    </row>
    <row r="717" spans="1:8" ht="15.5" x14ac:dyDescent="0.35">
      <c r="A717" s="4">
        <v>37517</v>
      </c>
      <c r="B717" s="3" t="s">
        <v>0</v>
      </c>
      <c r="C717" s="3">
        <v>158</v>
      </c>
      <c r="D717" s="3">
        <v>62</v>
      </c>
      <c r="E717" s="3" t="s">
        <v>2629</v>
      </c>
      <c r="F717" s="5" t="s">
        <v>1094</v>
      </c>
      <c r="G717" s="3" t="s">
        <v>2630</v>
      </c>
      <c r="H717" s="3" t="s">
        <v>749</v>
      </c>
    </row>
    <row r="718" spans="1:8" ht="15.5" x14ac:dyDescent="0.35">
      <c r="A718" s="4">
        <v>38070</v>
      </c>
      <c r="B718" s="3" t="s">
        <v>4</v>
      </c>
      <c r="C718" s="3">
        <v>178</v>
      </c>
      <c r="D718" s="3">
        <v>49</v>
      </c>
      <c r="E718" s="3" t="s">
        <v>1214</v>
      </c>
      <c r="F718" s="5" t="s">
        <v>1212</v>
      </c>
      <c r="G718" s="3" t="s">
        <v>1215</v>
      </c>
      <c r="H718" s="3" t="s">
        <v>73</v>
      </c>
    </row>
    <row r="719" spans="1:8" ht="15.5" x14ac:dyDescent="0.35">
      <c r="A719" s="4">
        <v>38339</v>
      </c>
      <c r="B719" s="3" t="s">
        <v>6</v>
      </c>
      <c r="C719" s="3">
        <v>180</v>
      </c>
      <c r="D719" s="3">
        <v>61</v>
      </c>
      <c r="E719" s="3" t="s">
        <v>2379</v>
      </c>
      <c r="F719" s="5" t="s">
        <v>1308</v>
      </c>
      <c r="G719" s="3" t="s">
        <v>2821</v>
      </c>
      <c r="H719" s="3" t="s">
        <v>846</v>
      </c>
    </row>
    <row r="720" spans="1:8" ht="15.5" x14ac:dyDescent="0.35">
      <c r="A720" s="4">
        <v>37464</v>
      </c>
      <c r="B720" s="3" t="s">
        <v>0</v>
      </c>
      <c r="C720" s="3">
        <v>163</v>
      </c>
      <c r="D720" s="3">
        <v>50</v>
      </c>
      <c r="E720" s="3" t="s">
        <v>2379</v>
      </c>
      <c r="F720" s="5" t="s">
        <v>1861</v>
      </c>
      <c r="G720" s="3" t="s">
        <v>2380</v>
      </c>
      <c r="H720" s="3" t="s">
        <v>623</v>
      </c>
    </row>
    <row r="721" spans="1:8" ht="15.5" x14ac:dyDescent="0.35">
      <c r="A721" s="4">
        <v>38273</v>
      </c>
      <c r="B721" s="3" t="s">
        <v>7</v>
      </c>
      <c r="C721" s="3">
        <v>180</v>
      </c>
      <c r="D721" s="3">
        <v>84</v>
      </c>
      <c r="E721" s="3" t="s">
        <v>2521</v>
      </c>
      <c r="F721" s="5" t="s">
        <v>1274</v>
      </c>
      <c r="G721" s="3" t="s">
        <v>2522</v>
      </c>
      <c r="H721" s="3" t="s">
        <v>694</v>
      </c>
    </row>
    <row r="722" spans="1:8" ht="15.5" x14ac:dyDescent="0.35">
      <c r="A722" s="4">
        <v>37549</v>
      </c>
      <c r="B722" s="3" t="s">
        <v>1</v>
      </c>
      <c r="C722" s="3">
        <v>169</v>
      </c>
      <c r="D722" s="3">
        <v>51</v>
      </c>
      <c r="E722" s="3" t="s">
        <v>2149</v>
      </c>
      <c r="F722" s="5" t="s">
        <v>1308</v>
      </c>
      <c r="G722" s="3" t="s">
        <v>2150</v>
      </c>
      <c r="H722" s="3" t="s">
        <v>509</v>
      </c>
    </row>
    <row r="723" spans="1:8" ht="15.5" x14ac:dyDescent="0.35">
      <c r="A723" s="4">
        <v>38045</v>
      </c>
      <c r="B723" s="3" t="s">
        <v>1</v>
      </c>
      <c r="C723" s="3">
        <v>179</v>
      </c>
      <c r="D723" s="3">
        <v>50</v>
      </c>
      <c r="E723" s="3" t="s">
        <v>1827</v>
      </c>
      <c r="F723" s="5" t="s">
        <v>1536</v>
      </c>
      <c r="G723" s="3" t="s">
        <v>1828</v>
      </c>
      <c r="H723" s="3" t="s">
        <v>351</v>
      </c>
    </row>
    <row r="724" spans="1:8" ht="15.5" x14ac:dyDescent="0.35">
      <c r="A724" s="4">
        <v>38411</v>
      </c>
      <c r="B724" s="3" t="s">
        <v>4</v>
      </c>
      <c r="C724" s="3">
        <v>173</v>
      </c>
      <c r="D724" s="3">
        <v>76</v>
      </c>
      <c r="E724" s="3" t="s">
        <v>1923</v>
      </c>
      <c r="F724" s="5" t="s">
        <v>1308</v>
      </c>
      <c r="G724" s="3" t="s">
        <v>1924</v>
      </c>
      <c r="H724" s="3" t="s">
        <v>398</v>
      </c>
    </row>
    <row r="725" spans="1:8" ht="15.5" x14ac:dyDescent="0.35">
      <c r="A725" s="4">
        <v>37073</v>
      </c>
      <c r="B725" s="3" t="s">
        <v>3</v>
      </c>
      <c r="C725" s="3">
        <v>167</v>
      </c>
      <c r="D725" s="3">
        <v>66</v>
      </c>
      <c r="E725" s="3" t="s">
        <v>2850</v>
      </c>
      <c r="F725" s="5" t="s">
        <v>1482</v>
      </c>
      <c r="G725" s="3" t="s">
        <v>2851</v>
      </c>
      <c r="H725" s="3" t="s">
        <v>858</v>
      </c>
    </row>
    <row r="726" spans="1:8" ht="15.5" x14ac:dyDescent="0.35">
      <c r="A726" s="4">
        <v>37447</v>
      </c>
      <c r="B726" s="3" t="s">
        <v>4</v>
      </c>
      <c r="C726" s="3">
        <v>177</v>
      </c>
      <c r="D726" s="3">
        <v>87</v>
      </c>
      <c r="E726" s="3" t="s">
        <v>1869</v>
      </c>
      <c r="F726" s="5" t="s">
        <v>1086</v>
      </c>
      <c r="G726" s="3" t="s">
        <v>1870</v>
      </c>
      <c r="H726" s="3" t="s">
        <v>371</v>
      </c>
    </row>
    <row r="727" spans="1:8" ht="15.5" x14ac:dyDescent="0.35">
      <c r="A727" s="4">
        <v>37022</v>
      </c>
      <c r="B727" s="3" t="s">
        <v>6</v>
      </c>
      <c r="C727" s="3">
        <v>161</v>
      </c>
      <c r="D727" s="3">
        <v>58</v>
      </c>
      <c r="E727" s="3" t="s">
        <v>2236</v>
      </c>
      <c r="F727" s="5" t="s">
        <v>1193</v>
      </c>
      <c r="G727" s="3" t="s">
        <v>2237</v>
      </c>
      <c r="H727" s="3" t="s">
        <v>553</v>
      </c>
    </row>
    <row r="728" spans="1:8" ht="15.5" x14ac:dyDescent="0.35">
      <c r="A728" s="4">
        <v>37515</v>
      </c>
      <c r="B728" s="3" t="s">
        <v>1</v>
      </c>
      <c r="C728" s="3">
        <v>161</v>
      </c>
      <c r="D728" s="3">
        <v>62</v>
      </c>
      <c r="E728" s="3" t="s">
        <v>2297</v>
      </c>
      <c r="F728" s="5" t="s">
        <v>1065</v>
      </c>
      <c r="G728" s="3" t="s">
        <v>2298</v>
      </c>
      <c r="H728" s="3" t="s">
        <v>584</v>
      </c>
    </row>
    <row r="729" spans="1:8" ht="15.5" x14ac:dyDescent="0.35">
      <c r="A729" s="4">
        <v>37453</v>
      </c>
      <c r="B729" s="3" t="s">
        <v>7</v>
      </c>
      <c r="C729" s="3">
        <v>175</v>
      </c>
      <c r="D729" s="3">
        <v>86</v>
      </c>
      <c r="E729" s="3" t="s">
        <v>1845</v>
      </c>
      <c r="F729" s="5" t="s">
        <v>1779</v>
      </c>
      <c r="G729" s="3" t="s">
        <v>1846</v>
      </c>
      <c r="H729" s="3" t="s">
        <v>360</v>
      </c>
    </row>
    <row r="730" spans="1:8" ht="15.5" x14ac:dyDescent="0.35">
      <c r="A730" s="4">
        <v>38330</v>
      </c>
      <c r="B730" s="3" t="s">
        <v>1</v>
      </c>
      <c r="C730" s="3">
        <v>174</v>
      </c>
      <c r="D730" s="3">
        <v>76</v>
      </c>
      <c r="E730" s="3" t="s">
        <v>2894</v>
      </c>
      <c r="F730" s="5" t="s">
        <v>1346</v>
      </c>
      <c r="G730" s="3" t="s">
        <v>2895</v>
      </c>
      <c r="H730" s="3" t="s">
        <v>880</v>
      </c>
    </row>
    <row r="731" spans="1:8" ht="15.5" x14ac:dyDescent="0.35">
      <c r="A731" s="4">
        <v>37502</v>
      </c>
      <c r="B731" s="3" t="s">
        <v>0</v>
      </c>
      <c r="C731" s="3">
        <v>173</v>
      </c>
      <c r="D731" s="3">
        <v>62</v>
      </c>
      <c r="E731" s="3" t="s">
        <v>1788</v>
      </c>
      <c r="F731" s="5" t="s">
        <v>1196</v>
      </c>
      <c r="G731" s="3" t="s">
        <v>1789</v>
      </c>
      <c r="H731" s="3" t="s">
        <v>334</v>
      </c>
    </row>
    <row r="732" spans="1:8" ht="15.5" x14ac:dyDescent="0.35">
      <c r="A732" s="4">
        <v>38375</v>
      </c>
      <c r="B732" s="3" t="s">
        <v>3</v>
      </c>
      <c r="C732" s="3">
        <v>177</v>
      </c>
      <c r="D732" s="3">
        <v>69</v>
      </c>
      <c r="E732" s="3" t="s">
        <v>2323</v>
      </c>
      <c r="F732" s="5" t="s">
        <v>1274</v>
      </c>
      <c r="G732" s="3" t="s">
        <v>2324</v>
      </c>
      <c r="H732" s="3" t="s">
        <v>596</v>
      </c>
    </row>
    <row r="733" spans="1:8" ht="15.5" x14ac:dyDescent="0.35">
      <c r="A733" s="4">
        <v>37677</v>
      </c>
      <c r="B733" s="3" t="s">
        <v>5</v>
      </c>
      <c r="C733" s="3">
        <v>155</v>
      </c>
      <c r="D733" s="3">
        <v>71</v>
      </c>
      <c r="E733" s="3" t="s">
        <v>1979</v>
      </c>
      <c r="F733" s="5" t="s">
        <v>1225</v>
      </c>
      <c r="G733" s="3" t="s">
        <v>1980</v>
      </c>
      <c r="H733" s="3" t="s">
        <v>424</v>
      </c>
    </row>
    <row r="734" spans="1:8" ht="15.5" x14ac:dyDescent="0.35">
      <c r="A734" s="4">
        <v>37156</v>
      </c>
      <c r="B734" s="3" t="s">
        <v>1</v>
      </c>
      <c r="C734" s="3">
        <v>180</v>
      </c>
      <c r="D734" s="3">
        <v>79</v>
      </c>
      <c r="E734" s="3" t="s">
        <v>1165</v>
      </c>
      <c r="F734" s="5" t="s">
        <v>1166</v>
      </c>
      <c r="G734" s="3" t="s">
        <v>1167</v>
      </c>
      <c r="H734" s="3" t="s">
        <v>55</v>
      </c>
    </row>
    <row r="735" spans="1:8" ht="15.5" x14ac:dyDescent="0.35">
      <c r="A735" s="4">
        <v>37123</v>
      </c>
      <c r="B735" s="3" t="s">
        <v>2</v>
      </c>
      <c r="C735" s="3">
        <v>155</v>
      </c>
      <c r="D735" s="3">
        <v>80</v>
      </c>
      <c r="E735" s="3" t="s">
        <v>1754</v>
      </c>
      <c r="F735" s="5" t="s">
        <v>1125</v>
      </c>
      <c r="G735" s="3" t="s">
        <v>1755</v>
      </c>
      <c r="H735" s="3" t="s">
        <v>318</v>
      </c>
    </row>
    <row r="736" spans="1:8" ht="15.5" x14ac:dyDescent="0.35">
      <c r="A736" s="4">
        <v>37147</v>
      </c>
      <c r="B736" s="3" t="s">
        <v>6</v>
      </c>
      <c r="C736" s="3">
        <v>178</v>
      </c>
      <c r="D736" s="3">
        <v>59</v>
      </c>
      <c r="E736" s="3" t="s">
        <v>1327</v>
      </c>
      <c r="F736" s="5" t="s">
        <v>1289</v>
      </c>
      <c r="G736" s="3" t="s">
        <v>1328</v>
      </c>
      <c r="H736" s="3" t="s">
        <v>118</v>
      </c>
    </row>
    <row r="737" spans="1:8" ht="15.5" x14ac:dyDescent="0.35">
      <c r="A737" s="4">
        <v>37077</v>
      </c>
      <c r="B737" s="3" t="s">
        <v>5</v>
      </c>
      <c r="C737" s="3">
        <v>159</v>
      </c>
      <c r="D737" s="3">
        <v>83</v>
      </c>
      <c r="E737" s="3" t="s">
        <v>1413</v>
      </c>
      <c r="F737" s="5" t="s">
        <v>1357</v>
      </c>
      <c r="G737" s="3" t="s">
        <v>1414</v>
      </c>
      <c r="H737" s="3" t="s">
        <v>155</v>
      </c>
    </row>
    <row r="738" spans="1:8" ht="15.5" x14ac:dyDescent="0.35">
      <c r="A738" s="4">
        <v>37917</v>
      </c>
      <c r="B738" s="3" t="s">
        <v>2</v>
      </c>
      <c r="C738" s="3">
        <v>175</v>
      </c>
      <c r="D738" s="3">
        <v>45</v>
      </c>
      <c r="E738" s="3" t="s">
        <v>2341</v>
      </c>
      <c r="F738" s="5" t="s">
        <v>1099</v>
      </c>
      <c r="G738" s="3" t="s">
        <v>2342</v>
      </c>
      <c r="H738" s="3" t="s">
        <v>14</v>
      </c>
    </row>
    <row r="739" spans="1:8" ht="15.5" x14ac:dyDescent="0.35">
      <c r="A739" s="4">
        <v>37834</v>
      </c>
      <c r="B739" s="3" t="s">
        <v>1</v>
      </c>
      <c r="C739" s="3">
        <v>164</v>
      </c>
      <c r="D739" s="3">
        <v>72</v>
      </c>
      <c r="E739" s="3" t="s">
        <v>2591</v>
      </c>
      <c r="F739" s="5" t="s">
        <v>1138</v>
      </c>
      <c r="G739" s="3" t="s">
        <v>2592</v>
      </c>
      <c r="H739" s="3" t="s">
        <v>730</v>
      </c>
    </row>
    <row r="740" spans="1:8" ht="15.5" x14ac:dyDescent="0.35">
      <c r="A740" s="4">
        <v>38042</v>
      </c>
      <c r="B740" s="3" t="s">
        <v>7</v>
      </c>
      <c r="C740" s="3">
        <v>168</v>
      </c>
      <c r="D740" s="3">
        <v>45</v>
      </c>
      <c r="E740" s="3" t="s">
        <v>2599</v>
      </c>
      <c r="F740" s="5" t="s">
        <v>1217</v>
      </c>
      <c r="G740" s="3" t="s">
        <v>2600</v>
      </c>
      <c r="H740" s="3" t="s">
        <v>734</v>
      </c>
    </row>
    <row r="741" spans="1:8" ht="15.5" x14ac:dyDescent="0.35">
      <c r="A741" s="4">
        <v>38042</v>
      </c>
      <c r="B741" s="3" t="s">
        <v>5</v>
      </c>
      <c r="C741" s="3">
        <v>174</v>
      </c>
      <c r="D741" s="3">
        <v>52</v>
      </c>
      <c r="E741" s="3" t="s">
        <v>1661</v>
      </c>
      <c r="F741" s="5" t="s">
        <v>1193</v>
      </c>
      <c r="G741" s="3" t="s">
        <v>1662</v>
      </c>
      <c r="H741" s="3" t="s">
        <v>273</v>
      </c>
    </row>
    <row r="742" spans="1:8" ht="15.5" x14ac:dyDescent="0.35">
      <c r="A742" s="4">
        <v>37529</v>
      </c>
      <c r="B742" s="3" t="s">
        <v>3</v>
      </c>
      <c r="C742" s="3">
        <v>173</v>
      </c>
      <c r="D742" s="3">
        <v>67</v>
      </c>
      <c r="E742" s="3" t="s">
        <v>1661</v>
      </c>
      <c r="F742" s="5" t="s">
        <v>1110</v>
      </c>
      <c r="G742" s="3" t="s">
        <v>2721</v>
      </c>
      <c r="H742" s="3" t="s">
        <v>796</v>
      </c>
    </row>
    <row r="743" spans="1:8" ht="15.5" x14ac:dyDescent="0.35">
      <c r="A743" s="4">
        <v>38012</v>
      </c>
      <c r="B743" s="3" t="s">
        <v>3</v>
      </c>
      <c r="C743" s="3">
        <v>155</v>
      </c>
      <c r="D743" s="3">
        <v>53</v>
      </c>
      <c r="E743" s="3" t="s">
        <v>1472</v>
      </c>
      <c r="F743" s="5" t="s">
        <v>1230</v>
      </c>
      <c r="G743" s="3" t="s">
        <v>1473</v>
      </c>
      <c r="H743" s="3" t="s">
        <v>183</v>
      </c>
    </row>
    <row r="744" spans="1:8" ht="15.5" x14ac:dyDescent="0.35">
      <c r="A744" s="4">
        <v>37098</v>
      </c>
      <c r="B744" s="3" t="s">
        <v>6</v>
      </c>
      <c r="C744" s="3">
        <v>172</v>
      </c>
      <c r="D744" s="3">
        <v>49</v>
      </c>
      <c r="E744" s="3" t="s">
        <v>1238</v>
      </c>
      <c r="F744" s="5" t="s">
        <v>1239</v>
      </c>
      <c r="G744" s="3" t="s">
        <v>1240</v>
      </c>
      <c r="H744" s="3" t="s">
        <v>82</v>
      </c>
    </row>
    <row r="745" spans="1:8" ht="15.5" x14ac:dyDescent="0.35">
      <c r="A745" s="4">
        <v>37016</v>
      </c>
      <c r="B745" s="3" t="s">
        <v>5</v>
      </c>
      <c r="C745" s="3">
        <v>176</v>
      </c>
      <c r="D745" s="3">
        <v>61</v>
      </c>
      <c r="E745" s="3" t="s">
        <v>1192</v>
      </c>
      <c r="F745" s="5" t="s">
        <v>1193</v>
      </c>
      <c r="G745" s="3" t="s">
        <v>1194</v>
      </c>
      <c r="H745" s="3" t="s">
        <v>65</v>
      </c>
    </row>
    <row r="746" spans="1:8" ht="15.5" x14ac:dyDescent="0.35">
      <c r="A746" s="4">
        <v>38092</v>
      </c>
      <c r="B746" s="3" t="s">
        <v>5</v>
      </c>
      <c r="C746" s="3">
        <v>171</v>
      </c>
      <c r="D746" s="3">
        <v>62</v>
      </c>
      <c r="E746" s="3" t="s">
        <v>1997</v>
      </c>
      <c r="F746" s="5" t="s">
        <v>1262</v>
      </c>
      <c r="G746" s="3" t="s">
        <v>1998</v>
      </c>
      <c r="H746" s="3" t="s">
        <v>433</v>
      </c>
    </row>
    <row r="747" spans="1:8" ht="15.5" x14ac:dyDescent="0.35">
      <c r="A747" s="4">
        <v>37388</v>
      </c>
      <c r="B747" s="3" t="s">
        <v>5</v>
      </c>
      <c r="C747" s="3">
        <v>154</v>
      </c>
      <c r="D747" s="3">
        <v>80</v>
      </c>
      <c r="E747" s="3" t="s">
        <v>1216</v>
      </c>
      <c r="F747" s="5" t="s">
        <v>1217</v>
      </c>
      <c r="G747" s="3" t="s">
        <v>1218</v>
      </c>
      <c r="H747" s="3" t="s">
        <v>74</v>
      </c>
    </row>
    <row r="748" spans="1:8" ht="15.5" x14ac:dyDescent="0.35">
      <c r="A748" s="4">
        <v>37240</v>
      </c>
      <c r="B748" s="3" t="s">
        <v>3</v>
      </c>
      <c r="C748" s="3">
        <v>160</v>
      </c>
      <c r="D748" s="3">
        <v>50</v>
      </c>
      <c r="E748" s="3" t="s">
        <v>2266</v>
      </c>
      <c r="F748" s="5" t="s">
        <v>1341</v>
      </c>
      <c r="G748" s="3" t="s">
        <v>2267</v>
      </c>
      <c r="H748" s="3" t="s">
        <v>568</v>
      </c>
    </row>
    <row r="749" spans="1:8" ht="15.5" x14ac:dyDescent="0.35">
      <c r="A749" s="4">
        <v>38035</v>
      </c>
      <c r="B749" s="3" t="s">
        <v>3</v>
      </c>
      <c r="C749" s="3">
        <v>152</v>
      </c>
      <c r="D749" s="3">
        <v>82</v>
      </c>
      <c r="E749" s="3" t="s">
        <v>2253</v>
      </c>
      <c r="F749" s="5" t="s">
        <v>1292</v>
      </c>
      <c r="G749" s="3" t="s">
        <v>2254</v>
      </c>
      <c r="H749" s="3" t="s">
        <v>561</v>
      </c>
    </row>
    <row r="750" spans="1:8" ht="15.5" x14ac:dyDescent="0.35">
      <c r="A750" s="4">
        <v>37259</v>
      </c>
      <c r="B750" s="3" t="s">
        <v>2</v>
      </c>
      <c r="C750" s="3">
        <v>155</v>
      </c>
      <c r="D750" s="3">
        <v>82</v>
      </c>
      <c r="E750" s="3" t="s">
        <v>2872</v>
      </c>
      <c r="F750" s="5" t="s">
        <v>1196</v>
      </c>
      <c r="G750" s="3" t="s">
        <v>2873</v>
      </c>
      <c r="H750" s="3" t="s">
        <v>869</v>
      </c>
    </row>
    <row r="751" spans="1:8" ht="15.5" x14ac:dyDescent="0.35">
      <c r="A751" s="4">
        <v>38077</v>
      </c>
      <c r="B751" s="3" t="s">
        <v>5</v>
      </c>
      <c r="C751" s="3">
        <v>154</v>
      </c>
      <c r="D751" s="3">
        <v>61</v>
      </c>
      <c r="E751" s="3" t="s">
        <v>1415</v>
      </c>
      <c r="F751" s="5" t="s">
        <v>1175</v>
      </c>
      <c r="G751" s="3" t="s">
        <v>1416</v>
      </c>
      <c r="H751" s="3" t="s">
        <v>156</v>
      </c>
    </row>
    <row r="752" spans="1:8" ht="15.5" x14ac:dyDescent="0.35">
      <c r="A752" s="4">
        <v>38303</v>
      </c>
      <c r="B752" s="3" t="s">
        <v>0</v>
      </c>
      <c r="C752" s="3">
        <v>158</v>
      </c>
      <c r="D752" s="3">
        <v>66</v>
      </c>
      <c r="E752" s="3" t="s">
        <v>2333</v>
      </c>
      <c r="F752" s="5" t="s">
        <v>1759</v>
      </c>
      <c r="G752" s="3" t="s">
        <v>2334</v>
      </c>
      <c r="H752" s="3" t="s">
        <v>601</v>
      </c>
    </row>
    <row r="753" spans="1:8" ht="15.5" x14ac:dyDescent="0.35">
      <c r="A753" s="4">
        <v>37357</v>
      </c>
      <c r="B753" s="3" t="s">
        <v>0</v>
      </c>
      <c r="C753" s="3">
        <v>173</v>
      </c>
      <c r="D753" s="3">
        <v>61</v>
      </c>
      <c r="E753" s="3" t="s">
        <v>1944</v>
      </c>
      <c r="F753" s="5" t="s">
        <v>1209</v>
      </c>
      <c r="G753" s="3" t="s">
        <v>1945</v>
      </c>
      <c r="H753" s="3" t="s">
        <v>408</v>
      </c>
    </row>
    <row r="754" spans="1:8" ht="15.5" x14ac:dyDescent="0.35">
      <c r="A754" s="4">
        <v>37592</v>
      </c>
      <c r="B754" s="3" t="s">
        <v>5</v>
      </c>
      <c r="C754" s="3">
        <v>161</v>
      </c>
      <c r="D754" s="3">
        <v>48</v>
      </c>
      <c r="E754" s="3" t="s">
        <v>1675</v>
      </c>
      <c r="F754" s="5" t="s">
        <v>1166</v>
      </c>
      <c r="G754" s="3" t="s">
        <v>1676</v>
      </c>
      <c r="H754" s="3" t="s">
        <v>280</v>
      </c>
    </row>
    <row r="755" spans="1:8" ht="15.5" x14ac:dyDescent="0.35">
      <c r="A755" s="4">
        <v>37545</v>
      </c>
      <c r="B755" s="3" t="s">
        <v>2</v>
      </c>
      <c r="C755" s="3">
        <v>152</v>
      </c>
      <c r="D755" s="3">
        <v>55</v>
      </c>
      <c r="E755" s="3" t="s">
        <v>2155</v>
      </c>
      <c r="F755" s="5" t="s">
        <v>1529</v>
      </c>
      <c r="G755" s="3" t="s">
        <v>2156</v>
      </c>
      <c r="H755" s="3" t="s">
        <v>512</v>
      </c>
    </row>
    <row r="756" spans="1:8" ht="15.5" x14ac:dyDescent="0.35">
      <c r="A756" s="4">
        <v>38425</v>
      </c>
      <c r="B756" s="3" t="s">
        <v>1</v>
      </c>
      <c r="C756" s="3">
        <v>167</v>
      </c>
      <c r="D756" s="3">
        <v>94</v>
      </c>
      <c r="E756" s="3" t="s">
        <v>2942</v>
      </c>
      <c r="F756" s="5" t="s">
        <v>1928</v>
      </c>
      <c r="G756" s="3" t="s">
        <v>2943</v>
      </c>
      <c r="H756" s="3" t="s">
        <v>904</v>
      </c>
    </row>
    <row r="757" spans="1:8" ht="15.5" x14ac:dyDescent="0.35">
      <c r="A757" s="4">
        <v>37638</v>
      </c>
      <c r="B757" s="3" t="s">
        <v>3</v>
      </c>
      <c r="C757" s="3">
        <v>157</v>
      </c>
      <c r="D757" s="3">
        <v>83</v>
      </c>
      <c r="E757" s="3" t="s">
        <v>1118</v>
      </c>
      <c r="F757" s="5" t="s">
        <v>1119</v>
      </c>
      <c r="G757" s="3" t="s">
        <v>1120</v>
      </c>
      <c r="H757" s="3" t="s">
        <v>37</v>
      </c>
    </row>
    <row r="758" spans="1:8" ht="15.5" x14ac:dyDescent="0.35">
      <c r="A758" s="4">
        <v>37119</v>
      </c>
      <c r="B758" s="3" t="s">
        <v>3</v>
      </c>
      <c r="C758" s="3">
        <v>174</v>
      </c>
      <c r="D758" s="3">
        <v>93</v>
      </c>
      <c r="E758" s="3" t="s">
        <v>1379</v>
      </c>
      <c r="F758" s="5" t="s">
        <v>1149</v>
      </c>
      <c r="G758" s="3" t="s">
        <v>1380</v>
      </c>
      <c r="H758" s="3" t="s">
        <v>140</v>
      </c>
    </row>
    <row r="759" spans="1:8" ht="15.5" x14ac:dyDescent="0.35">
      <c r="A759" s="4">
        <v>37117</v>
      </c>
      <c r="B759" s="3" t="s">
        <v>6</v>
      </c>
      <c r="C759" s="3">
        <v>170</v>
      </c>
      <c r="D759" s="3">
        <v>48</v>
      </c>
      <c r="E759" s="3" t="s">
        <v>2121</v>
      </c>
      <c r="F759" s="5" t="s">
        <v>1138</v>
      </c>
      <c r="G759" s="3" t="s">
        <v>2122</v>
      </c>
      <c r="H759" s="3" t="s">
        <v>495</v>
      </c>
    </row>
    <row r="760" spans="1:8" ht="15.5" x14ac:dyDescent="0.35">
      <c r="A760" s="4">
        <v>37637</v>
      </c>
      <c r="B760" s="3" t="s">
        <v>7</v>
      </c>
      <c r="C760" s="3">
        <v>173</v>
      </c>
      <c r="D760" s="3">
        <v>64</v>
      </c>
      <c r="E760" s="3" t="s">
        <v>2627</v>
      </c>
      <c r="F760" s="5" t="s">
        <v>1149</v>
      </c>
      <c r="G760" s="3" t="s">
        <v>2628</v>
      </c>
      <c r="H760" s="3" t="s">
        <v>748</v>
      </c>
    </row>
    <row r="761" spans="1:8" ht="15.5" x14ac:dyDescent="0.35">
      <c r="A761" s="4">
        <v>38301</v>
      </c>
      <c r="B761" s="3" t="s">
        <v>0</v>
      </c>
      <c r="C761" s="3">
        <v>157</v>
      </c>
      <c r="D761" s="3">
        <v>65</v>
      </c>
      <c r="E761" s="3" t="s">
        <v>2505</v>
      </c>
      <c r="F761" s="5" t="s">
        <v>1183</v>
      </c>
      <c r="G761" s="3" t="s">
        <v>2506</v>
      </c>
      <c r="H761" s="3" t="s">
        <v>686</v>
      </c>
    </row>
    <row r="762" spans="1:8" ht="15.5" x14ac:dyDescent="0.35">
      <c r="A762" s="4">
        <v>37324</v>
      </c>
      <c r="B762" s="3" t="s">
        <v>5</v>
      </c>
      <c r="C762" s="3">
        <v>167</v>
      </c>
      <c r="D762" s="3">
        <v>82</v>
      </c>
      <c r="E762" s="3" t="s">
        <v>2874</v>
      </c>
      <c r="F762" s="5" t="s">
        <v>1482</v>
      </c>
      <c r="G762" s="3" t="s">
        <v>2875</v>
      </c>
      <c r="H762" s="3" t="s">
        <v>870</v>
      </c>
    </row>
    <row r="763" spans="1:8" ht="15.5" x14ac:dyDescent="0.35">
      <c r="A763" s="4">
        <v>37988</v>
      </c>
      <c r="B763" s="3" t="s">
        <v>7</v>
      </c>
      <c r="C763" s="3">
        <v>177</v>
      </c>
      <c r="D763" s="3">
        <v>67</v>
      </c>
      <c r="E763" s="3" t="s">
        <v>2691</v>
      </c>
      <c r="F763" s="5" t="s">
        <v>2245</v>
      </c>
      <c r="G763" s="3" t="s">
        <v>2692</v>
      </c>
      <c r="H763" s="3" t="s">
        <v>781</v>
      </c>
    </row>
    <row r="764" spans="1:8" ht="15.5" x14ac:dyDescent="0.35">
      <c r="A764" s="4">
        <v>37037</v>
      </c>
      <c r="B764" s="3" t="s">
        <v>4</v>
      </c>
      <c r="C764" s="3">
        <v>163</v>
      </c>
      <c r="D764" s="3">
        <v>56</v>
      </c>
      <c r="E764" s="3" t="s">
        <v>1134</v>
      </c>
      <c r="F764" s="5" t="s">
        <v>1135</v>
      </c>
      <c r="G764" s="3" t="s">
        <v>1136</v>
      </c>
      <c r="H764" s="3" t="s">
        <v>43</v>
      </c>
    </row>
    <row r="765" spans="1:8" ht="15.5" x14ac:dyDescent="0.35">
      <c r="A765" s="4">
        <v>37898</v>
      </c>
      <c r="B765" s="3" t="s">
        <v>3</v>
      </c>
      <c r="C765" s="3">
        <v>150</v>
      </c>
      <c r="D765" s="3">
        <v>71</v>
      </c>
      <c r="E765" s="3" t="s">
        <v>1577</v>
      </c>
      <c r="F765" s="5" t="s">
        <v>1230</v>
      </c>
      <c r="G765" s="3" t="s">
        <v>1578</v>
      </c>
      <c r="H765" s="3" t="s">
        <v>232</v>
      </c>
    </row>
    <row r="766" spans="1:8" ht="15.5" x14ac:dyDescent="0.35">
      <c r="A766" s="4">
        <v>37574</v>
      </c>
      <c r="B766" s="3" t="s">
        <v>2</v>
      </c>
      <c r="C766" s="3">
        <v>165</v>
      </c>
      <c r="D766" s="3">
        <v>57</v>
      </c>
      <c r="E766" s="3" t="s">
        <v>2491</v>
      </c>
      <c r="F766" s="5" t="s">
        <v>1154</v>
      </c>
      <c r="G766" s="3" t="s">
        <v>2492</v>
      </c>
      <c r="H766" s="3" t="s">
        <v>679</v>
      </c>
    </row>
    <row r="767" spans="1:8" ht="15.5" x14ac:dyDescent="0.35">
      <c r="A767" s="4">
        <v>37531</v>
      </c>
      <c r="B767" s="3" t="s">
        <v>4</v>
      </c>
      <c r="C767" s="3">
        <v>166</v>
      </c>
      <c r="D767" s="3">
        <v>80</v>
      </c>
      <c r="E767" s="3" t="s">
        <v>2980</v>
      </c>
      <c r="F767" s="5" t="s">
        <v>1199</v>
      </c>
      <c r="G767" s="3" t="s">
        <v>2981</v>
      </c>
      <c r="H767" s="3" t="s">
        <v>922</v>
      </c>
    </row>
    <row r="768" spans="1:8" ht="15.5" x14ac:dyDescent="0.35">
      <c r="A768" s="4">
        <v>38339</v>
      </c>
      <c r="B768" s="3" t="s">
        <v>4</v>
      </c>
      <c r="C768" s="3">
        <v>152</v>
      </c>
      <c r="D768" s="3">
        <v>66</v>
      </c>
      <c r="E768" s="3" t="s">
        <v>1365</v>
      </c>
      <c r="F768" s="5" t="s">
        <v>1256</v>
      </c>
      <c r="G768" s="3" t="s">
        <v>1366</v>
      </c>
      <c r="H768" s="3" t="s">
        <v>134</v>
      </c>
    </row>
    <row r="769" spans="1:8" ht="15.5" x14ac:dyDescent="0.35">
      <c r="A769" s="4">
        <v>38359</v>
      </c>
      <c r="B769" s="3" t="s">
        <v>2</v>
      </c>
      <c r="C769" s="3">
        <v>176</v>
      </c>
      <c r="D769" s="3">
        <v>71</v>
      </c>
      <c r="E769" s="3" t="s">
        <v>3075</v>
      </c>
      <c r="F769" s="5" t="s">
        <v>1149</v>
      </c>
      <c r="G769" s="3" t="s">
        <v>3076</v>
      </c>
      <c r="H769" s="3" t="s">
        <v>971</v>
      </c>
    </row>
    <row r="770" spans="1:8" ht="15.5" x14ac:dyDescent="0.35">
      <c r="A770" s="4">
        <v>37259</v>
      </c>
      <c r="B770" s="3" t="s">
        <v>0</v>
      </c>
      <c r="C770" s="3">
        <v>167</v>
      </c>
      <c r="D770" s="3">
        <v>67</v>
      </c>
      <c r="E770" s="3" t="s">
        <v>2693</v>
      </c>
      <c r="F770" s="5" t="s">
        <v>1482</v>
      </c>
      <c r="G770" s="3" t="s">
        <v>2694</v>
      </c>
      <c r="H770" s="3" t="s">
        <v>782</v>
      </c>
    </row>
    <row r="771" spans="1:8" ht="15.5" x14ac:dyDescent="0.35">
      <c r="A771" s="4">
        <v>38440</v>
      </c>
      <c r="B771" s="3" t="s">
        <v>2</v>
      </c>
      <c r="C771" s="3">
        <v>152</v>
      </c>
      <c r="D771" s="3">
        <v>77</v>
      </c>
      <c r="E771" s="3" t="s">
        <v>3065</v>
      </c>
      <c r="F771" s="5" t="s">
        <v>1154</v>
      </c>
      <c r="G771" s="3" t="s">
        <v>3066</v>
      </c>
      <c r="H771" s="3" t="s">
        <v>966</v>
      </c>
    </row>
    <row r="772" spans="1:8" ht="15.5" x14ac:dyDescent="0.35">
      <c r="A772" s="4">
        <v>37316</v>
      </c>
      <c r="B772" s="3" t="s">
        <v>5</v>
      </c>
      <c r="C772" s="3">
        <v>170</v>
      </c>
      <c r="D772" s="3">
        <v>54</v>
      </c>
      <c r="E772" s="3" t="s">
        <v>2264</v>
      </c>
      <c r="F772" s="5" t="s">
        <v>1178</v>
      </c>
      <c r="G772" s="3" t="s">
        <v>2265</v>
      </c>
      <c r="H772" s="3" t="s">
        <v>567</v>
      </c>
    </row>
    <row r="773" spans="1:8" ht="15.5" x14ac:dyDescent="0.35">
      <c r="A773" s="4">
        <v>37409</v>
      </c>
      <c r="B773" s="3" t="s">
        <v>1</v>
      </c>
      <c r="C773" s="3">
        <v>154</v>
      </c>
      <c r="D773" s="3">
        <v>75</v>
      </c>
      <c r="E773" s="3" t="s">
        <v>2431</v>
      </c>
      <c r="F773" s="5" t="s">
        <v>1582</v>
      </c>
      <c r="G773" s="3" t="s">
        <v>2432</v>
      </c>
      <c r="H773" s="3" t="s">
        <v>649</v>
      </c>
    </row>
    <row r="774" spans="1:8" ht="15.5" x14ac:dyDescent="0.35">
      <c r="A774" s="4">
        <v>37479</v>
      </c>
      <c r="B774" s="3" t="s">
        <v>6</v>
      </c>
      <c r="C774" s="3">
        <v>158</v>
      </c>
      <c r="D774" s="3">
        <v>45</v>
      </c>
      <c r="E774" s="3" t="s">
        <v>2093</v>
      </c>
      <c r="F774" s="5" t="s">
        <v>1308</v>
      </c>
      <c r="G774" s="3" t="s">
        <v>2094</v>
      </c>
      <c r="H774" s="3" t="s">
        <v>481</v>
      </c>
    </row>
    <row r="775" spans="1:8" ht="15.5" x14ac:dyDescent="0.35">
      <c r="A775" s="4">
        <v>37967</v>
      </c>
      <c r="B775" s="3" t="s">
        <v>5</v>
      </c>
      <c r="C775" s="3">
        <v>159</v>
      </c>
      <c r="D775" s="3">
        <v>62</v>
      </c>
      <c r="E775" s="3" t="s">
        <v>2343</v>
      </c>
      <c r="F775" s="5" t="s">
        <v>1256</v>
      </c>
      <c r="G775" s="3" t="s">
        <v>2344</v>
      </c>
      <c r="H775" s="3" t="s">
        <v>605</v>
      </c>
    </row>
    <row r="776" spans="1:8" ht="15.5" x14ac:dyDescent="0.35">
      <c r="A776" s="4">
        <v>38323</v>
      </c>
      <c r="B776" s="3" t="s">
        <v>0</v>
      </c>
      <c r="C776" s="3">
        <v>150</v>
      </c>
      <c r="D776" s="3">
        <v>70</v>
      </c>
      <c r="E776" s="3" t="s">
        <v>2667</v>
      </c>
      <c r="F776" s="5" t="s">
        <v>1501</v>
      </c>
      <c r="G776" s="3" t="s">
        <v>2668</v>
      </c>
      <c r="H776" s="3" t="s">
        <v>768</v>
      </c>
    </row>
    <row r="777" spans="1:8" ht="15.5" x14ac:dyDescent="0.35">
      <c r="A777" s="4">
        <v>38187</v>
      </c>
      <c r="B777" s="3" t="s">
        <v>5</v>
      </c>
      <c r="C777" s="3">
        <v>177</v>
      </c>
      <c r="D777" s="3">
        <v>48</v>
      </c>
      <c r="E777" s="3" t="s">
        <v>2206</v>
      </c>
      <c r="F777" s="5" t="s">
        <v>1308</v>
      </c>
      <c r="G777" s="3" t="s">
        <v>2207</v>
      </c>
      <c r="H777" s="3" t="s">
        <v>538</v>
      </c>
    </row>
    <row r="778" spans="1:8" ht="15.5" x14ac:dyDescent="0.35">
      <c r="A778" s="4">
        <v>37179</v>
      </c>
      <c r="B778" s="3" t="s">
        <v>6</v>
      </c>
      <c r="C778" s="3">
        <v>158</v>
      </c>
      <c r="D778" s="3">
        <v>53</v>
      </c>
      <c r="E778" s="3" t="s">
        <v>1552</v>
      </c>
      <c r="F778" s="5" t="s">
        <v>1334</v>
      </c>
      <c r="G778" s="3" t="s">
        <v>1553</v>
      </c>
      <c r="H778" s="3" t="s">
        <v>220</v>
      </c>
    </row>
    <row r="779" spans="1:8" ht="15.5" x14ac:dyDescent="0.35">
      <c r="A779" s="4">
        <v>38078</v>
      </c>
      <c r="B779" s="3" t="s">
        <v>4</v>
      </c>
      <c r="C779" s="3">
        <v>154</v>
      </c>
      <c r="D779" s="3">
        <v>93</v>
      </c>
      <c r="E779" s="3" t="s">
        <v>2117</v>
      </c>
      <c r="F779" s="5" t="s">
        <v>1222</v>
      </c>
      <c r="G779" s="3" t="s">
        <v>2118</v>
      </c>
      <c r="H779" s="3" t="s">
        <v>493</v>
      </c>
    </row>
    <row r="780" spans="1:8" ht="15.5" x14ac:dyDescent="0.35">
      <c r="A780" s="4">
        <v>38238</v>
      </c>
      <c r="B780" s="3" t="s">
        <v>7</v>
      </c>
      <c r="C780" s="3">
        <v>157</v>
      </c>
      <c r="D780" s="3">
        <v>72</v>
      </c>
      <c r="E780" s="3" t="s">
        <v>2546</v>
      </c>
      <c r="F780" s="5" t="s">
        <v>1482</v>
      </c>
      <c r="G780" s="3" t="s">
        <v>2547</v>
      </c>
      <c r="H780" s="3" t="s">
        <v>707</v>
      </c>
    </row>
    <row r="781" spans="1:8" ht="15.5" x14ac:dyDescent="0.35">
      <c r="A781" s="4">
        <v>37957</v>
      </c>
      <c r="B781" s="3" t="s">
        <v>0</v>
      </c>
      <c r="C781" s="3">
        <v>160</v>
      </c>
      <c r="D781" s="3">
        <v>73</v>
      </c>
      <c r="E781" s="3" t="s">
        <v>1891</v>
      </c>
      <c r="F781" s="5" t="s">
        <v>1274</v>
      </c>
      <c r="G781" s="3" t="s">
        <v>1892</v>
      </c>
      <c r="H781" s="3" t="s">
        <v>382</v>
      </c>
    </row>
    <row r="782" spans="1:8" ht="15.5" x14ac:dyDescent="0.35">
      <c r="A782" s="4">
        <v>37380</v>
      </c>
      <c r="B782" s="3" t="s">
        <v>7</v>
      </c>
      <c r="C782" s="3">
        <v>173</v>
      </c>
      <c r="D782" s="3">
        <v>93</v>
      </c>
      <c r="E782" s="3" t="s">
        <v>2659</v>
      </c>
      <c r="F782" s="5" t="s">
        <v>1110</v>
      </c>
      <c r="G782" s="3" t="s">
        <v>2660</v>
      </c>
      <c r="H782" s="3" t="s">
        <v>764</v>
      </c>
    </row>
    <row r="783" spans="1:8" ht="15.5" x14ac:dyDescent="0.35">
      <c r="A783" s="4">
        <v>37873</v>
      </c>
      <c r="B783" s="3" t="s">
        <v>6</v>
      </c>
      <c r="C783" s="3">
        <v>151</v>
      </c>
      <c r="D783" s="3">
        <v>48</v>
      </c>
      <c r="E783" s="3" t="s">
        <v>2077</v>
      </c>
      <c r="F783" s="5" t="s">
        <v>1149</v>
      </c>
      <c r="G783" s="3" t="s">
        <v>2078</v>
      </c>
      <c r="H783" s="3" t="s">
        <v>473</v>
      </c>
    </row>
    <row r="784" spans="1:8" ht="15.5" x14ac:dyDescent="0.35">
      <c r="A784" s="4">
        <v>37321</v>
      </c>
      <c r="B784" s="3" t="s">
        <v>7</v>
      </c>
      <c r="C784" s="3">
        <v>177</v>
      </c>
      <c r="D784" s="3">
        <v>66</v>
      </c>
      <c r="E784" s="3" t="s">
        <v>2860</v>
      </c>
      <c r="F784" s="5" t="s">
        <v>1346</v>
      </c>
      <c r="G784" s="3" t="s">
        <v>2861</v>
      </c>
      <c r="H784" s="3" t="s">
        <v>863</v>
      </c>
    </row>
    <row r="785" spans="1:8" ht="15.5" x14ac:dyDescent="0.35">
      <c r="A785" s="4">
        <v>37701</v>
      </c>
      <c r="B785" s="3" t="s">
        <v>3</v>
      </c>
      <c r="C785" s="3">
        <v>160</v>
      </c>
      <c r="D785" s="3">
        <v>69</v>
      </c>
      <c r="E785" s="3" t="s">
        <v>2990</v>
      </c>
      <c r="F785" s="5" t="s">
        <v>1146</v>
      </c>
      <c r="G785" s="3" t="s">
        <v>2991</v>
      </c>
      <c r="H785" s="3" t="s">
        <v>927</v>
      </c>
    </row>
    <row r="786" spans="1:8" ht="15.5" x14ac:dyDescent="0.35">
      <c r="A786" s="4">
        <v>38260</v>
      </c>
      <c r="B786" s="3" t="s">
        <v>2</v>
      </c>
      <c r="C786" s="3">
        <v>167</v>
      </c>
      <c r="D786" s="3">
        <v>72</v>
      </c>
      <c r="E786" s="3" t="s">
        <v>2280</v>
      </c>
      <c r="F786" s="5" t="s">
        <v>1482</v>
      </c>
      <c r="G786" s="3" t="s">
        <v>2281</v>
      </c>
      <c r="H786" s="3" t="s">
        <v>575</v>
      </c>
    </row>
    <row r="787" spans="1:8" ht="15.5" x14ac:dyDescent="0.35">
      <c r="A787" s="4">
        <v>37528</v>
      </c>
      <c r="B787" s="3" t="s">
        <v>7</v>
      </c>
      <c r="C787" s="3">
        <v>160</v>
      </c>
      <c r="D787" s="3">
        <v>63</v>
      </c>
      <c r="E787" s="3" t="s">
        <v>2553</v>
      </c>
      <c r="F787" s="5" t="s">
        <v>1128</v>
      </c>
      <c r="G787" s="3" t="s">
        <v>2554</v>
      </c>
      <c r="H787" s="3" t="s">
        <v>711</v>
      </c>
    </row>
    <row r="788" spans="1:8" ht="15.5" x14ac:dyDescent="0.35">
      <c r="A788" s="4">
        <v>37983</v>
      </c>
      <c r="B788" s="3" t="s">
        <v>6</v>
      </c>
      <c r="C788" s="3">
        <v>152</v>
      </c>
      <c r="D788" s="3">
        <v>89</v>
      </c>
      <c r="E788" s="3" t="s">
        <v>2553</v>
      </c>
      <c r="F788" s="5" t="s">
        <v>1206</v>
      </c>
      <c r="G788" s="3" t="s">
        <v>3112</v>
      </c>
      <c r="H788" s="3" t="s">
        <v>990</v>
      </c>
    </row>
    <row r="789" spans="1:8" ht="15.5" x14ac:dyDescent="0.35">
      <c r="A789" s="4">
        <v>38168</v>
      </c>
      <c r="B789" s="3" t="s">
        <v>2</v>
      </c>
      <c r="C789" s="3">
        <v>162</v>
      </c>
      <c r="D789" s="3">
        <v>47</v>
      </c>
      <c r="E789" s="3" t="s">
        <v>2938</v>
      </c>
      <c r="F789" s="5" t="s">
        <v>1848</v>
      </c>
      <c r="G789" s="3" t="s">
        <v>2939</v>
      </c>
      <c r="H789" s="3" t="s">
        <v>902</v>
      </c>
    </row>
    <row r="790" spans="1:8" ht="15.5" x14ac:dyDescent="0.35">
      <c r="A790" s="4">
        <v>37119</v>
      </c>
      <c r="B790" s="3" t="s">
        <v>7</v>
      </c>
      <c r="C790" s="3">
        <v>179</v>
      </c>
      <c r="D790" s="3">
        <v>74</v>
      </c>
      <c r="E790" s="3" t="s">
        <v>1484</v>
      </c>
      <c r="F790" s="5" t="s">
        <v>1314</v>
      </c>
      <c r="G790" s="3" t="s">
        <v>1485</v>
      </c>
      <c r="H790" s="3" t="s">
        <v>188</v>
      </c>
    </row>
    <row r="791" spans="1:8" ht="15.5" x14ac:dyDescent="0.35">
      <c r="A791" s="4">
        <v>37626</v>
      </c>
      <c r="B791" s="3" t="s">
        <v>3</v>
      </c>
      <c r="C791" s="3">
        <v>153</v>
      </c>
      <c r="D791" s="3">
        <v>81</v>
      </c>
      <c r="E791" s="3" t="s">
        <v>2103</v>
      </c>
      <c r="F791" s="5" t="s">
        <v>1283</v>
      </c>
      <c r="G791" s="3" t="s">
        <v>2104</v>
      </c>
      <c r="H791" s="3" t="s">
        <v>486</v>
      </c>
    </row>
    <row r="792" spans="1:8" ht="15.5" x14ac:dyDescent="0.35">
      <c r="A792" s="4">
        <v>37464</v>
      </c>
      <c r="B792" s="3" t="s">
        <v>0</v>
      </c>
      <c r="C792" s="3">
        <v>155</v>
      </c>
      <c r="D792" s="3">
        <v>89</v>
      </c>
      <c r="E792" s="3" t="s">
        <v>2870</v>
      </c>
      <c r="F792" s="5" t="s">
        <v>1821</v>
      </c>
      <c r="G792" s="3" t="s">
        <v>2871</v>
      </c>
      <c r="H792" s="3" t="s">
        <v>868</v>
      </c>
    </row>
    <row r="793" spans="1:8" ht="15.5" x14ac:dyDescent="0.35">
      <c r="A793" s="4">
        <v>37102</v>
      </c>
      <c r="B793" s="3" t="s">
        <v>1</v>
      </c>
      <c r="C793" s="3">
        <v>180</v>
      </c>
      <c r="D793" s="3">
        <v>56</v>
      </c>
      <c r="E793" s="3" t="s">
        <v>1437</v>
      </c>
      <c r="F793" s="5" t="s">
        <v>1116</v>
      </c>
      <c r="G793" s="3" t="s">
        <v>1438</v>
      </c>
      <c r="H793" s="3" t="s">
        <v>166</v>
      </c>
    </row>
    <row r="794" spans="1:8" ht="15.5" x14ac:dyDescent="0.35">
      <c r="A794" s="4">
        <v>37736</v>
      </c>
      <c r="B794" s="3" t="s">
        <v>1</v>
      </c>
      <c r="C794" s="3">
        <v>152</v>
      </c>
      <c r="D794" s="3">
        <v>94</v>
      </c>
      <c r="E794" s="3" t="s">
        <v>3073</v>
      </c>
      <c r="F794" s="5" t="s">
        <v>1501</v>
      </c>
      <c r="G794" s="3" t="s">
        <v>3074</v>
      </c>
      <c r="H794" s="3" t="s">
        <v>970</v>
      </c>
    </row>
    <row r="795" spans="1:8" ht="15.5" x14ac:dyDescent="0.35">
      <c r="A795" s="4">
        <v>38437</v>
      </c>
      <c r="B795" s="3" t="s">
        <v>7</v>
      </c>
      <c r="C795" s="3">
        <v>175</v>
      </c>
      <c r="D795" s="3">
        <v>49</v>
      </c>
      <c r="E795" s="3" t="s">
        <v>2824</v>
      </c>
      <c r="F795" s="5" t="s">
        <v>1308</v>
      </c>
      <c r="G795" s="3" t="s">
        <v>2825</v>
      </c>
      <c r="H795" s="3" t="s">
        <v>848</v>
      </c>
    </row>
    <row r="796" spans="1:8" ht="15.5" x14ac:dyDescent="0.35">
      <c r="A796" s="4">
        <v>38158</v>
      </c>
      <c r="B796" s="3" t="s">
        <v>0</v>
      </c>
      <c r="C796" s="3">
        <v>155</v>
      </c>
      <c r="D796" s="3">
        <v>61</v>
      </c>
      <c r="E796" s="3" t="s">
        <v>1531</v>
      </c>
      <c r="F796" s="5" t="s">
        <v>1225</v>
      </c>
      <c r="G796" s="3" t="s">
        <v>1532</v>
      </c>
      <c r="H796" s="3" t="s">
        <v>210</v>
      </c>
    </row>
    <row r="797" spans="1:8" ht="15.5" x14ac:dyDescent="0.35">
      <c r="A797" s="4">
        <v>37776</v>
      </c>
      <c r="B797" s="3" t="s">
        <v>2</v>
      </c>
      <c r="C797" s="3">
        <v>171</v>
      </c>
      <c r="D797" s="3">
        <v>57</v>
      </c>
      <c r="E797" s="3" t="s">
        <v>1456</v>
      </c>
      <c r="F797" s="5" t="s">
        <v>1077</v>
      </c>
      <c r="G797" s="3" t="s">
        <v>1457</v>
      </c>
      <c r="H797" s="3" t="s">
        <v>175</v>
      </c>
    </row>
    <row r="798" spans="1:8" ht="15.5" x14ac:dyDescent="0.35">
      <c r="A798" s="4">
        <v>37754</v>
      </c>
      <c r="B798" s="3" t="s">
        <v>1</v>
      </c>
      <c r="C798" s="3">
        <v>169</v>
      </c>
      <c r="D798" s="3">
        <v>62</v>
      </c>
      <c r="E798" s="3" t="s">
        <v>2463</v>
      </c>
      <c r="F798" s="5" t="s">
        <v>1297</v>
      </c>
      <c r="G798" s="3" t="s">
        <v>2464</v>
      </c>
      <c r="H798" s="3" t="s">
        <v>665</v>
      </c>
    </row>
    <row r="799" spans="1:8" ht="15.5" x14ac:dyDescent="0.35">
      <c r="A799" s="4">
        <v>37552</v>
      </c>
      <c r="B799" s="3" t="s">
        <v>0</v>
      </c>
      <c r="C799" s="3">
        <v>160</v>
      </c>
      <c r="D799" s="3">
        <v>51</v>
      </c>
      <c r="E799" s="3" t="s">
        <v>1748</v>
      </c>
      <c r="F799" s="5" t="s">
        <v>1341</v>
      </c>
      <c r="G799" s="3" t="s">
        <v>1749</v>
      </c>
      <c r="H799" s="3" t="s">
        <v>315</v>
      </c>
    </row>
    <row r="800" spans="1:8" ht="15.5" x14ac:dyDescent="0.35">
      <c r="A800" s="4">
        <v>37424</v>
      </c>
      <c r="B800" s="3" t="s">
        <v>2</v>
      </c>
      <c r="C800" s="3">
        <v>158</v>
      </c>
      <c r="D800" s="3">
        <v>73</v>
      </c>
      <c r="E800" s="3" t="s">
        <v>1989</v>
      </c>
      <c r="F800" s="5" t="s">
        <v>1175</v>
      </c>
      <c r="G800" s="3" t="s">
        <v>1990</v>
      </c>
      <c r="H800" s="3" t="s">
        <v>429</v>
      </c>
    </row>
    <row r="801" spans="1:8" ht="15.5" x14ac:dyDescent="0.35">
      <c r="A801" s="4">
        <v>38291</v>
      </c>
      <c r="B801" s="3" t="s">
        <v>3</v>
      </c>
      <c r="C801" s="3">
        <v>167</v>
      </c>
      <c r="D801" s="3">
        <v>60</v>
      </c>
      <c r="E801" s="3" t="s">
        <v>1750</v>
      </c>
      <c r="F801" s="5" t="s">
        <v>1321</v>
      </c>
      <c r="G801" s="3" t="s">
        <v>1751</v>
      </c>
      <c r="H801" s="3" t="s">
        <v>316</v>
      </c>
    </row>
    <row r="802" spans="1:8" ht="15.5" x14ac:dyDescent="0.35">
      <c r="A802" s="4">
        <v>38253</v>
      </c>
      <c r="B802" s="3" t="s">
        <v>5</v>
      </c>
      <c r="C802" s="3">
        <v>178</v>
      </c>
      <c r="D802" s="3">
        <v>51</v>
      </c>
      <c r="E802" s="3" t="s">
        <v>3127</v>
      </c>
      <c r="F802" s="5" t="s">
        <v>1099</v>
      </c>
      <c r="G802" s="3" t="s">
        <v>3128</v>
      </c>
      <c r="H802" s="3" t="s">
        <v>998</v>
      </c>
    </row>
    <row r="803" spans="1:8" ht="15.5" x14ac:dyDescent="0.35">
      <c r="A803" s="4">
        <v>37012</v>
      </c>
      <c r="B803" s="3" t="s">
        <v>0</v>
      </c>
      <c r="C803" s="3">
        <v>177</v>
      </c>
      <c r="D803" s="3">
        <v>87</v>
      </c>
      <c r="E803" s="3" t="s">
        <v>1466</v>
      </c>
      <c r="F803" s="5" t="s">
        <v>1384</v>
      </c>
      <c r="G803" s="3" t="s">
        <v>1467</v>
      </c>
      <c r="H803" s="3" t="s">
        <v>180</v>
      </c>
    </row>
    <row r="804" spans="1:8" ht="15.5" x14ac:dyDescent="0.35">
      <c r="A804" s="4">
        <v>37556</v>
      </c>
      <c r="B804" s="3" t="s">
        <v>6</v>
      </c>
      <c r="C804" s="3">
        <v>171</v>
      </c>
      <c r="D804" s="3">
        <v>83</v>
      </c>
      <c r="E804" s="3" t="s">
        <v>2493</v>
      </c>
      <c r="F804" s="5" t="s">
        <v>1074</v>
      </c>
      <c r="G804" s="3" t="s">
        <v>2494</v>
      </c>
      <c r="H804" s="3" t="s">
        <v>680</v>
      </c>
    </row>
    <row r="805" spans="1:8" ht="15.5" x14ac:dyDescent="0.35">
      <c r="A805" s="4">
        <v>37481</v>
      </c>
      <c r="B805" s="3" t="s">
        <v>7</v>
      </c>
      <c r="C805" s="3">
        <v>161</v>
      </c>
      <c r="D805" s="3">
        <v>57</v>
      </c>
      <c r="E805" s="3" t="s">
        <v>2357</v>
      </c>
      <c r="F805" s="5" t="s">
        <v>1099</v>
      </c>
      <c r="G805" s="3" t="s">
        <v>2358</v>
      </c>
      <c r="H805" s="3" t="s">
        <v>612</v>
      </c>
    </row>
    <row r="806" spans="1:8" ht="15.5" x14ac:dyDescent="0.35">
      <c r="A806" s="4">
        <v>38039</v>
      </c>
      <c r="B806" s="3" t="s">
        <v>4</v>
      </c>
      <c r="C806" s="3">
        <v>152</v>
      </c>
      <c r="D806" s="3">
        <v>93</v>
      </c>
      <c r="E806" s="3" t="s">
        <v>1340</v>
      </c>
      <c r="F806" s="5" t="s">
        <v>1341</v>
      </c>
      <c r="G806" s="3" t="s">
        <v>1342</v>
      </c>
      <c r="H806" s="3" t="s">
        <v>123</v>
      </c>
    </row>
    <row r="807" spans="1:8" ht="15.5" x14ac:dyDescent="0.35">
      <c r="A807" s="4">
        <v>37601</v>
      </c>
      <c r="B807" s="3" t="s">
        <v>3</v>
      </c>
      <c r="C807" s="3">
        <v>168</v>
      </c>
      <c r="D807" s="3">
        <v>88</v>
      </c>
      <c r="E807" s="3" t="s">
        <v>1548</v>
      </c>
      <c r="F807" s="5" t="s">
        <v>1172</v>
      </c>
      <c r="G807" s="3" t="s">
        <v>1549</v>
      </c>
      <c r="H807" s="3" t="s">
        <v>218</v>
      </c>
    </row>
    <row r="808" spans="1:8" ht="15.5" x14ac:dyDescent="0.35">
      <c r="A808" s="4">
        <v>37139</v>
      </c>
      <c r="B808" s="3" t="s">
        <v>7</v>
      </c>
      <c r="C808" s="3">
        <v>166</v>
      </c>
      <c r="D808" s="3">
        <v>60</v>
      </c>
      <c r="E808" s="3" t="s">
        <v>2405</v>
      </c>
      <c r="F808" s="5" t="s">
        <v>1428</v>
      </c>
      <c r="G808" s="3" t="s">
        <v>2406</v>
      </c>
      <c r="H808" s="3" t="s">
        <v>636</v>
      </c>
    </row>
    <row r="809" spans="1:8" ht="15.5" x14ac:dyDescent="0.35">
      <c r="A809" s="4">
        <v>38014</v>
      </c>
      <c r="B809" s="3" t="s">
        <v>3</v>
      </c>
      <c r="C809" s="3">
        <v>163</v>
      </c>
      <c r="D809" s="3">
        <v>87</v>
      </c>
      <c r="E809" s="3" t="s">
        <v>1417</v>
      </c>
      <c r="F809" s="5" t="s">
        <v>1125</v>
      </c>
      <c r="G809" s="3" t="s">
        <v>1418</v>
      </c>
      <c r="H809" s="3" t="s">
        <v>157</v>
      </c>
    </row>
    <row r="810" spans="1:8" ht="15.5" x14ac:dyDescent="0.35">
      <c r="A810" s="4">
        <v>37865</v>
      </c>
      <c r="B810" s="3" t="s">
        <v>0</v>
      </c>
      <c r="C810" s="3">
        <v>167</v>
      </c>
      <c r="D810" s="3">
        <v>56</v>
      </c>
      <c r="E810" s="3" t="s">
        <v>1399</v>
      </c>
      <c r="F810" s="5" t="s">
        <v>1400</v>
      </c>
      <c r="G810" s="3" t="s">
        <v>1401</v>
      </c>
      <c r="H810" s="3" t="s">
        <v>149</v>
      </c>
    </row>
    <row r="811" spans="1:8" ht="15.5" x14ac:dyDescent="0.35">
      <c r="A811" s="4">
        <v>38443</v>
      </c>
      <c r="B811" s="3" t="s">
        <v>1</v>
      </c>
      <c r="C811" s="3">
        <v>174</v>
      </c>
      <c r="D811" s="3">
        <v>51</v>
      </c>
      <c r="E811" s="3" t="s">
        <v>1354</v>
      </c>
      <c r="F811" s="5" t="s">
        <v>1274</v>
      </c>
      <c r="G811" s="3" t="s">
        <v>1355</v>
      </c>
      <c r="H811" s="3" t="s">
        <v>129</v>
      </c>
    </row>
    <row r="812" spans="1:8" ht="15.5" x14ac:dyDescent="0.35">
      <c r="A812" s="4">
        <v>37691</v>
      </c>
      <c r="B812" s="3" t="s">
        <v>0</v>
      </c>
      <c r="C812" s="3">
        <v>156</v>
      </c>
      <c r="D812" s="3">
        <v>65</v>
      </c>
      <c r="E812" s="3" t="s">
        <v>2137</v>
      </c>
      <c r="F812" s="5" t="s">
        <v>1482</v>
      </c>
      <c r="G812" s="3" t="s">
        <v>2138</v>
      </c>
      <c r="H812" s="3" t="s">
        <v>503</v>
      </c>
    </row>
    <row r="813" spans="1:8" ht="15.5" x14ac:dyDescent="0.35">
      <c r="A813" s="4">
        <v>38226</v>
      </c>
      <c r="B813" s="3" t="s">
        <v>4</v>
      </c>
      <c r="C813" s="3">
        <v>158</v>
      </c>
      <c r="D813" s="3">
        <v>65</v>
      </c>
      <c r="E813" s="3" t="s">
        <v>1503</v>
      </c>
      <c r="F813" s="5" t="s">
        <v>1116</v>
      </c>
      <c r="G813" s="3" t="s">
        <v>1504</v>
      </c>
      <c r="H813" s="3" t="s">
        <v>197</v>
      </c>
    </row>
    <row r="814" spans="1:8" ht="15.5" x14ac:dyDescent="0.35">
      <c r="A814" s="4">
        <v>37453</v>
      </c>
      <c r="B814" s="3" t="s">
        <v>5</v>
      </c>
      <c r="C814" s="3">
        <v>165</v>
      </c>
      <c r="D814" s="3">
        <v>64</v>
      </c>
      <c r="E814" s="3" t="s">
        <v>1645</v>
      </c>
      <c r="F814" s="5" t="s">
        <v>1065</v>
      </c>
      <c r="G814" s="3" t="s">
        <v>1646</v>
      </c>
      <c r="H814" s="3" t="s">
        <v>265</v>
      </c>
    </row>
    <row r="815" spans="1:8" ht="15.5" x14ac:dyDescent="0.35">
      <c r="A815" s="4">
        <v>38051</v>
      </c>
      <c r="B815" s="3" t="s">
        <v>0</v>
      </c>
      <c r="C815" s="3">
        <v>155</v>
      </c>
      <c r="D815" s="3">
        <v>59</v>
      </c>
      <c r="E815" s="3" t="s">
        <v>2361</v>
      </c>
      <c r="F815" s="5" t="s">
        <v>1186</v>
      </c>
      <c r="G815" s="3" t="s">
        <v>2362</v>
      </c>
      <c r="H815" s="3" t="s">
        <v>614</v>
      </c>
    </row>
    <row r="816" spans="1:8" ht="15.5" x14ac:dyDescent="0.35">
      <c r="A816" s="4">
        <v>37921</v>
      </c>
      <c r="B816" s="3" t="s">
        <v>4</v>
      </c>
      <c r="C816" s="3">
        <v>168</v>
      </c>
      <c r="D816" s="3">
        <v>67</v>
      </c>
      <c r="E816" s="3" t="s">
        <v>2882</v>
      </c>
      <c r="F816" s="5" t="s">
        <v>1161</v>
      </c>
      <c r="G816" s="3" t="s">
        <v>2883</v>
      </c>
      <c r="H816" s="3" t="s">
        <v>874</v>
      </c>
    </row>
    <row r="817" spans="1:8" ht="15.5" x14ac:dyDescent="0.35">
      <c r="A817" s="4">
        <v>37882</v>
      </c>
      <c r="B817" s="3" t="s">
        <v>3</v>
      </c>
      <c r="C817" s="3">
        <v>161</v>
      </c>
      <c r="D817" s="3">
        <v>91</v>
      </c>
      <c r="E817" s="3" t="s">
        <v>2485</v>
      </c>
      <c r="F817" s="5" t="s">
        <v>1251</v>
      </c>
      <c r="G817" s="3" t="s">
        <v>2486</v>
      </c>
      <c r="H817" s="3" t="s">
        <v>676</v>
      </c>
    </row>
    <row r="818" spans="1:8" ht="15.5" x14ac:dyDescent="0.35">
      <c r="A818" s="4">
        <v>38130</v>
      </c>
      <c r="B818" s="3" t="s">
        <v>3</v>
      </c>
      <c r="C818" s="3">
        <v>163</v>
      </c>
      <c r="D818" s="3">
        <v>55</v>
      </c>
      <c r="E818" s="3" t="s">
        <v>2635</v>
      </c>
      <c r="F818" s="5" t="s">
        <v>1138</v>
      </c>
      <c r="G818" s="3" t="s">
        <v>2636</v>
      </c>
      <c r="H818" s="3" t="s">
        <v>752</v>
      </c>
    </row>
    <row r="819" spans="1:8" ht="15.5" x14ac:dyDescent="0.35">
      <c r="A819" s="4">
        <v>37041</v>
      </c>
      <c r="B819" s="3" t="s">
        <v>6</v>
      </c>
      <c r="C819" s="3">
        <v>153</v>
      </c>
      <c r="D819" s="3">
        <v>52</v>
      </c>
      <c r="E819" s="3" t="s">
        <v>2469</v>
      </c>
      <c r="F819" s="5" t="s">
        <v>1222</v>
      </c>
      <c r="G819" s="3" t="s">
        <v>2470</v>
      </c>
      <c r="H819" s="3" t="s">
        <v>668</v>
      </c>
    </row>
    <row r="820" spans="1:8" ht="15.5" x14ac:dyDescent="0.35">
      <c r="A820" s="4">
        <v>37538</v>
      </c>
      <c r="B820" s="3" t="s">
        <v>6</v>
      </c>
      <c r="C820" s="3">
        <v>155</v>
      </c>
      <c r="D820" s="3">
        <v>68</v>
      </c>
      <c r="E820" s="3" t="s">
        <v>1500</v>
      </c>
      <c r="F820" s="5" t="s">
        <v>1501</v>
      </c>
      <c r="G820" s="3" t="s">
        <v>1502</v>
      </c>
      <c r="H820" s="3" t="s">
        <v>196</v>
      </c>
    </row>
    <row r="821" spans="1:8" ht="15.5" x14ac:dyDescent="0.35">
      <c r="A821" s="4">
        <v>38109</v>
      </c>
      <c r="B821" s="3" t="s">
        <v>5</v>
      </c>
      <c r="C821" s="3">
        <v>167</v>
      </c>
      <c r="D821" s="3">
        <v>92</v>
      </c>
      <c r="E821" s="3" t="s">
        <v>2471</v>
      </c>
      <c r="F821" s="5" t="s">
        <v>1196</v>
      </c>
      <c r="G821" s="3" t="s">
        <v>2472</v>
      </c>
      <c r="H821" s="3" t="s">
        <v>669</v>
      </c>
    </row>
    <row r="822" spans="1:8" ht="15.5" x14ac:dyDescent="0.35">
      <c r="A822" s="4">
        <v>37900</v>
      </c>
      <c r="B822" s="3" t="s">
        <v>6</v>
      </c>
      <c r="C822" s="3">
        <v>162</v>
      </c>
      <c r="D822" s="3">
        <v>57</v>
      </c>
      <c r="E822" s="3" t="s">
        <v>2529</v>
      </c>
      <c r="F822" s="5" t="s">
        <v>1107</v>
      </c>
      <c r="G822" s="3" t="s">
        <v>2530</v>
      </c>
      <c r="H822" s="3" t="s">
        <v>698</v>
      </c>
    </row>
    <row r="823" spans="1:8" ht="15.5" x14ac:dyDescent="0.35">
      <c r="A823" s="4">
        <v>38359</v>
      </c>
      <c r="B823" s="3" t="s">
        <v>1</v>
      </c>
      <c r="C823" s="3">
        <v>161</v>
      </c>
      <c r="D823" s="3">
        <v>64</v>
      </c>
      <c r="E823" s="3" t="s">
        <v>1865</v>
      </c>
      <c r="F823" s="5" t="s">
        <v>1143</v>
      </c>
      <c r="G823" s="3" t="s">
        <v>1866</v>
      </c>
      <c r="H823" s="3" t="s">
        <v>369</v>
      </c>
    </row>
    <row r="824" spans="1:8" ht="15.5" x14ac:dyDescent="0.35">
      <c r="A824" s="4">
        <v>37295</v>
      </c>
      <c r="B824" s="3" t="s">
        <v>5</v>
      </c>
      <c r="C824" s="3">
        <v>155</v>
      </c>
      <c r="D824" s="3">
        <v>85</v>
      </c>
      <c r="E824" s="3" t="s">
        <v>2139</v>
      </c>
      <c r="F824" s="5" t="s">
        <v>1311</v>
      </c>
      <c r="G824" s="3" t="s">
        <v>2140</v>
      </c>
      <c r="H824" s="3" t="s">
        <v>504</v>
      </c>
    </row>
    <row r="825" spans="1:8" ht="15.5" x14ac:dyDescent="0.35">
      <c r="A825" s="4">
        <v>37597</v>
      </c>
      <c r="B825" s="3" t="s">
        <v>7</v>
      </c>
      <c r="C825" s="3">
        <v>151</v>
      </c>
      <c r="D825" s="3">
        <v>65</v>
      </c>
      <c r="E825" s="3" t="s">
        <v>3108</v>
      </c>
      <c r="F825" s="5" t="s">
        <v>1138</v>
      </c>
      <c r="G825" s="3" t="s">
        <v>3109</v>
      </c>
      <c r="H825" s="3" t="s">
        <v>988</v>
      </c>
    </row>
    <row r="826" spans="1:8" ht="15.5" x14ac:dyDescent="0.35">
      <c r="A826" s="4">
        <v>37662</v>
      </c>
      <c r="B826" s="3" t="s">
        <v>0</v>
      </c>
      <c r="C826" s="3">
        <v>159</v>
      </c>
      <c r="D826" s="3">
        <v>58</v>
      </c>
      <c r="E826" s="3" t="s">
        <v>1556</v>
      </c>
      <c r="F826" s="5" t="s">
        <v>1122</v>
      </c>
      <c r="G826" s="3" t="s">
        <v>1557</v>
      </c>
      <c r="H826" s="3" t="s">
        <v>222</v>
      </c>
    </row>
    <row r="827" spans="1:8" ht="15.5" x14ac:dyDescent="0.35">
      <c r="A827" s="4">
        <v>37859</v>
      </c>
      <c r="B827" s="3" t="s">
        <v>5</v>
      </c>
      <c r="C827" s="3">
        <v>173</v>
      </c>
      <c r="D827" s="3">
        <v>68</v>
      </c>
      <c r="E827" s="3" t="s">
        <v>1767</v>
      </c>
      <c r="F827" s="5" t="s">
        <v>1246</v>
      </c>
      <c r="G827" s="3" t="s">
        <v>3077</v>
      </c>
      <c r="H827" s="3" t="s">
        <v>972</v>
      </c>
    </row>
    <row r="828" spans="1:8" ht="15.5" x14ac:dyDescent="0.35">
      <c r="A828" s="4">
        <v>37855</v>
      </c>
      <c r="B828" s="3" t="s">
        <v>1</v>
      </c>
      <c r="C828" s="3">
        <v>162</v>
      </c>
      <c r="D828" s="3">
        <v>46</v>
      </c>
      <c r="E828" s="3" t="s">
        <v>1767</v>
      </c>
      <c r="F828" s="5" t="s">
        <v>1759</v>
      </c>
      <c r="G828" s="3" t="s">
        <v>1768</v>
      </c>
      <c r="H828" s="3" t="s">
        <v>323</v>
      </c>
    </row>
    <row r="829" spans="1:8" ht="15.5" x14ac:dyDescent="0.35">
      <c r="A829" s="4">
        <v>38007</v>
      </c>
      <c r="B829" s="3" t="s">
        <v>3</v>
      </c>
      <c r="C829" s="3">
        <v>156</v>
      </c>
      <c r="D829" s="3">
        <v>94</v>
      </c>
      <c r="E829" s="3" t="s">
        <v>2347</v>
      </c>
      <c r="F829" s="5" t="s">
        <v>1283</v>
      </c>
      <c r="G829" s="3" t="s">
        <v>2348</v>
      </c>
      <c r="H829" s="3" t="s">
        <v>607</v>
      </c>
    </row>
    <row r="830" spans="1:8" ht="15.5" x14ac:dyDescent="0.35">
      <c r="A830" s="4">
        <v>38134</v>
      </c>
      <c r="B830" s="3" t="s">
        <v>4</v>
      </c>
      <c r="C830" s="3">
        <v>153</v>
      </c>
      <c r="D830" s="3">
        <v>66</v>
      </c>
      <c r="E830" s="3" t="s">
        <v>2423</v>
      </c>
      <c r="F830" s="5" t="s">
        <v>1821</v>
      </c>
      <c r="G830" s="3" t="s">
        <v>2424</v>
      </c>
      <c r="H830" s="3" t="s">
        <v>645</v>
      </c>
    </row>
    <row r="831" spans="1:8" ht="15.5" x14ac:dyDescent="0.35">
      <c r="A831" s="4">
        <v>37784</v>
      </c>
      <c r="B831" s="3" t="s">
        <v>3</v>
      </c>
      <c r="C831" s="3">
        <v>150</v>
      </c>
      <c r="D831" s="3">
        <v>75</v>
      </c>
      <c r="E831" s="3" t="s">
        <v>1163</v>
      </c>
      <c r="F831" s="5" t="s">
        <v>1080</v>
      </c>
      <c r="G831" s="3" t="s">
        <v>1164</v>
      </c>
      <c r="H831" s="3" t="s">
        <v>54</v>
      </c>
    </row>
    <row r="832" spans="1:8" ht="15.5" x14ac:dyDescent="0.35">
      <c r="A832" s="4">
        <v>37506</v>
      </c>
      <c r="B832" s="3" t="s">
        <v>6</v>
      </c>
      <c r="C832" s="3">
        <v>155</v>
      </c>
      <c r="D832" s="3">
        <v>69</v>
      </c>
      <c r="E832" s="3" t="s">
        <v>2339</v>
      </c>
      <c r="F832" s="5" t="s">
        <v>1068</v>
      </c>
      <c r="G832" s="3" t="s">
        <v>2340</v>
      </c>
      <c r="H832" s="3" t="s">
        <v>604</v>
      </c>
    </row>
    <row r="833" spans="1:8" ht="15.5" x14ac:dyDescent="0.35">
      <c r="A833" s="4">
        <v>37870</v>
      </c>
      <c r="B833" s="3" t="s">
        <v>6</v>
      </c>
      <c r="C833" s="3">
        <v>177</v>
      </c>
      <c r="D833" s="3">
        <v>69</v>
      </c>
      <c r="E833" s="3" t="s">
        <v>2133</v>
      </c>
      <c r="F833" s="5" t="s">
        <v>1409</v>
      </c>
      <c r="G833" s="3" t="s">
        <v>2134</v>
      </c>
      <c r="H833" s="3" t="s">
        <v>501</v>
      </c>
    </row>
    <row r="834" spans="1:8" ht="15.5" x14ac:dyDescent="0.35">
      <c r="A834" s="4">
        <v>37540</v>
      </c>
      <c r="B834" s="3" t="s">
        <v>6</v>
      </c>
      <c r="C834" s="3">
        <v>170</v>
      </c>
      <c r="D834" s="3">
        <v>63</v>
      </c>
      <c r="E834" s="3" t="s">
        <v>1899</v>
      </c>
      <c r="F834" s="5" t="s">
        <v>1077</v>
      </c>
      <c r="G834" s="3" t="s">
        <v>1900</v>
      </c>
      <c r="H834" s="3" t="s">
        <v>386</v>
      </c>
    </row>
    <row r="835" spans="1:8" ht="15.5" x14ac:dyDescent="0.35">
      <c r="A835" s="4">
        <v>37711</v>
      </c>
      <c r="B835" s="3" t="s">
        <v>6</v>
      </c>
      <c r="C835" s="3">
        <v>175</v>
      </c>
      <c r="D835" s="3">
        <v>84</v>
      </c>
      <c r="E835" s="3" t="s">
        <v>2834</v>
      </c>
      <c r="F835" s="5" t="s">
        <v>1175</v>
      </c>
      <c r="G835" s="3" t="s">
        <v>2835</v>
      </c>
      <c r="H835" s="3" t="s">
        <v>852</v>
      </c>
    </row>
    <row r="836" spans="1:8" ht="15.5" x14ac:dyDescent="0.35">
      <c r="A836" s="4">
        <v>37469</v>
      </c>
      <c r="B836" s="3" t="s">
        <v>7</v>
      </c>
      <c r="C836" s="3">
        <v>173</v>
      </c>
      <c r="D836" s="3">
        <v>60</v>
      </c>
      <c r="E836" s="3" t="s">
        <v>2256</v>
      </c>
      <c r="F836" s="5" t="s">
        <v>1169</v>
      </c>
      <c r="G836" s="3" t="s">
        <v>2257</v>
      </c>
      <c r="H836" s="3" t="s">
        <v>563</v>
      </c>
    </row>
    <row r="837" spans="1:8" ht="15.5" x14ac:dyDescent="0.35">
      <c r="A837" s="4">
        <v>37121</v>
      </c>
      <c r="B837" s="3" t="s">
        <v>5</v>
      </c>
      <c r="C837" s="3">
        <v>176</v>
      </c>
      <c r="D837" s="3">
        <v>48</v>
      </c>
      <c r="E837" s="3" t="s">
        <v>2970</v>
      </c>
      <c r="F837" s="5" t="s">
        <v>1089</v>
      </c>
      <c r="G837" s="3" t="s">
        <v>2971</v>
      </c>
      <c r="H837" s="3" t="s">
        <v>917</v>
      </c>
    </row>
    <row r="838" spans="1:8" ht="15.5" x14ac:dyDescent="0.35">
      <c r="A838" s="4">
        <v>38152</v>
      </c>
      <c r="B838" s="3" t="s">
        <v>6</v>
      </c>
      <c r="C838" s="3">
        <v>159</v>
      </c>
      <c r="D838" s="3">
        <v>47</v>
      </c>
      <c r="E838" s="3" t="s">
        <v>1985</v>
      </c>
      <c r="F838" s="5" t="s">
        <v>1251</v>
      </c>
      <c r="G838" s="3" t="s">
        <v>1986</v>
      </c>
      <c r="H838" s="3" t="s">
        <v>427</v>
      </c>
    </row>
    <row r="839" spans="1:8" ht="15.5" x14ac:dyDescent="0.35">
      <c r="A839" s="4">
        <v>38293</v>
      </c>
      <c r="B839" s="3" t="s">
        <v>2</v>
      </c>
      <c r="C839" s="3">
        <v>162</v>
      </c>
      <c r="D839" s="3">
        <v>84</v>
      </c>
      <c r="E839" s="3" t="s">
        <v>2842</v>
      </c>
      <c r="F839" s="5" t="s">
        <v>1110</v>
      </c>
      <c r="G839" s="3" t="s">
        <v>2843</v>
      </c>
      <c r="H839" s="3" t="s">
        <v>11</v>
      </c>
    </row>
    <row r="840" spans="1:8" ht="15.5" x14ac:dyDescent="0.35">
      <c r="A840" s="4">
        <v>37026</v>
      </c>
      <c r="B840" s="3" t="s">
        <v>1</v>
      </c>
      <c r="C840" s="3">
        <v>172</v>
      </c>
      <c r="D840" s="3">
        <v>68</v>
      </c>
      <c r="E840" s="3" t="s">
        <v>2920</v>
      </c>
      <c r="F840" s="5" t="s">
        <v>1154</v>
      </c>
      <c r="G840" s="3" t="s">
        <v>2921</v>
      </c>
      <c r="H840" s="3" t="s">
        <v>893</v>
      </c>
    </row>
    <row r="841" spans="1:8" ht="15.5" x14ac:dyDescent="0.35">
      <c r="A841" s="4">
        <v>37349</v>
      </c>
      <c r="B841" s="3" t="s">
        <v>1</v>
      </c>
      <c r="C841" s="3">
        <v>171</v>
      </c>
      <c r="D841" s="3">
        <v>90</v>
      </c>
      <c r="E841" s="3" t="s">
        <v>1912</v>
      </c>
      <c r="F841" s="5" t="s">
        <v>1193</v>
      </c>
      <c r="G841" s="3" t="s">
        <v>1913</v>
      </c>
      <c r="H841" s="3" t="s">
        <v>393</v>
      </c>
    </row>
    <row r="842" spans="1:8" ht="15.5" x14ac:dyDescent="0.35">
      <c r="A842" s="4">
        <v>37738</v>
      </c>
      <c r="B842" s="3" t="s">
        <v>3</v>
      </c>
      <c r="C842" s="3">
        <v>167</v>
      </c>
      <c r="D842" s="3">
        <v>78</v>
      </c>
      <c r="E842" s="3" t="s">
        <v>2119</v>
      </c>
      <c r="F842" s="5" t="s">
        <v>1308</v>
      </c>
      <c r="G842" s="3" t="s">
        <v>2120</v>
      </c>
      <c r="H842" s="3" t="s">
        <v>494</v>
      </c>
    </row>
    <row r="843" spans="1:8" ht="15.5" x14ac:dyDescent="0.35">
      <c r="A843" s="4">
        <v>37771</v>
      </c>
      <c r="B843" s="3" t="s">
        <v>5</v>
      </c>
      <c r="C843" s="3">
        <v>168</v>
      </c>
      <c r="D843" s="3">
        <v>51</v>
      </c>
      <c r="E843" s="3" t="s">
        <v>1255</v>
      </c>
      <c r="F843" s="5" t="s">
        <v>1256</v>
      </c>
      <c r="G843" s="3" t="s">
        <v>1257</v>
      </c>
      <c r="H843" s="3" t="s">
        <v>89</v>
      </c>
    </row>
    <row r="844" spans="1:8" ht="15.5" x14ac:dyDescent="0.35">
      <c r="A844" s="4">
        <v>38127</v>
      </c>
      <c r="B844" s="3" t="s">
        <v>1</v>
      </c>
      <c r="C844" s="3">
        <v>155</v>
      </c>
      <c r="D844" s="3">
        <v>56</v>
      </c>
      <c r="E844" s="3" t="s">
        <v>1201</v>
      </c>
      <c r="F844" s="5" t="s">
        <v>1166</v>
      </c>
      <c r="G844" s="3" t="s">
        <v>1202</v>
      </c>
      <c r="H844" s="3" t="s">
        <v>68</v>
      </c>
    </row>
    <row r="845" spans="1:8" ht="15.5" x14ac:dyDescent="0.35">
      <c r="A845" s="4">
        <v>37184</v>
      </c>
      <c r="B845" s="3" t="s">
        <v>6</v>
      </c>
      <c r="C845" s="3">
        <v>156</v>
      </c>
      <c r="D845" s="3">
        <v>54</v>
      </c>
      <c r="E845" s="3" t="s">
        <v>3035</v>
      </c>
      <c r="F845" s="5" t="s">
        <v>1286</v>
      </c>
      <c r="G845" s="3" t="s">
        <v>3036</v>
      </c>
      <c r="H845" s="3" t="s">
        <v>951</v>
      </c>
    </row>
    <row r="846" spans="1:8" ht="15.5" x14ac:dyDescent="0.35">
      <c r="A846" s="4">
        <v>38283</v>
      </c>
      <c r="B846" s="3" t="s">
        <v>5</v>
      </c>
      <c r="C846" s="3">
        <v>180</v>
      </c>
      <c r="D846" s="3">
        <v>76</v>
      </c>
      <c r="E846" s="3" t="s">
        <v>1203</v>
      </c>
      <c r="F846" s="5" t="s">
        <v>1074</v>
      </c>
      <c r="G846" s="3" t="s">
        <v>1204</v>
      </c>
      <c r="H846" s="3" t="s">
        <v>69</v>
      </c>
    </row>
    <row r="847" spans="1:8" ht="15.5" x14ac:dyDescent="0.35">
      <c r="A847" s="4">
        <v>37931</v>
      </c>
      <c r="B847" s="3" t="s">
        <v>4</v>
      </c>
      <c r="C847" s="3">
        <v>175</v>
      </c>
      <c r="D847" s="3">
        <v>73</v>
      </c>
      <c r="E847" s="3" t="s">
        <v>3080</v>
      </c>
      <c r="F847" s="5" t="s">
        <v>1080</v>
      </c>
      <c r="G847" s="3" t="s">
        <v>3081</v>
      </c>
      <c r="H847" s="3" t="s">
        <v>974</v>
      </c>
    </row>
    <row r="848" spans="1:8" ht="15.5" x14ac:dyDescent="0.35">
      <c r="A848" s="4">
        <v>38306</v>
      </c>
      <c r="B848" s="3" t="s">
        <v>7</v>
      </c>
      <c r="C848" s="3">
        <v>176</v>
      </c>
      <c r="D848" s="3">
        <v>75</v>
      </c>
      <c r="E848" s="3" t="s">
        <v>3113</v>
      </c>
      <c r="F848" s="5" t="s">
        <v>1236</v>
      </c>
      <c r="G848" s="3" t="s">
        <v>3114</v>
      </c>
      <c r="H848" s="3" t="s">
        <v>991</v>
      </c>
    </row>
    <row r="849" spans="1:8" ht="15.5" x14ac:dyDescent="0.35">
      <c r="A849" s="4">
        <v>38433</v>
      </c>
      <c r="B849" s="3" t="s">
        <v>2</v>
      </c>
      <c r="C849" s="3">
        <v>178</v>
      </c>
      <c r="D849" s="3">
        <v>69</v>
      </c>
      <c r="E849" s="3" t="s">
        <v>2113</v>
      </c>
      <c r="F849" s="5" t="s">
        <v>1370</v>
      </c>
      <c r="G849" s="3" t="s">
        <v>2114</v>
      </c>
      <c r="H849" s="3" t="s">
        <v>491</v>
      </c>
    </row>
    <row r="850" spans="1:8" ht="15.5" x14ac:dyDescent="0.35">
      <c r="A850" s="4">
        <v>37771</v>
      </c>
      <c r="B850" s="3" t="s">
        <v>5</v>
      </c>
      <c r="C850" s="3">
        <v>166</v>
      </c>
      <c r="D850" s="3">
        <v>76</v>
      </c>
      <c r="E850" s="3" t="s">
        <v>2775</v>
      </c>
      <c r="F850" s="5" t="s">
        <v>1104</v>
      </c>
      <c r="G850" s="3" t="s">
        <v>2776</v>
      </c>
      <c r="H850" s="3" t="s">
        <v>823</v>
      </c>
    </row>
    <row r="851" spans="1:8" ht="15.5" x14ac:dyDescent="0.35">
      <c r="A851" s="4">
        <v>37634</v>
      </c>
      <c r="B851" s="3" t="s">
        <v>1</v>
      </c>
      <c r="C851" s="3">
        <v>153</v>
      </c>
      <c r="D851" s="3">
        <v>76</v>
      </c>
      <c r="E851" s="3" t="s">
        <v>1338</v>
      </c>
      <c r="F851" s="5" t="s">
        <v>1119</v>
      </c>
      <c r="G851" s="3" t="s">
        <v>1339</v>
      </c>
      <c r="H851" s="3" t="s">
        <v>122</v>
      </c>
    </row>
    <row r="852" spans="1:8" ht="15.5" x14ac:dyDescent="0.35">
      <c r="A852" s="4">
        <v>37676</v>
      </c>
      <c r="B852" s="3" t="s">
        <v>1</v>
      </c>
      <c r="C852" s="3">
        <v>161</v>
      </c>
      <c r="D852" s="3">
        <v>51</v>
      </c>
      <c r="E852" s="3" t="s">
        <v>2750</v>
      </c>
      <c r="F852" s="5" t="s">
        <v>1341</v>
      </c>
      <c r="G852" s="3" t="s">
        <v>2751</v>
      </c>
      <c r="H852" s="3" t="s">
        <v>811</v>
      </c>
    </row>
    <row r="853" spans="1:8" ht="15.5" x14ac:dyDescent="0.35">
      <c r="A853" s="4">
        <v>37571</v>
      </c>
      <c r="B853" s="3" t="s">
        <v>2</v>
      </c>
      <c r="C853" s="3">
        <v>161</v>
      </c>
      <c r="D853" s="3">
        <v>81</v>
      </c>
      <c r="E853" s="3" t="s">
        <v>1769</v>
      </c>
      <c r="F853" s="5" t="s">
        <v>1357</v>
      </c>
      <c r="G853" s="3" t="s">
        <v>1770</v>
      </c>
      <c r="H853" s="3" t="s">
        <v>324</v>
      </c>
    </row>
    <row r="854" spans="1:8" ht="15.5" x14ac:dyDescent="0.35">
      <c r="A854" s="4">
        <v>37166</v>
      </c>
      <c r="B854" s="3" t="s">
        <v>4</v>
      </c>
      <c r="C854" s="3">
        <v>170</v>
      </c>
      <c r="D854" s="3">
        <v>56</v>
      </c>
      <c r="E854" s="3" t="s">
        <v>2459</v>
      </c>
      <c r="F854" s="5" t="s">
        <v>1206</v>
      </c>
      <c r="G854" s="3" t="s">
        <v>2460</v>
      </c>
      <c r="H854" s="3" t="s">
        <v>663</v>
      </c>
    </row>
    <row r="855" spans="1:8" ht="15.5" x14ac:dyDescent="0.35">
      <c r="A855" s="4">
        <v>37196</v>
      </c>
      <c r="B855" s="3" t="s">
        <v>6</v>
      </c>
      <c r="C855" s="3">
        <v>174</v>
      </c>
      <c r="D855" s="3">
        <v>45</v>
      </c>
      <c r="E855" s="3" t="s">
        <v>2295</v>
      </c>
      <c r="F855" s="5" t="s">
        <v>1199</v>
      </c>
      <c r="G855" s="3" t="s">
        <v>2296</v>
      </c>
      <c r="H855" s="3" t="s">
        <v>583</v>
      </c>
    </row>
    <row r="856" spans="1:8" ht="15.5" x14ac:dyDescent="0.35">
      <c r="A856" s="4">
        <v>38176</v>
      </c>
      <c r="B856" s="3" t="s">
        <v>1</v>
      </c>
      <c r="C856" s="3">
        <v>153</v>
      </c>
      <c r="D856" s="3">
        <v>75</v>
      </c>
      <c r="E856" s="3" t="s">
        <v>2172</v>
      </c>
      <c r="F856" s="5" t="s">
        <v>1297</v>
      </c>
      <c r="G856" s="3" t="s">
        <v>2173</v>
      </c>
      <c r="H856" s="3" t="s">
        <v>521</v>
      </c>
    </row>
    <row r="857" spans="1:8" ht="15.5" x14ac:dyDescent="0.35">
      <c r="A857" s="4">
        <v>38415</v>
      </c>
      <c r="B857" s="3" t="s">
        <v>5</v>
      </c>
      <c r="C857" s="3">
        <v>164</v>
      </c>
      <c r="D857" s="3">
        <v>60</v>
      </c>
      <c r="E857" s="3" t="s">
        <v>1430</v>
      </c>
      <c r="F857" s="5" t="s">
        <v>1209</v>
      </c>
      <c r="G857" s="3" t="s">
        <v>1431</v>
      </c>
      <c r="H857" s="3" t="s">
        <v>163</v>
      </c>
    </row>
    <row r="858" spans="1:8" ht="15.5" x14ac:dyDescent="0.35">
      <c r="A858" s="4">
        <v>37142</v>
      </c>
      <c r="B858" s="3" t="s">
        <v>5</v>
      </c>
      <c r="C858" s="3">
        <v>177</v>
      </c>
      <c r="D858" s="3">
        <v>80</v>
      </c>
      <c r="E858" s="3" t="s">
        <v>1519</v>
      </c>
      <c r="F858" s="5" t="s">
        <v>1259</v>
      </c>
      <c r="G858" s="3" t="s">
        <v>1520</v>
      </c>
      <c r="H858" s="3" t="s">
        <v>205</v>
      </c>
    </row>
    <row r="859" spans="1:8" ht="15.5" x14ac:dyDescent="0.35">
      <c r="A859" s="4">
        <v>37045</v>
      </c>
      <c r="B859" s="3" t="s">
        <v>1</v>
      </c>
      <c r="C859" s="3">
        <v>152</v>
      </c>
      <c r="D859" s="3">
        <v>63</v>
      </c>
      <c r="E859" s="3" t="s">
        <v>1519</v>
      </c>
      <c r="F859" s="5" t="s">
        <v>1274</v>
      </c>
      <c r="G859" s="3" t="s">
        <v>2586</v>
      </c>
      <c r="H859" s="3" t="s">
        <v>728</v>
      </c>
    </row>
    <row r="860" spans="1:8" ht="15.5" x14ac:dyDescent="0.35">
      <c r="A860" s="4">
        <v>37335</v>
      </c>
      <c r="B860" s="3" t="s">
        <v>1</v>
      </c>
      <c r="C860" s="3">
        <v>166</v>
      </c>
      <c r="D860" s="3">
        <v>95</v>
      </c>
      <c r="E860" s="3" t="s">
        <v>2363</v>
      </c>
      <c r="F860" s="5" t="s">
        <v>1501</v>
      </c>
      <c r="G860" s="3" t="s">
        <v>2364</v>
      </c>
      <c r="H860" s="3" t="s">
        <v>615</v>
      </c>
    </row>
    <row r="861" spans="1:8" ht="15.5" x14ac:dyDescent="0.35">
      <c r="A861" s="4">
        <v>38096</v>
      </c>
      <c r="B861" s="3" t="s">
        <v>0</v>
      </c>
      <c r="C861" s="3">
        <v>150</v>
      </c>
      <c r="D861" s="3">
        <v>83</v>
      </c>
      <c r="E861" s="3" t="s">
        <v>1211</v>
      </c>
      <c r="F861" s="5" t="s">
        <v>1212</v>
      </c>
      <c r="G861" s="3" t="s">
        <v>1213</v>
      </c>
      <c r="H861" s="3" t="s">
        <v>72</v>
      </c>
    </row>
    <row r="862" spans="1:8" ht="15.5" x14ac:dyDescent="0.35">
      <c r="A862" s="4">
        <v>37781</v>
      </c>
      <c r="B862" s="3" t="s">
        <v>1</v>
      </c>
      <c r="C862" s="3">
        <v>165</v>
      </c>
      <c r="D862" s="3">
        <v>61</v>
      </c>
      <c r="E862" s="3" t="s">
        <v>1981</v>
      </c>
      <c r="F862" s="5" t="s">
        <v>1286</v>
      </c>
      <c r="G862" s="3" t="s">
        <v>1982</v>
      </c>
      <c r="H862" s="3" t="s">
        <v>425</v>
      </c>
    </row>
    <row r="863" spans="1:8" ht="15.5" x14ac:dyDescent="0.35">
      <c r="A863" s="4">
        <v>38125</v>
      </c>
      <c r="B863" s="3" t="s">
        <v>7</v>
      </c>
      <c r="C863" s="3">
        <v>171</v>
      </c>
      <c r="D863" s="3">
        <v>61</v>
      </c>
      <c r="E863" s="3" t="s">
        <v>2385</v>
      </c>
      <c r="F863" s="5" t="s">
        <v>1206</v>
      </c>
      <c r="G863" s="3" t="s">
        <v>2386</v>
      </c>
      <c r="H863" s="3" t="s">
        <v>626</v>
      </c>
    </row>
    <row r="864" spans="1:8" ht="15.5" x14ac:dyDescent="0.35">
      <c r="A864" s="4">
        <v>38444</v>
      </c>
      <c r="B864" s="3" t="s">
        <v>5</v>
      </c>
      <c r="C864" s="3">
        <v>180</v>
      </c>
      <c r="D864" s="3">
        <v>86</v>
      </c>
      <c r="E864" s="3" t="s">
        <v>1597</v>
      </c>
      <c r="F864" s="5" t="s">
        <v>1077</v>
      </c>
      <c r="G864" s="3" t="s">
        <v>1598</v>
      </c>
      <c r="H864" s="3" t="s">
        <v>241</v>
      </c>
    </row>
    <row r="865" spans="1:8" ht="15.5" x14ac:dyDescent="0.35">
      <c r="A865" s="4">
        <v>38185</v>
      </c>
      <c r="B865" s="3" t="s">
        <v>3</v>
      </c>
      <c r="C865" s="3">
        <v>171</v>
      </c>
      <c r="D865" s="3">
        <v>58</v>
      </c>
      <c r="E865" s="3" t="s">
        <v>1597</v>
      </c>
      <c r="F865" s="5" t="s">
        <v>1267</v>
      </c>
      <c r="G865" s="3" t="s">
        <v>2052</v>
      </c>
      <c r="H865" s="3" t="s">
        <v>460</v>
      </c>
    </row>
    <row r="866" spans="1:8" ht="15.5" x14ac:dyDescent="0.35">
      <c r="A866" s="4">
        <v>38455</v>
      </c>
      <c r="B866" s="3" t="s">
        <v>7</v>
      </c>
      <c r="C866" s="3">
        <v>153</v>
      </c>
      <c r="D866" s="3">
        <v>51</v>
      </c>
      <c r="E866" s="3" t="s">
        <v>1655</v>
      </c>
      <c r="F866" s="5" t="s">
        <v>1357</v>
      </c>
      <c r="G866" s="3" t="s">
        <v>1656</v>
      </c>
      <c r="H866" s="3" t="s">
        <v>270</v>
      </c>
    </row>
    <row r="867" spans="1:8" ht="15.5" x14ac:dyDescent="0.35">
      <c r="A867" s="4">
        <v>38200</v>
      </c>
      <c r="B867" s="3" t="s">
        <v>3</v>
      </c>
      <c r="C867" s="3">
        <v>176</v>
      </c>
      <c r="D867" s="3">
        <v>50</v>
      </c>
      <c r="E867" s="3" t="s">
        <v>1296</v>
      </c>
      <c r="F867" s="5" t="s">
        <v>1297</v>
      </c>
      <c r="G867" s="3" t="s">
        <v>1298</v>
      </c>
      <c r="H867" s="3" t="s">
        <v>105</v>
      </c>
    </row>
    <row r="868" spans="1:8" ht="15.5" x14ac:dyDescent="0.35">
      <c r="A868" s="4">
        <v>37912</v>
      </c>
      <c r="B868" s="3" t="s">
        <v>0</v>
      </c>
      <c r="C868" s="3">
        <v>178</v>
      </c>
      <c r="D868" s="3">
        <v>81</v>
      </c>
      <c r="E868" s="3" t="s">
        <v>2479</v>
      </c>
      <c r="F868" s="5" t="s">
        <v>1222</v>
      </c>
      <c r="G868" s="3" t="s">
        <v>2480</v>
      </c>
      <c r="H868" s="3" t="s">
        <v>673</v>
      </c>
    </row>
    <row r="869" spans="1:8" ht="15.5" x14ac:dyDescent="0.35">
      <c r="A869" s="4">
        <v>37718</v>
      </c>
      <c r="B869" s="3" t="s">
        <v>1</v>
      </c>
      <c r="C869" s="3">
        <v>152</v>
      </c>
      <c r="D869" s="3">
        <v>92</v>
      </c>
      <c r="E869" s="3" t="s">
        <v>2157</v>
      </c>
      <c r="F869" s="5" t="s">
        <v>1428</v>
      </c>
      <c r="G869" s="3" t="s">
        <v>2158</v>
      </c>
      <c r="H869" s="3" t="s">
        <v>513</v>
      </c>
    </row>
    <row r="870" spans="1:8" ht="15.5" x14ac:dyDescent="0.35">
      <c r="A870" s="4">
        <v>38258</v>
      </c>
      <c r="B870" s="3" t="s">
        <v>1</v>
      </c>
      <c r="C870" s="3">
        <v>150</v>
      </c>
      <c r="D870" s="3">
        <v>80</v>
      </c>
      <c r="E870" s="3" t="s">
        <v>2301</v>
      </c>
      <c r="F870" s="5" t="s">
        <v>1166</v>
      </c>
      <c r="G870" s="3" t="s">
        <v>2302</v>
      </c>
      <c r="H870" s="3" t="s">
        <v>586</v>
      </c>
    </row>
    <row r="871" spans="1:8" ht="15.5" x14ac:dyDescent="0.35">
      <c r="A871" s="4">
        <v>37266</v>
      </c>
      <c r="B871" s="3" t="s">
        <v>4</v>
      </c>
      <c r="C871" s="3">
        <v>165</v>
      </c>
      <c r="D871" s="3">
        <v>61</v>
      </c>
      <c r="E871" s="3" t="s">
        <v>1983</v>
      </c>
      <c r="F871" s="5" t="s">
        <v>1384</v>
      </c>
      <c r="G871" s="3" t="s">
        <v>1984</v>
      </c>
      <c r="H871" s="3" t="s">
        <v>426</v>
      </c>
    </row>
    <row r="872" spans="1:8" ht="15.5" x14ac:dyDescent="0.35">
      <c r="A872" s="4">
        <v>38434</v>
      </c>
      <c r="B872" s="3" t="s">
        <v>1</v>
      </c>
      <c r="C872" s="3">
        <v>171</v>
      </c>
      <c r="D872" s="3">
        <v>48</v>
      </c>
      <c r="E872" s="3" t="s">
        <v>1318</v>
      </c>
      <c r="F872" s="5" t="s">
        <v>1086</v>
      </c>
      <c r="G872" s="3" t="s">
        <v>1319</v>
      </c>
      <c r="H872" s="3" t="s">
        <v>114</v>
      </c>
    </row>
    <row r="873" spans="1:8" ht="15.5" x14ac:dyDescent="0.35">
      <c r="A873" s="4">
        <v>37915</v>
      </c>
      <c r="B873" s="3" t="s">
        <v>2</v>
      </c>
      <c r="C873" s="3">
        <v>152</v>
      </c>
      <c r="D873" s="3">
        <v>92</v>
      </c>
      <c r="E873" s="3" t="s">
        <v>1763</v>
      </c>
      <c r="F873" s="5" t="s">
        <v>1433</v>
      </c>
      <c r="G873" s="3" t="s">
        <v>1764</v>
      </c>
      <c r="H873" s="3" t="s">
        <v>321</v>
      </c>
    </row>
    <row r="874" spans="1:8" ht="15.5" x14ac:dyDescent="0.35">
      <c r="A874" s="4">
        <v>38363</v>
      </c>
      <c r="B874" s="3" t="s">
        <v>6</v>
      </c>
      <c r="C874" s="3">
        <v>172</v>
      </c>
      <c r="D874" s="3">
        <v>83</v>
      </c>
      <c r="E874" s="3" t="s">
        <v>3071</v>
      </c>
      <c r="F874" s="5" t="s">
        <v>1821</v>
      </c>
      <c r="G874" s="3" t="s">
        <v>3072</v>
      </c>
      <c r="H874" s="3" t="s">
        <v>969</v>
      </c>
    </row>
    <row r="875" spans="1:8" ht="15.5" x14ac:dyDescent="0.35">
      <c r="A875" s="4">
        <v>37323</v>
      </c>
      <c r="B875" s="3" t="s">
        <v>1</v>
      </c>
      <c r="C875" s="3">
        <v>156</v>
      </c>
      <c r="D875" s="3">
        <v>95</v>
      </c>
      <c r="E875" s="3" t="s">
        <v>3024</v>
      </c>
      <c r="F875" s="5" t="s">
        <v>1122</v>
      </c>
      <c r="G875" s="3" t="s">
        <v>3025</v>
      </c>
      <c r="H875" s="3" t="s">
        <v>945</v>
      </c>
    </row>
    <row r="876" spans="1:8" ht="15.5" x14ac:dyDescent="0.35">
      <c r="A876" s="4">
        <v>37012</v>
      </c>
      <c r="B876" s="3" t="s">
        <v>4</v>
      </c>
      <c r="C876" s="3">
        <v>180</v>
      </c>
      <c r="D876" s="3">
        <v>61</v>
      </c>
      <c r="E876" s="3" t="s">
        <v>2315</v>
      </c>
      <c r="F876" s="5" t="s">
        <v>1125</v>
      </c>
      <c r="G876" s="3" t="s">
        <v>2316</v>
      </c>
      <c r="H876" s="3" t="s">
        <v>592</v>
      </c>
    </row>
    <row r="877" spans="1:8" ht="15.5" x14ac:dyDescent="0.35">
      <c r="A877" s="4">
        <v>37572</v>
      </c>
      <c r="B877" s="3" t="s">
        <v>2</v>
      </c>
      <c r="C877" s="3">
        <v>175</v>
      </c>
      <c r="D877" s="3">
        <v>77</v>
      </c>
      <c r="E877" s="3" t="s">
        <v>2974</v>
      </c>
      <c r="F877" s="5" t="s">
        <v>1135</v>
      </c>
      <c r="G877" s="3" t="s">
        <v>2975</v>
      </c>
      <c r="H877" s="3" t="s">
        <v>919</v>
      </c>
    </row>
    <row r="878" spans="1:8" ht="15.5" x14ac:dyDescent="0.35">
      <c r="A878" s="4">
        <v>38153</v>
      </c>
      <c r="B878" s="3" t="s">
        <v>1</v>
      </c>
      <c r="C878" s="3">
        <v>172</v>
      </c>
      <c r="D878" s="3">
        <v>66</v>
      </c>
      <c r="E878" s="3" t="s">
        <v>1854</v>
      </c>
      <c r="F878" s="5" t="s">
        <v>1080</v>
      </c>
      <c r="G878" s="3" t="s">
        <v>1855</v>
      </c>
      <c r="H878" s="3" t="s">
        <v>364</v>
      </c>
    </row>
    <row r="879" spans="1:8" ht="15.5" x14ac:dyDescent="0.35">
      <c r="A879" s="4">
        <v>38316</v>
      </c>
      <c r="B879" s="3" t="s">
        <v>0</v>
      </c>
      <c r="C879" s="3">
        <v>175</v>
      </c>
      <c r="D879" s="3">
        <v>87</v>
      </c>
      <c r="E879" s="3" t="s">
        <v>2291</v>
      </c>
      <c r="F879" s="5" t="s">
        <v>1146</v>
      </c>
      <c r="G879" s="3" t="s">
        <v>2292</v>
      </c>
      <c r="H879" s="3" t="s">
        <v>581</v>
      </c>
    </row>
    <row r="880" spans="1:8" ht="15.5" x14ac:dyDescent="0.35">
      <c r="A880" s="4">
        <v>37641</v>
      </c>
      <c r="B880" s="3" t="s">
        <v>2</v>
      </c>
      <c r="C880" s="3">
        <v>159</v>
      </c>
      <c r="D880" s="3">
        <v>73</v>
      </c>
      <c r="E880" s="3" t="s">
        <v>3090</v>
      </c>
      <c r="F880" s="5" t="s">
        <v>1071</v>
      </c>
      <c r="G880" s="3" t="s">
        <v>3091</v>
      </c>
      <c r="H880" s="3" t="s">
        <v>979</v>
      </c>
    </row>
    <row r="881" spans="1:8" ht="15.5" x14ac:dyDescent="0.35">
      <c r="A881" s="4">
        <v>37090</v>
      </c>
      <c r="B881" s="3" t="s">
        <v>7</v>
      </c>
      <c r="C881" s="3">
        <v>159</v>
      </c>
      <c r="D881" s="3">
        <v>89</v>
      </c>
      <c r="E881" s="3" t="s">
        <v>1435</v>
      </c>
      <c r="F881" s="5" t="s">
        <v>1149</v>
      </c>
      <c r="G881" s="3" t="s">
        <v>1436</v>
      </c>
      <c r="H881" s="3" t="s">
        <v>165</v>
      </c>
    </row>
    <row r="882" spans="1:8" ht="15.5" x14ac:dyDescent="0.35">
      <c r="A882" s="4">
        <v>38175</v>
      </c>
      <c r="B882" s="3" t="s">
        <v>3</v>
      </c>
      <c r="C882" s="3">
        <v>155</v>
      </c>
      <c r="D882" s="3">
        <v>76</v>
      </c>
      <c r="E882" s="3" t="s">
        <v>1688</v>
      </c>
      <c r="F882" s="5" t="s">
        <v>1062</v>
      </c>
      <c r="G882" s="3" t="s">
        <v>1689</v>
      </c>
      <c r="H882" s="3" t="s">
        <v>286</v>
      </c>
    </row>
    <row r="883" spans="1:8" ht="15.5" x14ac:dyDescent="0.35">
      <c r="A883" s="4">
        <v>37883</v>
      </c>
      <c r="B883" s="3" t="s">
        <v>2</v>
      </c>
      <c r="C883" s="3">
        <v>169</v>
      </c>
      <c r="D883" s="3">
        <v>83</v>
      </c>
      <c r="E883" s="3" t="s">
        <v>1564</v>
      </c>
      <c r="F883" s="5" t="s">
        <v>1086</v>
      </c>
      <c r="G883" s="3" t="s">
        <v>1565</v>
      </c>
      <c r="H883" s="3" t="s">
        <v>226</v>
      </c>
    </row>
    <row r="884" spans="1:8" ht="15.5" x14ac:dyDescent="0.35">
      <c r="A884" s="4">
        <v>37230</v>
      </c>
      <c r="B884" s="3" t="s">
        <v>2</v>
      </c>
      <c r="C884" s="3">
        <v>155</v>
      </c>
      <c r="D884" s="3">
        <v>74</v>
      </c>
      <c r="E884" s="3" t="s">
        <v>1333</v>
      </c>
      <c r="F884" s="5" t="s">
        <v>1334</v>
      </c>
      <c r="G884" s="3" t="s">
        <v>1335</v>
      </c>
      <c r="H884" s="3" t="s">
        <v>121</v>
      </c>
    </row>
    <row r="885" spans="1:8" ht="15.5" x14ac:dyDescent="0.35">
      <c r="A885" s="4">
        <v>37171</v>
      </c>
      <c r="B885" s="3" t="s">
        <v>2</v>
      </c>
      <c r="C885" s="3">
        <v>167</v>
      </c>
      <c r="D885" s="3">
        <v>89</v>
      </c>
      <c r="E885" s="3" t="s">
        <v>1835</v>
      </c>
      <c r="F885" s="5" t="s">
        <v>1267</v>
      </c>
      <c r="G885" s="3" t="s">
        <v>1836</v>
      </c>
      <c r="H885" s="3" t="s">
        <v>355</v>
      </c>
    </row>
    <row r="886" spans="1:8" ht="15.5" x14ac:dyDescent="0.35">
      <c r="A886" s="4">
        <v>37137</v>
      </c>
      <c r="B886" s="3" t="s">
        <v>2</v>
      </c>
      <c r="C886" s="3">
        <v>162</v>
      </c>
      <c r="D886" s="3">
        <v>46</v>
      </c>
      <c r="E886" s="3" t="s">
        <v>2621</v>
      </c>
      <c r="F886" s="5" t="s">
        <v>1529</v>
      </c>
      <c r="G886" s="3" t="s">
        <v>2622</v>
      </c>
      <c r="H886" s="3" t="s">
        <v>745</v>
      </c>
    </row>
    <row r="887" spans="1:8" ht="15.5" x14ac:dyDescent="0.35">
      <c r="A887" s="4">
        <v>37246</v>
      </c>
      <c r="B887" s="3" t="s">
        <v>5</v>
      </c>
      <c r="C887" s="3">
        <v>159</v>
      </c>
      <c r="D887" s="3">
        <v>53</v>
      </c>
      <c r="E887" s="3" t="s">
        <v>2611</v>
      </c>
      <c r="F887" s="5" t="s">
        <v>1821</v>
      </c>
      <c r="G887" s="3" t="s">
        <v>2612</v>
      </c>
      <c r="H887" s="3" t="s">
        <v>740</v>
      </c>
    </row>
    <row r="888" spans="1:8" ht="15.5" x14ac:dyDescent="0.35">
      <c r="A888" s="4">
        <v>37681</v>
      </c>
      <c r="B888" s="3" t="s">
        <v>5</v>
      </c>
      <c r="C888" s="3">
        <v>162</v>
      </c>
      <c r="D888" s="3">
        <v>49</v>
      </c>
      <c r="E888" s="3" t="s">
        <v>2797</v>
      </c>
      <c r="F888" s="5" t="s">
        <v>1186</v>
      </c>
      <c r="G888" s="3" t="s">
        <v>2798</v>
      </c>
      <c r="H888" s="3" t="s">
        <v>834</v>
      </c>
    </row>
    <row r="889" spans="1:8" ht="15.5" x14ac:dyDescent="0.35">
      <c r="A889" s="4">
        <v>37933</v>
      </c>
      <c r="B889" s="3" t="s">
        <v>5</v>
      </c>
      <c r="C889" s="3">
        <v>166</v>
      </c>
      <c r="D889" s="3">
        <v>85</v>
      </c>
      <c r="E889" s="3" t="s">
        <v>1462</v>
      </c>
      <c r="F889" s="5" t="s">
        <v>1196</v>
      </c>
      <c r="G889" s="3" t="s">
        <v>1463</v>
      </c>
      <c r="H889" s="3" t="s">
        <v>178</v>
      </c>
    </row>
    <row r="890" spans="1:8" ht="15.5" x14ac:dyDescent="0.35">
      <c r="A890" s="4">
        <v>38176</v>
      </c>
      <c r="B890" s="3" t="s">
        <v>7</v>
      </c>
      <c r="C890" s="3">
        <v>154</v>
      </c>
      <c r="D890" s="3">
        <v>68</v>
      </c>
      <c r="E890" s="3" t="s">
        <v>1772</v>
      </c>
      <c r="F890" s="5" t="s">
        <v>1297</v>
      </c>
      <c r="G890" s="3" t="s">
        <v>1773</v>
      </c>
      <c r="H890" s="3" t="s">
        <v>326</v>
      </c>
    </row>
    <row r="891" spans="1:8" ht="15.5" x14ac:dyDescent="0.35">
      <c r="A891" s="4">
        <v>37828</v>
      </c>
      <c r="B891" s="3" t="s">
        <v>4</v>
      </c>
      <c r="C891" s="3">
        <v>169</v>
      </c>
      <c r="D891" s="3">
        <v>95</v>
      </c>
      <c r="E891" s="3" t="s">
        <v>2278</v>
      </c>
      <c r="F891" s="5" t="s">
        <v>1370</v>
      </c>
      <c r="G891" s="3" t="s">
        <v>2279</v>
      </c>
      <c r="H891" s="3" t="s">
        <v>574</v>
      </c>
    </row>
    <row r="892" spans="1:8" ht="15.5" x14ac:dyDescent="0.35">
      <c r="A892" s="4">
        <v>37357</v>
      </c>
      <c r="B892" s="3" t="s">
        <v>3</v>
      </c>
      <c r="C892" s="3">
        <v>157</v>
      </c>
      <c r="D892" s="3">
        <v>56</v>
      </c>
      <c r="E892" s="3" t="s">
        <v>3055</v>
      </c>
      <c r="F892" s="5" t="s">
        <v>1779</v>
      </c>
      <c r="G892" s="3" t="s">
        <v>3056</v>
      </c>
      <c r="H892" s="3" t="s">
        <v>961</v>
      </c>
    </row>
    <row r="893" spans="1:8" ht="15.5" x14ac:dyDescent="0.35">
      <c r="A893" s="4">
        <v>37497</v>
      </c>
      <c r="B893" s="3" t="s">
        <v>0</v>
      </c>
      <c r="C893" s="3">
        <v>151</v>
      </c>
      <c r="D893" s="3">
        <v>87</v>
      </c>
      <c r="E893" s="3" t="s">
        <v>2226</v>
      </c>
      <c r="F893" s="5" t="s">
        <v>1346</v>
      </c>
      <c r="G893" s="3" t="s">
        <v>2227</v>
      </c>
      <c r="H893" s="3" t="s">
        <v>548</v>
      </c>
    </row>
    <row r="894" spans="1:8" ht="15.5" x14ac:dyDescent="0.35">
      <c r="A894" s="4">
        <v>37488</v>
      </c>
      <c r="B894" s="3" t="s">
        <v>3</v>
      </c>
      <c r="C894" s="3">
        <v>175</v>
      </c>
      <c r="D894" s="3">
        <v>53</v>
      </c>
      <c r="E894" s="3" t="s">
        <v>1590</v>
      </c>
      <c r="F894" s="5" t="s">
        <v>1308</v>
      </c>
      <c r="G894" s="3" t="s">
        <v>1591</v>
      </c>
      <c r="H894" s="3" t="s">
        <v>238</v>
      </c>
    </row>
    <row r="895" spans="1:8" ht="15.5" x14ac:dyDescent="0.35">
      <c r="A895" s="4">
        <v>38238</v>
      </c>
      <c r="B895" s="3" t="s">
        <v>3</v>
      </c>
      <c r="C895" s="3">
        <v>179</v>
      </c>
      <c r="D895" s="3">
        <v>67</v>
      </c>
      <c r="E895" s="3" t="s">
        <v>1734</v>
      </c>
      <c r="F895" s="5" t="s">
        <v>1283</v>
      </c>
      <c r="G895" s="3" t="s">
        <v>1735</v>
      </c>
      <c r="H895" s="3" t="s">
        <v>308</v>
      </c>
    </row>
    <row r="896" spans="1:8" ht="15.5" x14ac:dyDescent="0.35">
      <c r="A896" s="4">
        <v>37290</v>
      </c>
      <c r="B896" s="3" t="s">
        <v>3</v>
      </c>
      <c r="C896" s="3">
        <v>156</v>
      </c>
      <c r="D896" s="3">
        <v>76</v>
      </c>
      <c r="E896" s="3" t="s">
        <v>2107</v>
      </c>
      <c r="F896" s="5" t="s">
        <v>1169</v>
      </c>
      <c r="G896" s="3" t="s">
        <v>2108</v>
      </c>
      <c r="H896" s="3" t="s">
        <v>488</v>
      </c>
    </row>
    <row r="897" spans="1:8" ht="15.5" x14ac:dyDescent="0.35">
      <c r="A897" s="4">
        <v>38073</v>
      </c>
      <c r="B897" s="3" t="s">
        <v>5</v>
      </c>
      <c r="C897" s="3">
        <v>152</v>
      </c>
      <c r="D897" s="3">
        <v>95</v>
      </c>
      <c r="E897" s="3" t="s">
        <v>1404</v>
      </c>
      <c r="F897" s="5" t="s">
        <v>1086</v>
      </c>
      <c r="G897" s="3" t="s">
        <v>1405</v>
      </c>
      <c r="H897" s="3" t="s">
        <v>151</v>
      </c>
    </row>
    <row r="898" spans="1:8" ht="15.5" x14ac:dyDescent="0.35">
      <c r="A898" s="4">
        <v>37202</v>
      </c>
      <c r="B898" s="3" t="s">
        <v>5</v>
      </c>
      <c r="C898" s="3">
        <v>155</v>
      </c>
      <c r="D898" s="3">
        <v>82</v>
      </c>
      <c r="E898" s="3" t="s">
        <v>2523</v>
      </c>
      <c r="F898" s="5" t="s">
        <v>1217</v>
      </c>
      <c r="G898" s="3" t="s">
        <v>2524</v>
      </c>
      <c r="H898" s="3" t="s">
        <v>695</v>
      </c>
    </row>
    <row r="899" spans="1:8" ht="15.5" x14ac:dyDescent="0.35">
      <c r="A899" s="4">
        <v>37668</v>
      </c>
      <c r="B899" s="3" t="s">
        <v>3</v>
      </c>
      <c r="C899" s="3">
        <v>158</v>
      </c>
      <c r="D899" s="3">
        <v>79</v>
      </c>
      <c r="E899" s="3" t="s">
        <v>1486</v>
      </c>
      <c r="F899" s="5" t="s">
        <v>1487</v>
      </c>
      <c r="G899" s="3" t="s">
        <v>1488</v>
      </c>
      <c r="H899" s="3" t="s">
        <v>189</v>
      </c>
    </row>
    <row r="900" spans="1:8" ht="15.5" x14ac:dyDescent="0.35">
      <c r="A900" s="4">
        <v>37344</v>
      </c>
      <c r="B900" s="3" t="s">
        <v>2</v>
      </c>
      <c r="C900" s="3">
        <v>164</v>
      </c>
      <c r="D900" s="3">
        <v>63</v>
      </c>
      <c r="E900" s="3" t="s">
        <v>1673</v>
      </c>
      <c r="F900" s="5" t="s">
        <v>1199</v>
      </c>
      <c r="G900" s="3" t="s">
        <v>1674</v>
      </c>
      <c r="H900" s="3" t="s">
        <v>279</v>
      </c>
    </row>
    <row r="901" spans="1:8" ht="15.5" x14ac:dyDescent="0.35">
      <c r="A901" s="4">
        <v>37694</v>
      </c>
      <c r="B901" s="3" t="s">
        <v>0</v>
      </c>
      <c r="C901" s="3">
        <v>157</v>
      </c>
      <c r="D901" s="3">
        <v>61</v>
      </c>
      <c r="E901" s="3" t="s">
        <v>2888</v>
      </c>
      <c r="F901" s="5" t="s">
        <v>1071</v>
      </c>
      <c r="G901" s="3" t="s">
        <v>2889</v>
      </c>
      <c r="H901" s="3" t="s">
        <v>877</v>
      </c>
    </row>
    <row r="902" spans="1:8" ht="15.5" x14ac:dyDescent="0.35">
      <c r="A902" s="4">
        <v>38188</v>
      </c>
      <c r="B902" s="3" t="s">
        <v>3</v>
      </c>
      <c r="C902" s="3">
        <v>158</v>
      </c>
      <c r="D902" s="3">
        <v>91</v>
      </c>
      <c r="E902" s="3" t="s">
        <v>2002</v>
      </c>
      <c r="F902" s="5" t="s">
        <v>1267</v>
      </c>
      <c r="G902" s="3" t="s">
        <v>2003</v>
      </c>
      <c r="H902" s="3" t="s">
        <v>436</v>
      </c>
    </row>
    <row r="903" spans="1:8" ht="15.5" x14ac:dyDescent="0.35">
      <c r="A903" s="4">
        <v>38251</v>
      </c>
      <c r="B903" s="3" t="s">
        <v>2</v>
      </c>
      <c r="C903" s="3">
        <v>169</v>
      </c>
      <c r="D903" s="3">
        <v>79</v>
      </c>
      <c r="E903" s="3" t="s">
        <v>2926</v>
      </c>
      <c r="F903" s="5" t="s">
        <v>1068</v>
      </c>
      <c r="G903" s="3" t="s">
        <v>2927</v>
      </c>
      <c r="H903" s="3" t="s">
        <v>896</v>
      </c>
    </row>
    <row r="904" spans="1:8" ht="15.5" x14ac:dyDescent="0.35">
      <c r="A904" s="4">
        <v>37749</v>
      </c>
      <c r="B904" s="3" t="s">
        <v>5</v>
      </c>
      <c r="C904" s="3">
        <v>161</v>
      </c>
      <c r="D904" s="3">
        <v>81</v>
      </c>
      <c r="E904" s="3" t="s">
        <v>2018</v>
      </c>
      <c r="F904" s="5" t="s">
        <v>1487</v>
      </c>
      <c r="G904" s="3" t="s">
        <v>2019</v>
      </c>
      <c r="H904" s="3" t="s">
        <v>443</v>
      </c>
    </row>
    <row r="905" spans="1:8" ht="15.5" x14ac:dyDescent="0.35">
      <c r="A905" s="4">
        <v>37542</v>
      </c>
      <c r="B905" s="3" t="s">
        <v>4</v>
      </c>
      <c r="C905" s="3">
        <v>167</v>
      </c>
      <c r="D905" s="3">
        <v>72</v>
      </c>
      <c r="E905" s="3" t="s">
        <v>2892</v>
      </c>
      <c r="F905" s="5" t="s">
        <v>1119</v>
      </c>
      <c r="G905" s="3" t="s">
        <v>2893</v>
      </c>
      <c r="H905" s="3" t="s">
        <v>879</v>
      </c>
    </row>
    <row r="906" spans="1:8" ht="15.5" x14ac:dyDescent="0.35">
      <c r="A906" s="4">
        <v>37865</v>
      </c>
      <c r="B906" s="3" t="s">
        <v>4</v>
      </c>
      <c r="C906" s="3">
        <v>178</v>
      </c>
      <c r="D906" s="3">
        <v>55</v>
      </c>
      <c r="E906" s="3" t="s">
        <v>2099</v>
      </c>
      <c r="F906" s="5" t="s">
        <v>1143</v>
      </c>
      <c r="G906" s="3" t="s">
        <v>2100</v>
      </c>
      <c r="H906" s="3" t="s">
        <v>484</v>
      </c>
    </row>
    <row r="907" spans="1:8" ht="15.5" x14ac:dyDescent="0.35">
      <c r="A907" s="4">
        <v>37802</v>
      </c>
      <c r="B907" s="3" t="s">
        <v>4</v>
      </c>
      <c r="C907" s="3">
        <v>154</v>
      </c>
      <c r="D907" s="3">
        <v>60</v>
      </c>
      <c r="E907" s="3" t="s">
        <v>1623</v>
      </c>
      <c r="F907" s="5" t="s">
        <v>1297</v>
      </c>
      <c r="G907" s="3" t="s">
        <v>1624</v>
      </c>
      <c r="H907" s="3" t="s">
        <v>254</v>
      </c>
    </row>
    <row r="908" spans="1:8" ht="15.5" x14ac:dyDescent="0.35">
      <c r="A908" s="4">
        <v>38054</v>
      </c>
      <c r="B908" s="3" t="s">
        <v>2</v>
      </c>
      <c r="C908" s="3">
        <v>157</v>
      </c>
      <c r="D908" s="3">
        <v>63</v>
      </c>
      <c r="E908" s="3" t="s">
        <v>1987</v>
      </c>
      <c r="F908" s="5" t="s">
        <v>1448</v>
      </c>
      <c r="G908" s="3" t="s">
        <v>1988</v>
      </c>
      <c r="H908" s="3" t="s">
        <v>428</v>
      </c>
    </row>
    <row r="909" spans="1:8" ht="15.5" x14ac:dyDescent="0.35">
      <c r="A909" s="4">
        <v>38010</v>
      </c>
      <c r="B909" s="3" t="s">
        <v>3</v>
      </c>
      <c r="C909" s="3">
        <v>153</v>
      </c>
      <c r="D909" s="3">
        <v>45</v>
      </c>
      <c r="E909" s="3" t="s">
        <v>1820</v>
      </c>
      <c r="F909" s="5" t="s">
        <v>1821</v>
      </c>
      <c r="G909" s="3" t="s">
        <v>1822</v>
      </c>
      <c r="H909" s="3" t="s">
        <v>17</v>
      </c>
    </row>
    <row r="910" spans="1:8" ht="15.5" x14ac:dyDescent="0.35">
      <c r="A910" s="4">
        <v>38066</v>
      </c>
      <c r="B910" s="3" t="s">
        <v>6</v>
      </c>
      <c r="C910" s="3">
        <v>166</v>
      </c>
      <c r="D910" s="3">
        <v>50</v>
      </c>
      <c r="E910" s="3" t="s">
        <v>1820</v>
      </c>
      <c r="F910" s="5" t="s">
        <v>1487</v>
      </c>
      <c r="G910" s="3" t="s">
        <v>3030</v>
      </c>
      <c r="H910" s="3" t="s">
        <v>948</v>
      </c>
    </row>
    <row r="911" spans="1:8" ht="15.5" x14ac:dyDescent="0.35">
      <c r="A911" s="4">
        <v>38341</v>
      </c>
      <c r="B911" s="3" t="s">
        <v>6</v>
      </c>
      <c r="C911" s="3">
        <v>177</v>
      </c>
      <c r="D911" s="3">
        <v>70</v>
      </c>
      <c r="E911" s="3" t="s">
        <v>1679</v>
      </c>
      <c r="F911" s="5" t="s">
        <v>1292</v>
      </c>
      <c r="G911" s="3" t="s">
        <v>1680</v>
      </c>
      <c r="H911" s="3" t="s">
        <v>282</v>
      </c>
    </row>
    <row r="912" spans="1:8" ht="15.5" x14ac:dyDescent="0.35">
      <c r="A912" s="4">
        <v>37342</v>
      </c>
      <c r="B912" s="3" t="s">
        <v>5</v>
      </c>
      <c r="C912" s="3">
        <v>162</v>
      </c>
      <c r="D912" s="3">
        <v>94</v>
      </c>
      <c r="E912" s="3" t="s">
        <v>1613</v>
      </c>
      <c r="F912" s="5" t="s">
        <v>1175</v>
      </c>
      <c r="G912" s="3" t="s">
        <v>1614</v>
      </c>
      <c r="H912" s="3" t="s">
        <v>249</v>
      </c>
    </row>
    <row r="913" spans="1:8" ht="15.5" x14ac:dyDescent="0.35">
      <c r="A913" s="4">
        <v>37739</v>
      </c>
      <c r="B913" s="3" t="s">
        <v>6</v>
      </c>
      <c r="C913" s="3">
        <v>159</v>
      </c>
      <c r="D913" s="3">
        <v>77</v>
      </c>
      <c r="E913" s="3" t="s">
        <v>1177</v>
      </c>
      <c r="F913" s="5" t="s">
        <v>1178</v>
      </c>
      <c r="G913" s="3" t="s">
        <v>1179</v>
      </c>
      <c r="H913" s="3" t="s">
        <v>59</v>
      </c>
    </row>
    <row r="914" spans="1:8" ht="15.5" x14ac:dyDescent="0.35">
      <c r="A914" s="4">
        <v>37333</v>
      </c>
      <c r="B914" s="3" t="s">
        <v>0</v>
      </c>
      <c r="C914" s="3">
        <v>171</v>
      </c>
      <c r="D914" s="3">
        <v>65</v>
      </c>
      <c r="E914" s="3" t="s">
        <v>2053</v>
      </c>
      <c r="F914" s="5" t="s">
        <v>1186</v>
      </c>
      <c r="G914" s="3" t="s">
        <v>2054</v>
      </c>
      <c r="H914" s="3" t="s">
        <v>461</v>
      </c>
    </row>
    <row r="915" spans="1:8" ht="15.5" x14ac:dyDescent="0.35">
      <c r="A915" s="4">
        <v>37714</v>
      </c>
      <c r="B915" s="3" t="s">
        <v>1</v>
      </c>
      <c r="C915" s="3">
        <v>158</v>
      </c>
      <c r="D915" s="3">
        <v>79</v>
      </c>
      <c r="E915" s="3" t="s">
        <v>1307</v>
      </c>
      <c r="F915" s="5" t="s">
        <v>1308</v>
      </c>
      <c r="G915" s="3" t="s">
        <v>1309</v>
      </c>
      <c r="H915" s="3" t="s">
        <v>110</v>
      </c>
    </row>
    <row r="916" spans="1:8" ht="15.5" x14ac:dyDescent="0.35">
      <c r="A916" s="4">
        <v>38053</v>
      </c>
      <c r="B916" s="3" t="s">
        <v>0</v>
      </c>
      <c r="C916" s="3">
        <v>173</v>
      </c>
      <c r="D916" s="3">
        <v>65</v>
      </c>
      <c r="E916" s="3" t="s">
        <v>2773</v>
      </c>
      <c r="F916" s="5" t="s">
        <v>1122</v>
      </c>
      <c r="G916" s="3" t="s">
        <v>2774</v>
      </c>
      <c r="H916" s="3" t="s">
        <v>822</v>
      </c>
    </row>
    <row r="917" spans="1:8" ht="15.5" x14ac:dyDescent="0.35">
      <c r="A917" s="4">
        <v>37333</v>
      </c>
      <c r="B917" s="3" t="s">
        <v>3</v>
      </c>
      <c r="C917" s="3">
        <v>180</v>
      </c>
      <c r="D917" s="3">
        <v>55</v>
      </c>
      <c r="E917" s="3" t="s">
        <v>1885</v>
      </c>
      <c r="F917" s="5" t="s">
        <v>1346</v>
      </c>
      <c r="G917" s="3" t="s">
        <v>1886</v>
      </c>
      <c r="H917" s="3" t="s">
        <v>379</v>
      </c>
    </row>
    <row r="918" spans="1:8" ht="15.5" x14ac:dyDescent="0.35">
      <c r="A918" s="4">
        <v>37958</v>
      </c>
      <c r="B918" s="3" t="s">
        <v>2</v>
      </c>
      <c r="C918" s="3">
        <v>156</v>
      </c>
      <c r="D918" s="3">
        <v>68</v>
      </c>
      <c r="E918" s="3" t="s">
        <v>1852</v>
      </c>
      <c r="F918" s="5" t="s">
        <v>1709</v>
      </c>
      <c r="G918" s="3" t="s">
        <v>1853</v>
      </c>
      <c r="H918" s="3" t="s">
        <v>363</v>
      </c>
    </row>
    <row r="919" spans="1:8" ht="15.5" x14ac:dyDescent="0.35">
      <c r="A919" s="4">
        <v>37878</v>
      </c>
      <c r="B919" s="3" t="s">
        <v>4</v>
      </c>
      <c r="C919" s="3">
        <v>179</v>
      </c>
      <c r="D919" s="3">
        <v>55</v>
      </c>
      <c r="E919" s="3" t="s">
        <v>2477</v>
      </c>
      <c r="F919" s="5" t="s">
        <v>1428</v>
      </c>
      <c r="G919" s="3" t="s">
        <v>2478</v>
      </c>
      <c r="H919" s="3" t="s">
        <v>672</v>
      </c>
    </row>
    <row r="920" spans="1:8" ht="15.5" x14ac:dyDescent="0.35">
      <c r="A920" s="4">
        <v>38331</v>
      </c>
      <c r="B920" s="3" t="s">
        <v>6</v>
      </c>
      <c r="C920" s="3">
        <v>161</v>
      </c>
      <c r="D920" s="3">
        <v>55</v>
      </c>
      <c r="E920" s="3" t="s">
        <v>2978</v>
      </c>
      <c r="F920" s="5" t="s">
        <v>1716</v>
      </c>
      <c r="G920" s="3" t="s">
        <v>2979</v>
      </c>
      <c r="H920" s="3" t="s">
        <v>921</v>
      </c>
    </row>
    <row r="921" spans="1:8" ht="15.5" x14ac:dyDescent="0.35">
      <c r="A921" s="4">
        <v>37835</v>
      </c>
      <c r="B921" s="3" t="s">
        <v>1</v>
      </c>
      <c r="C921" s="3">
        <v>173</v>
      </c>
      <c r="D921" s="3">
        <v>84</v>
      </c>
      <c r="E921" s="3" t="s">
        <v>2204</v>
      </c>
      <c r="F921" s="5" t="s">
        <v>1143</v>
      </c>
      <c r="G921" s="3" t="s">
        <v>2205</v>
      </c>
      <c r="H921" s="3" t="s">
        <v>537</v>
      </c>
    </row>
    <row r="922" spans="1:8" ht="15.5" x14ac:dyDescent="0.35">
      <c r="A922" s="4">
        <v>37449</v>
      </c>
      <c r="B922" s="3" t="s">
        <v>5</v>
      </c>
      <c r="C922" s="3">
        <v>173</v>
      </c>
      <c r="D922" s="3">
        <v>62</v>
      </c>
      <c r="E922" s="3" t="s">
        <v>2317</v>
      </c>
      <c r="F922" s="5" t="s">
        <v>1346</v>
      </c>
      <c r="G922" s="3" t="s">
        <v>2318</v>
      </c>
      <c r="H922" s="3" t="s">
        <v>593</v>
      </c>
    </row>
    <row r="923" spans="1:8" ht="15.5" x14ac:dyDescent="0.35">
      <c r="A923" s="4">
        <v>37726</v>
      </c>
      <c r="B923" s="3" t="s">
        <v>0</v>
      </c>
      <c r="C923" s="3">
        <v>179</v>
      </c>
      <c r="D923" s="3">
        <v>45</v>
      </c>
      <c r="E923" s="3" t="s">
        <v>2351</v>
      </c>
      <c r="F923" s="5" t="s">
        <v>1146</v>
      </c>
      <c r="G923" s="3" t="s">
        <v>2352</v>
      </c>
      <c r="H923" s="3" t="s">
        <v>609</v>
      </c>
    </row>
    <row r="924" spans="1:8" ht="15.5" x14ac:dyDescent="0.35">
      <c r="A924" s="4">
        <v>37815</v>
      </c>
      <c r="B924" s="3" t="s">
        <v>3</v>
      </c>
      <c r="C924" s="3">
        <v>165</v>
      </c>
      <c r="D924" s="3">
        <v>82</v>
      </c>
      <c r="E924" s="3" t="s">
        <v>1839</v>
      </c>
      <c r="F924" s="5" t="s">
        <v>1526</v>
      </c>
      <c r="G924" s="3" t="s">
        <v>1840</v>
      </c>
      <c r="H924" s="3" t="s">
        <v>357</v>
      </c>
    </row>
    <row r="925" spans="1:8" ht="15.5" x14ac:dyDescent="0.35">
      <c r="A925" s="4">
        <v>37023</v>
      </c>
      <c r="B925" s="3" t="s">
        <v>7</v>
      </c>
      <c r="C925" s="3">
        <v>165</v>
      </c>
      <c r="D925" s="3">
        <v>56</v>
      </c>
      <c r="E925" s="3" t="s">
        <v>1224</v>
      </c>
      <c r="F925" s="5" t="s">
        <v>1225</v>
      </c>
      <c r="G925" s="3" t="s">
        <v>1226</v>
      </c>
      <c r="H925" s="3" t="s">
        <v>77</v>
      </c>
    </row>
    <row r="926" spans="1:8" ht="15.5" x14ac:dyDescent="0.35">
      <c r="A926" s="4">
        <v>38353</v>
      </c>
      <c r="B926" s="3" t="s">
        <v>5</v>
      </c>
      <c r="C926" s="3">
        <v>176</v>
      </c>
      <c r="D926" s="3">
        <v>65</v>
      </c>
      <c r="E926" s="3" t="s">
        <v>2200</v>
      </c>
      <c r="F926" s="5" t="s">
        <v>1146</v>
      </c>
      <c r="G926" s="3" t="s">
        <v>2201</v>
      </c>
      <c r="H926" s="3" t="s">
        <v>535</v>
      </c>
    </row>
    <row r="927" spans="1:8" ht="15.5" x14ac:dyDescent="0.35">
      <c r="A927" s="4">
        <v>38118</v>
      </c>
      <c r="B927" s="3" t="s">
        <v>2</v>
      </c>
      <c r="C927" s="3">
        <v>167</v>
      </c>
      <c r="D927" s="3">
        <v>46</v>
      </c>
      <c r="E927" s="3" t="s">
        <v>2335</v>
      </c>
      <c r="F927" s="5" t="s">
        <v>1206</v>
      </c>
      <c r="G927" s="3" t="s">
        <v>2336</v>
      </c>
      <c r="H927" s="3" t="s">
        <v>602</v>
      </c>
    </row>
    <row r="928" spans="1:8" ht="15.5" x14ac:dyDescent="0.35">
      <c r="A928" s="4">
        <v>37502</v>
      </c>
      <c r="B928" s="3" t="s">
        <v>6</v>
      </c>
      <c r="C928" s="3">
        <v>172</v>
      </c>
      <c r="D928" s="3">
        <v>74</v>
      </c>
      <c r="E928" s="3" t="s">
        <v>2962</v>
      </c>
      <c r="F928" s="5" t="s">
        <v>1308</v>
      </c>
      <c r="G928" s="3" t="s">
        <v>2963</v>
      </c>
      <c r="H928" s="3" t="s">
        <v>913</v>
      </c>
    </row>
    <row r="929" spans="1:8" ht="15.5" x14ac:dyDescent="0.35">
      <c r="A929" s="4">
        <v>37986</v>
      </c>
      <c r="B929" s="3" t="s">
        <v>0</v>
      </c>
      <c r="C929" s="3">
        <v>176</v>
      </c>
      <c r="D929" s="3">
        <v>49</v>
      </c>
      <c r="E929" s="3" t="s">
        <v>2758</v>
      </c>
      <c r="F929" s="5" t="s">
        <v>1400</v>
      </c>
      <c r="G929" s="3" t="s">
        <v>2759</v>
      </c>
      <c r="H929" s="3" t="s">
        <v>815</v>
      </c>
    </row>
    <row r="930" spans="1:8" ht="15.5" x14ac:dyDescent="0.35">
      <c r="A930" s="4">
        <v>37871</v>
      </c>
      <c r="B930" s="3" t="s">
        <v>1</v>
      </c>
      <c r="C930" s="3">
        <v>168</v>
      </c>
      <c r="D930" s="3">
        <v>69</v>
      </c>
      <c r="E930" s="3" t="s">
        <v>2131</v>
      </c>
      <c r="F930" s="5" t="s">
        <v>1262</v>
      </c>
      <c r="G930" s="3" t="s">
        <v>2132</v>
      </c>
      <c r="H930" s="3" t="s">
        <v>500</v>
      </c>
    </row>
    <row r="931" spans="1:8" ht="15.5" x14ac:dyDescent="0.35">
      <c r="A931" s="4">
        <v>38171</v>
      </c>
      <c r="B931" s="3" t="s">
        <v>4</v>
      </c>
      <c r="C931" s="3">
        <v>176</v>
      </c>
      <c r="D931" s="3">
        <v>87</v>
      </c>
      <c r="E931" s="3" t="s">
        <v>1875</v>
      </c>
      <c r="F931" s="5" t="s">
        <v>1529</v>
      </c>
      <c r="G931" s="3" t="s">
        <v>1876</v>
      </c>
      <c r="H931" s="3" t="s">
        <v>374</v>
      </c>
    </row>
    <row r="932" spans="1:8" ht="15.5" x14ac:dyDescent="0.35">
      <c r="A932" s="4">
        <v>37743</v>
      </c>
      <c r="B932" s="3" t="s">
        <v>1</v>
      </c>
      <c r="C932" s="3">
        <v>180</v>
      </c>
      <c r="D932" s="3">
        <v>84</v>
      </c>
      <c r="E932" s="3" t="s">
        <v>2756</v>
      </c>
      <c r="F932" s="5" t="s">
        <v>1122</v>
      </c>
      <c r="G932" s="3" t="s">
        <v>2757</v>
      </c>
      <c r="H932" s="3" t="s">
        <v>814</v>
      </c>
    </row>
    <row r="933" spans="1:8" ht="15.5" x14ac:dyDescent="0.35">
      <c r="A933" s="4">
        <v>37543</v>
      </c>
      <c r="B933" s="3" t="s">
        <v>0</v>
      </c>
      <c r="C933" s="3">
        <v>154</v>
      </c>
      <c r="D933" s="3">
        <v>60</v>
      </c>
      <c r="E933" s="3" t="s">
        <v>3067</v>
      </c>
      <c r="F933" s="5" t="s">
        <v>1212</v>
      </c>
      <c r="G933" s="3" t="s">
        <v>3068</v>
      </c>
      <c r="H933" s="3" t="s">
        <v>967</v>
      </c>
    </row>
    <row r="934" spans="1:8" ht="15.5" x14ac:dyDescent="0.35">
      <c r="A934" s="4">
        <v>37243</v>
      </c>
      <c r="B934" s="3" t="s">
        <v>2</v>
      </c>
      <c r="C934" s="3">
        <v>180</v>
      </c>
      <c r="D934" s="3">
        <v>67</v>
      </c>
      <c r="E934" s="3" t="s">
        <v>2129</v>
      </c>
      <c r="F934" s="5" t="s">
        <v>1172</v>
      </c>
      <c r="G934" s="3" t="s">
        <v>2130</v>
      </c>
      <c r="H934" s="3" t="s">
        <v>499</v>
      </c>
    </row>
    <row r="935" spans="1:8" ht="15.5" x14ac:dyDescent="0.35">
      <c r="A935" s="4">
        <v>37408</v>
      </c>
      <c r="B935" s="3" t="s">
        <v>5</v>
      </c>
      <c r="C935" s="3">
        <v>167</v>
      </c>
      <c r="D935" s="3">
        <v>91</v>
      </c>
      <c r="E935" s="3" t="s">
        <v>2734</v>
      </c>
      <c r="F935" s="5" t="s">
        <v>1065</v>
      </c>
      <c r="G935" s="3" t="s">
        <v>2735</v>
      </c>
      <c r="H935" s="3" t="s">
        <v>803</v>
      </c>
    </row>
    <row r="936" spans="1:8" ht="15.5" x14ac:dyDescent="0.35">
      <c r="A936" s="4">
        <v>37300</v>
      </c>
      <c r="B936" s="3" t="s">
        <v>1</v>
      </c>
      <c r="C936" s="3">
        <v>176</v>
      </c>
      <c r="D936" s="3">
        <v>91</v>
      </c>
      <c r="E936" s="3" t="s">
        <v>1445</v>
      </c>
      <c r="F936" s="5" t="s">
        <v>1071</v>
      </c>
      <c r="G936" s="3" t="s">
        <v>1446</v>
      </c>
      <c r="H936" s="3" t="s">
        <v>170</v>
      </c>
    </row>
    <row r="937" spans="1:8" ht="15.5" x14ac:dyDescent="0.35">
      <c r="A937" s="4">
        <v>37463</v>
      </c>
      <c r="B937" s="3" t="s">
        <v>7</v>
      </c>
      <c r="C937" s="3">
        <v>167</v>
      </c>
      <c r="D937" s="3">
        <v>78</v>
      </c>
      <c r="E937" s="3" t="s">
        <v>2964</v>
      </c>
      <c r="F937" s="5" t="s">
        <v>1175</v>
      </c>
      <c r="G937" s="3" t="s">
        <v>2965</v>
      </c>
      <c r="H937" s="3" t="s">
        <v>914</v>
      </c>
    </row>
    <row r="938" spans="1:8" ht="15.5" x14ac:dyDescent="0.35">
      <c r="A938" s="4">
        <v>37162</v>
      </c>
      <c r="B938" s="3" t="s">
        <v>2</v>
      </c>
      <c r="C938" s="3">
        <v>150</v>
      </c>
      <c r="D938" s="3">
        <v>50</v>
      </c>
      <c r="E938" s="3" t="s">
        <v>1694</v>
      </c>
      <c r="F938" s="5" t="s">
        <v>1346</v>
      </c>
      <c r="G938" s="3" t="s">
        <v>1695</v>
      </c>
      <c r="H938" s="3" t="s">
        <v>289</v>
      </c>
    </row>
    <row r="939" spans="1:8" ht="15.5" x14ac:dyDescent="0.35">
      <c r="A939" s="4">
        <v>37907</v>
      </c>
      <c r="B939" s="3" t="s">
        <v>1</v>
      </c>
      <c r="C939" s="3">
        <v>177</v>
      </c>
      <c r="D939" s="3">
        <v>66</v>
      </c>
      <c r="E939" s="3" t="s">
        <v>2331</v>
      </c>
      <c r="F939" s="5" t="s">
        <v>1212</v>
      </c>
      <c r="G939" s="3" t="s">
        <v>2332</v>
      </c>
      <c r="H939" s="3" t="s">
        <v>600</v>
      </c>
    </row>
    <row r="940" spans="1:8" ht="15.5" x14ac:dyDescent="0.35">
      <c r="A940" s="4">
        <v>37973</v>
      </c>
      <c r="B940" s="3" t="s">
        <v>5</v>
      </c>
      <c r="C940" s="3">
        <v>162</v>
      </c>
      <c r="D940" s="3">
        <v>82</v>
      </c>
      <c r="E940" s="3" t="s">
        <v>1085</v>
      </c>
      <c r="F940" s="5" t="s">
        <v>1086</v>
      </c>
      <c r="G940" s="3" t="s">
        <v>1087</v>
      </c>
      <c r="H940" s="3" t="s">
        <v>26</v>
      </c>
    </row>
    <row r="941" spans="1:8" ht="15.5" x14ac:dyDescent="0.35">
      <c r="A941" s="4">
        <v>38005</v>
      </c>
      <c r="B941" s="3" t="s">
        <v>5</v>
      </c>
      <c r="C941" s="3">
        <v>158</v>
      </c>
      <c r="D941" s="3">
        <v>82</v>
      </c>
      <c r="E941" s="3" t="s">
        <v>1098</v>
      </c>
      <c r="F941" s="5" t="s">
        <v>1099</v>
      </c>
      <c r="G941" s="3" t="s">
        <v>1100</v>
      </c>
      <c r="H941" s="3" t="s">
        <v>30</v>
      </c>
    </row>
    <row r="942" spans="1:8" ht="15.5" x14ac:dyDescent="0.35">
      <c r="A942" s="4">
        <v>37085</v>
      </c>
      <c r="B942" s="3" t="s">
        <v>1</v>
      </c>
      <c r="C942" s="3">
        <v>153</v>
      </c>
      <c r="D942" s="3">
        <v>76</v>
      </c>
      <c r="E942" s="3" t="s">
        <v>3033</v>
      </c>
      <c r="F942" s="5" t="s">
        <v>1289</v>
      </c>
      <c r="G942" s="3" t="s">
        <v>3034</v>
      </c>
      <c r="H942" s="3" t="s">
        <v>950</v>
      </c>
    </row>
    <row r="943" spans="1:8" ht="15.5" x14ac:dyDescent="0.35">
      <c r="A943" s="4">
        <v>37122</v>
      </c>
      <c r="B943" s="3" t="s">
        <v>7</v>
      </c>
      <c r="C943" s="3">
        <v>169</v>
      </c>
      <c r="D943" s="3">
        <v>70</v>
      </c>
      <c r="E943" s="3" t="s">
        <v>2483</v>
      </c>
      <c r="F943" s="5" t="s">
        <v>1166</v>
      </c>
      <c r="G943" s="3" t="s">
        <v>2484</v>
      </c>
      <c r="H943" s="3" t="s">
        <v>675</v>
      </c>
    </row>
    <row r="944" spans="1:8" ht="15.5" x14ac:dyDescent="0.35">
      <c r="A944" s="4">
        <v>37683</v>
      </c>
      <c r="B944" s="3" t="s">
        <v>4</v>
      </c>
      <c r="C944" s="3">
        <v>153</v>
      </c>
      <c r="D944" s="3">
        <v>69</v>
      </c>
      <c r="E944" s="3" t="s">
        <v>3020</v>
      </c>
      <c r="F944" s="5" t="s">
        <v>1119</v>
      </c>
      <c r="G944" s="3" t="s">
        <v>3021</v>
      </c>
      <c r="H944" s="3" t="s">
        <v>943</v>
      </c>
    </row>
    <row r="945" spans="1:8" ht="15.5" x14ac:dyDescent="0.35">
      <c r="A945" s="4">
        <v>37050</v>
      </c>
      <c r="B945" s="3" t="s">
        <v>2</v>
      </c>
      <c r="C945" s="3">
        <v>168</v>
      </c>
      <c r="D945" s="3">
        <v>73</v>
      </c>
      <c r="E945" s="3" t="s">
        <v>3006</v>
      </c>
      <c r="F945" s="5" t="s">
        <v>1071</v>
      </c>
      <c r="G945" s="3" t="s">
        <v>3007</v>
      </c>
      <c r="H945" s="3" t="s">
        <v>935</v>
      </c>
    </row>
    <row r="946" spans="1:8" ht="15.5" x14ac:dyDescent="0.35">
      <c r="A946" s="4">
        <v>38006</v>
      </c>
      <c r="B946" s="3" t="s">
        <v>3</v>
      </c>
      <c r="C946" s="3">
        <v>155</v>
      </c>
      <c r="D946" s="3">
        <v>62</v>
      </c>
      <c r="E946" s="3" t="s">
        <v>2202</v>
      </c>
      <c r="F946" s="5" t="s">
        <v>1146</v>
      </c>
      <c r="G946" s="3" t="s">
        <v>2203</v>
      </c>
      <c r="H946" s="3" t="s">
        <v>536</v>
      </c>
    </row>
    <row r="947" spans="1:8" ht="15.5" x14ac:dyDescent="0.35">
      <c r="A947" s="4">
        <v>37596</v>
      </c>
      <c r="B947" s="3" t="s">
        <v>5</v>
      </c>
      <c r="C947" s="3">
        <v>176</v>
      </c>
      <c r="D947" s="3">
        <v>90</v>
      </c>
      <c r="E947" s="3" t="s">
        <v>1109</v>
      </c>
      <c r="F947" s="5" t="s">
        <v>1110</v>
      </c>
      <c r="G947" s="3" t="s">
        <v>1111</v>
      </c>
      <c r="H947" s="3" t="s">
        <v>34</v>
      </c>
    </row>
    <row r="948" spans="1:8" ht="15.5" x14ac:dyDescent="0.35">
      <c r="A948" s="4">
        <v>37219</v>
      </c>
      <c r="B948" s="3" t="s">
        <v>2</v>
      </c>
      <c r="C948" s="3">
        <v>155</v>
      </c>
      <c r="D948" s="3">
        <v>49</v>
      </c>
      <c r="E948" s="3" t="s">
        <v>1151</v>
      </c>
      <c r="F948" s="5" t="s">
        <v>1143</v>
      </c>
      <c r="G948" s="3" t="s">
        <v>1152</v>
      </c>
      <c r="H948" s="3" t="s">
        <v>49</v>
      </c>
    </row>
    <row r="949" spans="1:8" ht="15.5" x14ac:dyDescent="0.35">
      <c r="A949" s="4">
        <v>37962</v>
      </c>
      <c r="B949" s="3" t="s">
        <v>7</v>
      </c>
      <c r="C949" s="3">
        <v>151</v>
      </c>
      <c r="D949" s="3">
        <v>50</v>
      </c>
      <c r="E949" s="3" t="s">
        <v>1291</v>
      </c>
      <c r="F949" s="5" t="s">
        <v>1292</v>
      </c>
      <c r="G949" s="3" t="s">
        <v>1293</v>
      </c>
      <c r="H949" s="3" t="s">
        <v>103</v>
      </c>
    </row>
    <row r="950" spans="1:8" ht="15.5" x14ac:dyDescent="0.35">
      <c r="A950" s="4">
        <v>37549</v>
      </c>
      <c r="B950" s="3" t="s">
        <v>4</v>
      </c>
      <c r="C950" s="3">
        <v>177</v>
      </c>
      <c r="D950" s="3">
        <v>57</v>
      </c>
      <c r="E950" s="3" t="s">
        <v>1096</v>
      </c>
      <c r="F950" s="5" t="s">
        <v>1068</v>
      </c>
      <c r="G950" s="3" t="s">
        <v>1097</v>
      </c>
      <c r="H950" s="3" t="s">
        <v>1003</v>
      </c>
    </row>
    <row r="951" spans="1:8" ht="15.5" x14ac:dyDescent="0.35">
      <c r="A951" s="4">
        <v>38374</v>
      </c>
      <c r="B951" s="3" t="s">
        <v>5</v>
      </c>
      <c r="C951" s="3">
        <v>165</v>
      </c>
      <c r="D951" s="3">
        <v>57</v>
      </c>
      <c r="E951" s="3" t="s">
        <v>1383</v>
      </c>
      <c r="F951" s="5" t="s">
        <v>1384</v>
      </c>
      <c r="G951" s="3" t="s">
        <v>1385</v>
      </c>
      <c r="H951" s="3" t="s">
        <v>142</v>
      </c>
    </row>
    <row r="952" spans="1:8" ht="15.5" x14ac:dyDescent="0.35">
      <c r="A952" s="4">
        <v>37815</v>
      </c>
      <c r="B952" s="3" t="s">
        <v>1</v>
      </c>
      <c r="C952" s="3">
        <v>176</v>
      </c>
      <c r="D952" s="3">
        <v>84</v>
      </c>
      <c r="E952" s="3" t="s">
        <v>2534</v>
      </c>
      <c r="F952" s="5" t="s">
        <v>1482</v>
      </c>
      <c r="G952" s="3" t="s">
        <v>2535</v>
      </c>
      <c r="H952" s="3" t="s">
        <v>701</v>
      </c>
    </row>
    <row r="953" spans="1:8" ht="15.5" x14ac:dyDescent="0.35">
      <c r="A953" s="4">
        <v>38358</v>
      </c>
      <c r="B953" s="3" t="s">
        <v>0</v>
      </c>
      <c r="C953" s="3">
        <v>177</v>
      </c>
      <c r="D953" s="3">
        <v>62</v>
      </c>
      <c r="E953" s="3" t="s">
        <v>2631</v>
      </c>
      <c r="F953" s="5" t="s">
        <v>1138</v>
      </c>
      <c r="G953" s="3" t="s">
        <v>2632</v>
      </c>
      <c r="H953" s="3" t="s">
        <v>750</v>
      </c>
    </row>
    <row r="954" spans="1:8" ht="15.5" x14ac:dyDescent="0.35">
      <c r="A954" s="4">
        <v>37109</v>
      </c>
      <c r="B954" s="3" t="s">
        <v>5</v>
      </c>
      <c r="C954" s="3">
        <v>178</v>
      </c>
      <c r="D954" s="3">
        <v>73</v>
      </c>
      <c r="E954" s="3" t="s">
        <v>2141</v>
      </c>
      <c r="F954" s="5" t="s">
        <v>1409</v>
      </c>
      <c r="G954" s="3" t="s">
        <v>2142</v>
      </c>
      <c r="H954" s="3" t="s">
        <v>505</v>
      </c>
    </row>
    <row r="955" spans="1:8" ht="15.5" x14ac:dyDescent="0.35">
      <c r="A955" s="4">
        <v>37101</v>
      </c>
      <c r="B955" s="3" t="s">
        <v>4</v>
      </c>
      <c r="C955" s="3">
        <v>150</v>
      </c>
      <c r="D955" s="3">
        <v>84</v>
      </c>
      <c r="E955" s="3" t="s">
        <v>1478</v>
      </c>
      <c r="F955" s="5" t="s">
        <v>1479</v>
      </c>
      <c r="G955" s="3" t="s">
        <v>1480</v>
      </c>
      <c r="H955" s="3" t="s">
        <v>186</v>
      </c>
    </row>
    <row r="956" spans="1:8" ht="15.5" x14ac:dyDescent="0.35">
      <c r="A956" s="4">
        <v>37344</v>
      </c>
      <c r="B956" s="3" t="s">
        <v>1</v>
      </c>
      <c r="C956" s="3">
        <v>170</v>
      </c>
      <c r="D956" s="3">
        <v>74</v>
      </c>
      <c r="E956" s="3" t="s">
        <v>1736</v>
      </c>
      <c r="F956" s="5" t="s">
        <v>1479</v>
      </c>
      <c r="G956" s="3" t="s">
        <v>1737</v>
      </c>
      <c r="H956" s="3" t="s">
        <v>309</v>
      </c>
    </row>
    <row r="957" spans="1:8" ht="15.5" x14ac:dyDescent="0.35">
      <c r="A957" s="4">
        <v>37515</v>
      </c>
      <c r="B957" s="3" t="s">
        <v>2</v>
      </c>
      <c r="C957" s="3">
        <v>179</v>
      </c>
      <c r="D957" s="3">
        <v>95</v>
      </c>
      <c r="E957" s="3" t="s">
        <v>1774</v>
      </c>
      <c r="F957" s="5" t="s">
        <v>1166</v>
      </c>
      <c r="G957" s="3" t="s">
        <v>1775</v>
      </c>
      <c r="H957" s="3" t="s">
        <v>327</v>
      </c>
    </row>
    <row r="958" spans="1:8" ht="15.5" x14ac:dyDescent="0.35">
      <c r="A958" s="4">
        <v>37967</v>
      </c>
      <c r="B958" s="3" t="s">
        <v>3</v>
      </c>
      <c r="C958" s="3">
        <v>175</v>
      </c>
      <c r="D958" s="3">
        <v>47</v>
      </c>
      <c r="E958" s="3" t="s">
        <v>2740</v>
      </c>
      <c r="F958" s="5" t="s">
        <v>1346</v>
      </c>
      <c r="G958" s="3" t="s">
        <v>2741</v>
      </c>
      <c r="H958" s="3" t="s">
        <v>806</v>
      </c>
    </row>
    <row r="959" spans="1:8" ht="15.5" x14ac:dyDescent="0.35">
      <c r="A959" s="4">
        <v>38226</v>
      </c>
      <c r="B959" s="3" t="s">
        <v>5</v>
      </c>
      <c r="C959" s="3">
        <v>158</v>
      </c>
      <c r="D959" s="3">
        <v>84</v>
      </c>
      <c r="E959" s="3" t="s">
        <v>1633</v>
      </c>
      <c r="F959" s="5" t="s">
        <v>1071</v>
      </c>
      <c r="G959" s="3" t="s">
        <v>1634</v>
      </c>
      <c r="H959" s="3" t="s">
        <v>259</v>
      </c>
    </row>
    <row r="960" spans="1:8" ht="15.5" x14ac:dyDescent="0.35">
      <c r="A960" s="4">
        <v>38340</v>
      </c>
      <c r="B960" s="3" t="s">
        <v>0</v>
      </c>
      <c r="C960" s="3">
        <v>168</v>
      </c>
      <c r="D960" s="3">
        <v>95</v>
      </c>
      <c r="E960" s="3" t="s">
        <v>1245</v>
      </c>
      <c r="F960" s="5" t="s">
        <v>1246</v>
      </c>
      <c r="G960" s="3" t="s">
        <v>1247</v>
      </c>
      <c r="H960" s="3" t="s">
        <v>85</v>
      </c>
    </row>
    <row r="961" spans="1:8" ht="15.5" x14ac:dyDescent="0.35">
      <c r="A961" s="4">
        <v>38449</v>
      </c>
      <c r="B961" s="3" t="s">
        <v>4</v>
      </c>
      <c r="C961" s="3">
        <v>150</v>
      </c>
      <c r="D961" s="3">
        <v>81</v>
      </c>
      <c r="E961" s="3" t="s">
        <v>2589</v>
      </c>
      <c r="F961" s="5" t="s">
        <v>1193</v>
      </c>
      <c r="G961" s="3" t="s">
        <v>2590</v>
      </c>
      <c r="H961" s="3" t="s">
        <v>1004</v>
      </c>
    </row>
    <row r="962" spans="1:8" ht="15.5" x14ac:dyDescent="0.35">
      <c r="A962" s="4">
        <v>37235</v>
      </c>
      <c r="B962" s="3" t="s">
        <v>6</v>
      </c>
      <c r="C962" s="3">
        <v>154</v>
      </c>
      <c r="D962" s="3">
        <v>71</v>
      </c>
      <c r="E962" s="3" t="s">
        <v>2509</v>
      </c>
      <c r="F962" s="5" t="s">
        <v>1482</v>
      </c>
      <c r="G962" s="3" t="s">
        <v>2510</v>
      </c>
      <c r="H962" s="3" t="s">
        <v>688</v>
      </c>
    </row>
    <row r="963" spans="1:8" ht="15.5" x14ac:dyDescent="0.35">
      <c r="A963" s="4">
        <v>37139</v>
      </c>
      <c r="B963" s="3" t="s">
        <v>3</v>
      </c>
      <c r="C963" s="3">
        <v>157</v>
      </c>
      <c r="D963" s="3">
        <v>72</v>
      </c>
      <c r="E963" s="3" t="s">
        <v>3092</v>
      </c>
      <c r="F963" s="5" t="s">
        <v>2245</v>
      </c>
      <c r="G963" s="3" t="s">
        <v>3093</v>
      </c>
      <c r="H963" s="3" t="s">
        <v>980</v>
      </c>
    </row>
    <row r="964" spans="1:8" ht="15.5" x14ac:dyDescent="0.35">
      <c r="A964" s="4">
        <v>37018</v>
      </c>
      <c r="B964" s="3" t="s">
        <v>6</v>
      </c>
      <c r="C964" s="3">
        <v>178</v>
      </c>
      <c r="D964" s="3">
        <v>82</v>
      </c>
      <c r="E964" s="3" t="s">
        <v>2036</v>
      </c>
      <c r="F964" s="5" t="s">
        <v>1779</v>
      </c>
      <c r="G964" s="3" t="s">
        <v>2037</v>
      </c>
      <c r="H964" s="3" t="s">
        <v>452</v>
      </c>
    </row>
    <row r="965" spans="1:8" ht="15.5" x14ac:dyDescent="0.35">
      <c r="A965" s="4">
        <v>38086</v>
      </c>
      <c r="B965" s="3" t="s">
        <v>3</v>
      </c>
      <c r="C965" s="3">
        <v>151</v>
      </c>
      <c r="D965" s="3">
        <v>95</v>
      </c>
      <c r="E965" s="3" t="s">
        <v>2744</v>
      </c>
      <c r="F965" s="5" t="s">
        <v>1217</v>
      </c>
      <c r="G965" s="3" t="s">
        <v>2745</v>
      </c>
      <c r="H965" s="3" t="s">
        <v>808</v>
      </c>
    </row>
    <row r="966" spans="1:8" ht="15.5" x14ac:dyDescent="0.35">
      <c r="A966" s="4">
        <v>37274</v>
      </c>
      <c r="B966" s="3" t="s">
        <v>2</v>
      </c>
      <c r="C966" s="3">
        <v>164</v>
      </c>
      <c r="D966" s="3">
        <v>75</v>
      </c>
      <c r="E966" s="3" t="s">
        <v>2934</v>
      </c>
      <c r="F966" s="5" t="s">
        <v>1409</v>
      </c>
      <c r="G966" s="3" t="s">
        <v>2935</v>
      </c>
      <c r="H966" s="3" t="s">
        <v>900</v>
      </c>
    </row>
    <row r="967" spans="1:8" ht="15.5" x14ac:dyDescent="0.35">
      <c r="A967" s="4">
        <v>38273</v>
      </c>
      <c r="B967" s="3" t="s">
        <v>4</v>
      </c>
      <c r="C967" s="3">
        <v>163</v>
      </c>
      <c r="D967" s="3">
        <v>89</v>
      </c>
      <c r="E967" s="3" t="s">
        <v>1887</v>
      </c>
      <c r="F967" s="5" t="s">
        <v>1230</v>
      </c>
      <c r="G967" s="3" t="s">
        <v>1888</v>
      </c>
      <c r="H967" s="3" t="s">
        <v>380</v>
      </c>
    </row>
    <row r="968" spans="1:8" ht="15.5" x14ac:dyDescent="0.35">
      <c r="A968" s="4">
        <v>37186</v>
      </c>
      <c r="B968" s="3" t="s">
        <v>0</v>
      </c>
      <c r="C968" s="3">
        <v>167</v>
      </c>
      <c r="D968" s="3">
        <v>51</v>
      </c>
      <c r="E968" s="3" t="s">
        <v>1715</v>
      </c>
      <c r="F968" s="5" t="s">
        <v>1716</v>
      </c>
      <c r="G968" s="3" t="s">
        <v>1717</v>
      </c>
      <c r="H968" s="3" t="s">
        <v>299</v>
      </c>
    </row>
    <row r="969" spans="1:8" ht="15.5" x14ac:dyDescent="0.35">
      <c r="A969" s="4">
        <v>37891</v>
      </c>
      <c r="B969" s="3" t="s">
        <v>4</v>
      </c>
      <c r="C969" s="3">
        <v>156</v>
      </c>
      <c r="D969" s="3">
        <v>63</v>
      </c>
      <c r="E969" s="3" t="s">
        <v>2992</v>
      </c>
      <c r="F969" s="5" t="s">
        <v>1593</v>
      </c>
      <c r="G969" s="3" t="s">
        <v>2993</v>
      </c>
      <c r="H969" s="3" t="s">
        <v>928</v>
      </c>
    </row>
    <row r="970" spans="1:8" ht="15.5" x14ac:dyDescent="0.35">
      <c r="A970" s="4">
        <v>37384</v>
      </c>
      <c r="B970" s="3" t="s">
        <v>5</v>
      </c>
      <c r="C970" s="3">
        <v>165</v>
      </c>
      <c r="D970" s="3">
        <v>53</v>
      </c>
      <c r="E970" s="3" t="s">
        <v>1509</v>
      </c>
      <c r="F970" s="5" t="s">
        <v>1233</v>
      </c>
      <c r="G970" s="3" t="s">
        <v>1510</v>
      </c>
      <c r="H970" s="3" t="s">
        <v>200</v>
      </c>
    </row>
    <row r="971" spans="1:8" ht="15.5" x14ac:dyDescent="0.35">
      <c r="A971" s="4">
        <v>37672</v>
      </c>
      <c r="B971" s="3" t="s">
        <v>2</v>
      </c>
      <c r="C971" s="3">
        <v>171</v>
      </c>
      <c r="D971" s="3">
        <v>59</v>
      </c>
      <c r="E971" s="3" t="s">
        <v>2948</v>
      </c>
      <c r="F971" s="5" t="s">
        <v>1077</v>
      </c>
      <c r="G971" s="3" t="s">
        <v>2949</v>
      </c>
      <c r="H971" s="3" t="s">
        <v>907</v>
      </c>
    </row>
    <row r="972" spans="1:8" ht="15.5" x14ac:dyDescent="0.35">
      <c r="A972" s="4">
        <v>38221</v>
      </c>
      <c r="B972" s="3" t="s">
        <v>4</v>
      </c>
      <c r="C972" s="3">
        <v>157</v>
      </c>
      <c r="D972" s="3">
        <v>48</v>
      </c>
      <c r="E972" s="3" t="s">
        <v>1814</v>
      </c>
      <c r="F972" s="5" t="s">
        <v>1262</v>
      </c>
      <c r="G972" s="3" t="s">
        <v>1815</v>
      </c>
      <c r="H972" s="3" t="s">
        <v>347</v>
      </c>
    </row>
    <row r="973" spans="1:8" ht="15.5" x14ac:dyDescent="0.35">
      <c r="A973" s="4">
        <v>37113</v>
      </c>
      <c r="B973" s="3" t="s">
        <v>6</v>
      </c>
      <c r="C973" s="3">
        <v>179</v>
      </c>
      <c r="D973" s="3">
        <v>57</v>
      </c>
      <c r="E973" s="3" t="s">
        <v>2717</v>
      </c>
      <c r="F973" s="5" t="s">
        <v>1089</v>
      </c>
      <c r="G973" s="3" t="s">
        <v>2718</v>
      </c>
      <c r="H973" s="3" t="s">
        <v>794</v>
      </c>
    </row>
    <row r="974" spans="1:8" ht="15.5" x14ac:dyDescent="0.35">
      <c r="A974" s="4">
        <v>37238</v>
      </c>
      <c r="B974" s="3" t="s">
        <v>0</v>
      </c>
      <c r="C974" s="3">
        <v>154</v>
      </c>
      <c r="D974" s="3">
        <v>73</v>
      </c>
      <c r="E974" s="3" t="s">
        <v>2089</v>
      </c>
      <c r="F974" s="5" t="s">
        <v>1246</v>
      </c>
      <c r="G974" s="3" t="s">
        <v>2090</v>
      </c>
      <c r="H974" s="3" t="s">
        <v>479</v>
      </c>
    </row>
    <row r="975" spans="1:8" ht="15.5" x14ac:dyDescent="0.35">
      <c r="A975" s="4">
        <v>37558</v>
      </c>
      <c r="B975" s="3" t="s">
        <v>6</v>
      </c>
      <c r="C975" s="3">
        <v>179</v>
      </c>
      <c r="D975" s="3">
        <v>68</v>
      </c>
      <c r="E975" s="3" t="s">
        <v>3094</v>
      </c>
      <c r="F975" s="5" t="s">
        <v>1262</v>
      </c>
      <c r="G975" s="3" t="s">
        <v>3095</v>
      </c>
      <c r="H975" s="3" t="s">
        <v>981</v>
      </c>
    </row>
    <row r="976" spans="1:8" ht="15.5" x14ac:dyDescent="0.35">
      <c r="A976" s="4">
        <v>37086</v>
      </c>
      <c r="B976" s="3" t="s">
        <v>2</v>
      </c>
      <c r="C976" s="3">
        <v>180</v>
      </c>
      <c r="D976" s="3">
        <v>91</v>
      </c>
      <c r="E976" s="3" t="s">
        <v>1711</v>
      </c>
      <c r="F976" s="5" t="s">
        <v>1289</v>
      </c>
      <c r="G976" s="3" t="s">
        <v>1712</v>
      </c>
      <c r="H976" s="3" t="s">
        <v>297</v>
      </c>
    </row>
    <row r="977" spans="1:8" ht="15.5" x14ac:dyDescent="0.35">
      <c r="A977" s="4">
        <v>37069</v>
      </c>
      <c r="B977" s="3" t="s">
        <v>5</v>
      </c>
      <c r="C977" s="3">
        <v>165</v>
      </c>
      <c r="D977" s="3">
        <v>71</v>
      </c>
      <c r="E977" s="3" t="s">
        <v>3051</v>
      </c>
      <c r="F977" s="5" t="s">
        <v>1169</v>
      </c>
      <c r="G977" s="3" t="s">
        <v>3052</v>
      </c>
      <c r="H977" s="3" t="s">
        <v>959</v>
      </c>
    </row>
    <row r="978" spans="1:8" ht="15.5" x14ac:dyDescent="0.35">
      <c r="A978" s="4">
        <v>37536</v>
      </c>
      <c r="B978" s="3" t="s">
        <v>2</v>
      </c>
      <c r="C978" s="3">
        <v>173</v>
      </c>
      <c r="D978" s="3">
        <v>50</v>
      </c>
      <c r="E978" s="3" t="s">
        <v>2274</v>
      </c>
      <c r="F978" s="5" t="s">
        <v>1314</v>
      </c>
      <c r="G978" s="3" t="s">
        <v>2275</v>
      </c>
      <c r="H978" s="3" t="s">
        <v>572</v>
      </c>
    </row>
    <row r="979" spans="1:8" ht="15.5" x14ac:dyDescent="0.35">
      <c r="A979" s="4">
        <v>38331</v>
      </c>
      <c r="B979" s="3" t="s">
        <v>3</v>
      </c>
      <c r="C979" s="3">
        <v>160</v>
      </c>
      <c r="D979" s="3">
        <v>74</v>
      </c>
      <c r="E979" s="3" t="s">
        <v>1653</v>
      </c>
      <c r="F979" s="5" t="s">
        <v>1135</v>
      </c>
      <c r="G979" s="3" t="s">
        <v>1654</v>
      </c>
      <c r="H979" s="3" t="s">
        <v>269</v>
      </c>
    </row>
    <row r="980" spans="1:8" ht="15.5" x14ac:dyDescent="0.35">
      <c r="A980" s="4">
        <v>38079</v>
      </c>
      <c r="B980" s="3" t="s">
        <v>1</v>
      </c>
      <c r="C980" s="3">
        <v>161</v>
      </c>
      <c r="D980" s="3">
        <v>65</v>
      </c>
      <c r="E980" s="3" t="s">
        <v>1538</v>
      </c>
      <c r="F980" s="5" t="s">
        <v>1077</v>
      </c>
      <c r="G980" s="3" t="s">
        <v>1785</v>
      </c>
      <c r="H980" s="3" t="s">
        <v>332</v>
      </c>
    </row>
    <row r="981" spans="1:8" ht="15.5" x14ac:dyDescent="0.35">
      <c r="A981" s="4">
        <v>38076</v>
      </c>
      <c r="B981" s="3" t="s">
        <v>4</v>
      </c>
      <c r="C981" s="3">
        <v>152</v>
      </c>
      <c r="D981" s="3">
        <v>78</v>
      </c>
      <c r="E981" s="3" t="s">
        <v>1538</v>
      </c>
      <c r="F981" s="5" t="s">
        <v>1297</v>
      </c>
      <c r="G981" s="3" t="s">
        <v>1539</v>
      </c>
      <c r="H981" s="3" t="s">
        <v>213</v>
      </c>
    </row>
    <row r="982" spans="1:8" ht="15.5" x14ac:dyDescent="0.35">
      <c r="A982" s="4">
        <v>37441</v>
      </c>
      <c r="B982" s="3" t="s">
        <v>5</v>
      </c>
      <c r="C982" s="3">
        <v>155</v>
      </c>
      <c r="D982" s="3">
        <v>78</v>
      </c>
      <c r="E982" s="3" t="s">
        <v>2417</v>
      </c>
      <c r="F982" s="5" t="s">
        <v>1861</v>
      </c>
      <c r="G982" s="3" t="s">
        <v>2418</v>
      </c>
      <c r="H982" s="3" t="s">
        <v>642</v>
      </c>
    </row>
    <row r="983" spans="1:8" ht="15.5" x14ac:dyDescent="0.35">
      <c r="A983" s="4">
        <v>37270</v>
      </c>
      <c r="B983" s="3" t="s">
        <v>4</v>
      </c>
      <c r="C983" s="3">
        <v>154</v>
      </c>
      <c r="D983" s="3">
        <v>50</v>
      </c>
      <c r="E983" s="3" t="s">
        <v>2988</v>
      </c>
      <c r="F983" s="5" t="s">
        <v>1861</v>
      </c>
      <c r="G983" s="3" t="s">
        <v>2989</v>
      </c>
      <c r="H983" s="3" t="s">
        <v>926</v>
      </c>
    </row>
    <row r="984" spans="1:8" ht="15.5" x14ac:dyDescent="0.35">
      <c r="A984" s="4">
        <v>37964</v>
      </c>
      <c r="B984" s="3" t="s">
        <v>1</v>
      </c>
      <c r="C984" s="3">
        <v>163</v>
      </c>
      <c r="D984" s="3">
        <v>81</v>
      </c>
      <c r="E984" s="3" t="s">
        <v>1867</v>
      </c>
      <c r="F984" s="5" t="s">
        <v>1166</v>
      </c>
      <c r="G984" s="3" t="s">
        <v>1868</v>
      </c>
      <c r="H984" s="3" t="s">
        <v>370</v>
      </c>
    </row>
    <row r="985" spans="1:8" ht="15.5" x14ac:dyDescent="0.35">
      <c r="A985" s="4">
        <v>37326</v>
      </c>
      <c r="B985" s="3" t="s">
        <v>7</v>
      </c>
      <c r="C985" s="3">
        <v>162</v>
      </c>
      <c r="D985" s="3">
        <v>94</v>
      </c>
      <c r="E985" s="3" t="s">
        <v>2251</v>
      </c>
      <c r="F985" s="5" t="s">
        <v>1433</v>
      </c>
      <c r="G985" s="3" t="s">
        <v>2252</v>
      </c>
      <c r="H985" s="3" t="s">
        <v>560</v>
      </c>
    </row>
    <row r="986" spans="1:8" ht="15.5" x14ac:dyDescent="0.35">
      <c r="A986" s="4">
        <v>38325</v>
      </c>
      <c r="B986" s="3" t="s">
        <v>4</v>
      </c>
      <c r="C986" s="3">
        <v>169</v>
      </c>
      <c r="D986" s="3">
        <v>53</v>
      </c>
      <c r="E986" s="3" t="s">
        <v>1940</v>
      </c>
      <c r="F986" s="5" t="s">
        <v>1848</v>
      </c>
      <c r="G986" s="3" t="s">
        <v>1941</v>
      </c>
      <c r="H986" s="3" t="s">
        <v>406</v>
      </c>
    </row>
    <row r="987" spans="1:8" ht="15.5" x14ac:dyDescent="0.35">
      <c r="A987" s="4">
        <v>37556</v>
      </c>
      <c r="B987" s="3" t="s">
        <v>6</v>
      </c>
      <c r="C987" s="3">
        <v>167</v>
      </c>
      <c r="D987" s="3">
        <v>55</v>
      </c>
      <c r="E987" s="3" t="s">
        <v>1540</v>
      </c>
      <c r="F987" s="5" t="s">
        <v>1062</v>
      </c>
      <c r="G987" s="3" t="s">
        <v>1541</v>
      </c>
      <c r="H987" s="3" t="s">
        <v>214</v>
      </c>
    </row>
    <row r="988" spans="1:8" ht="15.5" x14ac:dyDescent="0.35">
      <c r="A988" s="4">
        <v>37114</v>
      </c>
      <c r="B988" s="3" t="s">
        <v>1</v>
      </c>
      <c r="C988" s="3">
        <v>172</v>
      </c>
      <c r="D988" s="3">
        <v>90</v>
      </c>
      <c r="E988" s="3" t="s">
        <v>2194</v>
      </c>
      <c r="F988" s="5" t="s">
        <v>1292</v>
      </c>
      <c r="G988" s="3" t="s">
        <v>2195</v>
      </c>
      <c r="H988" s="3" t="s">
        <v>532</v>
      </c>
    </row>
    <row r="989" spans="1:8" ht="15.5" x14ac:dyDescent="0.35">
      <c r="A989" s="4">
        <v>37903</v>
      </c>
      <c r="B989" s="3" t="s">
        <v>0</v>
      </c>
      <c r="C989" s="3">
        <v>158</v>
      </c>
      <c r="D989" s="3">
        <v>50</v>
      </c>
      <c r="E989" s="3" t="s">
        <v>2230</v>
      </c>
      <c r="F989" s="5" t="s">
        <v>1274</v>
      </c>
      <c r="G989" s="3" t="s">
        <v>2231</v>
      </c>
      <c r="H989" s="3" t="s">
        <v>550</v>
      </c>
    </row>
    <row r="990" spans="1:8" ht="15.5" x14ac:dyDescent="0.35">
      <c r="A990" s="4">
        <v>37288</v>
      </c>
      <c r="B990" s="3" t="s">
        <v>1</v>
      </c>
      <c r="C990" s="3">
        <v>166</v>
      </c>
      <c r="D990" s="3">
        <v>69</v>
      </c>
      <c r="E990" s="3" t="s">
        <v>2597</v>
      </c>
      <c r="F990" s="5" t="s">
        <v>1716</v>
      </c>
      <c r="G990" s="3" t="s">
        <v>2598</v>
      </c>
      <c r="H990" s="3" t="s">
        <v>733</v>
      </c>
    </row>
    <row r="991" spans="1:8" ht="15.5" x14ac:dyDescent="0.35">
      <c r="A991" s="4">
        <v>37969</v>
      </c>
      <c r="B991" s="3" t="s">
        <v>3</v>
      </c>
      <c r="C991" s="3">
        <v>180</v>
      </c>
      <c r="D991" s="3">
        <v>70</v>
      </c>
      <c r="E991" s="3" t="s">
        <v>2574</v>
      </c>
      <c r="F991" s="5" t="s">
        <v>1779</v>
      </c>
      <c r="G991" s="3" t="s">
        <v>2575</v>
      </c>
      <c r="H991" s="3" t="s">
        <v>722</v>
      </c>
    </row>
    <row r="992" spans="1:8" ht="15.5" x14ac:dyDescent="0.35">
      <c r="A992" s="4">
        <v>37910</v>
      </c>
      <c r="B992" s="3" t="s">
        <v>0</v>
      </c>
      <c r="C992" s="3">
        <v>158</v>
      </c>
      <c r="D992" s="3">
        <v>63</v>
      </c>
      <c r="E992" s="3" t="s">
        <v>1995</v>
      </c>
      <c r="F992" s="5" t="s">
        <v>1286</v>
      </c>
      <c r="G992" s="3" t="s">
        <v>1996</v>
      </c>
      <c r="H992" s="3" t="s">
        <v>432</v>
      </c>
    </row>
    <row r="993" spans="1:8" ht="15.5" x14ac:dyDescent="0.35">
      <c r="A993" s="4">
        <v>37960</v>
      </c>
      <c r="B993" s="3" t="s">
        <v>0</v>
      </c>
      <c r="C993" s="3">
        <v>174</v>
      </c>
      <c r="D993" s="3">
        <v>61</v>
      </c>
      <c r="E993" s="3" t="s">
        <v>1535</v>
      </c>
      <c r="F993" s="5" t="s">
        <v>1536</v>
      </c>
      <c r="G993" s="3" t="s">
        <v>1537</v>
      </c>
      <c r="H993" s="3" t="s">
        <v>212</v>
      </c>
    </row>
    <row r="994" spans="1:8" ht="15.5" x14ac:dyDescent="0.35">
      <c r="A994" s="4">
        <v>37927</v>
      </c>
      <c r="B994" s="3" t="s">
        <v>6</v>
      </c>
      <c r="C994" s="3">
        <v>178</v>
      </c>
      <c r="D994" s="3">
        <v>86</v>
      </c>
      <c r="E994" s="3" t="s">
        <v>1336</v>
      </c>
      <c r="F994" s="5" t="s">
        <v>1068</v>
      </c>
      <c r="G994" s="3" t="s">
        <v>1337</v>
      </c>
      <c r="H994" s="3" t="s">
        <v>1006</v>
      </c>
    </row>
    <row r="995" spans="1:8" ht="15.5" x14ac:dyDescent="0.35">
      <c r="A995" s="4">
        <v>37102</v>
      </c>
      <c r="B995" s="3" t="s">
        <v>5</v>
      </c>
      <c r="C995" s="3">
        <v>176</v>
      </c>
      <c r="D995" s="3">
        <v>60</v>
      </c>
      <c r="E995" s="3" t="s">
        <v>1205</v>
      </c>
      <c r="F995" s="5" t="s">
        <v>1206</v>
      </c>
      <c r="G995" s="3" t="s">
        <v>1207</v>
      </c>
      <c r="H995" s="3" t="s">
        <v>70</v>
      </c>
    </row>
    <row r="996" spans="1:8" ht="15.5" x14ac:dyDescent="0.35">
      <c r="A996" s="4">
        <v>38163</v>
      </c>
      <c r="B996" s="3" t="s">
        <v>7</v>
      </c>
      <c r="C996" s="3">
        <v>172</v>
      </c>
      <c r="D996" s="3">
        <v>54</v>
      </c>
      <c r="E996" s="3" t="s">
        <v>2689</v>
      </c>
      <c r="F996" s="5" t="s">
        <v>1239</v>
      </c>
      <c r="G996" s="3" t="s">
        <v>2690</v>
      </c>
      <c r="H996" s="3" t="s">
        <v>780</v>
      </c>
    </row>
    <row r="997" spans="1:8" ht="15.5" x14ac:dyDescent="0.35">
      <c r="A997" s="4">
        <v>37761</v>
      </c>
      <c r="B997" s="3" t="s">
        <v>4</v>
      </c>
      <c r="C997" s="3">
        <v>158</v>
      </c>
      <c r="D997" s="3">
        <v>74</v>
      </c>
      <c r="E997" s="3" t="s">
        <v>1140</v>
      </c>
      <c r="F997" s="5" t="s">
        <v>1104</v>
      </c>
      <c r="G997" s="3" t="s">
        <v>1141</v>
      </c>
      <c r="H997" s="3" t="s">
        <v>45</v>
      </c>
    </row>
    <row r="998" spans="1:8" ht="15.5" x14ac:dyDescent="0.35">
      <c r="A998" s="4">
        <v>38203</v>
      </c>
      <c r="B998" s="3" t="s">
        <v>2</v>
      </c>
      <c r="C998" s="3">
        <v>172</v>
      </c>
      <c r="D998" s="3">
        <v>64</v>
      </c>
      <c r="E998" s="3" t="s">
        <v>1783</v>
      </c>
      <c r="F998" s="5" t="s">
        <v>1393</v>
      </c>
      <c r="G998" s="3" t="s">
        <v>1784</v>
      </c>
      <c r="H998" s="3" t="s">
        <v>331</v>
      </c>
    </row>
    <row r="999" spans="1:8" ht="15.5" x14ac:dyDescent="0.35">
      <c r="A999" s="4">
        <v>38141</v>
      </c>
      <c r="B999" s="3" t="s">
        <v>0</v>
      </c>
      <c r="C999" s="3">
        <v>168</v>
      </c>
      <c r="D999" s="3">
        <v>77</v>
      </c>
      <c r="E999" s="3" t="s">
        <v>1619</v>
      </c>
      <c r="F999" s="5" t="s">
        <v>1113</v>
      </c>
      <c r="G999" s="3" t="s">
        <v>1620</v>
      </c>
      <c r="H999" s="3" t="s">
        <v>252</v>
      </c>
    </row>
    <row r="1000" spans="1:8" ht="15.5" x14ac:dyDescent="0.35">
      <c r="A1000" s="4">
        <v>38105</v>
      </c>
      <c r="B1000" s="3" t="s">
        <v>2</v>
      </c>
      <c r="C1000" s="3">
        <v>171</v>
      </c>
      <c r="D1000" s="3">
        <v>80</v>
      </c>
      <c r="E1000" s="3" t="s">
        <v>2443</v>
      </c>
      <c r="F1000" s="5" t="s">
        <v>1154</v>
      </c>
      <c r="G1000" s="3" t="s">
        <v>2444</v>
      </c>
      <c r="H1000" s="3" t="s">
        <v>655</v>
      </c>
    </row>
    <row r="1001" spans="1:8" ht="15.5" x14ac:dyDescent="0.35">
      <c r="A1001" s="4">
        <v>38004</v>
      </c>
      <c r="B1001" s="3" t="s">
        <v>2</v>
      </c>
      <c r="C1001" s="3">
        <v>150</v>
      </c>
      <c r="D1001" s="3">
        <v>64</v>
      </c>
      <c r="E1001" s="3" t="s">
        <v>1103</v>
      </c>
      <c r="F1001" s="5" t="s">
        <v>1104</v>
      </c>
      <c r="G1001" s="3" t="s">
        <v>1105</v>
      </c>
      <c r="H1001" s="3" t="s">
        <v>32</v>
      </c>
    </row>
  </sheetData>
  <sheetProtection algorithmName="SHA-512" hashValue="bVzA98KKFCSJyuEFAIurXo8Yocvds0YMnLuvLf54cMu0O6qzI1V71/LiJLhTEJwYq7KDVwSDacv/KSePG72QBg==" saltValue="WqAA5taKkPPBVWMIw2HNo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zoomScale="75" zoomScaleNormal="75" workbookViewId="0">
      <selection activeCell="B501" sqref="B501"/>
    </sheetView>
  </sheetViews>
  <sheetFormatPr defaultColWidth="8.81640625" defaultRowHeight="15.5" x14ac:dyDescent="0.35"/>
  <cols>
    <col min="1" max="1" width="6.36328125" bestFit="1" customWidth="1"/>
    <col min="2" max="2" width="14.81640625" style="3" bestFit="1" customWidth="1"/>
  </cols>
  <sheetData>
    <row r="1" spans="1:3" x14ac:dyDescent="0.35">
      <c r="A1" s="6" t="s">
        <v>1028</v>
      </c>
      <c r="B1" s="3" t="s">
        <v>3137</v>
      </c>
      <c r="C1" t="s">
        <v>3138</v>
      </c>
    </row>
    <row r="2" spans="1:3" x14ac:dyDescent="0.35">
      <c r="A2" t="s">
        <v>1549</v>
      </c>
      <c r="B2" s="4">
        <v>44863</v>
      </c>
      <c r="C2">
        <f>MONTH(B2)</f>
        <v>10</v>
      </c>
    </row>
    <row r="3" spans="1:3" x14ac:dyDescent="0.35">
      <c r="A3" t="s">
        <v>2076</v>
      </c>
      <c r="B3" s="4">
        <v>44771</v>
      </c>
      <c r="C3">
        <f t="shared" ref="C3:C66" si="0">MONTH(B3)</f>
        <v>7</v>
      </c>
    </row>
    <row r="4" spans="1:3" x14ac:dyDescent="0.35">
      <c r="A4" t="s">
        <v>2009</v>
      </c>
      <c r="B4" s="4">
        <v>44771</v>
      </c>
      <c r="C4">
        <f t="shared" si="0"/>
        <v>7</v>
      </c>
    </row>
    <row r="5" spans="1:3" x14ac:dyDescent="0.35">
      <c r="A5" t="s">
        <v>2442</v>
      </c>
      <c r="B5" s="4">
        <v>44802</v>
      </c>
      <c r="C5">
        <f t="shared" si="0"/>
        <v>8</v>
      </c>
    </row>
    <row r="6" spans="1:3" x14ac:dyDescent="0.35">
      <c r="A6" t="s">
        <v>2524</v>
      </c>
      <c r="B6" s="4">
        <v>44795</v>
      </c>
      <c r="C6">
        <f t="shared" si="0"/>
        <v>8</v>
      </c>
    </row>
    <row r="7" spans="1:3" x14ac:dyDescent="0.35">
      <c r="A7" t="s">
        <v>2058</v>
      </c>
      <c r="B7" s="4">
        <v>44755</v>
      </c>
      <c r="C7">
        <f t="shared" si="0"/>
        <v>7</v>
      </c>
    </row>
    <row r="8" spans="1:3" x14ac:dyDescent="0.35">
      <c r="A8" t="s">
        <v>2847</v>
      </c>
      <c r="B8" s="4">
        <v>44811</v>
      </c>
      <c r="C8">
        <f t="shared" si="0"/>
        <v>9</v>
      </c>
    </row>
    <row r="9" spans="1:3" x14ac:dyDescent="0.35">
      <c r="A9" t="s">
        <v>3011</v>
      </c>
      <c r="B9" s="4">
        <v>44753</v>
      </c>
      <c r="C9">
        <f t="shared" si="0"/>
        <v>7</v>
      </c>
    </row>
    <row r="10" spans="1:3" x14ac:dyDescent="0.35">
      <c r="A10" t="s">
        <v>1832</v>
      </c>
      <c r="B10" s="4">
        <v>44861</v>
      </c>
      <c r="C10">
        <f t="shared" si="0"/>
        <v>10</v>
      </c>
    </row>
    <row r="11" spans="1:3" x14ac:dyDescent="0.35">
      <c r="A11" t="s">
        <v>2871</v>
      </c>
      <c r="B11" s="4">
        <v>44814</v>
      </c>
      <c r="C11">
        <f t="shared" si="0"/>
        <v>9</v>
      </c>
    </row>
    <row r="12" spans="1:3" x14ac:dyDescent="0.35">
      <c r="A12" t="s">
        <v>2816</v>
      </c>
      <c r="B12" s="4">
        <v>44807</v>
      </c>
      <c r="C12">
        <f t="shared" si="0"/>
        <v>9</v>
      </c>
    </row>
    <row r="13" spans="1:3" x14ac:dyDescent="0.35">
      <c r="A13" t="s">
        <v>2753</v>
      </c>
      <c r="B13" s="4">
        <v>44858</v>
      </c>
      <c r="C13">
        <f t="shared" si="0"/>
        <v>10</v>
      </c>
    </row>
    <row r="14" spans="1:3" x14ac:dyDescent="0.35">
      <c r="A14" t="s">
        <v>1797</v>
      </c>
      <c r="B14" s="4">
        <v>44857</v>
      </c>
      <c r="C14">
        <f t="shared" si="0"/>
        <v>10</v>
      </c>
    </row>
    <row r="15" spans="1:3" x14ac:dyDescent="0.35">
      <c r="A15" t="s">
        <v>1555</v>
      </c>
      <c r="B15" s="4">
        <v>44871</v>
      </c>
      <c r="C15">
        <f t="shared" si="0"/>
        <v>11</v>
      </c>
    </row>
    <row r="16" spans="1:3" x14ac:dyDescent="0.35">
      <c r="A16" t="s">
        <v>1888</v>
      </c>
      <c r="B16" s="4">
        <v>44812</v>
      </c>
      <c r="C16">
        <f t="shared" si="0"/>
        <v>9</v>
      </c>
    </row>
    <row r="17" spans="1:3" x14ac:dyDescent="0.35">
      <c r="A17" t="s">
        <v>2364</v>
      </c>
      <c r="B17" s="4">
        <v>44855</v>
      </c>
      <c r="C17">
        <f t="shared" si="0"/>
        <v>10</v>
      </c>
    </row>
    <row r="18" spans="1:3" x14ac:dyDescent="0.35">
      <c r="A18" t="s">
        <v>3097</v>
      </c>
      <c r="B18" s="4">
        <v>44786</v>
      </c>
      <c r="C18">
        <f t="shared" si="0"/>
        <v>8</v>
      </c>
    </row>
    <row r="19" spans="1:3" x14ac:dyDescent="0.35">
      <c r="A19" t="s">
        <v>2743</v>
      </c>
      <c r="B19" s="4">
        <v>44827</v>
      </c>
      <c r="C19">
        <f t="shared" si="0"/>
        <v>9</v>
      </c>
    </row>
    <row r="20" spans="1:3" x14ac:dyDescent="0.35">
      <c r="A20" t="s">
        <v>1317</v>
      </c>
      <c r="B20" s="4">
        <v>44834</v>
      </c>
      <c r="C20">
        <f t="shared" si="0"/>
        <v>9</v>
      </c>
    </row>
    <row r="21" spans="1:3" x14ac:dyDescent="0.35">
      <c r="A21" t="s">
        <v>3044</v>
      </c>
      <c r="B21" s="4">
        <v>44898</v>
      </c>
      <c r="C21">
        <f t="shared" si="0"/>
        <v>12</v>
      </c>
    </row>
    <row r="22" spans="1:3" x14ac:dyDescent="0.35">
      <c r="A22" t="s">
        <v>2531</v>
      </c>
      <c r="B22" s="4">
        <v>44865</v>
      </c>
      <c r="C22">
        <f t="shared" si="0"/>
        <v>10</v>
      </c>
    </row>
    <row r="23" spans="1:3" x14ac:dyDescent="0.35">
      <c r="A23" t="s">
        <v>2831</v>
      </c>
      <c r="B23" s="4">
        <v>44770</v>
      </c>
      <c r="C23">
        <f t="shared" si="0"/>
        <v>7</v>
      </c>
    </row>
    <row r="24" spans="1:3" x14ac:dyDescent="0.35">
      <c r="A24" t="s">
        <v>2812</v>
      </c>
      <c r="B24" s="4">
        <v>44871</v>
      </c>
      <c r="C24">
        <f t="shared" si="0"/>
        <v>11</v>
      </c>
    </row>
    <row r="25" spans="1:3" x14ac:dyDescent="0.35">
      <c r="A25" t="s">
        <v>2070</v>
      </c>
      <c r="B25" s="4">
        <v>44789</v>
      </c>
      <c r="C25">
        <f t="shared" si="0"/>
        <v>8</v>
      </c>
    </row>
    <row r="26" spans="1:3" x14ac:dyDescent="0.35">
      <c r="A26" t="s">
        <v>3076</v>
      </c>
      <c r="B26" s="4">
        <v>44883</v>
      </c>
      <c r="C26">
        <f t="shared" si="0"/>
        <v>11</v>
      </c>
    </row>
    <row r="27" spans="1:3" x14ac:dyDescent="0.35">
      <c r="A27" t="s">
        <v>1949</v>
      </c>
      <c r="B27" s="4">
        <v>44781</v>
      </c>
      <c r="C27">
        <f t="shared" si="0"/>
        <v>8</v>
      </c>
    </row>
    <row r="28" spans="1:3" x14ac:dyDescent="0.35">
      <c r="A28" t="s">
        <v>1344</v>
      </c>
      <c r="B28" s="4">
        <v>44775</v>
      </c>
      <c r="C28">
        <f t="shared" si="0"/>
        <v>8</v>
      </c>
    </row>
    <row r="29" spans="1:3" x14ac:dyDescent="0.35">
      <c r="A29" t="s">
        <v>2452</v>
      </c>
      <c r="B29" s="4">
        <v>44761</v>
      </c>
      <c r="C29">
        <f t="shared" si="0"/>
        <v>7</v>
      </c>
    </row>
    <row r="30" spans="1:3" x14ac:dyDescent="0.35">
      <c r="A30" t="s">
        <v>2921</v>
      </c>
      <c r="B30" s="4">
        <v>44896</v>
      </c>
      <c r="C30">
        <f t="shared" si="0"/>
        <v>12</v>
      </c>
    </row>
    <row r="31" spans="1:3" x14ac:dyDescent="0.35">
      <c r="A31" t="s">
        <v>1971</v>
      </c>
      <c r="B31" s="4">
        <v>44842</v>
      </c>
      <c r="C31">
        <f t="shared" si="0"/>
        <v>10</v>
      </c>
    </row>
    <row r="32" spans="1:3" x14ac:dyDescent="0.35">
      <c r="A32" t="s">
        <v>1202</v>
      </c>
      <c r="B32" s="4">
        <v>44890</v>
      </c>
      <c r="C32">
        <f t="shared" si="0"/>
        <v>11</v>
      </c>
    </row>
    <row r="33" spans="1:3" x14ac:dyDescent="0.35">
      <c r="A33" t="s">
        <v>2973</v>
      </c>
      <c r="B33" s="4">
        <v>44818</v>
      </c>
      <c r="C33">
        <f t="shared" si="0"/>
        <v>9</v>
      </c>
    </row>
    <row r="34" spans="1:3" x14ac:dyDescent="0.35">
      <c r="A34" t="s">
        <v>2749</v>
      </c>
      <c r="B34" s="4">
        <v>44887</v>
      </c>
      <c r="C34">
        <f t="shared" si="0"/>
        <v>11</v>
      </c>
    </row>
    <row r="35" spans="1:3" x14ac:dyDescent="0.35">
      <c r="A35" t="s">
        <v>1440</v>
      </c>
      <c r="B35" s="4">
        <v>44846</v>
      </c>
      <c r="C35">
        <f t="shared" si="0"/>
        <v>10</v>
      </c>
    </row>
    <row r="36" spans="1:3" x14ac:dyDescent="0.35">
      <c r="A36" t="s">
        <v>3036</v>
      </c>
      <c r="B36" s="4">
        <v>44850</v>
      </c>
      <c r="C36">
        <f t="shared" si="0"/>
        <v>10</v>
      </c>
    </row>
    <row r="37" spans="1:3" x14ac:dyDescent="0.35">
      <c r="A37" t="s">
        <v>1444</v>
      </c>
      <c r="B37" s="4">
        <v>44767</v>
      </c>
      <c r="C37">
        <f t="shared" si="0"/>
        <v>7</v>
      </c>
    </row>
    <row r="38" spans="1:3" x14ac:dyDescent="0.35">
      <c r="A38" t="s">
        <v>2778</v>
      </c>
      <c r="B38" s="4">
        <v>44888</v>
      </c>
      <c r="C38">
        <f t="shared" si="0"/>
        <v>11</v>
      </c>
    </row>
    <row r="39" spans="1:3" x14ac:dyDescent="0.35">
      <c r="A39" t="s">
        <v>1295</v>
      </c>
      <c r="B39" s="4">
        <v>44817</v>
      </c>
      <c r="C39">
        <f t="shared" si="0"/>
        <v>9</v>
      </c>
    </row>
    <row r="40" spans="1:3" x14ac:dyDescent="0.35">
      <c r="A40" t="s">
        <v>1133</v>
      </c>
      <c r="B40" s="4">
        <v>44852</v>
      </c>
      <c r="C40">
        <f t="shared" si="0"/>
        <v>10</v>
      </c>
    </row>
    <row r="41" spans="1:3" x14ac:dyDescent="0.35">
      <c r="A41" t="s">
        <v>1164</v>
      </c>
      <c r="B41" s="4">
        <v>44784</v>
      </c>
      <c r="C41">
        <f t="shared" si="0"/>
        <v>8</v>
      </c>
    </row>
    <row r="42" spans="1:3" x14ac:dyDescent="0.35">
      <c r="A42" t="s">
        <v>1986</v>
      </c>
      <c r="B42" s="4">
        <v>44830</v>
      </c>
      <c r="C42">
        <f t="shared" si="0"/>
        <v>9</v>
      </c>
    </row>
    <row r="43" spans="1:3" x14ac:dyDescent="0.35">
      <c r="A43" t="s">
        <v>2558</v>
      </c>
      <c r="B43" s="4">
        <v>44828</v>
      </c>
      <c r="C43">
        <f t="shared" si="0"/>
        <v>9</v>
      </c>
    </row>
    <row r="44" spans="1:3" x14ac:dyDescent="0.35">
      <c r="A44" t="s">
        <v>1882</v>
      </c>
      <c r="B44" s="4">
        <v>44881</v>
      </c>
      <c r="C44">
        <f t="shared" si="0"/>
        <v>11</v>
      </c>
    </row>
    <row r="45" spans="1:3" x14ac:dyDescent="0.35">
      <c r="A45" t="s">
        <v>2374</v>
      </c>
      <c r="B45" s="4">
        <v>44889</v>
      </c>
      <c r="C45">
        <f t="shared" si="0"/>
        <v>11</v>
      </c>
    </row>
    <row r="46" spans="1:3" x14ac:dyDescent="0.35">
      <c r="A46" t="s">
        <v>3013</v>
      </c>
      <c r="B46" s="4">
        <v>44760</v>
      </c>
      <c r="C46">
        <f t="shared" si="0"/>
        <v>7</v>
      </c>
    </row>
    <row r="47" spans="1:3" x14ac:dyDescent="0.35">
      <c r="A47" t="s">
        <v>2043</v>
      </c>
      <c r="B47" s="4">
        <v>44867</v>
      </c>
      <c r="C47">
        <f t="shared" si="0"/>
        <v>11</v>
      </c>
    </row>
    <row r="48" spans="1:3" x14ac:dyDescent="0.35">
      <c r="A48" t="s">
        <v>2170</v>
      </c>
      <c r="B48" s="4">
        <v>44753</v>
      </c>
      <c r="C48">
        <f t="shared" si="0"/>
        <v>7</v>
      </c>
    </row>
    <row r="49" spans="1:3" x14ac:dyDescent="0.35">
      <c r="A49" t="s">
        <v>1396</v>
      </c>
      <c r="B49" s="4">
        <v>44889</v>
      </c>
      <c r="C49">
        <f t="shared" si="0"/>
        <v>11</v>
      </c>
    </row>
    <row r="50" spans="1:3" x14ac:dyDescent="0.35">
      <c r="A50" t="s">
        <v>2839</v>
      </c>
      <c r="B50" s="4">
        <v>44831</v>
      </c>
      <c r="C50">
        <f t="shared" si="0"/>
        <v>9</v>
      </c>
    </row>
    <row r="51" spans="1:3" x14ac:dyDescent="0.35">
      <c r="A51" t="s">
        <v>1630</v>
      </c>
      <c r="B51" s="4">
        <v>44807</v>
      </c>
      <c r="C51">
        <f t="shared" si="0"/>
        <v>9</v>
      </c>
    </row>
    <row r="52" spans="1:3" x14ac:dyDescent="0.35">
      <c r="A52" t="s">
        <v>2761</v>
      </c>
      <c r="B52" s="4">
        <v>44766</v>
      </c>
      <c r="C52">
        <f t="shared" si="0"/>
        <v>7</v>
      </c>
    </row>
    <row r="53" spans="1:3" x14ac:dyDescent="0.35">
      <c r="A53" t="s">
        <v>1632</v>
      </c>
      <c r="B53" s="4">
        <v>44764</v>
      </c>
      <c r="C53">
        <f t="shared" si="0"/>
        <v>7</v>
      </c>
    </row>
    <row r="54" spans="1:3" x14ac:dyDescent="0.35">
      <c r="A54" t="s">
        <v>3034</v>
      </c>
      <c r="B54" s="4">
        <v>44800</v>
      </c>
      <c r="C54">
        <f t="shared" si="0"/>
        <v>8</v>
      </c>
    </row>
    <row r="55" spans="1:3" x14ac:dyDescent="0.35">
      <c r="A55" t="s">
        <v>2610</v>
      </c>
      <c r="B55" s="4">
        <v>44874</v>
      </c>
      <c r="C55">
        <f t="shared" si="0"/>
        <v>11</v>
      </c>
    </row>
    <row r="56" spans="1:3" x14ac:dyDescent="0.35">
      <c r="A56" t="s">
        <v>1069</v>
      </c>
      <c r="B56" s="4">
        <v>44800</v>
      </c>
      <c r="C56">
        <f t="shared" si="0"/>
        <v>8</v>
      </c>
    </row>
    <row r="57" spans="1:3" x14ac:dyDescent="0.35">
      <c r="A57" t="s">
        <v>2833</v>
      </c>
      <c r="B57" s="4">
        <v>44791</v>
      </c>
      <c r="C57">
        <f t="shared" si="0"/>
        <v>8</v>
      </c>
    </row>
    <row r="58" spans="1:3" x14ac:dyDescent="0.35">
      <c r="A58" t="s">
        <v>2492</v>
      </c>
      <c r="B58" s="4">
        <v>44746</v>
      </c>
      <c r="C58">
        <f t="shared" si="0"/>
        <v>7</v>
      </c>
    </row>
    <row r="59" spans="1:3" x14ac:dyDescent="0.35">
      <c r="A59" t="s">
        <v>2857</v>
      </c>
      <c r="B59" s="4">
        <v>44873</v>
      </c>
      <c r="C59">
        <f t="shared" si="0"/>
        <v>11</v>
      </c>
    </row>
    <row r="60" spans="1:3" x14ac:dyDescent="0.35">
      <c r="A60" t="s">
        <v>1451</v>
      </c>
      <c r="B60" s="4">
        <v>44855</v>
      </c>
      <c r="C60">
        <f t="shared" si="0"/>
        <v>10</v>
      </c>
    </row>
    <row r="61" spans="1:3" x14ac:dyDescent="0.35">
      <c r="A61" t="s">
        <v>2606</v>
      </c>
      <c r="B61" s="4">
        <v>44867</v>
      </c>
      <c r="C61">
        <f t="shared" si="0"/>
        <v>11</v>
      </c>
    </row>
    <row r="62" spans="1:3" x14ac:dyDescent="0.35">
      <c r="A62" t="s">
        <v>1380</v>
      </c>
      <c r="B62" s="4">
        <v>44856</v>
      </c>
      <c r="C62">
        <f t="shared" si="0"/>
        <v>10</v>
      </c>
    </row>
    <row r="63" spans="1:3" x14ac:dyDescent="0.35">
      <c r="A63" t="s">
        <v>1108</v>
      </c>
      <c r="B63" s="4">
        <v>44872</v>
      </c>
      <c r="C63">
        <f t="shared" si="0"/>
        <v>11</v>
      </c>
    </row>
    <row r="64" spans="1:3" x14ac:dyDescent="0.35">
      <c r="A64" t="s">
        <v>1102</v>
      </c>
      <c r="B64" s="4">
        <v>44780</v>
      </c>
      <c r="C64">
        <f t="shared" si="0"/>
        <v>8</v>
      </c>
    </row>
    <row r="65" spans="1:3" x14ac:dyDescent="0.35">
      <c r="A65" t="s">
        <v>3025</v>
      </c>
      <c r="B65" s="4">
        <v>44770</v>
      </c>
      <c r="C65">
        <f t="shared" si="0"/>
        <v>7</v>
      </c>
    </row>
    <row r="66" spans="1:3" x14ac:dyDescent="0.35">
      <c r="A66" t="s">
        <v>2472</v>
      </c>
      <c r="B66" s="4">
        <v>44840</v>
      </c>
      <c r="C66">
        <f t="shared" si="0"/>
        <v>10</v>
      </c>
    </row>
    <row r="67" spans="1:3" x14ac:dyDescent="0.35">
      <c r="A67" t="s">
        <v>1385</v>
      </c>
      <c r="B67" s="4">
        <v>44758</v>
      </c>
      <c r="C67">
        <f t="shared" ref="C67:C130" si="1">MONTH(B67)</f>
        <v>7</v>
      </c>
    </row>
    <row r="68" spans="1:3" x14ac:dyDescent="0.35">
      <c r="A68" t="s">
        <v>2782</v>
      </c>
      <c r="B68" s="4">
        <v>44831</v>
      </c>
      <c r="C68">
        <f t="shared" si="1"/>
        <v>9</v>
      </c>
    </row>
    <row r="69" spans="1:3" x14ac:dyDescent="0.35">
      <c r="A69" t="s">
        <v>2484</v>
      </c>
      <c r="B69" s="4">
        <v>44804</v>
      </c>
      <c r="C69">
        <f t="shared" si="1"/>
        <v>8</v>
      </c>
    </row>
    <row r="70" spans="1:3" x14ac:dyDescent="0.35">
      <c r="A70" t="s">
        <v>2084</v>
      </c>
      <c r="B70" s="4">
        <v>44914</v>
      </c>
      <c r="C70">
        <f t="shared" si="1"/>
        <v>12</v>
      </c>
    </row>
    <row r="71" spans="1:3" x14ac:dyDescent="0.35">
      <c r="A71" t="s">
        <v>2332</v>
      </c>
      <c r="B71" s="4">
        <v>44853</v>
      </c>
      <c r="C71">
        <f t="shared" si="1"/>
        <v>10</v>
      </c>
    </row>
    <row r="72" spans="1:3" x14ac:dyDescent="0.35">
      <c r="A72" t="s">
        <v>2543</v>
      </c>
      <c r="B72" s="4">
        <v>44900</v>
      </c>
      <c r="C72">
        <f t="shared" si="1"/>
        <v>12</v>
      </c>
    </row>
    <row r="73" spans="1:3" x14ac:dyDescent="0.35">
      <c r="A73" t="s">
        <v>2539</v>
      </c>
      <c r="B73" s="4">
        <v>44776</v>
      </c>
      <c r="C73">
        <f t="shared" si="1"/>
        <v>8</v>
      </c>
    </row>
    <row r="74" spans="1:3" x14ac:dyDescent="0.35">
      <c r="A74" t="s">
        <v>1194</v>
      </c>
      <c r="B74" s="4">
        <v>44915</v>
      </c>
      <c r="C74">
        <f t="shared" si="1"/>
        <v>12</v>
      </c>
    </row>
    <row r="75" spans="1:3" x14ac:dyDescent="0.35">
      <c r="A75" t="s">
        <v>1947</v>
      </c>
      <c r="B75" s="4">
        <v>44885</v>
      </c>
      <c r="C75">
        <f t="shared" si="1"/>
        <v>11</v>
      </c>
    </row>
    <row r="76" spans="1:3" x14ac:dyDescent="0.35">
      <c r="A76" t="s">
        <v>2027</v>
      </c>
      <c r="B76" s="4">
        <v>44862</v>
      </c>
      <c r="C76">
        <f t="shared" si="1"/>
        <v>10</v>
      </c>
    </row>
    <row r="77" spans="1:3" x14ac:dyDescent="0.35">
      <c r="A77" t="s">
        <v>3081</v>
      </c>
      <c r="B77" s="4">
        <v>44846</v>
      </c>
      <c r="C77">
        <f t="shared" si="1"/>
        <v>10</v>
      </c>
    </row>
    <row r="78" spans="1:3" x14ac:dyDescent="0.35">
      <c r="A78" t="s">
        <v>2406</v>
      </c>
      <c r="B78" s="4">
        <v>44879</v>
      </c>
      <c r="C78">
        <f t="shared" si="1"/>
        <v>11</v>
      </c>
    </row>
    <row r="79" spans="1:3" x14ac:dyDescent="0.35">
      <c r="A79" t="s">
        <v>1545</v>
      </c>
      <c r="B79" s="4">
        <v>44892</v>
      </c>
      <c r="C79">
        <f t="shared" si="1"/>
        <v>11</v>
      </c>
    </row>
    <row r="80" spans="1:3" x14ac:dyDescent="0.35">
      <c r="A80" t="s">
        <v>3064</v>
      </c>
      <c r="B80" s="4">
        <v>44917</v>
      </c>
      <c r="C80">
        <f t="shared" si="1"/>
        <v>12</v>
      </c>
    </row>
    <row r="81" spans="1:3" x14ac:dyDescent="0.35">
      <c r="A81" t="s">
        <v>2360</v>
      </c>
      <c r="B81" s="4">
        <v>44815</v>
      </c>
      <c r="C81">
        <f t="shared" si="1"/>
        <v>9</v>
      </c>
    </row>
    <row r="82" spans="1:3" x14ac:dyDescent="0.35">
      <c r="A82" t="s">
        <v>1775</v>
      </c>
      <c r="B82" s="4">
        <v>44807</v>
      </c>
      <c r="C82">
        <f t="shared" si="1"/>
        <v>9</v>
      </c>
    </row>
    <row r="83" spans="1:3" x14ac:dyDescent="0.35">
      <c r="A83" t="s">
        <v>2545</v>
      </c>
      <c r="B83" s="4">
        <v>44912</v>
      </c>
      <c r="C83">
        <f t="shared" si="1"/>
        <v>12</v>
      </c>
    </row>
    <row r="84" spans="1:3" x14ac:dyDescent="0.35">
      <c r="A84" t="s">
        <v>2126</v>
      </c>
      <c r="B84" s="4">
        <v>44761</v>
      </c>
      <c r="C84">
        <f t="shared" si="1"/>
        <v>7</v>
      </c>
    </row>
    <row r="85" spans="1:3" x14ac:dyDescent="0.35">
      <c r="A85" t="s">
        <v>3001</v>
      </c>
      <c r="B85" s="4">
        <v>44875</v>
      </c>
      <c r="C85">
        <f t="shared" si="1"/>
        <v>11</v>
      </c>
    </row>
    <row r="86" spans="1:3" x14ac:dyDescent="0.35">
      <c r="A86" t="s">
        <v>3008</v>
      </c>
      <c r="B86" s="4">
        <v>44814</v>
      </c>
      <c r="C86">
        <f t="shared" si="1"/>
        <v>9</v>
      </c>
    </row>
    <row r="87" spans="1:3" x14ac:dyDescent="0.35">
      <c r="A87" t="s">
        <v>2049</v>
      </c>
      <c r="B87" s="4">
        <v>44907</v>
      </c>
      <c r="C87">
        <f t="shared" si="1"/>
        <v>12</v>
      </c>
    </row>
    <row r="88" spans="1:3" x14ac:dyDescent="0.35">
      <c r="A88" t="s">
        <v>2324</v>
      </c>
      <c r="B88" s="4">
        <v>44906</v>
      </c>
      <c r="C88">
        <f t="shared" si="1"/>
        <v>12</v>
      </c>
    </row>
    <row r="89" spans="1:3" x14ac:dyDescent="0.35">
      <c r="A89" t="s">
        <v>2328</v>
      </c>
      <c r="B89" s="4">
        <v>44861</v>
      </c>
      <c r="C89">
        <f t="shared" si="1"/>
        <v>10</v>
      </c>
    </row>
    <row r="90" spans="1:3" x14ac:dyDescent="0.35">
      <c r="A90" t="s">
        <v>2011</v>
      </c>
      <c r="B90" s="4">
        <v>44847</v>
      </c>
      <c r="C90">
        <f t="shared" si="1"/>
        <v>10</v>
      </c>
    </row>
    <row r="91" spans="1:3" x14ac:dyDescent="0.35">
      <c r="A91" t="s">
        <v>1612</v>
      </c>
      <c r="B91" s="4">
        <v>44827</v>
      </c>
      <c r="C91">
        <f t="shared" si="1"/>
        <v>9</v>
      </c>
    </row>
    <row r="92" spans="1:3" x14ac:dyDescent="0.35">
      <c r="A92" t="s">
        <v>1429</v>
      </c>
      <c r="B92" s="4">
        <v>44868</v>
      </c>
      <c r="C92">
        <f t="shared" si="1"/>
        <v>11</v>
      </c>
    </row>
    <row r="93" spans="1:3" x14ac:dyDescent="0.35">
      <c r="A93" t="s">
        <v>1815</v>
      </c>
      <c r="B93" s="4">
        <v>44778</v>
      </c>
      <c r="C93">
        <f t="shared" si="1"/>
        <v>8</v>
      </c>
    </row>
    <row r="94" spans="1:3" x14ac:dyDescent="0.35">
      <c r="A94" t="s">
        <v>1992</v>
      </c>
      <c r="B94" s="4">
        <v>44782</v>
      </c>
      <c r="C94">
        <f t="shared" si="1"/>
        <v>8</v>
      </c>
    </row>
    <row r="95" spans="1:3" x14ac:dyDescent="0.35">
      <c r="A95" t="s">
        <v>3029</v>
      </c>
      <c r="B95" s="4">
        <v>44835</v>
      </c>
      <c r="C95">
        <f t="shared" si="1"/>
        <v>10</v>
      </c>
    </row>
    <row r="96" spans="1:3" x14ac:dyDescent="0.35">
      <c r="A96" t="s">
        <v>1496</v>
      </c>
      <c r="B96" s="4">
        <v>44750</v>
      </c>
      <c r="C96">
        <f t="shared" si="1"/>
        <v>7</v>
      </c>
    </row>
    <row r="97" spans="1:3" x14ac:dyDescent="0.35">
      <c r="A97" t="s">
        <v>2458</v>
      </c>
      <c r="B97" s="4">
        <v>44861</v>
      </c>
      <c r="C97">
        <f t="shared" si="1"/>
        <v>10</v>
      </c>
    </row>
    <row r="98" spans="1:3" x14ac:dyDescent="0.35">
      <c r="A98" t="s">
        <v>1473</v>
      </c>
      <c r="B98" s="4">
        <v>44832</v>
      </c>
      <c r="C98">
        <f t="shared" si="1"/>
        <v>9</v>
      </c>
    </row>
    <row r="99" spans="1:3" x14ac:dyDescent="0.35">
      <c r="A99" t="s">
        <v>1842</v>
      </c>
      <c r="B99" s="4">
        <v>44784</v>
      </c>
      <c r="C99">
        <f t="shared" si="1"/>
        <v>8</v>
      </c>
    </row>
    <row r="100" spans="1:3" x14ac:dyDescent="0.35">
      <c r="A100" t="s">
        <v>1943</v>
      </c>
      <c r="B100" s="4">
        <v>44893</v>
      </c>
      <c r="C100">
        <f t="shared" si="1"/>
        <v>11</v>
      </c>
    </row>
    <row r="101" spans="1:3" x14ac:dyDescent="0.35">
      <c r="A101" t="s">
        <v>1150</v>
      </c>
      <c r="B101" s="4">
        <v>44823</v>
      </c>
      <c r="C101">
        <f t="shared" si="1"/>
        <v>9</v>
      </c>
    </row>
    <row r="102" spans="1:3" x14ac:dyDescent="0.35">
      <c r="A102" t="s">
        <v>2823</v>
      </c>
      <c r="B102" s="4">
        <v>44781</v>
      </c>
      <c r="C102">
        <f t="shared" si="1"/>
        <v>8</v>
      </c>
    </row>
    <row r="103" spans="1:3" x14ac:dyDescent="0.35">
      <c r="A103" t="s">
        <v>1328</v>
      </c>
      <c r="B103" s="4">
        <v>44876</v>
      </c>
      <c r="C103">
        <f t="shared" si="1"/>
        <v>11</v>
      </c>
    </row>
    <row r="104" spans="1:3" x14ac:dyDescent="0.35">
      <c r="A104" t="s">
        <v>2338</v>
      </c>
      <c r="B104" s="4">
        <v>44910</v>
      </c>
      <c r="C104">
        <f t="shared" si="1"/>
        <v>12</v>
      </c>
    </row>
    <row r="105" spans="1:3" x14ac:dyDescent="0.35">
      <c r="A105" t="s">
        <v>2450</v>
      </c>
      <c r="B105" s="4">
        <v>44748</v>
      </c>
      <c r="C105">
        <f t="shared" si="1"/>
        <v>7</v>
      </c>
    </row>
    <row r="106" spans="1:3" x14ac:dyDescent="0.35">
      <c r="A106" t="s">
        <v>3116</v>
      </c>
      <c r="B106" s="4">
        <v>44777</v>
      </c>
      <c r="C106">
        <f t="shared" si="1"/>
        <v>8</v>
      </c>
    </row>
    <row r="107" spans="1:3" x14ac:dyDescent="0.35">
      <c r="A107" t="s">
        <v>2252</v>
      </c>
      <c r="B107" s="4">
        <v>44749</v>
      </c>
      <c r="C107">
        <f t="shared" si="1"/>
        <v>7</v>
      </c>
    </row>
    <row r="108" spans="1:3" x14ac:dyDescent="0.35">
      <c r="A108" t="s">
        <v>1840</v>
      </c>
      <c r="B108" s="4">
        <v>44768</v>
      </c>
      <c r="C108">
        <f t="shared" si="1"/>
        <v>7</v>
      </c>
    </row>
    <row r="109" spans="1:3" x14ac:dyDescent="0.35">
      <c r="A109" t="s">
        <v>2867</v>
      </c>
      <c r="B109" s="4">
        <v>44796</v>
      </c>
      <c r="C109">
        <f t="shared" si="1"/>
        <v>8</v>
      </c>
    </row>
    <row r="110" spans="1:3" x14ac:dyDescent="0.35">
      <c r="A110" t="s">
        <v>2138</v>
      </c>
      <c r="B110" s="4">
        <v>44801</v>
      </c>
      <c r="C110">
        <f t="shared" si="1"/>
        <v>8</v>
      </c>
    </row>
    <row r="111" spans="1:3" x14ac:dyDescent="0.35">
      <c r="A111" t="s">
        <v>2887</v>
      </c>
      <c r="B111" s="4">
        <v>44865</v>
      </c>
      <c r="C111">
        <f t="shared" si="1"/>
        <v>10</v>
      </c>
    </row>
    <row r="112" spans="1:3" x14ac:dyDescent="0.35">
      <c r="A112" t="s">
        <v>2684</v>
      </c>
      <c r="B112" s="4">
        <v>44790</v>
      </c>
      <c r="C112">
        <f t="shared" si="1"/>
        <v>8</v>
      </c>
    </row>
    <row r="113" spans="1:3" x14ac:dyDescent="0.35">
      <c r="A113" t="s">
        <v>2013</v>
      </c>
      <c r="B113" s="4">
        <v>44786</v>
      </c>
      <c r="C113">
        <f t="shared" si="1"/>
        <v>8</v>
      </c>
    </row>
    <row r="114" spans="1:3" x14ac:dyDescent="0.35">
      <c r="A114" t="s">
        <v>1424</v>
      </c>
      <c r="B114" s="4">
        <v>44863</v>
      </c>
      <c r="C114">
        <f t="shared" si="1"/>
        <v>10</v>
      </c>
    </row>
    <row r="115" spans="1:3" x14ac:dyDescent="0.35">
      <c r="A115" t="s">
        <v>2731</v>
      </c>
      <c r="B115" s="4">
        <v>44750</v>
      </c>
      <c r="C115">
        <f t="shared" si="1"/>
        <v>7</v>
      </c>
    </row>
    <row r="116" spans="1:3" x14ac:dyDescent="0.35">
      <c r="A116" t="s">
        <v>2885</v>
      </c>
      <c r="B116" s="4">
        <v>44908</v>
      </c>
      <c r="C116">
        <f t="shared" si="1"/>
        <v>12</v>
      </c>
    </row>
    <row r="117" spans="1:3" x14ac:dyDescent="0.35">
      <c r="A117" t="s">
        <v>1791</v>
      </c>
      <c r="B117" s="4">
        <v>44837</v>
      </c>
      <c r="C117">
        <f t="shared" si="1"/>
        <v>10</v>
      </c>
    </row>
    <row r="118" spans="1:3" x14ac:dyDescent="0.35">
      <c r="A118" t="s">
        <v>2250</v>
      </c>
      <c r="B118" s="4">
        <v>44810</v>
      </c>
      <c r="C118">
        <f t="shared" si="1"/>
        <v>9</v>
      </c>
    </row>
    <row r="119" spans="1:3" x14ac:dyDescent="0.35">
      <c r="A119" t="s">
        <v>1401</v>
      </c>
      <c r="B119" s="4">
        <v>44762</v>
      </c>
      <c r="C119">
        <f t="shared" si="1"/>
        <v>7</v>
      </c>
    </row>
    <row r="120" spans="1:3" x14ac:dyDescent="0.35">
      <c r="A120" t="s">
        <v>1426</v>
      </c>
      <c r="B120" s="4">
        <v>44845</v>
      </c>
      <c r="C120">
        <f t="shared" si="1"/>
        <v>10</v>
      </c>
    </row>
    <row r="121" spans="1:3" x14ac:dyDescent="0.35">
      <c r="A121" t="s">
        <v>2464</v>
      </c>
      <c r="B121" s="4">
        <v>44848</v>
      </c>
      <c r="C121">
        <f t="shared" si="1"/>
        <v>10</v>
      </c>
    </row>
    <row r="122" spans="1:3" x14ac:dyDescent="0.35">
      <c r="A122" t="s">
        <v>1391</v>
      </c>
      <c r="B122" s="4">
        <v>44771</v>
      </c>
      <c r="C122">
        <f t="shared" si="1"/>
        <v>7</v>
      </c>
    </row>
    <row r="123" spans="1:3" x14ac:dyDescent="0.35">
      <c r="A123" t="s">
        <v>1589</v>
      </c>
      <c r="B123" s="4">
        <v>44830</v>
      </c>
      <c r="C123">
        <f t="shared" si="1"/>
        <v>9</v>
      </c>
    </row>
    <row r="124" spans="1:3" x14ac:dyDescent="0.35">
      <c r="A124" t="s">
        <v>2474</v>
      </c>
      <c r="B124" s="4">
        <v>44796</v>
      </c>
      <c r="C124">
        <f t="shared" si="1"/>
        <v>8</v>
      </c>
    </row>
    <row r="125" spans="1:3" x14ac:dyDescent="0.35">
      <c r="A125" t="s">
        <v>2386</v>
      </c>
      <c r="B125" s="4">
        <v>44897</v>
      </c>
      <c r="C125">
        <f t="shared" si="1"/>
        <v>12</v>
      </c>
    </row>
    <row r="126" spans="1:3" x14ac:dyDescent="0.35">
      <c r="A126" t="s">
        <v>2889</v>
      </c>
      <c r="B126" s="4">
        <v>44830</v>
      </c>
      <c r="C126">
        <f t="shared" si="1"/>
        <v>9</v>
      </c>
    </row>
    <row r="127" spans="1:3" x14ac:dyDescent="0.35">
      <c r="A127" t="s">
        <v>1957</v>
      </c>
      <c r="B127" s="4">
        <v>44908</v>
      </c>
      <c r="C127">
        <f t="shared" si="1"/>
        <v>12</v>
      </c>
    </row>
    <row r="128" spans="1:3" x14ac:dyDescent="0.35">
      <c r="A128" t="s">
        <v>2287</v>
      </c>
      <c r="B128" s="4">
        <v>44849</v>
      </c>
      <c r="C128">
        <f t="shared" si="1"/>
        <v>10</v>
      </c>
    </row>
    <row r="129" spans="1:3" x14ac:dyDescent="0.35">
      <c r="A129" t="s">
        <v>3054</v>
      </c>
      <c r="B129" s="4">
        <v>44839</v>
      </c>
      <c r="C129">
        <f t="shared" si="1"/>
        <v>10</v>
      </c>
    </row>
    <row r="130" spans="1:3" x14ac:dyDescent="0.35">
      <c r="A130" t="s">
        <v>1293</v>
      </c>
      <c r="B130" s="4">
        <v>44895</v>
      </c>
      <c r="C130">
        <f t="shared" si="1"/>
        <v>11</v>
      </c>
    </row>
    <row r="131" spans="1:3" x14ac:dyDescent="0.35">
      <c r="A131" t="s">
        <v>2660</v>
      </c>
      <c r="B131" s="4">
        <v>44802</v>
      </c>
      <c r="C131">
        <f t="shared" ref="C131:C194" si="2">MONTH(B131)</f>
        <v>8</v>
      </c>
    </row>
    <row r="132" spans="1:3" x14ac:dyDescent="0.35">
      <c r="A132" t="s">
        <v>2682</v>
      </c>
      <c r="B132" s="4">
        <v>44912</v>
      </c>
      <c r="C132">
        <f t="shared" si="2"/>
        <v>12</v>
      </c>
    </row>
    <row r="133" spans="1:3" x14ac:dyDescent="0.35">
      <c r="A133" t="s">
        <v>1817</v>
      </c>
      <c r="B133" s="4">
        <v>44897</v>
      </c>
      <c r="C133">
        <f t="shared" si="2"/>
        <v>12</v>
      </c>
    </row>
    <row r="134" spans="1:3" x14ac:dyDescent="0.35">
      <c r="A134" t="s">
        <v>2152</v>
      </c>
      <c r="B134" s="4">
        <v>44783</v>
      </c>
      <c r="C134">
        <f t="shared" si="2"/>
        <v>8</v>
      </c>
    </row>
    <row r="135" spans="1:3" x14ac:dyDescent="0.35">
      <c r="A135" t="s">
        <v>2547</v>
      </c>
      <c r="B135" s="4">
        <v>44764</v>
      </c>
      <c r="C135">
        <f t="shared" si="2"/>
        <v>7</v>
      </c>
    </row>
    <row r="136" spans="1:3" x14ac:dyDescent="0.35">
      <c r="A136" t="s">
        <v>2953</v>
      </c>
      <c r="B136" s="4">
        <v>44852</v>
      </c>
      <c r="C136">
        <f t="shared" si="2"/>
        <v>10</v>
      </c>
    </row>
    <row r="137" spans="1:3" x14ac:dyDescent="0.35">
      <c r="A137" t="s">
        <v>1580</v>
      </c>
      <c r="B137" s="4">
        <v>44797</v>
      </c>
      <c r="C137">
        <f t="shared" si="2"/>
        <v>8</v>
      </c>
    </row>
    <row r="138" spans="1:3" x14ac:dyDescent="0.35">
      <c r="A138" t="s">
        <v>1324</v>
      </c>
      <c r="B138" s="4">
        <v>44803</v>
      </c>
      <c r="C138">
        <f t="shared" si="2"/>
        <v>8</v>
      </c>
    </row>
    <row r="139" spans="1:3" x14ac:dyDescent="0.35">
      <c r="A139" t="s">
        <v>2060</v>
      </c>
      <c r="B139" s="4">
        <v>44838</v>
      </c>
      <c r="C139">
        <f t="shared" si="2"/>
        <v>10</v>
      </c>
    </row>
    <row r="140" spans="1:3" x14ac:dyDescent="0.35">
      <c r="A140" t="s">
        <v>2642</v>
      </c>
      <c r="B140" s="4">
        <v>44765</v>
      </c>
      <c r="C140">
        <f t="shared" si="2"/>
        <v>7</v>
      </c>
    </row>
    <row r="141" spans="1:3" x14ac:dyDescent="0.35">
      <c r="A141" t="s">
        <v>1652</v>
      </c>
      <c r="B141" s="4">
        <v>44897</v>
      </c>
      <c r="C141">
        <f t="shared" si="2"/>
        <v>12</v>
      </c>
    </row>
    <row r="142" spans="1:3" x14ac:dyDescent="0.35">
      <c r="A142" t="s">
        <v>1475</v>
      </c>
      <c r="B142" s="4">
        <v>44804</v>
      </c>
      <c r="C142">
        <f t="shared" si="2"/>
        <v>8</v>
      </c>
    </row>
    <row r="143" spans="1:3" x14ac:dyDescent="0.35">
      <c r="A143" t="s">
        <v>1685</v>
      </c>
      <c r="B143" s="4">
        <v>44868</v>
      </c>
      <c r="C143">
        <f t="shared" si="2"/>
        <v>11</v>
      </c>
    </row>
    <row r="144" spans="1:3" x14ac:dyDescent="0.35">
      <c r="A144" t="s">
        <v>2959</v>
      </c>
      <c r="B144" s="4">
        <v>44850</v>
      </c>
      <c r="C144">
        <f t="shared" si="2"/>
        <v>10</v>
      </c>
    </row>
    <row r="145" spans="1:3" x14ac:dyDescent="0.35">
      <c r="A145" t="s">
        <v>2132</v>
      </c>
      <c r="B145" s="4">
        <v>44824</v>
      </c>
      <c r="C145">
        <f t="shared" si="2"/>
        <v>9</v>
      </c>
    </row>
    <row r="146" spans="1:3" x14ac:dyDescent="0.35">
      <c r="A146" t="s">
        <v>2187</v>
      </c>
      <c r="B146" s="4">
        <v>44813</v>
      </c>
      <c r="C146">
        <f t="shared" si="2"/>
        <v>9</v>
      </c>
    </row>
    <row r="147" spans="1:3" x14ac:dyDescent="0.35">
      <c r="A147" t="s">
        <v>1717</v>
      </c>
      <c r="B147" s="4">
        <v>44854</v>
      </c>
      <c r="C147">
        <f t="shared" si="2"/>
        <v>10</v>
      </c>
    </row>
    <row r="148" spans="1:3" x14ac:dyDescent="0.35">
      <c r="A148" t="s">
        <v>2881</v>
      </c>
      <c r="B148" s="4">
        <v>44844</v>
      </c>
      <c r="C148">
        <f t="shared" si="2"/>
        <v>10</v>
      </c>
    </row>
    <row r="149" spans="1:3" x14ac:dyDescent="0.35">
      <c r="A149" t="s">
        <v>1922</v>
      </c>
      <c r="B149" s="4">
        <v>44821</v>
      </c>
      <c r="C149">
        <f t="shared" si="2"/>
        <v>9</v>
      </c>
    </row>
    <row r="150" spans="1:3" x14ac:dyDescent="0.35">
      <c r="A150" t="s">
        <v>2370</v>
      </c>
      <c r="B150" s="4">
        <v>44783</v>
      </c>
      <c r="C150">
        <f t="shared" si="2"/>
        <v>8</v>
      </c>
    </row>
    <row r="151" spans="1:3" x14ac:dyDescent="0.35">
      <c r="A151" t="s">
        <v>1723</v>
      </c>
      <c r="B151" s="4">
        <v>44789</v>
      </c>
      <c r="C151">
        <f t="shared" si="2"/>
        <v>8</v>
      </c>
    </row>
    <row r="152" spans="1:3" x14ac:dyDescent="0.35">
      <c r="A152" t="s">
        <v>2875</v>
      </c>
      <c r="B152" s="4">
        <v>44865</v>
      </c>
      <c r="C152">
        <f t="shared" si="2"/>
        <v>10</v>
      </c>
    </row>
    <row r="153" spans="1:3" x14ac:dyDescent="0.35">
      <c r="A153" t="s">
        <v>2144</v>
      </c>
      <c r="B153" s="4">
        <v>44835</v>
      </c>
      <c r="C153">
        <f t="shared" si="2"/>
        <v>10</v>
      </c>
    </row>
    <row r="154" spans="1:3" x14ac:dyDescent="0.35">
      <c r="A154" t="s">
        <v>2893</v>
      </c>
      <c r="B154" s="4">
        <v>44855</v>
      </c>
      <c r="C154">
        <f t="shared" si="2"/>
        <v>10</v>
      </c>
    </row>
    <row r="155" spans="1:3" x14ac:dyDescent="0.35">
      <c r="A155" t="s">
        <v>2698</v>
      </c>
      <c r="B155" s="4">
        <v>44911</v>
      </c>
      <c r="C155">
        <f t="shared" si="2"/>
        <v>12</v>
      </c>
    </row>
    <row r="156" spans="1:3" x14ac:dyDescent="0.35">
      <c r="A156" t="s">
        <v>1360</v>
      </c>
      <c r="B156" s="4">
        <v>44784</v>
      </c>
      <c r="C156">
        <f t="shared" si="2"/>
        <v>8</v>
      </c>
    </row>
    <row r="157" spans="1:3" x14ac:dyDescent="0.35">
      <c r="A157" t="s">
        <v>2600</v>
      </c>
      <c r="B157" s="4">
        <v>44800</v>
      </c>
      <c r="C157">
        <f t="shared" si="2"/>
        <v>8</v>
      </c>
    </row>
    <row r="158" spans="1:3" x14ac:dyDescent="0.35">
      <c r="A158" t="s">
        <v>1994</v>
      </c>
      <c r="B158" s="4">
        <v>44905</v>
      </c>
      <c r="C158">
        <f t="shared" si="2"/>
        <v>12</v>
      </c>
    </row>
    <row r="159" spans="1:3" x14ac:dyDescent="0.35">
      <c r="A159" t="s">
        <v>1844</v>
      </c>
      <c r="B159" s="4">
        <v>44858</v>
      </c>
      <c r="C159">
        <f t="shared" si="2"/>
        <v>10</v>
      </c>
    </row>
    <row r="160" spans="1:3" x14ac:dyDescent="0.35">
      <c r="A160" t="s">
        <v>2512</v>
      </c>
      <c r="B160" s="4">
        <v>44845</v>
      </c>
      <c r="C160">
        <f t="shared" si="2"/>
        <v>10</v>
      </c>
    </row>
    <row r="161" spans="1:3" x14ac:dyDescent="0.35">
      <c r="A161" t="s">
        <v>2755</v>
      </c>
      <c r="B161" s="4">
        <v>44767</v>
      </c>
      <c r="C161">
        <f t="shared" si="2"/>
        <v>7</v>
      </c>
    </row>
    <row r="162" spans="1:3" x14ac:dyDescent="0.35">
      <c r="A162" t="s">
        <v>2054</v>
      </c>
      <c r="B162" s="4">
        <v>44748</v>
      </c>
      <c r="C162">
        <f t="shared" si="2"/>
        <v>7</v>
      </c>
    </row>
    <row r="163" spans="1:3" x14ac:dyDescent="0.35">
      <c r="A163" t="s">
        <v>2416</v>
      </c>
      <c r="B163" s="4">
        <v>44829</v>
      </c>
      <c r="C163">
        <f t="shared" si="2"/>
        <v>9</v>
      </c>
    </row>
    <row r="164" spans="1:3" x14ac:dyDescent="0.35">
      <c r="A164" t="s">
        <v>2729</v>
      </c>
      <c r="B164" s="4">
        <v>44767</v>
      </c>
      <c r="C164">
        <f t="shared" si="2"/>
        <v>7</v>
      </c>
    </row>
    <row r="165" spans="1:3" x14ac:dyDescent="0.35">
      <c r="A165" t="s">
        <v>2056</v>
      </c>
      <c r="B165" s="4">
        <v>44864</v>
      </c>
      <c r="C165">
        <f t="shared" si="2"/>
        <v>10</v>
      </c>
    </row>
    <row r="166" spans="1:3" x14ac:dyDescent="0.35">
      <c r="A166" t="s">
        <v>1662</v>
      </c>
      <c r="B166" s="4">
        <v>44801</v>
      </c>
      <c r="C166">
        <f t="shared" si="2"/>
        <v>8</v>
      </c>
    </row>
    <row r="167" spans="1:3" x14ac:dyDescent="0.35">
      <c r="A167" t="s">
        <v>1608</v>
      </c>
      <c r="B167" s="4">
        <v>44878</v>
      </c>
      <c r="C167">
        <f t="shared" si="2"/>
        <v>11</v>
      </c>
    </row>
    <row r="168" spans="1:3" x14ac:dyDescent="0.35">
      <c r="A168" t="s">
        <v>2997</v>
      </c>
      <c r="B168" s="4">
        <v>44808</v>
      </c>
      <c r="C168">
        <f t="shared" si="2"/>
        <v>9</v>
      </c>
    </row>
    <row r="169" spans="1:3" x14ac:dyDescent="0.35">
      <c r="A169" t="s">
        <v>2821</v>
      </c>
      <c r="B169" s="4">
        <v>44872</v>
      </c>
      <c r="C169">
        <f t="shared" si="2"/>
        <v>11</v>
      </c>
    </row>
    <row r="170" spans="1:3" x14ac:dyDescent="0.35">
      <c r="A170" t="s">
        <v>1514</v>
      </c>
      <c r="B170" s="4">
        <v>44881</v>
      </c>
      <c r="C170">
        <f t="shared" si="2"/>
        <v>11</v>
      </c>
    </row>
    <row r="171" spans="1:3" x14ac:dyDescent="0.35">
      <c r="A171" t="s">
        <v>2376</v>
      </c>
      <c r="B171" s="4">
        <v>44752</v>
      </c>
      <c r="C171">
        <f t="shared" si="2"/>
        <v>7</v>
      </c>
    </row>
    <row r="172" spans="1:3" x14ac:dyDescent="0.35">
      <c r="A172" t="s">
        <v>2903</v>
      </c>
      <c r="B172" s="4">
        <v>44802</v>
      </c>
      <c r="C172">
        <f t="shared" si="2"/>
        <v>8</v>
      </c>
    </row>
    <row r="173" spans="1:3" x14ac:dyDescent="0.35">
      <c r="A173" t="s">
        <v>2757</v>
      </c>
      <c r="B173" s="4">
        <v>44902</v>
      </c>
      <c r="C173">
        <f t="shared" si="2"/>
        <v>12</v>
      </c>
    </row>
    <row r="174" spans="1:3" x14ac:dyDescent="0.35">
      <c r="A174" t="s">
        <v>3085</v>
      </c>
      <c r="B174" s="4">
        <v>44842</v>
      </c>
      <c r="C174">
        <f t="shared" si="2"/>
        <v>10</v>
      </c>
    </row>
    <row r="175" spans="1:3" x14ac:dyDescent="0.35">
      <c r="A175" t="s">
        <v>2029</v>
      </c>
      <c r="B175" s="4">
        <v>44910</v>
      </c>
      <c r="C175">
        <f t="shared" si="2"/>
        <v>12</v>
      </c>
    </row>
    <row r="176" spans="1:3" x14ac:dyDescent="0.35">
      <c r="A176" t="s">
        <v>2704</v>
      </c>
      <c r="B176" s="4">
        <v>44871</v>
      </c>
      <c r="C176">
        <f t="shared" si="2"/>
        <v>11</v>
      </c>
    </row>
    <row r="177" spans="1:3" x14ac:dyDescent="0.35">
      <c r="A177" t="s">
        <v>2975</v>
      </c>
      <c r="B177" s="4">
        <v>44914</v>
      </c>
      <c r="C177">
        <f t="shared" si="2"/>
        <v>12</v>
      </c>
    </row>
    <row r="178" spans="1:3" x14ac:dyDescent="0.35">
      <c r="A178" t="s">
        <v>1853</v>
      </c>
      <c r="B178" s="4">
        <v>44897</v>
      </c>
      <c r="C178">
        <f t="shared" si="2"/>
        <v>12</v>
      </c>
    </row>
    <row r="179" spans="1:3" x14ac:dyDescent="0.35">
      <c r="A179" t="s">
        <v>1784</v>
      </c>
      <c r="B179" s="4">
        <v>44853</v>
      </c>
      <c r="C179">
        <f t="shared" si="2"/>
        <v>10</v>
      </c>
    </row>
    <row r="180" spans="1:3" x14ac:dyDescent="0.35">
      <c r="A180" t="s">
        <v>1506</v>
      </c>
      <c r="B180" s="4">
        <v>44784</v>
      </c>
      <c r="C180">
        <f t="shared" si="2"/>
        <v>8</v>
      </c>
    </row>
    <row r="181" spans="1:3" x14ac:dyDescent="0.35">
      <c r="A181" t="s">
        <v>2502</v>
      </c>
      <c r="B181" s="4">
        <v>44781</v>
      </c>
      <c r="C181">
        <f t="shared" si="2"/>
        <v>8</v>
      </c>
    </row>
    <row r="182" spans="1:3" x14ac:dyDescent="0.35">
      <c r="A182" t="s">
        <v>2294</v>
      </c>
      <c r="B182" s="4">
        <v>44834</v>
      </c>
      <c r="C182">
        <f t="shared" si="2"/>
        <v>9</v>
      </c>
    </row>
    <row r="183" spans="1:3" x14ac:dyDescent="0.35">
      <c r="A183" t="s">
        <v>2672</v>
      </c>
      <c r="B183" s="4">
        <v>44915</v>
      </c>
      <c r="C183">
        <f t="shared" si="2"/>
        <v>12</v>
      </c>
    </row>
    <row r="184" spans="1:3" x14ac:dyDescent="0.35">
      <c r="A184" t="s">
        <v>1446</v>
      </c>
      <c r="B184" s="4">
        <v>44867</v>
      </c>
      <c r="C184">
        <f t="shared" si="2"/>
        <v>11</v>
      </c>
    </row>
    <row r="185" spans="1:3" x14ac:dyDescent="0.35">
      <c r="A185" t="s">
        <v>2977</v>
      </c>
      <c r="B185" s="4">
        <v>44896</v>
      </c>
      <c r="C185">
        <f t="shared" si="2"/>
        <v>12</v>
      </c>
    </row>
    <row r="186" spans="1:3" x14ac:dyDescent="0.35">
      <c r="A186" t="s">
        <v>1768</v>
      </c>
      <c r="B186" s="4">
        <v>44857</v>
      </c>
      <c r="C186">
        <f t="shared" si="2"/>
        <v>10</v>
      </c>
    </row>
    <row r="187" spans="1:3" x14ac:dyDescent="0.35">
      <c r="A187" t="s">
        <v>2869</v>
      </c>
      <c r="B187" s="4">
        <v>44791</v>
      </c>
      <c r="C187">
        <f t="shared" si="2"/>
        <v>8</v>
      </c>
    </row>
    <row r="188" spans="1:3" x14ac:dyDescent="0.35">
      <c r="A188" t="s">
        <v>2462</v>
      </c>
      <c r="B188" s="4">
        <v>44830</v>
      </c>
      <c r="C188">
        <f t="shared" si="2"/>
        <v>9</v>
      </c>
    </row>
    <row r="189" spans="1:3" x14ac:dyDescent="0.35">
      <c r="A189" t="s">
        <v>1504</v>
      </c>
      <c r="B189" s="4">
        <v>44839</v>
      </c>
      <c r="C189">
        <f t="shared" si="2"/>
        <v>10</v>
      </c>
    </row>
    <row r="190" spans="1:3" x14ac:dyDescent="0.35">
      <c r="A190" t="s">
        <v>2468</v>
      </c>
      <c r="B190" s="4">
        <v>44897</v>
      </c>
      <c r="C190">
        <f t="shared" si="2"/>
        <v>12</v>
      </c>
    </row>
    <row r="191" spans="1:3" x14ac:dyDescent="0.35">
      <c r="A191" t="s">
        <v>1598</v>
      </c>
      <c r="B191" s="4">
        <v>44883</v>
      </c>
      <c r="C191">
        <f t="shared" si="2"/>
        <v>11</v>
      </c>
    </row>
    <row r="192" spans="1:3" x14ac:dyDescent="0.35">
      <c r="A192" t="s">
        <v>2422</v>
      </c>
      <c r="B192" s="4">
        <v>44798</v>
      </c>
      <c r="C192">
        <f t="shared" si="2"/>
        <v>8</v>
      </c>
    </row>
    <row r="193" spans="1:3" x14ac:dyDescent="0.35">
      <c r="A193" t="s">
        <v>2564</v>
      </c>
      <c r="B193" s="4">
        <v>44831</v>
      </c>
      <c r="C193">
        <f t="shared" si="2"/>
        <v>9</v>
      </c>
    </row>
    <row r="194" spans="1:3" x14ac:dyDescent="0.35">
      <c r="A194" t="s">
        <v>2384</v>
      </c>
      <c r="B194" s="4">
        <v>44828</v>
      </c>
      <c r="C194">
        <f t="shared" si="2"/>
        <v>9</v>
      </c>
    </row>
    <row r="195" spans="1:3" x14ac:dyDescent="0.35">
      <c r="A195" t="s">
        <v>2999</v>
      </c>
      <c r="B195" s="4">
        <v>44844</v>
      </c>
      <c r="C195">
        <f t="shared" ref="C195:C258" si="3">MONTH(B195)</f>
        <v>10</v>
      </c>
    </row>
    <row r="196" spans="1:3" x14ac:dyDescent="0.35">
      <c r="A196" t="s">
        <v>2662</v>
      </c>
      <c r="B196" s="4">
        <v>44763</v>
      </c>
      <c r="C196">
        <f t="shared" si="3"/>
        <v>7</v>
      </c>
    </row>
    <row r="197" spans="1:3" x14ac:dyDescent="0.35">
      <c r="A197" t="s">
        <v>2047</v>
      </c>
      <c r="B197" s="4">
        <v>44882</v>
      </c>
      <c r="C197">
        <f t="shared" si="3"/>
        <v>11</v>
      </c>
    </row>
    <row r="198" spans="1:3" x14ac:dyDescent="0.35">
      <c r="A198" t="s">
        <v>2267</v>
      </c>
      <c r="B198" s="4">
        <v>44762</v>
      </c>
      <c r="C198">
        <f t="shared" si="3"/>
        <v>7</v>
      </c>
    </row>
    <row r="199" spans="1:3" x14ac:dyDescent="0.35">
      <c r="A199" t="s">
        <v>2300</v>
      </c>
      <c r="B199" s="4">
        <v>44816</v>
      </c>
      <c r="C199">
        <f t="shared" si="3"/>
        <v>9</v>
      </c>
    </row>
    <row r="200" spans="1:3" x14ac:dyDescent="0.35">
      <c r="A200" t="s">
        <v>2017</v>
      </c>
      <c r="B200" s="4">
        <v>44753</v>
      </c>
      <c r="C200">
        <f t="shared" si="3"/>
        <v>7</v>
      </c>
    </row>
    <row r="201" spans="1:3" x14ac:dyDescent="0.35">
      <c r="A201" t="s">
        <v>2556</v>
      </c>
      <c r="B201" s="4">
        <v>44838</v>
      </c>
      <c r="C201">
        <f t="shared" si="3"/>
        <v>10</v>
      </c>
    </row>
    <row r="202" spans="1:3" x14ac:dyDescent="0.35">
      <c r="A202" t="s">
        <v>2943</v>
      </c>
      <c r="B202" s="4">
        <v>44881</v>
      </c>
      <c r="C202">
        <f t="shared" si="3"/>
        <v>11</v>
      </c>
    </row>
    <row r="203" spans="1:3" x14ac:dyDescent="0.35">
      <c r="A203" t="s">
        <v>2548</v>
      </c>
      <c r="B203" s="4">
        <v>44861</v>
      </c>
      <c r="C203">
        <f t="shared" si="3"/>
        <v>10</v>
      </c>
    </row>
    <row r="204" spans="1:3" x14ac:dyDescent="0.35">
      <c r="A204" t="s">
        <v>2804</v>
      </c>
      <c r="B204" s="4">
        <v>44897</v>
      </c>
      <c r="C204">
        <f t="shared" si="3"/>
        <v>12</v>
      </c>
    </row>
    <row r="205" spans="1:3" x14ac:dyDescent="0.35">
      <c r="A205" t="s">
        <v>2150</v>
      </c>
      <c r="B205" s="4">
        <v>44768</v>
      </c>
      <c r="C205">
        <f t="shared" si="3"/>
        <v>7</v>
      </c>
    </row>
    <row r="206" spans="1:3" x14ac:dyDescent="0.35">
      <c r="A206" t="s">
        <v>2096</v>
      </c>
      <c r="B206" s="4">
        <v>44856</v>
      </c>
      <c r="C206">
        <f t="shared" si="3"/>
        <v>10</v>
      </c>
    </row>
    <row r="207" spans="1:3" x14ac:dyDescent="0.35">
      <c r="A207" t="s">
        <v>1959</v>
      </c>
      <c r="B207" s="4">
        <v>44857</v>
      </c>
      <c r="C207">
        <f t="shared" si="3"/>
        <v>10</v>
      </c>
    </row>
    <row r="208" spans="1:3" x14ac:dyDescent="0.35">
      <c r="A208" t="s">
        <v>2221</v>
      </c>
      <c r="B208" s="4">
        <v>44857</v>
      </c>
      <c r="C208">
        <f t="shared" si="3"/>
        <v>10</v>
      </c>
    </row>
    <row r="209" spans="1:3" x14ac:dyDescent="0.35">
      <c r="A209" t="s">
        <v>2901</v>
      </c>
      <c r="B209" s="4">
        <v>44867</v>
      </c>
      <c r="C209">
        <f t="shared" si="3"/>
        <v>11</v>
      </c>
    </row>
    <row r="210" spans="1:3" x14ac:dyDescent="0.35">
      <c r="A210" t="s">
        <v>2140</v>
      </c>
      <c r="B210" s="4">
        <v>44900</v>
      </c>
      <c r="C210">
        <f t="shared" si="3"/>
        <v>12</v>
      </c>
    </row>
    <row r="211" spans="1:3" x14ac:dyDescent="0.35">
      <c r="A211" t="s">
        <v>1485</v>
      </c>
      <c r="B211" s="4">
        <v>44820</v>
      </c>
      <c r="C211">
        <f t="shared" si="3"/>
        <v>9</v>
      </c>
    </row>
    <row r="212" spans="1:3" x14ac:dyDescent="0.35">
      <c r="A212" t="s">
        <v>2304</v>
      </c>
      <c r="B212" s="4">
        <v>44746</v>
      </c>
      <c r="C212">
        <f t="shared" si="3"/>
        <v>7</v>
      </c>
    </row>
    <row r="213" spans="1:3" x14ac:dyDescent="0.35">
      <c r="A213" t="s">
        <v>2923</v>
      </c>
      <c r="B213" s="4">
        <v>44855</v>
      </c>
      <c r="C213">
        <f t="shared" si="3"/>
        <v>10</v>
      </c>
    </row>
    <row r="214" spans="1:3" x14ac:dyDescent="0.35">
      <c r="A214" t="s">
        <v>2396</v>
      </c>
      <c r="B214" s="4">
        <v>44786</v>
      </c>
      <c r="C214">
        <f t="shared" si="3"/>
        <v>8</v>
      </c>
    </row>
    <row r="215" spans="1:3" x14ac:dyDescent="0.35">
      <c r="A215" t="s">
        <v>2810</v>
      </c>
      <c r="B215" s="4">
        <v>44833</v>
      </c>
      <c r="C215">
        <f t="shared" si="3"/>
        <v>9</v>
      </c>
    </row>
    <row r="216" spans="1:3" x14ac:dyDescent="0.35">
      <c r="A216" t="s">
        <v>1309</v>
      </c>
      <c r="B216" s="4">
        <v>44812</v>
      </c>
      <c r="C216">
        <f t="shared" si="3"/>
        <v>9</v>
      </c>
    </row>
    <row r="217" spans="1:3" x14ac:dyDescent="0.35">
      <c r="A217" t="s">
        <v>1349</v>
      </c>
      <c r="B217" s="4">
        <v>44811</v>
      </c>
      <c r="C217">
        <f t="shared" si="3"/>
        <v>9</v>
      </c>
    </row>
    <row r="218" spans="1:3" x14ac:dyDescent="0.35">
      <c r="A218" t="s">
        <v>3005</v>
      </c>
      <c r="B218" s="4">
        <v>44896</v>
      </c>
      <c r="C218">
        <f t="shared" si="3"/>
        <v>12</v>
      </c>
    </row>
    <row r="219" spans="1:3" x14ac:dyDescent="0.35">
      <c r="A219" t="s">
        <v>1287</v>
      </c>
      <c r="B219" s="4">
        <v>44859</v>
      </c>
      <c r="C219">
        <f t="shared" si="3"/>
        <v>10</v>
      </c>
    </row>
    <row r="220" spans="1:3" x14ac:dyDescent="0.35">
      <c r="A220" t="s">
        <v>1100</v>
      </c>
      <c r="B220" s="4">
        <v>44756</v>
      </c>
      <c r="C220">
        <f t="shared" si="3"/>
        <v>7</v>
      </c>
    </row>
    <row r="221" spans="1:3" x14ac:dyDescent="0.35">
      <c r="A221" t="s">
        <v>1455</v>
      </c>
      <c r="B221" s="4">
        <v>44801</v>
      </c>
      <c r="C221">
        <f t="shared" si="3"/>
        <v>8</v>
      </c>
    </row>
    <row r="222" spans="1:3" x14ac:dyDescent="0.35">
      <c r="A222" t="s">
        <v>1900</v>
      </c>
      <c r="B222" s="4">
        <v>44822</v>
      </c>
      <c r="C222">
        <f t="shared" si="3"/>
        <v>9</v>
      </c>
    </row>
    <row r="223" spans="1:3" x14ac:dyDescent="0.35">
      <c r="A223" t="s">
        <v>2261</v>
      </c>
      <c r="B223" s="4">
        <v>44816</v>
      </c>
      <c r="C223">
        <f t="shared" si="3"/>
        <v>9</v>
      </c>
    </row>
    <row r="224" spans="1:3" x14ac:dyDescent="0.35">
      <c r="A224" t="s">
        <v>1302</v>
      </c>
      <c r="B224" s="4">
        <v>44907</v>
      </c>
      <c r="C224">
        <f t="shared" si="3"/>
        <v>12</v>
      </c>
    </row>
    <row r="225" spans="1:3" x14ac:dyDescent="0.35">
      <c r="A225" t="s">
        <v>2843</v>
      </c>
      <c r="B225" s="4">
        <v>44836</v>
      </c>
      <c r="C225">
        <f t="shared" si="3"/>
        <v>10</v>
      </c>
    </row>
    <row r="226" spans="1:3" x14ac:dyDescent="0.35">
      <c r="A226" t="s">
        <v>1733</v>
      </c>
      <c r="B226" s="4">
        <v>44867</v>
      </c>
      <c r="C226">
        <f t="shared" si="3"/>
        <v>11</v>
      </c>
    </row>
    <row r="227" spans="1:3" x14ac:dyDescent="0.35">
      <c r="A227" t="s">
        <v>1826</v>
      </c>
      <c r="B227" s="4">
        <v>44765</v>
      </c>
      <c r="C227">
        <f t="shared" si="3"/>
        <v>7</v>
      </c>
    </row>
    <row r="228" spans="1:3" x14ac:dyDescent="0.35">
      <c r="A228" t="s">
        <v>2837</v>
      </c>
      <c r="B228" s="4">
        <v>44784</v>
      </c>
      <c r="C228">
        <f t="shared" si="3"/>
        <v>8</v>
      </c>
    </row>
    <row r="229" spans="1:3" x14ac:dyDescent="0.35">
      <c r="A229" t="s">
        <v>2598</v>
      </c>
      <c r="B229" s="4">
        <v>44782</v>
      </c>
      <c r="C229">
        <f t="shared" si="3"/>
        <v>8</v>
      </c>
    </row>
    <row r="230" spans="1:3" x14ac:dyDescent="0.35">
      <c r="A230" t="s">
        <v>1442</v>
      </c>
      <c r="B230" s="4">
        <v>44754</v>
      </c>
      <c r="C230">
        <f t="shared" si="3"/>
        <v>7</v>
      </c>
    </row>
    <row r="231" spans="1:3" x14ac:dyDescent="0.35">
      <c r="A231" t="s">
        <v>1751</v>
      </c>
      <c r="B231" s="4">
        <v>44912</v>
      </c>
      <c r="C231">
        <f t="shared" si="3"/>
        <v>12</v>
      </c>
    </row>
    <row r="232" spans="1:3" x14ac:dyDescent="0.35">
      <c r="A232" t="s">
        <v>1204</v>
      </c>
      <c r="B232" s="4">
        <v>44835</v>
      </c>
      <c r="C232">
        <f t="shared" si="3"/>
        <v>10</v>
      </c>
    </row>
    <row r="233" spans="1:3" x14ac:dyDescent="0.35">
      <c r="A233" t="s">
        <v>1197</v>
      </c>
      <c r="B233" s="4">
        <v>44832</v>
      </c>
      <c r="C233">
        <f t="shared" si="3"/>
        <v>9</v>
      </c>
    </row>
    <row r="234" spans="1:3" x14ac:dyDescent="0.35">
      <c r="A234" t="s">
        <v>1530</v>
      </c>
      <c r="B234" s="4">
        <v>44846</v>
      </c>
      <c r="C234">
        <f t="shared" si="3"/>
        <v>10</v>
      </c>
    </row>
    <row r="235" spans="1:3" x14ac:dyDescent="0.35">
      <c r="A235" t="s">
        <v>1152</v>
      </c>
      <c r="B235" s="4">
        <v>44823</v>
      </c>
      <c r="C235">
        <f t="shared" si="3"/>
        <v>9</v>
      </c>
    </row>
    <row r="236" spans="1:3" x14ac:dyDescent="0.35">
      <c r="A236" t="s">
        <v>2931</v>
      </c>
      <c r="B236" s="4">
        <v>44778</v>
      </c>
      <c r="C236">
        <f t="shared" si="3"/>
        <v>8</v>
      </c>
    </row>
    <row r="237" spans="1:3" x14ac:dyDescent="0.35">
      <c r="A237" t="s">
        <v>1508</v>
      </c>
      <c r="B237" s="4">
        <v>44880</v>
      </c>
      <c r="C237">
        <f t="shared" si="3"/>
        <v>11</v>
      </c>
    </row>
    <row r="238" spans="1:3" x14ac:dyDescent="0.35">
      <c r="A238" t="s">
        <v>2590</v>
      </c>
      <c r="B238" s="4">
        <v>44907</v>
      </c>
      <c r="C238">
        <f t="shared" si="3"/>
        <v>12</v>
      </c>
    </row>
    <row r="239" spans="1:3" x14ac:dyDescent="0.35">
      <c r="A239" t="s">
        <v>1347</v>
      </c>
      <c r="B239" s="4">
        <v>44907</v>
      </c>
      <c r="C239">
        <f t="shared" si="3"/>
        <v>12</v>
      </c>
    </row>
    <row r="240" spans="1:3" x14ac:dyDescent="0.35">
      <c r="A240" t="s">
        <v>2080</v>
      </c>
      <c r="B240" s="4">
        <v>44883</v>
      </c>
      <c r="C240">
        <f t="shared" si="3"/>
        <v>11</v>
      </c>
    </row>
    <row r="241" spans="1:3" x14ac:dyDescent="0.35">
      <c r="A241" t="s">
        <v>2112</v>
      </c>
      <c r="B241" s="4">
        <v>44777</v>
      </c>
      <c r="C241">
        <f t="shared" si="3"/>
        <v>8</v>
      </c>
    </row>
    <row r="242" spans="1:3" x14ac:dyDescent="0.35">
      <c r="A242" t="s">
        <v>1622</v>
      </c>
      <c r="B242" s="4">
        <v>44785</v>
      </c>
      <c r="C242">
        <f t="shared" si="3"/>
        <v>8</v>
      </c>
    </row>
    <row r="243" spans="1:3" x14ac:dyDescent="0.35">
      <c r="A243" t="s">
        <v>2820</v>
      </c>
      <c r="B243" s="4">
        <v>44752</v>
      </c>
      <c r="C243">
        <f t="shared" si="3"/>
        <v>7</v>
      </c>
    </row>
    <row r="244" spans="1:3" x14ac:dyDescent="0.35">
      <c r="A244" t="s">
        <v>2786</v>
      </c>
      <c r="B244" s="4">
        <v>44808</v>
      </c>
      <c r="C244">
        <f t="shared" si="3"/>
        <v>9</v>
      </c>
    </row>
    <row r="245" spans="1:3" x14ac:dyDescent="0.35">
      <c r="A245" t="s">
        <v>2086</v>
      </c>
      <c r="B245" s="4">
        <v>44811</v>
      </c>
      <c r="C245">
        <f t="shared" si="3"/>
        <v>9</v>
      </c>
    </row>
    <row r="246" spans="1:3" x14ac:dyDescent="0.35">
      <c r="A246" t="s">
        <v>2541</v>
      </c>
      <c r="B246" s="4">
        <v>44768</v>
      </c>
      <c r="C246">
        <f t="shared" si="3"/>
        <v>7</v>
      </c>
    </row>
    <row r="247" spans="1:3" x14ac:dyDescent="0.35">
      <c r="A247" t="s">
        <v>2326</v>
      </c>
      <c r="B247" s="4">
        <v>44783</v>
      </c>
      <c r="C247">
        <f t="shared" si="3"/>
        <v>8</v>
      </c>
    </row>
    <row r="248" spans="1:3" x14ac:dyDescent="0.35">
      <c r="A248" t="s">
        <v>1859</v>
      </c>
      <c r="B248" s="4">
        <v>44829</v>
      </c>
      <c r="C248">
        <f t="shared" si="3"/>
        <v>9</v>
      </c>
    </row>
    <row r="249" spans="1:3" x14ac:dyDescent="0.35">
      <c r="A249" t="s">
        <v>1896</v>
      </c>
      <c r="B249" s="4">
        <v>44840</v>
      </c>
      <c r="C249">
        <f t="shared" si="3"/>
        <v>10</v>
      </c>
    </row>
    <row r="250" spans="1:3" x14ac:dyDescent="0.35">
      <c r="A250" t="s">
        <v>2302</v>
      </c>
      <c r="B250" s="4">
        <v>44869</v>
      </c>
      <c r="C250">
        <f t="shared" si="3"/>
        <v>11</v>
      </c>
    </row>
    <row r="251" spans="1:3" x14ac:dyDescent="0.35">
      <c r="A251" t="s">
        <v>2800</v>
      </c>
      <c r="B251" s="4">
        <v>44897</v>
      </c>
      <c r="C251">
        <f t="shared" si="3"/>
        <v>12</v>
      </c>
    </row>
    <row r="252" spans="1:3" x14ac:dyDescent="0.35">
      <c r="A252" t="s">
        <v>1179</v>
      </c>
      <c r="B252" s="4">
        <v>44838</v>
      </c>
      <c r="C252">
        <f t="shared" si="3"/>
        <v>10</v>
      </c>
    </row>
    <row r="253" spans="1:3" x14ac:dyDescent="0.35">
      <c r="A253" t="s">
        <v>1072</v>
      </c>
      <c r="B253" s="4">
        <v>44840</v>
      </c>
      <c r="C253">
        <f t="shared" si="3"/>
        <v>10</v>
      </c>
    </row>
    <row r="254" spans="1:3" x14ac:dyDescent="0.35">
      <c r="A254" t="s">
        <v>1298</v>
      </c>
      <c r="B254" s="4">
        <v>44901</v>
      </c>
      <c r="C254">
        <f t="shared" si="3"/>
        <v>12</v>
      </c>
    </row>
    <row r="255" spans="1:3" x14ac:dyDescent="0.35">
      <c r="A255" t="s">
        <v>1499</v>
      </c>
      <c r="B255" s="4">
        <v>44822</v>
      </c>
      <c r="C255">
        <f t="shared" si="3"/>
        <v>9</v>
      </c>
    </row>
    <row r="256" spans="1:3" x14ac:dyDescent="0.35">
      <c r="A256" t="s">
        <v>2164</v>
      </c>
      <c r="B256" s="4">
        <v>44748</v>
      </c>
      <c r="C256">
        <f t="shared" si="3"/>
        <v>7</v>
      </c>
    </row>
    <row r="257" spans="1:3" x14ac:dyDescent="0.35">
      <c r="A257" t="s">
        <v>1532</v>
      </c>
      <c r="B257" s="4">
        <v>44791</v>
      </c>
      <c r="C257">
        <f t="shared" si="3"/>
        <v>8</v>
      </c>
    </row>
    <row r="258" spans="1:3" x14ac:dyDescent="0.35">
      <c r="A258" t="s">
        <v>2735</v>
      </c>
      <c r="B258" s="4">
        <v>44858</v>
      </c>
      <c r="C258">
        <f t="shared" si="3"/>
        <v>10</v>
      </c>
    </row>
    <row r="259" spans="1:3" x14ac:dyDescent="0.35">
      <c r="A259" t="s">
        <v>1961</v>
      </c>
      <c r="B259" s="4">
        <v>44754</v>
      </c>
      <c r="C259">
        <f t="shared" ref="C259:C322" si="4">MONTH(B259)</f>
        <v>7</v>
      </c>
    </row>
    <row r="260" spans="1:3" x14ac:dyDescent="0.35">
      <c r="A260" t="s">
        <v>2765</v>
      </c>
      <c r="B260" s="4">
        <v>44889</v>
      </c>
      <c r="C260">
        <f t="shared" si="4"/>
        <v>11</v>
      </c>
    </row>
    <row r="261" spans="1:3" x14ac:dyDescent="0.35">
      <c r="A261" t="s">
        <v>2654</v>
      </c>
      <c r="B261" s="4">
        <v>44831</v>
      </c>
      <c r="C261">
        <f t="shared" si="4"/>
        <v>9</v>
      </c>
    </row>
    <row r="262" spans="1:3" x14ac:dyDescent="0.35">
      <c r="A262" t="s">
        <v>1376</v>
      </c>
      <c r="B262" s="4">
        <v>44904</v>
      </c>
      <c r="C262">
        <f t="shared" si="4"/>
        <v>12</v>
      </c>
    </row>
    <row r="263" spans="1:3" x14ac:dyDescent="0.35">
      <c r="A263" t="s">
        <v>2257</v>
      </c>
      <c r="B263" s="4">
        <v>44884</v>
      </c>
      <c r="C263">
        <f t="shared" si="4"/>
        <v>11</v>
      </c>
    </row>
    <row r="264" spans="1:3" x14ac:dyDescent="0.35">
      <c r="A264" t="s">
        <v>2688</v>
      </c>
      <c r="B264" s="4">
        <v>44817</v>
      </c>
      <c r="C264">
        <f t="shared" si="4"/>
        <v>9</v>
      </c>
    </row>
    <row r="265" spans="1:3" x14ac:dyDescent="0.35">
      <c r="A265" t="s">
        <v>1561</v>
      </c>
      <c r="B265" s="4">
        <v>44772</v>
      </c>
      <c r="C265">
        <f t="shared" si="4"/>
        <v>7</v>
      </c>
    </row>
    <row r="266" spans="1:3" x14ac:dyDescent="0.35">
      <c r="A266" t="s">
        <v>1097</v>
      </c>
      <c r="B266" s="4">
        <v>44882</v>
      </c>
      <c r="C266">
        <f t="shared" si="4"/>
        <v>11</v>
      </c>
    </row>
    <row r="267" spans="1:3" x14ac:dyDescent="0.35">
      <c r="A267" t="s">
        <v>2945</v>
      </c>
      <c r="B267" s="4">
        <v>44747</v>
      </c>
      <c r="C267">
        <f t="shared" si="4"/>
        <v>7</v>
      </c>
    </row>
    <row r="268" spans="1:3" x14ac:dyDescent="0.35">
      <c r="A268" t="s">
        <v>2005</v>
      </c>
      <c r="B268" s="4">
        <v>44823</v>
      </c>
      <c r="C268">
        <f t="shared" si="4"/>
        <v>9</v>
      </c>
    </row>
    <row r="269" spans="1:3" x14ac:dyDescent="0.35">
      <c r="A269" t="s">
        <v>2366</v>
      </c>
      <c r="B269" s="4">
        <v>44763</v>
      </c>
      <c r="C269">
        <f t="shared" si="4"/>
        <v>7</v>
      </c>
    </row>
    <row r="270" spans="1:3" x14ac:dyDescent="0.35">
      <c r="A270" t="s">
        <v>1541</v>
      </c>
      <c r="B270" s="4">
        <v>44843</v>
      </c>
      <c r="C270">
        <f t="shared" si="4"/>
        <v>10</v>
      </c>
    </row>
    <row r="271" spans="1:3" x14ac:dyDescent="0.35">
      <c r="A271" t="s">
        <v>2334</v>
      </c>
      <c r="B271" s="4">
        <v>44827</v>
      </c>
      <c r="C271">
        <f t="shared" si="4"/>
        <v>9</v>
      </c>
    </row>
    <row r="272" spans="1:3" x14ac:dyDescent="0.35">
      <c r="A272" t="s">
        <v>1234</v>
      </c>
      <c r="B272" s="4">
        <v>44771</v>
      </c>
      <c r="C272">
        <f t="shared" si="4"/>
        <v>7</v>
      </c>
    </row>
    <row r="273" spans="1:3" x14ac:dyDescent="0.35">
      <c r="A273" t="s">
        <v>1969</v>
      </c>
      <c r="B273" s="4">
        <v>44883</v>
      </c>
      <c r="C273">
        <f t="shared" si="4"/>
        <v>11</v>
      </c>
    </row>
    <row r="274" spans="1:3" x14ac:dyDescent="0.35">
      <c r="A274" t="s">
        <v>2322</v>
      </c>
      <c r="B274" s="4">
        <v>44780</v>
      </c>
      <c r="C274">
        <f t="shared" si="4"/>
        <v>8</v>
      </c>
    </row>
    <row r="275" spans="1:3" x14ac:dyDescent="0.35">
      <c r="A275" t="s">
        <v>1857</v>
      </c>
      <c r="B275" s="4">
        <v>44858</v>
      </c>
      <c r="C275">
        <f t="shared" si="4"/>
        <v>10</v>
      </c>
    </row>
    <row r="276" spans="1:3" x14ac:dyDescent="0.35">
      <c r="A276" t="s">
        <v>1249</v>
      </c>
      <c r="B276" s="4">
        <v>44886</v>
      </c>
      <c r="C276">
        <f t="shared" si="4"/>
        <v>11</v>
      </c>
    </row>
    <row r="277" spans="1:3" x14ac:dyDescent="0.35">
      <c r="A277" t="s">
        <v>2239</v>
      </c>
      <c r="B277" s="4">
        <v>44871</v>
      </c>
      <c r="C277">
        <f t="shared" si="4"/>
        <v>11</v>
      </c>
    </row>
    <row r="278" spans="1:3" x14ac:dyDescent="0.35">
      <c r="A278" t="s">
        <v>1279</v>
      </c>
      <c r="B278" s="4">
        <v>44901</v>
      </c>
      <c r="C278">
        <f t="shared" si="4"/>
        <v>12</v>
      </c>
    </row>
    <row r="279" spans="1:3" x14ac:dyDescent="0.35">
      <c r="A279" t="s">
        <v>1926</v>
      </c>
      <c r="B279" s="4">
        <v>44893</v>
      </c>
      <c r="C279">
        <f t="shared" si="4"/>
        <v>11</v>
      </c>
    </row>
    <row r="280" spans="1:3" x14ac:dyDescent="0.35">
      <c r="A280" t="s">
        <v>1828</v>
      </c>
      <c r="B280" s="4">
        <v>44789</v>
      </c>
      <c r="C280">
        <f t="shared" si="4"/>
        <v>8</v>
      </c>
    </row>
    <row r="281" spans="1:3" x14ac:dyDescent="0.35">
      <c r="A281" t="s">
        <v>2158</v>
      </c>
      <c r="B281" s="4">
        <v>44789</v>
      </c>
      <c r="C281">
        <f t="shared" si="4"/>
        <v>8</v>
      </c>
    </row>
    <row r="282" spans="1:3" x14ac:dyDescent="0.35">
      <c r="A282" t="s">
        <v>1063</v>
      </c>
      <c r="B282" s="4">
        <v>44782</v>
      </c>
      <c r="C282">
        <f t="shared" si="4"/>
        <v>8</v>
      </c>
    </row>
    <row r="283" spans="1:3" x14ac:dyDescent="0.35">
      <c r="A283" t="s">
        <v>1382</v>
      </c>
      <c r="B283" s="4">
        <v>44796</v>
      </c>
      <c r="C283">
        <f t="shared" si="4"/>
        <v>8</v>
      </c>
    </row>
    <row r="284" spans="1:3" x14ac:dyDescent="0.35">
      <c r="A284" t="s">
        <v>2853</v>
      </c>
      <c r="B284" s="4">
        <v>44837</v>
      </c>
      <c r="C284">
        <f t="shared" si="4"/>
        <v>10</v>
      </c>
    </row>
    <row r="285" spans="1:3" x14ac:dyDescent="0.35">
      <c r="A285" t="s">
        <v>1522</v>
      </c>
      <c r="B285" s="4">
        <v>44859</v>
      </c>
      <c r="C285">
        <f t="shared" si="4"/>
        <v>10</v>
      </c>
    </row>
    <row r="286" spans="1:3" x14ac:dyDescent="0.35">
      <c r="A286" t="s">
        <v>2466</v>
      </c>
      <c r="B286" s="4">
        <v>44823</v>
      </c>
      <c r="C286">
        <f t="shared" si="4"/>
        <v>9</v>
      </c>
    </row>
    <row r="287" spans="1:3" x14ac:dyDescent="0.35">
      <c r="A287" t="s">
        <v>1585</v>
      </c>
      <c r="B287" s="4">
        <v>44763</v>
      </c>
      <c r="C287">
        <f t="shared" si="4"/>
        <v>7</v>
      </c>
    </row>
    <row r="288" spans="1:3" x14ac:dyDescent="0.35">
      <c r="A288" t="s">
        <v>3074</v>
      </c>
      <c r="B288" s="4">
        <v>44838</v>
      </c>
      <c r="C288">
        <f t="shared" si="4"/>
        <v>10</v>
      </c>
    </row>
    <row r="289" spans="1:3" x14ac:dyDescent="0.35">
      <c r="A289" t="s">
        <v>2173</v>
      </c>
      <c r="B289" s="4">
        <v>44811</v>
      </c>
      <c r="C289">
        <f t="shared" si="4"/>
        <v>9</v>
      </c>
    </row>
    <row r="290" spans="1:3" x14ac:dyDescent="0.35">
      <c r="A290" t="s">
        <v>2873</v>
      </c>
      <c r="B290" s="4">
        <v>44811</v>
      </c>
      <c r="C290">
        <f t="shared" si="4"/>
        <v>9</v>
      </c>
    </row>
    <row r="291" spans="1:3" x14ac:dyDescent="0.35">
      <c r="A291" t="s">
        <v>2480</v>
      </c>
      <c r="B291" s="4">
        <v>44832</v>
      </c>
      <c r="C291">
        <f t="shared" si="4"/>
        <v>9</v>
      </c>
    </row>
    <row r="292" spans="1:3" x14ac:dyDescent="0.35">
      <c r="A292" t="s">
        <v>2993</v>
      </c>
      <c r="B292" s="4">
        <v>44804</v>
      </c>
      <c r="C292">
        <f t="shared" si="4"/>
        <v>8</v>
      </c>
    </row>
    <row r="293" spans="1:3" x14ac:dyDescent="0.35">
      <c r="A293" t="s">
        <v>1600</v>
      </c>
      <c r="B293" s="4">
        <v>44880</v>
      </c>
      <c r="C293">
        <f t="shared" si="4"/>
        <v>11</v>
      </c>
    </row>
    <row r="294" spans="1:3" x14ac:dyDescent="0.35">
      <c r="A294" t="s">
        <v>1244</v>
      </c>
      <c r="B294" s="4">
        <v>44858</v>
      </c>
      <c r="C294">
        <f t="shared" si="4"/>
        <v>10</v>
      </c>
    </row>
    <row r="295" spans="1:3" x14ac:dyDescent="0.35">
      <c r="A295" t="s">
        <v>1766</v>
      </c>
      <c r="B295" s="4">
        <v>44787</v>
      </c>
      <c r="C295">
        <f t="shared" si="4"/>
        <v>8</v>
      </c>
    </row>
    <row r="296" spans="1:3" x14ac:dyDescent="0.35">
      <c r="A296" t="s">
        <v>1389</v>
      </c>
      <c r="B296" s="4">
        <v>44837</v>
      </c>
      <c r="C296">
        <f t="shared" si="4"/>
        <v>10</v>
      </c>
    </row>
    <row r="297" spans="1:3" x14ac:dyDescent="0.35">
      <c r="A297" t="s">
        <v>2592</v>
      </c>
      <c r="B297" s="4">
        <v>44879</v>
      </c>
      <c r="C297">
        <f t="shared" si="4"/>
        <v>11</v>
      </c>
    </row>
    <row r="298" spans="1:3" x14ac:dyDescent="0.35">
      <c r="A298" t="s">
        <v>2632</v>
      </c>
      <c r="B298" s="4">
        <v>44786</v>
      </c>
      <c r="C298">
        <f t="shared" si="4"/>
        <v>8</v>
      </c>
    </row>
    <row r="299" spans="1:3" x14ac:dyDescent="0.35">
      <c r="A299" t="s">
        <v>2759</v>
      </c>
      <c r="B299" s="4">
        <v>44780</v>
      </c>
      <c r="C299">
        <f t="shared" si="4"/>
        <v>8</v>
      </c>
    </row>
    <row r="300" spans="1:3" x14ac:dyDescent="0.35">
      <c r="A300" t="s">
        <v>2644</v>
      </c>
      <c r="B300" s="4">
        <v>44832</v>
      </c>
      <c r="C300">
        <f t="shared" si="4"/>
        <v>9</v>
      </c>
    </row>
    <row r="301" spans="1:3" x14ac:dyDescent="0.35">
      <c r="A301" t="s">
        <v>1281</v>
      </c>
      <c r="B301" s="4">
        <v>44902</v>
      </c>
      <c r="C301">
        <f t="shared" si="4"/>
        <v>12</v>
      </c>
    </row>
    <row r="302" spans="1:3" x14ac:dyDescent="0.35">
      <c r="A302" t="s">
        <v>2041</v>
      </c>
      <c r="B302" s="4">
        <v>44822</v>
      </c>
      <c r="C302">
        <f t="shared" si="4"/>
        <v>9</v>
      </c>
    </row>
    <row r="303" spans="1:3" x14ac:dyDescent="0.35">
      <c r="A303" t="s">
        <v>1668</v>
      </c>
      <c r="B303" s="4">
        <v>44825</v>
      </c>
      <c r="C303">
        <f t="shared" si="4"/>
        <v>9</v>
      </c>
    </row>
    <row r="304" spans="1:3" x14ac:dyDescent="0.35">
      <c r="A304" t="s">
        <v>2658</v>
      </c>
      <c r="B304" s="4">
        <v>44807</v>
      </c>
      <c r="C304">
        <f t="shared" si="4"/>
        <v>9</v>
      </c>
    </row>
    <row r="305" spans="1:3" x14ac:dyDescent="0.35">
      <c r="A305" t="s">
        <v>1480</v>
      </c>
      <c r="B305" s="4">
        <v>44748</v>
      </c>
      <c r="C305">
        <f t="shared" si="4"/>
        <v>7</v>
      </c>
    </row>
    <row r="306" spans="1:3" x14ac:dyDescent="0.35">
      <c r="A306" t="s">
        <v>1849</v>
      </c>
      <c r="B306" s="4">
        <v>44887</v>
      </c>
      <c r="C306">
        <f t="shared" si="4"/>
        <v>11</v>
      </c>
    </row>
    <row r="307" spans="1:3" x14ac:dyDescent="0.35">
      <c r="A307" t="s">
        <v>2841</v>
      </c>
      <c r="B307" s="4">
        <v>44917</v>
      </c>
      <c r="C307">
        <f t="shared" si="4"/>
        <v>12</v>
      </c>
    </row>
    <row r="308" spans="1:3" x14ac:dyDescent="0.35">
      <c r="A308" t="s">
        <v>2939</v>
      </c>
      <c r="B308" s="4">
        <v>44804</v>
      </c>
      <c r="C308">
        <f t="shared" si="4"/>
        <v>8</v>
      </c>
    </row>
    <row r="309" spans="1:3" x14ac:dyDescent="0.35">
      <c r="A309" t="s">
        <v>2494</v>
      </c>
      <c r="B309" s="4">
        <v>44819</v>
      </c>
      <c r="C309">
        <f t="shared" si="4"/>
        <v>9</v>
      </c>
    </row>
    <row r="310" spans="1:3" x14ac:dyDescent="0.35">
      <c r="A310" t="s">
        <v>1418</v>
      </c>
      <c r="B310" s="4">
        <v>44749</v>
      </c>
      <c r="C310">
        <f t="shared" si="4"/>
        <v>7</v>
      </c>
    </row>
    <row r="311" spans="1:3" x14ac:dyDescent="0.35">
      <c r="A311" t="s">
        <v>2015</v>
      </c>
      <c r="B311" s="4">
        <v>44864</v>
      </c>
      <c r="C311">
        <f t="shared" si="4"/>
        <v>10</v>
      </c>
    </row>
    <row r="312" spans="1:3" x14ac:dyDescent="0.35">
      <c r="A312" t="s">
        <v>2700</v>
      </c>
      <c r="B312" s="4">
        <v>44795</v>
      </c>
      <c r="C312">
        <f t="shared" si="4"/>
        <v>8</v>
      </c>
    </row>
    <row r="313" spans="1:3" x14ac:dyDescent="0.35">
      <c r="A313" t="s">
        <v>2476</v>
      </c>
      <c r="B313" s="4">
        <v>44819</v>
      </c>
      <c r="C313">
        <f t="shared" si="4"/>
        <v>9</v>
      </c>
    </row>
    <row r="314" spans="1:3" x14ac:dyDescent="0.35">
      <c r="A314" t="s">
        <v>2064</v>
      </c>
      <c r="B314" s="4">
        <v>44872</v>
      </c>
      <c r="C314">
        <f t="shared" si="4"/>
        <v>11</v>
      </c>
    </row>
    <row r="315" spans="1:3" x14ac:dyDescent="0.35">
      <c r="A315" t="s">
        <v>2124</v>
      </c>
      <c r="B315" s="4">
        <v>44834</v>
      </c>
      <c r="C315">
        <f t="shared" si="4"/>
        <v>9</v>
      </c>
    </row>
    <row r="316" spans="1:3" x14ac:dyDescent="0.35">
      <c r="A316" t="s">
        <v>2560</v>
      </c>
      <c r="B316" s="4">
        <v>44756</v>
      </c>
      <c r="C316">
        <f t="shared" si="4"/>
        <v>7</v>
      </c>
    </row>
    <row r="317" spans="1:3" x14ac:dyDescent="0.35">
      <c r="A317" t="s">
        <v>1721</v>
      </c>
      <c r="B317" s="4">
        <v>44873</v>
      </c>
      <c r="C317">
        <f t="shared" si="4"/>
        <v>11</v>
      </c>
    </row>
    <row r="318" spans="1:3" x14ac:dyDescent="0.35">
      <c r="A318" t="s">
        <v>1527</v>
      </c>
      <c r="B318" s="4">
        <v>44797</v>
      </c>
      <c r="C318">
        <f t="shared" si="4"/>
        <v>8</v>
      </c>
    </row>
    <row r="319" spans="1:3" x14ac:dyDescent="0.35">
      <c r="A319" t="s">
        <v>2241</v>
      </c>
      <c r="B319" s="4">
        <v>44806</v>
      </c>
      <c r="C319">
        <f t="shared" si="4"/>
        <v>9</v>
      </c>
    </row>
    <row r="320" spans="1:3" x14ac:dyDescent="0.35">
      <c r="A320" t="s">
        <v>1157</v>
      </c>
      <c r="B320" s="4">
        <v>44758</v>
      </c>
      <c r="C320">
        <f t="shared" si="4"/>
        <v>7</v>
      </c>
    </row>
    <row r="321" spans="1:3" x14ac:dyDescent="0.35">
      <c r="A321" t="s">
        <v>2572</v>
      </c>
      <c r="B321" s="4">
        <v>44859</v>
      </c>
      <c r="C321">
        <f t="shared" si="4"/>
        <v>10</v>
      </c>
    </row>
    <row r="322" spans="1:3" x14ac:dyDescent="0.35">
      <c r="A322" t="s">
        <v>2160</v>
      </c>
      <c r="B322" s="4">
        <v>44890</v>
      </c>
      <c r="C322">
        <f t="shared" si="4"/>
        <v>11</v>
      </c>
    </row>
    <row r="323" spans="1:3" x14ac:dyDescent="0.35">
      <c r="A323" t="s">
        <v>2668</v>
      </c>
      <c r="B323" s="4">
        <v>44775</v>
      </c>
      <c r="C323">
        <f t="shared" ref="C323:C386" si="5">MONTH(B323)</f>
        <v>8</v>
      </c>
    </row>
    <row r="324" spans="1:3" x14ac:dyDescent="0.35">
      <c r="A324" t="s">
        <v>2673</v>
      </c>
      <c r="B324" s="4">
        <v>44875</v>
      </c>
      <c r="C324">
        <f t="shared" si="5"/>
        <v>11</v>
      </c>
    </row>
    <row r="325" spans="1:3" x14ac:dyDescent="0.35">
      <c r="A325" t="s">
        <v>2340</v>
      </c>
      <c r="B325" s="4">
        <v>44917</v>
      </c>
      <c r="C325">
        <f t="shared" si="5"/>
        <v>12</v>
      </c>
    </row>
    <row r="326" spans="1:3" x14ac:dyDescent="0.35">
      <c r="A326" t="s">
        <v>2535</v>
      </c>
      <c r="B326" s="4">
        <v>44887</v>
      </c>
      <c r="C326">
        <f t="shared" si="5"/>
        <v>11</v>
      </c>
    </row>
    <row r="327" spans="1:3" x14ac:dyDescent="0.35">
      <c r="A327" t="s">
        <v>1181</v>
      </c>
      <c r="B327" s="4">
        <v>44917</v>
      </c>
      <c r="C327">
        <f t="shared" si="5"/>
        <v>12</v>
      </c>
    </row>
    <row r="328" spans="1:3" x14ac:dyDescent="0.35">
      <c r="A328" t="s">
        <v>1604</v>
      </c>
      <c r="B328" s="4">
        <v>44876</v>
      </c>
      <c r="C328">
        <f t="shared" si="5"/>
        <v>11</v>
      </c>
    </row>
    <row r="329" spans="1:3" x14ac:dyDescent="0.35">
      <c r="A329" t="s">
        <v>2937</v>
      </c>
      <c r="B329" s="4">
        <v>44790</v>
      </c>
      <c r="C329">
        <f t="shared" si="5"/>
        <v>8</v>
      </c>
    </row>
    <row r="330" spans="1:3" x14ac:dyDescent="0.35">
      <c r="A330" t="s">
        <v>2594</v>
      </c>
      <c r="B330" s="4">
        <v>44756</v>
      </c>
      <c r="C330">
        <f t="shared" si="5"/>
        <v>7</v>
      </c>
    </row>
    <row r="331" spans="1:3" x14ac:dyDescent="0.35">
      <c r="A331" t="s">
        <v>3038</v>
      </c>
      <c r="B331" s="4">
        <v>44821</v>
      </c>
      <c r="C331">
        <f t="shared" si="5"/>
        <v>9</v>
      </c>
    </row>
    <row r="332" spans="1:3" x14ac:dyDescent="0.35">
      <c r="A332" t="s">
        <v>3007</v>
      </c>
      <c r="B332" s="4">
        <v>44874</v>
      </c>
      <c r="C332">
        <f t="shared" si="5"/>
        <v>11</v>
      </c>
    </row>
    <row r="333" spans="1:3" x14ac:dyDescent="0.35">
      <c r="A333" t="s">
        <v>1913</v>
      </c>
      <c r="B333" s="4">
        <v>44835</v>
      </c>
      <c r="C333">
        <f t="shared" si="5"/>
        <v>10</v>
      </c>
    </row>
    <row r="334" spans="1:3" x14ac:dyDescent="0.35">
      <c r="A334" t="s">
        <v>1141</v>
      </c>
      <c r="B334" s="4">
        <v>44855</v>
      </c>
      <c r="C334">
        <f t="shared" si="5"/>
        <v>10</v>
      </c>
    </row>
    <row r="335" spans="1:3" x14ac:dyDescent="0.35">
      <c r="A335" t="s">
        <v>2612</v>
      </c>
      <c r="B335" s="4">
        <v>44765</v>
      </c>
      <c r="C335">
        <f t="shared" si="5"/>
        <v>7</v>
      </c>
    </row>
    <row r="336" spans="1:3" x14ac:dyDescent="0.35">
      <c r="A336" t="s">
        <v>3079</v>
      </c>
      <c r="B336" s="4">
        <v>44903</v>
      </c>
      <c r="C336">
        <f t="shared" si="5"/>
        <v>12</v>
      </c>
    </row>
    <row r="337" spans="1:3" x14ac:dyDescent="0.35">
      <c r="A337" t="s">
        <v>1795</v>
      </c>
      <c r="B337" s="4">
        <v>44815</v>
      </c>
      <c r="C337">
        <f t="shared" si="5"/>
        <v>9</v>
      </c>
    </row>
    <row r="338" spans="1:3" x14ac:dyDescent="0.35">
      <c r="A338" t="s">
        <v>2891</v>
      </c>
      <c r="B338" s="4">
        <v>44888</v>
      </c>
      <c r="C338">
        <f t="shared" si="5"/>
        <v>11</v>
      </c>
    </row>
    <row r="339" spans="1:3" x14ac:dyDescent="0.35">
      <c r="A339" t="s">
        <v>2114</v>
      </c>
      <c r="B339" s="4">
        <v>44854</v>
      </c>
      <c r="C339">
        <f t="shared" si="5"/>
        <v>10</v>
      </c>
    </row>
    <row r="340" spans="1:3" x14ac:dyDescent="0.35">
      <c r="A340" t="s">
        <v>1872</v>
      </c>
      <c r="B340" s="4">
        <v>44837</v>
      </c>
      <c r="C340">
        <f t="shared" si="5"/>
        <v>10</v>
      </c>
    </row>
    <row r="341" spans="1:3" x14ac:dyDescent="0.35">
      <c r="A341" t="s">
        <v>2037</v>
      </c>
      <c r="B341" s="4">
        <v>44835</v>
      </c>
      <c r="C341">
        <f t="shared" si="5"/>
        <v>10</v>
      </c>
    </row>
    <row r="342" spans="1:3" x14ac:dyDescent="0.35">
      <c r="A342" t="s">
        <v>2470</v>
      </c>
      <c r="B342" s="4">
        <v>44840</v>
      </c>
      <c r="C342">
        <f t="shared" si="5"/>
        <v>10</v>
      </c>
    </row>
    <row r="343" spans="1:3" x14ac:dyDescent="0.35">
      <c r="A343" t="s">
        <v>2227</v>
      </c>
      <c r="B343" s="4">
        <v>44752</v>
      </c>
      <c r="C343">
        <f t="shared" si="5"/>
        <v>7</v>
      </c>
    </row>
    <row r="344" spans="1:3" x14ac:dyDescent="0.35">
      <c r="A344" t="s">
        <v>2072</v>
      </c>
      <c r="B344" s="4">
        <v>44773</v>
      </c>
      <c r="C344">
        <f t="shared" si="5"/>
        <v>7</v>
      </c>
    </row>
    <row r="345" spans="1:3" x14ac:dyDescent="0.35">
      <c r="A345" t="s">
        <v>1764</v>
      </c>
      <c r="B345" s="4">
        <v>44817</v>
      </c>
      <c r="C345">
        <f t="shared" si="5"/>
        <v>9</v>
      </c>
    </row>
    <row r="346" spans="1:3" x14ac:dyDescent="0.35">
      <c r="A346" t="s">
        <v>2650</v>
      </c>
      <c r="B346" s="4">
        <v>44789</v>
      </c>
      <c r="C346">
        <f t="shared" si="5"/>
        <v>8</v>
      </c>
    </row>
    <row r="347" spans="1:3" x14ac:dyDescent="0.35">
      <c r="A347" t="s">
        <v>2562</v>
      </c>
      <c r="B347" s="4">
        <v>44809</v>
      </c>
      <c r="C347">
        <f t="shared" si="5"/>
        <v>9</v>
      </c>
    </row>
    <row r="348" spans="1:3" x14ac:dyDescent="0.35">
      <c r="A348" t="s">
        <v>2784</v>
      </c>
      <c r="B348" s="4">
        <v>44854</v>
      </c>
      <c r="C348">
        <f t="shared" si="5"/>
        <v>10</v>
      </c>
    </row>
    <row r="349" spans="1:3" x14ac:dyDescent="0.35">
      <c r="A349" t="s">
        <v>1933</v>
      </c>
      <c r="B349" s="4">
        <v>44767</v>
      </c>
      <c r="C349">
        <f t="shared" si="5"/>
        <v>7</v>
      </c>
    </row>
    <row r="350" spans="1:3" x14ac:dyDescent="0.35">
      <c r="A350" t="s">
        <v>1260</v>
      </c>
      <c r="B350" s="4">
        <v>44766</v>
      </c>
      <c r="C350">
        <f t="shared" si="5"/>
        <v>7</v>
      </c>
    </row>
    <row r="351" spans="1:3" x14ac:dyDescent="0.35">
      <c r="A351" t="s">
        <v>2134</v>
      </c>
      <c r="B351" s="4">
        <v>44821</v>
      </c>
      <c r="C351">
        <f t="shared" si="5"/>
        <v>9</v>
      </c>
    </row>
    <row r="352" spans="1:3" x14ac:dyDescent="0.35">
      <c r="A352" t="s">
        <v>1332</v>
      </c>
      <c r="B352" s="4">
        <v>44815</v>
      </c>
      <c r="C352">
        <f t="shared" si="5"/>
        <v>9</v>
      </c>
    </row>
    <row r="353" spans="1:3" x14ac:dyDescent="0.35">
      <c r="A353" t="s">
        <v>1683</v>
      </c>
      <c r="B353" s="4">
        <v>44905</v>
      </c>
      <c r="C353">
        <f t="shared" si="5"/>
        <v>12</v>
      </c>
    </row>
    <row r="354" spans="1:3" x14ac:dyDescent="0.35">
      <c r="A354" t="s">
        <v>2581</v>
      </c>
      <c r="B354" s="4">
        <v>44878</v>
      </c>
      <c r="C354">
        <f t="shared" si="5"/>
        <v>11</v>
      </c>
    </row>
    <row r="355" spans="1:3" x14ac:dyDescent="0.35">
      <c r="A355" t="s">
        <v>1315</v>
      </c>
      <c r="B355" s="4">
        <v>44878</v>
      </c>
      <c r="C355">
        <f t="shared" si="5"/>
        <v>11</v>
      </c>
    </row>
    <row r="356" spans="1:3" x14ac:dyDescent="0.35">
      <c r="A356" t="s">
        <v>2772</v>
      </c>
      <c r="B356" s="4">
        <v>44881</v>
      </c>
      <c r="C356">
        <f t="shared" si="5"/>
        <v>11</v>
      </c>
    </row>
    <row r="357" spans="1:3" x14ac:dyDescent="0.35">
      <c r="A357" t="s">
        <v>2414</v>
      </c>
      <c r="B357" s="4">
        <v>44831</v>
      </c>
      <c r="C357">
        <f t="shared" si="5"/>
        <v>9</v>
      </c>
    </row>
    <row r="358" spans="1:3" x14ac:dyDescent="0.35">
      <c r="A358" t="s">
        <v>1695</v>
      </c>
      <c r="B358" s="4">
        <v>44766</v>
      </c>
      <c r="C358">
        <f t="shared" si="5"/>
        <v>7</v>
      </c>
    </row>
    <row r="359" spans="1:3" x14ac:dyDescent="0.35">
      <c r="A359" t="s">
        <v>2478</v>
      </c>
      <c r="B359" s="4">
        <v>44795</v>
      </c>
      <c r="C359">
        <f t="shared" si="5"/>
        <v>8</v>
      </c>
    </row>
    <row r="360" spans="1:3" x14ac:dyDescent="0.35">
      <c r="A360" t="s">
        <v>2219</v>
      </c>
      <c r="B360" s="4">
        <v>44879</v>
      </c>
      <c r="C360">
        <f t="shared" si="5"/>
        <v>11</v>
      </c>
    </row>
    <row r="361" spans="1:3" x14ac:dyDescent="0.35">
      <c r="A361" t="s">
        <v>2436</v>
      </c>
      <c r="B361" s="4">
        <v>44751</v>
      </c>
      <c r="C361">
        <f t="shared" si="5"/>
        <v>7</v>
      </c>
    </row>
    <row r="362" spans="1:3" x14ac:dyDescent="0.35">
      <c r="A362" t="s">
        <v>2128</v>
      </c>
      <c r="B362" s="4">
        <v>44778</v>
      </c>
      <c r="C362">
        <f t="shared" si="5"/>
        <v>8</v>
      </c>
    </row>
    <row r="363" spans="1:3" x14ac:dyDescent="0.35">
      <c r="A363" t="s">
        <v>1762</v>
      </c>
      <c r="B363" s="4">
        <v>44783</v>
      </c>
      <c r="C363">
        <f t="shared" si="5"/>
        <v>8</v>
      </c>
    </row>
    <row r="364" spans="1:3" x14ac:dyDescent="0.35">
      <c r="A364" t="s">
        <v>1368</v>
      </c>
      <c r="B364" s="4">
        <v>44772</v>
      </c>
      <c r="C364">
        <f t="shared" si="5"/>
        <v>7</v>
      </c>
    </row>
    <row r="365" spans="1:3" x14ac:dyDescent="0.35">
      <c r="A365" t="s">
        <v>2400</v>
      </c>
      <c r="B365" s="4">
        <v>44754</v>
      </c>
      <c r="C365">
        <f t="shared" si="5"/>
        <v>7</v>
      </c>
    </row>
    <row r="366" spans="1:3" x14ac:dyDescent="0.35">
      <c r="A366" t="s">
        <v>1147</v>
      </c>
      <c r="B366" s="4">
        <v>44858</v>
      </c>
      <c r="C366">
        <f t="shared" si="5"/>
        <v>10</v>
      </c>
    </row>
    <row r="367" spans="1:3" x14ac:dyDescent="0.35">
      <c r="A367" t="s">
        <v>1252</v>
      </c>
      <c r="B367" s="4">
        <v>44915</v>
      </c>
      <c r="C367">
        <f t="shared" si="5"/>
        <v>12</v>
      </c>
    </row>
    <row r="368" spans="1:3" x14ac:dyDescent="0.35">
      <c r="A368" t="s">
        <v>2845</v>
      </c>
      <c r="B368" s="4">
        <v>44830</v>
      </c>
      <c r="C368">
        <f t="shared" si="5"/>
        <v>9</v>
      </c>
    </row>
    <row r="369" spans="1:3" x14ac:dyDescent="0.35">
      <c r="A369" t="s">
        <v>3066</v>
      </c>
      <c r="B369" s="4">
        <v>44810</v>
      </c>
      <c r="C369">
        <f t="shared" si="5"/>
        <v>9</v>
      </c>
    </row>
    <row r="370" spans="1:3" x14ac:dyDescent="0.35">
      <c r="A370" t="s">
        <v>1777</v>
      </c>
      <c r="B370" s="4">
        <v>44753</v>
      </c>
      <c r="C370">
        <f t="shared" si="5"/>
        <v>7</v>
      </c>
    </row>
    <row r="371" spans="1:3" x14ac:dyDescent="0.35">
      <c r="A371" t="s">
        <v>1890</v>
      </c>
      <c r="B371" s="4">
        <v>44796</v>
      </c>
      <c r="C371">
        <f t="shared" si="5"/>
        <v>8</v>
      </c>
    </row>
    <row r="372" spans="1:3" x14ac:dyDescent="0.35">
      <c r="A372" t="s">
        <v>1729</v>
      </c>
      <c r="B372" s="4">
        <v>44761</v>
      </c>
      <c r="C372">
        <f t="shared" si="5"/>
        <v>7</v>
      </c>
    </row>
    <row r="373" spans="1:3" x14ac:dyDescent="0.35">
      <c r="A373" t="s">
        <v>2911</v>
      </c>
      <c r="B373" s="4">
        <v>44830</v>
      </c>
      <c r="C373">
        <f t="shared" si="5"/>
        <v>9</v>
      </c>
    </row>
    <row r="374" spans="1:3" x14ac:dyDescent="0.35">
      <c r="A374" t="s">
        <v>1978</v>
      </c>
      <c r="B374" s="4">
        <v>44792</v>
      </c>
      <c r="C374">
        <f t="shared" si="5"/>
        <v>8</v>
      </c>
    </row>
    <row r="375" spans="1:3" x14ac:dyDescent="0.35">
      <c r="A375" t="s">
        <v>1268</v>
      </c>
      <c r="B375" s="4">
        <v>44778</v>
      </c>
      <c r="C375">
        <f t="shared" si="5"/>
        <v>8</v>
      </c>
    </row>
    <row r="376" spans="1:3" x14ac:dyDescent="0.35">
      <c r="A376" t="s">
        <v>2410</v>
      </c>
      <c r="B376" s="4">
        <v>44780</v>
      </c>
      <c r="C376">
        <f t="shared" si="5"/>
        <v>8</v>
      </c>
    </row>
    <row r="377" spans="1:3" x14ac:dyDescent="0.35">
      <c r="A377" t="s">
        <v>1420</v>
      </c>
      <c r="B377" s="4">
        <v>44788</v>
      </c>
      <c r="C377">
        <f t="shared" si="5"/>
        <v>8</v>
      </c>
    </row>
    <row r="378" spans="1:3" x14ac:dyDescent="0.35">
      <c r="A378" t="s">
        <v>2082</v>
      </c>
      <c r="B378" s="4">
        <v>44843</v>
      </c>
      <c r="C378">
        <f t="shared" si="5"/>
        <v>10</v>
      </c>
    </row>
    <row r="379" spans="1:3" x14ac:dyDescent="0.35">
      <c r="A379" t="s">
        <v>1984</v>
      </c>
      <c r="B379" s="4">
        <v>44856</v>
      </c>
      <c r="C379">
        <f t="shared" si="5"/>
        <v>10</v>
      </c>
    </row>
    <row r="380" spans="1:3" x14ac:dyDescent="0.35">
      <c r="A380" t="s">
        <v>1591</v>
      </c>
      <c r="B380" s="4">
        <v>44763</v>
      </c>
      <c r="C380">
        <f t="shared" si="5"/>
        <v>7</v>
      </c>
    </row>
    <row r="381" spans="1:3" x14ac:dyDescent="0.35">
      <c r="A381" t="s">
        <v>1351</v>
      </c>
      <c r="B381" s="4">
        <v>44803</v>
      </c>
      <c r="C381">
        <f t="shared" si="5"/>
        <v>8</v>
      </c>
    </row>
    <row r="382" spans="1:3" x14ac:dyDescent="0.35">
      <c r="A382" t="s">
        <v>2614</v>
      </c>
      <c r="B382" s="4">
        <v>44777</v>
      </c>
      <c r="C382">
        <f t="shared" si="5"/>
        <v>8</v>
      </c>
    </row>
    <row r="383" spans="1:3" x14ac:dyDescent="0.35">
      <c r="A383" t="s">
        <v>1809</v>
      </c>
      <c r="B383" s="4">
        <v>44822</v>
      </c>
      <c r="C383">
        <f t="shared" si="5"/>
        <v>9</v>
      </c>
    </row>
    <row r="384" spans="1:3" x14ac:dyDescent="0.35">
      <c r="A384" t="s">
        <v>2045</v>
      </c>
      <c r="B384" s="4">
        <v>44826</v>
      </c>
      <c r="C384">
        <f t="shared" si="5"/>
        <v>9</v>
      </c>
    </row>
    <row r="385" spans="1:3" x14ac:dyDescent="0.35">
      <c r="A385" t="s">
        <v>2148</v>
      </c>
      <c r="B385" s="4">
        <v>44913</v>
      </c>
      <c r="C385">
        <f t="shared" si="5"/>
        <v>12</v>
      </c>
    </row>
    <row r="386" spans="1:3" x14ac:dyDescent="0.35">
      <c r="A386" t="s">
        <v>1678</v>
      </c>
      <c r="B386" s="4">
        <v>44878</v>
      </c>
      <c r="C386">
        <f t="shared" si="5"/>
        <v>11</v>
      </c>
    </row>
    <row r="387" spans="1:3" x14ac:dyDescent="0.35">
      <c r="A387" t="s">
        <v>2818</v>
      </c>
      <c r="B387" s="4">
        <v>44808</v>
      </c>
      <c r="C387">
        <f t="shared" ref="C387:C450" si="6">MONTH(B387)</f>
        <v>9</v>
      </c>
    </row>
    <row r="388" spans="1:3" x14ac:dyDescent="0.35">
      <c r="A388" t="s">
        <v>1306</v>
      </c>
      <c r="B388" s="4">
        <v>44858</v>
      </c>
      <c r="C388">
        <f t="shared" si="6"/>
        <v>10</v>
      </c>
    </row>
    <row r="389" spans="1:3" x14ac:dyDescent="0.35">
      <c r="A389" t="s">
        <v>1567</v>
      </c>
      <c r="B389" s="4">
        <v>44772</v>
      </c>
      <c r="C389">
        <f t="shared" si="6"/>
        <v>7</v>
      </c>
    </row>
    <row r="390" spans="1:3" x14ac:dyDescent="0.35">
      <c r="A390" t="s">
        <v>2855</v>
      </c>
      <c r="B390" s="4">
        <v>44856</v>
      </c>
      <c r="C390">
        <f t="shared" si="6"/>
        <v>10</v>
      </c>
    </row>
    <row r="391" spans="1:3" x14ac:dyDescent="0.35">
      <c r="A391" t="s">
        <v>2745</v>
      </c>
      <c r="B391" s="4">
        <v>44801</v>
      </c>
      <c r="C391">
        <f t="shared" si="6"/>
        <v>8</v>
      </c>
    </row>
    <row r="392" spans="1:3" x14ac:dyDescent="0.35">
      <c r="A392" t="s">
        <v>2162</v>
      </c>
      <c r="B392" s="4">
        <v>44765</v>
      </c>
      <c r="C392">
        <f t="shared" si="6"/>
        <v>7</v>
      </c>
    </row>
    <row r="393" spans="1:3" x14ac:dyDescent="0.35">
      <c r="A393" t="s">
        <v>1937</v>
      </c>
      <c r="B393" s="4">
        <v>44830</v>
      </c>
      <c r="C393">
        <f t="shared" si="6"/>
        <v>9</v>
      </c>
    </row>
    <row r="394" spans="1:3" x14ac:dyDescent="0.35">
      <c r="A394" t="s">
        <v>1342</v>
      </c>
      <c r="B394" s="4">
        <v>44755</v>
      </c>
      <c r="C394">
        <f t="shared" si="6"/>
        <v>7</v>
      </c>
    </row>
    <row r="395" spans="1:3" x14ac:dyDescent="0.35">
      <c r="A395" t="s">
        <v>1434</v>
      </c>
      <c r="B395" s="4">
        <v>44889</v>
      </c>
      <c r="C395">
        <f t="shared" si="6"/>
        <v>11</v>
      </c>
    </row>
    <row r="396" spans="1:3" x14ac:dyDescent="0.35">
      <c r="A396" t="s">
        <v>2448</v>
      </c>
      <c r="B396" s="4">
        <v>44782</v>
      </c>
      <c r="C396">
        <f t="shared" si="6"/>
        <v>8</v>
      </c>
    </row>
    <row r="397" spans="1:3" x14ac:dyDescent="0.35">
      <c r="A397" t="s">
        <v>2798</v>
      </c>
      <c r="B397" s="4">
        <v>44841</v>
      </c>
      <c r="C397">
        <f t="shared" si="6"/>
        <v>10</v>
      </c>
    </row>
    <row r="398" spans="1:3" x14ac:dyDescent="0.35">
      <c r="A398" t="s">
        <v>2522</v>
      </c>
      <c r="B398" s="4">
        <v>44909</v>
      </c>
      <c r="C398">
        <f t="shared" si="6"/>
        <v>12</v>
      </c>
    </row>
    <row r="399" spans="1:3" x14ac:dyDescent="0.35">
      <c r="A399" t="s">
        <v>1322</v>
      </c>
      <c r="B399" s="4">
        <v>44828</v>
      </c>
      <c r="C399">
        <f t="shared" si="6"/>
        <v>9</v>
      </c>
    </row>
    <row r="400" spans="1:3" x14ac:dyDescent="0.35">
      <c r="A400" t="s">
        <v>1680</v>
      </c>
      <c r="B400" s="4">
        <v>44755</v>
      </c>
      <c r="C400">
        <f t="shared" si="6"/>
        <v>7</v>
      </c>
    </row>
    <row r="401" spans="1:3" x14ac:dyDescent="0.35">
      <c r="A401" t="s">
        <v>2168</v>
      </c>
      <c r="B401" s="4">
        <v>44818</v>
      </c>
      <c r="C401">
        <f t="shared" si="6"/>
        <v>9</v>
      </c>
    </row>
    <row r="402" spans="1:3" x14ac:dyDescent="0.35">
      <c r="A402" t="s">
        <v>1644</v>
      </c>
      <c r="B402" s="4">
        <v>44864</v>
      </c>
      <c r="C402">
        <f t="shared" si="6"/>
        <v>10</v>
      </c>
    </row>
    <row r="403" spans="1:3" x14ac:dyDescent="0.35">
      <c r="A403" t="s">
        <v>1670</v>
      </c>
      <c r="B403" s="4">
        <v>44788</v>
      </c>
      <c r="C403">
        <f t="shared" si="6"/>
        <v>8</v>
      </c>
    </row>
    <row r="404" spans="1:3" x14ac:dyDescent="0.35">
      <c r="A404" t="s">
        <v>2971</v>
      </c>
      <c r="B404" s="4">
        <v>44915</v>
      </c>
      <c r="C404">
        <f t="shared" si="6"/>
        <v>12</v>
      </c>
    </row>
    <row r="405" spans="1:3" x14ac:dyDescent="0.35">
      <c r="A405" t="s">
        <v>3128</v>
      </c>
      <c r="B405" s="4">
        <v>44905</v>
      </c>
      <c r="C405">
        <f t="shared" si="6"/>
        <v>12</v>
      </c>
    </row>
    <row r="406" spans="1:3" x14ac:dyDescent="0.35">
      <c r="A406" t="s">
        <v>1453</v>
      </c>
      <c r="B406" s="4">
        <v>44907</v>
      </c>
      <c r="C406">
        <f t="shared" si="6"/>
        <v>12</v>
      </c>
    </row>
    <row r="407" spans="1:3" x14ac:dyDescent="0.35">
      <c r="A407" t="s">
        <v>3060</v>
      </c>
      <c r="B407" s="4">
        <v>44803</v>
      </c>
      <c r="C407">
        <f t="shared" si="6"/>
        <v>8</v>
      </c>
    </row>
    <row r="408" spans="1:3" x14ac:dyDescent="0.35">
      <c r="A408" t="s">
        <v>2120</v>
      </c>
      <c r="B408" s="4">
        <v>44826</v>
      </c>
      <c r="C408">
        <f t="shared" si="6"/>
        <v>9</v>
      </c>
    </row>
    <row r="409" spans="1:3" x14ac:dyDescent="0.35">
      <c r="A409" t="s">
        <v>3130</v>
      </c>
      <c r="B409" s="4">
        <v>44904</v>
      </c>
      <c r="C409">
        <f t="shared" si="6"/>
        <v>12</v>
      </c>
    </row>
    <row r="410" spans="1:3" x14ac:dyDescent="0.35">
      <c r="A410" t="s">
        <v>1284</v>
      </c>
      <c r="B410" s="4">
        <v>44849</v>
      </c>
      <c r="C410">
        <f t="shared" si="6"/>
        <v>10</v>
      </c>
    </row>
    <row r="411" spans="1:3" x14ac:dyDescent="0.35">
      <c r="A411" t="s">
        <v>3058</v>
      </c>
      <c r="B411" s="4">
        <v>44808</v>
      </c>
      <c r="C411">
        <f t="shared" si="6"/>
        <v>9</v>
      </c>
    </row>
    <row r="412" spans="1:3" x14ac:dyDescent="0.35">
      <c r="A412" t="s">
        <v>1189</v>
      </c>
      <c r="B412" s="4">
        <v>44893</v>
      </c>
      <c r="C412">
        <f t="shared" si="6"/>
        <v>11</v>
      </c>
    </row>
    <row r="413" spans="1:3" x14ac:dyDescent="0.35">
      <c r="A413" t="s">
        <v>2792</v>
      </c>
      <c r="B413" s="4">
        <v>44909</v>
      </c>
      <c r="C413">
        <f t="shared" si="6"/>
        <v>12</v>
      </c>
    </row>
    <row r="414" spans="1:3" x14ac:dyDescent="0.35">
      <c r="A414" t="s">
        <v>2215</v>
      </c>
      <c r="B414" s="4">
        <v>44820</v>
      </c>
      <c r="C414">
        <f t="shared" si="6"/>
        <v>9</v>
      </c>
    </row>
    <row r="415" spans="1:3" x14ac:dyDescent="0.35">
      <c r="A415" t="s">
        <v>3111</v>
      </c>
      <c r="B415" s="4">
        <v>44875</v>
      </c>
      <c r="C415">
        <f t="shared" si="6"/>
        <v>11</v>
      </c>
    </row>
    <row r="416" spans="1:3" x14ac:dyDescent="0.35">
      <c r="A416" t="s">
        <v>2588</v>
      </c>
      <c r="B416" s="4">
        <v>44916</v>
      </c>
      <c r="C416">
        <f t="shared" si="6"/>
        <v>12</v>
      </c>
    </row>
    <row r="417" spans="1:3" x14ac:dyDescent="0.35">
      <c r="A417" t="s">
        <v>1254</v>
      </c>
      <c r="B417" s="4">
        <v>44773</v>
      </c>
      <c r="C417">
        <f t="shared" si="6"/>
        <v>7</v>
      </c>
    </row>
    <row r="418" spans="1:3" x14ac:dyDescent="0.35">
      <c r="A418" t="s">
        <v>2195</v>
      </c>
      <c r="B418" s="4">
        <v>44901</v>
      </c>
      <c r="C418">
        <f t="shared" si="6"/>
        <v>12</v>
      </c>
    </row>
    <row r="419" spans="1:3" x14ac:dyDescent="0.35">
      <c r="A419" t="s">
        <v>2136</v>
      </c>
      <c r="B419" s="4">
        <v>44841</v>
      </c>
      <c r="C419">
        <f t="shared" si="6"/>
        <v>10</v>
      </c>
    </row>
    <row r="420" spans="1:3" x14ac:dyDescent="0.35">
      <c r="A420" t="s">
        <v>1811</v>
      </c>
      <c r="B420" s="4">
        <v>44776</v>
      </c>
      <c r="C420">
        <f t="shared" si="6"/>
        <v>8</v>
      </c>
    </row>
    <row r="421" spans="1:3" x14ac:dyDescent="0.35">
      <c r="A421" t="s">
        <v>1123</v>
      </c>
      <c r="B421" s="4">
        <v>44880</v>
      </c>
      <c r="C421">
        <f t="shared" si="6"/>
        <v>11</v>
      </c>
    </row>
    <row r="422" spans="1:3" x14ac:dyDescent="0.35">
      <c r="A422" t="s">
        <v>1640</v>
      </c>
      <c r="B422" s="4">
        <v>44859</v>
      </c>
      <c r="C422">
        <f t="shared" si="6"/>
        <v>10</v>
      </c>
    </row>
    <row r="423" spans="1:3" x14ac:dyDescent="0.35">
      <c r="A423" t="s">
        <v>2156</v>
      </c>
      <c r="B423" s="4">
        <v>44912</v>
      </c>
      <c r="C423">
        <f t="shared" si="6"/>
        <v>12</v>
      </c>
    </row>
    <row r="424" spans="1:3" x14ac:dyDescent="0.35">
      <c r="A424" t="s">
        <v>1813</v>
      </c>
      <c r="B424" s="4">
        <v>44832</v>
      </c>
      <c r="C424">
        <f t="shared" si="6"/>
        <v>9</v>
      </c>
    </row>
    <row r="425" spans="1:3" x14ac:dyDescent="0.35">
      <c r="A425" t="s">
        <v>3109</v>
      </c>
      <c r="B425" s="4">
        <v>44848</v>
      </c>
      <c r="C425">
        <f t="shared" si="6"/>
        <v>10</v>
      </c>
    </row>
    <row r="426" spans="1:3" x14ac:dyDescent="0.35">
      <c r="A426" t="s">
        <v>2963</v>
      </c>
      <c r="B426" s="4">
        <v>44747</v>
      </c>
      <c r="C426">
        <f t="shared" si="6"/>
        <v>7</v>
      </c>
    </row>
    <row r="427" spans="1:3" x14ac:dyDescent="0.35">
      <c r="A427" t="s">
        <v>2209</v>
      </c>
      <c r="B427" s="4">
        <v>44801</v>
      </c>
      <c r="C427">
        <f t="shared" si="6"/>
        <v>8</v>
      </c>
    </row>
    <row r="428" spans="1:3" x14ac:dyDescent="0.35">
      <c r="A428" t="s">
        <v>2430</v>
      </c>
      <c r="B428" s="4">
        <v>44788</v>
      </c>
      <c r="C428">
        <f t="shared" si="6"/>
        <v>8</v>
      </c>
    </row>
    <row r="429" spans="1:3" x14ac:dyDescent="0.35">
      <c r="A429" t="s">
        <v>1929</v>
      </c>
      <c r="B429" s="4">
        <v>44908</v>
      </c>
      <c r="C429">
        <f t="shared" si="6"/>
        <v>12</v>
      </c>
    </row>
    <row r="430" spans="1:3" x14ac:dyDescent="0.35">
      <c r="A430" t="s">
        <v>1494</v>
      </c>
      <c r="B430" s="4">
        <v>44900</v>
      </c>
      <c r="C430">
        <f t="shared" si="6"/>
        <v>12</v>
      </c>
    </row>
    <row r="431" spans="1:3" x14ac:dyDescent="0.35">
      <c r="A431" t="s">
        <v>2554</v>
      </c>
      <c r="B431" s="4">
        <v>44767</v>
      </c>
      <c r="C431">
        <f t="shared" si="6"/>
        <v>7</v>
      </c>
    </row>
    <row r="432" spans="1:3" x14ac:dyDescent="0.35">
      <c r="A432" t="s">
        <v>2444</v>
      </c>
      <c r="B432" s="4">
        <v>44858</v>
      </c>
      <c r="C432">
        <f t="shared" si="6"/>
        <v>10</v>
      </c>
    </row>
    <row r="433" spans="1:3" x14ac:dyDescent="0.35">
      <c r="A433" t="s">
        <v>1737</v>
      </c>
      <c r="B433" s="4">
        <v>44787</v>
      </c>
      <c r="C433">
        <f t="shared" si="6"/>
        <v>8</v>
      </c>
    </row>
    <row r="434" spans="1:3" x14ac:dyDescent="0.35">
      <c r="A434" t="s">
        <v>2368</v>
      </c>
      <c r="B434" s="4">
        <v>44896</v>
      </c>
      <c r="C434">
        <f t="shared" si="6"/>
        <v>12</v>
      </c>
    </row>
    <row r="435" spans="1:3" x14ac:dyDescent="0.35">
      <c r="A435" t="s">
        <v>1892</v>
      </c>
      <c r="B435" s="4">
        <v>44762</v>
      </c>
      <c r="C435">
        <f t="shared" si="6"/>
        <v>7</v>
      </c>
    </row>
    <row r="436" spans="1:3" x14ac:dyDescent="0.35">
      <c r="A436" t="s">
        <v>2568</v>
      </c>
      <c r="B436" s="4">
        <v>44908</v>
      </c>
      <c r="C436">
        <f t="shared" si="6"/>
        <v>12</v>
      </c>
    </row>
    <row r="437" spans="1:3" x14ac:dyDescent="0.35">
      <c r="A437" t="s">
        <v>2500</v>
      </c>
      <c r="B437" s="4">
        <v>44850</v>
      </c>
      <c r="C437">
        <f t="shared" si="6"/>
        <v>10</v>
      </c>
    </row>
    <row r="438" spans="1:3" x14ac:dyDescent="0.35">
      <c r="A438" t="s">
        <v>2802</v>
      </c>
      <c r="B438" s="4">
        <v>44906</v>
      </c>
      <c r="C438">
        <f t="shared" si="6"/>
        <v>12</v>
      </c>
    </row>
    <row r="439" spans="1:3" x14ac:dyDescent="0.35">
      <c r="A439" t="s">
        <v>1824</v>
      </c>
      <c r="B439" s="4">
        <v>44798</v>
      </c>
      <c r="C439">
        <f t="shared" si="6"/>
        <v>8</v>
      </c>
    </row>
    <row r="440" spans="1:3" x14ac:dyDescent="0.35">
      <c r="A440" t="s">
        <v>2201</v>
      </c>
      <c r="B440" s="4">
        <v>44899</v>
      </c>
      <c r="C440">
        <f t="shared" si="6"/>
        <v>12</v>
      </c>
    </row>
    <row r="441" spans="1:3" x14ac:dyDescent="0.35">
      <c r="A441" t="s">
        <v>1553</v>
      </c>
      <c r="B441" s="4">
        <v>44839</v>
      </c>
      <c r="C441">
        <f t="shared" si="6"/>
        <v>10</v>
      </c>
    </row>
    <row r="442" spans="1:3" x14ac:dyDescent="0.35">
      <c r="A442" t="s">
        <v>1980</v>
      </c>
      <c r="B442" s="4">
        <v>44803</v>
      </c>
      <c r="C442">
        <f t="shared" si="6"/>
        <v>8</v>
      </c>
    </row>
    <row r="443" spans="1:3" x14ac:dyDescent="0.35">
      <c r="A443" t="s">
        <v>1120</v>
      </c>
      <c r="B443" s="4">
        <v>44842</v>
      </c>
      <c r="C443">
        <f t="shared" si="6"/>
        <v>10</v>
      </c>
    </row>
    <row r="444" spans="1:3" x14ac:dyDescent="0.35">
      <c r="A444" t="s">
        <v>2718</v>
      </c>
      <c r="B444" s="4">
        <v>44847</v>
      </c>
      <c r="C444">
        <f t="shared" si="6"/>
        <v>10</v>
      </c>
    </row>
    <row r="445" spans="1:3" x14ac:dyDescent="0.35">
      <c r="A445" t="s">
        <v>1477</v>
      </c>
      <c r="B445" s="4">
        <v>44835</v>
      </c>
      <c r="C445">
        <f t="shared" si="6"/>
        <v>10</v>
      </c>
    </row>
    <row r="446" spans="1:3" x14ac:dyDescent="0.35">
      <c r="A446" t="s">
        <v>2915</v>
      </c>
      <c r="B446" s="4">
        <v>44864</v>
      </c>
      <c r="C446">
        <f t="shared" si="6"/>
        <v>10</v>
      </c>
    </row>
    <row r="447" spans="1:3" x14ac:dyDescent="0.35">
      <c r="A447" t="s">
        <v>1901</v>
      </c>
      <c r="B447" s="4">
        <v>44878</v>
      </c>
      <c r="C447">
        <f t="shared" si="6"/>
        <v>11</v>
      </c>
    </row>
    <row r="448" spans="1:3" x14ac:dyDescent="0.35">
      <c r="A448" t="s">
        <v>1081</v>
      </c>
      <c r="B448" s="4">
        <v>44831</v>
      </c>
      <c r="C448">
        <f t="shared" si="6"/>
        <v>9</v>
      </c>
    </row>
    <row r="449" spans="1:3" x14ac:dyDescent="0.35">
      <c r="A449" t="s">
        <v>2573</v>
      </c>
      <c r="B449" s="4">
        <v>44810</v>
      </c>
      <c r="C449">
        <f t="shared" si="6"/>
        <v>9</v>
      </c>
    </row>
    <row r="450" spans="1:3" x14ac:dyDescent="0.35">
      <c r="A450" t="s">
        <v>2714</v>
      </c>
      <c r="B450" s="4">
        <v>44859</v>
      </c>
      <c r="C450">
        <f t="shared" si="6"/>
        <v>10</v>
      </c>
    </row>
    <row r="451" spans="1:3" x14ac:dyDescent="0.35">
      <c r="A451" t="s">
        <v>3056</v>
      </c>
      <c r="B451" s="4">
        <v>44908</v>
      </c>
      <c r="C451">
        <f t="shared" ref="C451:C501" si="7">MONTH(B451)</f>
        <v>12</v>
      </c>
    </row>
    <row r="452" spans="1:3" x14ac:dyDescent="0.35">
      <c r="A452" t="s">
        <v>2248</v>
      </c>
      <c r="B452" s="4">
        <v>44913</v>
      </c>
      <c r="C452">
        <f t="shared" si="7"/>
        <v>12</v>
      </c>
    </row>
    <row r="453" spans="1:3" x14ac:dyDescent="0.35">
      <c r="A453" t="s">
        <v>2265</v>
      </c>
      <c r="B453" s="4">
        <v>44827</v>
      </c>
      <c r="C453">
        <f t="shared" si="7"/>
        <v>9</v>
      </c>
    </row>
    <row r="454" spans="1:3" x14ac:dyDescent="0.35">
      <c r="A454" t="s">
        <v>1337</v>
      </c>
      <c r="B454" s="4">
        <v>44914</v>
      </c>
      <c r="C454">
        <f t="shared" si="7"/>
        <v>12</v>
      </c>
    </row>
    <row r="455" spans="1:3" x14ac:dyDescent="0.35">
      <c r="A455" t="s">
        <v>1576</v>
      </c>
      <c r="B455" s="4">
        <v>44883</v>
      </c>
      <c r="C455">
        <f t="shared" si="7"/>
        <v>11</v>
      </c>
    </row>
    <row r="456" spans="1:3" x14ac:dyDescent="0.35">
      <c r="A456" t="s">
        <v>2925</v>
      </c>
      <c r="B456" s="4">
        <v>44799</v>
      </c>
      <c r="C456">
        <f t="shared" si="7"/>
        <v>8</v>
      </c>
    </row>
    <row r="457" spans="1:3" x14ac:dyDescent="0.35">
      <c r="A457" t="s">
        <v>2636</v>
      </c>
      <c r="B457" s="4">
        <v>44809</v>
      </c>
      <c r="C457">
        <f t="shared" si="7"/>
        <v>9</v>
      </c>
    </row>
    <row r="458" spans="1:3" x14ac:dyDescent="0.35">
      <c r="A458" t="s">
        <v>1436</v>
      </c>
      <c r="B458" s="4">
        <v>44832</v>
      </c>
      <c r="C458">
        <f t="shared" si="7"/>
        <v>9</v>
      </c>
    </row>
    <row r="459" spans="1:3" x14ac:dyDescent="0.35">
      <c r="A459" t="s">
        <v>1616</v>
      </c>
      <c r="B459" s="4">
        <v>44799</v>
      </c>
      <c r="C459">
        <f t="shared" si="7"/>
        <v>8</v>
      </c>
    </row>
    <row r="460" spans="1:3" x14ac:dyDescent="0.35">
      <c r="A460" t="s">
        <v>1760</v>
      </c>
      <c r="B460" s="4">
        <v>44761</v>
      </c>
      <c r="C460">
        <f t="shared" si="7"/>
        <v>7</v>
      </c>
    </row>
    <row r="461" spans="1:3" x14ac:dyDescent="0.35">
      <c r="A461" t="s">
        <v>2961</v>
      </c>
      <c r="B461" s="4">
        <v>44837</v>
      </c>
      <c r="C461">
        <f t="shared" si="7"/>
        <v>10</v>
      </c>
    </row>
    <row r="462" spans="1:3" x14ac:dyDescent="0.35">
      <c r="A462" t="s">
        <v>1924</v>
      </c>
      <c r="B462" s="4">
        <v>44806</v>
      </c>
      <c r="C462">
        <f t="shared" si="7"/>
        <v>9</v>
      </c>
    </row>
    <row r="463" spans="1:3" x14ac:dyDescent="0.35">
      <c r="A463" t="s">
        <v>2110</v>
      </c>
      <c r="B463" s="4">
        <v>44810</v>
      </c>
      <c r="C463">
        <f t="shared" si="7"/>
        <v>9</v>
      </c>
    </row>
    <row r="464" spans="1:3" x14ac:dyDescent="0.35">
      <c r="A464" t="s">
        <v>2723</v>
      </c>
      <c r="B464" s="4">
        <v>44863</v>
      </c>
      <c r="C464">
        <f t="shared" si="7"/>
        <v>10</v>
      </c>
    </row>
    <row r="465" spans="1:3" x14ac:dyDescent="0.35">
      <c r="A465" t="s">
        <v>2899</v>
      </c>
      <c r="B465" s="4">
        <v>44843</v>
      </c>
      <c r="C465">
        <f t="shared" si="7"/>
        <v>10</v>
      </c>
    </row>
    <row r="466" spans="1:3" x14ac:dyDescent="0.35">
      <c r="A466" t="s">
        <v>3015</v>
      </c>
      <c r="B466" s="4">
        <v>44853</v>
      </c>
      <c r="C466">
        <f t="shared" si="7"/>
        <v>10</v>
      </c>
    </row>
    <row r="467" spans="1:3" x14ac:dyDescent="0.35">
      <c r="A467" t="s">
        <v>2741</v>
      </c>
      <c r="B467" s="4">
        <v>44899</v>
      </c>
      <c r="C467">
        <f t="shared" si="7"/>
        <v>12</v>
      </c>
    </row>
    <row r="468" spans="1:3" x14ac:dyDescent="0.35">
      <c r="A468" t="s">
        <v>2537</v>
      </c>
      <c r="B468" s="4">
        <v>44853</v>
      </c>
      <c r="C468">
        <f t="shared" si="7"/>
        <v>10</v>
      </c>
    </row>
    <row r="469" spans="1:3" x14ac:dyDescent="0.35">
      <c r="A469" t="s">
        <v>1524</v>
      </c>
      <c r="B469" s="4">
        <v>44824</v>
      </c>
      <c r="C469">
        <f t="shared" si="7"/>
        <v>9</v>
      </c>
    </row>
    <row r="470" spans="1:3" x14ac:dyDescent="0.35">
      <c r="A470" t="s">
        <v>2656</v>
      </c>
      <c r="B470" s="4">
        <v>44775</v>
      </c>
      <c r="C470">
        <f t="shared" si="7"/>
        <v>8</v>
      </c>
    </row>
    <row r="471" spans="1:3" x14ac:dyDescent="0.35">
      <c r="A471" t="s">
        <v>2770</v>
      </c>
      <c r="B471" s="4">
        <v>44800</v>
      </c>
      <c r="C471">
        <f t="shared" si="7"/>
        <v>8</v>
      </c>
    </row>
    <row r="472" spans="1:3" x14ac:dyDescent="0.35">
      <c r="A472" t="s">
        <v>1626</v>
      </c>
      <c r="B472" s="4">
        <v>44889</v>
      </c>
      <c r="C472">
        <f t="shared" si="7"/>
        <v>11</v>
      </c>
    </row>
    <row r="473" spans="1:3" x14ac:dyDescent="0.35">
      <c r="A473" t="s">
        <v>1569</v>
      </c>
      <c r="B473" s="4">
        <v>44881</v>
      </c>
      <c r="C473">
        <f t="shared" si="7"/>
        <v>11</v>
      </c>
    </row>
    <row r="474" spans="1:3" x14ac:dyDescent="0.35">
      <c r="A474" t="s">
        <v>1862</v>
      </c>
      <c r="B474" s="4">
        <v>44828</v>
      </c>
      <c r="C474">
        <f t="shared" si="7"/>
        <v>9</v>
      </c>
    </row>
    <row r="475" spans="1:3" x14ac:dyDescent="0.35">
      <c r="A475" t="s">
        <v>2530</v>
      </c>
      <c r="B475" s="4">
        <v>44752</v>
      </c>
      <c r="C475">
        <f t="shared" si="7"/>
        <v>7</v>
      </c>
    </row>
    <row r="476" spans="1:3" x14ac:dyDescent="0.35">
      <c r="A476" t="s">
        <v>2277</v>
      </c>
      <c r="B476" s="4">
        <v>44873</v>
      </c>
      <c r="C476">
        <f t="shared" si="7"/>
        <v>11</v>
      </c>
    </row>
    <row r="477" spans="1:3" x14ac:dyDescent="0.35">
      <c r="A477" t="s">
        <v>3050</v>
      </c>
      <c r="B477" s="4">
        <v>44842</v>
      </c>
      <c r="C477">
        <f t="shared" si="7"/>
        <v>10</v>
      </c>
    </row>
    <row r="478" spans="1:3" x14ac:dyDescent="0.35">
      <c r="A478" t="s">
        <v>2733</v>
      </c>
      <c r="B478" s="4">
        <v>44866</v>
      </c>
      <c r="C478">
        <f t="shared" si="7"/>
        <v>11</v>
      </c>
    </row>
    <row r="479" spans="1:3" x14ac:dyDescent="0.35">
      <c r="A479" t="s">
        <v>1459</v>
      </c>
      <c r="B479" s="4">
        <v>44820</v>
      </c>
      <c r="C479">
        <f t="shared" si="7"/>
        <v>9</v>
      </c>
    </row>
    <row r="480" spans="1:3" x14ac:dyDescent="0.35">
      <c r="A480" t="s">
        <v>1144</v>
      </c>
      <c r="B480" s="4">
        <v>44896</v>
      </c>
      <c r="C480">
        <f t="shared" si="7"/>
        <v>12</v>
      </c>
    </row>
    <row r="481" spans="1:3" x14ac:dyDescent="0.35">
      <c r="A481" t="s">
        <v>2066</v>
      </c>
      <c r="B481" s="4">
        <v>44913</v>
      </c>
      <c r="C481">
        <f t="shared" si="7"/>
        <v>12</v>
      </c>
    </row>
    <row r="482" spans="1:3" x14ac:dyDescent="0.35">
      <c r="A482" t="s">
        <v>2102</v>
      </c>
      <c r="B482" s="4">
        <v>44806</v>
      </c>
      <c r="C482">
        <f t="shared" si="7"/>
        <v>9</v>
      </c>
    </row>
    <row r="483" spans="1:3" x14ac:dyDescent="0.35">
      <c r="A483" t="s">
        <v>1799</v>
      </c>
      <c r="B483" s="4">
        <v>44886</v>
      </c>
      <c r="C483">
        <f t="shared" si="7"/>
        <v>11</v>
      </c>
    </row>
    <row r="484" spans="1:3" x14ac:dyDescent="0.35">
      <c r="A484" t="s">
        <v>2835</v>
      </c>
      <c r="B484" s="4">
        <v>44902</v>
      </c>
      <c r="C484">
        <f t="shared" si="7"/>
        <v>12</v>
      </c>
    </row>
    <row r="485" spans="1:3" x14ac:dyDescent="0.35">
      <c r="A485" t="s">
        <v>1240</v>
      </c>
      <c r="B485" s="4">
        <v>44863</v>
      </c>
      <c r="C485">
        <f t="shared" si="7"/>
        <v>10</v>
      </c>
    </row>
    <row r="486" spans="1:3" x14ac:dyDescent="0.35">
      <c r="A486" t="s">
        <v>2646</v>
      </c>
      <c r="B486" s="4">
        <v>44777</v>
      </c>
      <c r="C486">
        <f t="shared" si="7"/>
        <v>8</v>
      </c>
    </row>
    <row r="487" spans="1:3" x14ac:dyDescent="0.35">
      <c r="A487" t="s">
        <v>2518</v>
      </c>
      <c r="B487" s="4">
        <v>44860</v>
      </c>
      <c r="C487">
        <f t="shared" si="7"/>
        <v>10</v>
      </c>
    </row>
    <row r="488" spans="1:3" x14ac:dyDescent="0.35">
      <c r="A488" t="s">
        <v>1237</v>
      </c>
      <c r="B488" s="4">
        <v>44874</v>
      </c>
      <c r="C488">
        <f t="shared" si="7"/>
        <v>11</v>
      </c>
    </row>
    <row r="489" spans="1:3" x14ac:dyDescent="0.35">
      <c r="A489" t="s">
        <v>3027</v>
      </c>
      <c r="B489" s="4">
        <v>44848</v>
      </c>
      <c r="C489">
        <f t="shared" si="7"/>
        <v>10</v>
      </c>
    </row>
    <row r="490" spans="1:3" x14ac:dyDescent="0.35">
      <c r="A490" t="s">
        <v>2620</v>
      </c>
      <c r="B490" s="4">
        <v>44846</v>
      </c>
      <c r="C490">
        <f t="shared" si="7"/>
        <v>10</v>
      </c>
    </row>
    <row r="491" spans="1:3" x14ac:dyDescent="0.35">
      <c r="A491" t="s">
        <v>1886</v>
      </c>
      <c r="B491" s="4">
        <v>44832</v>
      </c>
      <c r="C491">
        <f t="shared" si="7"/>
        <v>9</v>
      </c>
    </row>
    <row r="492" spans="1:3" x14ac:dyDescent="0.35">
      <c r="A492" t="s">
        <v>1719</v>
      </c>
      <c r="B492" s="4">
        <v>44810</v>
      </c>
      <c r="C492">
        <f t="shared" si="7"/>
        <v>9</v>
      </c>
    </row>
    <row r="493" spans="1:3" x14ac:dyDescent="0.35">
      <c r="A493" t="s">
        <v>1394</v>
      </c>
      <c r="B493" s="4">
        <v>44803</v>
      </c>
      <c r="C493">
        <f t="shared" si="7"/>
        <v>8</v>
      </c>
    </row>
    <row r="494" spans="1:3" x14ac:dyDescent="0.35">
      <c r="A494" t="s">
        <v>2446</v>
      </c>
      <c r="B494" s="4">
        <v>44879</v>
      </c>
      <c r="C494">
        <f t="shared" si="7"/>
        <v>11</v>
      </c>
    </row>
    <row r="495" spans="1:3" x14ac:dyDescent="0.35">
      <c r="A495" t="s">
        <v>1741</v>
      </c>
      <c r="B495" s="4">
        <v>44754</v>
      </c>
      <c r="C495">
        <f t="shared" si="7"/>
        <v>7</v>
      </c>
    </row>
    <row r="496" spans="1:3" x14ac:dyDescent="0.35">
      <c r="A496" t="s">
        <v>2514</v>
      </c>
      <c r="B496" s="4">
        <v>44848</v>
      </c>
      <c r="C496">
        <f t="shared" si="7"/>
        <v>10</v>
      </c>
    </row>
    <row r="497" spans="1:3" x14ac:dyDescent="0.35">
      <c r="A497" t="s">
        <v>2412</v>
      </c>
      <c r="B497" s="4">
        <v>44870</v>
      </c>
      <c r="C497">
        <f t="shared" si="7"/>
        <v>11</v>
      </c>
    </row>
    <row r="498" spans="1:3" x14ac:dyDescent="0.35">
      <c r="A498" t="s">
        <v>2197</v>
      </c>
      <c r="B498" s="4">
        <v>44830</v>
      </c>
      <c r="C498">
        <f t="shared" si="7"/>
        <v>9</v>
      </c>
    </row>
    <row r="499" spans="1:3" x14ac:dyDescent="0.35">
      <c r="A499" t="s">
        <v>2686</v>
      </c>
      <c r="B499" s="4">
        <v>44784</v>
      </c>
      <c r="C499">
        <f t="shared" si="7"/>
        <v>8</v>
      </c>
    </row>
    <row r="500" spans="1:3" x14ac:dyDescent="0.35">
      <c r="A500" t="s">
        <v>1755</v>
      </c>
      <c r="B500" s="4">
        <v>44887</v>
      </c>
      <c r="C500">
        <f t="shared" si="7"/>
        <v>11</v>
      </c>
    </row>
    <row r="501" spans="1:3" x14ac:dyDescent="0.35">
      <c r="A501" t="s">
        <v>2191</v>
      </c>
      <c r="B501" s="4">
        <v>44838</v>
      </c>
      <c r="C501">
        <f t="shared" si="7"/>
        <v>10</v>
      </c>
    </row>
  </sheetData>
  <autoFilter ref="C1:C50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opLeftCell="E1" zoomScale="93" zoomScaleNormal="93" workbookViewId="0">
      <selection activeCell="J2" sqref="J2"/>
    </sheetView>
  </sheetViews>
  <sheetFormatPr defaultColWidth="8.81640625" defaultRowHeight="14.5" x14ac:dyDescent="0.35"/>
  <cols>
    <col min="1" max="1" width="11" bestFit="1" customWidth="1"/>
    <col min="2" max="2" width="12.7265625" bestFit="1" customWidth="1"/>
    <col min="3" max="3" width="13.1796875" bestFit="1" customWidth="1"/>
    <col min="4" max="4" width="15.36328125" bestFit="1" customWidth="1"/>
    <col min="5" max="5" width="15.90625" bestFit="1" customWidth="1"/>
    <col min="6" max="6" width="13" bestFit="1" customWidth="1"/>
    <col min="7" max="7" width="0.7265625" customWidth="1"/>
    <col min="8" max="8" width="2.453125" customWidth="1"/>
    <col min="9" max="9" width="11" bestFit="1" customWidth="1"/>
    <col min="13" max="13" width="8.81640625" style="43"/>
    <col min="14" max="14" width="8.81640625" style="45"/>
    <col min="15" max="15" width="8.81640625" style="43"/>
  </cols>
  <sheetData>
    <row r="1" spans="1:15" x14ac:dyDescent="0.35">
      <c r="A1" t="s">
        <v>3140</v>
      </c>
      <c r="B1" t="s">
        <v>3187</v>
      </c>
      <c r="C1" t="s">
        <v>1020</v>
      </c>
      <c r="D1" t="s">
        <v>1022</v>
      </c>
      <c r="E1" t="s">
        <v>1023</v>
      </c>
      <c r="F1" t="s">
        <v>3198</v>
      </c>
      <c r="G1" t="s">
        <v>3188</v>
      </c>
      <c r="I1" t="s">
        <v>1009</v>
      </c>
      <c r="J1" t="s">
        <v>3189</v>
      </c>
      <c r="N1" s="46" t="s">
        <v>3193</v>
      </c>
      <c r="O1" s="43" t="s">
        <v>1035</v>
      </c>
    </row>
    <row r="2" spans="1:15" x14ac:dyDescent="0.35">
      <c r="A2" s="9" t="s">
        <v>1011</v>
      </c>
      <c r="B2">
        <f>AVERAGEIF(Main!$F$2:$F$1001,Helper!$A2,Main!$J$2:$J$1001)</f>
        <v>65.128834355828218</v>
      </c>
      <c r="C2">
        <f>AVERAGEIF(Main!$F$2:$F$1001,Helper!$A2,Main!$I$2:$I$1001)</f>
        <v>58.239263803680984</v>
      </c>
      <c r="D2">
        <f>AVERAGEIF(Main!$F$2:$F$1001,Helper!$A2,Main!$K$2:$K$1001)</f>
        <v>62.128834355828218</v>
      </c>
      <c r="E2">
        <f>AVERAGEIF(Main!$F$2:$F$1001,Helper!$A2,Main!$L$2:$L$1001)</f>
        <v>73.521472392638032</v>
      </c>
      <c r="F2">
        <f>SUMIF(Main!$F$2:$F$1001,Helper!A2,Main!$H$2:$H$1001)</f>
        <v>12042</v>
      </c>
      <c r="G2">
        <f>SUMIF(Main!$F$2:$F$1001,Helper!$A2,Main!$I$2:$I$1001)</f>
        <v>9493</v>
      </c>
      <c r="I2" s="9" t="s">
        <v>1015</v>
      </c>
      <c r="J2" s="9" t="str">
        <f>LEFT(Langkah!E25)</f>
        <v>A</v>
      </c>
      <c r="N2" s="46">
        <v>40</v>
      </c>
      <c r="O2" s="43" t="s">
        <v>1052</v>
      </c>
    </row>
    <row r="3" spans="1:15" x14ac:dyDescent="0.35">
      <c r="A3" s="9" t="s">
        <v>1015</v>
      </c>
      <c r="B3">
        <f>AVERAGEIF(Main!$F$2:$F$1001,Helper!$A3,Main!$J$2:$J$1001)</f>
        <v>63.874213836477985</v>
      </c>
      <c r="C3">
        <f>AVERAGEIF(Main!$F$2:$F$1001,Helper!$A3,Main!$I$2:$I$1001)</f>
        <v>57.075471698113205</v>
      </c>
      <c r="D3">
        <f>AVERAGEIF(Main!$F$2:$F$1001,Helper!$A3,Main!$K$2:$K$1001)</f>
        <v>62.654088050314463</v>
      </c>
      <c r="E3">
        <f>AVERAGEIF(Main!$F$2:$F$1001,Helper!$A3,Main!$L$2:$L$1001)</f>
        <v>73.440251572327043</v>
      </c>
      <c r="F3">
        <f>SUMIF(Main!$F$2:$F$1001,Helper!A3,Main!$H$2:$H$1001)</f>
        <v>11547</v>
      </c>
      <c r="G3">
        <f>SUMIF(Main!$F$2:$F$1001,Helper!$A3,Main!$I$2:$I$1001)</f>
        <v>9075</v>
      </c>
      <c r="I3" s="9" t="s">
        <v>1014</v>
      </c>
      <c r="J3" s="9" t="str">
        <f>LEFT(Langkah!E26)</f>
        <v>B</v>
      </c>
      <c r="N3" s="46">
        <v>40.01</v>
      </c>
      <c r="O3" s="43" t="s">
        <v>1050</v>
      </c>
    </row>
    <row r="4" spans="1:15" x14ac:dyDescent="0.35">
      <c r="A4" s="9" t="s">
        <v>1012</v>
      </c>
      <c r="B4" s="44">
        <f>AVERAGEIF(Main!$F$2:$F$1001,Helper!$A4,Main!$J$2:$J$1001)</f>
        <v>63.645348837209305</v>
      </c>
      <c r="C4">
        <f>AVERAGEIF(Main!$F$2:$F$1001,Helper!$A4,Main!$I$2:$I$1001)</f>
        <v>58.197674418604649</v>
      </c>
      <c r="D4">
        <f>AVERAGEIF(Main!$F$2:$F$1001,Helper!$A4,Main!$K$2:$K$1001)</f>
        <v>62.087209302325583</v>
      </c>
      <c r="E4">
        <f>AVERAGEIF(Main!$F$2:$F$1001,Helper!$A4,Main!$L$2:$L$1001)</f>
        <v>73.354651162790702</v>
      </c>
      <c r="F4">
        <f>SUMIF(Main!$F$2:$F$1001,Helper!A4,Main!$H$2:$H$1001)</f>
        <v>12426</v>
      </c>
      <c r="G4">
        <f>SUMIF(Main!$F$2:$F$1001,Helper!$A4,Main!$I$2:$I$1001)</f>
        <v>10010</v>
      </c>
      <c r="I4" s="9" t="s">
        <v>1012</v>
      </c>
      <c r="J4" s="9" t="str">
        <f>LEFT(Langkah!E27)</f>
        <v>C</v>
      </c>
      <c r="N4" s="46">
        <v>60.01</v>
      </c>
      <c r="O4" s="43" t="s">
        <v>1046</v>
      </c>
    </row>
    <row r="5" spans="1:15" x14ac:dyDescent="0.35">
      <c r="A5" s="9" t="s">
        <v>1014</v>
      </c>
      <c r="B5">
        <f>AVERAGEIF(Main!$F$2:$F$1001,Helper!$A5,Main!$J$2:$J$1001)</f>
        <v>62.825000000000003</v>
      </c>
      <c r="C5">
        <f>AVERAGEIF(Main!$F$2:$F$1001,Helper!$A5,Main!$I$2:$I$1001)</f>
        <v>56.387500000000003</v>
      </c>
      <c r="D5">
        <f>AVERAGEIF(Main!$F$2:$F$1001,Helper!$A5,Main!$K$2:$K$1001)</f>
        <v>63.106250000000003</v>
      </c>
      <c r="E5">
        <f>AVERAGEIF(Main!$F$2:$F$1001,Helper!$A5,Main!$L$2:$L$1001)</f>
        <v>71.206249999999997</v>
      </c>
      <c r="F5">
        <f>SUMIF(Main!$F$2:$F$1001,Helper!A5,Main!$H$2:$H$1001)</f>
        <v>11462</v>
      </c>
      <c r="G5">
        <f>SUMIF(Main!$F$2:$F$1001,Helper!$A5,Main!$I$2:$I$1001)</f>
        <v>9022</v>
      </c>
      <c r="H5" s="47"/>
      <c r="I5" s="9" t="s">
        <v>1013</v>
      </c>
      <c r="J5" s="9" t="str">
        <f>LEFT(Langkah!E28)</f>
        <v>D</v>
      </c>
      <c r="N5" s="46">
        <v>70.010000000000005</v>
      </c>
      <c r="O5" s="43" t="s">
        <v>1045</v>
      </c>
    </row>
    <row r="6" spans="1:15" x14ac:dyDescent="0.35">
      <c r="A6" s="9" t="s">
        <v>1013</v>
      </c>
      <c r="B6">
        <f>AVERAGEIF(Main!$F$2:$F$1001,Helper!$A6,Main!$J$2:$J$1001)</f>
        <v>62.322580645161288</v>
      </c>
      <c r="C6">
        <f>AVERAGEIF(Main!$F$2:$F$1001,Helper!$A6,Main!$I$2:$I$1001)</f>
        <v>57.768817204301072</v>
      </c>
      <c r="D6">
        <f>AVERAGEIF(Main!$F$2:$F$1001,Helper!$A6,Main!$K$2:$K$1001)</f>
        <v>62.494623655913976</v>
      </c>
      <c r="E6">
        <f>AVERAGEIF(Main!$F$2:$F$1001,Helper!$A6,Main!$L$2:$L$1001)</f>
        <v>71.005376344086017</v>
      </c>
      <c r="F6">
        <f>SUMIF(Main!$F$2:$F$1001,Helper!A6,Main!$H$2:$H$1001)</f>
        <v>13592</v>
      </c>
      <c r="G6">
        <f>SUMIF(Main!$F$2:$F$1001,Helper!$A6,Main!$I$2:$I$1001)</f>
        <v>10745</v>
      </c>
      <c r="I6" s="9" t="s">
        <v>1010</v>
      </c>
      <c r="J6" s="9" t="str">
        <f>LEFT(Langkah!E29)</f>
        <v>E</v>
      </c>
      <c r="N6" s="46">
        <v>80.010000000000005</v>
      </c>
      <c r="O6" s="43" t="s">
        <v>1044</v>
      </c>
    </row>
    <row r="7" spans="1:15" x14ac:dyDescent="0.35">
      <c r="A7" s="9" t="s">
        <v>1010</v>
      </c>
      <c r="B7">
        <f>AVERAGEIF(Main!$F$2:$F$1001,Helper!$A7,Main!$J$2:$J$1001)</f>
        <v>62.193750000000001</v>
      </c>
      <c r="C7">
        <f>AVERAGEIF(Main!$F$2:$F$1001,Helper!$A7,Main!$I$2:$I$1001)</f>
        <v>55.931249999999999</v>
      </c>
      <c r="D7">
        <f>AVERAGEIF(Main!$F$2:$F$1001,Helper!$A7,Main!$K$2:$K$1001)</f>
        <v>62.362499999999997</v>
      </c>
      <c r="E7">
        <f>AVERAGEIF(Main!$F$2:$F$1001,Helper!$A7,Main!$L$2:$L$1001)</f>
        <v>72.025000000000006</v>
      </c>
      <c r="F7">
        <f>SUMIF(Main!$F$2:$F$1001,Helper!A7,Main!$H$2:$H$1001)</f>
        <v>11771</v>
      </c>
      <c r="G7">
        <f>SUMIF(Main!$F$2:$F$1001,Helper!$A7,Main!$I$2:$I$1001)</f>
        <v>8949</v>
      </c>
      <c r="I7" s="9" t="s">
        <v>1011</v>
      </c>
      <c r="J7" s="9" t="str">
        <f>LEFT(Langkah!E30)</f>
        <v>F</v>
      </c>
      <c r="N7" s="46">
        <v>90.01</v>
      </c>
      <c r="O7" s="43" t="s">
        <v>1</v>
      </c>
    </row>
  </sheetData>
  <sortState ref="M2:O7">
    <sortCondition ref="N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Langkah</vt:lpstr>
      <vt:lpstr>Main</vt:lpstr>
      <vt:lpstr>Sheet1</vt:lpstr>
      <vt:lpstr>Soal</vt:lpstr>
      <vt:lpstr>Detail</vt:lpstr>
      <vt:lpstr>Absen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rizkyfaul</dc:creator>
  <cp:lastModifiedBy>user</cp:lastModifiedBy>
  <dcterms:created xsi:type="dcterms:W3CDTF">2023-04-27T08:51:04Z</dcterms:created>
  <dcterms:modified xsi:type="dcterms:W3CDTF">2025-02-11T10:36:48Z</dcterms:modified>
</cp:coreProperties>
</file>