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2f35a3cab041989/Área de Trabalho/SR - GESTÃO AG/02 - Lec - Londrina x Maringá/"/>
    </mc:Choice>
  </mc:AlternateContent>
  <xr:revisionPtr revIDLastSave="247" documentId="11_5E8544DC0BEA623A003AF9AB3C381562340F99DA" xr6:coauthVersionLast="47" xr6:coauthVersionMax="47" xr10:uidLastSave="{0AD6F411-9F2D-4D58-BE3D-545FC1930D87}"/>
  <bookViews>
    <workbookView xWindow="-108" yWindow="-108" windowWidth="23256" windowHeight="12456" tabRatio="500" xr2:uid="{00000000-000D-0000-FFFF-FFFF00000000}"/>
  </bookViews>
  <sheets>
    <sheet name="SR" sheetId="1" r:id="rId1"/>
    <sheet name="Base" sheetId="2" state="hidden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0" i="1" l="1"/>
  <c r="C40" i="1" s="1"/>
  <c r="C18" i="1"/>
  <c r="C17" i="1"/>
  <c r="G32" i="1"/>
  <c r="G31" i="1"/>
  <c r="G28" i="1"/>
  <c r="C23" i="1"/>
  <c r="C22" i="1"/>
  <c r="C21" i="1"/>
  <c r="C20" i="1"/>
  <c r="C19" i="1"/>
  <c r="F6" i="1"/>
  <c r="C24" i="1" l="1"/>
  <c r="G43" i="1"/>
  <c r="G33" i="1"/>
  <c r="G53" i="1" l="1"/>
</calcChain>
</file>

<file path=xl/sharedStrings.xml><?xml version="1.0" encoding="utf-8"?>
<sst xmlns="http://schemas.openxmlformats.org/spreadsheetml/2006/main" count="195" uniqueCount="193">
  <si>
    <t>SOLICITAÇÃO DE RECURSOS PARA VIAGEM</t>
  </si>
  <si>
    <t>SR Nº</t>
  </si>
  <si>
    <t>Dados do Evento:</t>
  </si>
  <si>
    <t>Evento - Centro de custo:</t>
  </si>
  <si>
    <t>Local do evento:</t>
  </si>
  <si>
    <t>Data Início do Evento:</t>
  </si>
  <si>
    <t>Data Fim do Evento:</t>
  </si>
  <si>
    <t>Dados do Funcionário:</t>
  </si>
  <si>
    <t>Nome:</t>
  </si>
  <si>
    <t>Denis Mattos de Carvalho</t>
  </si>
  <si>
    <t>Chave Pix:</t>
  </si>
  <si>
    <t>Fone:</t>
  </si>
  <si>
    <t>RG:</t>
  </si>
  <si>
    <t>CPF:</t>
  </si>
  <si>
    <t>Data de Nascimento:</t>
  </si>
  <si>
    <t>Nome da Mãe:</t>
  </si>
  <si>
    <t>Endereço:</t>
  </si>
  <si>
    <t>Dados da Viagem:</t>
  </si>
  <si>
    <t>Data da Ida :</t>
  </si>
  <si>
    <t>Data Retorno:</t>
  </si>
  <si>
    <t>Quantidade de Diárias Evento</t>
  </si>
  <si>
    <t>Valor Unit Diária:</t>
  </si>
  <si>
    <t>Valor total de Diárias:</t>
  </si>
  <si>
    <t>Alimentação Meio Período (40)</t>
  </si>
  <si>
    <t>Valor Unit (40,00)</t>
  </si>
  <si>
    <t xml:space="preserve">Alimentação P. Inteiro (80) </t>
  </si>
  <si>
    <t>Valor Unit (80,00)</t>
  </si>
  <si>
    <t>Valor total Alimentação Meio Período</t>
  </si>
  <si>
    <t>Valor total Alimentação Período Inteiro</t>
  </si>
  <si>
    <t>VALOR ALIMENTAÇÃO + DIÁRIAS:</t>
  </si>
  <si>
    <t>Deslocamento:</t>
  </si>
  <si>
    <t>Meio de Deslocamento:</t>
  </si>
  <si>
    <t>Carro Alugado?</t>
  </si>
  <si>
    <t>Pega o carro dia:</t>
  </si>
  <si>
    <t>Devolve o carro dia:</t>
  </si>
  <si>
    <t>Quantidade de Diárias:</t>
  </si>
  <si>
    <t>Valor do Aluguel</t>
  </si>
  <si>
    <t>Consumo do veículo (km/l):</t>
  </si>
  <si>
    <t>Tipo de Combustível:</t>
  </si>
  <si>
    <t>Quantidade de Km Rodado:</t>
  </si>
  <si>
    <t>Valor por Litro:</t>
  </si>
  <si>
    <t>Quantidade de Litros:</t>
  </si>
  <si>
    <t>Valor Total de Combustível:</t>
  </si>
  <si>
    <t>Quantidade de pedágios:</t>
  </si>
  <si>
    <t>Valor Total de Pedágios:</t>
  </si>
  <si>
    <t>Gastos com Uber:</t>
  </si>
  <si>
    <t>Valor Total com Uber:</t>
  </si>
  <si>
    <t>VALOR TOTAL COM DESLOCAMENTO:</t>
  </si>
  <si>
    <t>Estadia</t>
  </si>
  <si>
    <t>Nome do Hotel / Airbnb:</t>
  </si>
  <si>
    <t>Endereço do Hotel / Airbnb</t>
  </si>
  <si>
    <t>Data de Entrada:</t>
  </si>
  <si>
    <t>Data de Saída:</t>
  </si>
  <si>
    <t>Valor da Diária:</t>
  </si>
  <si>
    <t>VALOR TOTAL HOTEL / AIRBNB</t>
  </si>
  <si>
    <t>VALOR TOTAL DA SOLICITAÇÃO DE RECURSOS</t>
  </si>
  <si>
    <t>Nome</t>
  </si>
  <si>
    <t>CNPJ</t>
  </si>
  <si>
    <t>Chave Pix</t>
  </si>
  <si>
    <t>Fone</t>
  </si>
  <si>
    <t>RG</t>
  </si>
  <si>
    <t>CPF</t>
  </si>
  <si>
    <t>Data de Nascimento</t>
  </si>
  <si>
    <t>Nome da Mãe</t>
  </si>
  <si>
    <t>Endereço</t>
  </si>
  <si>
    <t>Aglaessio da Silva Martins Reis</t>
  </si>
  <si>
    <t>aglaessio@gmail.com</t>
  </si>
  <si>
    <t>(41) 9 8827-2932</t>
  </si>
  <si>
    <t>10.315.431-6</t>
  </si>
  <si>
    <t>001.142.142-80</t>
  </si>
  <si>
    <t>Franci Mary Soares da Silva Reis</t>
  </si>
  <si>
    <t>Rua Ayrton Turra, 153, Cajuru, Curitiba - PR</t>
  </si>
  <si>
    <t>Lucas Guilherme Carnaiba Pinzan</t>
  </si>
  <si>
    <t>53972574000198</t>
  </si>
  <si>
    <t>(41) 9 9892-4862</t>
  </si>
  <si>
    <t>13.236.243-2</t>
  </si>
  <si>
    <t>079.383.209-86</t>
  </si>
  <si>
    <t>Ivanir Viola Carnaiba</t>
  </si>
  <si>
    <t>Rua Luiz França, 3174, Cajuru, Curitiba - PR</t>
  </si>
  <si>
    <t>Adriano de Azevedo de Araújo Prado</t>
  </si>
  <si>
    <t>(41) 9 8821-5811</t>
  </si>
  <si>
    <t>14.451.632-0</t>
  </si>
  <si>
    <t>128.723.249-33</t>
  </si>
  <si>
    <t>Mirian de Azevedo</t>
  </si>
  <si>
    <t xml:space="preserve">Rua Miguel Caluf, 1340, Cajuru, Curitiba - PR </t>
  </si>
  <si>
    <t>Lucas Malta Barbosa Cesário</t>
  </si>
  <si>
    <t>(43) 9 9145-6966</t>
  </si>
  <si>
    <t>12.916.508-1</t>
  </si>
  <si>
    <t>405.595.238-40</t>
  </si>
  <si>
    <t>Sandra Malta Barbosa</t>
  </si>
  <si>
    <t>Rua Alfredo Battini, 130, San Remo, Londrina - PR</t>
  </si>
  <si>
    <t>Márcio Golchinski</t>
  </si>
  <si>
    <t>(42) 9 9842-7375</t>
  </si>
  <si>
    <t>055.373.949-28</t>
  </si>
  <si>
    <t xml:space="preserve">Rosa de Souza Golchinski </t>
  </si>
  <si>
    <t>Rua dos Golfinhos, 2, São Marcos, São José dos Pinhais - PR</t>
  </si>
  <si>
    <t>Lívia Marieta Caldeira Mota</t>
  </si>
  <si>
    <t xml:space="preserve">(14) 9 9893-5903 </t>
  </si>
  <si>
    <t>56.461.133-5</t>
  </si>
  <si>
    <t>490.153.698-28</t>
  </si>
  <si>
    <t>Vânia Cristina Caldeira</t>
  </si>
  <si>
    <t>Rua Akeo Hasuda, 165, Cidade Industrial 2, Londrina - PR</t>
  </si>
  <si>
    <t>Gabriel Tedesco Pastori</t>
  </si>
  <si>
    <t>14997825682</t>
  </si>
  <si>
    <t>(14) 9 9782-5682</t>
  </si>
  <si>
    <t>55.709.051-9</t>
  </si>
  <si>
    <t>377.455.008-50</t>
  </si>
  <si>
    <t xml:space="preserve">Maude Tedesco Pastori </t>
  </si>
  <si>
    <t xml:space="preserve">Av. Jockei Club, 448 - Joquei club, Londrina - PR </t>
  </si>
  <si>
    <t>Rodolpho Carvalho Lourenço</t>
  </si>
  <si>
    <t>21968015032</t>
  </si>
  <si>
    <t>(21) 9 6801-5032</t>
  </si>
  <si>
    <t>24.043.083-5</t>
  </si>
  <si>
    <t>147.378.917-62</t>
  </si>
  <si>
    <t>Renilda Carvalho Lourenço</t>
  </si>
  <si>
    <t xml:space="preserve">Rua Rufino Adam Saens, 3 - Viçoso Jardim, Niterói - RJ </t>
  </si>
  <si>
    <t>Hemanuel B. de Sena</t>
  </si>
  <si>
    <t>41987101049</t>
  </si>
  <si>
    <t>(41) 9 8710-1049</t>
  </si>
  <si>
    <t>12.911.221-4</t>
  </si>
  <si>
    <t>487.618.799-30</t>
  </si>
  <si>
    <t>Ozineya Sena</t>
  </si>
  <si>
    <t xml:space="preserve">Rua Albino Kutzek, 55 - Alto Boqueirão, Curitiba - PR </t>
  </si>
  <si>
    <t>41998414400</t>
  </si>
  <si>
    <t>(41) 9 8533-4400</t>
  </si>
  <si>
    <t>69.23748-7</t>
  </si>
  <si>
    <t>034.888.039-19</t>
  </si>
  <si>
    <t>Edna Pereira</t>
  </si>
  <si>
    <t xml:space="preserve">Rua Terezina, 403 – Cajuru, Curitiba - PR </t>
  </si>
  <si>
    <t>Mauro de Souza Golchinski</t>
  </si>
  <si>
    <t>41988187203</t>
  </si>
  <si>
    <t>(41) 9 8818-7203</t>
  </si>
  <si>
    <t>13.271.735-4</t>
  </si>
  <si>
    <t>097.238.749-89</t>
  </si>
  <si>
    <t>Rosa de Souza Golchinski</t>
  </si>
  <si>
    <t xml:space="preserve">Rua Leonora Armstrong, 55 – Champagnat, Londrina - PR </t>
  </si>
  <si>
    <t>Aryadne Sagioratto Leal</t>
  </si>
  <si>
    <t>09300993976</t>
  </si>
  <si>
    <t>(43) 9 9611-2153</t>
  </si>
  <si>
    <t>12.946.790-8</t>
  </si>
  <si>
    <t xml:space="preserve">093.009.939-76 </t>
  </si>
  <si>
    <t>Cristiane Maria Sagioratto</t>
  </si>
  <si>
    <t xml:space="preserve">Rua Silvio Bussadori, 438 – Tókio, Londrina - PR </t>
  </si>
  <si>
    <t>Joaquim Jose Barbosa Neto</t>
  </si>
  <si>
    <t>09934825970</t>
  </si>
  <si>
    <t>(43) 9 8825-4774</t>
  </si>
  <si>
    <t>14.654.413-4</t>
  </si>
  <si>
    <t>099.348.259-70</t>
  </si>
  <si>
    <t>Patricia Garcia Arce</t>
  </si>
  <si>
    <t xml:space="preserve">Rua Desembargador Motta, 1304 - Água Verde, Curitiba - PR </t>
  </si>
  <si>
    <t>Yuri Murakami da Silva</t>
  </si>
  <si>
    <t>44999319397</t>
  </si>
  <si>
    <t>(43) 9 9181-8998</t>
  </si>
  <si>
    <t>83.48474-8</t>
  </si>
  <si>
    <t>084.698.649-39</t>
  </si>
  <si>
    <t>Adriana Emiko Murakami</t>
  </si>
  <si>
    <t>Rua Frederico Virmond, 462, Jardim Santos Dumont, Paranavaí - PR</t>
  </si>
  <si>
    <t>Chayene de Souza Neiva</t>
  </si>
  <si>
    <t>44998039947</t>
  </si>
  <si>
    <t>(44) 9 9803-9947</t>
  </si>
  <si>
    <t>98.95192-0</t>
  </si>
  <si>
    <t>055.689.929-92</t>
  </si>
  <si>
    <t>Edna de Souza Coelho Neiva</t>
  </si>
  <si>
    <t xml:space="preserve">Rua Iracema, 439 - Jardim Santos Dumont, Paranavaí - PR </t>
  </si>
  <si>
    <t>Juliana Del Carmen Becerra Soto Waldow</t>
  </si>
  <si>
    <t>10293940916</t>
  </si>
  <si>
    <t>(41) 9 9702-7532</t>
  </si>
  <si>
    <t>99.34075-4</t>
  </si>
  <si>
    <t>102.939.409-16</t>
  </si>
  <si>
    <t>Carolina Del Carmen Becerra Soto</t>
  </si>
  <si>
    <t xml:space="preserve">Rua Cap. Borges do Canto, 56 – Cajuru, Curitiba - PR </t>
  </si>
  <si>
    <t>Eduardo Henrique Covatti Zambon</t>
  </si>
  <si>
    <t>(49) 9 9128-0062</t>
  </si>
  <si>
    <t>55.1978-3</t>
  </si>
  <si>
    <t>076.657.299-40</t>
  </si>
  <si>
    <t>Francieli Salete Covatti </t>
  </si>
  <si>
    <t>Thamires dos Santos Lara</t>
  </si>
  <si>
    <t>(49) 9 9910-7462</t>
  </si>
  <si>
    <t>52.4877-0</t>
  </si>
  <si>
    <t>091.871.819-83</t>
  </si>
  <si>
    <t>Marelise dos Santos Lara</t>
  </si>
  <si>
    <t>Alcool</t>
  </si>
  <si>
    <t>VALOR DE EMERGÊNCIA - DEPOSITAR NO ALELO DESPESAS</t>
  </si>
  <si>
    <t>Sim</t>
  </si>
  <si>
    <t>MB PAY SERVICO DE VENDA DE INGRESSOS LTDA</t>
  </si>
  <si>
    <t>CNPJ: 55.952.348/0001-70</t>
  </si>
  <si>
    <t>Rua Carlos Pradi, 172, Jardim das Américas, Curitiba – PR</t>
  </si>
  <si>
    <t>Valor Adiantamento em Conta:</t>
  </si>
  <si>
    <t>Carro</t>
  </si>
  <si>
    <t>002</t>
  </si>
  <si>
    <t>Lec - Londrina x Maringá</t>
  </si>
  <si>
    <t>Não</t>
  </si>
  <si>
    <t>Estádio do Londrina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</si>
</sst>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&quot; de &quot;mmmm&quot; de &quot;yyyy"/>
    <numFmt numFmtId="165" formatCode="d/mmm/yy"/>
    <numFmt numFmtId="166" formatCode="d/m/yyyy"/>
    <numFmt numFmtId="167" formatCode="_-&quot;R$ &quot;* #,##0.00_-;&quot;-R$ &quot;* #,##0.00_-;_-&quot;R$ &quot;* \-??_-;_-@_-"/>
  </numFmts>
  <fonts count="8" x14ac:knownFonts="1">
    <font>
      <sz val="11"/>
      <color theme="1"/>
      <name val="Calibri"/>
      <family val="2"/>
      <charset val="1"/>
    </font>
    <font>
      <b/>
      <sz val="10"/>
      <color rgb="FF000000"/>
      <name val="Courier New"/>
      <family val="3"/>
      <charset val="1"/>
    </font>
    <font>
      <sz val="10"/>
      <color rgb="FF000000"/>
      <name val="Courier New"/>
      <family val="3"/>
      <charset val="1"/>
    </font>
    <font>
      <b/>
      <sz val="12"/>
      <color theme="0"/>
      <name val="Calibri"/>
      <family val="2"/>
      <charset val="1"/>
    </font>
    <font>
      <b/>
      <sz val="12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1"/>
        <bgColor rgb="FF0D0D0D"/>
      </patternFill>
    </fill>
    <fill>
      <patternFill patternType="solid">
        <fgColor theme="0" tint="-0.499984740745262"/>
        <bgColor rgb="FF666699"/>
      </patternFill>
    </fill>
    <fill>
      <patternFill patternType="solid">
        <fgColor theme="1" tint="4.9897762993255407E-2"/>
        <bgColor rgb="FF000000"/>
      </patternFill>
    </fill>
    <fill>
      <patternFill patternType="solid">
        <fgColor theme="0" tint="-0.14999847407452621"/>
        <bgColor rgb="FFCCFFCC"/>
      </patternFill>
    </fill>
    <fill>
      <patternFill patternType="solid">
        <fgColor theme="0" tint="-0.34998626667073579"/>
        <bgColor rgb="FF9999FF"/>
      </patternFill>
    </fill>
    <fill>
      <patternFill patternType="solid">
        <fgColor theme="9" tint="0.39988402966399123"/>
        <bgColor rgb="FFA6A6A6"/>
      </patternFill>
    </fill>
    <fill>
      <patternFill patternType="solid">
        <fgColor theme="7" tint="0.39988402966399123"/>
        <bgColor rgb="FFF4B183"/>
      </patternFill>
    </fill>
    <fill>
      <patternFill patternType="solid">
        <fgColor theme="5" tint="0.39988402966399123"/>
        <bgColor rgb="FFFFD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7" fontId="7" fillId="0" borderId="0" applyBorder="0" applyProtection="0"/>
  </cellStyleXfs>
  <cellXfs count="50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165" fontId="0" fillId="2" borderId="0" xfId="0" applyNumberFormat="1" applyFill="1"/>
    <xf numFmtId="0" fontId="0" fillId="6" borderId="1" xfId="0" applyFill="1" applyBorder="1"/>
    <xf numFmtId="0" fontId="0" fillId="7" borderId="1" xfId="0" applyFill="1" applyBorder="1"/>
    <xf numFmtId="167" fontId="0" fillId="2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49" fontId="6" fillId="0" borderId="0" xfId="0" applyNumberFormat="1" applyFont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/>
    <xf numFmtId="0" fontId="0" fillId="0" borderId="0" xfId="0" applyAlignment="1">
      <alignment wrapText="1"/>
    </xf>
    <xf numFmtId="43" fontId="0" fillId="2" borderId="0" xfId="0" applyNumberFormat="1" applyFill="1"/>
    <xf numFmtId="0" fontId="1" fillId="2" borderId="0" xfId="0" applyFont="1" applyFill="1" applyAlignment="1">
      <alignment horizontal="right" vertical="center"/>
    </xf>
    <xf numFmtId="0" fontId="3" fillId="5" borderId="4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164" fontId="2" fillId="2" borderId="0" xfId="0" applyNumberFormat="1" applyFont="1" applyFill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left"/>
      <protection locked="0"/>
    </xf>
    <xf numFmtId="166" fontId="0" fillId="2" borderId="1" xfId="0" applyNumberFormat="1" applyFill="1" applyBorder="1" applyAlignment="1" applyProtection="1">
      <alignment horizontal="left"/>
      <protection locked="0"/>
    </xf>
    <xf numFmtId="167" fontId="0" fillId="7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167" fontId="7" fillId="0" borderId="1" xfId="1" applyBorder="1" applyAlignment="1" applyProtection="1">
      <alignment horizontal="center"/>
      <protection locked="0"/>
    </xf>
    <xf numFmtId="0" fontId="6" fillId="7" borderId="1" xfId="0" applyFont="1" applyFill="1" applyBorder="1" applyAlignment="1">
      <alignment horizontal="center"/>
    </xf>
    <xf numFmtId="167" fontId="6" fillId="7" borderId="1" xfId="1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6" fillId="8" borderId="1" xfId="0" applyFont="1" applyFill="1" applyBorder="1" applyAlignment="1">
      <alignment horizontal="center"/>
    </xf>
    <xf numFmtId="167" fontId="6" fillId="8" borderId="1" xfId="1" applyFont="1" applyFill="1" applyBorder="1" applyAlignment="1" applyProtection="1">
      <alignment horizontal="center"/>
    </xf>
    <xf numFmtId="166" fontId="0" fillId="0" borderId="1" xfId="0" applyNumberFormat="1" applyBorder="1" applyAlignment="1" applyProtection="1">
      <alignment horizontal="center"/>
      <protection locked="0"/>
    </xf>
    <xf numFmtId="167" fontId="6" fillId="2" borderId="1" xfId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7" fontId="7" fillId="2" borderId="1" xfId="1" applyFill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7" fontId="6" fillId="2" borderId="1" xfId="1" applyFont="1" applyFill="1" applyBorder="1" applyAlignment="1" applyProtection="1">
      <alignment horizontal="center"/>
    </xf>
    <xf numFmtId="167" fontId="6" fillId="8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167" fontId="6" fillId="9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67" fontId="6" fillId="10" borderId="1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45721</xdr:colOff>
      <xdr:row>1</xdr:row>
      <xdr:rowOff>5222</xdr:rowOff>
    </xdr:from>
    <xdr:to>
      <xdr:col>1</xdr:col>
      <xdr:colOff>1533127</xdr:colOff>
      <xdr:row>3</xdr:row>
      <xdr:rowOff>71462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0981" y="188102"/>
          <a:ext cx="1487406" cy="432000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P236"/>
  <sheetViews>
    <sheetView tabSelected="1" topLeftCell="A7" zoomScaleNormal="100" workbookViewId="0">
      <selection activeCell="AW37" sqref="AW37"/>
    </sheetView>
  </sheetViews>
  <sheetFormatPr defaultColWidth="8.88671875" defaultRowHeight="14.4" x14ac:dyDescent="0.3"/>
  <cols>
    <col min="1" max="1" width="2.5546875" style="2" customWidth="1"/>
    <col min="2" max="2" width="26.6640625" style="2" customWidth="1"/>
    <col min="3" max="3" width="8.88671875" style="2"/>
    <col min="4" max="4" width="8.6640625" style="2" customWidth="1"/>
    <col min="5" max="5" width="8.88671875" style="2"/>
    <col min="6" max="6" width="15.109375" style="2" customWidth="1"/>
    <col min="7" max="7" width="8.88671875" style="2"/>
    <col min="8" max="8" width="10.5546875" style="2" customWidth="1"/>
    <col min="9" max="9" width="11.5546875" style="2" hidden="1" customWidth="1"/>
    <col min="10" max="10" width="11.88671875" style="2" hidden="1" customWidth="1"/>
    <col min="11" max="12" width="11.5546875" style="2" hidden="1" customWidth="1"/>
    <col min="13" max="13" width="10.33203125" style="2" hidden="1" customWidth="1"/>
    <col min="14" max="20" width="11.5546875" style="2" hidden="1" customWidth="1"/>
    <col min="21" max="48" width="0" style="2" hidden="1" customWidth="1"/>
    <col min="49" max="16384" width="8.88671875" style="2"/>
  </cols>
  <sheetData>
    <row r="2" spans="2:8" x14ac:dyDescent="0.3">
      <c r="D2" s="18" t="s">
        <v>184</v>
      </c>
      <c r="E2" s="18"/>
      <c r="F2" s="18"/>
      <c r="G2" s="18"/>
      <c r="H2" s="18"/>
    </row>
    <row r="3" spans="2:8" x14ac:dyDescent="0.3">
      <c r="F3" s="23" t="s">
        <v>185</v>
      </c>
      <c r="G3" s="23"/>
      <c r="H3" s="23"/>
    </row>
    <row r="4" spans="2:8" x14ac:dyDescent="0.3">
      <c r="D4" s="23" t="s">
        <v>186</v>
      </c>
      <c r="E4" s="23"/>
      <c r="F4" s="23"/>
      <c r="G4" s="23"/>
      <c r="H4" s="23"/>
    </row>
    <row r="5" spans="2:8" x14ac:dyDescent="0.3">
      <c r="F5" s="1"/>
      <c r="G5" s="1"/>
      <c r="H5" s="1"/>
    </row>
    <row r="6" spans="2:8" x14ac:dyDescent="0.3">
      <c r="F6" s="24">
        <f ca="1">TODAY()</f>
        <v>45670</v>
      </c>
      <c r="G6" s="24"/>
      <c r="H6" s="24"/>
    </row>
    <row r="7" spans="2:8" ht="6" customHeight="1" x14ac:dyDescent="0.3">
      <c r="H7" s="3"/>
    </row>
    <row r="8" spans="2:8" ht="14.25" customHeight="1" x14ac:dyDescent="0.3">
      <c r="B8" s="25" t="s">
        <v>0</v>
      </c>
      <c r="C8" s="25"/>
      <c r="D8" s="25"/>
      <c r="E8" s="25"/>
      <c r="F8" s="26" t="s">
        <v>1</v>
      </c>
      <c r="G8" s="27" t="s">
        <v>189</v>
      </c>
      <c r="H8" s="27"/>
    </row>
    <row r="9" spans="2:8" ht="14.25" customHeight="1" x14ac:dyDescent="0.3">
      <c r="B9" s="25"/>
      <c r="C9" s="25"/>
      <c r="D9" s="25"/>
      <c r="E9" s="25"/>
      <c r="F9" s="26"/>
      <c r="G9" s="27"/>
      <c r="H9" s="27"/>
    </row>
    <row r="10" spans="2:8" ht="7.5" customHeight="1" x14ac:dyDescent="0.3"/>
    <row r="11" spans="2:8" ht="15.6" x14ac:dyDescent="0.3">
      <c r="B11" s="19" t="s">
        <v>2</v>
      </c>
      <c r="C11" s="19"/>
      <c r="D11" s="19"/>
      <c r="E11" s="19"/>
      <c r="F11" s="19"/>
      <c r="G11" s="19"/>
      <c r="H11" s="19"/>
    </row>
    <row r="12" spans="2:8" x14ac:dyDescent="0.3">
      <c r="B12" s="4" t="s">
        <v>3</v>
      </c>
      <c r="C12" s="20" t="s">
        <v>190</v>
      </c>
      <c r="D12" s="20"/>
      <c r="E12" s="20"/>
      <c r="F12" s="20"/>
      <c r="G12" s="20"/>
      <c r="H12" s="20"/>
    </row>
    <row r="13" spans="2:8" x14ac:dyDescent="0.3">
      <c r="B13" s="4" t="s">
        <v>4</v>
      </c>
      <c r="C13" s="20" t="s">
        <v>192</v>
      </c>
      <c r="D13" s="20"/>
      <c r="E13" s="20"/>
      <c r="F13" s="20"/>
      <c r="G13" s="20"/>
      <c r="H13" s="20"/>
    </row>
    <row r="14" spans="2:8" x14ac:dyDescent="0.3">
      <c r="B14" s="4" t="s">
        <v>5</v>
      </c>
      <c r="C14" s="21">
        <v>45675</v>
      </c>
      <c r="D14" s="21"/>
      <c r="E14" s="22" t="s">
        <v>6</v>
      </c>
      <c r="F14" s="22"/>
      <c r="G14" s="21">
        <v>45675</v>
      </c>
      <c r="H14" s="21"/>
    </row>
    <row r="15" spans="2:8" ht="15.6" x14ac:dyDescent="0.3">
      <c r="B15" s="19" t="s">
        <v>7</v>
      </c>
      <c r="C15" s="19"/>
      <c r="D15" s="19"/>
      <c r="E15" s="19"/>
      <c r="F15" s="19"/>
      <c r="G15" s="19"/>
      <c r="H15" s="19"/>
    </row>
    <row r="16" spans="2:8" x14ac:dyDescent="0.3">
      <c r="B16" s="4" t="s">
        <v>8</v>
      </c>
      <c r="C16" s="28" t="s">
        <v>65</v>
      </c>
      <c r="D16" s="28"/>
      <c r="E16" s="28"/>
      <c r="F16" s="28"/>
      <c r="G16" s="28"/>
      <c r="H16" s="28"/>
    </row>
    <row r="17" spans="2:10" x14ac:dyDescent="0.3">
      <c r="B17" s="4" t="s">
        <v>10</v>
      </c>
      <c r="C17" s="28" t="str">
        <f>VLOOKUP($C$16,Base!$A$1:$I$20,3,0)</f>
        <v>aglaessio@gmail.com</v>
      </c>
      <c r="D17" s="28"/>
      <c r="E17" s="28"/>
      <c r="F17" s="28"/>
      <c r="G17" s="28"/>
      <c r="H17" s="28"/>
    </row>
    <row r="18" spans="2:10" x14ac:dyDescent="0.3">
      <c r="B18" s="4" t="s">
        <v>11</v>
      </c>
      <c r="C18" s="28" t="str">
        <f>VLOOKUP($C$16,Base!$A$1:$I$20,4,0)</f>
        <v>(41) 9 8827-2932</v>
      </c>
      <c r="D18" s="28"/>
      <c r="E18" s="28"/>
      <c r="F18" s="28"/>
      <c r="G18" s="28"/>
      <c r="H18" s="28"/>
    </row>
    <row r="19" spans="2:10" x14ac:dyDescent="0.3">
      <c r="B19" s="4" t="s">
        <v>12</v>
      </c>
      <c r="C19" s="28" t="str">
        <f>VLOOKUP($C$16,Base!$A$1:$I$20,5,0)</f>
        <v>10.315.431-6</v>
      </c>
      <c r="D19" s="28"/>
      <c r="E19" s="28"/>
      <c r="F19" s="28"/>
      <c r="G19" s="28"/>
      <c r="H19" s="28"/>
    </row>
    <row r="20" spans="2:10" x14ac:dyDescent="0.3">
      <c r="B20" s="4" t="s">
        <v>13</v>
      </c>
      <c r="C20" s="28" t="str">
        <f>VLOOKUP($C$16,Base!$A$1:$I$20,6,0)</f>
        <v>001.142.142-80</v>
      </c>
      <c r="D20" s="28"/>
      <c r="E20" s="28"/>
      <c r="F20" s="28"/>
      <c r="G20" s="28"/>
      <c r="H20" s="28"/>
    </row>
    <row r="21" spans="2:10" x14ac:dyDescent="0.3">
      <c r="B21" s="4" t="s">
        <v>14</v>
      </c>
      <c r="C21" s="29">
        <f>VLOOKUP($C$16,Base!$A$1:$I$20,7,0)</f>
        <v>33174</v>
      </c>
      <c r="D21" s="29"/>
      <c r="E21" s="29"/>
      <c r="F21" s="29"/>
      <c r="G21" s="29"/>
      <c r="H21" s="29"/>
    </row>
    <row r="22" spans="2:10" x14ac:dyDescent="0.3">
      <c r="B22" s="4" t="s">
        <v>15</v>
      </c>
      <c r="C22" s="28" t="str">
        <f>VLOOKUP($C$16,Base!$A$1:$I$20,8,0)</f>
        <v>Franci Mary Soares da Silva Reis</v>
      </c>
      <c r="D22" s="28"/>
      <c r="E22" s="28"/>
      <c r="F22" s="28"/>
      <c r="G22" s="28"/>
      <c r="H22" s="28"/>
    </row>
    <row r="23" spans="2:10" x14ac:dyDescent="0.3">
      <c r="B23" s="4" t="s">
        <v>16</v>
      </c>
      <c r="C23" s="28" t="str">
        <f>VLOOKUP($C$16,Base!$A$1:$I$20,9,0)</f>
        <v>Rua Ayrton Turra, 153, Cajuru, Curitiba - PR</v>
      </c>
      <c r="D23" s="28"/>
      <c r="E23" s="28"/>
      <c r="F23" s="28"/>
      <c r="G23" s="28"/>
      <c r="H23" s="28"/>
    </row>
    <row r="24" spans="2:10" x14ac:dyDescent="0.3">
      <c r="B24" s="5" t="s">
        <v>187</v>
      </c>
      <c r="C24" s="30">
        <f>G32+G40+G42+G31</f>
        <v>410</v>
      </c>
      <c r="D24" s="30"/>
      <c r="E24" s="30"/>
      <c r="F24" s="30"/>
      <c r="G24" s="30"/>
      <c r="H24" s="30"/>
      <c r="J24" s="6"/>
    </row>
    <row r="25" spans="2:10" ht="15.6" x14ac:dyDescent="0.3">
      <c r="B25" s="19" t="s">
        <v>17</v>
      </c>
      <c r="C25" s="19"/>
      <c r="D25" s="19"/>
      <c r="E25" s="19"/>
      <c r="F25" s="19"/>
      <c r="G25" s="19"/>
      <c r="H25" s="19"/>
    </row>
    <row r="26" spans="2:10" x14ac:dyDescent="0.3">
      <c r="B26" s="4" t="s">
        <v>18</v>
      </c>
      <c r="C26" s="21">
        <v>45675</v>
      </c>
      <c r="D26" s="21"/>
      <c r="E26" s="22" t="s">
        <v>19</v>
      </c>
      <c r="F26" s="22"/>
      <c r="G26" s="21">
        <v>45676</v>
      </c>
      <c r="H26" s="21"/>
    </row>
    <row r="27" spans="2:10" x14ac:dyDescent="0.3">
      <c r="B27" s="4" t="s">
        <v>20</v>
      </c>
      <c r="C27" s="31">
        <v>1</v>
      </c>
      <c r="D27" s="31"/>
      <c r="E27" s="22" t="s">
        <v>21</v>
      </c>
      <c r="F27" s="22"/>
      <c r="G27" s="32">
        <v>250</v>
      </c>
      <c r="H27" s="32"/>
    </row>
    <row r="28" spans="2:10" x14ac:dyDescent="0.3">
      <c r="B28" s="33" t="s">
        <v>22</v>
      </c>
      <c r="C28" s="33"/>
      <c r="D28" s="33"/>
      <c r="E28" s="33"/>
      <c r="F28" s="33"/>
      <c r="G28" s="34">
        <f>G27*C27</f>
        <v>250</v>
      </c>
      <c r="H28" s="34"/>
    </row>
    <row r="29" spans="2:10" x14ac:dyDescent="0.3">
      <c r="B29" s="4" t="s">
        <v>23</v>
      </c>
      <c r="C29" s="35"/>
      <c r="D29" s="35"/>
      <c r="E29" s="22" t="s">
        <v>24</v>
      </c>
      <c r="F29" s="22"/>
      <c r="G29" s="32">
        <v>40</v>
      </c>
      <c r="H29" s="32"/>
    </row>
    <row r="30" spans="2:10" x14ac:dyDescent="0.3">
      <c r="B30" s="4" t="s">
        <v>25</v>
      </c>
      <c r="C30" s="35">
        <v>2</v>
      </c>
      <c r="D30" s="35"/>
      <c r="E30" s="22" t="s">
        <v>26</v>
      </c>
      <c r="F30" s="22"/>
      <c r="G30" s="32">
        <v>80</v>
      </c>
      <c r="H30" s="32"/>
    </row>
    <row r="31" spans="2:10" x14ac:dyDescent="0.3">
      <c r="B31" s="33" t="s">
        <v>27</v>
      </c>
      <c r="C31" s="33"/>
      <c r="D31" s="33"/>
      <c r="E31" s="33"/>
      <c r="F31" s="33"/>
      <c r="G31" s="34">
        <f>G29*C29</f>
        <v>0</v>
      </c>
      <c r="H31" s="34"/>
    </row>
    <row r="32" spans="2:10" x14ac:dyDescent="0.3">
      <c r="B32" s="33" t="s">
        <v>28</v>
      </c>
      <c r="C32" s="33"/>
      <c r="D32" s="33"/>
      <c r="E32" s="33"/>
      <c r="F32" s="33"/>
      <c r="G32" s="34">
        <f>G30*C30</f>
        <v>160</v>
      </c>
      <c r="H32" s="34"/>
    </row>
    <row r="33" spans="2:42" x14ac:dyDescent="0.3">
      <c r="B33" s="36" t="s">
        <v>29</v>
      </c>
      <c r="C33" s="36"/>
      <c r="D33" s="36"/>
      <c r="E33" s="36"/>
      <c r="F33" s="36"/>
      <c r="G33" s="37">
        <f>G32+G31+G28</f>
        <v>410</v>
      </c>
      <c r="H33" s="37"/>
    </row>
    <row r="34" spans="2:42" ht="15.6" x14ac:dyDescent="0.3">
      <c r="B34" s="19" t="s">
        <v>30</v>
      </c>
      <c r="C34" s="19"/>
      <c r="D34" s="19"/>
      <c r="E34" s="19"/>
      <c r="F34" s="19"/>
      <c r="G34" s="19"/>
      <c r="H34" s="19"/>
    </row>
    <row r="35" spans="2:42" x14ac:dyDescent="0.3">
      <c r="B35" s="4" t="s">
        <v>31</v>
      </c>
      <c r="C35" s="31" t="s">
        <v>188</v>
      </c>
      <c r="D35" s="31"/>
      <c r="E35" s="22" t="s">
        <v>32</v>
      </c>
      <c r="F35" s="22"/>
      <c r="G35" s="31" t="s">
        <v>183</v>
      </c>
      <c r="H35" s="31"/>
    </row>
    <row r="36" spans="2:42" x14ac:dyDescent="0.3">
      <c r="B36" s="4" t="s">
        <v>33</v>
      </c>
      <c r="C36" s="38">
        <v>45675</v>
      </c>
      <c r="D36" s="38"/>
      <c r="E36" s="22" t="s">
        <v>34</v>
      </c>
      <c r="F36" s="22"/>
      <c r="G36" s="38">
        <v>45677</v>
      </c>
      <c r="H36" s="38"/>
    </row>
    <row r="37" spans="2:42" x14ac:dyDescent="0.3">
      <c r="B37" s="4" t="s">
        <v>35</v>
      </c>
      <c r="C37" s="31">
        <v>2</v>
      </c>
      <c r="D37" s="31"/>
      <c r="E37" s="33" t="s">
        <v>36</v>
      </c>
      <c r="F37" s="33"/>
      <c r="G37" s="39">
        <v>203</v>
      </c>
      <c r="H37" s="39"/>
      <c r="U37" s="17"/>
      <c r="AE37" s="17"/>
      <c r="AO37" s="17"/>
      <c r="AP37" s="17"/>
    </row>
    <row r="38" spans="2:42" x14ac:dyDescent="0.3">
      <c r="B38" s="4" t="s">
        <v>37</v>
      </c>
      <c r="C38" s="31">
        <v>10</v>
      </c>
      <c r="D38" s="31"/>
      <c r="E38" s="22" t="s">
        <v>38</v>
      </c>
      <c r="F38" s="22"/>
      <c r="G38" s="40" t="s">
        <v>181</v>
      </c>
      <c r="H38" s="40"/>
    </row>
    <row r="39" spans="2:42" x14ac:dyDescent="0.3">
      <c r="B39" s="4" t="s">
        <v>39</v>
      </c>
      <c r="C39" s="41">
        <v>500</v>
      </c>
      <c r="D39" s="35"/>
      <c r="E39" s="22" t="s">
        <v>40</v>
      </c>
      <c r="F39" s="22"/>
      <c r="G39" s="42">
        <v>5</v>
      </c>
      <c r="H39" s="42"/>
    </row>
    <row r="40" spans="2:42" x14ac:dyDescent="0.3">
      <c r="B40" s="4" t="s">
        <v>41</v>
      </c>
      <c r="C40" s="43">
        <f>G40/G39</f>
        <v>50</v>
      </c>
      <c r="D40" s="43"/>
      <c r="E40" s="33" t="s">
        <v>42</v>
      </c>
      <c r="F40" s="33"/>
      <c r="G40" s="44">
        <f>(C39/C38)*G39</f>
        <v>250</v>
      </c>
      <c r="H40" s="44"/>
    </row>
    <row r="41" spans="2:42" x14ac:dyDescent="0.3">
      <c r="B41" s="4" t="s">
        <v>43</v>
      </c>
      <c r="C41" s="31"/>
      <c r="D41" s="31"/>
      <c r="E41" s="33" t="s">
        <v>44</v>
      </c>
      <c r="F41" s="33"/>
      <c r="G41" s="39">
        <v>8.6999999999999993</v>
      </c>
      <c r="H41" s="39"/>
    </row>
    <row r="42" spans="2:42" x14ac:dyDescent="0.3">
      <c r="B42" s="4" t="s">
        <v>45</v>
      </c>
      <c r="C42" s="31" t="s">
        <v>191</v>
      </c>
      <c r="D42" s="31"/>
      <c r="E42" s="33" t="s">
        <v>46</v>
      </c>
      <c r="F42" s="33"/>
      <c r="G42" s="39">
        <v>0</v>
      </c>
      <c r="H42" s="39"/>
    </row>
    <row r="43" spans="2:42" x14ac:dyDescent="0.3">
      <c r="B43" s="36" t="s">
        <v>47</v>
      </c>
      <c r="C43" s="36"/>
      <c r="D43" s="36"/>
      <c r="E43" s="36"/>
      <c r="F43" s="36"/>
      <c r="G43" s="45">
        <f>G37+G40+G41+G42</f>
        <v>461.7</v>
      </c>
      <c r="H43" s="45"/>
    </row>
    <row r="44" spans="2:42" ht="15.6" x14ac:dyDescent="0.3">
      <c r="B44" s="19" t="s">
        <v>48</v>
      </c>
      <c r="C44" s="19"/>
      <c r="D44" s="19"/>
      <c r="E44" s="19"/>
      <c r="F44" s="19"/>
      <c r="G44" s="19"/>
      <c r="H44" s="19"/>
    </row>
    <row r="45" spans="2:42" x14ac:dyDescent="0.3">
      <c r="B45" s="4" t="s">
        <v>49</v>
      </c>
      <c r="C45" s="31"/>
      <c r="D45" s="31"/>
      <c r="E45" s="31"/>
      <c r="F45" s="31"/>
      <c r="G45" s="31"/>
      <c r="H45" s="31"/>
      <c r="M45" s="6"/>
    </row>
    <row r="46" spans="2:42" x14ac:dyDescent="0.3">
      <c r="B46" s="4" t="s">
        <v>50</v>
      </c>
      <c r="C46" s="31"/>
      <c r="D46" s="31"/>
      <c r="E46" s="31"/>
      <c r="F46" s="31"/>
      <c r="G46" s="31"/>
      <c r="H46" s="31"/>
    </row>
    <row r="47" spans="2:42" x14ac:dyDescent="0.3">
      <c r="B47" s="4" t="s">
        <v>51</v>
      </c>
      <c r="C47" s="38"/>
      <c r="D47" s="38"/>
      <c r="E47" s="22" t="s">
        <v>52</v>
      </c>
      <c r="F47" s="22"/>
      <c r="G47" s="38"/>
      <c r="H47" s="38"/>
    </row>
    <row r="48" spans="2:42" x14ac:dyDescent="0.3">
      <c r="B48" s="4" t="s">
        <v>35</v>
      </c>
      <c r="C48" s="31"/>
      <c r="D48" s="31"/>
      <c r="E48" s="22" t="s">
        <v>53</v>
      </c>
      <c r="F48" s="22"/>
      <c r="G48" s="32"/>
      <c r="H48" s="32"/>
    </row>
    <row r="49" spans="2:8" x14ac:dyDescent="0.3">
      <c r="B49" s="36" t="s">
        <v>54</v>
      </c>
      <c r="C49" s="36"/>
      <c r="D49" s="36"/>
      <c r="E49" s="36"/>
      <c r="F49" s="36"/>
      <c r="G49" s="37"/>
      <c r="H49" s="37"/>
    </row>
    <row r="50" spans="2:8" ht="5.25" customHeight="1" x14ac:dyDescent="0.3"/>
    <row r="51" spans="2:8" ht="21" customHeight="1" x14ac:dyDescent="0.3">
      <c r="B51" s="46" t="s">
        <v>182</v>
      </c>
      <c r="C51" s="46"/>
      <c r="D51" s="46"/>
      <c r="E51" s="46"/>
      <c r="F51" s="46"/>
      <c r="G51" s="47">
        <v>0</v>
      </c>
      <c r="H51" s="47"/>
    </row>
    <row r="52" spans="2:8" ht="5.25" customHeight="1" x14ac:dyDescent="0.3"/>
    <row r="53" spans="2:8" ht="21" customHeight="1" x14ac:dyDescent="0.3">
      <c r="B53" s="48" t="s">
        <v>55</v>
      </c>
      <c r="C53" s="48"/>
      <c r="D53" s="48"/>
      <c r="E53" s="48"/>
      <c r="F53" s="48"/>
      <c r="G53" s="49">
        <f>G51+G49+G43+G33</f>
        <v>871.7</v>
      </c>
      <c r="H53" s="49"/>
    </row>
    <row r="54" spans="2:8" hidden="1" x14ac:dyDescent="0.3"/>
    <row r="55" spans="2:8" hidden="1" x14ac:dyDescent="0.3"/>
    <row r="56" spans="2:8" hidden="1" x14ac:dyDescent="0.3"/>
    <row r="57" spans="2:8" hidden="1" x14ac:dyDescent="0.3"/>
    <row r="58" spans="2:8" hidden="1" x14ac:dyDescent="0.3"/>
    <row r="59" spans="2:8" hidden="1" x14ac:dyDescent="0.3"/>
    <row r="60" spans="2:8" hidden="1" x14ac:dyDescent="0.3"/>
    <row r="61" spans="2:8" hidden="1" x14ac:dyDescent="0.3"/>
    <row r="62" spans="2:8" hidden="1" x14ac:dyDescent="0.3"/>
    <row r="63" spans="2:8" hidden="1" x14ac:dyDescent="0.3"/>
    <row r="64" spans="2:8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</sheetData>
  <mergeCells count="86">
    <mergeCell ref="B49:F49"/>
    <mergeCell ref="G49:H49"/>
    <mergeCell ref="B51:F51"/>
    <mergeCell ref="G51:H51"/>
    <mergeCell ref="B53:F53"/>
    <mergeCell ref="G53:H53"/>
    <mergeCell ref="C47:D47"/>
    <mergeCell ref="E47:F47"/>
    <mergeCell ref="G47:H47"/>
    <mergeCell ref="C48:D48"/>
    <mergeCell ref="E48:F48"/>
    <mergeCell ref="G48:H48"/>
    <mergeCell ref="B43:F43"/>
    <mergeCell ref="G43:H43"/>
    <mergeCell ref="B44:H44"/>
    <mergeCell ref="C45:H45"/>
    <mergeCell ref="C46:H46"/>
    <mergeCell ref="C41:D41"/>
    <mergeCell ref="E41:F41"/>
    <mergeCell ref="G41:H41"/>
    <mergeCell ref="C42:D42"/>
    <mergeCell ref="E42:F42"/>
    <mergeCell ref="G42:H42"/>
    <mergeCell ref="C39:D39"/>
    <mergeCell ref="E39:F39"/>
    <mergeCell ref="G39:H39"/>
    <mergeCell ref="C40:D40"/>
    <mergeCell ref="E40:F40"/>
    <mergeCell ref="G40:H40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B32:F32"/>
    <mergeCell ref="G32:H32"/>
    <mergeCell ref="B33:F33"/>
    <mergeCell ref="G33:H33"/>
    <mergeCell ref="B34:H34"/>
    <mergeCell ref="C30:D30"/>
    <mergeCell ref="E30:F30"/>
    <mergeCell ref="G30:H30"/>
    <mergeCell ref="B31:F31"/>
    <mergeCell ref="G31:H31"/>
    <mergeCell ref="B28:F28"/>
    <mergeCell ref="G28:H28"/>
    <mergeCell ref="C29:D29"/>
    <mergeCell ref="E29:F29"/>
    <mergeCell ref="G29:H29"/>
    <mergeCell ref="B25:H25"/>
    <mergeCell ref="C26:D26"/>
    <mergeCell ref="E26:F26"/>
    <mergeCell ref="G26:H26"/>
    <mergeCell ref="C27:D27"/>
    <mergeCell ref="E27:F27"/>
    <mergeCell ref="G27:H27"/>
    <mergeCell ref="C20:H20"/>
    <mergeCell ref="C21:H21"/>
    <mergeCell ref="C22:H22"/>
    <mergeCell ref="C23:H23"/>
    <mergeCell ref="C24:H24"/>
    <mergeCell ref="B15:H15"/>
    <mergeCell ref="C16:H16"/>
    <mergeCell ref="C17:H17"/>
    <mergeCell ref="C18:H18"/>
    <mergeCell ref="C19:H19"/>
    <mergeCell ref="D2:H2"/>
    <mergeCell ref="B11:H11"/>
    <mergeCell ref="C12:H12"/>
    <mergeCell ref="C13:H13"/>
    <mergeCell ref="C14:D14"/>
    <mergeCell ref="E14:F14"/>
    <mergeCell ref="G14:H14"/>
    <mergeCell ref="F3:H3"/>
    <mergeCell ref="D4:H4"/>
    <mergeCell ref="F6:H6"/>
    <mergeCell ref="B8:E9"/>
    <mergeCell ref="F8:F9"/>
    <mergeCell ref="G8:H9"/>
  </mergeCells>
  <dataValidations count="4">
    <dataValidation type="list" allowBlank="1" showInputMessage="1" showErrorMessage="1" sqref="C42:D42" xr:uid="{00000000-0002-0000-0000-000000000000}">
      <formula1>"Sim,Não"</formula1>
      <formula2>0</formula2>
    </dataValidation>
    <dataValidation type="list" allowBlank="1" showInputMessage="1" showErrorMessage="1" sqref="G38:H38" xr:uid="{00000000-0002-0000-0000-000001000000}">
      <formula1>"Alcool,Gasolina,Diesel"</formula1>
      <formula2>0</formula2>
    </dataValidation>
    <dataValidation type="list" allowBlank="1" showInputMessage="1" showErrorMessage="1" sqref="C35:D35" xr:uid="{00000000-0002-0000-0000-000002000000}">
      <formula1>"Carro,Ônibus,Uber"</formula1>
      <formula2>0</formula2>
    </dataValidation>
    <dataValidation type="list" allowBlank="1" showInputMessage="1" showErrorMessage="1" sqref="G35:H35" xr:uid="{00000000-0002-0000-0000-000003000000}">
      <formula1>"Sim,Não,Eduardo"</formula1>
      <formula2>0</formula2>
    </dataValidation>
  </dataValidations>
  <pageMargins left="0.7" right="0.7" top="0.75" bottom="0.75" header="0.511811023622047" footer="0.511811023622047"/>
  <pageSetup paperSize="9" scale="97" fitToWidth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Base!$A$2:$A$19</xm:f>
          </x14:formula1>
          <x14:formula2>
            <xm:f>0</xm:f>
          </x14:formula2>
          <xm:sqref>C16:H16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Normal="100" workbookViewId="0">
      <selection activeCell="C25" sqref="C25"/>
    </sheetView>
  </sheetViews>
  <sheetFormatPr defaultColWidth="8.5546875" defaultRowHeight="14.4" x14ac:dyDescent="0.3"/>
  <cols>
    <col min="1" max="1" width="34" customWidth="1"/>
    <col min="2" max="2" width="7.33203125" customWidth="1"/>
    <col min="3" max="3" width="18.88671875" style="7" customWidth="1"/>
    <col min="4" max="4" width="14.77734375" customWidth="1"/>
    <col min="5" max="5" width="11.77734375" style="8" customWidth="1"/>
    <col min="6" max="6" width="13.88671875" customWidth="1"/>
    <col min="7" max="7" width="17.77734375" style="9" customWidth="1"/>
    <col min="8" max="8" width="27.21875" customWidth="1"/>
    <col min="9" max="9" width="54.109375" customWidth="1"/>
  </cols>
  <sheetData>
    <row r="1" spans="1:9" s="10" customFormat="1" x14ac:dyDescent="0.3">
      <c r="A1" s="10" t="s">
        <v>56</v>
      </c>
      <c r="B1" s="10" t="s">
        <v>57</v>
      </c>
      <c r="C1" s="11" t="s">
        <v>58</v>
      </c>
      <c r="D1" s="10" t="s">
        <v>59</v>
      </c>
      <c r="E1" s="12" t="s">
        <v>60</v>
      </c>
      <c r="F1" s="10" t="s">
        <v>61</v>
      </c>
      <c r="G1" s="13" t="s">
        <v>62</v>
      </c>
      <c r="H1" s="10" t="s">
        <v>63</v>
      </c>
      <c r="I1" s="10" t="s">
        <v>64</v>
      </c>
    </row>
    <row r="2" spans="1:9" x14ac:dyDescent="0.3">
      <c r="A2" t="s">
        <v>65</v>
      </c>
      <c r="C2" s="7" t="s">
        <v>66</v>
      </c>
      <c r="D2" t="s">
        <v>67</v>
      </c>
      <c r="E2" s="8" t="s">
        <v>68</v>
      </c>
      <c r="F2" t="s">
        <v>69</v>
      </c>
      <c r="G2" s="9">
        <v>33174</v>
      </c>
      <c r="H2" t="s">
        <v>70</v>
      </c>
      <c r="I2" t="s">
        <v>71</v>
      </c>
    </row>
    <row r="3" spans="1:9" x14ac:dyDescent="0.3">
      <c r="A3" t="s">
        <v>72</v>
      </c>
      <c r="C3" s="7" t="s">
        <v>73</v>
      </c>
      <c r="D3" t="s">
        <v>74</v>
      </c>
      <c r="E3" s="8" t="s">
        <v>75</v>
      </c>
      <c r="F3" t="s">
        <v>76</v>
      </c>
      <c r="G3" s="9">
        <v>35092</v>
      </c>
      <c r="H3" t="s">
        <v>77</v>
      </c>
      <c r="I3" t="s">
        <v>78</v>
      </c>
    </row>
    <row r="4" spans="1:9" x14ac:dyDescent="0.3">
      <c r="A4" t="s">
        <v>79</v>
      </c>
      <c r="C4" s="7">
        <v>41988215811</v>
      </c>
      <c r="D4" t="s">
        <v>80</v>
      </c>
      <c r="E4" s="8" t="s">
        <v>81</v>
      </c>
      <c r="F4" t="s">
        <v>82</v>
      </c>
      <c r="G4" s="9">
        <v>37105</v>
      </c>
      <c r="H4" t="s">
        <v>83</v>
      </c>
      <c r="I4" t="s">
        <v>84</v>
      </c>
    </row>
    <row r="5" spans="1:9" x14ac:dyDescent="0.3">
      <c r="A5" t="s">
        <v>85</v>
      </c>
      <c r="C5" s="7">
        <v>40559523840</v>
      </c>
      <c r="D5" t="s">
        <v>86</v>
      </c>
      <c r="E5" s="8" t="s">
        <v>87</v>
      </c>
      <c r="F5" t="s">
        <v>88</v>
      </c>
      <c r="G5" s="9">
        <v>36740</v>
      </c>
      <c r="H5" t="s">
        <v>89</v>
      </c>
      <c r="I5" t="s">
        <v>90</v>
      </c>
    </row>
    <row r="6" spans="1:9" x14ac:dyDescent="0.3">
      <c r="A6" t="s">
        <v>91</v>
      </c>
      <c r="C6" s="7">
        <v>41996979388</v>
      </c>
      <c r="D6" t="s">
        <v>92</v>
      </c>
      <c r="E6" s="8">
        <v>91987357</v>
      </c>
      <c r="F6" t="s">
        <v>93</v>
      </c>
      <c r="G6" s="9">
        <v>31143</v>
      </c>
      <c r="H6" t="s">
        <v>94</v>
      </c>
      <c r="I6" t="s">
        <v>95</v>
      </c>
    </row>
    <row r="7" spans="1:9" x14ac:dyDescent="0.3">
      <c r="A7" t="s">
        <v>96</v>
      </c>
      <c r="C7" s="7">
        <v>49015369828</v>
      </c>
      <c r="D7" t="s">
        <v>97</v>
      </c>
      <c r="E7" s="8" t="s">
        <v>98</v>
      </c>
      <c r="F7" t="s">
        <v>99</v>
      </c>
      <c r="G7" s="9">
        <v>36746</v>
      </c>
      <c r="H7" t="s">
        <v>100</v>
      </c>
      <c r="I7" t="s">
        <v>101</v>
      </c>
    </row>
    <row r="8" spans="1:9" x14ac:dyDescent="0.3">
      <c r="A8" t="s">
        <v>102</v>
      </c>
      <c r="C8" s="7" t="s">
        <v>103</v>
      </c>
      <c r="D8" t="s">
        <v>104</v>
      </c>
      <c r="E8" s="14" t="s">
        <v>105</v>
      </c>
      <c r="F8" t="s">
        <v>106</v>
      </c>
      <c r="G8" s="9">
        <v>36936</v>
      </c>
      <c r="H8" t="s">
        <v>107</v>
      </c>
      <c r="I8" s="15" t="s">
        <v>108</v>
      </c>
    </row>
    <row r="9" spans="1:9" x14ac:dyDescent="0.3">
      <c r="A9" t="s">
        <v>109</v>
      </c>
      <c r="C9" s="7" t="s">
        <v>110</v>
      </c>
      <c r="D9" t="s">
        <v>111</v>
      </c>
      <c r="E9" s="14" t="s">
        <v>112</v>
      </c>
      <c r="F9" t="s">
        <v>113</v>
      </c>
      <c r="G9" s="9">
        <v>32463</v>
      </c>
      <c r="H9" t="s">
        <v>114</v>
      </c>
      <c r="I9" s="15" t="s">
        <v>115</v>
      </c>
    </row>
    <row r="10" spans="1:9" x14ac:dyDescent="0.3">
      <c r="A10" t="s">
        <v>116</v>
      </c>
      <c r="C10" s="7" t="s">
        <v>117</v>
      </c>
      <c r="D10" t="s">
        <v>118</v>
      </c>
      <c r="E10" s="8" t="s">
        <v>119</v>
      </c>
      <c r="F10" t="s">
        <v>120</v>
      </c>
      <c r="G10" s="9">
        <v>34171</v>
      </c>
      <c r="H10" t="s">
        <v>121</v>
      </c>
      <c r="I10" s="15" t="s">
        <v>122</v>
      </c>
    </row>
    <row r="11" spans="1:9" x14ac:dyDescent="0.3">
      <c r="A11" s="16" t="s">
        <v>9</v>
      </c>
      <c r="C11" s="7" t="s">
        <v>123</v>
      </c>
      <c r="D11" t="s">
        <v>124</v>
      </c>
      <c r="E11" s="14" t="s">
        <v>125</v>
      </c>
      <c r="F11" s="8" t="s">
        <v>126</v>
      </c>
      <c r="G11" s="9">
        <v>30304</v>
      </c>
      <c r="H11" t="s">
        <v>127</v>
      </c>
      <c r="I11" s="15" t="s">
        <v>128</v>
      </c>
    </row>
    <row r="12" spans="1:9" x14ac:dyDescent="0.3">
      <c r="A12" t="s">
        <v>129</v>
      </c>
      <c r="C12" s="7" t="s">
        <v>130</v>
      </c>
      <c r="D12" t="s">
        <v>131</v>
      </c>
      <c r="E12" s="8" t="s">
        <v>132</v>
      </c>
      <c r="F12" t="s">
        <v>133</v>
      </c>
      <c r="G12" s="9">
        <v>36185</v>
      </c>
      <c r="H12" t="s">
        <v>134</v>
      </c>
      <c r="I12" s="15" t="s">
        <v>135</v>
      </c>
    </row>
    <row r="13" spans="1:9" x14ac:dyDescent="0.3">
      <c r="A13" t="s">
        <v>136</v>
      </c>
      <c r="C13" s="7" t="s">
        <v>137</v>
      </c>
      <c r="D13" t="s">
        <v>138</v>
      </c>
      <c r="E13" s="14" t="s">
        <v>139</v>
      </c>
      <c r="F13" t="s">
        <v>140</v>
      </c>
      <c r="G13" s="9">
        <v>36171</v>
      </c>
      <c r="H13" t="s">
        <v>141</v>
      </c>
      <c r="I13" s="15" t="s">
        <v>142</v>
      </c>
    </row>
    <row r="14" spans="1:9" x14ac:dyDescent="0.3">
      <c r="A14" t="s">
        <v>143</v>
      </c>
      <c r="C14" s="7" t="s">
        <v>144</v>
      </c>
      <c r="D14" t="s">
        <v>145</v>
      </c>
      <c r="E14" s="8" t="s">
        <v>146</v>
      </c>
      <c r="F14" t="s">
        <v>147</v>
      </c>
      <c r="G14" s="9">
        <v>37326</v>
      </c>
      <c r="H14" t="s">
        <v>148</v>
      </c>
      <c r="I14" s="15" t="s">
        <v>149</v>
      </c>
    </row>
    <row r="15" spans="1:9" x14ac:dyDescent="0.3">
      <c r="A15" t="s">
        <v>150</v>
      </c>
      <c r="C15" s="7" t="s">
        <v>151</v>
      </c>
      <c r="D15" t="s">
        <v>152</v>
      </c>
      <c r="E15" s="8" t="s">
        <v>153</v>
      </c>
      <c r="F15" t="s">
        <v>154</v>
      </c>
      <c r="G15" s="9">
        <v>34989</v>
      </c>
      <c r="H15" t="s">
        <v>155</v>
      </c>
      <c r="I15" t="s">
        <v>156</v>
      </c>
    </row>
    <row r="16" spans="1:9" x14ac:dyDescent="0.3">
      <c r="A16" t="s">
        <v>157</v>
      </c>
      <c r="C16" s="7" t="s">
        <v>158</v>
      </c>
      <c r="D16" t="s">
        <v>159</v>
      </c>
      <c r="E16" s="8" t="s">
        <v>160</v>
      </c>
      <c r="F16" t="s">
        <v>161</v>
      </c>
      <c r="G16" s="9">
        <v>35005</v>
      </c>
      <c r="H16" t="s">
        <v>162</v>
      </c>
      <c r="I16" s="15" t="s">
        <v>163</v>
      </c>
    </row>
    <row r="17" spans="1:9" x14ac:dyDescent="0.3">
      <c r="A17" t="s">
        <v>164</v>
      </c>
      <c r="C17" s="7" t="s">
        <v>165</v>
      </c>
      <c r="D17" t="s">
        <v>166</v>
      </c>
      <c r="E17" s="8" t="s">
        <v>167</v>
      </c>
      <c r="F17" t="s">
        <v>168</v>
      </c>
      <c r="G17" s="9">
        <v>37194</v>
      </c>
      <c r="H17" t="s">
        <v>169</v>
      </c>
      <c r="I17" s="15" t="s">
        <v>170</v>
      </c>
    </row>
    <row r="18" spans="1:9" x14ac:dyDescent="0.3">
      <c r="A18" t="s">
        <v>171</v>
      </c>
      <c r="D18" t="s">
        <v>172</v>
      </c>
      <c r="E18" s="8" t="s">
        <v>173</v>
      </c>
      <c r="F18" t="s">
        <v>174</v>
      </c>
      <c r="G18" s="9">
        <v>35858</v>
      </c>
      <c r="H18" t="s">
        <v>175</v>
      </c>
    </row>
    <row r="19" spans="1:9" x14ac:dyDescent="0.3">
      <c r="A19" t="s">
        <v>176</v>
      </c>
      <c r="D19" t="s">
        <v>177</v>
      </c>
      <c r="E19" s="8" t="s">
        <v>178</v>
      </c>
      <c r="F19" t="s">
        <v>179</v>
      </c>
      <c r="G19" s="9">
        <v>33880</v>
      </c>
      <c r="H19" t="s">
        <v>180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SR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Renan Quadros</dc:creator>
  <dc:description/>
  <cp:lastModifiedBy>Aglaessio Reis</cp:lastModifiedBy>
  <cp:revision>24</cp:revision>
  <cp:lastPrinted>2025-01-13T15:03:02Z</cp:lastPrinted>
  <dcterms:created xsi:type="dcterms:W3CDTF">2024-06-27T11:52:52Z</dcterms:created>
  <dcterms:modified xsi:type="dcterms:W3CDTF">2025-01-13T15:41:10Z</dcterms:modified>
  <dc:language>pt-BR</dc:language>
</cp:coreProperties>
</file>