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tha0000\Documents\HGS-DSSAT\HGS-DSSAT\examples\lys\"/>
    </mc:Choice>
  </mc:AlternateContent>
  <xr:revisionPtr revIDLastSave="0" documentId="13_ncr:1_{BA9083ED-6D8C-4F84-8931-F48DAA09245C}" xr6:coauthVersionLast="37" xr6:coauthVersionMax="37" xr10:uidLastSave="{00000000-0000-0000-0000-000000000000}"/>
  <bookViews>
    <workbookView xWindow="0" yWindow="0" windowWidth="23040" windowHeight="10212" xr2:uid="{29B1EC60-5CD8-413C-B227-D434C8D96B7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Q16" i="1"/>
  <c r="Q4" i="1"/>
  <c r="Q5" i="1"/>
  <c r="Q6" i="1"/>
  <c r="Q7" i="1"/>
  <c r="Q8" i="1"/>
  <c r="Q9" i="1"/>
  <c r="Q10" i="1"/>
  <c r="Q11" i="1"/>
  <c r="Q12" i="1"/>
  <c r="Q13" i="1"/>
  <c r="Q14" i="1"/>
  <c r="Q15" i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33" i="1"/>
  <c r="W6" i="1"/>
  <c r="W7" i="1"/>
  <c r="W8" i="1"/>
  <c r="W9" i="1"/>
  <c r="W10" i="1"/>
  <c r="W11" i="1"/>
  <c r="W12" i="1"/>
  <c r="W13" i="1"/>
  <c r="W14" i="1"/>
  <c r="W15" i="1"/>
  <c r="W16" i="1"/>
  <c r="U7" i="1"/>
  <c r="U8" i="1"/>
  <c r="U9" i="1"/>
  <c r="U10" i="1"/>
  <c r="U11" i="1"/>
  <c r="U12" i="1"/>
  <c r="U13" i="1"/>
  <c r="U14" i="1"/>
  <c r="U15" i="1"/>
  <c r="U16" i="1"/>
  <c r="U6" i="1"/>
  <c r="O4" i="1"/>
  <c r="S4" i="1" s="1"/>
  <c r="O5" i="1"/>
  <c r="S5" i="1" s="1"/>
  <c r="O6" i="1"/>
  <c r="S6" i="1" s="1"/>
  <c r="O7" i="1"/>
  <c r="S7" i="1" s="1"/>
  <c r="O8" i="1"/>
  <c r="S8" i="1" s="1"/>
  <c r="O9" i="1"/>
  <c r="S9" i="1" s="1"/>
  <c r="O10" i="1"/>
  <c r="S10" i="1" s="1"/>
  <c r="O11" i="1"/>
  <c r="S11" i="1" s="1"/>
  <c r="O12" i="1"/>
  <c r="S12" i="1" s="1"/>
  <c r="O13" i="1"/>
  <c r="S13" i="1" s="1"/>
  <c r="O14" i="1"/>
  <c r="S14" i="1" s="1"/>
  <c r="O15" i="1"/>
  <c r="S15" i="1" s="1"/>
  <c r="O16" i="1"/>
  <c r="O3" i="1"/>
  <c r="R3" i="1" s="1"/>
  <c r="S3" i="1" s="1"/>
  <c r="S16" i="1" l="1"/>
</calcChain>
</file>

<file path=xl/sharedStrings.xml><?xml version="1.0" encoding="utf-8"?>
<sst xmlns="http://schemas.openxmlformats.org/spreadsheetml/2006/main" count="29" uniqueCount="25">
  <si>
    <t># H units: (m)</t>
  </si>
  <si>
    <t># P units: (m)</t>
  </si>
  <si>
    <t># S units: (-)</t>
  </si>
  <si>
    <t># VWC units: (-)</t>
  </si>
  <si>
    <t># Q units: (m^3 d^-1)</t>
  </si>
  <si>
    <t># Ho units: (m)</t>
  </si>
  <si>
    <t># Po units: (m)</t>
  </si>
  <si>
    <t># Qo units: (m^3 d^-1)</t>
  </si>
  <si>
    <t># X units: (m)</t>
  </si>
  <si>
    <t># Y units: (m)</t>
  </si>
  <si>
    <t># Z units: (m)</t>
  </si>
  <si>
    <t># Zsurf units: (m)</t>
  </si>
  <si>
    <t>Sat Difference</t>
  </si>
  <si>
    <t>Porosity</t>
  </si>
  <si>
    <t>Vol difference (m3)</t>
  </si>
  <si>
    <t>Sheet</t>
  </si>
  <si>
    <t>Control Area depth water removed (mm)</t>
  </si>
  <si>
    <t>Nodal Flux Rates (m3/day)</t>
  </si>
  <si>
    <t>Control Area Nodal Flux Amounts (mm/min)</t>
  </si>
  <si>
    <t>DSSAT Layer ET Amount (mm)</t>
  </si>
  <si>
    <t>DSSAT Node-equivalent ET Amounts (mm)</t>
  </si>
  <si>
    <t>day0 T = 1</t>
  </si>
  <si>
    <t>day1 T = 0.0006944</t>
  </si>
  <si>
    <t>day1 T = 0.00001157407</t>
  </si>
  <si>
    <t>Nodal Control Volume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</si>
</sst>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E+00"/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16AA-47BB-45D9-93F0-74E45397DF3C}">
  <dimension ref="A1:W46"/>
  <sheetViews>
    <sheetView tabSelected="1" topLeftCell="O1" workbookViewId="0">
      <selection activeCell="T16" sqref="T16"/>
    </sheetView>
  </sheetViews>
  <sheetFormatPr defaultRowHeight="14.4" x14ac:dyDescent="0.55000000000000004"/>
  <cols>
    <col min="1" max="1" width="11.15625" bestFit="1" customWidth="1"/>
    <col min="2" max="2" width="10.9453125" bestFit="1" customWidth="1"/>
    <col min="3" max="3" width="10.05078125" bestFit="1" customWidth="1"/>
    <col min="4" max="4" width="12.89453125" bestFit="1" customWidth="1"/>
    <col min="5" max="5" width="17.26171875" bestFit="1" customWidth="1"/>
    <col min="6" max="6" width="12.20703125" bestFit="1" customWidth="1"/>
    <col min="7" max="7" width="12" bestFit="1" customWidth="1"/>
    <col min="8" max="8" width="18.3125" bestFit="1" customWidth="1"/>
    <col min="9" max="9" width="10.9453125" bestFit="1" customWidth="1"/>
    <col min="10" max="10" width="10.89453125" bestFit="1" customWidth="1"/>
    <col min="11" max="11" width="10.83984375" bestFit="1" customWidth="1"/>
    <col min="12" max="12" width="13.89453125" bestFit="1" customWidth="1"/>
    <col min="13" max="13" width="3.68359375" bestFit="1" customWidth="1"/>
    <col min="15" max="15" width="12.15625" customWidth="1"/>
    <col min="17" max="17" width="18.3125" bestFit="1" customWidth="1"/>
    <col min="18" max="18" width="16.734375" customWidth="1"/>
    <col min="19" max="19" width="33.26171875" bestFit="1" customWidth="1"/>
    <col min="20" max="20" width="20.5234375" bestFit="1" customWidth="1"/>
    <col min="21" max="21" width="35.68359375" bestFit="1" customWidth="1"/>
    <col min="22" max="22" width="19.89453125" customWidth="1"/>
    <col min="23" max="23" width="29.3125" bestFit="1" customWidth="1"/>
  </cols>
  <sheetData>
    <row r="1" spans="1:23" x14ac:dyDescent="0.55000000000000004">
      <c r="A1" t="s">
        <v>21</v>
      </c>
    </row>
    <row r="2" spans="1:23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N2" t="s">
        <v>15</v>
      </c>
      <c r="O2" t="s">
        <v>12</v>
      </c>
      <c r="P2" t="s">
        <v>13</v>
      </c>
      <c r="Q2" t="s">
        <v>24</v>
      </c>
      <c r="R2" t="s">
        <v>14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</row>
    <row r="3" spans="1:23" x14ac:dyDescent="0.55000000000000004">
      <c r="A3" s="1">
        <v>0.4</v>
      </c>
      <c r="B3" s="1">
        <v>0.4</v>
      </c>
      <c r="C3" s="2">
        <v>1</v>
      </c>
      <c r="D3" s="1">
        <v>0.20522400736999999</v>
      </c>
      <c r="E3" s="1">
        <v>3.9999999999999997E+29</v>
      </c>
      <c r="F3" s="1">
        <v>-999</v>
      </c>
      <c r="G3" s="1">
        <v>-999</v>
      </c>
      <c r="H3" s="1">
        <v>-999</v>
      </c>
      <c r="I3" s="1">
        <v>0</v>
      </c>
      <c r="J3" s="1">
        <v>0</v>
      </c>
      <c r="K3" s="1">
        <v>0</v>
      </c>
      <c r="L3" s="1">
        <v>3</v>
      </c>
      <c r="M3">
        <v>1</v>
      </c>
      <c r="N3" s="3">
        <v>13</v>
      </c>
      <c r="O3" s="2">
        <f>C18-C3</f>
        <v>0</v>
      </c>
      <c r="P3">
        <v>0.20522399999999999</v>
      </c>
      <c r="R3" s="2">
        <f>O3*P3</f>
        <v>0</v>
      </c>
      <c r="S3" s="4">
        <f>R3*1000</f>
        <v>0</v>
      </c>
    </row>
    <row r="4" spans="1:23" x14ac:dyDescent="0.55000000000000004">
      <c r="A4" s="1">
        <v>0.40597097679999999</v>
      </c>
      <c r="B4" s="1">
        <v>-9.4029023202999995E-2</v>
      </c>
      <c r="C4" s="2">
        <v>0.98617739452999997</v>
      </c>
      <c r="D4" s="1">
        <v>0.20238727687999999</v>
      </c>
      <c r="E4" s="1">
        <v>-999</v>
      </c>
      <c r="F4" s="1">
        <v>-999</v>
      </c>
      <c r="G4" s="1">
        <v>-999</v>
      </c>
      <c r="H4" s="1">
        <v>-999</v>
      </c>
      <c r="I4" s="1">
        <v>0</v>
      </c>
      <c r="J4" s="1">
        <v>0</v>
      </c>
      <c r="K4" s="1">
        <v>0.5</v>
      </c>
      <c r="L4" s="1">
        <v>3</v>
      </c>
      <c r="M4">
        <v>10</v>
      </c>
      <c r="N4" s="3">
        <v>12</v>
      </c>
      <c r="O4" s="2">
        <f t="shared" ref="O4:O16" si="0">C19-C4</f>
        <v>-1.1259999932455855E-8</v>
      </c>
      <c r="P4">
        <v>0.20522399999999999</v>
      </c>
      <c r="Q4" s="3">
        <f t="shared" ref="Q4:Q14" si="1">((K5-K4)/2)+((K4-K3)/2)</f>
        <v>0.5</v>
      </c>
      <c r="R4" s="2">
        <f t="shared" ref="R4:R15" si="2">O4*(P4*Q4)</f>
        <v>-1.1554111130691602E-9</v>
      </c>
      <c r="S4" s="4">
        <f t="shared" ref="S4:S16" si="3">R4*1000</f>
        <v>-1.1554111130691602E-6</v>
      </c>
    </row>
    <row r="5" spans="1:23" x14ac:dyDescent="0.55000000000000004">
      <c r="A5" s="1">
        <v>0.44627864052999999</v>
      </c>
      <c r="B5" s="1">
        <v>-0.55372135947000001</v>
      </c>
      <c r="C5" s="2">
        <v>0.85371930513000005</v>
      </c>
      <c r="D5" s="1">
        <v>0.17520369696999999</v>
      </c>
      <c r="E5" s="1">
        <v>-999</v>
      </c>
      <c r="F5" s="1">
        <v>-999</v>
      </c>
      <c r="G5" s="1">
        <v>-999</v>
      </c>
      <c r="H5" s="1">
        <v>-999</v>
      </c>
      <c r="I5" s="1">
        <v>0</v>
      </c>
      <c r="J5" s="1">
        <v>0</v>
      </c>
      <c r="K5" s="1">
        <v>1</v>
      </c>
      <c r="L5" s="1">
        <v>3</v>
      </c>
      <c r="M5">
        <v>19</v>
      </c>
      <c r="N5" s="3">
        <v>11</v>
      </c>
      <c r="O5" s="2">
        <f t="shared" si="0"/>
        <v>-1.8200000007073669E-7</v>
      </c>
      <c r="P5">
        <v>0.20522399999999999</v>
      </c>
      <c r="Q5" s="3">
        <f t="shared" si="1"/>
        <v>0.47499999999999998</v>
      </c>
      <c r="R5" s="2">
        <f t="shared" si="2"/>
        <v>-1.7741614806895511E-8</v>
      </c>
      <c r="S5" s="4">
        <f t="shared" si="3"/>
        <v>-1.774161480689551E-5</v>
      </c>
    </row>
    <row r="6" spans="1:23" x14ac:dyDescent="0.55000000000000004">
      <c r="A6" s="1">
        <v>0.54169621318000005</v>
      </c>
      <c r="B6" s="1">
        <v>-0.90830378682000001</v>
      </c>
      <c r="C6" s="2">
        <v>0.76425271258000005</v>
      </c>
      <c r="D6" s="1">
        <v>0.15684300432000001</v>
      </c>
      <c r="E6" s="1">
        <v>-999</v>
      </c>
      <c r="F6" s="1">
        <v>-999</v>
      </c>
      <c r="G6" s="1">
        <v>-999</v>
      </c>
      <c r="H6" s="1">
        <v>-999</v>
      </c>
      <c r="I6" s="1">
        <v>0</v>
      </c>
      <c r="J6" s="1">
        <v>0</v>
      </c>
      <c r="K6" s="1">
        <v>1.45</v>
      </c>
      <c r="L6" s="1">
        <v>3</v>
      </c>
      <c r="M6">
        <v>28</v>
      </c>
      <c r="N6" s="3">
        <v>10</v>
      </c>
      <c r="O6" s="2">
        <f t="shared" si="0"/>
        <v>-6.6768110000059444E-5</v>
      </c>
      <c r="P6">
        <v>0.20522399999999999</v>
      </c>
      <c r="Q6" s="3">
        <f t="shared" si="1"/>
        <v>0.375</v>
      </c>
      <c r="R6" s="2">
        <f t="shared" si="2"/>
        <v>-5.1384069774945749E-6</v>
      </c>
      <c r="S6" s="4">
        <f t="shared" si="3"/>
        <v>-5.1384069774945747E-3</v>
      </c>
      <c r="T6">
        <v>-7.1999999999999903E-3</v>
      </c>
      <c r="U6">
        <f>T6*1000/24/60</f>
        <v>-4.9999999999999932E-3</v>
      </c>
      <c r="W6">
        <f>(0.5*V7)</f>
        <v>5.0000000000000001E-3</v>
      </c>
    </row>
    <row r="7" spans="1:23" x14ac:dyDescent="0.55000000000000004">
      <c r="A7" s="1">
        <v>0.59085897749000005</v>
      </c>
      <c r="B7" s="1">
        <v>-1.1591410225000001</v>
      </c>
      <c r="C7" s="2">
        <v>0.71393259602000003</v>
      </c>
      <c r="D7" s="1">
        <v>0.14651610835000001</v>
      </c>
      <c r="E7" s="1">
        <v>-999</v>
      </c>
      <c r="F7" s="1">
        <v>-999</v>
      </c>
      <c r="G7" s="1">
        <v>-999</v>
      </c>
      <c r="H7" s="1">
        <v>-999</v>
      </c>
      <c r="I7" s="1">
        <v>1</v>
      </c>
      <c r="J7" s="1">
        <v>1</v>
      </c>
      <c r="K7" s="1">
        <v>1.75</v>
      </c>
      <c r="L7" s="1">
        <v>3</v>
      </c>
      <c r="M7">
        <v>41</v>
      </c>
      <c r="N7" s="3">
        <v>9</v>
      </c>
      <c r="O7" s="2">
        <f t="shared" si="0"/>
        <v>-1.8859614999999774E-4</v>
      </c>
      <c r="P7">
        <v>0.20522399999999999</v>
      </c>
      <c r="Q7" s="3">
        <f t="shared" si="1"/>
        <v>0.29999999999999993</v>
      </c>
      <c r="R7" s="2">
        <f t="shared" si="2"/>
        <v>-1.1611336886279858E-5</v>
      </c>
      <c r="S7" s="4">
        <f t="shared" si="3"/>
        <v>-1.1611336886279858E-2</v>
      </c>
      <c r="T7">
        <v>-1.584E-2</v>
      </c>
      <c r="U7">
        <f t="shared" ref="U7:U16" si="4">T7*1000/24/60</f>
        <v>-1.1000000000000001E-2</v>
      </c>
      <c r="V7">
        <v>0.01</v>
      </c>
      <c r="W7">
        <f t="shared" ref="W7:W14" si="5">(0.5*V8+0.5*V7)</f>
        <v>1.0999999999999999E-2</v>
      </c>
    </row>
    <row r="8" spans="1:23" x14ac:dyDescent="0.55000000000000004">
      <c r="A8" s="1">
        <v>0.35378956821000002</v>
      </c>
      <c r="B8" s="1">
        <v>-1.6962104318</v>
      </c>
      <c r="C8" s="2">
        <v>0.63290112233999996</v>
      </c>
      <c r="D8" s="1">
        <v>0.12988650459000001</v>
      </c>
      <c r="E8" s="1">
        <v>-999</v>
      </c>
      <c r="F8" s="1">
        <v>-999</v>
      </c>
      <c r="G8" s="1">
        <v>-999</v>
      </c>
      <c r="H8" s="1">
        <v>-999</v>
      </c>
      <c r="I8" s="1">
        <v>1</v>
      </c>
      <c r="J8" s="1">
        <v>1</v>
      </c>
      <c r="K8" s="1">
        <v>2.0499999999999998</v>
      </c>
      <c r="L8" s="1">
        <v>3</v>
      </c>
      <c r="M8">
        <v>50</v>
      </c>
      <c r="N8" s="3">
        <v>8</v>
      </c>
      <c r="O8" s="2">
        <f t="shared" si="0"/>
        <v>-2.334086199999863E-4</v>
      </c>
      <c r="P8">
        <v>0.20522399999999999</v>
      </c>
      <c r="Q8" s="3">
        <f t="shared" si="1"/>
        <v>0.30000000000000004</v>
      </c>
      <c r="R8" s="2">
        <f t="shared" si="2"/>
        <v>-1.4370315189263159E-5</v>
      </c>
      <c r="S8" s="4">
        <f t="shared" si="3"/>
        <v>-1.4370315189263159E-2</v>
      </c>
      <c r="T8">
        <v>-1.9439999999999999E-2</v>
      </c>
      <c r="U8">
        <f t="shared" si="4"/>
        <v>-1.35E-2</v>
      </c>
      <c r="V8">
        <v>1.2E-2</v>
      </c>
      <c r="W8">
        <f t="shared" si="5"/>
        <v>1.35E-2</v>
      </c>
    </row>
    <row r="9" spans="1:23" x14ac:dyDescent="0.55000000000000004">
      <c r="A9" s="1">
        <v>-1.4441396477999999</v>
      </c>
      <c r="B9" s="1">
        <v>-3.7941396477999998</v>
      </c>
      <c r="C9" s="2">
        <v>0.47613727829000002</v>
      </c>
      <c r="D9" s="1">
        <v>9.7714800308000005E-2</v>
      </c>
      <c r="E9" s="1">
        <v>-999</v>
      </c>
      <c r="F9" s="1">
        <v>-999</v>
      </c>
      <c r="G9" s="1">
        <v>-999</v>
      </c>
      <c r="H9" s="1">
        <v>-999</v>
      </c>
      <c r="I9" s="1">
        <v>1</v>
      </c>
      <c r="J9" s="1">
        <v>1</v>
      </c>
      <c r="K9" s="1">
        <v>2.35</v>
      </c>
      <c r="L9" s="1">
        <v>3</v>
      </c>
      <c r="M9">
        <v>59</v>
      </c>
      <c r="N9" s="3">
        <v>7</v>
      </c>
      <c r="O9" s="2">
        <f t="shared" si="0"/>
        <v>-2.3187956000003673E-4</v>
      </c>
      <c r="P9">
        <v>0.20522399999999999</v>
      </c>
      <c r="Q9" s="3">
        <f t="shared" si="1"/>
        <v>0.20000000000000018</v>
      </c>
      <c r="R9" s="2">
        <f t="shared" si="2"/>
        <v>-9.5174501642895159E-6</v>
      </c>
      <c r="S9" s="4">
        <f t="shared" si="3"/>
        <v>-9.5174501642895162E-3</v>
      </c>
      <c r="T9">
        <v>-1.512E-2</v>
      </c>
      <c r="U9">
        <f t="shared" si="4"/>
        <v>-1.0500000000000001E-2</v>
      </c>
      <c r="V9">
        <v>1.4999999999999999E-2</v>
      </c>
      <c r="W9">
        <f t="shared" si="5"/>
        <v>1.0499999999999999E-2</v>
      </c>
    </row>
    <row r="10" spans="1:23" x14ac:dyDescent="0.55000000000000004">
      <c r="A10" s="1">
        <v>-3.7757593859999998</v>
      </c>
      <c r="B10" s="1">
        <v>-6.225759386</v>
      </c>
      <c r="C10" s="2">
        <v>0.39891273125999999</v>
      </c>
      <c r="D10" s="1">
        <v>8.1866469299999994E-2</v>
      </c>
      <c r="E10" s="1">
        <v>-999</v>
      </c>
      <c r="F10" s="1">
        <v>-999</v>
      </c>
      <c r="G10" s="1">
        <v>-999</v>
      </c>
      <c r="H10" s="1">
        <v>-999</v>
      </c>
      <c r="I10" s="1">
        <v>1</v>
      </c>
      <c r="J10" s="1">
        <v>1</v>
      </c>
      <c r="K10" s="1">
        <v>2.4500000000000002</v>
      </c>
      <c r="L10" s="1">
        <v>3</v>
      </c>
      <c r="M10">
        <v>68</v>
      </c>
      <c r="N10" s="3">
        <v>6</v>
      </c>
      <c r="O10" s="2">
        <f t="shared" si="0"/>
        <v>-2.9185731999997744E-4</v>
      </c>
      <c r="P10">
        <v>0.20522399999999999</v>
      </c>
      <c r="Q10" s="3">
        <f t="shared" si="1"/>
        <v>9.9999999999999867E-2</v>
      </c>
      <c r="R10" s="2">
        <f t="shared" si="2"/>
        <v>-5.9896126639675286E-6</v>
      </c>
      <c r="S10" s="4">
        <f t="shared" si="3"/>
        <v>-5.9896126639675286E-3</v>
      </c>
      <c r="T10">
        <v>-9.3600000000000003E-3</v>
      </c>
      <c r="U10">
        <f t="shared" si="4"/>
        <v>-6.4999999999999997E-3</v>
      </c>
      <c r="V10">
        <v>6.0000000000000001E-3</v>
      </c>
      <c r="W10">
        <f t="shared" si="5"/>
        <v>6.5000000000000006E-3</v>
      </c>
    </row>
    <row r="11" spans="1:23" x14ac:dyDescent="0.55000000000000004">
      <c r="A11" s="1">
        <v>-4.6678127298999996</v>
      </c>
      <c r="B11" s="1">
        <v>-7.2178127299000003</v>
      </c>
      <c r="C11" s="2">
        <v>0.37889353731999997</v>
      </c>
      <c r="D11" s="1">
        <v>7.7758050095000003E-2</v>
      </c>
      <c r="E11" s="1">
        <v>-999</v>
      </c>
      <c r="F11" s="1">
        <v>-999</v>
      </c>
      <c r="G11" s="1">
        <v>-999</v>
      </c>
      <c r="H11" s="1">
        <v>-999</v>
      </c>
      <c r="I11" s="1">
        <v>1</v>
      </c>
      <c r="J11" s="1">
        <v>1</v>
      </c>
      <c r="K11" s="1">
        <v>2.5499999999999998</v>
      </c>
      <c r="L11" s="1">
        <v>3</v>
      </c>
      <c r="M11">
        <v>77</v>
      </c>
      <c r="N11" s="3">
        <v>5</v>
      </c>
      <c r="O11" s="2">
        <f t="shared" si="0"/>
        <v>-3.5983452999999166E-4</v>
      </c>
      <c r="P11">
        <v>0.20522399999999999</v>
      </c>
      <c r="Q11" s="3">
        <f t="shared" si="1"/>
        <v>9.9999999999999867E-2</v>
      </c>
      <c r="R11" s="2">
        <f t="shared" si="2"/>
        <v>-7.3846681584718191E-6</v>
      </c>
      <c r="S11" s="4">
        <f t="shared" si="3"/>
        <v>-7.3846681584718195E-3</v>
      </c>
      <c r="T11">
        <v>-1.07999999999999E-2</v>
      </c>
      <c r="U11">
        <f t="shared" si="4"/>
        <v>-7.4999999999999295E-3</v>
      </c>
      <c r="V11">
        <v>7.0000000000000001E-3</v>
      </c>
      <c r="W11">
        <f t="shared" si="5"/>
        <v>7.4999999999999997E-3</v>
      </c>
    </row>
    <row r="12" spans="1:23" x14ac:dyDescent="0.55000000000000004">
      <c r="A12" s="1">
        <v>-4.6448645317999997</v>
      </c>
      <c r="B12" s="1">
        <v>-7.2948645318000001</v>
      </c>
      <c r="C12" s="2">
        <v>0.3775074101</v>
      </c>
      <c r="D12" s="1">
        <v>7.7473583511999997E-2</v>
      </c>
      <c r="E12" s="1">
        <v>-999</v>
      </c>
      <c r="F12" s="1">
        <v>-999</v>
      </c>
      <c r="G12" s="1">
        <v>-999</v>
      </c>
      <c r="H12" s="1">
        <v>-999</v>
      </c>
      <c r="I12" s="1">
        <v>1</v>
      </c>
      <c r="J12" s="1">
        <v>1</v>
      </c>
      <c r="K12" s="1">
        <v>2.65</v>
      </c>
      <c r="L12" s="1">
        <v>3</v>
      </c>
      <c r="M12">
        <v>86</v>
      </c>
      <c r="N12" s="3">
        <v>4</v>
      </c>
      <c r="O12" s="2">
        <f t="shared" si="0"/>
        <v>-4.3458275999996854E-4</v>
      </c>
      <c r="P12">
        <v>0.20522399999999999</v>
      </c>
      <c r="Q12" s="3">
        <f t="shared" si="1"/>
        <v>0.10000000000000009</v>
      </c>
      <c r="R12" s="2">
        <f t="shared" si="2"/>
        <v>-8.9186812338233616E-6</v>
      </c>
      <c r="S12" s="4">
        <f t="shared" si="3"/>
        <v>-8.9186812338233612E-3</v>
      </c>
      <c r="T12">
        <v>-1.2959999999999999E-2</v>
      </c>
      <c r="U12">
        <f t="shared" si="4"/>
        <v>-8.9999999999999993E-3</v>
      </c>
      <c r="V12">
        <v>8.0000000000000002E-3</v>
      </c>
      <c r="W12">
        <f t="shared" si="5"/>
        <v>9.0000000000000011E-3</v>
      </c>
    </row>
    <row r="13" spans="1:23" x14ac:dyDescent="0.55000000000000004">
      <c r="A13" s="1">
        <v>-5.0273741262999998</v>
      </c>
      <c r="B13" s="1">
        <v>-7.7773741262999998</v>
      </c>
      <c r="C13" s="2">
        <v>0.36929042553000002</v>
      </c>
      <c r="D13" s="1">
        <v>7.5787261011000001E-2</v>
      </c>
      <c r="E13" s="1">
        <v>-999</v>
      </c>
      <c r="F13" s="1">
        <v>-999</v>
      </c>
      <c r="G13" s="1">
        <v>-999</v>
      </c>
      <c r="H13" s="1">
        <v>-999</v>
      </c>
      <c r="I13" s="1">
        <v>1</v>
      </c>
      <c r="J13" s="1">
        <v>1</v>
      </c>
      <c r="K13" s="1">
        <v>2.75</v>
      </c>
      <c r="L13" s="1">
        <v>3</v>
      </c>
      <c r="M13">
        <v>95</v>
      </c>
      <c r="N13" s="3">
        <v>3</v>
      </c>
      <c r="O13" s="2">
        <f t="shared" si="0"/>
        <v>-6.0855916000002175E-4</v>
      </c>
      <c r="P13">
        <v>0.20522399999999999</v>
      </c>
      <c r="Q13" s="3">
        <f t="shared" si="1"/>
        <v>0.10000000000000009</v>
      </c>
      <c r="R13" s="2">
        <f t="shared" si="2"/>
        <v>-1.2489094505184457E-5</v>
      </c>
      <c r="S13" s="4">
        <f t="shared" si="3"/>
        <v>-1.2489094505184458E-2</v>
      </c>
      <c r="T13">
        <v>-1.7999999999999999E-2</v>
      </c>
      <c r="U13">
        <f t="shared" si="4"/>
        <v>-1.2500000000000001E-2</v>
      </c>
      <c r="V13">
        <v>0.01</v>
      </c>
      <c r="W13">
        <f t="shared" si="5"/>
        <v>1.2500000000000001E-2</v>
      </c>
    </row>
    <row r="14" spans="1:23" x14ac:dyDescent="0.55000000000000004">
      <c r="A14" s="1">
        <v>-11.44188507</v>
      </c>
      <c r="B14" s="1">
        <v>-14.291885069999999</v>
      </c>
      <c r="C14" s="2">
        <v>0.30262286242999997</v>
      </c>
      <c r="D14" s="1">
        <v>6.2105476549999997E-2</v>
      </c>
      <c r="E14" s="1">
        <v>-999</v>
      </c>
      <c r="F14" s="1">
        <v>-999</v>
      </c>
      <c r="G14" s="1">
        <v>-999</v>
      </c>
      <c r="H14" s="1">
        <v>-999</v>
      </c>
      <c r="I14" s="1">
        <v>1</v>
      </c>
      <c r="J14" s="1">
        <v>1</v>
      </c>
      <c r="K14" s="1">
        <v>2.85</v>
      </c>
      <c r="L14" s="1">
        <v>3</v>
      </c>
      <c r="M14">
        <v>104</v>
      </c>
      <c r="N14" s="3">
        <v>2</v>
      </c>
      <c r="O14" s="2">
        <f t="shared" si="0"/>
        <v>-9.1046742999995045E-4</v>
      </c>
      <c r="P14">
        <v>0.20522399999999999</v>
      </c>
      <c r="Q14" s="3">
        <f t="shared" si="1"/>
        <v>0.10000000000000009</v>
      </c>
      <c r="R14" s="2">
        <f t="shared" si="2"/>
        <v>-1.8684976785430998E-5</v>
      </c>
      <c r="S14" s="4">
        <f t="shared" si="3"/>
        <v>-1.8684976785430997E-2</v>
      </c>
      <c r="T14">
        <v>-2.7359999999999999E-2</v>
      </c>
      <c r="U14">
        <f t="shared" si="4"/>
        <v>-1.9E-2</v>
      </c>
      <c r="V14">
        <v>1.4999999999999999E-2</v>
      </c>
      <c r="W14">
        <f t="shared" si="5"/>
        <v>1.9E-2</v>
      </c>
    </row>
    <row r="15" spans="1:23" x14ac:dyDescent="0.55000000000000004">
      <c r="A15" s="1">
        <v>-93.469942904000007</v>
      </c>
      <c r="B15" s="1">
        <v>-96.419942903999996</v>
      </c>
      <c r="C15" s="2">
        <v>0.18789816329</v>
      </c>
      <c r="D15" s="1">
        <v>3.8561214048000003E-2</v>
      </c>
      <c r="E15" s="1">
        <v>-999</v>
      </c>
      <c r="F15" s="1">
        <v>-999</v>
      </c>
      <c r="G15" s="1">
        <v>-999</v>
      </c>
      <c r="H15" s="1">
        <v>-999</v>
      </c>
      <c r="I15" s="1">
        <v>1</v>
      </c>
      <c r="J15" s="1">
        <v>1</v>
      </c>
      <c r="K15" s="1">
        <v>2.95</v>
      </c>
      <c r="L15" s="1">
        <v>3</v>
      </c>
      <c r="M15">
        <v>113</v>
      </c>
      <c r="N15" s="3">
        <v>1</v>
      </c>
      <c r="O15" s="2">
        <f t="shared" si="0"/>
        <v>-1.3571740099999896E-3</v>
      </c>
      <c r="P15">
        <v>0.20522399999999999</v>
      </c>
      <c r="Q15" s="3">
        <f>((K16-K15)/2)+((K15-K14)/2)</f>
        <v>7.4999999999999956E-2</v>
      </c>
      <c r="R15" s="2">
        <f t="shared" si="2"/>
        <v>-2.0889350927117825E-5</v>
      </c>
      <c r="S15" s="4">
        <f t="shared" si="3"/>
        <v>-2.0889350927117824E-2</v>
      </c>
      <c r="T15">
        <v>-3.8159999999999999E-2</v>
      </c>
      <c r="U15">
        <f t="shared" si="4"/>
        <v>-2.6499999999999999E-2</v>
      </c>
      <c r="V15">
        <v>2.3E-2</v>
      </c>
      <c r="W15">
        <f>(0.5*V16+0.5*V15)</f>
        <v>2.6499999999999999E-2</v>
      </c>
    </row>
    <row r="16" spans="1:23" x14ac:dyDescent="0.55000000000000004">
      <c r="A16" s="1">
        <v>-32.340220791999997</v>
      </c>
      <c r="B16" s="1">
        <v>-35.340220791999997</v>
      </c>
      <c r="C16" s="2">
        <v>0.23434733751</v>
      </c>
      <c r="D16" s="1">
        <v>4.8093699719000002E-2</v>
      </c>
      <c r="E16" s="1">
        <v>-999</v>
      </c>
      <c r="F16" s="1">
        <v>3.0000000001</v>
      </c>
      <c r="G16" s="1">
        <v>1E-10</v>
      </c>
      <c r="H16" s="1">
        <v>-999</v>
      </c>
      <c r="I16" s="1">
        <v>1</v>
      </c>
      <c r="J16" s="1">
        <v>1</v>
      </c>
      <c r="K16" s="1">
        <v>3</v>
      </c>
      <c r="L16" s="1">
        <v>3</v>
      </c>
      <c r="M16">
        <v>122</v>
      </c>
      <c r="N16" s="3">
        <v>0</v>
      </c>
      <c r="O16" s="2">
        <f t="shared" si="0"/>
        <v>-2.7081714350000008E-2</v>
      </c>
      <c r="P16">
        <v>0.20522399999999999</v>
      </c>
      <c r="Q16" s="3">
        <f>(K16-K15)/2</f>
        <v>2.4999999999999911E-2</v>
      </c>
      <c r="R16" s="2">
        <f>O16*(P16*Q16)</f>
        <v>-1.3894544364410953E-4</v>
      </c>
      <c r="S16" s="4">
        <f t="shared" si="3"/>
        <v>-0.13894544364410955</v>
      </c>
      <c r="T16">
        <v>-0.21887999999999999</v>
      </c>
      <c r="U16">
        <f t="shared" si="4"/>
        <v>-0.152</v>
      </c>
      <c r="V16">
        <v>0.03</v>
      </c>
      <c r="W16">
        <f>V17+(0.5*V16)</f>
        <v>0.15200000000000002</v>
      </c>
    </row>
    <row r="17" spans="1:22" x14ac:dyDescent="0.55000000000000004">
      <c r="A17" t="s">
        <v>22</v>
      </c>
      <c r="C17" s="2"/>
      <c r="V17">
        <v>0.13700000000000001</v>
      </c>
    </row>
    <row r="18" spans="1:22" x14ac:dyDescent="0.55000000000000004">
      <c r="A18" s="1">
        <v>0.4</v>
      </c>
      <c r="B18" s="1">
        <v>0.4</v>
      </c>
      <c r="C18" s="2">
        <v>1</v>
      </c>
      <c r="D18" s="1">
        <v>0.20522400736999999</v>
      </c>
      <c r="E18" s="1">
        <v>3.9999999999999997E+29</v>
      </c>
      <c r="F18" s="1">
        <v>-999</v>
      </c>
      <c r="G18" s="1">
        <v>-999</v>
      </c>
      <c r="H18" s="1">
        <v>-999</v>
      </c>
      <c r="I18" s="1">
        <v>0</v>
      </c>
      <c r="J18" s="1">
        <v>0</v>
      </c>
      <c r="K18" s="1">
        <v>0</v>
      </c>
      <c r="L18" s="1">
        <v>3</v>
      </c>
      <c r="M18">
        <v>1</v>
      </c>
    </row>
    <row r="19" spans="1:22" x14ac:dyDescent="0.55000000000000004">
      <c r="A19" s="1">
        <v>0.40597092482000002</v>
      </c>
      <c r="B19" s="1">
        <v>-9.4029075180999996E-2</v>
      </c>
      <c r="C19" s="2">
        <v>0.98617738327000004</v>
      </c>
      <c r="D19" s="1">
        <v>0.20238727457</v>
      </c>
      <c r="E19" s="1">
        <v>-999</v>
      </c>
      <c r="F19" s="1">
        <v>-999</v>
      </c>
      <c r="G19" s="1">
        <v>-999</v>
      </c>
      <c r="H19" s="1">
        <v>-999</v>
      </c>
      <c r="I19" s="1">
        <v>0</v>
      </c>
      <c r="J19" s="1">
        <v>0</v>
      </c>
      <c r="K19" s="1">
        <v>0.5</v>
      </c>
      <c r="L19" s="1">
        <v>3</v>
      </c>
      <c r="M19">
        <v>10</v>
      </c>
    </row>
    <row r="20" spans="1:22" x14ac:dyDescent="0.55000000000000004">
      <c r="A20" s="1">
        <v>0.44627799975999999</v>
      </c>
      <c r="B20" s="1">
        <v>-0.55372200023999996</v>
      </c>
      <c r="C20" s="2">
        <v>0.85371912312999998</v>
      </c>
      <c r="D20" s="1">
        <v>0.17520365961000001</v>
      </c>
      <c r="E20" s="1">
        <v>-999</v>
      </c>
      <c r="F20" s="1">
        <v>-999</v>
      </c>
      <c r="G20" s="1">
        <v>-999</v>
      </c>
      <c r="H20" s="1">
        <v>-999</v>
      </c>
      <c r="I20" s="1">
        <v>0</v>
      </c>
      <c r="J20" s="1">
        <v>0</v>
      </c>
      <c r="K20" s="1">
        <v>1</v>
      </c>
      <c r="L20" s="1">
        <v>3</v>
      </c>
      <c r="M20">
        <v>19</v>
      </c>
    </row>
    <row r="21" spans="1:22" x14ac:dyDescent="0.55000000000000004">
      <c r="A21" s="1">
        <v>0.54139350023999999</v>
      </c>
      <c r="B21" s="1">
        <v>-0.90860649975999996</v>
      </c>
      <c r="C21" s="2">
        <v>0.76418594446999999</v>
      </c>
      <c r="D21" s="1">
        <v>0.1568293019</v>
      </c>
      <c r="E21" s="1">
        <v>-999</v>
      </c>
      <c r="F21" s="1">
        <v>-999</v>
      </c>
      <c r="G21" s="1">
        <v>-999</v>
      </c>
      <c r="H21" s="1">
        <v>-999</v>
      </c>
      <c r="I21" s="1">
        <v>0</v>
      </c>
      <c r="J21" s="1">
        <v>0</v>
      </c>
      <c r="K21" s="1">
        <v>1.45</v>
      </c>
      <c r="L21" s="1">
        <v>3</v>
      </c>
      <c r="M21">
        <v>28</v>
      </c>
    </row>
    <row r="22" spans="1:22" x14ac:dyDescent="0.55000000000000004">
      <c r="A22" s="1">
        <v>0.58982239817000004</v>
      </c>
      <c r="B22" s="1">
        <v>-1.1601776018000001</v>
      </c>
      <c r="C22" s="2">
        <v>0.71374399987000003</v>
      </c>
      <c r="D22" s="1">
        <v>0.14647740389</v>
      </c>
      <c r="E22" s="1">
        <v>-999</v>
      </c>
      <c r="F22" s="1">
        <v>-999</v>
      </c>
      <c r="G22" s="1">
        <v>-999</v>
      </c>
      <c r="H22" s="1">
        <v>-999</v>
      </c>
      <c r="I22" s="1">
        <v>1</v>
      </c>
      <c r="J22" s="1">
        <v>1</v>
      </c>
      <c r="K22" s="1">
        <v>1.75</v>
      </c>
      <c r="L22" s="1">
        <v>3</v>
      </c>
      <c r="M22">
        <v>41</v>
      </c>
    </row>
    <row r="23" spans="1:22" x14ac:dyDescent="0.55000000000000004">
      <c r="A23" s="1">
        <v>0.35191795791000002</v>
      </c>
      <c r="B23" s="1">
        <v>-1.6980820421</v>
      </c>
      <c r="C23" s="2">
        <v>0.63266771371999997</v>
      </c>
      <c r="D23" s="1">
        <v>0.12983860354000001</v>
      </c>
      <c r="E23" s="1">
        <v>-999</v>
      </c>
      <c r="F23" s="1">
        <v>-999</v>
      </c>
      <c r="G23" s="1">
        <v>-999</v>
      </c>
      <c r="H23" s="1">
        <v>-999</v>
      </c>
      <c r="I23" s="1">
        <v>1</v>
      </c>
      <c r="J23" s="1">
        <v>1</v>
      </c>
      <c r="K23" s="1">
        <v>2.0499999999999998</v>
      </c>
      <c r="L23" s="1">
        <v>3</v>
      </c>
      <c r="M23">
        <v>50</v>
      </c>
    </row>
    <row r="24" spans="1:22" x14ac:dyDescent="0.55000000000000004">
      <c r="A24" s="1">
        <v>-1.4492584684000001</v>
      </c>
      <c r="B24" s="1">
        <v>-3.7992584684000001</v>
      </c>
      <c r="C24" s="2">
        <v>0.47590539872999998</v>
      </c>
      <c r="D24" s="1">
        <v>9.7667213054999993E-2</v>
      </c>
      <c r="E24" s="1">
        <v>-999</v>
      </c>
      <c r="F24" s="1">
        <v>-999</v>
      </c>
      <c r="G24" s="1">
        <v>-999</v>
      </c>
      <c r="H24" s="1">
        <v>-999</v>
      </c>
      <c r="I24" s="1">
        <v>1</v>
      </c>
      <c r="J24" s="1">
        <v>1</v>
      </c>
      <c r="K24" s="1">
        <v>2.35</v>
      </c>
      <c r="L24" s="1">
        <v>3</v>
      </c>
      <c r="M24">
        <v>59</v>
      </c>
    </row>
    <row r="25" spans="1:22" x14ac:dyDescent="0.55000000000000004">
      <c r="A25" s="1">
        <v>-3.7887587412000001</v>
      </c>
      <c r="B25" s="1">
        <v>-6.2387587411999998</v>
      </c>
      <c r="C25" s="2">
        <v>0.39862087394000001</v>
      </c>
      <c r="D25" s="1">
        <v>8.1806573170999999E-2</v>
      </c>
      <c r="E25" s="1">
        <v>-999</v>
      </c>
      <c r="F25" s="1">
        <v>-999</v>
      </c>
      <c r="G25" s="1">
        <v>-999</v>
      </c>
      <c r="H25" s="1">
        <v>-999</v>
      </c>
      <c r="I25" s="1">
        <v>1</v>
      </c>
      <c r="J25" s="1">
        <v>1</v>
      </c>
      <c r="K25" s="1">
        <v>2.4500000000000002</v>
      </c>
      <c r="L25" s="1">
        <v>3</v>
      </c>
      <c r="M25">
        <v>68</v>
      </c>
    </row>
    <row r="26" spans="1:22" x14ac:dyDescent="0.55000000000000004">
      <c r="A26" s="1">
        <v>-4.6877002787000004</v>
      </c>
      <c r="B26" s="1">
        <v>-7.2377002787000002</v>
      </c>
      <c r="C26" s="2">
        <v>0.37853370278999998</v>
      </c>
      <c r="D26" s="1">
        <v>7.7684203411000005E-2</v>
      </c>
      <c r="E26" s="1">
        <v>-999</v>
      </c>
      <c r="F26" s="1">
        <v>-999</v>
      </c>
      <c r="G26" s="1">
        <v>-999</v>
      </c>
      <c r="H26" s="1">
        <v>-999</v>
      </c>
      <c r="I26" s="1">
        <v>1</v>
      </c>
      <c r="J26" s="1">
        <v>1</v>
      </c>
      <c r="K26" s="1">
        <v>2.5499999999999998</v>
      </c>
      <c r="L26" s="1">
        <v>3</v>
      </c>
      <c r="M26">
        <v>77</v>
      </c>
    </row>
    <row r="27" spans="1:22" x14ac:dyDescent="0.55000000000000004">
      <c r="A27" s="1">
        <v>-4.6692699968999998</v>
      </c>
      <c r="B27" s="1">
        <v>-7.3192699969000001</v>
      </c>
      <c r="C27" s="2">
        <v>0.37707282734000003</v>
      </c>
      <c r="D27" s="1">
        <v>7.7384396696000002E-2</v>
      </c>
      <c r="E27" s="1">
        <v>-999</v>
      </c>
      <c r="F27" s="1">
        <v>-999</v>
      </c>
      <c r="G27" s="1">
        <v>-999</v>
      </c>
      <c r="H27" s="1">
        <v>-999</v>
      </c>
      <c r="I27" s="1">
        <v>1</v>
      </c>
      <c r="J27" s="1">
        <v>1</v>
      </c>
      <c r="K27" s="1">
        <v>2.65</v>
      </c>
      <c r="L27" s="1">
        <v>3</v>
      </c>
      <c r="M27">
        <v>86</v>
      </c>
    </row>
    <row r="28" spans="1:22" x14ac:dyDescent="0.55000000000000004">
      <c r="A28" s="1">
        <v>-5.0649563543999996</v>
      </c>
      <c r="B28" s="1">
        <v>-7.8149563543999996</v>
      </c>
      <c r="C28" s="2">
        <v>0.36868186637</v>
      </c>
      <c r="D28" s="1">
        <v>7.5662370061000003E-2</v>
      </c>
      <c r="E28" s="1">
        <v>-999</v>
      </c>
      <c r="F28" s="1">
        <v>-999</v>
      </c>
      <c r="G28" s="1">
        <v>-999</v>
      </c>
      <c r="H28" s="1">
        <v>-999</v>
      </c>
      <c r="I28" s="1">
        <v>1</v>
      </c>
      <c r="J28" s="1">
        <v>1</v>
      </c>
      <c r="K28" s="1">
        <v>2.75</v>
      </c>
      <c r="L28" s="1">
        <v>3</v>
      </c>
      <c r="M28">
        <v>95</v>
      </c>
    </row>
    <row r="29" spans="1:22" x14ac:dyDescent="0.55000000000000004">
      <c r="A29" s="1">
        <v>-11.581316569</v>
      </c>
      <c r="B29" s="1">
        <v>-14.431316569</v>
      </c>
      <c r="C29" s="2">
        <v>0.30171239500000002</v>
      </c>
      <c r="D29" s="1">
        <v>6.1918626774999999E-2</v>
      </c>
      <c r="E29" s="1">
        <v>-999</v>
      </c>
      <c r="F29" s="1">
        <v>-999</v>
      </c>
      <c r="G29" s="1">
        <v>-999</v>
      </c>
      <c r="H29" s="1">
        <v>-999</v>
      </c>
      <c r="I29" s="1">
        <v>1</v>
      </c>
      <c r="J29" s="1">
        <v>1</v>
      </c>
      <c r="K29" s="1">
        <v>2.85</v>
      </c>
      <c r="L29" s="1">
        <v>3</v>
      </c>
      <c r="M29">
        <v>104</v>
      </c>
    </row>
    <row r="30" spans="1:22" x14ac:dyDescent="0.55000000000000004">
      <c r="A30" s="1">
        <v>-97.289538844999996</v>
      </c>
      <c r="B30" s="1">
        <v>-100.23953885</v>
      </c>
      <c r="C30" s="2">
        <v>0.18654098928000001</v>
      </c>
      <c r="D30" s="1">
        <v>3.8282689358999998E-2</v>
      </c>
      <c r="E30" s="1">
        <v>-999</v>
      </c>
      <c r="F30" s="1">
        <v>-999</v>
      </c>
      <c r="G30" s="1">
        <v>-999</v>
      </c>
      <c r="H30" s="1">
        <v>-999</v>
      </c>
      <c r="I30" s="1">
        <v>1</v>
      </c>
      <c r="J30" s="1">
        <v>1</v>
      </c>
      <c r="K30" s="1">
        <v>2.95</v>
      </c>
      <c r="L30" s="1">
        <v>3</v>
      </c>
      <c r="M30">
        <v>113</v>
      </c>
    </row>
    <row r="31" spans="1:22" x14ac:dyDescent="0.55000000000000004">
      <c r="A31" s="1">
        <v>-56.484916353999999</v>
      </c>
      <c r="B31" s="1">
        <v>-59.484916353999999</v>
      </c>
      <c r="C31" s="2">
        <v>0.20726562316</v>
      </c>
      <c r="D31" s="1">
        <v>4.2535881774999999E-2</v>
      </c>
      <c r="E31" s="1">
        <v>-999</v>
      </c>
      <c r="F31" s="1">
        <v>3.0000000001</v>
      </c>
      <c r="G31" s="1">
        <v>1E-10</v>
      </c>
      <c r="H31" s="1">
        <v>-999</v>
      </c>
      <c r="I31" s="1">
        <v>1</v>
      </c>
      <c r="J31" s="1">
        <v>1</v>
      </c>
      <c r="K31" s="1">
        <v>3</v>
      </c>
      <c r="L31" s="1">
        <v>3</v>
      </c>
      <c r="M31">
        <v>122</v>
      </c>
    </row>
    <row r="32" spans="1:22" x14ac:dyDescent="0.55000000000000004">
      <c r="A32" t="s">
        <v>23</v>
      </c>
      <c r="O32" t="s">
        <v>12</v>
      </c>
      <c r="P32" t="s">
        <v>13</v>
      </c>
      <c r="R32" t="s">
        <v>14</v>
      </c>
      <c r="S32" t="s">
        <v>16</v>
      </c>
    </row>
    <row r="33" spans="1:19" x14ac:dyDescent="0.55000000000000004">
      <c r="A33" s="1">
        <v>0.4</v>
      </c>
      <c r="B33" s="1">
        <v>0.4</v>
      </c>
      <c r="C33" s="1">
        <v>1</v>
      </c>
      <c r="D33" s="1">
        <v>0.20522400736999999</v>
      </c>
      <c r="E33" s="1">
        <v>3.9999999999999997E+29</v>
      </c>
      <c r="F33" s="1">
        <v>-999</v>
      </c>
      <c r="G33" s="1">
        <v>-999</v>
      </c>
      <c r="H33" s="1">
        <v>-999</v>
      </c>
      <c r="I33" s="1">
        <v>0</v>
      </c>
      <c r="J33" s="1">
        <v>0</v>
      </c>
      <c r="K33" s="1">
        <v>0</v>
      </c>
      <c r="L33" s="1">
        <v>3</v>
      </c>
      <c r="M33">
        <v>1</v>
      </c>
      <c r="O33" s="2">
        <f>C33-C3</f>
        <v>0</v>
      </c>
      <c r="P33">
        <v>0.20522399999999999</v>
      </c>
      <c r="R33" s="2">
        <f>O33*P33</f>
        <v>0</v>
      </c>
      <c r="S33" s="3">
        <f>R33*1000</f>
        <v>0</v>
      </c>
    </row>
    <row r="34" spans="1:19" x14ac:dyDescent="0.55000000000000004">
      <c r="A34" s="1">
        <v>0.40597097592999998</v>
      </c>
      <c r="B34" s="1">
        <v>-9.4029024067999997E-2</v>
      </c>
      <c r="C34" s="1">
        <v>0.98617739434999996</v>
      </c>
      <c r="D34" s="1">
        <v>0.20238727683999999</v>
      </c>
      <c r="E34" s="1">
        <v>-999</v>
      </c>
      <c r="F34" s="1">
        <v>-999</v>
      </c>
      <c r="G34" s="1">
        <v>-999</v>
      </c>
      <c r="H34" s="1">
        <v>-999</v>
      </c>
      <c r="I34" s="1">
        <v>0</v>
      </c>
      <c r="J34" s="1">
        <v>0</v>
      </c>
      <c r="K34" s="1">
        <v>0.5</v>
      </c>
      <c r="L34" s="1">
        <v>3</v>
      </c>
      <c r="M34">
        <v>10</v>
      </c>
      <c r="O34" s="2">
        <f t="shared" ref="O34:O46" si="6">C34-C4</f>
        <v>-1.8000001489326678E-10</v>
      </c>
      <c r="P34">
        <v>0.20522399999999999</v>
      </c>
      <c r="R34" s="2">
        <f t="shared" ref="R34:R46" si="7">O34*P34</f>
        <v>-3.6940323056455778E-11</v>
      </c>
      <c r="S34" s="3">
        <f t="shared" ref="S34:S46" si="8">R34*1000</f>
        <v>-3.6940323056455777E-8</v>
      </c>
    </row>
    <row r="35" spans="1:19" x14ac:dyDescent="0.55000000000000004">
      <c r="A35" s="1">
        <v>0.44627863020000003</v>
      </c>
      <c r="B35" s="1">
        <v>-0.55372136979999997</v>
      </c>
      <c r="C35" s="1">
        <v>0.85371930219000003</v>
      </c>
      <c r="D35" s="1">
        <v>0.17520369635999999</v>
      </c>
      <c r="E35" s="1">
        <v>-999</v>
      </c>
      <c r="F35" s="1">
        <v>-999</v>
      </c>
      <c r="G35" s="1">
        <v>-999</v>
      </c>
      <c r="H35" s="1">
        <v>-999</v>
      </c>
      <c r="I35" s="1">
        <v>0</v>
      </c>
      <c r="J35" s="1">
        <v>0</v>
      </c>
      <c r="K35" s="1">
        <v>1</v>
      </c>
      <c r="L35" s="1">
        <v>3</v>
      </c>
      <c r="M35">
        <v>19</v>
      </c>
      <c r="O35" s="2">
        <f t="shared" si="6"/>
        <v>-2.9400000212120858E-9</v>
      </c>
      <c r="P35">
        <v>0.20522399999999999</v>
      </c>
      <c r="R35" s="2">
        <f t="shared" si="7"/>
        <v>-6.0335856435322902E-10</v>
      </c>
      <c r="S35" s="3">
        <f t="shared" si="8"/>
        <v>-6.0335856435322899E-7</v>
      </c>
    </row>
    <row r="36" spans="1:19" x14ac:dyDescent="0.55000000000000004">
      <c r="A36" s="1">
        <v>0.54169116901000003</v>
      </c>
      <c r="B36" s="1">
        <v>-0.90830883099000004</v>
      </c>
      <c r="C36" s="1">
        <v>0.76425159988000002</v>
      </c>
      <c r="D36" s="1">
        <v>0.15684277596000001</v>
      </c>
      <c r="E36" s="1">
        <v>-999</v>
      </c>
      <c r="F36" s="1">
        <v>-999</v>
      </c>
      <c r="G36" s="1">
        <v>-999</v>
      </c>
      <c r="H36" s="1">
        <v>-999</v>
      </c>
      <c r="I36" s="1">
        <v>0</v>
      </c>
      <c r="J36" s="1">
        <v>0</v>
      </c>
      <c r="K36" s="1">
        <v>1.45</v>
      </c>
      <c r="L36" s="1">
        <v>3</v>
      </c>
      <c r="M36">
        <v>28</v>
      </c>
      <c r="O36" s="2">
        <f t="shared" si="6"/>
        <v>-1.1127000000277221E-6</v>
      </c>
      <c r="P36">
        <v>0.20522399999999999</v>
      </c>
      <c r="R36" s="2">
        <f t="shared" si="7"/>
        <v>-2.2835274480568922E-7</v>
      </c>
      <c r="S36" s="3">
        <f t="shared" si="8"/>
        <v>-2.2835274480568921E-4</v>
      </c>
    </row>
    <row r="37" spans="1:19" x14ac:dyDescent="0.55000000000000004">
      <c r="A37" s="1">
        <v>0.59084170663000002</v>
      </c>
      <c r="B37" s="1">
        <v>-1.1591582934</v>
      </c>
      <c r="C37" s="1">
        <v>0.71392945252999995</v>
      </c>
      <c r="D37" s="1">
        <v>0.14651546323</v>
      </c>
      <c r="E37" s="1">
        <v>-999</v>
      </c>
      <c r="F37" s="1">
        <v>-999</v>
      </c>
      <c r="G37" s="1">
        <v>-999</v>
      </c>
      <c r="H37" s="1">
        <v>-999</v>
      </c>
      <c r="I37" s="1">
        <v>1</v>
      </c>
      <c r="J37" s="1">
        <v>1</v>
      </c>
      <c r="K37" s="1">
        <v>1.75</v>
      </c>
      <c r="L37" s="1">
        <v>3</v>
      </c>
      <c r="M37">
        <v>41</v>
      </c>
      <c r="O37" s="2">
        <f t="shared" si="6"/>
        <v>-3.1434900000792965E-6</v>
      </c>
      <c r="P37">
        <v>0.20522399999999999</v>
      </c>
      <c r="R37" s="2">
        <f t="shared" si="7"/>
        <v>-6.451195917762735E-7</v>
      </c>
      <c r="S37" s="3">
        <f t="shared" si="8"/>
        <v>-6.4511959177627348E-4</v>
      </c>
    </row>
    <row r="38" spans="1:19" x14ac:dyDescent="0.55000000000000004">
      <c r="A38" s="1">
        <v>0.35375838990000003</v>
      </c>
      <c r="B38" s="1">
        <v>-1.6962416101</v>
      </c>
      <c r="C38" s="1">
        <v>0.63289723177000001</v>
      </c>
      <c r="D38" s="1">
        <v>0.12988570616</v>
      </c>
      <c r="E38" s="1">
        <v>-999</v>
      </c>
      <c r="F38" s="1">
        <v>-999</v>
      </c>
      <c r="G38" s="1">
        <v>-999</v>
      </c>
      <c r="H38" s="1">
        <v>-999</v>
      </c>
      <c r="I38" s="1">
        <v>1</v>
      </c>
      <c r="J38" s="1">
        <v>1</v>
      </c>
      <c r="K38" s="1">
        <v>2.0499999999999998</v>
      </c>
      <c r="L38" s="1">
        <v>3</v>
      </c>
      <c r="M38">
        <v>50</v>
      </c>
      <c r="O38" s="2">
        <f t="shared" si="6"/>
        <v>-3.8905699999425281E-6</v>
      </c>
      <c r="P38">
        <v>0.20522399999999999</v>
      </c>
      <c r="R38" s="2">
        <f t="shared" si="7"/>
        <v>-7.9843833766820534E-7</v>
      </c>
      <c r="S38" s="3">
        <f t="shared" si="8"/>
        <v>-7.984383376682053E-4</v>
      </c>
    </row>
    <row r="39" spans="1:19" x14ac:dyDescent="0.55000000000000004">
      <c r="A39" s="1">
        <v>-1.4442248769999999</v>
      </c>
      <c r="B39" s="1">
        <v>-3.794224877</v>
      </c>
      <c r="C39" s="1">
        <v>0.47613341393000003</v>
      </c>
      <c r="D39" s="1">
        <v>9.7714007249000007E-2</v>
      </c>
      <c r="E39" s="1">
        <v>-999</v>
      </c>
      <c r="F39" s="1">
        <v>-999</v>
      </c>
      <c r="G39" s="1">
        <v>-999</v>
      </c>
      <c r="H39" s="1">
        <v>-999</v>
      </c>
      <c r="I39" s="1">
        <v>1</v>
      </c>
      <c r="J39" s="1">
        <v>1</v>
      </c>
      <c r="K39" s="1">
        <v>2.35</v>
      </c>
      <c r="L39" s="1">
        <v>3</v>
      </c>
      <c r="M39">
        <v>59</v>
      </c>
      <c r="O39" s="2">
        <f t="shared" si="6"/>
        <v>-3.864359999994349E-6</v>
      </c>
      <c r="P39">
        <v>0.20522399999999999</v>
      </c>
      <c r="R39" s="2">
        <f t="shared" si="7"/>
        <v>-7.9305941663884022E-7</v>
      </c>
      <c r="S39" s="3">
        <f t="shared" si="8"/>
        <v>-7.9305941663884022E-4</v>
      </c>
    </row>
    <row r="40" spans="1:19" x14ac:dyDescent="0.55000000000000004">
      <c r="A40" s="1">
        <v>-3.7759757137999999</v>
      </c>
      <c r="B40" s="1">
        <v>-6.2259757137999996</v>
      </c>
      <c r="C40" s="1">
        <v>0.39890786711999998</v>
      </c>
      <c r="D40" s="1">
        <v>8.186547106E-2</v>
      </c>
      <c r="E40" s="1">
        <v>-999</v>
      </c>
      <c r="F40" s="1">
        <v>-999</v>
      </c>
      <c r="G40" s="1">
        <v>-999</v>
      </c>
      <c r="H40" s="1">
        <v>-999</v>
      </c>
      <c r="I40" s="1">
        <v>1</v>
      </c>
      <c r="J40" s="1">
        <v>1</v>
      </c>
      <c r="K40" s="1">
        <v>2.4500000000000002</v>
      </c>
      <c r="L40" s="1">
        <v>3</v>
      </c>
      <c r="M40">
        <v>68</v>
      </c>
      <c r="O40" s="2">
        <f t="shared" si="6"/>
        <v>-4.8641400000049018E-6</v>
      </c>
      <c r="P40">
        <v>0.20522399999999999</v>
      </c>
      <c r="R40" s="2">
        <f t="shared" si="7"/>
        <v>-9.982382673610059E-7</v>
      </c>
      <c r="S40" s="3">
        <f t="shared" si="8"/>
        <v>-9.9823826736100598E-4</v>
      </c>
    </row>
    <row r="41" spans="1:19" x14ac:dyDescent="0.55000000000000004">
      <c r="A41" s="1">
        <v>-4.6681435380999998</v>
      </c>
      <c r="B41" s="1">
        <v>-7.2181435380999996</v>
      </c>
      <c r="C41" s="1">
        <v>0.37888754000000002</v>
      </c>
      <c r="D41" s="1">
        <v>7.7756819300000002E-2</v>
      </c>
      <c r="E41" s="1">
        <v>-999</v>
      </c>
      <c r="F41" s="1">
        <v>-999</v>
      </c>
      <c r="G41" s="1">
        <v>-999</v>
      </c>
      <c r="H41" s="1">
        <v>-999</v>
      </c>
      <c r="I41" s="1">
        <v>1</v>
      </c>
      <c r="J41" s="1">
        <v>1</v>
      </c>
      <c r="K41" s="1">
        <v>2.5499999999999998</v>
      </c>
      <c r="L41" s="1">
        <v>3</v>
      </c>
      <c r="M41">
        <v>77</v>
      </c>
      <c r="O41" s="2">
        <f t="shared" si="6"/>
        <v>-5.9973199999507898E-6</v>
      </c>
      <c r="P41">
        <v>0.20522399999999999</v>
      </c>
      <c r="R41" s="2">
        <f t="shared" si="7"/>
        <v>-1.2307939996699009E-6</v>
      </c>
      <c r="S41" s="3">
        <f t="shared" si="8"/>
        <v>-1.2307939996699009E-3</v>
      </c>
    </row>
    <row r="42" spans="1:19" x14ac:dyDescent="0.55000000000000004">
      <c r="A42" s="1">
        <v>-4.6452703193999998</v>
      </c>
      <c r="B42" s="1">
        <v>-7.2952703194000001</v>
      </c>
      <c r="C42" s="1">
        <v>0.37750016692999999</v>
      </c>
      <c r="D42" s="1">
        <v>7.7472097039999993E-2</v>
      </c>
      <c r="E42" s="1">
        <v>-999</v>
      </c>
      <c r="F42" s="1">
        <v>-999</v>
      </c>
      <c r="G42" s="1">
        <v>-999</v>
      </c>
      <c r="H42" s="1">
        <v>-999</v>
      </c>
      <c r="I42" s="1">
        <v>1</v>
      </c>
      <c r="J42" s="1">
        <v>1</v>
      </c>
      <c r="K42" s="1">
        <v>2.65</v>
      </c>
      <c r="L42" s="1">
        <v>3</v>
      </c>
      <c r="M42">
        <v>86</v>
      </c>
      <c r="O42" s="2">
        <f t="shared" si="6"/>
        <v>-7.2431700000041843E-6</v>
      </c>
      <c r="P42">
        <v>0.20522399999999999</v>
      </c>
      <c r="R42" s="2">
        <f t="shared" si="7"/>
        <v>-1.4864723200808587E-6</v>
      </c>
      <c r="S42" s="3">
        <f t="shared" si="8"/>
        <v>-1.4864723200808587E-3</v>
      </c>
    </row>
    <row r="43" spans="1:19" x14ac:dyDescent="0.55000000000000004">
      <c r="A43" s="1">
        <v>-5.0279983465000004</v>
      </c>
      <c r="B43" s="1">
        <v>-7.7779983465000004</v>
      </c>
      <c r="C43" s="1">
        <v>0.36928028244</v>
      </c>
      <c r="D43" s="1">
        <v>7.5785179403999994E-2</v>
      </c>
      <c r="E43" s="1">
        <v>-999</v>
      </c>
      <c r="F43" s="1">
        <v>-999</v>
      </c>
      <c r="G43" s="1">
        <v>-999</v>
      </c>
      <c r="H43" s="1">
        <v>-999</v>
      </c>
      <c r="I43" s="1">
        <v>1</v>
      </c>
      <c r="J43" s="1">
        <v>1</v>
      </c>
      <c r="K43" s="1">
        <v>2.75</v>
      </c>
      <c r="L43" s="1">
        <v>3</v>
      </c>
      <c r="M43">
        <v>95</v>
      </c>
      <c r="O43" s="2">
        <f t="shared" si="6"/>
        <v>-1.0143090000025445E-5</v>
      </c>
      <c r="P43">
        <v>0.20522399999999999</v>
      </c>
      <c r="R43" s="2">
        <f t="shared" si="7"/>
        <v>-2.0816055021652218E-6</v>
      </c>
      <c r="S43" s="3">
        <f t="shared" si="8"/>
        <v>-2.081605502165222E-3</v>
      </c>
    </row>
    <row r="44" spans="1:19" x14ac:dyDescent="0.55000000000000004">
      <c r="A44" s="1">
        <v>-11.444192427999999</v>
      </c>
      <c r="B44" s="1">
        <v>-14.294192428000001</v>
      </c>
      <c r="C44" s="1">
        <v>0.30260768742999999</v>
      </c>
      <c r="D44" s="1">
        <v>6.2102362275000003E-2</v>
      </c>
      <c r="E44" s="1">
        <v>-999</v>
      </c>
      <c r="F44" s="1">
        <v>-999</v>
      </c>
      <c r="G44" s="1">
        <v>-999</v>
      </c>
      <c r="H44" s="1">
        <v>-999</v>
      </c>
      <c r="I44" s="1">
        <v>1</v>
      </c>
      <c r="J44" s="1">
        <v>1</v>
      </c>
      <c r="K44" s="1">
        <v>2.85</v>
      </c>
      <c r="L44" s="1">
        <v>3</v>
      </c>
      <c r="M44">
        <v>104</v>
      </c>
      <c r="O44" s="2">
        <f t="shared" si="6"/>
        <v>-1.51749999999784E-5</v>
      </c>
      <c r="P44">
        <v>0.20522399999999999</v>
      </c>
      <c r="R44" s="2">
        <f t="shared" si="7"/>
        <v>-3.114274199995567E-6</v>
      </c>
      <c r="S44" s="3">
        <f t="shared" si="8"/>
        <v>-3.1142741999955672E-3</v>
      </c>
    </row>
    <row r="45" spans="1:19" x14ac:dyDescent="0.55000000000000004">
      <c r="A45" s="1">
        <v>-93.532067311000006</v>
      </c>
      <c r="B45" s="1">
        <v>-96.482067310999994</v>
      </c>
      <c r="C45" s="1">
        <v>0.18787543843000001</v>
      </c>
      <c r="D45" s="1">
        <v>3.8556550359999997E-2</v>
      </c>
      <c r="E45" s="1">
        <v>-999</v>
      </c>
      <c r="F45" s="1">
        <v>-999</v>
      </c>
      <c r="G45" s="1">
        <v>-999</v>
      </c>
      <c r="H45" s="1">
        <v>-999</v>
      </c>
      <c r="I45" s="1">
        <v>1</v>
      </c>
      <c r="J45" s="1">
        <v>1</v>
      </c>
      <c r="K45" s="1">
        <v>2.95</v>
      </c>
      <c r="L45" s="1">
        <v>3</v>
      </c>
      <c r="M45">
        <v>113</v>
      </c>
      <c r="O45" s="2">
        <f t="shared" si="6"/>
        <v>-2.2724859999989633E-5</v>
      </c>
      <c r="P45">
        <v>0.20522399999999999</v>
      </c>
      <c r="R45" s="2">
        <f t="shared" si="7"/>
        <v>-4.663686668637872E-6</v>
      </c>
      <c r="S45" s="3">
        <f t="shared" si="8"/>
        <v>-4.6636866686378719E-3</v>
      </c>
    </row>
    <row r="46" spans="1:19" x14ac:dyDescent="0.55000000000000004">
      <c r="A46" s="1">
        <v>-32.617299140999997</v>
      </c>
      <c r="B46" s="1">
        <v>-35.617299140999997</v>
      </c>
      <c r="C46" s="1">
        <v>0.23388508758000001</v>
      </c>
      <c r="D46" s="1">
        <v>4.7998834938000001E-2</v>
      </c>
      <c r="E46" s="1">
        <v>-999</v>
      </c>
      <c r="F46" s="1">
        <v>3.0000000001</v>
      </c>
      <c r="G46" s="1">
        <v>1E-10</v>
      </c>
      <c r="H46" s="1">
        <v>-999</v>
      </c>
      <c r="I46" s="1">
        <v>1</v>
      </c>
      <c r="J46" s="1">
        <v>1</v>
      </c>
      <c r="K46" s="1">
        <v>3</v>
      </c>
      <c r="L46" s="1">
        <v>3</v>
      </c>
      <c r="M46">
        <v>122</v>
      </c>
      <c r="O46" s="2">
        <f t="shared" si="6"/>
        <v>-4.6224992999999159E-4</v>
      </c>
      <c r="P46">
        <v>0.20522399999999999</v>
      </c>
      <c r="R46" s="2">
        <f t="shared" si="7"/>
        <v>-9.4864779634318264E-5</v>
      </c>
      <c r="S46" s="3">
        <f t="shared" si="8"/>
        <v>-9.4864779634318261E-2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Southard</dc:creator>
  <cp:lastModifiedBy>Paul Southard</cp:lastModifiedBy>
  <dcterms:created xsi:type="dcterms:W3CDTF">2025-02-11T18:52:34Z</dcterms:created>
  <dcterms:modified xsi:type="dcterms:W3CDTF">2025-02-11T20:00:53Z</dcterms:modified>
</cp:coreProperties>
</file>