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60853\Documents\GitHub\projeto_b4ge\backend\data\"/>
    </mc:Choice>
  </mc:AlternateContent>
  <bookViews>
    <workbookView xWindow="0" yWindow="0" windowWidth="28800" windowHeight="12180"/>
  </bookViews>
  <sheets>
    <sheet name="Banco Materiais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8" i="1" l="1"/>
  <c r="H43" i="1"/>
  <c r="H42" i="1"/>
  <c r="D42" i="1"/>
  <c r="H41" i="1"/>
  <c r="H40" i="1"/>
  <c r="H39" i="1"/>
  <c r="H38" i="1"/>
  <c r="H37" i="1"/>
  <c r="H36" i="1"/>
  <c r="H35" i="1"/>
  <c r="D35" i="1"/>
  <c r="H34" i="1"/>
  <c r="D34" i="1"/>
  <c r="I33" i="1"/>
  <c r="H33" i="1"/>
  <c r="D33" i="1"/>
  <c r="I32" i="1"/>
  <c r="H32" i="1"/>
  <c r="D32" i="1"/>
  <c r="H31" i="1"/>
  <c r="D31" i="1"/>
  <c r="H30" i="1"/>
  <c r="D30" i="1"/>
  <c r="H29" i="1"/>
  <c r="D29" i="1"/>
  <c r="H28" i="1"/>
  <c r="B28" i="1"/>
  <c r="D28" i="1" s="1"/>
  <c r="H27" i="1"/>
  <c r="H26" i="1"/>
  <c r="D26" i="1"/>
  <c r="H25" i="1"/>
  <c r="D25" i="1"/>
  <c r="H24" i="1"/>
  <c r="B24" i="1"/>
  <c r="D24" i="1" s="1"/>
  <c r="H23" i="1"/>
  <c r="D23" i="1"/>
  <c r="H22" i="1"/>
  <c r="D22" i="1"/>
  <c r="B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</calcChain>
</file>

<file path=xl/comments1.xml><?xml version="1.0" encoding="utf-8"?>
<comments xmlns="http://schemas.openxmlformats.org/spreadsheetml/2006/main">
  <authors>
    <author>Gisele</author>
  </authors>
  <commentList>
    <comment ref="F19" authorId="0" shapeId="0">
      <text>
        <r>
          <rPr>
            <b/>
            <sz val="9"/>
            <color indexed="81"/>
            <rFont val="Segoe UI"/>
            <family val="2"/>
          </rPr>
          <t>Gisele:</t>
        </r>
        <r>
          <rPr>
            <sz val="9"/>
            <color indexed="81"/>
            <rFont val="Segoe UI"/>
            <family val="2"/>
          </rPr>
          <t xml:space="preserve">
mobília</t>
        </r>
      </text>
    </comment>
  </commentList>
</comments>
</file>

<file path=xl/sharedStrings.xml><?xml version="1.0" encoding="utf-8"?>
<sst xmlns="http://schemas.openxmlformats.org/spreadsheetml/2006/main" count="132" uniqueCount="97">
  <si>
    <t>Descrição</t>
  </si>
  <si>
    <t>Densidade (kg/m3)</t>
  </si>
  <si>
    <t>Energia Embutida (MJ/KG)</t>
  </si>
  <si>
    <t>Energia Embutida (MJ/M3)</t>
  </si>
  <si>
    <t xml:space="preserve"> kgCO2eq/kg</t>
  </si>
  <si>
    <t>Fator de acréscimo para manutenção (ref. 50 anos) (Tavares)</t>
  </si>
  <si>
    <t>Referência</t>
  </si>
  <si>
    <t>Distância de transporte (KM)</t>
  </si>
  <si>
    <t>Capacidade do Caminhão (KG)</t>
  </si>
  <si>
    <t>Referência para Cuiabá</t>
  </si>
  <si>
    <t xml:space="preserve">Tijolo </t>
  </si>
  <si>
    <t>EPD Anicer - kgCO2eq</t>
  </si>
  <si>
    <t>Cerâmica Santa Terezinha</t>
  </si>
  <si>
    <t>Areia</t>
  </si>
  <si>
    <t>EPD Jundu - KgCO2eq</t>
  </si>
  <si>
    <t>Draga Santa Luzia Areia e Cascalho</t>
  </si>
  <si>
    <t>Cimento</t>
  </si>
  <si>
    <t>EPD Votorantim kgCO2eq</t>
  </si>
  <si>
    <t>Votorantim, MT-401, km14,4</t>
  </si>
  <si>
    <t>Cal</t>
  </si>
  <si>
    <t>Hammond and Jones (2011)</t>
  </si>
  <si>
    <t>Usical</t>
  </si>
  <si>
    <t>Aço CA-50</t>
  </si>
  <si>
    <t>EPD ArceloMittal A1-A3 kgCO2eq</t>
  </si>
  <si>
    <t>ArcellorMittal - Monlevade - Contagem  - MG</t>
  </si>
  <si>
    <t>Alumínio</t>
  </si>
  <si>
    <t>Sasazaki - Marília - SP</t>
  </si>
  <si>
    <t>Madeira</t>
  </si>
  <si>
    <t>Alta Floresta - MT</t>
  </si>
  <si>
    <t>Brita</t>
  </si>
  <si>
    <t>Brita Guia</t>
  </si>
  <si>
    <t>Telha fibrocimento</t>
  </si>
  <si>
    <t>Eternit - Goiânia - GO</t>
  </si>
  <si>
    <t>Tinta PVA</t>
  </si>
  <si>
    <t>Maxvinil</t>
  </si>
  <si>
    <t>Tinta acrílica</t>
  </si>
  <si>
    <t>Tinta óleo</t>
  </si>
  <si>
    <t>Argamassa</t>
  </si>
  <si>
    <t>Weber Quartzolit - Cuiabá</t>
  </si>
  <si>
    <t>Cerâmica de revestimento, 45 x 45</t>
  </si>
  <si>
    <t>Incopisos</t>
  </si>
  <si>
    <t>Concreto usinável</t>
  </si>
  <si>
    <t>Concreto simples</t>
  </si>
  <si>
    <t>Concremax - Cuiabá</t>
  </si>
  <si>
    <t>Gesso</t>
  </si>
  <si>
    <t>EPD Placo Saint-Gobain - kgCO2eq</t>
  </si>
  <si>
    <t>Pólo Gesseiro do Araripe (extração da gipsita)</t>
  </si>
  <si>
    <t>Conjunto fechadura+dobradiça</t>
  </si>
  <si>
    <t>Tavares (2006) - ver apêndice</t>
  </si>
  <si>
    <t>Merkel Dobradiças , São Paulo - SP</t>
  </si>
  <si>
    <t>Vidro Plano</t>
  </si>
  <si>
    <t>EPD CEBRACE - kgCO2eq</t>
  </si>
  <si>
    <t>Cebrace - Jacareí, SP</t>
  </si>
  <si>
    <t>Cobre</t>
  </si>
  <si>
    <t>Mineração Caraiba - BA / Corfio - Caçador - SC</t>
  </si>
  <si>
    <t>Tubo PVC</t>
  </si>
  <si>
    <t>Plastilit - Fazenda Rio Grande, PR</t>
  </si>
  <si>
    <t>Granito</t>
  </si>
  <si>
    <t>Cachoeiro do Itapemirim, ES</t>
  </si>
  <si>
    <t>Polietileno</t>
  </si>
  <si>
    <t>Fortlev - Camaçari - BA</t>
  </si>
  <si>
    <t>Cerâmica branca</t>
  </si>
  <si>
    <t>Icasa - Andradas, MG</t>
  </si>
  <si>
    <t>Latão</t>
  </si>
  <si>
    <t>Mercobronze Fundição em Bronze, R. João de Godóy, 250/260 - Vila Idalina, Poá - SP, 08562-450</t>
  </si>
  <si>
    <t>Lampada fluorescente</t>
  </si>
  <si>
    <t>TCC Morgana Decker (MJ/un)</t>
  </si>
  <si>
    <t>Empalux - Hauer, Joinville, SC</t>
  </si>
  <si>
    <t>Polipropileno</t>
  </si>
  <si>
    <t>Steck materiais elétricos - Curitiba, PR</t>
  </si>
  <si>
    <t>PTFE</t>
  </si>
  <si>
    <t>Tecnoflon - Diadema,SP</t>
  </si>
  <si>
    <t>solvente</t>
  </si>
  <si>
    <t>Brasolv - Diadema, SP</t>
  </si>
  <si>
    <t>Placa OSB 1,2 x 2,4 x 0,1</t>
  </si>
  <si>
    <t>LP - Building Products, Ponta Grossa, PR</t>
  </si>
  <si>
    <t>Montante 90</t>
  </si>
  <si>
    <t>Imecon - Novo Hamburgo, RS</t>
  </si>
  <si>
    <t>Guia 90</t>
  </si>
  <si>
    <t>Placa cimentícia 1,2 x 2,4 x 0,1</t>
  </si>
  <si>
    <t>Decorlit - Leme, SP</t>
  </si>
  <si>
    <t>Placa drywall 1,2 x 2,4 x 0,1</t>
  </si>
  <si>
    <t>Gypsum - Rio de Janeiro, RJ</t>
  </si>
  <si>
    <t>Telha cerâmica</t>
  </si>
  <si>
    <t>Cerâmica Santo André - Varzea Grande, MT</t>
  </si>
  <si>
    <t>Cola a base de PVA</t>
  </si>
  <si>
    <t>Carminatti, 2012</t>
  </si>
  <si>
    <t>Brascola - Joinville, SC</t>
  </si>
  <si>
    <t>Solo</t>
  </si>
  <si>
    <t>Poliestireno expandido</t>
  </si>
  <si>
    <t>Isolíder - São Paulo, SP</t>
  </si>
  <si>
    <t>Massa corrida a base de PVA</t>
  </si>
  <si>
    <t>Lobo (2010)</t>
  </si>
  <si>
    <t>Bloco de Concreto</t>
  </si>
  <si>
    <t>JR FABRICA DE TILOJOS DE CONCRETO, CUIABA MT</t>
  </si>
  <si>
    <t>Chapa de compensado</t>
  </si>
  <si>
    <t>EPD Guararapes - kgCO2eq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</si>
</sst>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164" fontId="3" fillId="0" borderId="1" xfId="0" applyNumberFormat="1" applyFont="1" applyBorder="1"/>
    <xf numFmtId="164" fontId="3" fillId="3" borderId="1" xfId="0" applyNumberFormat="1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164" fontId="4" fillId="0" borderId="1" xfId="0" applyNumberFormat="1" applyFont="1" applyBorder="1"/>
    <xf numFmtId="0" fontId="4" fillId="0" borderId="0" xfId="0" applyFont="1"/>
    <xf numFmtId="0" fontId="6" fillId="0" borderId="1" xfId="0" applyFont="1" applyBorder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760853/Downloads/SA_Calculadora%20de%20Energia%20Embutida%20e%20Emiss&#245;es%20de%20CO2eq%20-%20B4Ge%2001.06..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esentação"/>
      <sheetName val="Original"/>
      <sheetName val="Dados da Edificação"/>
      <sheetName val="Botões"/>
      <sheetName val="Lista"/>
      <sheetName val="Banco Materiais"/>
      <sheetName val="Ref. Insumos"/>
      <sheetName val="Km Insumos"/>
      <sheetName val="Conv. Mat"/>
      <sheetName val="Transp - MO"/>
      <sheetName val="Operacional"/>
      <sheetName val="Desperdício"/>
      <sheetName val="Demolição"/>
      <sheetName val="Desp"/>
      <sheetName val="Planilha1"/>
      <sheetName val="Laje"/>
      <sheetName val="Planilha6"/>
      <sheetName val="Planilha7"/>
      <sheetName val="Planilha8"/>
      <sheetName val="Resultados"/>
    </sheetNames>
    <sheetDataSet>
      <sheetData sheetId="0"/>
      <sheetData sheetId="1"/>
      <sheetData sheetId="2">
        <row r="5">
          <cell r="C5">
            <v>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5"/>
  <dimension ref="A1:L898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7" sqref="Q17"/>
    </sheetView>
  </sheetViews>
  <sheetFormatPr defaultColWidth="9.140625" defaultRowHeight="12.75" x14ac:dyDescent="0.2"/>
  <cols>
    <col min="1" max="1" width="31" style="8" bestFit="1" customWidth="1"/>
    <col min="2" max="2" width="9.28515625" style="8" bestFit="1" customWidth="1"/>
    <col min="3" max="3" width="15.7109375" style="8" customWidth="1"/>
    <col min="4" max="4" width="14.7109375" style="8" bestFit="1" customWidth="1"/>
    <col min="5" max="5" width="11.140625" style="8" bestFit="1" customWidth="1"/>
    <col min="6" max="6" width="20.7109375" style="8" customWidth="1"/>
    <col min="7" max="7" width="27.7109375" style="8" bestFit="1" customWidth="1"/>
    <col min="8" max="9" width="16.140625" style="8" customWidth="1"/>
    <col min="10" max="10" width="85.7109375" style="8" bestFit="1" customWidth="1"/>
    <col min="11" max="16384" width="9.140625" style="8"/>
  </cols>
  <sheetData>
    <row r="1" spans="1:10" s="2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 t="s">
        <v>10</v>
      </c>
      <c r="B2" s="4">
        <v>1100</v>
      </c>
      <c r="C2" s="5">
        <v>5.34</v>
      </c>
      <c r="D2" s="4">
        <f t="shared" ref="D2:D26" si="0">B2*C2</f>
        <v>5874</v>
      </c>
      <c r="E2" s="6">
        <v>0.44</v>
      </c>
      <c r="F2" s="7">
        <v>1</v>
      </c>
      <c r="G2" s="6" t="s">
        <v>11</v>
      </c>
      <c r="H2" s="7">
        <f>VLOOKUP(A2&amp;'[1]Dados da Edificação'!$C$5,[1]!Tabela5[#Data],5,FALSE)</f>
        <v>23</v>
      </c>
      <c r="I2" s="7">
        <v>25000</v>
      </c>
      <c r="J2" s="7" t="s">
        <v>12</v>
      </c>
    </row>
    <row r="3" spans="1:10" ht="15" x14ac:dyDescent="0.25">
      <c r="A3" s="3" t="s">
        <v>13</v>
      </c>
      <c r="B3" s="4">
        <v>1480</v>
      </c>
      <c r="C3" s="5">
        <v>0.69499999999999995</v>
      </c>
      <c r="D3" s="4">
        <f t="shared" si="0"/>
        <v>1028.5999999999999</v>
      </c>
      <c r="E3" s="6">
        <v>0.127</v>
      </c>
      <c r="F3" s="7">
        <v>1</v>
      </c>
      <c r="G3" s="6" t="s">
        <v>14</v>
      </c>
      <c r="H3" s="7">
        <f>VLOOKUP(A3&amp;'[1]Dados da Edificação'!$C$5,[1]!Tabela5[#Data],5,FALSE)</f>
        <v>16.399999999999999</v>
      </c>
      <c r="I3" s="7">
        <v>30000</v>
      </c>
      <c r="J3" s="7" t="s">
        <v>15</v>
      </c>
    </row>
    <row r="4" spans="1:10" ht="15" x14ac:dyDescent="0.25">
      <c r="A4" s="3" t="s">
        <v>16</v>
      </c>
      <c r="B4" s="4">
        <v>3000</v>
      </c>
      <c r="C4" s="5">
        <v>4.8499999999999996</v>
      </c>
      <c r="D4" s="4">
        <f t="shared" si="0"/>
        <v>14549.999999999998</v>
      </c>
      <c r="E4" s="9">
        <v>0.79</v>
      </c>
      <c r="F4" s="10">
        <v>1</v>
      </c>
      <c r="G4" s="9" t="s">
        <v>17</v>
      </c>
      <c r="H4" s="7">
        <f>VLOOKUP(A4&amp;'[1]Dados da Edificação'!$C$5,[1]!Tabela5[#Data],5,FALSE)</f>
        <v>29.1</v>
      </c>
      <c r="I4" s="7">
        <v>30000</v>
      </c>
      <c r="J4" s="7" t="s">
        <v>18</v>
      </c>
    </row>
    <row r="5" spans="1:10" ht="15" x14ac:dyDescent="0.25">
      <c r="A5" s="3" t="s">
        <v>19</v>
      </c>
      <c r="B5" s="4">
        <v>1000</v>
      </c>
      <c r="C5" s="4">
        <v>5.3</v>
      </c>
      <c r="D5" s="4">
        <f t="shared" si="0"/>
        <v>5300</v>
      </c>
      <c r="E5" s="10">
        <v>0.78</v>
      </c>
      <c r="F5" s="10">
        <v>1</v>
      </c>
      <c r="G5" s="10" t="s">
        <v>20</v>
      </c>
      <c r="H5" s="7">
        <f>VLOOKUP(A5&amp;'[1]Dados da Edificação'!$C$5,[1]!Tabela5[#Data],5,FALSE)</f>
        <v>59.4</v>
      </c>
      <c r="I5" s="7">
        <v>30000</v>
      </c>
      <c r="J5" s="7" t="s">
        <v>21</v>
      </c>
    </row>
    <row r="6" spans="1:10" ht="15" x14ac:dyDescent="0.25">
      <c r="A6" s="3" t="s">
        <v>22</v>
      </c>
      <c r="B6" s="4">
        <v>7850</v>
      </c>
      <c r="C6" s="5">
        <v>6.25</v>
      </c>
      <c r="D6" s="4">
        <f t="shared" si="0"/>
        <v>49062.5</v>
      </c>
      <c r="E6" s="6">
        <v>0.88100000000000001</v>
      </c>
      <c r="F6" s="7">
        <v>1</v>
      </c>
      <c r="G6" s="6" t="s">
        <v>23</v>
      </c>
      <c r="H6" s="7">
        <f>VLOOKUP(A6&amp;'[1]Dados da Edificação'!$C$5,[1]!Tabela5[#Data],5,FALSE)</f>
        <v>830</v>
      </c>
      <c r="I6" s="7">
        <v>15000</v>
      </c>
      <c r="J6" s="7" t="s">
        <v>24</v>
      </c>
    </row>
    <row r="7" spans="1:10" ht="15" x14ac:dyDescent="0.25">
      <c r="A7" s="3" t="s">
        <v>25</v>
      </c>
      <c r="B7" s="4">
        <v>2600</v>
      </c>
      <c r="C7" s="4">
        <v>155</v>
      </c>
      <c r="D7" s="4">
        <f t="shared" si="0"/>
        <v>403000</v>
      </c>
      <c r="E7" s="10">
        <v>9.16</v>
      </c>
      <c r="F7" s="10">
        <v>1</v>
      </c>
      <c r="G7" s="10" t="s">
        <v>20</v>
      </c>
      <c r="H7" s="7">
        <f>VLOOKUP(A7&amp;'[1]Dados da Edificação'!$C$5,[1]!Tabela5[#Data],5,FALSE)</f>
        <v>902</v>
      </c>
      <c r="I7" s="7">
        <v>15000</v>
      </c>
      <c r="J7" s="7" t="s">
        <v>26</v>
      </c>
    </row>
    <row r="8" spans="1:10" s="13" customFormat="1" ht="15" x14ac:dyDescent="0.25">
      <c r="A8" s="11" t="s">
        <v>27</v>
      </c>
      <c r="B8" s="12">
        <v>890</v>
      </c>
      <c r="C8" s="12">
        <v>10</v>
      </c>
      <c r="D8" s="12">
        <f t="shared" si="0"/>
        <v>8900</v>
      </c>
      <c r="E8" s="10">
        <v>0.41</v>
      </c>
      <c r="F8" s="10">
        <v>1.0900000000000001</v>
      </c>
      <c r="G8" s="10" t="s">
        <v>20</v>
      </c>
      <c r="H8" s="10">
        <f>VLOOKUP(A8&amp;'[1]Dados da Edificação'!$C$5,[1]!Tabela5[#Data],5,FALSE)</f>
        <v>42.3</v>
      </c>
      <c r="I8" s="10">
        <v>30000</v>
      </c>
      <c r="J8" s="10" t="s">
        <v>28</v>
      </c>
    </row>
    <row r="9" spans="1:10" s="13" customFormat="1" ht="15" x14ac:dyDescent="0.25">
      <c r="A9" s="11" t="s">
        <v>29</v>
      </c>
      <c r="B9" s="12">
        <v>1360</v>
      </c>
      <c r="C9" s="12">
        <v>8.3000000000000004E-2</v>
      </c>
      <c r="D9" s="12">
        <f t="shared" si="0"/>
        <v>112.88000000000001</v>
      </c>
      <c r="E9" s="10">
        <v>5.1999999999999998E-3</v>
      </c>
      <c r="F9" s="10">
        <v>1</v>
      </c>
      <c r="G9" s="10" t="s">
        <v>20</v>
      </c>
      <c r="H9" s="10">
        <f>VLOOKUP(A9&amp;'[1]Dados da Edificação'!$C$5,[1]!Tabela5[#Data],5,FALSE)</f>
        <v>16.399999999999999</v>
      </c>
      <c r="I9" s="10">
        <v>50000</v>
      </c>
      <c r="J9" s="10" t="s">
        <v>30</v>
      </c>
    </row>
    <row r="10" spans="1:10" ht="15" x14ac:dyDescent="0.25">
      <c r="A10" s="3" t="s">
        <v>31</v>
      </c>
      <c r="B10" s="4">
        <v>2600</v>
      </c>
      <c r="C10" s="4">
        <v>10.4</v>
      </c>
      <c r="D10" s="4">
        <f t="shared" si="0"/>
        <v>27040</v>
      </c>
      <c r="E10" s="10">
        <v>1.0900000000000001</v>
      </c>
      <c r="F10" s="7">
        <v>1.25</v>
      </c>
      <c r="G10" s="10" t="s">
        <v>20</v>
      </c>
      <c r="H10" s="7">
        <f>VLOOKUP(A10&amp;'[1]Dados da Edificação'!$C$5,[1]!Tabela5[#Data],5,FALSE)</f>
        <v>226</v>
      </c>
      <c r="I10" s="7">
        <v>30000</v>
      </c>
      <c r="J10" s="7" t="s">
        <v>32</v>
      </c>
    </row>
    <row r="11" spans="1:10" ht="15" x14ac:dyDescent="0.25">
      <c r="A11" s="3" t="s">
        <v>33</v>
      </c>
      <c r="B11" s="4">
        <v>1200</v>
      </c>
      <c r="C11" s="4">
        <v>59</v>
      </c>
      <c r="D11" s="4">
        <f t="shared" si="0"/>
        <v>70800</v>
      </c>
      <c r="E11" s="10">
        <v>2.54</v>
      </c>
      <c r="F11" s="7">
        <v>6.52</v>
      </c>
      <c r="G11" s="10" t="s">
        <v>20</v>
      </c>
      <c r="H11" s="7">
        <f>VLOOKUP(A11&amp;'[1]Dados da Edificação'!$C$5,[1]!Tabela5[#Data],5,FALSE)</f>
        <v>296</v>
      </c>
      <c r="I11" s="7">
        <v>15000</v>
      </c>
      <c r="J11" s="7" t="s">
        <v>34</v>
      </c>
    </row>
    <row r="12" spans="1:10" ht="15" x14ac:dyDescent="0.25">
      <c r="A12" s="3" t="s">
        <v>35</v>
      </c>
      <c r="B12" s="4">
        <v>1200</v>
      </c>
      <c r="C12" s="4">
        <v>31.5</v>
      </c>
      <c r="D12" s="4">
        <f t="shared" si="0"/>
        <v>37800</v>
      </c>
      <c r="E12" s="10">
        <v>1.31</v>
      </c>
      <c r="F12" s="7">
        <v>6.52</v>
      </c>
      <c r="G12" s="10" t="s">
        <v>20</v>
      </c>
      <c r="H12" s="7">
        <f>VLOOKUP(A12&amp;'[1]Dados da Edificação'!$C$5,[1]!Tabela5[#Data],5,FALSE)</f>
        <v>296</v>
      </c>
      <c r="I12" s="7">
        <v>15000</v>
      </c>
      <c r="J12" s="7" t="s">
        <v>34</v>
      </c>
    </row>
    <row r="13" spans="1:10" ht="15" x14ac:dyDescent="0.25">
      <c r="A13" s="3" t="s">
        <v>36</v>
      </c>
      <c r="B13" s="4">
        <v>1200</v>
      </c>
      <c r="C13" s="4">
        <v>97</v>
      </c>
      <c r="D13" s="4">
        <f t="shared" si="0"/>
        <v>116400</v>
      </c>
      <c r="E13" s="10">
        <v>3.76</v>
      </c>
      <c r="F13" s="7">
        <v>6.52</v>
      </c>
      <c r="G13" s="10" t="s">
        <v>20</v>
      </c>
      <c r="H13" s="7">
        <f>VLOOKUP(A13&amp;'[1]Dados da Edificação'!$C$5,[1]!Tabela5[#Data],5,FALSE)</f>
        <v>296</v>
      </c>
      <c r="I13" s="7">
        <v>15000</v>
      </c>
      <c r="J13" s="7" t="s">
        <v>34</v>
      </c>
    </row>
    <row r="14" spans="1:10" ht="15" x14ac:dyDescent="0.25">
      <c r="A14" s="3" t="s">
        <v>37</v>
      </c>
      <c r="B14" s="4">
        <v>1500</v>
      </c>
      <c r="C14" s="4">
        <v>9.0500000000000007</v>
      </c>
      <c r="D14" s="4">
        <f t="shared" si="0"/>
        <v>13575.000000000002</v>
      </c>
      <c r="E14" s="10">
        <v>1.42</v>
      </c>
      <c r="F14" s="7">
        <v>1</v>
      </c>
      <c r="G14" s="6" t="s">
        <v>17</v>
      </c>
      <c r="H14" s="7">
        <f>VLOOKUP(A14&amp;'[1]Dados da Edificação'!$C$5,[1]!Tabela5[#Data],5,FALSE)</f>
        <v>58.6</v>
      </c>
      <c r="I14" s="7">
        <v>15000</v>
      </c>
      <c r="J14" s="7" t="s">
        <v>38</v>
      </c>
    </row>
    <row r="15" spans="1:10" s="13" customFormat="1" ht="15" x14ac:dyDescent="0.25">
      <c r="A15" s="11" t="s">
        <v>39</v>
      </c>
      <c r="B15" s="12"/>
      <c r="C15" s="12">
        <v>12</v>
      </c>
      <c r="D15" s="4">
        <f t="shared" si="0"/>
        <v>0</v>
      </c>
      <c r="E15" s="10">
        <v>0.78</v>
      </c>
      <c r="F15" s="10">
        <v>1.68</v>
      </c>
      <c r="G15" s="10" t="s">
        <v>20</v>
      </c>
      <c r="H15" s="10">
        <f>VLOOKUP(A15&amp;'[1]Dados da Edificação'!$C$5,[1]!Tabela5[#Data],5,FALSE)</f>
        <v>879</v>
      </c>
      <c r="I15" s="10">
        <v>15000</v>
      </c>
      <c r="J15" s="10" t="s">
        <v>40</v>
      </c>
    </row>
    <row r="16" spans="1:10" ht="15" x14ac:dyDescent="0.25">
      <c r="A16" s="3" t="s">
        <v>41</v>
      </c>
      <c r="B16" s="4">
        <v>2800</v>
      </c>
      <c r="C16" s="6">
        <v>2.02</v>
      </c>
      <c r="D16" s="4">
        <f t="shared" si="0"/>
        <v>5656</v>
      </c>
      <c r="E16" s="6">
        <v>0.26700000000000002</v>
      </c>
      <c r="F16" s="7">
        <v>1</v>
      </c>
      <c r="G16" s="6" t="s">
        <v>17</v>
      </c>
      <c r="H16" s="7">
        <f>VLOOKUP(A16&amp;'[1]Dados da Edificação'!$C$5,[1]!Tabela5[#Data],5,FALSE)</f>
        <v>12.8</v>
      </c>
      <c r="I16" s="7">
        <v>15000</v>
      </c>
      <c r="J16" s="7"/>
    </row>
    <row r="17" spans="1:10" ht="15" x14ac:dyDescent="0.25">
      <c r="A17" s="3" t="s">
        <v>42</v>
      </c>
      <c r="B17" s="4">
        <v>2800</v>
      </c>
      <c r="C17" s="6">
        <v>2.02</v>
      </c>
      <c r="D17" s="4">
        <f t="shared" si="0"/>
        <v>5656</v>
      </c>
      <c r="E17" s="6">
        <v>0.26700000000000002</v>
      </c>
      <c r="F17" s="7">
        <v>1</v>
      </c>
      <c r="G17" s="6" t="s">
        <v>17</v>
      </c>
      <c r="H17" s="7">
        <f>VLOOKUP(A17&amp;'[1]Dados da Edificação'!$C$5,[1]!Tabela5[#Data],5,FALSE)</f>
        <v>12.8</v>
      </c>
      <c r="I17" s="7">
        <v>25000</v>
      </c>
      <c r="J17" s="7" t="s">
        <v>43</v>
      </c>
    </row>
    <row r="18" spans="1:10" ht="15" x14ac:dyDescent="0.25">
      <c r="A18" s="3" t="s">
        <v>44</v>
      </c>
      <c r="B18" s="4">
        <v>640</v>
      </c>
      <c r="C18" s="6">
        <v>6.37</v>
      </c>
      <c r="D18" s="4">
        <f t="shared" si="0"/>
        <v>4076.8</v>
      </c>
      <c r="E18" s="6">
        <v>3.86</v>
      </c>
      <c r="F18" s="7">
        <v>1.68</v>
      </c>
      <c r="G18" s="6" t="s">
        <v>45</v>
      </c>
      <c r="H18" s="7">
        <f>VLOOKUP(A18&amp;'[1]Dados da Edificação'!$C$5,[1]!Tabela5[#Data],5,FALSE)</f>
        <v>337</v>
      </c>
      <c r="I18" s="7">
        <v>23000</v>
      </c>
      <c r="J18" s="7" t="s">
        <v>46</v>
      </c>
    </row>
    <row r="19" spans="1:10" s="13" customFormat="1" ht="15" x14ac:dyDescent="0.25">
      <c r="A19" s="11" t="s">
        <v>47</v>
      </c>
      <c r="B19" s="12"/>
      <c r="C19" s="12">
        <v>55</v>
      </c>
      <c r="D19" s="4">
        <f t="shared" si="0"/>
        <v>0</v>
      </c>
      <c r="E19" s="10">
        <v>2.73</v>
      </c>
      <c r="F19" s="10">
        <v>2.63</v>
      </c>
      <c r="G19" s="10" t="s">
        <v>48</v>
      </c>
      <c r="H19" s="10">
        <f>VLOOKUP(A19&amp;'[1]Dados da Edificação'!$C$5,[1]!Tabela5[#Data],5,FALSE)</f>
        <v>1052</v>
      </c>
      <c r="I19" s="10">
        <v>15000</v>
      </c>
      <c r="J19" s="10" t="s">
        <v>49</v>
      </c>
    </row>
    <row r="20" spans="1:10" ht="15" x14ac:dyDescent="0.25">
      <c r="A20" s="3" t="s">
        <v>50</v>
      </c>
      <c r="B20" s="4">
        <v>2200</v>
      </c>
      <c r="C20" s="5">
        <v>12.7</v>
      </c>
      <c r="D20" s="4">
        <f t="shared" si="0"/>
        <v>27940</v>
      </c>
      <c r="E20" s="6">
        <v>0.96299999999999997</v>
      </c>
      <c r="F20" s="7"/>
      <c r="G20" s="6" t="s">
        <v>51</v>
      </c>
      <c r="H20" s="7">
        <f>VLOOKUP(A20&amp;'[1]Dados da Edificação'!$C$5,[1]!Tabela5[#Data],5,FALSE)</f>
        <v>1076</v>
      </c>
      <c r="I20" s="7">
        <v>15000</v>
      </c>
      <c r="J20" s="7" t="s">
        <v>52</v>
      </c>
    </row>
    <row r="21" spans="1:10" s="13" customFormat="1" ht="15" x14ac:dyDescent="0.25">
      <c r="A21" s="11" t="s">
        <v>53</v>
      </c>
      <c r="B21" s="12">
        <v>8900</v>
      </c>
      <c r="C21" s="12">
        <v>57</v>
      </c>
      <c r="D21" s="4">
        <f t="shared" si="0"/>
        <v>507300</v>
      </c>
      <c r="E21" s="10">
        <v>2.71</v>
      </c>
      <c r="F21" s="10">
        <v>1.31</v>
      </c>
      <c r="G21" s="10" t="s">
        <v>20</v>
      </c>
      <c r="H21" s="10">
        <f>VLOOKUP(A21&amp;'[1]Dados da Edificação'!$C$5,[1]!Tabela5[#Data],5,FALSE)</f>
        <v>327</v>
      </c>
      <c r="I21" s="10">
        <v>23000</v>
      </c>
      <c r="J21" s="10" t="s">
        <v>54</v>
      </c>
    </row>
    <row r="22" spans="1:10" ht="15" x14ac:dyDescent="0.25">
      <c r="A22" s="3" t="s">
        <v>55</v>
      </c>
      <c r="B22" s="4">
        <f>1.16/1000</f>
        <v>1.16E-3</v>
      </c>
      <c r="C22" s="4">
        <v>67.5</v>
      </c>
      <c r="D22" s="4">
        <f t="shared" si="0"/>
        <v>7.8299999999999995E-2</v>
      </c>
      <c r="E22" s="10">
        <v>3.23</v>
      </c>
      <c r="F22" s="7">
        <v>1.1100000000000001</v>
      </c>
      <c r="G22" s="10" t="s">
        <v>20</v>
      </c>
      <c r="H22" s="7">
        <f>VLOOKUP(A22&amp;'[1]Dados da Edificação'!$C$5,[1]!Tabela5[#Data],5,FALSE)</f>
        <v>1421</v>
      </c>
      <c r="I22" s="7">
        <v>26000</v>
      </c>
      <c r="J22" s="7" t="s">
        <v>56</v>
      </c>
    </row>
    <row r="23" spans="1:10" ht="15" x14ac:dyDescent="0.25">
      <c r="A23" s="3" t="s">
        <v>57</v>
      </c>
      <c r="B23" s="4">
        <v>2600</v>
      </c>
      <c r="C23" s="4">
        <v>11</v>
      </c>
      <c r="D23" s="4">
        <f t="shared" si="0"/>
        <v>28600</v>
      </c>
      <c r="E23" s="10">
        <v>0.7</v>
      </c>
      <c r="F23" s="7">
        <v>1</v>
      </c>
      <c r="G23" s="10" t="s">
        <v>20</v>
      </c>
      <c r="H23" s="7">
        <f>VLOOKUP(A23&amp;'[1]Dados da Edificação'!$C$5,[1]!Tabela5[#Data],5,FALSE)</f>
        <v>1287</v>
      </c>
      <c r="I23" s="7">
        <v>26000</v>
      </c>
      <c r="J23" s="7" t="s">
        <v>58</v>
      </c>
    </row>
    <row r="24" spans="1:10" ht="15" x14ac:dyDescent="0.25">
      <c r="A24" s="3" t="s">
        <v>59</v>
      </c>
      <c r="B24" s="4">
        <f>0.94/1000</f>
        <v>9.3999999999999997E-4</v>
      </c>
      <c r="C24" s="4">
        <v>83.1</v>
      </c>
      <c r="D24" s="4">
        <f t="shared" si="0"/>
        <v>7.8113999999999989E-2</v>
      </c>
      <c r="E24" s="10">
        <v>2.54</v>
      </c>
      <c r="F24" s="7">
        <v>1.31</v>
      </c>
      <c r="G24" s="10" t="s">
        <v>20</v>
      </c>
      <c r="H24" s="7">
        <f>VLOOKUP(A24&amp;'[1]Dados da Edificação'!$C$5,[1]!Tabela5[#Data],5,FALSE)</f>
        <v>166</v>
      </c>
      <c r="I24" s="7">
        <v>15000</v>
      </c>
      <c r="J24" s="7" t="s">
        <v>60</v>
      </c>
    </row>
    <row r="25" spans="1:10" ht="15" x14ac:dyDescent="0.25">
      <c r="A25" s="3" t="s">
        <v>61</v>
      </c>
      <c r="B25" s="4">
        <v>0</v>
      </c>
      <c r="C25" s="4">
        <v>29</v>
      </c>
      <c r="D25" s="4">
        <f t="shared" si="0"/>
        <v>0</v>
      </c>
      <c r="E25" s="10">
        <v>1.61</v>
      </c>
      <c r="F25" s="7">
        <v>1.67</v>
      </c>
      <c r="G25" s="10" t="s">
        <v>20</v>
      </c>
      <c r="H25" s="7">
        <f>VLOOKUP(A25&amp;'[1]Dados da Edificação'!$C$5,[1]!Tabela5[#Data],5,FALSE)</f>
        <v>922</v>
      </c>
      <c r="I25" s="7">
        <v>26000</v>
      </c>
      <c r="J25" s="7" t="s">
        <v>62</v>
      </c>
    </row>
    <row r="26" spans="1:10" ht="15" x14ac:dyDescent="0.25">
      <c r="A26" s="3" t="s">
        <v>63</v>
      </c>
      <c r="B26" s="4">
        <v>8100</v>
      </c>
      <c r="C26" s="4">
        <v>80</v>
      </c>
      <c r="D26" s="4">
        <f t="shared" si="0"/>
        <v>648000</v>
      </c>
      <c r="E26" s="10">
        <v>4.8</v>
      </c>
      <c r="F26" s="7">
        <v>1.31</v>
      </c>
      <c r="G26" s="10" t="s">
        <v>20</v>
      </c>
      <c r="H26" s="7">
        <f>VLOOKUP(A26&amp;'[1]Dados da Edificação'!$C$5,[1]!Tabela5[#Data],5,FALSE)</f>
        <v>1058</v>
      </c>
      <c r="I26" s="7">
        <v>15000</v>
      </c>
      <c r="J26" s="7" t="s">
        <v>64</v>
      </c>
    </row>
    <row r="27" spans="1:10" ht="15" x14ac:dyDescent="0.25">
      <c r="A27" s="3" t="s">
        <v>65</v>
      </c>
      <c r="B27" s="4">
        <v>0</v>
      </c>
      <c r="C27" s="4">
        <v>432</v>
      </c>
      <c r="D27" s="4">
        <v>0</v>
      </c>
      <c r="E27" s="10">
        <v>0</v>
      </c>
      <c r="F27" s="7">
        <v>10</v>
      </c>
      <c r="G27" s="10" t="s">
        <v>66</v>
      </c>
      <c r="H27" s="7">
        <f>VLOOKUP(A27&amp;'[1]Dados da Edificação'!$C$5,[1]!Tabela5[#Data],5,FALSE)</f>
        <v>1033</v>
      </c>
      <c r="I27" s="7">
        <v>15000</v>
      </c>
      <c r="J27" s="7" t="s">
        <v>67</v>
      </c>
    </row>
    <row r="28" spans="1:10" ht="15" x14ac:dyDescent="0.25">
      <c r="A28" s="3" t="s">
        <v>68</v>
      </c>
      <c r="B28" s="4">
        <f>0.895/1000</f>
        <v>8.9500000000000007E-4</v>
      </c>
      <c r="C28" s="4">
        <v>95.4</v>
      </c>
      <c r="D28" s="4">
        <f>B28*C28</f>
        <v>8.5383000000000014E-2</v>
      </c>
      <c r="E28" s="10">
        <v>0</v>
      </c>
      <c r="F28" s="7">
        <v>1.1100000000000001</v>
      </c>
      <c r="G28" s="10" t="s">
        <v>20</v>
      </c>
      <c r="H28" s="7">
        <f>VLOOKUP(A28&amp;'[1]Dados da Edificação'!$C$5,[1]!Tabela5[#Data],5,FALSE)</f>
        <v>1349</v>
      </c>
      <c r="I28" s="7">
        <v>15000</v>
      </c>
      <c r="J28" s="7" t="s">
        <v>69</v>
      </c>
    </row>
    <row r="29" spans="1:10" ht="15" x14ac:dyDescent="0.25">
      <c r="A29" s="3" t="s">
        <v>70</v>
      </c>
      <c r="B29" s="4">
        <v>0</v>
      </c>
      <c r="C29" s="4">
        <v>0</v>
      </c>
      <c r="D29" s="4">
        <f t="shared" ref="D29:D35" si="1">B29*C29</f>
        <v>0</v>
      </c>
      <c r="E29" s="10">
        <v>0</v>
      </c>
      <c r="F29" s="7">
        <v>0</v>
      </c>
      <c r="G29" s="14"/>
      <c r="H29" s="7">
        <f>VLOOKUP(A29&amp;'[1]Dados da Edificação'!$C$5,[1]!Tabela5[#Data],5,FALSE)</f>
        <v>1021</v>
      </c>
      <c r="I29" s="7">
        <v>15000</v>
      </c>
      <c r="J29" s="7" t="s">
        <v>71</v>
      </c>
    </row>
    <row r="30" spans="1:10" ht="15" x14ac:dyDescent="0.25">
      <c r="A30" s="3" t="s">
        <v>72</v>
      </c>
      <c r="B30" s="4">
        <v>1200</v>
      </c>
      <c r="C30" s="4">
        <v>97</v>
      </c>
      <c r="D30" s="4">
        <f>B30*C30</f>
        <v>116400</v>
      </c>
      <c r="E30" s="10">
        <v>3.76</v>
      </c>
      <c r="F30" s="7">
        <v>6.52</v>
      </c>
      <c r="G30" s="10" t="s">
        <v>20</v>
      </c>
      <c r="H30" s="7">
        <f>VLOOKUP(A30&amp;'[1]Dados da Edificação'!$C$5,[1]!Tabela5[#Data],5,FALSE)</f>
        <v>1041</v>
      </c>
      <c r="I30" s="7">
        <v>15000</v>
      </c>
      <c r="J30" s="7" t="s">
        <v>73</v>
      </c>
    </row>
    <row r="31" spans="1:10" ht="15" x14ac:dyDescent="0.25">
      <c r="A31" s="3" t="s">
        <v>74</v>
      </c>
      <c r="B31" s="4">
        <v>660</v>
      </c>
      <c r="C31" s="4">
        <v>15</v>
      </c>
      <c r="D31" s="4">
        <f t="shared" si="1"/>
        <v>9900</v>
      </c>
      <c r="E31" s="10">
        <v>0.45</v>
      </c>
      <c r="F31" s="7"/>
      <c r="G31" s="10" t="s">
        <v>20</v>
      </c>
      <c r="H31" s="7">
        <f>VLOOKUP(A31&amp;'[1]Dados da Edificação'!$C$5,[1]!Tabela5[#Data],5,FALSE)</f>
        <v>1305</v>
      </c>
      <c r="I31" s="7">
        <v>15000</v>
      </c>
      <c r="J31" s="7" t="s">
        <v>75</v>
      </c>
    </row>
    <row r="32" spans="1:10" ht="15" x14ac:dyDescent="0.25">
      <c r="A32" s="3" t="s">
        <v>76</v>
      </c>
      <c r="B32" s="12">
        <v>1100</v>
      </c>
      <c r="C32" s="12">
        <v>10</v>
      </c>
      <c r="D32" s="12">
        <f>B32*C32</f>
        <v>11000</v>
      </c>
      <c r="E32" s="10">
        <v>0.41</v>
      </c>
      <c r="F32" s="10">
        <v>1.0900000000000001</v>
      </c>
      <c r="G32" s="10" t="s">
        <v>20</v>
      </c>
      <c r="H32" s="7">
        <f>VLOOKUP(A32&amp;'[1]Dados da Edificação'!$C$5,[1]!Tabela5[#Data],5,FALSE)</f>
        <v>1996</v>
      </c>
      <c r="I32" s="7">
        <f>I6</f>
        <v>15000</v>
      </c>
      <c r="J32" s="7" t="s">
        <v>77</v>
      </c>
    </row>
    <row r="33" spans="1:10" ht="15" x14ac:dyDescent="0.25">
      <c r="A33" s="3" t="s">
        <v>78</v>
      </c>
      <c r="B33" s="12">
        <v>1100</v>
      </c>
      <c r="C33" s="12">
        <v>10</v>
      </c>
      <c r="D33" s="12">
        <f>B33*C33</f>
        <v>11000</v>
      </c>
      <c r="E33" s="10">
        <v>0.41</v>
      </c>
      <c r="F33" s="10">
        <v>1.0900000000000001</v>
      </c>
      <c r="G33" s="10" t="s">
        <v>20</v>
      </c>
      <c r="H33" s="7">
        <f>VLOOKUP(A33&amp;'[1]Dados da Edificação'!$C$5,[1]!Tabela5[#Data],5,FALSE)</f>
        <v>1996</v>
      </c>
      <c r="I33" s="7">
        <f>I7</f>
        <v>15000</v>
      </c>
      <c r="J33" s="7" t="s">
        <v>77</v>
      </c>
    </row>
    <row r="34" spans="1:10" ht="15" x14ac:dyDescent="0.25">
      <c r="A34" s="3" t="s">
        <v>79</v>
      </c>
      <c r="B34" s="4">
        <v>350</v>
      </c>
      <c r="C34" s="4">
        <v>10.4</v>
      </c>
      <c r="D34" s="4">
        <f t="shared" si="1"/>
        <v>3640</v>
      </c>
      <c r="E34" s="10">
        <v>5.1999999999999995E-4</v>
      </c>
      <c r="F34" s="7"/>
      <c r="G34" s="10" t="s">
        <v>20</v>
      </c>
      <c r="H34" s="7">
        <f>VLOOKUP(A34&amp;'[1]Dados da Edificação'!$C$5,[1]!Tabela5[#Data],5,FALSE)</f>
        <v>838</v>
      </c>
      <c r="I34" s="7">
        <v>15000</v>
      </c>
      <c r="J34" s="7" t="s">
        <v>80</v>
      </c>
    </row>
    <row r="35" spans="1:10" ht="15" x14ac:dyDescent="0.25">
      <c r="A35" s="3" t="s">
        <v>81</v>
      </c>
      <c r="B35" s="4">
        <v>0</v>
      </c>
      <c r="C35" s="4">
        <v>3.75</v>
      </c>
      <c r="D35" s="4">
        <f t="shared" si="1"/>
        <v>0</v>
      </c>
      <c r="E35" s="10">
        <v>0.13</v>
      </c>
      <c r="F35" s="7">
        <v>1.68</v>
      </c>
      <c r="G35" s="10" t="s">
        <v>20</v>
      </c>
      <c r="H35" s="7">
        <f>VLOOKUP(A35&amp;'[1]Dados da Edificação'!$C$5,[1]!Tabela5[#Data],5,FALSE)</f>
        <v>1202</v>
      </c>
      <c r="I35" s="7">
        <v>15000</v>
      </c>
      <c r="J35" s="7" t="s">
        <v>82</v>
      </c>
    </row>
    <row r="36" spans="1:10" ht="15" x14ac:dyDescent="0.25">
      <c r="A36" s="3" t="s">
        <v>83</v>
      </c>
      <c r="B36" s="4">
        <v>0</v>
      </c>
      <c r="C36" s="5">
        <v>5</v>
      </c>
      <c r="D36" s="4">
        <v>10260</v>
      </c>
      <c r="E36" s="6">
        <v>0.115</v>
      </c>
      <c r="F36" s="7">
        <v>1.25</v>
      </c>
      <c r="G36" s="6" t="s">
        <v>11</v>
      </c>
      <c r="H36" s="7">
        <f>VLOOKUP(A36&amp;'[1]Dados da Edificação'!$C$5,[1]!Tabela5[#Data],5,FALSE)</f>
        <v>29.6</v>
      </c>
      <c r="I36" s="7">
        <v>25000</v>
      </c>
      <c r="J36" s="7" t="s">
        <v>84</v>
      </c>
    </row>
    <row r="37" spans="1:10" ht="15" x14ac:dyDescent="0.25">
      <c r="A37" s="3" t="s">
        <v>85</v>
      </c>
      <c r="B37" s="4">
        <v>0</v>
      </c>
      <c r="C37" s="4">
        <v>78.400000000000006</v>
      </c>
      <c r="D37" s="4">
        <v>0</v>
      </c>
      <c r="E37" s="10">
        <v>0</v>
      </c>
      <c r="F37" s="7">
        <v>0</v>
      </c>
      <c r="G37" s="10" t="s">
        <v>86</v>
      </c>
      <c r="H37" s="7">
        <f>VLOOKUP(A37&amp;'[1]Dados da Edificação'!$C$5,[1]!Tabela5[#Data],5,FALSE)</f>
        <v>1512</v>
      </c>
      <c r="I37" s="7">
        <v>10000</v>
      </c>
      <c r="J37" s="7" t="s">
        <v>87</v>
      </c>
    </row>
    <row r="38" spans="1:10" ht="15" x14ac:dyDescent="0.25">
      <c r="A38" s="3" t="s">
        <v>88</v>
      </c>
      <c r="B38" s="4">
        <v>0</v>
      </c>
      <c r="C38" s="4">
        <v>0.45</v>
      </c>
      <c r="D38" s="4">
        <v>0</v>
      </c>
      <c r="E38" s="10">
        <v>2.4E-2</v>
      </c>
      <c r="F38" s="10"/>
      <c r="G38" s="10" t="s">
        <v>20</v>
      </c>
      <c r="H38" s="7">
        <f>VLOOKUP(A38&amp;'[1]Dados da Edificação'!$C$5,[1]!Tabela5[#Data],5,FALSE)</f>
        <v>34.299999999999997</v>
      </c>
      <c r="I38" s="7">
        <v>20000</v>
      </c>
      <c r="J38" s="7"/>
    </row>
    <row r="39" spans="1:10" ht="15" x14ac:dyDescent="0.25">
      <c r="A39" s="3" t="s">
        <v>89</v>
      </c>
      <c r="B39" s="4">
        <v>0</v>
      </c>
      <c r="C39" s="4">
        <v>88.6</v>
      </c>
      <c r="D39" s="4">
        <v>0</v>
      </c>
      <c r="E39" s="10">
        <v>3.29</v>
      </c>
      <c r="F39" s="7"/>
      <c r="G39" s="10" t="s">
        <v>20</v>
      </c>
      <c r="H39" s="7">
        <f>VLOOKUP(A39&amp;'[1]Dados da Edificação'!$C$5,[1]!Tabela5[#Data],5,FALSE)</f>
        <v>1033</v>
      </c>
      <c r="I39" s="7">
        <v>5000</v>
      </c>
      <c r="J39" s="7" t="s">
        <v>90</v>
      </c>
    </row>
    <row r="40" spans="1:10" ht="15" x14ac:dyDescent="0.25">
      <c r="A40" s="3" t="s">
        <v>91</v>
      </c>
      <c r="B40" s="4">
        <v>0</v>
      </c>
      <c r="C40" s="4">
        <v>65</v>
      </c>
      <c r="D40" s="4">
        <v>0</v>
      </c>
      <c r="E40" s="10">
        <v>0</v>
      </c>
      <c r="F40" s="7">
        <v>3</v>
      </c>
      <c r="G40" s="10" t="s">
        <v>92</v>
      </c>
      <c r="H40" s="7">
        <f>VLOOKUP(A40&amp;'[1]Dados da Edificação'!$C$5,[1]!Tabela5[#Data],5,FALSE)</f>
        <v>296</v>
      </c>
      <c r="I40" s="7">
        <v>15000</v>
      </c>
      <c r="J40" s="7" t="s">
        <v>34</v>
      </c>
    </row>
    <row r="41" spans="1:10" ht="15" x14ac:dyDescent="0.25">
      <c r="A41" s="3" t="s">
        <v>93</v>
      </c>
      <c r="B41" s="4">
        <v>2500</v>
      </c>
      <c r="C41" s="5">
        <v>8.3810000000000002</v>
      </c>
      <c r="D41" s="4"/>
      <c r="E41" s="6">
        <v>0.78600000000000003</v>
      </c>
      <c r="F41" s="7"/>
      <c r="G41" s="6" t="s">
        <v>11</v>
      </c>
      <c r="H41" s="7">
        <f>VLOOKUP(A41&amp;'[1]Dados da Edificação'!$C$5,[1]!Tabela5[#Data],5,FALSE)</f>
        <v>35.200000000000003</v>
      </c>
      <c r="I41" s="7">
        <v>25000</v>
      </c>
      <c r="J41" s="7" t="s">
        <v>94</v>
      </c>
    </row>
    <row r="42" spans="1:10" ht="15" x14ac:dyDescent="0.25">
      <c r="A42" s="3" t="s">
        <v>36</v>
      </c>
      <c r="B42" s="4">
        <v>1200</v>
      </c>
      <c r="C42" s="4">
        <v>97</v>
      </c>
      <c r="D42" s="4">
        <f>B42*C42</f>
        <v>116400</v>
      </c>
      <c r="E42" s="10">
        <v>3.76</v>
      </c>
      <c r="F42" s="7">
        <v>6.52</v>
      </c>
      <c r="G42" s="10" t="s">
        <v>20</v>
      </c>
      <c r="H42" s="7">
        <f>VLOOKUP(A42&amp;'[1]Dados da Edificação'!$C$5,[1]!Tabela5[#Data],5,FALSE)</f>
        <v>296</v>
      </c>
      <c r="I42" s="7">
        <v>15000</v>
      </c>
      <c r="J42" s="7" t="s">
        <v>34</v>
      </c>
    </row>
    <row r="43" spans="1:10" ht="15" x14ac:dyDescent="0.25">
      <c r="A43" s="3" t="s">
        <v>95</v>
      </c>
      <c r="B43" s="7">
        <v>650</v>
      </c>
      <c r="C43" s="5">
        <v>3.7</v>
      </c>
      <c r="D43" s="7"/>
      <c r="E43" s="6">
        <v>0.26</v>
      </c>
      <c r="F43" s="10">
        <v>1.0900000000000001</v>
      </c>
      <c r="G43" s="6" t="s">
        <v>96</v>
      </c>
      <c r="H43" s="7">
        <f>VLOOKUP(A8&amp;'[1]Dados da Edificação'!$C$5,[1]!Tabela5[#Data],5,FALSE)</f>
        <v>42.3</v>
      </c>
      <c r="I43" s="7">
        <v>30000</v>
      </c>
      <c r="J43" s="7"/>
    </row>
    <row r="898" spans="12:12" x14ac:dyDescent="0.2">
      <c r="L898" s="15">
        <f>'Banco Materiais'!C3</f>
        <v>0.69499999999999995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Materiais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Agnelo De Almeida</dc:creator>
  <cp:lastModifiedBy>Bruno Agnelo De Almeida</cp:lastModifiedBy>
  <dcterms:created xsi:type="dcterms:W3CDTF">2025-06-04T16:03:50Z</dcterms:created>
  <dcterms:modified xsi:type="dcterms:W3CDTF">2025-06-04T21:07:23Z</dcterms:modified>
</cp:coreProperties>
</file>